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B9C4E13-AF88-48DB-A5C7-A854EA295D5E}"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Invoice!$A$1:$K$119</definedName>
    <definedName name="_xlnm.Print_Area" localSheetId="2">'Shipping Invoice'!$A$1:$L$111</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9" i="2" l="1"/>
  <c r="J108" i="2"/>
  <c r="K108" i="7" s="1"/>
  <c r="K109" i="7"/>
  <c r="E101" i="6"/>
  <c r="E100" i="6"/>
  <c r="E97" i="6"/>
  <c r="E96" i="6"/>
  <c r="E93" i="6"/>
  <c r="E92" i="6"/>
  <c r="E91" i="6"/>
  <c r="E90" i="6"/>
  <c r="E89" i="6"/>
  <c r="E88" i="6"/>
  <c r="E85" i="6"/>
  <c r="E84" i="6"/>
  <c r="E81" i="6"/>
  <c r="E80" i="6"/>
  <c r="E77" i="6"/>
  <c r="E76" i="6"/>
  <c r="E75" i="6"/>
  <c r="E74" i="6"/>
  <c r="E73" i="6"/>
  <c r="E72" i="6"/>
  <c r="E69" i="6"/>
  <c r="E68" i="6"/>
  <c r="E65" i="6"/>
  <c r="E64" i="6"/>
  <c r="E61" i="6"/>
  <c r="E60" i="6"/>
  <c r="E59" i="6"/>
  <c r="E58" i="6"/>
  <c r="E57" i="6"/>
  <c r="E56" i="6"/>
  <c r="E53" i="6"/>
  <c r="E52" i="6"/>
  <c r="E49" i="6"/>
  <c r="E48" i="6"/>
  <c r="E45" i="6"/>
  <c r="E44" i="6"/>
  <c r="E43" i="6"/>
  <c r="E42" i="6"/>
  <c r="E41" i="6"/>
  <c r="E40" i="6"/>
  <c r="E37" i="6"/>
  <c r="E36" i="6"/>
  <c r="E33" i="6"/>
  <c r="E32" i="6"/>
  <c r="E29" i="6"/>
  <c r="E28" i="6"/>
  <c r="E27" i="6"/>
  <c r="E26" i="6"/>
  <c r="E25" i="6"/>
  <c r="E24" i="6"/>
  <c r="E21" i="6"/>
  <c r="E20" i="6"/>
  <c r="K14" i="7"/>
  <c r="K17" i="7"/>
  <c r="K10" i="7"/>
  <c r="I106" i="7"/>
  <c r="I104" i="7"/>
  <c r="I103" i="7"/>
  <c r="I102" i="7"/>
  <c r="I101" i="7"/>
  <c r="I100" i="7"/>
  <c r="I99" i="7"/>
  <c r="B98" i="7"/>
  <c r="I98" i="7"/>
  <c r="I97" i="7"/>
  <c r="I96" i="7"/>
  <c r="I95" i="7"/>
  <c r="I93" i="7"/>
  <c r="I92" i="7"/>
  <c r="I91" i="7"/>
  <c r="I89" i="7"/>
  <c r="I88" i="7"/>
  <c r="I87" i="7"/>
  <c r="I86" i="7"/>
  <c r="I85" i="7"/>
  <c r="I84" i="7"/>
  <c r="I83" i="7"/>
  <c r="I82" i="7"/>
  <c r="I81" i="7"/>
  <c r="I80" i="7"/>
  <c r="I79" i="7"/>
  <c r="B77" i="7"/>
  <c r="I77" i="7"/>
  <c r="B76" i="7"/>
  <c r="I75" i="7"/>
  <c r="I74" i="7"/>
  <c r="I73" i="7"/>
  <c r="I72" i="7"/>
  <c r="I71" i="7"/>
  <c r="I70" i="7"/>
  <c r="I69" i="7"/>
  <c r="I68" i="7"/>
  <c r="I67" i="7"/>
  <c r="B66" i="7"/>
  <c r="I66" i="7"/>
  <c r="I64" i="7"/>
  <c r="I63" i="7"/>
  <c r="I62" i="7"/>
  <c r="I60" i="7"/>
  <c r="I59" i="7"/>
  <c r="I58" i="7"/>
  <c r="I57" i="7"/>
  <c r="I56" i="7"/>
  <c r="I55" i="7"/>
  <c r="I54" i="7"/>
  <c r="I53" i="7"/>
  <c r="I52" i="7"/>
  <c r="I51" i="7"/>
  <c r="I50" i="7"/>
  <c r="I48" i="7"/>
  <c r="I47" i="7"/>
  <c r="I46" i="7"/>
  <c r="B45" i="7"/>
  <c r="I45" i="7"/>
  <c r="K45" i="7" s="1"/>
  <c r="I44" i="7"/>
  <c r="I43" i="7"/>
  <c r="I42" i="7"/>
  <c r="I41" i="7"/>
  <c r="I40" i="7"/>
  <c r="I39" i="7"/>
  <c r="I38" i="7"/>
  <c r="I37" i="7"/>
  <c r="I36" i="7"/>
  <c r="B34" i="7"/>
  <c r="I34" i="7"/>
  <c r="I33" i="7"/>
  <c r="I32" i="7"/>
  <c r="I31" i="7"/>
  <c r="I30" i="7"/>
  <c r="B29" i="7"/>
  <c r="I29" i="7"/>
  <c r="I28" i="7"/>
  <c r="I27" i="7"/>
  <c r="I26" i="7"/>
  <c r="I25" i="7"/>
  <c r="I24" i="7"/>
  <c r="I23" i="7"/>
  <c r="I22" i="7"/>
  <c r="N1" i="7"/>
  <c r="I94" i="7" s="1"/>
  <c r="N1" i="6"/>
  <c r="E87" i="6" s="1"/>
  <c r="F1002" i="6"/>
  <c r="D102" i="6"/>
  <c r="B106" i="7" s="1"/>
  <c r="D101" i="6"/>
  <c r="B105" i="7" s="1"/>
  <c r="D100" i="6"/>
  <c r="B104" i="7" s="1"/>
  <c r="K104" i="7" s="1"/>
  <c r="D99" i="6"/>
  <c r="B103" i="7" s="1"/>
  <c r="K103" i="7" s="1"/>
  <c r="D98" i="6"/>
  <c r="B102" i="7" s="1"/>
  <c r="K102" i="7" s="1"/>
  <c r="D97" i="6"/>
  <c r="B101" i="7" s="1"/>
  <c r="K101" i="7" s="1"/>
  <c r="D96" i="6"/>
  <c r="B100" i="7" s="1"/>
  <c r="D95" i="6"/>
  <c r="B99" i="7" s="1"/>
  <c r="K99" i="7" s="1"/>
  <c r="D94" i="6"/>
  <c r="D93" i="6"/>
  <c r="B97" i="7" s="1"/>
  <c r="K97" i="7" s="1"/>
  <c r="D92" i="6"/>
  <c r="B96" i="7" s="1"/>
  <c r="K96" i="7" s="1"/>
  <c r="D91" i="6"/>
  <c r="B95" i="7" s="1"/>
  <c r="K95" i="7" s="1"/>
  <c r="D90" i="6"/>
  <c r="B94" i="7" s="1"/>
  <c r="D89" i="6"/>
  <c r="B93" i="7" s="1"/>
  <c r="K93" i="7" s="1"/>
  <c r="D88" i="6"/>
  <c r="B92" i="7" s="1"/>
  <c r="K92" i="7" s="1"/>
  <c r="D87" i="6"/>
  <c r="B91" i="7" s="1"/>
  <c r="K91" i="7" s="1"/>
  <c r="D86" i="6"/>
  <c r="B90" i="7" s="1"/>
  <c r="D85" i="6"/>
  <c r="B89" i="7" s="1"/>
  <c r="D84" i="6"/>
  <c r="B88" i="7" s="1"/>
  <c r="K88" i="7" s="1"/>
  <c r="D83" i="6"/>
  <c r="B87" i="7" s="1"/>
  <c r="K87" i="7" s="1"/>
  <c r="D82" i="6"/>
  <c r="B86" i="7" s="1"/>
  <c r="K86" i="7" s="1"/>
  <c r="D81" i="6"/>
  <c r="B85" i="7" s="1"/>
  <c r="K85" i="7" s="1"/>
  <c r="D80" i="6"/>
  <c r="B84" i="7" s="1"/>
  <c r="K84" i="7" s="1"/>
  <c r="D79" i="6"/>
  <c r="B83" i="7" s="1"/>
  <c r="K83" i="7" s="1"/>
  <c r="D78" i="6"/>
  <c r="B82" i="7" s="1"/>
  <c r="K82" i="7" s="1"/>
  <c r="D77" i="6"/>
  <c r="B81" i="7" s="1"/>
  <c r="K81" i="7" s="1"/>
  <c r="D76" i="6"/>
  <c r="B80" i="7" s="1"/>
  <c r="K80" i="7" s="1"/>
  <c r="D75" i="6"/>
  <c r="B79" i="7" s="1"/>
  <c r="K79" i="7" s="1"/>
  <c r="D74" i="6"/>
  <c r="B78" i="7" s="1"/>
  <c r="D73" i="6"/>
  <c r="D72" i="6"/>
  <c r="D71" i="6"/>
  <c r="B75" i="7" s="1"/>
  <c r="K75" i="7" s="1"/>
  <c r="D70" i="6"/>
  <c r="B74" i="7" s="1"/>
  <c r="D69" i="6"/>
  <c r="B73" i="7" s="1"/>
  <c r="D68" i="6"/>
  <c r="B72" i="7" s="1"/>
  <c r="D67" i="6"/>
  <c r="B71" i="7" s="1"/>
  <c r="D66" i="6"/>
  <c r="B70" i="7" s="1"/>
  <c r="K70" i="7" s="1"/>
  <c r="D65" i="6"/>
  <c r="B69" i="7" s="1"/>
  <c r="K69" i="7" s="1"/>
  <c r="D64" i="6"/>
  <c r="B68" i="7" s="1"/>
  <c r="K68" i="7" s="1"/>
  <c r="D63" i="6"/>
  <c r="B67" i="7" s="1"/>
  <c r="K67" i="7" s="1"/>
  <c r="D62" i="6"/>
  <c r="D61" i="6"/>
  <c r="B65" i="7" s="1"/>
  <c r="D60" i="6"/>
  <c r="B64" i="7" s="1"/>
  <c r="K64" i="7" s="1"/>
  <c r="D59" i="6"/>
  <c r="B63" i="7" s="1"/>
  <c r="K63" i="7" s="1"/>
  <c r="D58" i="6"/>
  <c r="B62" i="7" s="1"/>
  <c r="D57" i="6"/>
  <c r="B61" i="7" s="1"/>
  <c r="D56" i="6"/>
  <c r="B60" i="7" s="1"/>
  <c r="K60" i="7" s="1"/>
  <c r="D55" i="6"/>
  <c r="B59" i="7" s="1"/>
  <c r="K59" i="7" s="1"/>
  <c r="D54" i="6"/>
  <c r="B58" i="7" s="1"/>
  <c r="D53" i="6"/>
  <c r="B57" i="7" s="1"/>
  <c r="D52" i="6"/>
  <c r="B56" i="7" s="1"/>
  <c r="D51" i="6"/>
  <c r="B55" i="7" s="1"/>
  <c r="K55" i="7" s="1"/>
  <c r="D50" i="6"/>
  <c r="B54" i="7" s="1"/>
  <c r="K54" i="7" s="1"/>
  <c r="D49" i="6"/>
  <c r="B53" i="7" s="1"/>
  <c r="K53" i="7" s="1"/>
  <c r="D48" i="6"/>
  <c r="B52" i="7" s="1"/>
  <c r="K52" i="7" s="1"/>
  <c r="D47" i="6"/>
  <c r="B51" i="7" s="1"/>
  <c r="D46" i="6"/>
  <c r="B50" i="7" s="1"/>
  <c r="D45" i="6"/>
  <c r="B49" i="7" s="1"/>
  <c r="D44" i="6"/>
  <c r="B48" i="7" s="1"/>
  <c r="K48" i="7" s="1"/>
  <c r="D43" i="6"/>
  <c r="B47" i="7" s="1"/>
  <c r="K47" i="7" s="1"/>
  <c r="D42" i="6"/>
  <c r="B46" i="7" s="1"/>
  <c r="D41" i="6"/>
  <c r="D40" i="6"/>
  <c r="B44" i="7" s="1"/>
  <c r="K44" i="7" s="1"/>
  <c r="D39" i="6"/>
  <c r="B43" i="7" s="1"/>
  <c r="K43" i="7" s="1"/>
  <c r="D38" i="6"/>
  <c r="B42" i="7" s="1"/>
  <c r="D37" i="6"/>
  <c r="B41" i="7" s="1"/>
  <c r="D36" i="6"/>
  <c r="B40" i="7" s="1"/>
  <c r="D35" i="6"/>
  <c r="B39" i="7" s="1"/>
  <c r="K39" i="7" s="1"/>
  <c r="D34" i="6"/>
  <c r="B38" i="7" s="1"/>
  <c r="K38" i="7" s="1"/>
  <c r="D33" i="6"/>
  <c r="B37" i="7" s="1"/>
  <c r="K37" i="7" s="1"/>
  <c r="D32" i="6"/>
  <c r="B36" i="7" s="1"/>
  <c r="D31" i="6"/>
  <c r="B35" i="7" s="1"/>
  <c r="D30" i="6"/>
  <c r="D29" i="6"/>
  <c r="B33" i="7" s="1"/>
  <c r="D28" i="6"/>
  <c r="B32" i="7" s="1"/>
  <c r="K32" i="7" s="1"/>
  <c r="D27" i="6"/>
  <c r="B31" i="7" s="1"/>
  <c r="K31" i="7" s="1"/>
  <c r="D26" i="6"/>
  <c r="B30" i="7" s="1"/>
  <c r="D25" i="6"/>
  <c r="D24" i="6"/>
  <c r="B28" i="7" s="1"/>
  <c r="D23" i="6"/>
  <c r="B27" i="7" s="1"/>
  <c r="K27" i="7" s="1"/>
  <c r="D22" i="6"/>
  <c r="B26" i="7" s="1"/>
  <c r="D21" i="6"/>
  <c r="B25" i="7" s="1"/>
  <c r="D20" i="6"/>
  <c r="B24" i="7" s="1"/>
  <c r="D19" i="6"/>
  <c r="B23" i="7" s="1"/>
  <c r="D18" i="6"/>
  <c r="B22" i="7" s="1"/>
  <c r="G3" i="6"/>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107" i="2" s="1"/>
  <c r="J33" i="2"/>
  <c r="J32" i="2"/>
  <c r="J31" i="2"/>
  <c r="J30" i="2"/>
  <c r="J29" i="2"/>
  <c r="J28" i="2"/>
  <c r="J27" i="2"/>
  <c r="J26" i="2"/>
  <c r="J25" i="2"/>
  <c r="J24" i="2"/>
  <c r="J23" i="2"/>
  <c r="J22" i="2"/>
  <c r="F1001" i="6" l="1"/>
  <c r="K29" i="7"/>
  <c r="K22" i="7"/>
  <c r="K23" i="7"/>
  <c r="K71" i="7"/>
  <c r="K24" i="7"/>
  <c r="K40" i="7"/>
  <c r="K56" i="7"/>
  <c r="K72" i="7"/>
  <c r="K25" i="7"/>
  <c r="K41" i="7"/>
  <c r="K57" i="7"/>
  <c r="K73" i="7"/>
  <c r="K89" i="7"/>
  <c r="K105" i="7"/>
  <c r="K26" i="7"/>
  <c r="K42" i="7"/>
  <c r="K58" i="7"/>
  <c r="K74" i="7"/>
  <c r="K106" i="7"/>
  <c r="I61" i="7"/>
  <c r="I76" i="7"/>
  <c r="K76" i="7" s="1"/>
  <c r="I90" i="7"/>
  <c r="K90" i="7" s="1"/>
  <c r="I105" i="7"/>
  <c r="K28" i="7"/>
  <c r="K61" i="7"/>
  <c r="K34" i="7"/>
  <c r="K77" i="7"/>
  <c r="K30" i="7"/>
  <c r="K107" i="7" s="1"/>
  <c r="K110" i="7" s="1"/>
  <c r="K46" i="7"/>
  <c r="K62" i="7"/>
  <c r="K94" i="7"/>
  <c r="I35" i="7"/>
  <c r="I49" i="7"/>
  <c r="I65" i="7"/>
  <c r="I78" i="7"/>
  <c r="K78" i="7" s="1"/>
  <c r="K66" i="7"/>
  <c r="K49" i="7"/>
  <c r="K65" i="7"/>
  <c r="K33" i="7"/>
  <c r="K50" i="7"/>
  <c r="K35" i="7"/>
  <c r="K51" i="7"/>
  <c r="K98" i="7"/>
  <c r="K36" i="7"/>
  <c r="K100" i="7"/>
  <c r="E30" i="6"/>
  <c r="E46" i="6"/>
  <c r="E62" i="6"/>
  <c r="E78" i="6"/>
  <c r="E94" i="6"/>
  <c r="E31" i="6"/>
  <c r="E47" i="6"/>
  <c r="E63" i="6"/>
  <c r="E79" i="6"/>
  <c r="E95" i="6"/>
  <c r="E18" i="6"/>
  <c r="E34" i="6"/>
  <c r="E50" i="6"/>
  <c r="E66" i="6"/>
  <c r="E82" i="6"/>
  <c r="E98" i="6"/>
  <c r="E19" i="6"/>
  <c r="E35" i="6"/>
  <c r="E51" i="6"/>
  <c r="E67" i="6"/>
  <c r="E83" i="6"/>
  <c r="E99" i="6"/>
  <c r="E22" i="6"/>
  <c r="E38" i="6"/>
  <c r="E54" i="6"/>
  <c r="E70" i="6"/>
  <c r="E86" i="6"/>
  <c r="E102" i="6"/>
  <c r="E23" i="6"/>
  <c r="E39" i="6"/>
  <c r="E55" i="6"/>
  <c r="E71" i="6"/>
  <c r="J110" i="2"/>
  <c r="B107" i="7"/>
  <c r="A1007" i="6"/>
  <c r="A1006" i="6"/>
  <c r="A1005" i="6"/>
  <c r="F1004" i="6"/>
  <c r="A1004" i="6"/>
  <c r="A1003" i="6"/>
  <c r="A1002" i="6"/>
  <c r="A1001" i="6"/>
  <c r="M11" i="6" l="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3" i="2" s="1"/>
  <c r="I117" i="2" l="1"/>
  <c r="I115" i="2" s="1"/>
  <c r="I118" i="2"/>
  <c r="I11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<sst xmlns="http://schemas.openxmlformats.org/spreadsheetml/2006/main" count="3075" uniqueCount="861">
  <si>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</si>
  <si>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</si>
  <si>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</si>
  <si>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</si>
  <si>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</si>
  <si>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</si>
  <si>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</si>
  <si>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</si>
  <si>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</si>
  <si>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</si>
  <si>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</si>
  <si>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</si>
  <si>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</si>
  <si>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</si>
  <si>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</si>
  <si>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</si>
  <si>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</si>
  <si>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</si>
  <si>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</si>
  <si>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</si>
  <si>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</si>
  <si>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</si>
  <si>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</si>
  <si>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</si>
  <si>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</si>
  <si>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</si>
  <si>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</si>
  <si>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</si>
  <si>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</si>
  <si>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</si>
  <si>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</si>
  <si>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</si>
  <si>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</si>
  <si>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</si>
  <si>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</si>
  <si>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</si>
  <si>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</si>
  <si>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</si>
  <si>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</si>
  <si>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</si>
  <si>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</si>
  <si>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</si>
  <si>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</si>
  <si>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</si>
  <si>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</si>
  <si>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</si>
  <si>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</si>
  <si>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</si>
  <si>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</si>
  <si>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</si>
  <si>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</si>
  <si>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</si>
  <si>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</si>
  <si>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</si>
  <si>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</si>
  <si>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</si>
  <si>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</si>
  <si>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</si>
  <si>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</si>
  <si>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</si>
  <si>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</si>
  <si>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</si>
  <si>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</si>
  <si>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</si>
  <si>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</si>
  <si>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</si>
  <si>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</si>
  <si>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</si>
  <si>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</si>
  <si>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</si>
  <si>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</si>
  <si>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</si>
  <si>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</si>
  <si>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</si>
  <si>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</si>
  <si>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</si>
  <si>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</si>
  <si>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</si>
  <si>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</si>
  <si>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</si>
  <si>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</si>
  <si>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</si>
  <si>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</si>
  <si>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</si>
  <si>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</si>
  <si>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</si>
  <si>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</si>
  <si>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</si>
  <si>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</si>
  <si>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</si>
  <si>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</si>
  <si>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</si>
  <si>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</si>
  <si>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</si>
  <si>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</si>
  <si>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</si>
  <si>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</si>
  <si>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</si>
  <si>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</si>
  <si>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</si>
  <si>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</si>
  <si>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</si>
  <si>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</si>
  <si>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</si>
  <si>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</si>
  <si>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</si>
  <si>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</si>
  <si>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</si>
  <si>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</si>
  <si>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</si>
  <si>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</si>
  <si>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</si>
  <si>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</si>
  <si>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</si>
  <si>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</si>
  <si>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</si>
  <si>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</si>
  <si>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</si>
  <si>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</si>
  <si>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</si>
  <si>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</si>
  <si>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</si>
  <si>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</si>
  <si>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</si>
  <si>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</si>
  <si>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</si>
  <si>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</si>
  <si>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</si>
  <si>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</si>
  <si>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</si>
  <si>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</si>
  <si>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</si>
  <si>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</si>
  <si>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</si>
  <si>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</si>
  <si>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</si>
  <si>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</si>
  <si>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</si>
  <si>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</si>
  <si>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</si>
  <si>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</si>
  <si>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</si>
  <si>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</si>
  <si>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</si>
  <si>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</si>
  <si>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</si>
  <si>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</si>
  <si>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</si>
  <si>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</si>
  <si>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</si>
  <si>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</si>
  <si>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</si>
  <si>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</si>
  <si>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</si>
  <si>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</si>
  <si>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</si>
  <si>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</si>
  <si>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</si>
  <si>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</si>
  <si>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</si>
  <si>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</si>
  <si>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</si>
  <si>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</si>
  <si>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</si>
  <si>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</si>
  <si>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</si>
  <si>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</si>
  <si>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</si>
  <si>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</si>
  <si>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</si>
  <si>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</si>
  <si>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</si>
  <si>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</si>
  <si>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</si>
  <si>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</si>
  <si>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</si>
  <si>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</si>
  <si>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</si>
  <si>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</si>
  <si>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</si>
  <si>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</si>
  <si>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</si>
  <si>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</si>
  <si>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</si>
  <si>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</si>
  <si>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</si>
  <si>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</si>
  <si>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</si>
  <si>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</si>
  <si>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</si>
  <si>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</si>
  <si>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</si>
  <si>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</si>
  <si>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</si>
  <si>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</si>
  <si>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</si>
  <si>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</si>
  <si>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</si>
  <si>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</si>
  <si>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</si>
  <si>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</si>
  <si>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</si>
  <si>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</si>
  <si>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</si>
  <si>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</si>
  <si>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</si>
  <si>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</si>
  <si>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</si>
  <si>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</si>
  <si>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</si>
  <si>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</si>
  <si>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</si>
  <si>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</si>
  <si>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</si>
  <si>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</si>
  <si>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</si>
  <si>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</si>
  <si>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</si>
  <si>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</si>
  <si>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</si>
  <si>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</si>
  <si>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</si>
  <si>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</si>
  <si>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</si>
  <si>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</si>
  <si>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</si>
  <si>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</si>
  <si>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</si>
  <si>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</si>
  <si>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</si>
  <si>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</si>
  <si>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</si>
  <si>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</si>
  <si>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</si>
  <si>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</si>
  <si>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</si>
  <si>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</si>
  <si>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</si>
  <si>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</si>
  <si>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</si>
  <si>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</si>
  <si>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</si>
  <si>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</si>
  <si>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</si>
  <si>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</si>
  <si>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</si>
  <si>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</si>
  <si>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</si>
  <si>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</si>
  <si>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</si>
  <si>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</si>
  <si>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</si>
  <si>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</si>
  <si>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</si>
  <si>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</si>
  <si>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</si>
  <si>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</si>
  <si>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</si>
  <si>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</si>
  <si>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</si>
  <si>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</si>
  <si>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</si>
  <si>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</si>
  <si>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</si>
  <si>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</si>
  <si>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</si>
  <si>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</si>
  <si>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</si>
  <si>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</si>
  <si>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</si>
  <si>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</si>
  <si>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</si>
  <si>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</si>
  <si>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</si>
  <si>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</si>
  <si>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</si>
  <si>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</si>
  <si>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</si>
  <si>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</si>
  <si>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</si>
  <si>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</si>
  <si>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</si>
  <si>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</si>
  <si>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</si>
  <si>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</si>
  <si>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</si>
  <si>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</si>
  <si>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</si>
  <si>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</si>
  <si>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</si>
  <si>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</si>
  <si>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</si>
  <si>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</si>
  <si>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</si>
  <si>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</si>
  <si>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</si>
  <si>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</si>
  <si>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</si>
  <si>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</si>
  <si>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</si>
  <si>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</si>
  <si>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</si>
  <si>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</si>
  <si>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</si>
  <si>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</si>
  <si>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</si>
  <si>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</si>
  <si>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</si>
  <si>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</si>
  <si>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</si>
  <si>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</si>
  <si>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</si>
  <si>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</si>
  <si>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</si>
  <si>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</si>
  <si>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</si>
  <si>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</si>
  <si>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</si>
  <si>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</si>
  <si>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</si>
  <si>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</si>
  <si>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</si>
  <si>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</si>
  <si>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</si>
  <si>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</si>
  <si>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</si>
  <si>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</si>
  <si>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</si>
  <si>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</si>
  <si>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</si>
  <si>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</si>
  <si>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</si>
  <si>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</si>
  <si>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</si>
  <si>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</si>
  <si>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</si>
  <si>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</si>
  <si>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</si>
  <si>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</si>
  <si>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</si>
  <si>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</si>
  <si>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</si>
  <si>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</si>
  <si>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</si>
  <si>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</si>
  <si>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</si>
  <si>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</si>
  <si>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</si>
  <si>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</si>
  <si>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</si>
  <si>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</si>
  <si>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</si>
  <si>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</si>
  <si>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</si>
  <si>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</si>
  <si>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</si>
  <si>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</si>
  <si>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</si>
  <si>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</si>
  <si>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</si>
  <si>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</si>
  <si>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</si>
  <si>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</si>
  <si>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</si>
  <si>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</si>
  <si>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</si>
  <si>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</si>
  <si>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</si>
  <si>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</si>
  <si>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</si>
  <si>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</si>
  <si>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</si>
  <si>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</si>
  <si>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</si>
  <si>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</si>
  <si>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</si>
  <si>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</si>
  <si>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</si>
  <si>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</si>
  <si>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</si>
  <si>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</si>
  <si>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</si>
  <si>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</si>
  <si>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</si>
  <si>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</si>
  <si>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</si>
  <si>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</si>
  <si>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</si>
  <si>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</si>
  <si>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</si>
  <si>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</si>
  <si>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</si>
  <si>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</si>
  <si>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</si>
  <si>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</si>
  <si>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</si>
  <si>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</si>
  <si>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</si>
  <si>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</si>
  <si>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</si>
  <si>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</si>
  <si>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</si>
  <si>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</si>
  <si>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</si>
  <si>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</si>
  <si>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</si>
  <si>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</si>
  <si>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</si>
  <si>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</si>
  <si>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</si>
  <si>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</si>
  <si>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</si>
  <si>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</si>
  <si>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</si>
  <si>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</si>
  <si>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</si>
  <si>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</si>
  <si>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</si>
  <si>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</si>
  <si>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</si>
  <si>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</si>
  <si>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</si>
  <si>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</si>
  <si>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</si>
  <si>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</si>
  <si>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</si>
  <si>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</si>
  <si>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</si>
  <si>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</si>
  <si>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</si>
  <si>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</si>
  <si>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</si>
  <si>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</si>
  <si>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</si>
  <si>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</si>
  <si>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</si>
  <si>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</si>
  <si>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</si>
  <si>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</si>
  <si>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</si>
  <si>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</si>
  <si>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</si>
  <si>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</si>
  <si>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</si>
  <si>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</si>
  <si>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</si>
  <si>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</si>
  <si>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</si>
  <si>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</si>
  <si>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</si>
  <si>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</si>
  <si>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</si>
  <si>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</si>
  <si>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</si>
  <si>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</si>
  <si>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</si>
  <si>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</si>
  <si>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</si>
  <si>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</si>
  <si>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</si>
  <si>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</si>
  <si>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</si>
  <si>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</si>
  <si>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</si>
  <si>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</si>
  <si>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</si>
  <si>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</si>
  <si>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</si>
  <si>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</si>
  <si>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</si>
  <si>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</si>
  <si>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</si>
  <si>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</si>
  <si>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</si>
  <si>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</si>
  <si>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</si>
  <si>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</si>
  <si>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</si>
  <si>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</si>
  <si>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</si>
  <si>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</si>
  <si>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</si>
  <si>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</si>
  <si>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</si>
  <si>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</si>
  <si>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</si>
  <si>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</si>
  <si>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</si>
  <si>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</si>
  <si>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</si>
  <si>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</si>
  <si>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</si>
  <si>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</si>
  <si>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</si>
  <si>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</si>
  <si>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</si>
  <si>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</si>
  <si>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</si>
  <si>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</si>
  <si>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</si>
  <si>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</si>
  <si>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</si>
  <si>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</si>
  <si>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</si>
  <si>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</si>
  <si>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</si>
  <si>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</si>
  <si>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</si>
  <si>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</si>
  <si>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</si>
  <si>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</si>
  <si>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</si>
  <si>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</si>
  <si>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</si>
  <si>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</si>
  <si>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</si>
  <si>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</si>
  <si>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</si>
  <si>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</si>
  <si>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</si>
  <si>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</si>
  <si>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</si>
  <si>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</si>
  <si>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</si>
  <si>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</si>
  <si>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</si>
  <si>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</si>
  <si>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</si>
  <si>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</si>
  <si>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</si>
  <si>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</si>
  <si>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</si>
  <si>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</si>
  <si>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</si>
  <si>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</si>
  <si>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</si>
  <si>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</si>
  <si>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</si>
  <si>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</si>
  <si>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</si>
  <si>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</si>
  <si>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</si>
  <si>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</si>
  <si>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</si>
  <si>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</si>
  <si>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</si>
  <si>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</si>
  <si>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</si>
  <si>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</si>
  <si>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</si>
  <si>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</si>
  <si>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</si>
  <si>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</si>
  <si>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</si>
  <si>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</si>
  <si>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</si>
  <si>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</si>
  <si>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</si>
  <si>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</si>
  <si>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</si>
  <si>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</si>
  <si>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</si>
  <si>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</si>
  <si>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</si>
  <si>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</si>
  <si>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</si>
  <si>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</si>
  <si>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</si>
  <si>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</si>
  <si>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</si>
  <si>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</si>
  <si>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</si>
  <si>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</si>
  <si>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</si>
  <si>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</si>
  <si>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</si>
  <si>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</si>
  <si>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</si>
  <si>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</si>
  <si>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</si>
  <si>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</si>
  <si>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</si>
  <si>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</si>
  <si>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</si>
  <si>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</si>
  <si>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</si>
  <si>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</si>
  <si>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</si>
  <si>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</si>
  <si>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</si>
  <si>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</si>
  <si>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</si>
  <si>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</si>
  <si>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</si>
  <si>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</si>
  <si>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</si>
  <si>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</si>
  <si>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</si>
  <si>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</si>
  <si>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</si>
  <si>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</si>
  <si>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</si>
  <si>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</si>
  <si>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</si>
  <si>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</si>
  <si>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</si>
  <si>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</si>
  <si>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</si>
  <si>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</si>
  <si>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</si>
  <si>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</si>
  <si>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</si>
  <si>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</si>
  <si>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</si>
  <si>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</si>
  <si>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</si>
  <si>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</si>
  <si>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</si>
  <si>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</si>
  <si>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</si>
  <si>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</si>
  <si>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</si>
  <si>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</si>
  <si>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</si>
  <si>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</si>
  <si>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</si>
  <si>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</si>
  <si>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</si>
  <si>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</si>
  <si>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</si>
  <si>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</si>
  <si>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</si>
  <si>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</si>
  <si>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</si>
  <si>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</si>
  <si>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</si>
  <si>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</si>
  <si>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</si>
  <si>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</si>
  <si>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</si>
  <si>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</si>
  <si>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</si>
  <si>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</si>
  <si>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</si>
  <si>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</si>
  <si>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</si>
  <si>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</si>
  <si>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</si>
  <si>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</si>
  <si>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</si>
  <si>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</si>
  <si>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</si>
  <si>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</si>
  <si>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</si>
  <si>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</si>
  <si>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</si>
  <si>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</si>
  <si>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</si>
  <si>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</si>
  <si>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</si>
  <si>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</si>
  <si>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</si>
  <si>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</si>
  <si>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</si>
  <si>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</si>
  <si>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</si>
  <si>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</si>
  <si>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</si>
  <si>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</si>
  <si>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</si>
  <si>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</si>
  <si>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</si>
  <si>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</si>
  <si>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</si>
  <si>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</si>
  <si>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</si>
  <si>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</si>
  <si>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</si>
  <si>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</si>
  <si>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</si>
  <si>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</si>
  <si>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</si>
  <si>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</si>
  <si>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</si>
  <si>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</si>
  <si>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</si>
  <si>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</si>
  <si>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</si>
  <si>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</si>
  <si>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</si>
  <si>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</si>
  <si>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</si>
  <si>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</si>
  <si>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</si>
  <si>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</si>
  <si>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</si>
  <si>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</si>
  <si>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</si>
  <si>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</si>
  <si>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</si>
  <si>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</si>
  <si>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</si>
  <si>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</si>
  <si>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</si>
  <si>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</si>
  <si>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</si>
  <si>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</si>
  <si>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</si>
  <si>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</si>
  <si>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</si>
  <si>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EBRT</t>
  </si>
  <si>
    <t>SEGHT14</t>
  </si>
  <si>
    <t>PVD plated surgical steel hinged segment ring, 14g (1.6mm)</t>
  </si>
  <si>
    <t>Gauge: 6mm</t>
  </si>
  <si>
    <t>Gauge: 8mm</t>
  </si>
  <si>
    <t>Bio flexible eyebrow retainer, 16g (1.2mm) - length 1/4'' to 1/2'' (6mm to 12mm)</t>
  </si>
  <si>
    <t>jssourcings</t>
  </si>
  <si>
    <t>Sam4 Kong4</t>
  </si>
  <si>
    <t>Bang Rak 152 Chartered Square Building</t>
  </si>
  <si>
    <t>10500 Bangkok</t>
  </si>
  <si>
    <t>Tel: +66 0967325866</t>
  </si>
  <si>
    <t>Email: jssourcings4@gmail.com</t>
  </si>
  <si>
    <t>ABBSA</t>
  </si>
  <si>
    <t>ALBEVB</t>
  </si>
  <si>
    <t>Flexible acrylic labret, 16g (1.2mm) with 3mm UV ball</t>
  </si>
  <si>
    <t>ANSBC25</t>
  </si>
  <si>
    <t>Bio - Flex nose stud, 20g (0.8mm) with a 2.5mm round top with bezel set SwarovskiⓇ crystal</t>
  </si>
  <si>
    <t>BB18B3</t>
  </si>
  <si>
    <t>Color: High Polish</t>
  </si>
  <si>
    <t>PVD plated 316L steel eyebrow barbell, 18g (1mm) with two 3mm balls</t>
  </si>
  <si>
    <t>BBEITTCN</t>
  </si>
  <si>
    <t>Rose gold pvd plated 316L steel industrial barbell, 16g (1.2mm) with two 4mm cones</t>
  </si>
  <si>
    <t>BBETCN</t>
  </si>
  <si>
    <t>Anodized surgical steel eyebrow or helix barbell, 16g (1.2mm) with two 3mm cones</t>
  </si>
  <si>
    <t>BBETTB</t>
  </si>
  <si>
    <t>Rose gold PVD plated 316L steel eyebrow barbell, 16g (1.2mm) with two 3mm balls</t>
  </si>
  <si>
    <t>BBFCS2</t>
  </si>
  <si>
    <t>BCR16</t>
  </si>
  <si>
    <t>316L Surgical steel ball closure ring, 16g (1.2mm) with a 3mm ball</t>
  </si>
  <si>
    <t>BCR20</t>
  </si>
  <si>
    <t>Surgical steel ball closure ring, 20g (0.8mm) with 3mm ball</t>
  </si>
  <si>
    <t>BCRT18</t>
  </si>
  <si>
    <t>Black PVD plated surgical steel ball closure ring, 18g (1mm) with 3mm ball</t>
  </si>
  <si>
    <t>BCRT20</t>
  </si>
  <si>
    <t>Black PVD plated surgical steel ball closure ring, 20g (0.8mm) with 3mm ball</t>
  </si>
  <si>
    <t>BCRTG</t>
  </si>
  <si>
    <t>Anodized ball closure ring, 14g (1.6mm) with a 6mm ball</t>
  </si>
  <si>
    <t>BN18B3</t>
  </si>
  <si>
    <t>PVD plated 316L steel eyebrow banana, 18g (1mm) with two 3mm balls</t>
  </si>
  <si>
    <t>316L steel belly banana, 14g (1.6m) with a 8mm and a 5mm bezel set jewel ball using original Czech Preciosa crystals.</t>
  </si>
  <si>
    <t>BNE20B</t>
  </si>
  <si>
    <t>Surgical steel eyebrow banana, 20g (0.8mm) with two 3mm balls</t>
  </si>
  <si>
    <t>BNE20CN</t>
  </si>
  <si>
    <t>Surgical steel eyebrow banana, 20g (0.8mm) with two 3mm cones</t>
  </si>
  <si>
    <t>BNEBIN</t>
  </si>
  <si>
    <t>Surgical steel eyebrow banana, 16g (1.2mm) with two internally threaded 3mm balls</t>
  </si>
  <si>
    <t>BNET20B</t>
  </si>
  <si>
    <t>Anodized surgical steel eyebrow banana, 20g (0.8mm) with two 3mm balls</t>
  </si>
  <si>
    <t>BNETCN</t>
  </si>
  <si>
    <t>Premium PVD plated surgical steel eyebrow banana, 16g (1.2mm) with 3mm cones</t>
  </si>
  <si>
    <t>BNETTB</t>
  </si>
  <si>
    <t>Rose gold PVD plated surgical steel eyebrow banana, 16g (1.2mm) with two 3mm balls</t>
  </si>
  <si>
    <t>Gauge: 1.6mm</t>
  </si>
  <si>
    <t>CB18B3</t>
  </si>
  <si>
    <t>Surgical steel circular barbell, 18g (1mm) with two 3mm balls</t>
  </si>
  <si>
    <t>CBT18B3</t>
  </si>
  <si>
    <t>PVD plated surgical steel circular barbell 18g (1mm) with two 3mm balls</t>
  </si>
  <si>
    <t>CBT20CN</t>
  </si>
  <si>
    <t>PVD plated surgical steel circular barbell 20g (0.8mm) with two 3mm cones</t>
  </si>
  <si>
    <t>CBTB4</t>
  </si>
  <si>
    <t>Anodized surgical steel circular barbell, 14g (1.6mm) with two 4mm balls</t>
  </si>
  <si>
    <t>DPG</t>
  </si>
  <si>
    <t>Gauge: 7mm</t>
  </si>
  <si>
    <t>DTTPG</t>
  </si>
  <si>
    <t>Rose gold PVD plated surgical steel double flared flesh tunnel</t>
  </si>
  <si>
    <t>FBBUV5</t>
  </si>
  <si>
    <t>Bioflex tongue barbell, 14g (1.6mm) with two 5mm balls</t>
  </si>
  <si>
    <t>FBNUV</t>
  </si>
  <si>
    <t>Bioflex belly banana, 14g (1.6mm) with 5 and 8mm ball</t>
  </si>
  <si>
    <t>HEXDC</t>
  </si>
  <si>
    <t>316L steel triple tragus piercing barbell, 16g (1.2mm) with 3mm lower ball and 2.5mm to 5mm upper bezel set jewel ball</t>
  </si>
  <si>
    <t>Length: 6mm with 5mm top part</t>
  </si>
  <si>
    <t>LB18B3</t>
  </si>
  <si>
    <t>PVD plated 316L steel labret, 18g (1mm) with 3mm ball</t>
  </si>
  <si>
    <t>LB18CN3</t>
  </si>
  <si>
    <t>Surgical steel labret, 18g (1mm) with 3mm cone</t>
  </si>
  <si>
    <t>LBCN4</t>
  </si>
  <si>
    <t>Surgical steel labret, 14g (1.6mm) with a 4mm cone</t>
  </si>
  <si>
    <t>LBIRC</t>
  </si>
  <si>
    <t>Surgical steel internally threaded labret, 16g (1.2mm) with bezel set jewel flat head sized 1.5mm to 4mm for triple tragus piercings</t>
  </si>
  <si>
    <t>LBRT16</t>
  </si>
  <si>
    <t>16g Flexible acrylic labret retainer with push in disc</t>
  </si>
  <si>
    <t>LBTCN4S</t>
  </si>
  <si>
    <t>Anodized surgical steel labret, 16g (1.2mm) with a 4mm cone</t>
  </si>
  <si>
    <t>LBTTB3</t>
  </si>
  <si>
    <t>Rose gold PVD plated surgical steel labret, 16g (1.2mm) with a 3mm ball</t>
  </si>
  <si>
    <t>NBRTD</t>
  </si>
  <si>
    <t>Gauge: 0.8mm</t>
  </si>
  <si>
    <t>Clear acrylic flexible nose bone retainer, 22g (0.6mm) and 20g (0.8mm) with 2mm flat disk shaped top</t>
  </si>
  <si>
    <t>High polished surgical steel nose screw, 0.8mm (20g) with 2mm ball shaped top</t>
  </si>
  <si>
    <t>NSCRT20</t>
  </si>
  <si>
    <t>Clear Bio-flexible nose screw retainer, 20g (0.8mm) with 2mm ball shaped top</t>
  </si>
  <si>
    <t>NSRTD</t>
  </si>
  <si>
    <t>Clear acrylic flexible nose stud retainer, 20g (0.8mm) with 2mm flat disk shaped top</t>
  </si>
  <si>
    <t>SEGHTT16</t>
  </si>
  <si>
    <t>Rose gold PVD plated surgical steel hinged segment ring, 16g (1.2mm)</t>
  </si>
  <si>
    <t>SP18B3</t>
  </si>
  <si>
    <t>Surgical steel spiral, 18g (1mm) with two 3mm balls</t>
  </si>
  <si>
    <t>SPETB4</t>
  </si>
  <si>
    <t>Anodized surgical steel eyebrow spiral, 16g (1.2mm) with two 4mm balls</t>
  </si>
  <si>
    <t>SPT18B3</t>
  </si>
  <si>
    <t>PVD plated surgical steel spiral, 18g (1mm) with two 3mm balls</t>
  </si>
  <si>
    <t>SPT20CN</t>
  </si>
  <si>
    <t>Anodized surgical steel eyebrow spiral, 20g (0.8mm) with two 3mm cones</t>
  </si>
  <si>
    <t>TLBCN4S</t>
  </si>
  <si>
    <t xml:space="preserve">316L steel Tragus Labret, 16g (1.2mm) with a tiny 2.5mm round base plate suitable for tragus piercings and a 4mm cone </t>
  </si>
  <si>
    <t>UBBEB</t>
  </si>
  <si>
    <t>Titanium G23 eyebrow barbell, 16g (1.2mm) with two 3mm balls</t>
  </si>
  <si>
    <t>UCBEB</t>
  </si>
  <si>
    <t>Titanium G23 circular barbell, 16g (1.2mm) with two 3mm balls</t>
  </si>
  <si>
    <t>ULBB3</t>
  </si>
  <si>
    <t>Titanium G23 labret, 16g (1.2mm) with a 3mm ball</t>
  </si>
  <si>
    <t>XABB14G</t>
  </si>
  <si>
    <t>Pack of 10 pcs. of bioflex barbell posts with external threading, 14g (1.6mm)</t>
  </si>
  <si>
    <t>XABN16G</t>
  </si>
  <si>
    <t>Pack of 10 pcs. of bioflex banana posts with external threading, 16g (1.2mm)</t>
  </si>
  <si>
    <t>XALB16G</t>
  </si>
  <si>
    <t>Pack of 10 pcs. of Flexible acrylic labret with external threading, 16g (1.2mm)</t>
  </si>
  <si>
    <t>XBT3S</t>
  </si>
  <si>
    <t>Pack of 10 pcs. of 3mm anodized surgical steel balls with threading 1.2mm (16g)</t>
  </si>
  <si>
    <t>XSDIT4</t>
  </si>
  <si>
    <t>Pack of 10 pcs. of 4mm anodized surgical steel dice - threading 1.6mm (14g)</t>
  </si>
  <si>
    <t>XTBN16G</t>
  </si>
  <si>
    <t>Pack of 10 pcs. of anodized 316L steel eyebrow banana post - threading 1.2mm (16g) - length 6mm - 16mm</t>
  </si>
  <si>
    <t>XUVB3</t>
  </si>
  <si>
    <t>Color: Pink</t>
  </si>
  <si>
    <t>Set of 10 pcs. of 3mm acrylic UV balls with 16g (1.2mm) threading</t>
  </si>
  <si>
    <t>XUVCN3</t>
  </si>
  <si>
    <t>Color: Green</t>
  </si>
  <si>
    <t>Set of 10 pcs. of 3mm acrylic UV cones with 16g (1.2mm) threading</t>
  </si>
  <si>
    <t>XUVDI4</t>
  </si>
  <si>
    <t>Set of 10 pcs. of 4mm acrylic UV dice with 14g (1.6mm) threading</t>
  </si>
  <si>
    <t>DPG2</t>
  </si>
  <si>
    <t>DPG9/32</t>
  </si>
  <si>
    <t>DTTPG0</t>
  </si>
  <si>
    <t>HEXDC3</t>
  </si>
  <si>
    <t>HEXDC4</t>
  </si>
  <si>
    <t>HEXDC5</t>
  </si>
  <si>
    <t>LBIRC3</t>
  </si>
  <si>
    <t>UBBEB16S3</t>
  </si>
  <si>
    <t>Seven Thousand One Hundred Eighty Seven and 64 cents THB</t>
  </si>
  <si>
    <t>Flexible acrylic tongue barbell, 14g (1.6mm) with 6mm solid colored acrylic balls - length 5/8'' (16mm)</t>
  </si>
  <si>
    <t>Surgical steel tongue barbell, 14g (1.6mm) with a lower 5mm steel ball and with 6.2mm flat top with ferido glued crystal without resin cover - length 5/8'' (16mm)</t>
  </si>
  <si>
    <t>High polished surgical steel double flared flesh tunnel - size 12g to 2'' (2mm - 52mm)</t>
  </si>
  <si>
    <t>Exchange Rate THB-THB</t>
  </si>
  <si>
    <t xml:space="preserve">Credit 90 Days from the day order is picked up. </t>
  </si>
  <si>
    <r>
      <t xml:space="preserve">40% Discount as per </t>
    </r>
    <r>
      <rPr>
        <b/>
        <sz val="10"/>
        <color indexed="8"/>
        <rFont val="Arial"/>
        <family val="2"/>
      </rPr>
      <t>Platinum Membership</t>
    </r>
    <r>
      <rPr>
        <sz val="10"/>
        <color indexed="8"/>
        <rFont val="Arial"/>
        <family val="2"/>
      </rPr>
      <t>:</t>
    </r>
  </si>
  <si>
    <t>Due Date</t>
  </si>
  <si>
    <t>Pick up at the Shop:</t>
  </si>
  <si>
    <t>Three Thousand Eight Hundred Seventy Nine and 52 cents THB</t>
  </si>
  <si>
    <t>Sunny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</si>
</sst>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5" fillId="0" borderId="0"/>
    <xf numFmtId="0" fontId="5" fillId="0" borderId="0"/>
    <xf numFmtId="0" fontId="2" fillId="0" borderId="0"/>
  </cellStyleXfs>
  <cellXfs count="15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9" fontId="32" fillId="2" borderId="7" xfId="95" applyNumberFormat="1" applyFont="1" applyFill="1" applyBorder="1" applyAlignment="1">
      <alignment horizontal="center" vertical="center"/>
    </xf>
    <xf numFmtId="1" fontId="1" fillId="2" borderId="2" xfId="0" applyNumberFormat="1" applyFont="1" applyFill="1" applyBorder="1"/>
    <xf numFmtId="1" fontId="1" fillId="2" borderId="7" xfId="0" applyNumberFormat="1" applyFont="1" applyFill="1" applyBorder="1"/>
    <xf numFmtId="1" fontId="1" fillId="2" borderId="8" xfId="0" applyNumberFormat="1" applyFont="1" applyFill="1" applyBorder="1"/>
    <xf numFmtId="1" fontId="18" fillId="2" borderId="1" xfId="95" applyNumberFormat="1" applyFont="1" applyFill="1" applyBorder="1"/>
    <xf numFmtId="165" fontId="32" fillId="2" borderId="7" xfId="95" applyNumberFormat="1" applyFont="1" applyFill="1" applyBorder="1" applyAlignment="1">
      <alignment horizontal="center"/>
    </xf>
    <xf numFmtId="1" fontId="18" fillId="2" borderId="2" xfId="95" applyNumberFormat="1" applyFont="1" applyFill="1" applyBorder="1"/>
    <xf numFmtId="1" fontId="1" fillId="2" borderId="3" xfId="0" applyNumberFormat="1" applyFont="1" applyFill="1" applyBorder="1"/>
    <xf numFmtId="1" fontId="18" fillId="2" borderId="6" xfId="95" applyNumberFormat="1"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2" fontId="1" fillId="2" borderId="0" xfId="2" applyNumberFormat="1" applyFont="1" applyFill="1" applyAlignment="1">
      <alignment horizontal="right"/>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67">
    <cellStyle name="Comma 2" xfId="7" xr:uid="{8A7E8949-5E40-40D2-9ADE-E73D5836AB8A}"/>
    <cellStyle name="Comma 2 2" xfId="4430" xr:uid="{E9C00FD0-3B2F-4BB8-AF08-011BEA45A8F3}"/>
    <cellStyle name="Comma 2 2 2" xfId="4755" xr:uid="{2E0545C0-22DD-4D3F-A984-EBBF8578ADDB}"/>
    <cellStyle name="Comma 2 2 2 2" xfId="5326" xr:uid="{46D45576-711D-4EB8-9FC0-C7B88552CC34}"/>
    <cellStyle name="Comma 2 2 3" xfId="4591" xr:uid="{B5DC0E67-696E-46F6-8426-8A69369165A6}"/>
    <cellStyle name="Comma 2 2 4" xfId="5352" xr:uid="{68BCD00C-3433-4FA2-B52A-22BD2B8F7B76}"/>
    <cellStyle name="Comma 3" xfId="4318" xr:uid="{8C55A892-802A-41CA-9FF5-6F49AB7B1F6E}"/>
    <cellStyle name="Comma 3 2" xfId="4432" xr:uid="{29362C63-ED54-43FC-9E5B-C1E2D4CC7C69}"/>
    <cellStyle name="Comma 3 2 2" xfId="4756" xr:uid="{9EF353C9-5427-42EE-993D-51E075DDEECD}"/>
    <cellStyle name="Comma 3 2 2 2" xfId="5327" xr:uid="{ED202C48-6ED6-4136-A8B3-E94B21A57FC5}"/>
    <cellStyle name="Comma 3 2 3" xfId="5325" xr:uid="{1B75F7C4-20DD-48AE-ADA5-2A38BCBE501C}"/>
    <cellStyle name="Comma 3 2 4" xfId="5353" xr:uid="{812AD160-3E64-41E2-959C-AA1BC87C4582}"/>
    <cellStyle name="Currency 10" xfId="8" xr:uid="{A27417BB-ED87-48C8-B80B-1EC86D5CE395}"/>
    <cellStyle name="Currency 10 2" xfId="9" xr:uid="{490EF7BA-6D1A-4F5C-AD45-4CF515A9C4C3}"/>
    <cellStyle name="Currency 10 2 2" xfId="203" xr:uid="{3D9560C2-B6F4-4B99-BFB4-4163A2152C7F}"/>
    <cellStyle name="Currency 10 2 2 2" xfId="4616" xr:uid="{96DD8691-DFFB-4FB6-B7E1-8EEC254C12FF}"/>
    <cellStyle name="Currency 10 2 3" xfId="4511" xr:uid="{94B96FD7-6BE7-4259-BFD5-99DBDAB8F716}"/>
    <cellStyle name="Currency 10 3" xfId="10" xr:uid="{2EA906F2-CB24-4FC8-9E49-BD2D0230A45B}"/>
    <cellStyle name="Currency 10 3 2" xfId="204" xr:uid="{C1E838F8-1A22-4C5B-988E-F6C0E36034BF}"/>
    <cellStyle name="Currency 10 3 2 2" xfId="4617" xr:uid="{EC3F7D5C-E1DC-495C-BBE6-DDF35C8D5100}"/>
    <cellStyle name="Currency 10 3 3" xfId="4512" xr:uid="{B54EAFB9-A460-4A57-908C-672BC464208E}"/>
    <cellStyle name="Currency 10 4" xfId="205" xr:uid="{25CF96FF-FD1F-4529-8202-6C86BA462F6C}"/>
    <cellStyle name="Currency 10 4 2" xfId="4618" xr:uid="{2A82AD6C-1C01-4CF9-B9C6-A15D6C42592E}"/>
    <cellStyle name="Currency 10 5" xfId="4437" xr:uid="{AF126D4A-BC15-45D1-A45F-8D93237E4FF1}"/>
    <cellStyle name="Currency 10 6" xfId="4510" xr:uid="{9E1757E5-FD41-45F0-9449-A257384A5165}"/>
    <cellStyle name="Currency 11" xfId="11" xr:uid="{3BDD6731-75CA-42F8-B5CA-6127A2AA8DB2}"/>
    <cellStyle name="Currency 11 2" xfId="12" xr:uid="{90645B23-4F57-46F8-A761-8FE27ADC9D13}"/>
    <cellStyle name="Currency 11 2 2" xfId="206" xr:uid="{08310670-F738-4761-BDDB-CF800575D164}"/>
    <cellStyle name="Currency 11 2 2 2" xfId="4619" xr:uid="{7FDAD2D3-40DE-49DC-A69E-C7EE30F25D7C}"/>
    <cellStyle name="Currency 11 2 3" xfId="4514" xr:uid="{B59A2A7F-2473-47C7-8B8E-1365257125CD}"/>
    <cellStyle name="Currency 11 3" xfId="13" xr:uid="{B17AC705-5848-461E-912D-BC16FB7817C8}"/>
    <cellStyle name="Currency 11 3 2" xfId="207" xr:uid="{DDAA2DE0-C795-480F-A58E-CDE6A284E0FB}"/>
    <cellStyle name="Currency 11 3 2 2" xfId="4620" xr:uid="{30D13564-757D-407B-95D2-23AB94DC41D0}"/>
    <cellStyle name="Currency 11 3 3" xfId="4515" xr:uid="{07656F66-1B77-4429-AD33-0FA12CD0A8DC}"/>
    <cellStyle name="Currency 11 4" xfId="208" xr:uid="{0001DD08-0578-4571-992C-AA517B85292E}"/>
    <cellStyle name="Currency 11 4 2" xfId="4621" xr:uid="{7B917275-3E30-424A-AE49-B982380FEEC2}"/>
    <cellStyle name="Currency 11 5" xfId="4319" xr:uid="{DF60809B-8ACF-4D62-911A-8A31AF1B9374}"/>
    <cellStyle name="Currency 11 5 2" xfId="4438" xr:uid="{BD7CA693-8DC0-4C7D-96FC-52E843F5B53C}"/>
    <cellStyle name="Currency 11 5 3" xfId="4720" xr:uid="{7812BDF0-D2CD-47A5-9539-299C8A8EBE77}"/>
    <cellStyle name="Currency 11 5 3 2" xfId="5315" xr:uid="{187B3D4B-2536-4A27-8EFC-13012B88B979}"/>
    <cellStyle name="Currency 11 5 3 3" xfId="4757" xr:uid="{1BD40148-F15E-4FE8-8568-5758F3F0661F}"/>
    <cellStyle name="Currency 11 5 4" xfId="4697" xr:uid="{64CA72D1-0E48-4964-9FA8-7981B41ADC4A}"/>
    <cellStyle name="Currency 11 6" xfId="4513" xr:uid="{052C0FD1-CD32-4A1A-90FA-FEB6038D9520}"/>
    <cellStyle name="Currency 12" xfId="14" xr:uid="{52491E18-EAFA-41AA-8F30-02139CF28B4C}"/>
    <cellStyle name="Currency 12 2" xfId="15" xr:uid="{51907FB0-062B-4B97-9587-1655B9C939AC}"/>
    <cellStyle name="Currency 12 2 2" xfId="209" xr:uid="{953C66CC-B0E4-48C0-B0EA-38BFBF803B51}"/>
    <cellStyle name="Currency 12 2 2 2" xfId="4622" xr:uid="{5F935236-77E6-4BF2-A27C-5B58E0F46993}"/>
    <cellStyle name="Currency 12 2 3" xfId="4517" xr:uid="{3BA85FA3-750B-439B-9E6B-A68C2C8825DD}"/>
    <cellStyle name="Currency 12 3" xfId="210" xr:uid="{30F4E4A7-EF87-4C63-BE77-22D5C6A8C2D8}"/>
    <cellStyle name="Currency 12 3 2" xfId="4623" xr:uid="{42224AD1-DC6D-4DBD-9472-830F92BBFD78}"/>
    <cellStyle name="Currency 12 4" xfId="4516" xr:uid="{C93C4B66-F823-4C06-90AF-D6AD561C86C8}"/>
    <cellStyle name="Currency 13" xfId="16" xr:uid="{6AD7B1BD-8ED1-4B1D-9603-A610F818A904}"/>
    <cellStyle name="Currency 13 2" xfId="4321" xr:uid="{5BE7AF56-C305-4E60-8AAD-F0E9141CEFC9}"/>
    <cellStyle name="Currency 13 3" xfId="4322" xr:uid="{082592B3-9D61-4F6D-BBF3-F07DB721BB92}"/>
    <cellStyle name="Currency 13 3 2" xfId="4759" xr:uid="{50CF2C5E-5236-46D9-9434-265CD35F2278}"/>
    <cellStyle name="Currency 13 4" xfId="4320" xr:uid="{8507553F-B2D6-4B9B-833D-53E8D6F940E8}"/>
    <cellStyle name="Currency 13 5" xfId="4758" xr:uid="{D48E86B1-5834-49C4-9AB1-AAE15F7A0509}"/>
    <cellStyle name="Currency 14" xfId="17" xr:uid="{5B1258AD-E04C-4AEC-BE93-A1D28F8FBAFF}"/>
    <cellStyle name="Currency 14 2" xfId="211" xr:uid="{6003CC9E-47FD-4BEF-9FDB-1F3B4F988228}"/>
    <cellStyle name="Currency 14 2 2" xfId="4624" xr:uid="{893702C7-7070-4E83-A1B2-CC363DE5D8B8}"/>
    <cellStyle name="Currency 14 3" xfId="4518" xr:uid="{AF253358-F4B9-4A98-841A-27245CF8F4CC}"/>
    <cellStyle name="Currency 15" xfId="4414" xr:uid="{6DD905D1-059A-4062-B681-66B760CF5E1F}"/>
    <cellStyle name="Currency 15 2" xfId="5358" xr:uid="{88B5B1AB-AE11-4E92-9165-C975259B4B2A}"/>
    <cellStyle name="Currency 17" xfId="4323" xr:uid="{1845F31C-7056-46FE-9070-957C9EF27070}"/>
    <cellStyle name="Currency 2" xfId="18" xr:uid="{195999F0-3A4B-42D4-BAF2-744039D1B676}"/>
    <cellStyle name="Currency 2 2" xfId="19" xr:uid="{8044F43C-58A1-49BE-87DB-9C0630AEABE4}"/>
    <cellStyle name="Currency 2 2 2" xfId="20" xr:uid="{BBD30F5F-B7BA-49A7-95A4-3888196773E6}"/>
    <cellStyle name="Currency 2 2 2 2" xfId="21" xr:uid="{87C7D5DF-513A-4D60-B96D-AC2C4ACBFDB0}"/>
    <cellStyle name="Currency 2 2 2 2 2" xfId="4760" xr:uid="{3199F940-50EC-4E5B-B3DD-81DFC982D497}"/>
    <cellStyle name="Currency 2 2 2 3" xfId="22" xr:uid="{3BD73EF5-5910-4A7A-B740-4AED8BBA00F1}"/>
    <cellStyle name="Currency 2 2 2 3 2" xfId="212" xr:uid="{03C89BFF-FDAC-4F97-9C85-817077BB0BF4}"/>
    <cellStyle name="Currency 2 2 2 3 2 2" xfId="4625" xr:uid="{E435F54F-221C-4C70-AFE3-84DCA7C63633}"/>
    <cellStyle name="Currency 2 2 2 3 3" xfId="4521" xr:uid="{0E9D872F-2455-4331-BB9B-0A9193899C52}"/>
    <cellStyle name="Currency 2 2 2 4" xfId="213" xr:uid="{FCA784BA-076B-405E-B4A5-517E4872DFD6}"/>
    <cellStyle name="Currency 2 2 2 4 2" xfId="4626" xr:uid="{B111C159-A5E4-4E18-99D0-078878428808}"/>
    <cellStyle name="Currency 2 2 2 5" xfId="4520" xr:uid="{5DA9ADB5-6708-4C1C-A104-0E900A4EC71C}"/>
    <cellStyle name="Currency 2 2 3" xfId="214" xr:uid="{1BB4BBFA-0C00-4067-91F1-9A06B30C207B}"/>
    <cellStyle name="Currency 2 2 3 2" xfId="4627" xr:uid="{1B62EBEE-308E-4272-B5FB-F336666BC8AA}"/>
    <cellStyle name="Currency 2 2 4" xfId="4519" xr:uid="{964BDB04-77A3-4AAB-AF0E-7BE083D8794F}"/>
    <cellStyle name="Currency 2 3" xfId="23" xr:uid="{14627A7A-77BB-4C91-B892-1FEC3A9FF06B}"/>
    <cellStyle name="Currency 2 3 2" xfId="215" xr:uid="{C309D00A-89B0-4B1E-B528-877324495BF1}"/>
    <cellStyle name="Currency 2 3 2 2" xfId="4628" xr:uid="{C2A6672F-5AC2-4A0B-8258-EA50F6B27378}"/>
    <cellStyle name="Currency 2 3 3" xfId="4522" xr:uid="{7AF0E46D-D941-4CF4-A297-F1ECCA0D39D5}"/>
    <cellStyle name="Currency 2 4" xfId="216" xr:uid="{DB859603-E87F-40ED-9E40-8AFF5ADB191A}"/>
    <cellStyle name="Currency 2 4 2" xfId="217" xr:uid="{54EAD819-4FED-4404-BFE5-D1F57DE428B8}"/>
    <cellStyle name="Currency 2 5" xfId="218" xr:uid="{44EA991F-1DB5-4FD2-8725-E2AA40080170}"/>
    <cellStyle name="Currency 2 5 2" xfId="219" xr:uid="{D62C9359-1BD5-42DA-AFA3-488F6F7CD244}"/>
    <cellStyle name="Currency 2 6" xfId="220" xr:uid="{CBBDD18E-0C4B-46FD-A535-D0EFDC4E3CE3}"/>
    <cellStyle name="Currency 3" xfId="24" xr:uid="{043EB918-5AC0-466C-BB32-ADB3EAC2ACCE}"/>
    <cellStyle name="Currency 3 2" xfId="25" xr:uid="{66AEA902-25BD-4C2D-A770-2440787F9F54}"/>
    <cellStyle name="Currency 3 2 2" xfId="221" xr:uid="{A63D430A-DA51-45F8-9CC5-A1AEECFCAB09}"/>
    <cellStyle name="Currency 3 2 2 2" xfId="4629" xr:uid="{AE0F0F8D-87DC-4BEE-9746-5043F1E17DDA}"/>
    <cellStyle name="Currency 3 2 3" xfId="4524" xr:uid="{7ADC4E75-E8DD-45AA-97D1-3E599DA2936F}"/>
    <cellStyle name="Currency 3 3" xfId="26" xr:uid="{A61721D1-8394-4FDB-9AC2-039FB7ADB066}"/>
    <cellStyle name="Currency 3 3 2" xfId="222" xr:uid="{FA9F40D8-500A-4865-81C5-344B867BBEE5}"/>
    <cellStyle name="Currency 3 3 2 2" xfId="4630" xr:uid="{6B12C569-107F-4536-90DE-98A9A45A463D}"/>
    <cellStyle name="Currency 3 3 3" xfId="4525" xr:uid="{5E21F04F-2F29-4C79-A7AE-9D3F2819977C}"/>
    <cellStyle name="Currency 3 4" xfId="27" xr:uid="{0072BA0A-4729-4862-A09F-46DFBF1C2626}"/>
    <cellStyle name="Currency 3 4 2" xfId="223" xr:uid="{BA59E98D-C1A5-404D-AF16-4845A3E9C8B7}"/>
    <cellStyle name="Currency 3 4 2 2" xfId="4631" xr:uid="{3C33FEFD-7157-45D0-86C3-AB9442A31AD0}"/>
    <cellStyle name="Currency 3 4 3" xfId="4526" xr:uid="{1C29A8C5-FA6E-4543-9A28-8DCA45CA6E9B}"/>
    <cellStyle name="Currency 3 5" xfId="224" xr:uid="{CD3F31D5-C70E-4A90-8CD0-FDA1475D6719}"/>
    <cellStyle name="Currency 3 5 2" xfId="4632" xr:uid="{1CE6FE05-9B7C-4E6E-835C-2EC223A0AC06}"/>
    <cellStyle name="Currency 3 6" xfId="4523" xr:uid="{1EE38727-A6EA-4C46-98A6-0FA644688E60}"/>
    <cellStyle name="Currency 4" xfId="28" xr:uid="{E2B394EB-A2CB-4F8C-B5CA-26E81892C665}"/>
    <cellStyle name="Currency 4 2" xfId="29" xr:uid="{9099A3AE-B4C0-4B99-92FF-380703ED2E5A}"/>
    <cellStyle name="Currency 4 2 2" xfId="225" xr:uid="{B899E620-5989-4478-B695-AACA0F411B4B}"/>
    <cellStyle name="Currency 4 2 2 2" xfId="4633" xr:uid="{09116D54-581A-4F1E-8BCB-E4E3AB955940}"/>
    <cellStyle name="Currency 4 2 3" xfId="4528" xr:uid="{C2926039-A5AD-4C1B-90C8-5BD958BFB979}"/>
    <cellStyle name="Currency 4 3" xfId="30" xr:uid="{19721E5B-CE2B-49FD-A560-893F2D7464D5}"/>
    <cellStyle name="Currency 4 3 2" xfId="226" xr:uid="{59012361-A4E7-4873-9CFE-738441A4F316}"/>
    <cellStyle name="Currency 4 3 2 2" xfId="4634" xr:uid="{7B69BFAE-4094-44CB-978B-94AC8E923930}"/>
    <cellStyle name="Currency 4 3 3" xfId="4529" xr:uid="{AB4F52C9-6D79-48B2-9CE5-A85AEABB15EA}"/>
    <cellStyle name="Currency 4 4" xfId="227" xr:uid="{579AAB6D-8417-4D73-862D-1E8A4F1243C2}"/>
    <cellStyle name="Currency 4 4 2" xfId="4635" xr:uid="{66CC553F-90F0-49BC-B995-89203F83C639}"/>
    <cellStyle name="Currency 4 5" xfId="4324" xr:uid="{541F09E7-9BE4-41AD-A6A7-4409C488576E}"/>
    <cellStyle name="Currency 4 5 2" xfId="4439" xr:uid="{4BD5B8D1-309F-4A3E-807C-699619DC157B}"/>
    <cellStyle name="Currency 4 5 3" xfId="4721" xr:uid="{6E936C0A-28D3-446B-84C2-0C29EA07B80D}"/>
    <cellStyle name="Currency 4 5 3 2" xfId="5316" xr:uid="{01D61728-E2FD-496D-8C6E-B96DB360F95E}"/>
    <cellStyle name="Currency 4 5 3 3" xfId="4761" xr:uid="{07A0F7CB-DDDD-4239-A333-6F15764D0AC9}"/>
    <cellStyle name="Currency 4 5 4" xfId="4698" xr:uid="{72588632-96C9-4D8D-B268-2F05A8579B8F}"/>
    <cellStyle name="Currency 4 6" xfId="4527" xr:uid="{953C28F0-CE87-415D-9572-AC7EF7390BF7}"/>
    <cellStyle name="Currency 5" xfId="31" xr:uid="{9DD922F3-39BF-4680-BBE6-89166D5F1D53}"/>
    <cellStyle name="Currency 5 2" xfId="32" xr:uid="{F7E84FB7-61CF-4537-AA91-49FF404073BA}"/>
    <cellStyle name="Currency 5 2 2" xfId="228" xr:uid="{46C8A256-FD68-4E20-A3D9-393B05645DE1}"/>
    <cellStyle name="Currency 5 2 2 2" xfId="4636" xr:uid="{E0CFD282-F330-4AC0-94AB-DED56C34E458}"/>
    <cellStyle name="Currency 5 2 3" xfId="4530" xr:uid="{0E26DB47-4A84-4D15-AF00-C16AF4EAA68F}"/>
    <cellStyle name="Currency 5 3" xfId="4325" xr:uid="{1763E569-7242-4A7E-8AE4-4D089AD99DEF}"/>
    <cellStyle name="Currency 5 3 2" xfId="4440" xr:uid="{8A293E6A-4F54-4C5E-ACB0-A6952AD59D0A}"/>
    <cellStyle name="Currency 5 3 2 2" xfId="5306" xr:uid="{0EE58194-E809-4350-B2AC-DDCF8481DF81}"/>
    <cellStyle name="Currency 5 3 2 3" xfId="4763" xr:uid="{1FD22973-4393-4BDC-BF9C-5D1E1D0742D1}"/>
    <cellStyle name="Currency 5 4" xfId="4762" xr:uid="{26E14FC4-556D-48DA-B907-F265752B810E}"/>
    <cellStyle name="Currency 6" xfId="33" xr:uid="{D2587CEB-D913-437F-B102-4018881E7F22}"/>
    <cellStyle name="Currency 6 2" xfId="229" xr:uid="{93DD28CC-91F6-4675-B851-655B1C992E16}"/>
    <cellStyle name="Currency 6 2 2" xfId="4637" xr:uid="{837F23F2-EB8E-4B98-AA0B-3CE1D4133D69}"/>
    <cellStyle name="Currency 6 3" xfId="4326" xr:uid="{B3B52E33-DC9A-4D63-AE49-79386A17C1A2}"/>
    <cellStyle name="Currency 6 3 2" xfId="4441" xr:uid="{2F5FD9EC-21F2-4DAC-BCB2-DEAF240EA726}"/>
    <cellStyle name="Currency 6 3 3" xfId="4722" xr:uid="{C376055E-B14F-477B-ACA5-360EC31F4B31}"/>
    <cellStyle name="Currency 6 3 3 2" xfId="5317" xr:uid="{F8349C42-9787-45F7-AA0A-A86E63602D4F}"/>
    <cellStyle name="Currency 6 3 3 3" xfId="4764" xr:uid="{658499F8-BE02-4FEF-B5E8-217C1DBDD3EF}"/>
    <cellStyle name="Currency 6 3 4" xfId="4699" xr:uid="{BA317A30-3642-43BB-830C-A4435A233B08}"/>
    <cellStyle name="Currency 6 4" xfId="4531" xr:uid="{7E274158-912C-4BC1-9F2C-056862E7D213}"/>
    <cellStyle name="Currency 7" xfId="34" xr:uid="{D760F219-5D5E-4530-BD78-FCB16CC41649}"/>
    <cellStyle name="Currency 7 2" xfId="35" xr:uid="{78ACB786-DE2B-4373-8C75-FDCF37D5B606}"/>
    <cellStyle name="Currency 7 2 2" xfId="250" xr:uid="{52FA277F-F84C-433C-8F46-889774955758}"/>
    <cellStyle name="Currency 7 2 2 2" xfId="4638" xr:uid="{638FE0FC-4911-4924-8F01-73400B30B9B9}"/>
    <cellStyle name="Currency 7 2 3" xfId="4533" xr:uid="{F8543EE1-644E-4E9B-88CE-DEFEFD6A558C}"/>
    <cellStyle name="Currency 7 3" xfId="230" xr:uid="{BA8E5ED2-D612-4DF2-AB4D-937C8D187309}"/>
    <cellStyle name="Currency 7 3 2" xfId="4639" xr:uid="{07B35F6B-EF64-4E4A-85FB-86F27636E508}"/>
    <cellStyle name="Currency 7 4" xfId="4442" xr:uid="{9BF71C50-8FB9-4B4F-830F-D56EFA82F82D}"/>
    <cellStyle name="Currency 7 5" xfId="4532" xr:uid="{9310680A-6E98-44F6-9B9C-500B887EF5B6}"/>
    <cellStyle name="Currency 8" xfId="36" xr:uid="{803E9FD9-2330-4661-B6ED-0207EC35F1C8}"/>
    <cellStyle name="Currency 8 2" xfId="37" xr:uid="{7880C044-A290-4051-86C7-7C3F65964FFC}"/>
    <cellStyle name="Currency 8 2 2" xfId="231" xr:uid="{63E50CB4-262D-44FA-8C20-63CC087BA393}"/>
    <cellStyle name="Currency 8 2 2 2" xfId="4640" xr:uid="{3EDB5B10-6E19-419F-BB55-E7C67433FB66}"/>
    <cellStyle name="Currency 8 2 3" xfId="4535" xr:uid="{FA029602-40FA-42F5-95F1-C468022B16AD}"/>
    <cellStyle name="Currency 8 3" xfId="38" xr:uid="{1579E233-B710-4EEB-B808-0378D935F2C7}"/>
    <cellStyle name="Currency 8 3 2" xfId="232" xr:uid="{1EC69C59-D94E-4CFD-A062-F3A52CFF5B50}"/>
    <cellStyle name="Currency 8 3 2 2" xfId="4641" xr:uid="{50FD6C5C-5156-4E13-965F-B5DECA6A2513}"/>
    <cellStyle name="Currency 8 3 3" xfId="4536" xr:uid="{0F74432D-648F-42A5-9A35-D0B36B9B1B50}"/>
    <cellStyle name="Currency 8 4" xfId="39" xr:uid="{2B5A27F8-0BD4-4BAD-AF8D-4658DEAD271D}"/>
    <cellStyle name="Currency 8 4 2" xfId="233" xr:uid="{4F41C0EA-29D5-435C-9CFB-F47FF0E173B1}"/>
    <cellStyle name="Currency 8 4 2 2" xfId="4642" xr:uid="{BD2BCC7F-42A2-437C-A69C-C10CD773C552}"/>
    <cellStyle name="Currency 8 4 3" xfId="4537" xr:uid="{3E96123A-A634-4C7A-ACA7-B41C8FDC76F4}"/>
    <cellStyle name="Currency 8 5" xfId="234" xr:uid="{E0EF0336-FB1F-4A8D-A7A4-B832BA3ADC31}"/>
    <cellStyle name="Currency 8 5 2" xfId="4643" xr:uid="{1968D5B8-8670-49B1-BE6E-A6A6AEF985D6}"/>
    <cellStyle name="Currency 8 6" xfId="4443" xr:uid="{3DA95955-63F9-476A-BDFC-C77B06D73D74}"/>
    <cellStyle name="Currency 8 7" xfId="4534" xr:uid="{C79E1279-9ED0-450F-8D42-38DEA0089A74}"/>
    <cellStyle name="Currency 9" xfId="40" xr:uid="{816B503D-2C17-46A9-816E-2045F7A6D8F0}"/>
    <cellStyle name="Currency 9 2" xfId="41" xr:uid="{BC5E8678-8754-4672-A843-CA6572F7B4DB}"/>
    <cellStyle name="Currency 9 2 2" xfId="235" xr:uid="{C1F5C6CF-977D-4F6A-ACE4-B4410F384112}"/>
    <cellStyle name="Currency 9 2 2 2" xfId="4644" xr:uid="{26D82EC3-B39F-48C4-916F-E23E71470B0E}"/>
    <cellStyle name="Currency 9 2 3" xfId="4539" xr:uid="{AA721F35-7075-47E7-91CF-0BAA34509C70}"/>
    <cellStyle name="Currency 9 3" xfId="42" xr:uid="{BB24A272-B27E-450C-9B9B-DBA803023B92}"/>
    <cellStyle name="Currency 9 3 2" xfId="236" xr:uid="{089A8670-FD80-4E37-8B36-ED4B0DB62CD4}"/>
    <cellStyle name="Currency 9 3 2 2" xfId="4645" xr:uid="{CB62AC9F-B8D2-478A-9107-E99B7ADD28AB}"/>
    <cellStyle name="Currency 9 3 3" xfId="4540" xr:uid="{CDC7DB7C-9E1F-46EA-9151-09F0A631D4CB}"/>
    <cellStyle name="Currency 9 4" xfId="237" xr:uid="{F69D36E4-C9CF-471D-848D-719A83124EC7}"/>
    <cellStyle name="Currency 9 4 2" xfId="4646" xr:uid="{FBA69B6C-ADD8-4678-92A9-524ECBF2FD32}"/>
    <cellStyle name="Currency 9 5" xfId="4327" xr:uid="{D229A0B8-E16B-4513-A109-97E8EB348397}"/>
    <cellStyle name="Currency 9 5 2" xfId="4444" xr:uid="{5CE9C7CB-1B27-4A53-B790-47A1B72F7753}"/>
    <cellStyle name="Currency 9 5 3" xfId="4723" xr:uid="{6E116B5F-4377-4BDF-9D27-6D08004797E0}"/>
    <cellStyle name="Currency 9 5 4" xfId="4700" xr:uid="{477FEB6D-2AF4-4ABC-A670-1085CEADEE59}"/>
    <cellStyle name="Currency 9 6" xfId="4538" xr:uid="{49F77FEB-9AE9-424C-8DAC-D7F431E2145B}"/>
    <cellStyle name="Hyperlink 2" xfId="6" xr:uid="{6CFFD761-E1C4-4FFC-9C82-FDD569F38491}"/>
    <cellStyle name="Hyperlink 2 2" xfId="5362" xr:uid="{B6A74215-E585-4C02-AD3B-93737D88352C}"/>
    <cellStyle name="Hyperlink 3" xfId="202" xr:uid="{424769BA-5E99-46AD-B733-5D1D811E28F4}"/>
    <cellStyle name="Hyperlink 3 2" xfId="4415" xr:uid="{C6B31D86-8DE5-46B2-9668-7DEA2D398E9F}"/>
    <cellStyle name="Hyperlink 3 3" xfId="4328" xr:uid="{12C5A919-83AB-4FC2-BE8D-8C781EE1EF62}"/>
    <cellStyle name="Hyperlink 4" xfId="4329" xr:uid="{7DFC8E6B-B45B-43CE-A67F-D4DC80F33D09}"/>
    <cellStyle name="Hyperlink 4 2" xfId="5356" xr:uid="{0A6D4152-7199-42C7-B662-EFA50A0F5C4E}"/>
    <cellStyle name="Normal" xfId="0" builtinId="0"/>
    <cellStyle name="Normal 10" xfId="43" xr:uid="{0C74C4D0-25F8-4E39-AEA9-A157133AFC95}"/>
    <cellStyle name="Normal 10 10" xfId="903" xr:uid="{A80BDAA3-5CBD-4F30-A8BF-0DF930694F29}"/>
    <cellStyle name="Normal 10 10 2" xfId="2508" xr:uid="{F7AFD68E-CC71-4DA8-9278-99A66F932276}"/>
    <cellStyle name="Normal 10 10 2 2" xfId="4331" xr:uid="{B2D21A5C-EBD5-4785-8D3F-2DA6FFABFDEF}"/>
    <cellStyle name="Normal 10 10 2 3" xfId="4675" xr:uid="{524B25D5-C7CC-4048-B3FE-44DBCBC49D8A}"/>
    <cellStyle name="Normal 10 10 3" xfId="2509" xr:uid="{866CD2B8-4266-43D3-B286-F395FBC21709}"/>
    <cellStyle name="Normal 10 10 4" xfId="2510" xr:uid="{80F42E2C-40C5-4B7D-9539-A9604D0D4259}"/>
    <cellStyle name="Normal 10 11" xfId="2511" xr:uid="{CB4EABF0-F2F4-4493-A7D1-A70644ECD404}"/>
    <cellStyle name="Normal 10 11 2" xfId="2512" xr:uid="{2C8B368B-8CE3-43F7-AD34-7521BAE7F893}"/>
    <cellStyle name="Normal 10 11 3" xfId="2513" xr:uid="{918E4FC5-8D89-4D28-A59F-ADAF478749E3}"/>
    <cellStyle name="Normal 10 11 4" xfId="2514" xr:uid="{0C6AAE52-5143-40F0-8F28-3F4D2FE02BFB}"/>
    <cellStyle name="Normal 10 12" xfId="2515" xr:uid="{46DE322F-95A9-4070-AD0A-248A1DC1A9BE}"/>
    <cellStyle name="Normal 10 12 2" xfId="2516" xr:uid="{C10B3C7A-D68E-4C38-BB41-1E4B974F5AC7}"/>
    <cellStyle name="Normal 10 13" xfId="2517" xr:uid="{B3651D3F-D4C0-45ED-9CD8-172BF5B13FFF}"/>
    <cellStyle name="Normal 10 14" xfId="2518" xr:uid="{E4DD3C4A-0701-4AFA-8349-B9031E00C8E1}"/>
    <cellStyle name="Normal 10 15" xfId="2519" xr:uid="{E5FBAC69-E361-4776-BFA4-6934E9804AB7}"/>
    <cellStyle name="Normal 10 2" xfId="71" xr:uid="{02C99D76-BFF5-4BD2-9CED-DDC189BB1CA7}"/>
    <cellStyle name="Normal 10 2 10" xfId="2520" xr:uid="{B3EB5475-5AF4-4A3C-AF10-5487B1178761}"/>
    <cellStyle name="Normal 10 2 11" xfId="2521" xr:uid="{87ED9E63-B0F2-474F-A8DF-EC298F7B14BD}"/>
    <cellStyle name="Normal 10 2 2" xfId="72" xr:uid="{42155DE4-FF8F-4659-9FEA-D0BFC9BD06B8}"/>
    <cellStyle name="Normal 10 2 2 2" xfId="73" xr:uid="{600BCD3B-2D00-417C-97A5-17D9FD0CA02F}"/>
    <cellStyle name="Normal 10 2 2 2 2" xfId="238" xr:uid="{7AAC1889-FFFB-431F-87F4-DA184998C7A4}"/>
    <cellStyle name="Normal 10 2 2 2 2 2" xfId="454" xr:uid="{F75B9E09-3063-4FFA-BB54-40FB57CF649A}"/>
    <cellStyle name="Normal 10 2 2 2 2 2 2" xfId="455" xr:uid="{4EFD15E0-EE78-4B6E-9C50-88DA7A869808}"/>
    <cellStyle name="Normal 10 2 2 2 2 2 2 2" xfId="904" xr:uid="{E42EB912-17CC-4D84-8F65-B2EF9F7B8D69}"/>
    <cellStyle name="Normal 10 2 2 2 2 2 2 2 2" xfId="905" xr:uid="{BDA96076-1F86-47ED-A84B-912BA87118CC}"/>
    <cellStyle name="Normal 10 2 2 2 2 2 2 3" xfId="906" xr:uid="{C50B366E-3007-4C9C-BE46-DE22F7BE654E}"/>
    <cellStyle name="Normal 10 2 2 2 2 2 3" xfId="907" xr:uid="{9F5F4FE3-A06A-40D2-BB5F-46F53ED45A25}"/>
    <cellStyle name="Normal 10 2 2 2 2 2 3 2" xfId="908" xr:uid="{6F617E2C-3B80-435C-94BF-3E58F535C69B}"/>
    <cellStyle name="Normal 10 2 2 2 2 2 4" xfId="909" xr:uid="{17E517EE-FA3B-4E84-BEAA-7A003C4A415F}"/>
    <cellStyle name="Normal 10 2 2 2 2 3" xfId="456" xr:uid="{EBF38A09-33CD-4DBA-BBF0-41334588D118}"/>
    <cellStyle name="Normal 10 2 2 2 2 3 2" xfId="910" xr:uid="{9631811D-74BF-4DC8-BA4A-F454C244D7D6}"/>
    <cellStyle name="Normal 10 2 2 2 2 3 2 2" xfId="911" xr:uid="{F61DAB02-8AC9-4BC3-A569-AE7A09DEC01B}"/>
    <cellStyle name="Normal 10 2 2 2 2 3 3" xfId="912" xr:uid="{1CDC0A84-AFF2-4E57-9A53-DADECC2657FF}"/>
    <cellStyle name="Normal 10 2 2 2 2 3 4" xfId="2522" xr:uid="{8EB453E3-4EB1-4A18-B071-B5450C8DB9C7}"/>
    <cellStyle name="Normal 10 2 2 2 2 4" xfId="913" xr:uid="{42005E38-D5BF-4CA4-96CA-5C1ED2D9775F}"/>
    <cellStyle name="Normal 10 2 2 2 2 4 2" xfId="914" xr:uid="{456264E6-AA46-4E6B-9857-13C342270A79}"/>
    <cellStyle name="Normal 10 2 2 2 2 5" xfId="915" xr:uid="{D204BE21-C5A3-4BF7-AE45-6EF49D28D204}"/>
    <cellStyle name="Normal 10 2 2 2 2 6" xfId="2523" xr:uid="{BBDF3B2A-A238-4A6C-BF20-D0AEBB59A332}"/>
    <cellStyle name="Normal 10 2 2 2 3" xfId="239" xr:uid="{331C8BC6-ED3F-447C-AFCB-F298F62C35DC}"/>
    <cellStyle name="Normal 10 2 2 2 3 2" xfId="457" xr:uid="{2BF6CE51-229A-492B-A073-5A4EDBE24EB1}"/>
    <cellStyle name="Normal 10 2 2 2 3 2 2" xfId="458" xr:uid="{5DD8F012-4513-49E7-991E-9D0D69409B79}"/>
    <cellStyle name="Normal 10 2 2 2 3 2 2 2" xfId="916" xr:uid="{31BC27DD-D242-40E4-8B54-687E78B3E9F1}"/>
    <cellStyle name="Normal 10 2 2 2 3 2 2 2 2" xfId="917" xr:uid="{DDEB8540-7070-4102-B09B-71654B84E0C9}"/>
    <cellStyle name="Normal 10 2 2 2 3 2 2 3" xfId="918" xr:uid="{8B40BA68-E034-497F-AE68-36FF6A6D96FE}"/>
    <cellStyle name="Normal 10 2 2 2 3 2 3" xfId="919" xr:uid="{FE508136-1A12-496D-92AE-77993229D717}"/>
    <cellStyle name="Normal 10 2 2 2 3 2 3 2" xfId="920" xr:uid="{0984E983-DFC2-4955-80F0-BE4A42394F0F}"/>
    <cellStyle name="Normal 10 2 2 2 3 2 4" xfId="921" xr:uid="{A30FE2D1-0360-4185-AC35-D486910A8429}"/>
    <cellStyle name="Normal 10 2 2 2 3 3" xfId="459" xr:uid="{ADA69E16-B900-4963-88A7-4ECCE7E5A0B1}"/>
    <cellStyle name="Normal 10 2 2 2 3 3 2" xfId="922" xr:uid="{93F539E2-8153-4045-A9F4-8F81912A1873}"/>
    <cellStyle name="Normal 10 2 2 2 3 3 2 2" xfId="923" xr:uid="{11E2D53E-BF72-4A6F-9830-611C1857250F}"/>
    <cellStyle name="Normal 10 2 2 2 3 3 3" xfId="924" xr:uid="{D18225C1-4C12-4CD5-966E-34EFEC79F9D4}"/>
    <cellStyle name="Normal 10 2 2 2 3 4" xfId="925" xr:uid="{78B304EB-8244-4F33-921D-2F62DBC944B6}"/>
    <cellStyle name="Normal 10 2 2 2 3 4 2" xfId="926" xr:uid="{4F4AA8B0-953B-4494-8C9A-DF79C571125F}"/>
    <cellStyle name="Normal 10 2 2 2 3 5" xfId="927" xr:uid="{2E06E234-0E56-42F1-A607-3F246DC00C2A}"/>
    <cellStyle name="Normal 10 2 2 2 4" xfId="460" xr:uid="{0FC1284B-3909-4B47-BAB5-D498EED19E7D}"/>
    <cellStyle name="Normal 10 2 2 2 4 2" xfId="461" xr:uid="{547C54A4-D229-4A15-A744-C46D27E5CB88}"/>
    <cellStyle name="Normal 10 2 2 2 4 2 2" xfId="928" xr:uid="{3B581999-1438-4B2E-9A66-59733487083F}"/>
    <cellStyle name="Normal 10 2 2 2 4 2 2 2" xfId="929" xr:uid="{3E670207-1ACF-445E-A897-CEE1D0243EFC}"/>
    <cellStyle name="Normal 10 2 2 2 4 2 3" xfId="930" xr:uid="{3DEABBFE-9EFF-4F2A-BFA3-E23C8C39F3EA}"/>
    <cellStyle name="Normal 10 2 2 2 4 3" xfId="931" xr:uid="{00639697-CDD0-46B5-934C-1B39C0311DA8}"/>
    <cellStyle name="Normal 10 2 2 2 4 3 2" xfId="932" xr:uid="{BC1F77FD-50D1-4FD7-AAAC-1B56D33F1433}"/>
    <cellStyle name="Normal 10 2 2 2 4 4" xfId="933" xr:uid="{D334112C-DA89-417A-B0CE-655671752E58}"/>
    <cellStyle name="Normal 10 2 2 2 5" xfId="462" xr:uid="{B733FFDA-A072-4285-B99B-1E3B13A683FE}"/>
    <cellStyle name="Normal 10 2 2 2 5 2" xfId="934" xr:uid="{2661C4BA-CEE3-4105-8DDA-925DB904055A}"/>
    <cellStyle name="Normal 10 2 2 2 5 2 2" xfId="935" xr:uid="{F808BA0F-CFE5-4C29-8411-633C56F7D7D7}"/>
    <cellStyle name="Normal 10 2 2 2 5 3" xfId="936" xr:uid="{BA604B65-D161-46EB-933E-74C5CBEC70A8}"/>
    <cellStyle name="Normal 10 2 2 2 5 4" xfId="2524" xr:uid="{D855C22F-9736-4CD1-B369-2D4DB099E144}"/>
    <cellStyle name="Normal 10 2 2 2 6" xfId="937" xr:uid="{3E2A7766-63CA-493E-9E21-2FD805CECF06}"/>
    <cellStyle name="Normal 10 2 2 2 6 2" xfId="938" xr:uid="{0F67256F-31D6-4781-AAC0-31B6398FF919}"/>
    <cellStyle name="Normal 10 2 2 2 7" xfId="939" xr:uid="{68305BFF-2E96-4DE9-A8F4-370EE1EA0D91}"/>
    <cellStyle name="Normal 10 2 2 2 8" xfId="2525" xr:uid="{3175EA35-868E-44A4-96A9-DB7F25A03E93}"/>
    <cellStyle name="Normal 10 2 2 3" xfId="240" xr:uid="{0F3FF834-0D8D-49D9-B2F9-C0F641C9BD44}"/>
    <cellStyle name="Normal 10 2 2 3 2" xfId="463" xr:uid="{C4B00729-8339-45C9-953D-D8B29EC8D463}"/>
    <cellStyle name="Normal 10 2 2 3 2 2" xfId="464" xr:uid="{045BC1C9-1C14-4C28-93B1-05186A1A5135}"/>
    <cellStyle name="Normal 10 2 2 3 2 2 2" xfId="940" xr:uid="{AA7D16E6-10E6-49F5-ABA7-A642F46C1B92}"/>
    <cellStyle name="Normal 10 2 2 3 2 2 2 2" xfId="941" xr:uid="{1B6E6F3D-579C-4F43-8E2C-BDD8778BB8B9}"/>
    <cellStyle name="Normal 10 2 2 3 2 2 3" xfId="942" xr:uid="{48BDC57E-5BAE-42E5-8570-AA42351C43DC}"/>
    <cellStyle name="Normal 10 2 2 3 2 3" xfId="943" xr:uid="{CCCDCBC6-A3D8-4612-8B56-037C4FC6B364}"/>
    <cellStyle name="Normal 10 2 2 3 2 3 2" xfId="944" xr:uid="{396C6E56-F1F1-4ADB-A17E-621F85CEF321}"/>
    <cellStyle name="Normal 10 2 2 3 2 4" xfId="945" xr:uid="{2675ACDB-31E6-4036-8BAB-1DCA01015DDE}"/>
    <cellStyle name="Normal 10 2 2 3 3" xfId="465" xr:uid="{A3D49164-D357-4890-8E8C-318097339272}"/>
    <cellStyle name="Normal 10 2 2 3 3 2" xfId="946" xr:uid="{18413B38-E048-4520-82A0-C71210AC8FD0}"/>
    <cellStyle name="Normal 10 2 2 3 3 2 2" xfId="947" xr:uid="{ECECC7D2-1B8E-4837-AC23-9CE0640A8DF8}"/>
    <cellStyle name="Normal 10 2 2 3 3 3" xfId="948" xr:uid="{353FD8EE-354A-4224-BE04-6A334FCBB69D}"/>
    <cellStyle name="Normal 10 2 2 3 3 4" xfId="2526" xr:uid="{31F3DF26-EC21-4044-979C-7533F2C9C077}"/>
    <cellStyle name="Normal 10 2 2 3 4" xfId="949" xr:uid="{F3155E6E-585E-4C1E-99F5-A67097CEBF55}"/>
    <cellStyle name="Normal 10 2 2 3 4 2" xfId="950" xr:uid="{25FD5396-5E1D-45F1-BA1C-77592DE2A142}"/>
    <cellStyle name="Normal 10 2 2 3 5" xfId="951" xr:uid="{D84C9180-6E8F-4102-A19E-7BA1973CB7B6}"/>
    <cellStyle name="Normal 10 2 2 3 6" xfId="2527" xr:uid="{32F16D51-D810-4C77-A763-0FB695002289}"/>
    <cellStyle name="Normal 10 2 2 4" xfId="241" xr:uid="{75D29C71-8C26-43BB-BD5B-D60EEEB94747}"/>
    <cellStyle name="Normal 10 2 2 4 2" xfId="466" xr:uid="{6A504218-135F-4E73-94FA-BD74AD24DFC8}"/>
    <cellStyle name="Normal 10 2 2 4 2 2" xfId="467" xr:uid="{47EE84A5-3AE9-4B3C-938C-6B8368C888DF}"/>
    <cellStyle name="Normal 10 2 2 4 2 2 2" xfId="952" xr:uid="{05FDEDBA-18FA-4F5D-80AF-AAD64DDE1D07}"/>
    <cellStyle name="Normal 10 2 2 4 2 2 2 2" xfId="953" xr:uid="{59F1C078-CE7D-46F3-AA95-B442D01FC9CC}"/>
    <cellStyle name="Normal 10 2 2 4 2 2 3" xfId="954" xr:uid="{3F5F66A0-1387-4BD6-A185-028B09D6CCFF}"/>
    <cellStyle name="Normal 10 2 2 4 2 3" xfId="955" xr:uid="{0AC7D180-A598-46AA-8CE2-0EFE77FFAC35}"/>
    <cellStyle name="Normal 10 2 2 4 2 3 2" xfId="956" xr:uid="{8CDB050B-76F4-4D97-B68F-05DCABADF371}"/>
    <cellStyle name="Normal 10 2 2 4 2 4" xfId="957" xr:uid="{02E33F97-1279-40B6-B5E5-9E9185DE0042}"/>
    <cellStyle name="Normal 10 2 2 4 3" xfId="468" xr:uid="{25936EF3-9018-4B6D-8444-77064DBF1012}"/>
    <cellStyle name="Normal 10 2 2 4 3 2" xfId="958" xr:uid="{FA3D294C-7DC3-48F2-BC7E-91D0C3D3A41E}"/>
    <cellStyle name="Normal 10 2 2 4 3 2 2" xfId="959" xr:uid="{DCF036A6-AFF3-4453-B915-96AC27B9D8D6}"/>
    <cellStyle name="Normal 10 2 2 4 3 3" xfId="960" xr:uid="{80347D5F-8DE0-490F-8D4B-F3E8BCC54207}"/>
    <cellStyle name="Normal 10 2 2 4 4" xfId="961" xr:uid="{1E713685-562E-40DF-A348-A371420C8185}"/>
    <cellStyle name="Normal 10 2 2 4 4 2" xfId="962" xr:uid="{110381CB-2719-4CD9-BAF9-E9ADA0F5C5A0}"/>
    <cellStyle name="Normal 10 2 2 4 5" xfId="963" xr:uid="{D5814160-DB70-45CE-B817-05D6923977D6}"/>
    <cellStyle name="Normal 10 2 2 5" xfId="242" xr:uid="{706EA3D5-325E-41DA-8DC7-7BD0DB098C73}"/>
    <cellStyle name="Normal 10 2 2 5 2" xfId="469" xr:uid="{07A89018-B902-455C-84D1-D0608DED997F}"/>
    <cellStyle name="Normal 10 2 2 5 2 2" xfId="964" xr:uid="{F97FFE0F-7086-4DB1-BE4B-9A228F9C233E}"/>
    <cellStyle name="Normal 10 2 2 5 2 2 2" xfId="965" xr:uid="{86A22340-1C93-4FED-A558-FDA611D34FAC}"/>
    <cellStyle name="Normal 10 2 2 5 2 3" xfId="966" xr:uid="{B5F2A790-C3E5-4336-A6C4-318C2CEEA9A1}"/>
    <cellStyle name="Normal 10 2 2 5 3" xfId="967" xr:uid="{3F428CD9-E01F-4F93-81DE-B8FF0E17988F}"/>
    <cellStyle name="Normal 10 2 2 5 3 2" xfId="968" xr:uid="{0EEFFFC2-F711-498F-8B86-308F1DD709B0}"/>
    <cellStyle name="Normal 10 2 2 5 4" xfId="969" xr:uid="{07ED6CE5-1E9E-4674-AF98-37E5686B4E9A}"/>
    <cellStyle name="Normal 10 2 2 6" xfId="470" xr:uid="{08D3F7A5-FA8E-46A1-8478-198E1CFB05AA}"/>
    <cellStyle name="Normal 10 2 2 6 2" xfId="970" xr:uid="{21A4AE55-E927-4A9F-B33F-430738A0F0FB}"/>
    <cellStyle name="Normal 10 2 2 6 2 2" xfId="971" xr:uid="{3C55A4DB-2A1B-4721-A50E-7EBBE712EC3A}"/>
    <cellStyle name="Normal 10 2 2 6 2 3" xfId="4333" xr:uid="{A67E587D-C7CF-4DD2-AFF5-BCD3D29F97C5}"/>
    <cellStyle name="Normal 10 2 2 6 3" xfId="972" xr:uid="{6BDA6965-18E5-4B60-B37B-5CE8FC3A42A7}"/>
    <cellStyle name="Normal 10 2 2 6 4" xfId="2528" xr:uid="{2A2EDCEC-5AC1-4DEC-B544-DEAB09DD5E75}"/>
    <cellStyle name="Normal 10 2 2 6 4 2" xfId="4564" xr:uid="{1C6BBC5B-CD2C-45CD-8F9F-8231BDACC438}"/>
    <cellStyle name="Normal 10 2 2 6 4 3" xfId="4676" xr:uid="{77639511-23D3-403C-82BC-403BF50F1C51}"/>
    <cellStyle name="Normal 10 2 2 6 4 4" xfId="4602" xr:uid="{815CF5E6-6BE9-42F5-8040-B9C34B6F3226}"/>
    <cellStyle name="Normal 10 2 2 7" xfId="973" xr:uid="{1917E4EC-AB05-4DEB-966A-56F30304AC32}"/>
    <cellStyle name="Normal 10 2 2 7 2" xfId="974" xr:uid="{1210F856-80EA-4025-9166-8315A526DA3A}"/>
    <cellStyle name="Normal 10 2 2 8" xfId="975" xr:uid="{280FA573-4830-49C3-AA2F-CA1D176F831B}"/>
    <cellStyle name="Normal 10 2 2 9" xfId="2529" xr:uid="{5B8B796C-5FB8-45E2-BEDF-3C3499EFEAAD}"/>
    <cellStyle name="Normal 10 2 3" xfId="74" xr:uid="{5DD1C794-3549-4CCA-9D40-509AA870B748}"/>
    <cellStyle name="Normal 10 2 3 2" xfId="75" xr:uid="{08F4922D-97DA-4487-8FE7-999B61E24CD5}"/>
    <cellStyle name="Normal 10 2 3 2 2" xfId="471" xr:uid="{8FB1E0A8-EF3A-4813-94D2-09ED93B0624E}"/>
    <cellStyle name="Normal 10 2 3 2 2 2" xfId="472" xr:uid="{948F93FA-5386-4DD3-B3BA-60313870331C}"/>
    <cellStyle name="Normal 10 2 3 2 2 2 2" xfId="976" xr:uid="{AEE12307-908B-4FF4-ACE6-21A93AFF4E1C}"/>
    <cellStyle name="Normal 10 2 3 2 2 2 2 2" xfId="977" xr:uid="{674BBACB-F43C-4AF3-99EC-C7899A50EDE7}"/>
    <cellStyle name="Normal 10 2 3 2 2 2 3" xfId="978" xr:uid="{61C33785-F178-41E6-935C-7E866F579F32}"/>
    <cellStyle name="Normal 10 2 3 2 2 3" xfId="979" xr:uid="{E5F0BB30-E6BD-45DB-9991-7238ADD3FFE8}"/>
    <cellStyle name="Normal 10 2 3 2 2 3 2" xfId="980" xr:uid="{E6D708CC-E62E-4A37-901B-CFADE835CF44}"/>
    <cellStyle name="Normal 10 2 3 2 2 4" xfId="981" xr:uid="{764513D5-4C36-4BFA-B8DB-99E4C71DF0AF}"/>
    <cellStyle name="Normal 10 2 3 2 3" xfId="473" xr:uid="{4F957ECD-AF9F-4968-BD59-E98E946CE79F}"/>
    <cellStyle name="Normal 10 2 3 2 3 2" xfId="982" xr:uid="{EAABAEA7-6FAD-4560-B131-79FE27AD27C4}"/>
    <cellStyle name="Normal 10 2 3 2 3 2 2" xfId="983" xr:uid="{95CF788D-42FF-44D3-AFFC-3C678944FBC0}"/>
    <cellStyle name="Normal 10 2 3 2 3 3" xfId="984" xr:uid="{29805B2E-9BCB-440E-9B74-021E2B6BC8F2}"/>
    <cellStyle name="Normal 10 2 3 2 3 4" xfId="2530" xr:uid="{5E31E768-D43F-4746-B6A9-9F441976AD39}"/>
    <cellStyle name="Normal 10 2 3 2 4" xfId="985" xr:uid="{58EF3817-5B2F-4C4B-A1F6-474C6390709B}"/>
    <cellStyle name="Normal 10 2 3 2 4 2" xfId="986" xr:uid="{546DEA10-B854-4341-ADF0-75522F22E3BE}"/>
    <cellStyle name="Normal 10 2 3 2 5" xfId="987" xr:uid="{D563B957-2780-474E-90D4-784BFB878FB2}"/>
    <cellStyle name="Normal 10 2 3 2 6" xfId="2531" xr:uid="{7E7A1FD9-C37B-4472-94A1-5FC91155F9FD}"/>
    <cellStyle name="Normal 10 2 3 3" xfId="243" xr:uid="{95ADF64D-7CEF-4C72-B958-D774274EC341}"/>
    <cellStyle name="Normal 10 2 3 3 2" xfId="474" xr:uid="{E018324D-800E-4975-B8DE-8DE24CA4748E}"/>
    <cellStyle name="Normal 10 2 3 3 2 2" xfId="475" xr:uid="{C624872E-29C0-4825-A188-BFD6A177C4D4}"/>
    <cellStyle name="Normal 10 2 3 3 2 2 2" xfId="988" xr:uid="{704F62C1-1D7A-4DEC-BE27-1DF81BDA6DA7}"/>
    <cellStyle name="Normal 10 2 3 3 2 2 2 2" xfId="989" xr:uid="{DE4ADCB6-052A-4B9C-9B8F-823DC3CFA33E}"/>
    <cellStyle name="Normal 10 2 3 3 2 2 3" xfId="990" xr:uid="{73A615D8-5100-4723-8700-047963A4514D}"/>
    <cellStyle name="Normal 10 2 3 3 2 3" xfId="991" xr:uid="{0DDEFE49-9758-4985-8C30-3F7610079E1F}"/>
    <cellStyle name="Normal 10 2 3 3 2 3 2" xfId="992" xr:uid="{E254B9C5-F036-4435-8A98-E64DCF56DFF3}"/>
    <cellStyle name="Normal 10 2 3 3 2 4" xfId="993" xr:uid="{8437DD43-2DD3-468E-86C3-33E21E2E0B6F}"/>
    <cellStyle name="Normal 10 2 3 3 3" xfId="476" xr:uid="{E7799A2E-A899-49CE-B938-DBD1F656531D}"/>
    <cellStyle name="Normal 10 2 3 3 3 2" xfId="994" xr:uid="{6759A791-500F-4898-A761-C1B5132EF32C}"/>
    <cellStyle name="Normal 10 2 3 3 3 2 2" xfId="995" xr:uid="{44A09E23-4C05-46DD-9CB0-427A751EE3B9}"/>
    <cellStyle name="Normal 10 2 3 3 3 3" xfId="996" xr:uid="{CB93E384-1297-45C7-853C-B2A6A67C2CDC}"/>
    <cellStyle name="Normal 10 2 3 3 4" xfId="997" xr:uid="{83553AA4-7BA6-4E65-98D2-896C4643CE1E}"/>
    <cellStyle name="Normal 10 2 3 3 4 2" xfId="998" xr:uid="{E2EEB2C5-0E05-4FDD-8642-F19214A87894}"/>
    <cellStyle name="Normal 10 2 3 3 5" xfId="999" xr:uid="{E831CA15-8B0C-426D-89E8-2A3E450FE79A}"/>
    <cellStyle name="Normal 10 2 3 4" xfId="244" xr:uid="{9919841B-A3C5-4FA5-BA8D-05A3C089D043}"/>
    <cellStyle name="Normal 10 2 3 4 2" xfId="477" xr:uid="{6C320078-6EB1-468E-ABF1-D30C994685DB}"/>
    <cellStyle name="Normal 10 2 3 4 2 2" xfId="1000" xr:uid="{9E75032D-8D9A-4AAE-96D6-8D2A9415508F}"/>
    <cellStyle name="Normal 10 2 3 4 2 2 2" xfId="1001" xr:uid="{774410EB-06BC-4AE8-963D-16C5B39C08DD}"/>
    <cellStyle name="Normal 10 2 3 4 2 3" xfId="1002" xr:uid="{E7982660-A606-429B-BEA4-5B3B11B7CDAE}"/>
    <cellStyle name="Normal 10 2 3 4 3" xfId="1003" xr:uid="{5EA6B523-A5BD-4309-A9FA-60A21ABC53E1}"/>
    <cellStyle name="Normal 10 2 3 4 3 2" xfId="1004" xr:uid="{EF24B822-2C7A-4D4B-8D53-0E6D46DEAF3D}"/>
    <cellStyle name="Normal 10 2 3 4 4" xfId="1005" xr:uid="{74DEAC2F-F4BD-45F5-BCB8-7B4CDC58F5E9}"/>
    <cellStyle name="Normal 10 2 3 5" xfId="478" xr:uid="{DEFCAE50-927B-4DA5-B0D0-002EBACC0A3D}"/>
    <cellStyle name="Normal 10 2 3 5 2" xfId="1006" xr:uid="{BED41A5C-E7A4-4350-8D3E-BF115322D7F4}"/>
    <cellStyle name="Normal 10 2 3 5 2 2" xfId="1007" xr:uid="{5897A246-4890-474D-A906-5F3EF29D8D08}"/>
    <cellStyle name="Normal 10 2 3 5 2 3" xfId="4334" xr:uid="{BD7FA2CC-5260-4886-94C3-C62034A72113}"/>
    <cellStyle name="Normal 10 2 3 5 3" xfId="1008" xr:uid="{75B27612-F71E-41D6-A37F-1AB8338D959D}"/>
    <cellStyle name="Normal 10 2 3 5 4" xfId="2532" xr:uid="{CA037EF4-164D-42C2-A70C-8ACB37336FF7}"/>
    <cellStyle name="Normal 10 2 3 5 4 2" xfId="4565" xr:uid="{20643BB2-1DE8-4599-A28E-FB276EC25559}"/>
    <cellStyle name="Normal 10 2 3 5 4 3" xfId="4677" xr:uid="{F68912CC-2C28-40F6-A9B7-42315D477AE2}"/>
    <cellStyle name="Normal 10 2 3 5 4 4" xfId="4603" xr:uid="{4C2A65FC-8B7F-4C78-B018-463AFAB6D631}"/>
    <cellStyle name="Normal 10 2 3 6" xfId="1009" xr:uid="{CCE328ED-DDDB-4430-85BD-666FD050CF17}"/>
    <cellStyle name="Normal 10 2 3 6 2" xfId="1010" xr:uid="{002789EA-AA87-46B9-A00F-82BDFEC21AF9}"/>
    <cellStyle name="Normal 10 2 3 7" xfId="1011" xr:uid="{E8A9EA8F-CB26-4307-9E95-9E869A3DF512}"/>
    <cellStyle name="Normal 10 2 3 8" xfId="2533" xr:uid="{ACAFA0A6-2061-445C-B9EF-4B1DD5E3E9F2}"/>
    <cellStyle name="Normal 10 2 4" xfId="76" xr:uid="{997C9A98-B2CF-42FF-B747-20C2155AF051}"/>
    <cellStyle name="Normal 10 2 4 2" xfId="429" xr:uid="{14AAC3AC-AE28-40E1-9E86-C21C9A0FE722}"/>
    <cellStyle name="Normal 10 2 4 2 2" xfId="479" xr:uid="{442817FF-91F4-4AE3-A292-2B90328A9EFF}"/>
    <cellStyle name="Normal 10 2 4 2 2 2" xfId="1012" xr:uid="{A5BE1C31-081E-4B45-B126-7B8A9FA19B28}"/>
    <cellStyle name="Normal 10 2 4 2 2 2 2" xfId="1013" xr:uid="{E69A9AE0-42CA-4154-BFFD-271BCC332A52}"/>
    <cellStyle name="Normal 10 2 4 2 2 3" xfId="1014" xr:uid="{5D511CE9-A273-4592-8F03-5861244688BD}"/>
    <cellStyle name="Normal 10 2 4 2 2 4" xfId="2534" xr:uid="{AE7D55FB-0861-4BA6-A826-60037FBDF182}"/>
    <cellStyle name="Normal 10 2 4 2 3" xfId="1015" xr:uid="{8B7F28CA-6F72-4BAD-9EC0-7C3B4150AA0F}"/>
    <cellStyle name="Normal 10 2 4 2 3 2" xfId="1016" xr:uid="{2879C4EC-849A-4621-A3AF-6E6E96D9B676}"/>
    <cellStyle name="Normal 10 2 4 2 4" xfId="1017" xr:uid="{9579AFF5-8685-40A5-AD03-14598D4E1D6D}"/>
    <cellStyle name="Normal 10 2 4 2 5" xfId="2535" xr:uid="{7785A84D-4197-4A63-A77F-AB6850D51FAF}"/>
    <cellStyle name="Normal 10 2 4 3" xfId="480" xr:uid="{0A3F92E6-7440-49F0-AA56-784A5B2928AF}"/>
    <cellStyle name="Normal 10 2 4 3 2" xfId="1018" xr:uid="{77F31752-8C36-4C2B-8C08-5A11B4FC2475}"/>
    <cellStyle name="Normal 10 2 4 3 2 2" xfId="1019" xr:uid="{68354C53-6014-466D-BE8E-EE05DB991809}"/>
    <cellStyle name="Normal 10 2 4 3 3" xfId="1020" xr:uid="{401FBB68-1BAA-4864-96B0-372D4ACD864B}"/>
    <cellStyle name="Normal 10 2 4 3 4" xfId="2536" xr:uid="{466C6838-0BCB-4307-B44A-13E62F34923B}"/>
    <cellStyle name="Normal 10 2 4 4" xfId="1021" xr:uid="{09EF6659-B20E-43C4-9A66-0E622DD4D7F4}"/>
    <cellStyle name="Normal 10 2 4 4 2" xfId="1022" xr:uid="{83CC8EAA-C168-461E-BE68-FD44D26C3D8B}"/>
    <cellStyle name="Normal 10 2 4 4 3" xfId="2537" xr:uid="{0952B6BB-B764-4E78-B7A1-942D13C0FAB7}"/>
    <cellStyle name="Normal 10 2 4 4 4" xfId="2538" xr:uid="{0F5A12DA-D3DD-4250-88A1-499BF72F9B7A}"/>
    <cellStyle name="Normal 10 2 4 5" xfId="1023" xr:uid="{063E8C00-085F-4ECC-82D0-3BD2BE070928}"/>
    <cellStyle name="Normal 10 2 4 6" xfId="2539" xr:uid="{56104BB8-0F56-4C16-9099-09B3535066E2}"/>
    <cellStyle name="Normal 10 2 4 7" xfId="2540" xr:uid="{FF527B44-ABCE-4482-B9E4-0ECABCF9982C}"/>
    <cellStyle name="Normal 10 2 5" xfId="245" xr:uid="{AFCFFC2D-4553-4540-A233-CC76CEBCC2C2}"/>
    <cellStyle name="Normal 10 2 5 2" xfId="481" xr:uid="{F8D74F4A-E8A4-4C12-B447-404E877DD450}"/>
    <cellStyle name="Normal 10 2 5 2 2" xfId="482" xr:uid="{70E38423-F405-47CC-83BF-CF83290FC92E}"/>
    <cellStyle name="Normal 10 2 5 2 2 2" xfId="1024" xr:uid="{FCD5B44A-B9D3-446E-92FD-AAC7AEB9B1D4}"/>
    <cellStyle name="Normal 10 2 5 2 2 2 2" xfId="1025" xr:uid="{E49052F5-3CB7-4655-B53A-4415425762E9}"/>
    <cellStyle name="Normal 10 2 5 2 2 3" xfId="1026" xr:uid="{D647ECCE-A5AE-4365-B8B6-79AE8D2FA5CF}"/>
    <cellStyle name="Normal 10 2 5 2 3" xfId="1027" xr:uid="{4425E491-6C00-4839-A337-6B454EC3B18A}"/>
    <cellStyle name="Normal 10 2 5 2 3 2" xfId="1028" xr:uid="{78B5886C-ED42-4232-B5A3-AE5AF6FAE1E4}"/>
    <cellStyle name="Normal 10 2 5 2 4" xfId="1029" xr:uid="{8A536FC3-357A-4D77-8497-03522074A973}"/>
    <cellStyle name="Normal 10 2 5 3" xfId="483" xr:uid="{7439CCE2-4686-457D-8D42-627128B80569}"/>
    <cellStyle name="Normal 10 2 5 3 2" xfId="1030" xr:uid="{6BD2AADD-1BF9-4EE0-90D6-BF0D19015E19}"/>
    <cellStyle name="Normal 10 2 5 3 2 2" xfId="1031" xr:uid="{AB7D9018-F2D8-4A74-8871-2DA9DB52146C}"/>
    <cellStyle name="Normal 10 2 5 3 3" xfId="1032" xr:uid="{70F49136-A0CB-46DB-8F7A-255BE7969B3D}"/>
    <cellStyle name="Normal 10 2 5 3 4" xfId="2541" xr:uid="{B8D5959B-0F48-42B0-ADB2-4A00ECC55584}"/>
    <cellStyle name="Normal 10 2 5 4" xfId="1033" xr:uid="{67475634-6B4B-4BA2-BDDE-5951BF01AA92}"/>
    <cellStyle name="Normal 10 2 5 4 2" xfId="1034" xr:uid="{42A58F63-F5BA-4EA1-BFF6-BE8947D2C1C8}"/>
    <cellStyle name="Normal 10 2 5 5" xfId="1035" xr:uid="{69DA4413-B715-47BE-BD90-7EF12E10B1D8}"/>
    <cellStyle name="Normal 10 2 5 6" xfId="2542" xr:uid="{BBBE4FD9-95B1-4584-8A64-4E63DFF10C48}"/>
    <cellStyle name="Normal 10 2 6" xfId="246" xr:uid="{FF75F8BB-B7D4-48BD-90F3-CA4440B8F0D2}"/>
    <cellStyle name="Normal 10 2 6 2" xfId="484" xr:uid="{3DB7386B-AD5F-4EF9-A3F8-AA4E13F77907}"/>
    <cellStyle name="Normal 10 2 6 2 2" xfId="1036" xr:uid="{B34DBB3D-7FFD-4A81-8ED2-D713242D9EF7}"/>
    <cellStyle name="Normal 10 2 6 2 2 2" xfId="1037" xr:uid="{3C9DFD36-1392-462C-A6BD-8300C7F3CF3F}"/>
    <cellStyle name="Normal 10 2 6 2 3" xfId="1038" xr:uid="{72EBB833-560B-497A-B838-26E4823065CD}"/>
    <cellStyle name="Normal 10 2 6 2 4" xfId="2543" xr:uid="{91741D1F-F1DF-4B32-8FED-59D5AA9CF1A6}"/>
    <cellStyle name="Normal 10 2 6 3" xfId="1039" xr:uid="{38476100-0CD6-4F6D-89CB-BED63846F07E}"/>
    <cellStyle name="Normal 10 2 6 3 2" xfId="1040" xr:uid="{8A6CA52A-BBF2-4A3F-B772-4454DD0B0B31}"/>
    <cellStyle name="Normal 10 2 6 4" xfId="1041" xr:uid="{B4CF42A5-DC6C-4A30-9B2C-D7BE3B6A7A96}"/>
    <cellStyle name="Normal 10 2 6 5" xfId="2544" xr:uid="{A28B36B1-BF5B-4857-80F1-4CD0EAD95793}"/>
    <cellStyle name="Normal 10 2 7" xfId="485" xr:uid="{8DC37D2C-7667-4BFD-8A1B-D828D4EDB7B9}"/>
    <cellStyle name="Normal 10 2 7 2" xfId="1042" xr:uid="{88F43604-7344-417E-A04D-E9819BF0A0EA}"/>
    <cellStyle name="Normal 10 2 7 2 2" xfId="1043" xr:uid="{020C604F-7F5B-4293-BBC3-94AF451159FD}"/>
    <cellStyle name="Normal 10 2 7 2 3" xfId="4332" xr:uid="{48ACDF16-CF83-48DE-883B-FA1BB983DE6F}"/>
    <cellStyle name="Normal 10 2 7 3" xfId="1044" xr:uid="{BD1B7072-CC88-43DD-872A-58F47B5A2493}"/>
    <cellStyle name="Normal 10 2 7 4" xfId="2545" xr:uid="{7EFD352F-A81A-431F-BFA7-B59CEA611327}"/>
    <cellStyle name="Normal 10 2 7 4 2" xfId="4563" xr:uid="{C729AFD3-9939-4350-AB8E-AE560023DAD0}"/>
    <cellStyle name="Normal 10 2 7 4 3" xfId="4678" xr:uid="{0C497C22-2C26-49DE-B8CF-42C6CDC3821B}"/>
    <cellStyle name="Normal 10 2 7 4 4" xfId="4601" xr:uid="{1FE9A194-7DC5-461B-A8FC-F0E96C44B621}"/>
    <cellStyle name="Normal 10 2 8" xfId="1045" xr:uid="{F2D89740-517B-41A4-B3D4-95E83215DA54}"/>
    <cellStyle name="Normal 10 2 8 2" xfId="1046" xr:uid="{FD5E3F9B-01DE-410F-BBD3-9D55CDFAFED9}"/>
    <cellStyle name="Normal 10 2 8 3" xfId="2546" xr:uid="{9B3BD484-4650-434D-9193-63C9349E07DD}"/>
    <cellStyle name="Normal 10 2 8 4" xfId="2547" xr:uid="{FC0B586B-D03C-4CCC-AE32-BE785D5B1EDD}"/>
    <cellStyle name="Normal 10 2 9" xfId="1047" xr:uid="{3EFFE290-C969-45D8-9E87-2C06EB8B67EB}"/>
    <cellStyle name="Normal 10 3" xfId="77" xr:uid="{A742919A-6423-48DA-9684-C7CAB59CD970}"/>
    <cellStyle name="Normal 10 3 10" xfId="2548" xr:uid="{27A8C94C-FBF5-4BAD-9478-B352C4CECC8C}"/>
    <cellStyle name="Normal 10 3 11" xfId="2549" xr:uid="{49B9AF84-EA32-4F91-900E-EFC11745F8E0}"/>
    <cellStyle name="Normal 10 3 2" xfId="78" xr:uid="{5E5DA1F4-CBC6-401A-92C6-8DD333D83A41}"/>
    <cellStyle name="Normal 10 3 2 2" xfId="79" xr:uid="{76955576-7B82-4951-9F98-C57482DB4706}"/>
    <cellStyle name="Normal 10 3 2 2 2" xfId="247" xr:uid="{3827044F-6F25-4CD2-A680-E96C47F1FE37}"/>
    <cellStyle name="Normal 10 3 2 2 2 2" xfId="486" xr:uid="{D63F71D4-96CA-49B3-A9B1-9A7B2293C872}"/>
    <cellStyle name="Normal 10 3 2 2 2 2 2" xfId="1048" xr:uid="{8241A994-2D43-4628-976A-91CDDE1109D6}"/>
    <cellStyle name="Normal 10 3 2 2 2 2 2 2" xfId="1049" xr:uid="{91E2ECC3-B5EE-4EFD-B4B3-697A6D5D0E4D}"/>
    <cellStyle name="Normal 10 3 2 2 2 2 3" xfId="1050" xr:uid="{85060C96-439B-4D44-9F1D-8FB64B1D76AF}"/>
    <cellStyle name="Normal 10 3 2 2 2 2 4" xfId="2550" xr:uid="{D093C39C-806D-47E2-B119-E0CEB692BA2D}"/>
    <cellStyle name="Normal 10 3 2 2 2 3" xfId="1051" xr:uid="{175C3ADA-B0D2-4002-B7DE-B5F356012FBC}"/>
    <cellStyle name="Normal 10 3 2 2 2 3 2" xfId="1052" xr:uid="{81563C14-28EF-43BB-AB4F-4889A5A84601}"/>
    <cellStyle name="Normal 10 3 2 2 2 3 3" xfId="2551" xr:uid="{5FDED99B-56C0-43D8-A472-8527142E1F85}"/>
    <cellStyle name="Normal 10 3 2 2 2 3 4" xfId="2552" xr:uid="{AAA5A259-7A60-4FE1-B9A4-AAB6667C8890}"/>
    <cellStyle name="Normal 10 3 2 2 2 4" xfId="1053" xr:uid="{AEB13CDC-6D56-4A80-8D57-76E990370625}"/>
    <cellStyle name="Normal 10 3 2 2 2 5" xfId="2553" xr:uid="{4288C7FB-7C1C-4C41-A7C9-A4CEE3E82E3C}"/>
    <cellStyle name="Normal 10 3 2 2 2 6" xfId="2554" xr:uid="{AC96D808-6F76-41B4-B2E3-88E058F724AF}"/>
    <cellStyle name="Normal 10 3 2 2 3" xfId="487" xr:uid="{1D8BD6C3-335D-4877-90B6-C5095C6F2D1F}"/>
    <cellStyle name="Normal 10 3 2 2 3 2" xfId="1054" xr:uid="{41811CC2-64A7-4518-BE0A-1197572A9EEC}"/>
    <cellStyle name="Normal 10 3 2 2 3 2 2" xfId="1055" xr:uid="{BF9BF8C3-2C52-4634-ACFB-577BE7182C9D}"/>
    <cellStyle name="Normal 10 3 2 2 3 2 3" xfId="2555" xr:uid="{48BE8CE5-1B0F-48A2-8391-83A580324397}"/>
    <cellStyle name="Normal 10 3 2 2 3 2 4" xfId="2556" xr:uid="{52D95354-DE99-462A-9F49-FD00909A8CCF}"/>
    <cellStyle name="Normal 10 3 2 2 3 3" xfId="1056" xr:uid="{99916F5F-0B72-460D-A34B-9742D0596CBE}"/>
    <cellStyle name="Normal 10 3 2 2 3 4" xfId="2557" xr:uid="{CF913AF9-7794-4C02-B3FB-31B8063FF0B7}"/>
    <cellStyle name="Normal 10 3 2 2 3 5" xfId="2558" xr:uid="{D5256BA9-F500-4302-A7F2-8DA33AAB0109}"/>
    <cellStyle name="Normal 10 3 2 2 4" xfId="1057" xr:uid="{20707B8A-4C7A-4BA9-8A6A-A6ECE93C86DC}"/>
    <cellStyle name="Normal 10 3 2 2 4 2" xfId="1058" xr:uid="{643183B0-9D17-44A0-8C50-6ACE3FF603EA}"/>
    <cellStyle name="Normal 10 3 2 2 4 3" xfId="2559" xr:uid="{49DF7936-4CCD-472B-AB6C-5BC7DF330055}"/>
    <cellStyle name="Normal 10 3 2 2 4 4" xfId="2560" xr:uid="{76C352EE-949A-47CD-917F-5CA7B29A2436}"/>
    <cellStyle name="Normal 10 3 2 2 5" xfId="1059" xr:uid="{5E7EA476-AEC8-42FE-8EEE-02D4AAB18D45}"/>
    <cellStyle name="Normal 10 3 2 2 5 2" xfId="2561" xr:uid="{5CB589A2-0C48-41BE-A154-1A9B5A232E7C}"/>
    <cellStyle name="Normal 10 3 2 2 5 3" xfId="2562" xr:uid="{89BA71DD-C389-4155-99A7-1BA30664F926}"/>
    <cellStyle name="Normal 10 3 2 2 5 4" xfId="2563" xr:uid="{37355504-BF57-44FA-BF13-EDE535D55A1C}"/>
    <cellStyle name="Normal 10 3 2 2 6" xfId="2564" xr:uid="{B858A83E-9C84-4A72-B683-D7A111B89299}"/>
    <cellStyle name="Normal 10 3 2 2 7" xfId="2565" xr:uid="{D425C48E-0BCB-4AD6-9019-F01FAFB6F9D6}"/>
    <cellStyle name="Normal 10 3 2 2 8" xfId="2566" xr:uid="{AFDFC2F8-E933-455C-A402-28AD689BCFE3}"/>
    <cellStyle name="Normal 10 3 2 3" xfId="248" xr:uid="{A56C4718-114A-4E2E-9A23-8991E3F306A2}"/>
    <cellStyle name="Normal 10 3 2 3 2" xfId="488" xr:uid="{3A1D65AD-7175-4F33-B763-1156D4CA524E}"/>
    <cellStyle name="Normal 10 3 2 3 2 2" xfId="489" xr:uid="{6D88A826-DFC3-4122-B6C0-5B4DC9A389C1}"/>
    <cellStyle name="Normal 10 3 2 3 2 2 2" xfId="1060" xr:uid="{E8227E76-CAB6-41BB-A445-A22B9B4D30A3}"/>
    <cellStyle name="Normal 10 3 2 3 2 2 2 2" xfId="1061" xr:uid="{0C0F930B-8A54-4D1B-A02A-7949241F65ED}"/>
    <cellStyle name="Normal 10 3 2 3 2 2 3" xfId="1062" xr:uid="{225B6BF9-91F9-486E-BA6C-EF89FD9D58D4}"/>
    <cellStyle name="Normal 10 3 2 3 2 3" xfId="1063" xr:uid="{B82CC7DB-AD45-4F62-9F2B-4150ACAD8529}"/>
    <cellStyle name="Normal 10 3 2 3 2 3 2" xfId="1064" xr:uid="{770D5536-A9D0-45F7-B619-9F7858F83DC5}"/>
    <cellStyle name="Normal 10 3 2 3 2 4" xfId="1065" xr:uid="{A4279B4F-DF1E-4C82-A9FB-B6767AE9398D}"/>
    <cellStyle name="Normal 10 3 2 3 3" xfId="490" xr:uid="{C50A0596-2A7A-4B64-8749-7AE1C468014F}"/>
    <cellStyle name="Normal 10 3 2 3 3 2" xfId="1066" xr:uid="{6149FB80-3EB7-4097-AF97-BA2B83D9ABB1}"/>
    <cellStyle name="Normal 10 3 2 3 3 2 2" xfId="1067" xr:uid="{47F95949-FDF8-4239-92F1-87F4C6081462}"/>
    <cellStyle name="Normal 10 3 2 3 3 3" xfId="1068" xr:uid="{AC29EA23-CED6-4D1E-82E1-5B8CF1B0A928}"/>
    <cellStyle name="Normal 10 3 2 3 3 4" xfId="2567" xr:uid="{A787C911-AFC4-46DD-BA40-D671CE851E72}"/>
    <cellStyle name="Normal 10 3 2 3 4" xfId="1069" xr:uid="{1102746A-5469-42C0-BCDC-CC7A2327BE2D}"/>
    <cellStyle name="Normal 10 3 2 3 4 2" xfId="1070" xr:uid="{ABF67332-F8F8-4EBE-94AA-41E05BC18FF4}"/>
    <cellStyle name="Normal 10 3 2 3 5" xfId="1071" xr:uid="{42BA4797-582F-4923-A92C-2CB4CDD36384}"/>
    <cellStyle name="Normal 10 3 2 3 6" xfId="2568" xr:uid="{08288D4D-DFF0-4FF8-84D9-DA1649DD6F41}"/>
    <cellStyle name="Normal 10 3 2 4" xfId="249" xr:uid="{67C9B474-0F13-4276-B7FD-E15F2A41D205}"/>
    <cellStyle name="Normal 10 3 2 4 2" xfId="491" xr:uid="{5026F7C1-0DE1-4B1A-AE6E-CF4128AFC0AC}"/>
    <cellStyle name="Normal 10 3 2 4 2 2" xfId="1072" xr:uid="{CA9C5AF8-7889-49E0-A3F6-A4E765CEDF7F}"/>
    <cellStyle name="Normal 10 3 2 4 2 2 2" xfId="1073" xr:uid="{EC81DE77-4615-4805-AC26-517B393ADF3A}"/>
    <cellStyle name="Normal 10 3 2 4 2 3" xfId="1074" xr:uid="{EE727D91-5318-4BE3-A2F4-D929F4F628EF}"/>
    <cellStyle name="Normal 10 3 2 4 2 4" xfId="2569" xr:uid="{EC771076-A6D9-4721-8C6B-6353115469EC}"/>
    <cellStyle name="Normal 10 3 2 4 3" xfId="1075" xr:uid="{D5D7069A-DEB7-4456-B86D-FFEAFD4104EB}"/>
    <cellStyle name="Normal 10 3 2 4 3 2" xfId="1076" xr:uid="{4D1044F5-8BBB-407B-BC78-F22AD4FD587B}"/>
    <cellStyle name="Normal 10 3 2 4 4" xfId="1077" xr:uid="{A6271921-64AB-45A8-AFC4-AA1D9039F000}"/>
    <cellStyle name="Normal 10 3 2 4 5" xfId="2570" xr:uid="{79DD24E2-BCD7-4BD3-BBE0-3ACB9C74C031}"/>
    <cellStyle name="Normal 10 3 2 5" xfId="251" xr:uid="{A9327638-7B16-4FB4-9C7A-362887F17F74}"/>
    <cellStyle name="Normal 10 3 2 5 2" xfId="1078" xr:uid="{3345BC5E-2C9C-4C67-93DA-E7A5AB46275A}"/>
    <cellStyle name="Normal 10 3 2 5 2 2" xfId="1079" xr:uid="{CA9FB7C9-1B02-4CA9-A5BA-3403EEBF96E0}"/>
    <cellStyle name="Normal 10 3 2 5 3" xfId="1080" xr:uid="{FF75C780-2F08-4389-81FD-C9ECE10607EF}"/>
    <cellStyle name="Normal 10 3 2 5 4" xfId="2571" xr:uid="{820970D3-F8D6-4215-BC72-4E82ACFB6F4E}"/>
    <cellStyle name="Normal 10 3 2 6" xfId="1081" xr:uid="{B41BD63A-80AD-4B4C-9264-540ADA8A0EB9}"/>
    <cellStyle name="Normal 10 3 2 6 2" xfId="1082" xr:uid="{5C10B24D-BDAB-432E-B767-4735A4816703}"/>
    <cellStyle name="Normal 10 3 2 6 3" xfId="2572" xr:uid="{682251D9-4421-4081-803A-F10FCF93A59A}"/>
    <cellStyle name="Normal 10 3 2 6 4" xfId="2573" xr:uid="{45C92D7A-3BB4-4599-A39C-0297B06E2AD8}"/>
    <cellStyle name="Normal 10 3 2 7" xfId="1083" xr:uid="{DF8B24CB-919F-487F-BC69-543797C37816}"/>
    <cellStyle name="Normal 10 3 2 8" xfId="2574" xr:uid="{037553EB-29AD-4BF7-9FEA-C55AC4BD49EA}"/>
    <cellStyle name="Normal 10 3 2 9" xfId="2575" xr:uid="{82B7C2D3-A464-4728-AC9B-6CD27B751E9F}"/>
    <cellStyle name="Normal 10 3 3" xfId="80" xr:uid="{A4D39196-F3FF-46C5-B8C3-6BE4F8CF9D7F}"/>
    <cellStyle name="Normal 10 3 3 2" xfId="81" xr:uid="{4CE62C0C-04E8-4CDB-97C1-C834D2CA66C2}"/>
    <cellStyle name="Normal 10 3 3 2 2" xfId="492" xr:uid="{CAD902AC-BC77-4DEE-BEF4-D1F0C05CB1A9}"/>
    <cellStyle name="Normal 10 3 3 2 2 2" xfId="1084" xr:uid="{BB8F2563-9839-4A74-96B5-765440389727}"/>
    <cellStyle name="Normal 10 3 3 2 2 2 2" xfId="1085" xr:uid="{FE375403-9F3B-4154-8EEB-4AFE5E5D1288}"/>
    <cellStyle name="Normal 10 3 3 2 2 2 2 2" xfId="4445" xr:uid="{91F8EDCB-E3C3-4BE7-A491-3EFEEABD7EC1}"/>
    <cellStyle name="Normal 10 3 3 2 2 2 3" xfId="4446" xr:uid="{E9B92524-70E1-450F-85CC-B1D36AB285C9}"/>
    <cellStyle name="Normal 10 3 3 2 2 3" xfId="1086" xr:uid="{C08437C2-07C3-4AA4-9B43-36BFD0083ABC}"/>
    <cellStyle name="Normal 10 3 3 2 2 3 2" xfId="4447" xr:uid="{2274D925-2F04-43D1-B7D5-A73C75A19B99}"/>
    <cellStyle name="Normal 10 3 3 2 2 4" xfId="2576" xr:uid="{F0D99ED4-2312-419E-99A7-6CEF74523E64}"/>
    <cellStyle name="Normal 10 3 3 2 3" xfId="1087" xr:uid="{B58BAB9B-C538-4A1E-9992-504374621E76}"/>
    <cellStyle name="Normal 10 3 3 2 3 2" xfId="1088" xr:uid="{5A54490E-F618-43E3-9750-82398F2C6F7B}"/>
    <cellStyle name="Normal 10 3 3 2 3 2 2" xfId="4448" xr:uid="{3838D958-9211-45B9-B399-ACC7060599B9}"/>
    <cellStyle name="Normal 10 3 3 2 3 3" xfId="2577" xr:uid="{ADBA46BA-805D-4839-A7DC-3D026380BBC5}"/>
    <cellStyle name="Normal 10 3 3 2 3 4" xfId="2578" xr:uid="{BCA498B9-1FCF-40C1-B6E4-26384A5ED20E}"/>
    <cellStyle name="Normal 10 3 3 2 4" xfId="1089" xr:uid="{89527974-15DD-4291-AF24-F8C52A1BD747}"/>
    <cellStyle name="Normal 10 3 3 2 4 2" xfId="4449" xr:uid="{2B2F5B05-0D2A-48B4-BB9F-179E3F592A2F}"/>
    <cellStyle name="Normal 10 3 3 2 5" xfId="2579" xr:uid="{9AF0DE05-37BB-4BE8-8856-B3EF175DC73D}"/>
    <cellStyle name="Normal 10 3 3 2 6" xfId="2580" xr:uid="{FA83DBAB-C835-455A-8434-5CCCAFD0B666}"/>
    <cellStyle name="Normal 10 3 3 3" xfId="252" xr:uid="{D7D326C6-148D-4B24-94B0-CAAED02C95F1}"/>
    <cellStyle name="Normal 10 3 3 3 2" xfId="1090" xr:uid="{067703C4-4CBA-43D1-A819-16459287CEED}"/>
    <cellStyle name="Normal 10 3 3 3 2 2" xfId="1091" xr:uid="{4EE82847-E4DB-4AC7-846A-776615A2C0D3}"/>
    <cellStyle name="Normal 10 3 3 3 2 2 2" xfId="4450" xr:uid="{E79BCE90-3E69-4C2B-9812-D3ACA0A33A57}"/>
    <cellStyle name="Normal 10 3 3 3 2 3" xfId="2581" xr:uid="{737FF53A-5B36-44EE-8968-A9ACC1CF2674}"/>
    <cellStyle name="Normal 10 3 3 3 2 4" xfId="2582" xr:uid="{9DF70195-0291-4A9C-896F-A9664A804477}"/>
    <cellStyle name="Normal 10 3 3 3 3" xfId="1092" xr:uid="{076040E9-BBAD-4072-89A3-F87E58DB843F}"/>
    <cellStyle name="Normal 10 3 3 3 3 2" xfId="4451" xr:uid="{2DF86B48-B24D-47B5-B397-8498F4E64CED}"/>
    <cellStyle name="Normal 10 3 3 3 4" xfId="2583" xr:uid="{6436130A-3923-48E0-AA61-89B709FA45C9}"/>
    <cellStyle name="Normal 10 3 3 3 5" xfId="2584" xr:uid="{2284DE12-72DF-4668-919D-487BA1733ACA}"/>
    <cellStyle name="Normal 10 3 3 4" xfId="1093" xr:uid="{BE5E4EB7-E115-41B9-8C21-1CB429986162}"/>
    <cellStyle name="Normal 10 3 3 4 2" xfId="1094" xr:uid="{1986AF46-5391-4CA8-8D41-5301EC2162A1}"/>
    <cellStyle name="Normal 10 3 3 4 2 2" xfId="4452" xr:uid="{6BE45281-FC27-4ADE-A5CD-B0FAB5803C85}"/>
    <cellStyle name="Normal 10 3 3 4 3" xfId="2585" xr:uid="{41E25CA3-1D36-40D3-86D2-FE4D8F0FF025}"/>
    <cellStyle name="Normal 10 3 3 4 4" xfId="2586" xr:uid="{713A80FA-A13D-46C8-8974-C900BFA6ADCF}"/>
    <cellStyle name="Normal 10 3 3 5" xfId="1095" xr:uid="{94019AB5-07A5-474E-9310-0063ACB6E31B}"/>
    <cellStyle name="Normal 10 3 3 5 2" xfId="2587" xr:uid="{364A79F4-9B66-443E-92D8-AEE2F4AD677B}"/>
    <cellStyle name="Normal 10 3 3 5 3" xfId="2588" xr:uid="{50428634-F14E-465F-AA05-2A75BD3B3009}"/>
    <cellStyle name="Normal 10 3 3 5 4" xfId="2589" xr:uid="{8831285D-89D1-467D-9009-BB9F6A5A256E}"/>
    <cellStyle name="Normal 10 3 3 6" xfId="2590" xr:uid="{EAF32EE1-EA59-487A-8600-1B04B2CFA5E4}"/>
    <cellStyle name="Normal 10 3 3 7" xfId="2591" xr:uid="{366673E3-E101-4C6F-BE60-3A58C118EE97}"/>
    <cellStyle name="Normal 10 3 3 8" xfId="2592" xr:uid="{EE9D05A7-AA8B-44A3-9675-302344DD16A5}"/>
    <cellStyle name="Normal 10 3 4" xfId="82" xr:uid="{0B70AC4A-1C07-4A17-A690-49850993BCD7}"/>
    <cellStyle name="Normal 10 3 4 2" xfId="493" xr:uid="{D1AC0606-7590-4395-B5EE-5FA2D8A46289}"/>
    <cellStyle name="Normal 10 3 4 2 2" xfId="494" xr:uid="{5D6FEEB8-96D6-43F1-873A-FC1E923F5220}"/>
    <cellStyle name="Normal 10 3 4 2 2 2" xfId="1096" xr:uid="{90AE34B6-3504-4467-9F82-FB8C43A11F91}"/>
    <cellStyle name="Normal 10 3 4 2 2 2 2" xfId="1097" xr:uid="{9380FDB8-68D3-4821-AD8C-CE9929F59475}"/>
    <cellStyle name="Normal 10 3 4 2 2 3" xfId="1098" xr:uid="{86BBEDF6-1831-4581-A1EE-4A275A9ABABF}"/>
    <cellStyle name="Normal 10 3 4 2 2 4" xfId="2593" xr:uid="{DA3DE22C-FEB9-4E83-ADE1-5EA1AC690F6F}"/>
    <cellStyle name="Normal 10 3 4 2 3" xfId="1099" xr:uid="{6E3D87EC-CFEB-4D4C-B7E5-33D63BF59C42}"/>
    <cellStyle name="Normal 10 3 4 2 3 2" xfId="1100" xr:uid="{62E66621-8CBD-4557-A35D-ED18B941EA9C}"/>
    <cellStyle name="Normal 10 3 4 2 4" xfId="1101" xr:uid="{88A6A555-ECA9-4F21-9A62-302234FF81AF}"/>
    <cellStyle name="Normal 10 3 4 2 5" xfId="2594" xr:uid="{029936C8-9CEB-4EB6-B4CE-DD744B22F63B}"/>
    <cellStyle name="Normal 10 3 4 3" xfId="495" xr:uid="{58DB2ADB-531A-4E91-BC3C-3D361AED50F0}"/>
    <cellStyle name="Normal 10 3 4 3 2" xfId="1102" xr:uid="{0AD315B6-3D8A-4522-9BCA-DB070FDED424}"/>
    <cellStyle name="Normal 10 3 4 3 2 2" xfId="1103" xr:uid="{4EA97560-EF88-43A6-B272-DF1B001AC7E0}"/>
    <cellStyle name="Normal 10 3 4 3 3" xfId="1104" xr:uid="{6C3A4A7A-15BE-4D76-A912-36A44D823386}"/>
    <cellStyle name="Normal 10 3 4 3 4" xfId="2595" xr:uid="{C4580271-EE23-40E3-B894-860ECD1FB165}"/>
    <cellStyle name="Normal 10 3 4 4" xfId="1105" xr:uid="{29B81704-3E1C-4E32-B416-BF6103E5B5B4}"/>
    <cellStyle name="Normal 10 3 4 4 2" xfId="1106" xr:uid="{5013F690-9F4E-488F-93EA-5812782F18C2}"/>
    <cellStyle name="Normal 10 3 4 4 3" xfId="2596" xr:uid="{FE885F99-7A45-4401-AA7B-71FF69E66C95}"/>
    <cellStyle name="Normal 10 3 4 4 4" xfId="2597" xr:uid="{F45A4A11-209C-4C48-AFFE-961DA4B6C7F0}"/>
    <cellStyle name="Normal 10 3 4 5" xfId="1107" xr:uid="{B4EB6C75-82D0-44B0-B13A-738CF6500B8E}"/>
    <cellStyle name="Normal 10 3 4 6" xfId="2598" xr:uid="{5CE87259-A20A-4A56-BC98-F476F8EDAA57}"/>
    <cellStyle name="Normal 10 3 4 7" xfId="2599" xr:uid="{F5C438F5-C7DD-48DE-949D-70A476F8E3E8}"/>
    <cellStyle name="Normal 10 3 5" xfId="253" xr:uid="{9F6B1D29-1C73-4B67-B93F-49028732A673}"/>
    <cellStyle name="Normal 10 3 5 2" xfId="496" xr:uid="{BD92AF0D-3E8D-406D-A886-04CB85009B3D}"/>
    <cellStyle name="Normal 10 3 5 2 2" xfId="1108" xr:uid="{4A07B646-ADB1-452E-9AE0-6C49BC702BCC}"/>
    <cellStyle name="Normal 10 3 5 2 2 2" xfId="1109" xr:uid="{72FFBECF-A011-44C1-B2C7-6B0248429C8E}"/>
    <cellStyle name="Normal 10 3 5 2 3" xfId="1110" xr:uid="{8EE78DD8-A186-4498-8525-855BAEB4B3E9}"/>
    <cellStyle name="Normal 10 3 5 2 4" xfId="2600" xr:uid="{C8F3258F-2416-4BED-861A-207521733D21}"/>
    <cellStyle name="Normal 10 3 5 3" xfId="1111" xr:uid="{A3363946-D60F-4780-8DB3-EB7662A3CD5E}"/>
    <cellStyle name="Normal 10 3 5 3 2" xfId="1112" xr:uid="{ABE2F909-ED30-470F-A05D-65B69CB007BE}"/>
    <cellStyle name="Normal 10 3 5 3 3" xfId="2601" xr:uid="{2C972FBF-7027-4E4C-B58F-E86BAA307975}"/>
    <cellStyle name="Normal 10 3 5 3 4" xfId="2602" xr:uid="{3AF5608F-072E-45EE-93A6-8999B83561FD}"/>
    <cellStyle name="Normal 10 3 5 4" xfId="1113" xr:uid="{FCD69295-7111-4A10-A379-B1DEDED9C2D3}"/>
    <cellStyle name="Normal 10 3 5 5" xfId="2603" xr:uid="{4B44B3EC-EA27-4FAD-BB48-4E635290D05A}"/>
    <cellStyle name="Normal 10 3 5 6" xfId="2604" xr:uid="{6290A9C5-5A85-4A11-B1B4-A32ACFF271CE}"/>
    <cellStyle name="Normal 10 3 6" xfId="254" xr:uid="{69A8DE25-D76C-4B0E-AE9D-B94E5A575862}"/>
    <cellStyle name="Normal 10 3 6 2" xfId="1114" xr:uid="{7A902CDB-5329-4350-8193-21C3229E8E3D}"/>
    <cellStyle name="Normal 10 3 6 2 2" xfId="1115" xr:uid="{B0B47E76-5AB0-45FE-9BA9-F4B814E6286E}"/>
    <cellStyle name="Normal 10 3 6 2 3" xfId="2605" xr:uid="{00523C0D-1C39-49F8-B261-10B01622B0A1}"/>
    <cellStyle name="Normal 10 3 6 2 4" xfId="2606" xr:uid="{51EF5243-037F-4491-BB60-352898DD6231}"/>
    <cellStyle name="Normal 10 3 6 3" xfId="1116" xr:uid="{12B63BAD-1756-43B8-82A4-47B4C3E6651A}"/>
    <cellStyle name="Normal 10 3 6 4" xfId="2607" xr:uid="{E87B7367-7582-4FDB-BDFF-75FB2643311B}"/>
    <cellStyle name="Normal 10 3 6 5" xfId="2608" xr:uid="{B9EBB4AA-AD66-48D5-AE1F-EB1922F68CAB}"/>
    <cellStyle name="Normal 10 3 7" xfId="1117" xr:uid="{A0611BC4-7243-41A9-90F5-9379BE7C1FCB}"/>
    <cellStyle name="Normal 10 3 7 2" xfId="1118" xr:uid="{2AF831D7-D73B-4E7F-A889-6D3605816461}"/>
    <cellStyle name="Normal 10 3 7 3" xfId="2609" xr:uid="{1DA85C8B-A45A-43A6-8FCD-25817BACEA93}"/>
    <cellStyle name="Normal 10 3 7 4" xfId="2610" xr:uid="{CF1C10CE-7336-491F-8222-BC38ECA2B836}"/>
    <cellStyle name="Normal 10 3 8" xfId="1119" xr:uid="{C410A7CE-731B-4767-8AD8-A05019509094}"/>
    <cellStyle name="Normal 10 3 8 2" xfId="2611" xr:uid="{FBB17DC0-1559-497E-8C19-64A61E81A4BA}"/>
    <cellStyle name="Normal 10 3 8 3" xfId="2612" xr:uid="{78210D37-EECF-4D4D-BE06-481A2D96A42C}"/>
    <cellStyle name="Normal 10 3 8 4" xfId="2613" xr:uid="{3527DCF3-D558-48B9-AFF0-109054F722F6}"/>
    <cellStyle name="Normal 10 3 9" xfId="2614" xr:uid="{1F40C431-6DCA-481B-8178-923CE326B1CA}"/>
    <cellStyle name="Normal 10 4" xfId="83" xr:uid="{BAE7CD20-E1A7-4391-8453-1DDFD9BD76E0}"/>
    <cellStyle name="Normal 10 4 10" xfId="2615" xr:uid="{4CA76A68-81C3-44E5-B27E-A062BB66259E}"/>
    <cellStyle name="Normal 10 4 11" xfId="2616" xr:uid="{08DE265D-D9E0-46D6-88EF-BDABBFB751DC}"/>
    <cellStyle name="Normal 10 4 2" xfId="84" xr:uid="{23DF86B5-ACFA-42BF-A5C7-00362A4301A3}"/>
    <cellStyle name="Normal 10 4 2 2" xfId="255" xr:uid="{BEB0D623-F121-4811-B786-51AE3A4B8EF0}"/>
    <cellStyle name="Normal 10 4 2 2 2" xfId="497" xr:uid="{3413A6E0-979E-4365-A8F7-FB85AD6CA9C4}"/>
    <cellStyle name="Normal 10 4 2 2 2 2" xfId="498" xr:uid="{39B08E46-0210-4758-87B4-079667A6AF66}"/>
    <cellStyle name="Normal 10 4 2 2 2 2 2" xfId="1120" xr:uid="{32EE414C-8484-4E68-AF33-830E95AE4989}"/>
    <cellStyle name="Normal 10 4 2 2 2 2 3" xfId="2617" xr:uid="{B8AA3385-A00E-41FE-8385-47DF6F15D38B}"/>
    <cellStyle name="Normal 10 4 2 2 2 2 4" xfId="2618" xr:uid="{875C5455-0F1E-44DC-823E-04CB617E1E5A}"/>
    <cellStyle name="Normal 10 4 2 2 2 3" xfId="1121" xr:uid="{ED456722-BE8D-4E6A-8E82-E57C5944BF23}"/>
    <cellStyle name="Normal 10 4 2 2 2 3 2" xfId="2619" xr:uid="{3D62D7A7-20F5-49C4-A970-EA1BEA368586}"/>
    <cellStyle name="Normal 10 4 2 2 2 3 3" xfId="2620" xr:uid="{6657B69E-B568-4EE4-A45F-A9D9EB29D028}"/>
    <cellStyle name="Normal 10 4 2 2 2 3 4" xfId="2621" xr:uid="{6E682475-0427-473E-BE93-DBC4909C596D}"/>
    <cellStyle name="Normal 10 4 2 2 2 4" xfId="2622" xr:uid="{375C2966-A363-4108-9F9C-CDD4238AF63D}"/>
    <cellStyle name="Normal 10 4 2 2 2 5" xfId="2623" xr:uid="{30CF0644-1DE6-434A-8FA2-41DD0ABCF4AB}"/>
    <cellStyle name="Normal 10 4 2 2 2 6" xfId="2624" xr:uid="{571E7440-2CFA-4782-B205-A044C19BEB00}"/>
    <cellStyle name="Normal 10 4 2 2 3" xfId="499" xr:uid="{21664AF3-079B-4CE0-BBC6-7733A1B27F05}"/>
    <cellStyle name="Normal 10 4 2 2 3 2" xfId="1122" xr:uid="{4A91259A-70AD-4719-BF78-71043C771DD0}"/>
    <cellStyle name="Normal 10 4 2 2 3 2 2" xfId="2625" xr:uid="{659B9278-41CA-4FBF-9206-5FF2137EE1A9}"/>
    <cellStyle name="Normal 10 4 2 2 3 2 3" xfId="2626" xr:uid="{1D6E3E19-F13F-46C8-8088-EC5C8F3F3F0A}"/>
    <cellStyle name="Normal 10 4 2 2 3 2 4" xfId="2627" xr:uid="{5EF1CEF4-5E7D-4ECF-8B51-B9AEC6B12BB4}"/>
    <cellStyle name="Normal 10 4 2 2 3 3" xfId="2628" xr:uid="{40530F75-4C57-4740-85E1-C2693C43E904}"/>
    <cellStyle name="Normal 10 4 2 2 3 4" xfId="2629" xr:uid="{E9903235-C910-4AFC-BD90-E2817AC22D68}"/>
    <cellStyle name="Normal 10 4 2 2 3 5" xfId="2630" xr:uid="{FB1727C6-CDA7-462C-8B7E-C8E8C76A02A9}"/>
    <cellStyle name="Normal 10 4 2 2 4" xfId="1123" xr:uid="{64742988-B632-4BD5-B926-76298185772A}"/>
    <cellStyle name="Normal 10 4 2 2 4 2" xfId="2631" xr:uid="{9C14F7B8-CFF7-400A-9EB2-AEFC47B5AEA8}"/>
    <cellStyle name="Normal 10 4 2 2 4 3" xfId="2632" xr:uid="{FDCBFEB3-A580-442F-8E68-ADAB1EAFD703}"/>
    <cellStyle name="Normal 10 4 2 2 4 4" xfId="2633" xr:uid="{1422C3A1-DF89-45B4-8B12-C8580CA18538}"/>
    <cellStyle name="Normal 10 4 2 2 5" xfId="2634" xr:uid="{D9300350-98A5-40C2-84C8-BC7B2F300AB6}"/>
    <cellStyle name="Normal 10 4 2 2 5 2" xfId="2635" xr:uid="{EE556DF1-5083-4756-8064-0F1C8B16D8C5}"/>
    <cellStyle name="Normal 10 4 2 2 5 3" xfId="2636" xr:uid="{95B836FE-C9B8-4B15-8263-4B708FF367CA}"/>
    <cellStyle name="Normal 10 4 2 2 5 4" xfId="2637" xr:uid="{55BCDDAB-C246-457F-9ADA-FD2305A12C97}"/>
    <cellStyle name="Normal 10 4 2 2 6" xfId="2638" xr:uid="{8251A50D-E181-4D1C-9A0A-0088063C9F6B}"/>
    <cellStyle name="Normal 10 4 2 2 7" xfId="2639" xr:uid="{E588CA76-991D-443D-9D7E-5872A25967E8}"/>
    <cellStyle name="Normal 10 4 2 2 8" xfId="2640" xr:uid="{BEF1813F-1B85-4D85-ADE1-8355DF14F508}"/>
    <cellStyle name="Normal 10 4 2 3" xfId="500" xr:uid="{81804487-FE85-44FB-90F7-BFDFB88DAE01}"/>
    <cellStyle name="Normal 10 4 2 3 2" xfId="501" xr:uid="{5311B978-A32F-44CF-8205-049804E4F4C8}"/>
    <cellStyle name="Normal 10 4 2 3 2 2" xfId="502" xr:uid="{EED47169-D6B4-4229-AF82-81CEC6AFC28D}"/>
    <cellStyle name="Normal 10 4 2 3 2 3" xfId="2641" xr:uid="{628764AE-81D6-4C57-9BDA-6AD0428B1D24}"/>
    <cellStyle name="Normal 10 4 2 3 2 4" xfId="2642" xr:uid="{091CBAAB-74F7-4339-8053-E110078A10AC}"/>
    <cellStyle name="Normal 10 4 2 3 3" xfId="503" xr:uid="{68E7E8EB-4C0A-49B6-A286-1D6066E8A932}"/>
    <cellStyle name="Normal 10 4 2 3 3 2" xfId="2643" xr:uid="{88A6DA6A-91E5-4967-8E22-14F1C82A4E9A}"/>
    <cellStyle name="Normal 10 4 2 3 3 3" xfId="2644" xr:uid="{35F6B7B4-9793-4791-A23F-D3F8D7A088CA}"/>
    <cellStyle name="Normal 10 4 2 3 3 4" xfId="2645" xr:uid="{3AFE97EB-BF22-4BFF-98F8-CF8383D72196}"/>
    <cellStyle name="Normal 10 4 2 3 4" xfId="2646" xr:uid="{802D2D7C-00E6-4201-A5A1-084D4898EC44}"/>
    <cellStyle name="Normal 10 4 2 3 5" xfId="2647" xr:uid="{F8EB31A0-A3CE-4996-812F-6125AA98F8F1}"/>
    <cellStyle name="Normal 10 4 2 3 6" xfId="2648" xr:uid="{4834E93B-749E-404E-ACA7-74FE58F93B35}"/>
    <cellStyle name="Normal 10 4 2 4" xfId="504" xr:uid="{3E31435D-4711-4168-88B5-0C8BCC9B0AFC}"/>
    <cellStyle name="Normal 10 4 2 4 2" xfId="505" xr:uid="{BC80A38C-4C30-47FB-BD8A-1F1050470BDA}"/>
    <cellStyle name="Normal 10 4 2 4 2 2" xfId="2649" xr:uid="{7CA1BFBD-F959-4C0B-B2E0-745248C22A7C}"/>
    <cellStyle name="Normal 10 4 2 4 2 3" xfId="2650" xr:uid="{FD9671EE-198B-425A-8C86-63A92F81EFF1}"/>
    <cellStyle name="Normal 10 4 2 4 2 4" xfId="2651" xr:uid="{A47FFF77-253D-4A95-BCF8-0802C62ADAD9}"/>
    <cellStyle name="Normal 10 4 2 4 3" xfId="2652" xr:uid="{122CF97E-15C6-4CB5-A258-4883342F6032}"/>
    <cellStyle name="Normal 10 4 2 4 4" xfId="2653" xr:uid="{4CEA7E4B-F0CF-4CE7-88BD-66533A51CB29}"/>
    <cellStyle name="Normal 10 4 2 4 5" xfId="2654" xr:uid="{6048D2B3-96BA-44AF-B024-8D75B82CB746}"/>
    <cellStyle name="Normal 10 4 2 5" xfId="506" xr:uid="{73BB2C50-986E-4109-918D-279DE9647B8C}"/>
    <cellStyle name="Normal 10 4 2 5 2" xfId="2655" xr:uid="{77D8BA12-9120-48BB-9FB6-665DA3AFCBD3}"/>
    <cellStyle name="Normal 10 4 2 5 3" xfId="2656" xr:uid="{F091E1B4-EA32-4035-AB5E-77BC057BB4A7}"/>
    <cellStyle name="Normal 10 4 2 5 4" xfId="2657" xr:uid="{C32E14F0-4EA7-40CE-BCD7-038D558817B8}"/>
    <cellStyle name="Normal 10 4 2 6" xfId="2658" xr:uid="{4599DE45-4723-47F6-B038-13AD4BC1B504}"/>
    <cellStyle name="Normal 10 4 2 6 2" xfId="2659" xr:uid="{32E4ADB6-3FE2-4E42-8AAB-6241207DFEA7}"/>
    <cellStyle name="Normal 10 4 2 6 3" xfId="2660" xr:uid="{18A0B8E6-8551-4A67-B6D8-98C7BF6598F1}"/>
    <cellStyle name="Normal 10 4 2 6 4" xfId="2661" xr:uid="{77EC98FF-F2C0-4ACF-A57D-30A03C516F2A}"/>
    <cellStyle name="Normal 10 4 2 7" xfId="2662" xr:uid="{DD0BD2AF-2B34-40DB-97A1-AB24547B1634}"/>
    <cellStyle name="Normal 10 4 2 8" xfId="2663" xr:uid="{B143B4A9-7271-4A14-B1A4-8D634F270BEF}"/>
    <cellStyle name="Normal 10 4 2 9" xfId="2664" xr:uid="{D1129BC0-A9FA-407B-861C-59157F653B92}"/>
    <cellStyle name="Normal 10 4 3" xfId="256" xr:uid="{C1DDDEF6-0800-4DCB-8158-8333DC19A87D}"/>
    <cellStyle name="Normal 10 4 3 2" xfId="507" xr:uid="{B22CC10C-416F-4009-9865-0DD30A96CCBE}"/>
    <cellStyle name="Normal 10 4 3 2 2" xfId="508" xr:uid="{B5236391-3E0D-438C-AA23-276C3D08B1C2}"/>
    <cellStyle name="Normal 10 4 3 2 2 2" xfId="1124" xr:uid="{303DC04F-8C43-424D-B6FC-DA5A37B17E1A}"/>
    <cellStyle name="Normal 10 4 3 2 2 2 2" xfId="1125" xr:uid="{8CC8859D-96BB-4C44-AF04-D1F71B55D530}"/>
    <cellStyle name="Normal 10 4 3 2 2 3" xfId="1126" xr:uid="{77F1F7D0-F7C7-4E2A-A30D-CEFDA5AB79EA}"/>
    <cellStyle name="Normal 10 4 3 2 2 4" xfId="2665" xr:uid="{BF3BBD69-83FA-449A-BC0B-3A0320EB51FF}"/>
    <cellStyle name="Normal 10 4 3 2 3" xfId="1127" xr:uid="{68DE7DB0-81E6-41F6-886F-391B9C73F1DD}"/>
    <cellStyle name="Normal 10 4 3 2 3 2" xfId="1128" xr:uid="{46BCB767-6241-4787-BC4C-9E40B7C26E28}"/>
    <cellStyle name="Normal 10 4 3 2 3 3" xfId="2666" xr:uid="{D4008979-03C7-4F64-8693-1188A3C35A2E}"/>
    <cellStyle name="Normal 10 4 3 2 3 4" xfId="2667" xr:uid="{E4558D5A-D9A9-4EED-B852-14A89B719DD0}"/>
    <cellStyle name="Normal 10 4 3 2 4" xfId="1129" xr:uid="{F7FDCA86-BF4E-4DFB-ADA5-95011203230F}"/>
    <cellStyle name="Normal 10 4 3 2 5" xfId="2668" xr:uid="{9CE79DB5-71DF-482C-9F4D-7CAFD388B57F}"/>
    <cellStyle name="Normal 10 4 3 2 6" xfId="2669" xr:uid="{6DA85DA4-8C58-4199-B625-63A343F9439E}"/>
    <cellStyle name="Normal 10 4 3 3" xfId="509" xr:uid="{CEA19D7C-174B-41A1-AE1C-AB07C1AD6EF5}"/>
    <cellStyle name="Normal 10 4 3 3 2" xfId="1130" xr:uid="{390F5479-50A7-40E1-8BDF-63EF09B4D3BB}"/>
    <cellStyle name="Normal 10 4 3 3 2 2" xfId="1131" xr:uid="{6D7E4C51-4BC2-435B-BD13-B9EB53468B2A}"/>
    <cellStyle name="Normal 10 4 3 3 2 3" xfId="2670" xr:uid="{43030E9B-3E53-4F17-BCA9-5A4180DCB2F0}"/>
    <cellStyle name="Normal 10 4 3 3 2 4" xfId="2671" xr:uid="{AF17C1E1-2A25-45EE-89AE-BA08FA5A2609}"/>
    <cellStyle name="Normal 10 4 3 3 3" xfId="1132" xr:uid="{5F25C7E4-6474-4EC5-9C13-6EE15C23DF92}"/>
    <cellStyle name="Normal 10 4 3 3 4" xfId="2672" xr:uid="{5A741285-FF64-48C7-AAF3-6C57C66D4B10}"/>
    <cellStyle name="Normal 10 4 3 3 5" xfId="2673" xr:uid="{8779D805-44D8-4CAC-8BC2-2DE156830126}"/>
    <cellStyle name="Normal 10 4 3 4" xfId="1133" xr:uid="{96963EDF-EF3D-4CFC-A18C-50802F51FAA8}"/>
    <cellStyle name="Normal 10 4 3 4 2" xfId="1134" xr:uid="{C9E742E3-F660-4454-BB04-E2668C5BC928}"/>
    <cellStyle name="Normal 10 4 3 4 3" xfId="2674" xr:uid="{4C496E07-3A66-441F-9243-8F1DD0E4BA19}"/>
    <cellStyle name="Normal 10 4 3 4 4" xfId="2675" xr:uid="{195566D4-2BAC-4988-B792-B91822A9E497}"/>
    <cellStyle name="Normal 10 4 3 5" xfId="1135" xr:uid="{1991D7CC-C6FB-44F8-9E04-F89C50B8BB55}"/>
    <cellStyle name="Normal 10 4 3 5 2" xfId="2676" xr:uid="{0DAD7B85-587A-44E3-882F-291A5B206994}"/>
    <cellStyle name="Normal 10 4 3 5 3" xfId="2677" xr:uid="{2C93933C-8569-4CD1-A1E7-06137F98B6E6}"/>
    <cellStyle name="Normal 10 4 3 5 4" xfId="2678" xr:uid="{8A8D9421-9DDD-42EB-A97B-72D262C10172}"/>
    <cellStyle name="Normal 10 4 3 6" xfId="2679" xr:uid="{644A9854-673E-4919-BB10-8E0389F62763}"/>
    <cellStyle name="Normal 10 4 3 7" xfId="2680" xr:uid="{DFAC4CE6-57A6-471A-815F-AC179F0AB2CA}"/>
    <cellStyle name="Normal 10 4 3 8" xfId="2681" xr:uid="{72766822-BAA5-47B0-99EC-D487A7AAA97F}"/>
    <cellStyle name="Normal 10 4 4" xfId="257" xr:uid="{7AA3C2A5-3EC2-4F49-895F-11140C08CE31}"/>
    <cellStyle name="Normal 10 4 4 2" xfId="510" xr:uid="{32E057BC-EC6F-45A2-BA9C-900B56C13C46}"/>
    <cellStyle name="Normal 10 4 4 2 2" xfId="511" xr:uid="{0DBE39D1-5389-4C11-A53F-40DDAD0E90F9}"/>
    <cellStyle name="Normal 10 4 4 2 2 2" xfId="1136" xr:uid="{0101562D-05A4-4AD8-944D-C92DA38F6D6C}"/>
    <cellStyle name="Normal 10 4 4 2 2 3" xfId="2682" xr:uid="{6FA42B9D-7588-40A7-BB40-39F933658466}"/>
    <cellStyle name="Normal 10 4 4 2 2 4" xfId="2683" xr:uid="{32B61493-6F9B-4818-9BB3-D80D93A7D21B}"/>
    <cellStyle name="Normal 10 4 4 2 3" xfId="1137" xr:uid="{D551B024-6C6C-46DC-8DEA-ABCC56A3EB5A}"/>
    <cellStyle name="Normal 10 4 4 2 4" xfId="2684" xr:uid="{6D4ABEBC-126A-497E-854A-D1DD90ECBCE1}"/>
    <cellStyle name="Normal 10 4 4 2 5" xfId="2685" xr:uid="{0BB41989-7FDE-4C87-9F71-01D657A7F7AB}"/>
    <cellStyle name="Normal 10 4 4 3" xfId="512" xr:uid="{C2B0E506-6D0D-4978-A271-12C2910D63C8}"/>
    <cellStyle name="Normal 10 4 4 3 2" xfId="1138" xr:uid="{3DE7BF66-235C-4BD3-91C8-F5576473C013}"/>
    <cellStyle name="Normal 10 4 4 3 3" xfId="2686" xr:uid="{72998142-D0D9-4208-9958-C47685839574}"/>
    <cellStyle name="Normal 10 4 4 3 4" xfId="2687" xr:uid="{41018E8F-7178-4529-9A4A-51FDD30D183D}"/>
    <cellStyle name="Normal 10 4 4 4" xfId="1139" xr:uid="{0BD0E31C-499A-4898-B04A-0D8EA31DEF25}"/>
    <cellStyle name="Normal 10 4 4 4 2" xfId="2688" xr:uid="{2DBD4133-3A89-4D34-AD06-846F45E985E2}"/>
    <cellStyle name="Normal 10 4 4 4 3" xfId="2689" xr:uid="{01CCB9C2-1C4B-4650-B285-8D6EE6F73536}"/>
    <cellStyle name="Normal 10 4 4 4 4" xfId="2690" xr:uid="{D688F731-07E5-46F6-9108-6749C1D259AF}"/>
    <cellStyle name="Normal 10 4 4 5" xfId="2691" xr:uid="{3FF785AB-10CF-4BB2-8746-52F704C21054}"/>
    <cellStyle name="Normal 10 4 4 6" xfId="2692" xr:uid="{C417B2A9-C0C2-4239-B501-58CEA70F4DFC}"/>
    <cellStyle name="Normal 10 4 4 7" xfId="2693" xr:uid="{1D3A055D-CFEC-4C77-A1FC-DFBACE5C82BD}"/>
    <cellStyle name="Normal 10 4 5" xfId="258" xr:uid="{5CC018D6-5951-484A-AB15-675052CF01C8}"/>
    <cellStyle name="Normal 10 4 5 2" xfId="513" xr:uid="{C86A0856-4F22-41C0-9547-4215F709E14C}"/>
    <cellStyle name="Normal 10 4 5 2 2" xfId="1140" xr:uid="{AACF4B58-F9B3-45C1-9420-1697E8C045CD}"/>
    <cellStyle name="Normal 10 4 5 2 3" xfId="2694" xr:uid="{C9DF2D2D-42E7-4B1D-AE7C-435C76C2BFCF}"/>
    <cellStyle name="Normal 10 4 5 2 4" xfId="2695" xr:uid="{759A8D08-1C55-45B1-B8F8-4476EBC104B2}"/>
    <cellStyle name="Normal 10 4 5 3" xfId="1141" xr:uid="{360C15D0-26AE-48B6-A5F7-79C83FF3D4A9}"/>
    <cellStyle name="Normal 10 4 5 3 2" xfId="2696" xr:uid="{051420EA-5018-4DFD-9041-BBFA4B8D9A4E}"/>
    <cellStyle name="Normal 10 4 5 3 3" xfId="2697" xr:uid="{A02A5245-1D2C-40BE-99C9-4FC7D1D6364E}"/>
    <cellStyle name="Normal 10 4 5 3 4" xfId="2698" xr:uid="{BB2AC67A-1FE6-40D8-AF3B-4A3901769E17}"/>
    <cellStyle name="Normal 10 4 5 4" xfId="2699" xr:uid="{F2115CCF-7E48-4285-8F40-D26075E8E1D8}"/>
    <cellStyle name="Normal 10 4 5 5" xfId="2700" xr:uid="{83B95AFB-A07B-44A0-A43D-FA72F8C6FA6D}"/>
    <cellStyle name="Normal 10 4 5 6" xfId="2701" xr:uid="{0D591D57-EFC9-4FDD-8FCE-64780564CD45}"/>
    <cellStyle name="Normal 10 4 6" xfId="514" xr:uid="{7DFAF9DA-275A-41C9-B7B3-85B1BC50B1B1}"/>
    <cellStyle name="Normal 10 4 6 2" xfId="1142" xr:uid="{DDE9859B-2075-44A7-8858-B1A7D24162E3}"/>
    <cellStyle name="Normal 10 4 6 2 2" xfId="2702" xr:uid="{D1DD08B9-7358-4C3D-B793-1BF8211D8FD0}"/>
    <cellStyle name="Normal 10 4 6 2 3" xfId="2703" xr:uid="{303AA606-EDBF-45DA-AB79-DFB313265B07}"/>
    <cellStyle name="Normal 10 4 6 2 4" xfId="2704" xr:uid="{DBEA68CF-F5BC-4695-82C5-3553A0EBC0FC}"/>
    <cellStyle name="Normal 10 4 6 3" xfId="2705" xr:uid="{9FEE49DD-A9E9-49EF-A868-65ED23779122}"/>
    <cellStyle name="Normal 10 4 6 4" xfId="2706" xr:uid="{BDAC869D-4150-4776-A894-0B7A6FCEE976}"/>
    <cellStyle name="Normal 10 4 6 5" xfId="2707" xr:uid="{998F9290-50FB-414D-ACD1-38CD60D81269}"/>
    <cellStyle name="Normal 10 4 7" xfId="1143" xr:uid="{049EE749-30E3-4EFE-B62B-54B733BBDD47}"/>
    <cellStyle name="Normal 10 4 7 2" xfId="2708" xr:uid="{6DC8C90E-6F9C-46B1-ACB8-A9A7106CE7DB}"/>
    <cellStyle name="Normal 10 4 7 3" xfId="2709" xr:uid="{FF97F225-5EF2-4244-83FC-EDB383E8F704}"/>
    <cellStyle name="Normal 10 4 7 4" xfId="2710" xr:uid="{C40BBC87-A909-4919-AB92-0B19DB41C01D}"/>
    <cellStyle name="Normal 10 4 8" xfId="2711" xr:uid="{D2DA9B39-B0AF-405C-9DFC-D010E6A46430}"/>
    <cellStyle name="Normal 10 4 8 2" xfId="2712" xr:uid="{E0F2A0E5-DF50-42D0-B140-D88D00BC6D3E}"/>
    <cellStyle name="Normal 10 4 8 3" xfId="2713" xr:uid="{5E54607D-A846-40BA-B7D4-CC4CAEB5EA01}"/>
    <cellStyle name="Normal 10 4 8 4" xfId="2714" xr:uid="{69640385-4950-48A5-AD13-68AB446655E8}"/>
    <cellStyle name="Normal 10 4 9" xfId="2715" xr:uid="{EE160590-EE8A-4BB8-860F-572354B52E0B}"/>
    <cellStyle name="Normal 10 5" xfId="85" xr:uid="{A612704E-5FB2-476B-8CFE-D526B4707AFE}"/>
    <cellStyle name="Normal 10 5 2" xfId="86" xr:uid="{85CBC075-1719-4EA7-ADED-B0A0160AA4FB}"/>
    <cellStyle name="Normal 10 5 2 2" xfId="259" xr:uid="{F9E820BB-F793-4EDD-A710-925026CC5054}"/>
    <cellStyle name="Normal 10 5 2 2 2" xfId="515" xr:uid="{46B723F1-3969-4717-A07A-3438C96E3928}"/>
    <cellStyle name="Normal 10 5 2 2 2 2" xfId="1144" xr:uid="{14423904-EA1A-4D26-AFE6-5D4F711912AC}"/>
    <cellStyle name="Normal 10 5 2 2 2 3" xfId="2716" xr:uid="{1CE7CE4C-A86A-42EC-AB6B-9BCFFC0E07AF}"/>
    <cellStyle name="Normal 10 5 2 2 2 4" xfId="2717" xr:uid="{C2CA9E10-6A89-41AE-93A7-56D3CF2A01E4}"/>
    <cellStyle name="Normal 10 5 2 2 3" xfId="1145" xr:uid="{B1C12019-5554-4BD0-9480-690C5A75CB69}"/>
    <cellStyle name="Normal 10 5 2 2 3 2" xfId="2718" xr:uid="{0CCA6FDA-B9BD-4EBA-A2AE-1DE6D0BA0321}"/>
    <cellStyle name="Normal 10 5 2 2 3 3" xfId="2719" xr:uid="{5206420C-045F-45E6-B84F-70AFB48F7672}"/>
    <cellStyle name="Normal 10 5 2 2 3 4" xfId="2720" xr:uid="{413BF606-1AF7-4154-8C40-83D758156475}"/>
    <cellStyle name="Normal 10 5 2 2 4" xfId="2721" xr:uid="{46D7EE90-2910-4F64-99FA-3659C4C888B2}"/>
    <cellStyle name="Normal 10 5 2 2 5" xfId="2722" xr:uid="{C4924603-37A7-4E06-8007-86EDA555BB86}"/>
    <cellStyle name="Normal 10 5 2 2 6" xfId="2723" xr:uid="{6F33AD70-F6A2-4F09-9905-BD6387DC5752}"/>
    <cellStyle name="Normal 10 5 2 3" xfId="516" xr:uid="{4148D661-F985-42DC-A7A0-CDCCA49A4C30}"/>
    <cellStyle name="Normal 10 5 2 3 2" xfId="1146" xr:uid="{18B3435E-8372-49EA-9627-801856388EB2}"/>
    <cellStyle name="Normal 10 5 2 3 2 2" xfId="2724" xr:uid="{EABB55F0-3846-4CB8-AD4F-F12223A7DE03}"/>
    <cellStyle name="Normal 10 5 2 3 2 3" xfId="2725" xr:uid="{F632A4BE-067E-4264-8AD5-C589C07C0035}"/>
    <cellStyle name="Normal 10 5 2 3 2 4" xfId="2726" xr:uid="{59C1A4B9-CA50-4888-8E69-D6C1EAF99EAA}"/>
    <cellStyle name="Normal 10 5 2 3 3" xfId="2727" xr:uid="{F1A6FF06-568D-4B0D-A69A-229F7AF10F83}"/>
    <cellStyle name="Normal 10 5 2 3 4" xfId="2728" xr:uid="{71F1F7B9-FB5F-4054-B54E-8E10A1F055D5}"/>
    <cellStyle name="Normal 10 5 2 3 5" xfId="2729" xr:uid="{A0D14012-2A0E-4C98-8D53-4DA2D18CBE34}"/>
    <cellStyle name="Normal 10 5 2 4" xfId="1147" xr:uid="{11C3C80A-4159-4BEF-8D7B-086F8CAB1B53}"/>
    <cellStyle name="Normal 10 5 2 4 2" xfId="2730" xr:uid="{6DF28ADA-C3E9-4335-AC7A-619117235C6F}"/>
    <cellStyle name="Normal 10 5 2 4 3" xfId="2731" xr:uid="{F077D050-2642-49F7-BDC3-4BCB18FE6C86}"/>
    <cellStyle name="Normal 10 5 2 4 4" xfId="2732" xr:uid="{103758B6-EB36-48D4-BB56-C8390E086D70}"/>
    <cellStyle name="Normal 10 5 2 5" xfId="2733" xr:uid="{6AE8F438-8B76-4B1A-B715-972B131FC5F0}"/>
    <cellStyle name="Normal 10 5 2 5 2" xfId="2734" xr:uid="{6470D5B2-C82E-4163-BEF4-D7DA4F0260FD}"/>
    <cellStyle name="Normal 10 5 2 5 3" xfId="2735" xr:uid="{6BB5EBAC-9070-42C6-B952-B2DE7420D357}"/>
    <cellStyle name="Normal 10 5 2 5 4" xfId="2736" xr:uid="{9D3156A9-CB3E-420A-A27F-86939DCA1931}"/>
    <cellStyle name="Normal 10 5 2 6" xfId="2737" xr:uid="{383A78B8-F3E1-4ABD-9E86-D88176EBA003}"/>
    <cellStyle name="Normal 10 5 2 7" xfId="2738" xr:uid="{2A40D590-3116-4FCF-BDAF-D7A894951FD1}"/>
    <cellStyle name="Normal 10 5 2 8" xfId="2739" xr:uid="{8E2B5E94-B602-4DF5-80B8-13E33E60C365}"/>
    <cellStyle name="Normal 10 5 3" xfId="260" xr:uid="{366C4C3A-A724-4500-AC73-21F6CFF3C637}"/>
    <cellStyle name="Normal 10 5 3 2" xfId="517" xr:uid="{DDBE2E21-970A-44AA-B928-838B91211A79}"/>
    <cellStyle name="Normal 10 5 3 2 2" xfId="518" xr:uid="{D1D72FDE-F077-4D5E-A686-7DA7A5950283}"/>
    <cellStyle name="Normal 10 5 3 2 3" xfId="2740" xr:uid="{DB959576-334C-4EB8-B3E3-B49F540F8E5B}"/>
    <cellStyle name="Normal 10 5 3 2 4" xfId="2741" xr:uid="{5D9DBF54-F61A-44EC-8FB9-637000F1AA21}"/>
    <cellStyle name="Normal 10 5 3 3" xfId="519" xr:uid="{EA3050C8-3F11-428F-967F-464BC184BA40}"/>
    <cellStyle name="Normal 10 5 3 3 2" xfId="2742" xr:uid="{B3E992B4-2B91-4282-83AA-049014F6D699}"/>
    <cellStyle name="Normal 10 5 3 3 3" xfId="2743" xr:uid="{1FF943EB-B302-485A-9291-B633A7431CC1}"/>
    <cellStyle name="Normal 10 5 3 3 4" xfId="2744" xr:uid="{C2B14B90-E6EB-494B-A7F0-00A28441DC6E}"/>
    <cellStyle name="Normal 10 5 3 4" xfId="2745" xr:uid="{17C4FAC6-F9EC-4513-A0A4-3121FA529B74}"/>
    <cellStyle name="Normal 10 5 3 5" xfId="2746" xr:uid="{0EBE6462-2C43-4019-B286-03D7E6471209}"/>
    <cellStyle name="Normal 10 5 3 6" xfId="2747" xr:uid="{75DBE34B-0E3F-4109-AAB7-8F1487EE926F}"/>
    <cellStyle name="Normal 10 5 4" xfId="261" xr:uid="{863F2A21-C432-4D99-86F1-DC2F1C53CAC3}"/>
    <cellStyle name="Normal 10 5 4 2" xfId="520" xr:uid="{65E95FE4-3169-4AF4-82C4-9EA3E39F65D7}"/>
    <cellStyle name="Normal 10 5 4 2 2" xfId="2748" xr:uid="{51A346CD-1F6A-4119-9043-A5675CC75E90}"/>
    <cellStyle name="Normal 10 5 4 2 3" xfId="2749" xr:uid="{65D774D6-6B83-4D48-AABC-9137D130AFD2}"/>
    <cellStyle name="Normal 10 5 4 2 4" xfId="2750" xr:uid="{E1ECAAFB-34C5-4AEB-A901-CFEFCD9AAE6E}"/>
    <cellStyle name="Normal 10 5 4 3" xfId="2751" xr:uid="{5365361F-A0D0-4F21-BB63-37BC33BDA41A}"/>
    <cellStyle name="Normal 10 5 4 4" xfId="2752" xr:uid="{6C25057C-23D5-48B9-8BAD-0E24B8A1E781}"/>
    <cellStyle name="Normal 10 5 4 5" xfId="2753" xr:uid="{D0465054-CCA6-4D53-B38E-A06BDB94B090}"/>
    <cellStyle name="Normal 10 5 5" xfId="521" xr:uid="{FE214D8C-D846-405D-823F-D7522DA3EFC6}"/>
    <cellStyle name="Normal 10 5 5 2" xfId="2754" xr:uid="{DFCDD7D2-1A59-46EF-A32B-E4564FC52BA3}"/>
    <cellStyle name="Normal 10 5 5 3" xfId="2755" xr:uid="{F721C0B0-9C2B-42BC-B8D2-FA506383A6CC}"/>
    <cellStyle name="Normal 10 5 5 4" xfId="2756" xr:uid="{65F67E9A-A861-4472-A125-193EC73963CF}"/>
    <cellStyle name="Normal 10 5 6" xfId="2757" xr:uid="{15A2229F-6268-4724-8FD7-B7F415C7B241}"/>
    <cellStyle name="Normal 10 5 6 2" xfId="2758" xr:uid="{5C6665A0-8EBB-4DA3-AA94-AEB8388A9D07}"/>
    <cellStyle name="Normal 10 5 6 3" xfId="2759" xr:uid="{0B779D38-7782-4E28-A723-D9FBADA0C579}"/>
    <cellStyle name="Normal 10 5 6 4" xfId="2760" xr:uid="{683FD808-DEBB-43F0-95BE-74F51157CCE6}"/>
    <cellStyle name="Normal 10 5 7" xfId="2761" xr:uid="{90E81041-F82F-46F1-943F-ADCCEC971874}"/>
    <cellStyle name="Normal 10 5 8" xfId="2762" xr:uid="{DED2DB9C-FDDB-46A0-BB98-84149D00F78D}"/>
    <cellStyle name="Normal 10 5 9" xfId="2763" xr:uid="{3FBFA3EF-FE18-4332-BCA4-7369AA76EC98}"/>
    <cellStyle name="Normal 10 6" xfId="87" xr:uid="{DE724E8A-2B7C-4383-956C-5ECE7C33B08D}"/>
    <cellStyle name="Normal 10 6 2" xfId="262" xr:uid="{F0CE936E-F4A3-40F0-BB74-8221B18E1F2D}"/>
    <cellStyle name="Normal 10 6 2 2" xfId="522" xr:uid="{D2EDAC78-FB47-4D1E-89DA-24F90DF7CB9C}"/>
    <cellStyle name="Normal 10 6 2 2 2" xfId="1148" xr:uid="{6CA17B89-AB01-4A42-B916-DBD55EAC4DFD}"/>
    <cellStyle name="Normal 10 6 2 2 2 2" xfId="1149" xr:uid="{21E51478-99C0-42F9-B82F-B302CBECE5C2}"/>
    <cellStyle name="Normal 10 6 2 2 3" xfId="1150" xr:uid="{AF820F64-94EC-4F3B-812B-ECD16AA5A40B}"/>
    <cellStyle name="Normal 10 6 2 2 4" xfId="2764" xr:uid="{36414D65-173A-46ED-A433-65E855CA0C7C}"/>
    <cellStyle name="Normal 10 6 2 3" xfId="1151" xr:uid="{8DCBF6C1-F388-4575-A543-D2A1F24D9913}"/>
    <cellStyle name="Normal 10 6 2 3 2" xfId="1152" xr:uid="{5B43732E-82ED-4929-8E70-4E81E5BF6D88}"/>
    <cellStyle name="Normal 10 6 2 3 3" xfId="2765" xr:uid="{B573525A-179F-4ECC-A0DE-2A8B39EDCF86}"/>
    <cellStyle name="Normal 10 6 2 3 4" xfId="2766" xr:uid="{2D44BD5B-1C63-49A2-8825-74978B4F4C01}"/>
    <cellStyle name="Normal 10 6 2 4" xfId="1153" xr:uid="{C5DEECD4-4151-477A-987F-A2FE460B7FA6}"/>
    <cellStyle name="Normal 10 6 2 5" xfId="2767" xr:uid="{5A28521F-58F8-4A07-A0EA-189A724BB444}"/>
    <cellStyle name="Normal 10 6 2 6" xfId="2768" xr:uid="{01751BE6-3C67-418F-A28D-1FD7B6112A95}"/>
    <cellStyle name="Normal 10 6 3" xfId="523" xr:uid="{76C430E4-50BE-4DCA-96D1-A125E9294A10}"/>
    <cellStyle name="Normal 10 6 3 2" xfId="1154" xr:uid="{731A7C18-D922-48AB-9983-C54788CB7E95}"/>
    <cellStyle name="Normal 10 6 3 2 2" xfId="1155" xr:uid="{BA0D5EDA-3C30-4855-8F32-E74B23729624}"/>
    <cellStyle name="Normal 10 6 3 2 3" xfId="2769" xr:uid="{0D18DA9E-5D6F-4825-822A-4A160950F233}"/>
    <cellStyle name="Normal 10 6 3 2 4" xfId="2770" xr:uid="{660D3A94-B1B1-4EA9-B4C8-F76AF19C7152}"/>
    <cellStyle name="Normal 10 6 3 3" xfId="1156" xr:uid="{D4CC5B2F-66FA-49A6-BD8B-DA269E03F5B1}"/>
    <cellStyle name="Normal 10 6 3 4" xfId="2771" xr:uid="{0E725953-D572-4996-8B46-EDBE9BCD8916}"/>
    <cellStyle name="Normal 10 6 3 5" xfId="2772" xr:uid="{5161D63D-4917-4698-8316-D97EF8484AEE}"/>
    <cellStyle name="Normal 10 6 4" xfId="1157" xr:uid="{46AB7E91-7389-494D-A736-E9F8D188161B}"/>
    <cellStyle name="Normal 10 6 4 2" xfId="1158" xr:uid="{6C55E888-A6A7-416A-B6C4-49EFBBF41A98}"/>
    <cellStyle name="Normal 10 6 4 3" xfId="2773" xr:uid="{40C10294-2B1B-4DC0-91D8-D002C2AEB21F}"/>
    <cellStyle name="Normal 10 6 4 4" xfId="2774" xr:uid="{DD16407C-E5D8-4478-A95E-1511421023F9}"/>
    <cellStyle name="Normal 10 6 5" xfId="1159" xr:uid="{F51BEB05-3E6F-4A3B-851E-C6F65271EE14}"/>
    <cellStyle name="Normal 10 6 5 2" xfId="2775" xr:uid="{B5EAEA5B-6536-4B38-B6AC-726F6F9361D3}"/>
    <cellStyle name="Normal 10 6 5 3" xfId="2776" xr:uid="{2F49FEA8-4ABB-4BED-8F03-97EEA5719838}"/>
    <cellStyle name="Normal 10 6 5 4" xfId="2777" xr:uid="{B5DF4941-3B85-4632-B9BD-F7A7E8AFCF91}"/>
    <cellStyle name="Normal 10 6 6" xfId="2778" xr:uid="{250999C5-1064-4CBF-8DFC-73CA5BCA6A33}"/>
    <cellStyle name="Normal 10 6 7" xfId="2779" xr:uid="{CE3BEEC6-1A98-4127-B2E1-ADCDD4E60988}"/>
    <cellStyle name="Normal 10 6 8" xfId="2780" xr:uid="{820612A1-90FB-424D-857A-56083753D549}"/>
    <cellStyle name="Normal 10 7" xfId="263" xr:uid="{CD76C53E-84E6-414F-8EC5-3614BBEDC792}"/>
    <cellStyle name="Normal 10 7 2" xfId="524" xr:uid="{B5976BDB-4F75-43D0-A6E9-B9EFCA8E7E9F}"/>
    <cellStyle name="Normal 10 7 2 2" xfId="525" xr:uid="{F614AEF6-531E-4356-B4A7-DFB2A896C16B}"/>
    <cellStyle name="Normal 10 7 2 2 2" xfId="1160" xr:uid="{974262CF-186D-413F-AB24-ED539500F2B9}"/>
    <cellStyle name="Normal 10 7 2 2 3" xfId="2781" xr:uid="{DF17FF79-0AD2-46F3-B6E3-30165A73BE65}"/>
    <cellStyle name="Normal 10 7 2 2 4" xfId="2782" xr:uid="{8745760F-5297-4B27-BD0E-3B888DFB5495}"/>
    <cellStyle name="Normal 10 7 2 3" xfId="1161" xr:uid="{8F065162-BA91-477B-86DC-6B2399DD7205}"/>
    <cellStyle name="Normal 10 7 2 4" xfId="2783" xr:uid="{6B010011-2076-4D6F-9FAF-3EF027B27E64}"/>
    <cellStyle name="Normal 10 7 2 5" xfId="2784" xr:uid="{6D36A022-73FB-4D7E-BC0E-A87AA87B4E29}"/>
    <cellStyle name="Normal 10 7 3" xfId="526" xr:uid="{A5ED7779-4B77-478B-BBED-20AD53D0758E}"/>
    <cellStyle name="Normal 10 7 3 2" xfId="1162" xr:uid="{6D464675-D0D3-4E84-926B-136668BD1024}"/>
    <cellStyle name="Normal 10 7 3 3" xfId="2785" xr:uid="{4B770AF6-CC21-4BE0-8774-C7C9538735C0}"/>
    <cellStyle name="Normal 10 7 3 4" xfId="2786" xr:uid="{366544D8-3848-4986-BCA1-83D8FB593B3E}"/>
    <cellStyle name="Normal 10 7 4" xfId="1163" xr:uid="{51B51DC2-8DC0-4841-A8C4-AE10647A8696}"/>
    <cellStyle name="Normal 10 7 4 2" xfId="2787" xr:uid="{867DCC48-7391-4348-8657-AB68187E23AA}"/>
    <cellStyle name="Normal 10 7 4 3" xfId="2788" xr:uid="{0167C97E-3BF3-46BA-903A-A9D73E9DEBCB}"/>
    <cellStyle name="Normal 10 7 4 4" xfId="2789" xr:uid="{EB14F48D-3F57-48F1-A6FA-0FA7E1C4C2E5}"/>
    <cellStyle name="Normal 10 7 5" xfId="2790" xr:uid="{E7FD8569-BD67-4945-A029-4A4ECA872907}"/>
    <cellStyle name="Normal 10 7 6" xfId="2791" xr:uid="{26589745-6B66-4453-9F83-D75AFE1F8DF2}"/>
    <cellStyle name="Normal 10 7 7" xfId="2792" xr:uid="{0579A839-29D5-4E8D-BB36-51D2026AAE18}"/>
    <cellStyle name="Normal 10 8" xfId="264" xr:uid="{F510793F-0844-48D5-BFDF-6DC5A3D1431F}"/>
    <cellStyle name="Normal 10 8 2" xfId="527" xr:uid="{A951A1F6-EA0E-490D-A901-F0A5614A48CC}"/>
    <cellStyle name="Normal 10 8 2 2" xfId="1164" xr:uid="{27530E9C-D629-408A-8FBD-E0DDC80F7E76}"/>
    <cellStyle name="Normal 10 8 2 3" xfId="2793" xr:uid="{8A9B483D-1E07-4AC3-8E00-91B3FF869C0F}"/>
    <cellStyle name="Normal 10 8 2 4" xfId="2794" xr:uid="{324FD1C0-79CD-4B27-BAA5-4E4615896B9F}"/>
    <cellStyle name="Normal 10 8 3" xfId="1165" xr:uid="{FE5AB9D0-6AA2-4F68-AC24-9D997BDA2A18}"/>
    <cellStyle name="Normal 10 8 3 2" xfId="2795" xr:uid="{AFE73BE9-2003-4B30-A1DB-6D16E5F20DF6}"/>
    <cellStyle name="Normal 10 8 3 3" xfId="2796" xr:uid="{E01D9453-A58D-473D-8BC6-9DA78B78E962}"/>
    <cellStyle name="Normal 10 8 3 4" xfId="2797" xr:uid="{4C44464F-B6E9-44DE-9994-5C0FE19E21AD}"/>
    <cellStyle name="Normal 10 8 4" xfId="2798" xr:uid="{17B0AE53-46E4-43EC-8644-D10C16CB373C}"/>
    <cellStyle name="Normal 10 8 5" xfId="2799" xr:uid="{D39E8514-9E71-49F1-A451-6C3DB7E82AD7}"/>
    <cellStyle name="Normal 10 8 6" xfId="2800" xr:uid="{FB3FAE93-2CEF-4343-9AB7-3F0A1A531C9B}"/>
    <cellStyle name="Normal 10 9" xfId="265" xr:uid="{A243642C-C59E-4E44-96E9-D592CFC259E9}"/>
    <cellStyle name="Normal 10 9 2" xfId="1166" xr:uid="{C59498B3-0702-42B6-964D-B59D8D51AD12}"/>
    <cellStyle name="Normal 10 9 2 2" xfId="2801" xr:uid="{DC59D906-2985-4C18-B93F-18BC784BEA9E}"/>
    <cellStyle name="Normal 10 9 2 2 2" xfId="4330" xr:uid="{81621468-AEDD-4E0F-9BAE-467214D01344}"/>
    <cellStyle name="Normal 10 9 2 2 3" xfId="4679" xr:uid="{189891DB-ED6B-4743-A9AA-C0A4A2EC84E9}"/>
    <cellStyle name="Normal 10 9 2 3" xfId="2802" xr:uid="{756E9C7A-42B2-493B-A8B1-6002A22ED702}"/>
    <cellStyle name="Normal 10 9 2 4" xfId="2803" xr:uid="{E41CF12F-8529-455B-9BE6-5C47B391570D}"/>
    <cellStyle name="Normal 10 9 3" xfId="2804" xr:uid="{8E9FAA1A-1A94-45D5-9543-D7EE058D6CAD}"/>
    <cellStyle name="Normal 10 9 3 2" xfId="5339" xr:uid="{64F8A24E-38B2-495B-A6AA-FAE0187760F5}"/>
    <cellStyle name="Normal 10 9 4" xfId="2805" xr:uid="{24D5A6D0-CE62-4B92-9873-091C41914E51}"/>
    <cellStyle name="Normal 10 9 4 2" xfId="4562" xr:uid="{84C7A1B9-AB35-4E6F-98B4-E7C08B7A16BF}"/>
    <cellStyle name="Normal 10 9 4 3" xfId="4680" xr:uid="{A34B8F38-1E3E-4483-8A65-BC87E8F991E7}"/>
    <cellStyle name="Normal 10 9 4 4" xfId="4600" xr:uid="{2C5300EB-FC2D-4F42-8163-82B52B019170}"/>
    <cellStyle name="Normal 10 9 5" xfId="2806" xr:uid="{17416446-E461-434F-972C-A2FC46D77B21}"/>
    <cellStyle name="Normal 11" xfId="44" xr:uid="{FA5F07BC-6A69-48C0-9124-6A21E0591671}"/>
    <cellStyle name="Normal 11 2" xfId="266" xr:uid="{F56FA1E3-5F6B-47E4-AD7C-25FB24090196}"/>
    <cellStyle name="Normal 11 2 2" xfId="4647" xr:uid="{25726972-C280-479E-AA3F-965F81D03BFD}"/>
    <cellStyle name="Normal 11 3" xfId="4335" xr:uid="{87694D9C-ECE4-466A-A94B-87443025760B}"/>
    <cellStyle name="Normal 11 3 2" xfId="4541" xr:uid="{5320D759-CA5C-4DF4-8C0B-BC5BE4FDAFCC}"/>
    <cellStyle name="Normal 11 3 3" xfId="4724" xr:uid="{70F3E13C-0B82-431D-BEB4-95F31BB81F83}"/>
    <cellStyle name="Normal 11 3 4" xfId="4701" xr:uid="{B866B5F0-5FE5-4EFF-A560-759BE9F990DC}"/>
    <cellStyle name="Normal 12" xfId="45" xr:uid="{6BB9C737-D795-45AB-8D70-75D95CB92CC7}"/>
    <cellStyle name="Normal 12 2" xfId="267" xr:uid="{BB6DFE07-8832-4BF8-8625-63EFD05AEFB7}"/>
    <cellStyle name="Normal 12 2 2" xfId="4648" xr:uid="{72EB622F-1F8F-48E9-B281-FD1543C9B02B}"/>
    <cellStyle name="Normal 12 3" xfId="4542" xr:uid="{B9E96C2E-B822-44DE-9B73-9052BCCC3D73}"/>
    <cellStyle name="Normal 13" xfId="46" xr:uid="{F655786B-9F69-4E60-8EC7-8431470E5C50}"/>
    <cellStyle name="Normal 13 2" xfId="47" xr:uid="{D6031D27-FDFE-4B4C-930B-46A6E519B112}"/>
    <cellStyle name="Normal 13 2 2" xfId="268" xr:uid="{69A768AB-51E3-4ACD-9AF7-FEB1E669F607}"/>
    <cellStyle name="Normal 13 2 2 2" xfId="4649" xr:uid="{DDAFCD3A-CFC8-48B2-AC32-BFB39F1DC750}"/>
    <cellStyle name="Normal 13 2 3" xfId="4337" xr:uid="{7407BBE5-2AE1-413B-A6AD-1BC8310D0672}"/>
    <cellStyle name="Normal 13 2 3 2" xfId="4543" xr:uid="{0FA76FC0-CEB9-471C-8D1B-30680EC0AC44}"/>
    <cellStyle name="Normal 13 2 3 3" xfId="4725" xr:uid="{4EF25305-C811-4B16-8203-0F42BEDBDE70}"/>
    <cellStyle name="Normal 13 2 3 4" xfId="4702" xr:uid="{AD0F1940-F995-4385-8206-B76D7AE2599E}"/>
    <cellStyle name="Normal 13 3" xfId="269" xr:uid="{AB33F47A-A6FA-4EA3-80DC-29809CF223B3}"/>
    <cellStyle name="Normal 13 3 2" xfId="4421" xr:uid="{BE7AB9F4-FDF4-4E20-934B-2DA225BBEDFB}"/>
    <cellStyle name="Normal 13 3 3" xfId="4338" xr:uid="{734DEADB-FFDB-44C5-A00D-0E0EC58CCC39}"/>
    <cellStyle name="Normal 13 3 4" xfId="4566" xr:uid="{563343C9-24FE-4EE9-A01B-78B794891B32}"/>
    <cellStyle name="Normal 13 3 5" xfId="4726" xr:uid="{3702AA13-1B56-4264-B93C-78273F88010C}"/>
    <cellStyle name="Normal 13 4" xfId="4339" xr:uid="{B8F10593-6E97-4BEA-8D3A-3DDE7618160A}"/>
    <cellStyle name="Normal 13 5" xfId="4336" xr:uid="{303A7100-761D-4E58-A423-DFBE5E424767}"/>
    <cellStyle name="Normal 14" xfId="48" xr:uid="{1FCC3B0E-A965-4959-BD22-665A05C0CD15}"/>
    <cellStyle name="Normal 14 18" xfId="4341" xr:uid="{5CA79F9B-67A6-4D96-9C1A-CE2ABD6626DE}"/>
    <cellStyle name="Normal 14 2" xfId="270" xr:uid="{2015D9C1-34D7-4B2F-867D-613C594BDD4B}"/>
    <cellStyle name="Normal 14 2 2" xfId="430" xr:uid="{C3C180BF-41A8-4223-9ED7-865412814ECE}"/>
    <cellStyle name="Normal 14 2 2 2" xfId="431" xr:uid="{6CD61EAB-D569-48F9-8B9E-42B99572B806}"/>
    <cellStyle name="Normal 14 2 3" xfId="432" xr:uid="{1E01568D-C0FE-418D-B374-66B62BF532E0}"/>
    <cellStyle name="Normal 14 3" xfId="433" xr:uid="{2A268E93-2951-416B-BBA7-DF53C451198C}"/>
    <cellStyle name="Normal 14 3 2" xfId="4650" xr:uid="{FB3CE899-AECF-4378-8BCD-2416E23F29A4}"/>
    <cellStyle name="Normal 14 4" xfId="4340" xr:uid="{98860AD1-8C92-4DB2-BDC7-F6C965C320AE}"/>
    <cellStyle name="Normal 14 4 2" xfId="4544" xr:uid="{D9BD593E-9A46-4917-B2B2-428EA14561FC}"/>
    <cellStyle name="Normal 14 4 3" xfId="4727" xr:uid="{1DB0523C-DE0B-4E4A-9D68-3640F290C095}"/>
    <cellStyle name="Normal 14 4 4" xfId="4703" xr:uid="{1055B8C9-8D2E-4154-9249-B652EAFFBA4E}"/>
    <cellStyle name="Normal 15" xfId="88" xr:uid="{C505D74A-80C5-40DA-9162-7D8709FF9068}"/>
    <cellStyle name="Normal 15 2" xfId="89" xr:uid="{7B0C2750-3943-40D2-984F-FC3931DD1C6D}"/>
    <cellStyle name="Normal 15 2 2" xfId="271" xr:uid="{FCEA4BE5-6E65-4BDD-9715-D14703B12862}"/>
    <cellStyle name="Normal 15 2 2 2" xfId="4453" xr:uid="{D820BC45-A698-4BC6-B039-1E46A3CDFE18}"/>
    <cellStyle name="Normal 15 2 3" xfId="4546" xr:uid="{C1472216-4DDF-4766-8984-F2AFF82FAA5A}"/>
    <cellStyle name="Normal 15 3" xfId="272" xr:uid="{14A3EAF2-633F-4848-BA66-7EF9C75C9652}"/>
    <cellStyle name="Normal 15 3 2" xfId="4422" xr:uid="{8BA00033-D6CB-4AED-9E5A-21872D6F7427}"/>
    <cellStyle name="Normal 15 3 3" xfId="4343" xr:uid="{F76E5604-3FD6-4F28-A425-71C3537F6557}"/>
    <cellStyle name="Normal 15 3 4" xfId="4567" xr:uid="{C7D31A4E-3E85-49B4-9C2A-B669002DB738}"/>
    <cellStyle name="Normal 15 3 5" xfId="4729" xr:uid="{4D6AABE1-AEF0-45A2-B6B3-67B127C3953A}"/>
    <cellStyle name="Normal 15 4" xfId="4342" xr:uid="{208AD17F-9F73-4836-8F51-762A604E6023}"/>
    <cellStyle name="Normal 15 4 2" xfId="4545" xr:uid="{7FC41EB6-532A-4382-8C3F-3838DABA84E3}"/>
    <cellStyle name="Normal 15 4 3" xfId="4728" xr:uid="{868E81B0-169E-48F2-903E-9A4EEDBC6FD0}"/>
    <cellStyle name="Normal 15 4 4" xfId="4704" xr:uid="{86A72FFD-59EE-45A3-9044-CC979BFA68E5}"/>
    <cellStyle name="Normal 16" xfId="90" xr:uid="{D06AF51F-9505-4A0D-9F75-3CC5C10D0360}"/>
    <cellStyle name="Normal 16 2" xfId="273" xr:uid="{E25DA8EA-9904-495C-8B0E-7459DB39675B}"/>
    <cellStyle name="Normal 16 2 2" xfId="4423" xr:uid="{4D5AF7E8-D701-4EDD-A09E-E6F93DDC191D}"/>
    <cellStyle name="Normal 16 2 3" xfId="4344" xr:uid="{8EBF2F22-F164-4717-9F8C-5269E31ED612}"/>
    <cellStyle name="Normal 16 2 4" xfId="4568" xr:uid="{45ADAD1B-95ED-4E0C-943B-266E6B53049C}"/>
    <cellStyle name="Normal 16 2 5" xfId="4730" xr:uid="{174F4CED-E21A-4694-B652-5031701BC517}"/>
    <cellStyle name="Normal 16 3" xfId="274" xr:uid="{9773D10E-DCF0-4465-AB47-E5AE8579DAB2}"/>
    <cellStyle name="Normal 17" xfId="91" xr:uid="{5ADCB5DB-E795-44A7-8711-91A8DF90F494}"/>
    <cellStyle name="Normal 17 2" xfId="275" xr:uid="{520FF3F9-DAF9-47C2-A40E-38D267B55F9E}"/>
    <cellStyle name="Normal 17 2 2" xfId="4424" xr:uid="{6634C58F-04F0-48BA-BBEB-EE3C397F70E0}"/>
    <cellStyle name="Normal 17 2 3" xfId="4346" xr:uid="{9F4CD398-E277-45B2-8FC0-8DDC4448C325}"/>
    <cellStyle name="Normal 17 2 4" xfId="4569" xr:uid="{1C7C000D-FC01-4CFB-BF8A-6A075BFA7D3E}"/>
    <cellStyle name="Normal 17 2 5" xfId="4731" xr:uid="{A86AA0E3-5D2D-40AC-B3D5-71F37C2D71C8}"/>
    <cellStyle name="Normal 17 3" xfId="4347" xr:uid="{CD2D2ED6-30DB-40CB-BD1F-51E9A375A19F}"/>
    <cellStyle name="Normal 17 4" xfId="4345" xr:uid="{F3A2C0FF-F55B-4C21-ABC6-3F9790C8B04B}"/>
    <cellStyle name="Normal 18" xfId="92" xr:uid="{E37CA924-19B4-4E1F-9636-0E0D6388FD7E}"/>
    <cellStyle name="Normal 18 2" xfId="276" xr:uid="{CF37782F-58F9-460F-A94A-50FE5311B7EB}"/>
    <cellStyle name="Normal 18 2 2" xfId="4454" xr:uid="{52EA4752-405C-42B9-BE20-DA3996F1CA46}"/>
    <cellStyle name="Normal 18 3" xfId="4348" xr:uid="{4E0823E6-B7C9-4855-A44E-D436776BC597}"/>
    <cellStyle name="Normal 18 3 2" xfId="4547" xr:uid="{229D893A-2A39-4EA6-B888-DB0CB9512075}"/>
    <cellStyle name="Normal 18 3 3" xfId="4732" xr:uid="{79B4CE76-5599-4103-8C42-C437D5A04C7E}"/>
    <cellStyle name="Normal 18 3 4" xfId="4705" xr:uid="{8CFB8A3C-AB23-44DD-B3EE-63F9DFD2B690}"/>
    <cellStyle name="Normal 19" xfId="93" xr:uid="{24E8A521-7F84-4958-8546-B62854F707C2}"/>
    <cellStyle name="Normal 19 2" xfId="94" xr:uid="{FD8EE843-A28A-4BA5-86D2-BCCA17D1871A}"/>
    <cellStyle name="Normal 19 2 2" xfId="277" xr:uid="{F7A08E67-D0F2-4B31-BD0D-13CF343BD863}"/>
    <cellStyle name="Normal 19 2 2 2" xfId="4651" xr:uid="{7E2904A9-1616-49DB-B7E5-5EF685034CA5}"/>
    <cellStyle name="Normal 19 2 3" xfId="4549" xr:uid="{A26C9976-D050-448C-A6A9-24C855BDAAD9}"/>
    <cellStyle name="Normal 19 3" xfId="278" xr:uid="{862CF244-3D50-413A-87D8-915468C188B7}"/>
    <cellStyle name="Normal 19 3 2" xfId="4652" xr:uid="{C192C971-3E7E-4F2A-BB32-6C7864567159}"/>
    <cellStyle name="Normal 19 4" xfId="4548" xr:uid="{B77B97AD-F194-48E6-8BFA-2DF6329E8949}"/>
    <cellStyle name="Normal 2" xfId="3" xr:uid="{0035700C-F3A5-4A6F-B63A-5CE25669DEE2}"/>
    <cellStyle name="Normal 2 2" xfId="49" xr:uid="{4B4F8CAF-A8C3-43FA-8F9E-B0ED43C0B15B}"/>
    <cellStyle name="Normal 2 2 2" xfId="50" xr:uid="{7E4E8003-6328-4A18-BA7B-D4174D85403D}"/>
    <cellStyle name="Normal 2 2 2 2" xfId="279" xr:uid="{1835FE85-C587-4E69-822E-6CA3EF410111}"/>
    <cellStyle name="Normal 2 2 2 2 2" xfId="4655" xr:uid="{8AC7FD21-C0B5-46FD-91AF-71ED57C119A9}"/>
    <cellStyle name="Normal 2 2 2 3" xfId="4551" xr:uid="{D454FB96-5C26-4B02-9578-17A8795C3071}"/>
    <cellStyle name="Normal 2 2 3" xfId="280" xr:uid="{4473226D-C996-4FBF-BD7D-D0481AC7B544}"/>
    <cellStyle name="Normal 2 2 3 2" xfId="4455" xr:uid="{C4B7C803-698D-4965-A6BE-C983AE7EBF42}"/>
    <cellStyle name="Normal 2 2 3 2 2" xfId="4585" xr:uid="{D951F2F1-EF1A-4406-A29A-458F68D3B93F}"/>
    <cellStyle name="Normal 2 2 3 2 2 2" xfId="4656" xr:uid="{2FB58655-B845-4575-8300-13C45F758B79}"/>
    <cellStyle name="Normal 2 2 3 2 2 3" xfId="5354" xr:uid="{1B694C20-54BD-4CF0-A576-3D8AC0A5A7F8}"/>
    <cellStyle name="Normal 2 2 3 2 3" xfId="4750" xr:uid="{1B82DC18-DD5C-4F89-9152-3907C778E958}"/>
    <cellStyle name="Normal 2 2 3 2 4" xfId="5305" xr:uid="{50337BF7-A922-47E3-A195-8AAD5246D616}"/>
    <cellStyle name="Normal 2 2 3 3" xfId="4435" xr:uid="{A61DCE34-F371-4A44-A857-86D46255ECF5}"/>
    <cellStyle name="Normal 2 2 3 4" xfId="4706" xr:uid="{D2A170DA-01AB-4A96-8AD2-E540212D1BDC}"/>
    <cellStyle name="Normal 2 2 3 5" xfId="4695" xr:uid="{05B53505-DC55-402E-ADC8-9FF6921672FC}"/>
    <cellStyle name="Normal 2 2 4" xfId="4349" xr:uid="{DF19918E-EB02-4B1D-A5EF-F54E2FC6E503}"/>
    <cellStyle name="Normal 2 2 4 2" xfId="4550" xr:uid="{27FDD8D4-99C2-43EA-ADD2-0818F7D252FC}"/>
    <cellStyle name="Normal 2 2 4 3" xfId="4733" xr:uid="{4020DD38-6BF3-4D6F-A873-9AC953767A5A}"/>
    <cellStyle name="Normal 2 2 4 4" xfId="4707" xr:uid="{41CCEEC4-5F18-409E-A773-4ADBB877D8FF}"/>
    <cellStyle name="Normal 2 2 5" xfId="4654" xr:uid="{A02F9A53-0300-41FC-B369-34FFF588B1CB}"/>
    <cellStyle name="Normal 2 2 6" xfId="4753" xr:uid="{C46CCB48-CAB8-4F9D-95E0-75B013E941E2}"/>
    <cellStyle name="Normal 2 3" xfId="51" xr:uid="{4450E012-EDC8-42FB-AB49-EB8CF5EDA302}"/>
    <cellStyle name="Normal 2 3 2" xfId="52" xr:uid="{7DA5672A-C12F-4249-ABB5-53166F86D4A4}"/>
    <cellStyle name="Normal 2 3 2 2" xfId="281" xr:uid="{C1789093-C922-4D7F-813C-599B3B061258}"/>
    <cellStyle name="Normal 2 3 2 2 2" xfId="4657" xr:uid="{DDE97BBF-64E4-40B7-9E3A-D47B85553165}"/>
    <cellStyle name="Normal 2 3 2 3" xfId="4351" xr:uid="{F8649305-7375-4478-9CD8-7B923A4727D9}"/>
    <cellStyle name="Normal 2 3 2 3 2" xfId="4553" xr:uid="{195E4297-EB56-45F5-8918-B5C26430DBAA}"/>
    <cellStyle name="Normal 2 3 2 3 3" xfId="4735" xr:uid="{009660FE-101A-4D9C-9229-042ED89508F8}"/>
    <cellStyle name="Normal 2 3 2 3 4" xfId="4708" xr:uid="{D501ADBE-110A-4746-9A93-88E9DD45613B}"/>
    <cellStyle name="Normal 2 3 3" xfId="53" xr:uid="{94622AAB-A7BB-4BA5-8549-ABC7E269D3F0}"/>
    <cellStyle name="Normal 2 3 4" xfId="95" xr:uid="{D2FC8E3D-95EA-4E6E-B5E7-9C8ADFF29BF9}"/>
    <cellStyle name="Normal 2 3 5" xfId="185" xr:uid="{260F1936-D138-45F1-95E4-14B14ABDE9EF}"/>
    <cellStyle name="Normal 2 3 5 2" xfId="4658" xr:uid="{88F7B1BF-139A-4B9B-82BB-E1B48C51FCF4}"/>
    <cellStyle name="Normal 2 3 6" xfId="4350" xr:uid="{8399D23F-54D2-4E7F-9319-DF8A4AC9C207}"/>
    <cellStyle name="Normal 2 3 6 2" xfId="4552" xr:uid="{108EEAF7-E43B-48AF-BE27-913627D86D83}"/>
    <cellStyle name="Normal 2 3 6 3" xfId="4734" xr:uid="{8AAFE240-A44B-48EF-A82D-2FFB4AA4288F}"/>
    <cellStyle name="Normal 2 3 6 4" xfId="4709" xr:uid="{9C7376AA-3517-4CCB-8D36-C3D35BF86075}"/>
    <cellStyle name="Normal 2 3 7" xfId="5318" xr:uid="{4611F576-3C77-4246-ACAA-8227599B2EE5}"/>
    <cellStyle name="Normal 2 4" xfId="54" xr:uid="{E6D27543-1B5E-4038-ADB5-331C7A784270}"/>
    <cellStyle name="Normal 2 4 2" xfId="55" xr:uid="{F7B86E64-5B8B-46B3-9979-7AAE334DC419}"/>
    <cellStyle name="Normal 2 4 3" xfId="282" xr:uid="{ADE768F5-C376-4342-A723-28494081BBC4}"/>
    <cellStyle name="Normal 2 4 3 2" xfId="4659" xr:uid="{A960B2A0-14F8-46F2-8DC6-BF614AAFC1E3}"/>
    <cellStyle name="Normal 2 4 3 3" xfId="4673" xr:uid="{70CE0E71-B97E-4A17-8027-AEB213916F8A}"/>
    <cellStyle name="Normal 2 4 4" xfId="4554" xr:uid="{3782471C-BCD9-408A-A257-292A8A7DEF26}"/>
    <cellStyle name="Normal 2 4 5" xfId="4754" xr:uid="{23C2F2E0-08AA-4F6C-AE0C-D85713E9D626}"/>
    <cellStyle name="Normal 2 4 6" xfId="4752" xr:uid="{17A3A15C-A037-403C-B132-C86388718555}"/>
    <cellStyle name="Normal 2 5" xfId="184" xr:uid="{5035D622-9999-4AD6-8FC8-06FF392C818C}"/>
    <cellStyle name="Normal 2 5 2" xfId="284" xr:uid="{EECFEB07-6159-43A3-8B49-6C76E9318E27}"/>
    <cellStyle name="Normal 2 5 2 2" xfId="2505" xr:uid="{15A73620-1EB8-4312-9A7A-B51E3AA38324}"/>
    <cellStyle name="Normal 2 5 3" xfId="283" xr:uid="{37F2FD0C-1466-4219-94A3-9D0179F9112A}"/>
    <cellStyle name="Normal 2 5 3 2" xfId="4586" xr:uid="{6004CFC3-7A96-4D30-8424-000F83A9F6C7}"/>
    <cellStyle name="Normal 2 5 3 3" xfId="4746" xr:uid="{60D29E4B-C333-47FB-92F1-96591D1A0C06}"/>
    <cellStyle name="Normal 2 5 3 4" xfId="5302" xr:uid="{1EE3D41E-8F98-4131-8B63-14137BD70AB0}"/>
    <cellStyle name="Normal 2 5 3 4 2" xfId="5348" xr:uid="{E759C510-776D-4484-BCB4-B32474EE5FA2}"/>
    <cellStyle name="Normal 2 5 4" xfId="4660" xr:uid="{25AAD9C8-4460-435B-8171-008810ECA881}"/>
    <cellStyle name="Normal 2 5 5" xfId="4615" xr:uid="{CA8205E0-330E-4DFD-B2EF-9906FE91E7AE}"/>
    <cellStyle name="Normal 2 5 6" xfId="4614" xr:uid="{7AFAD1F1-D498-433C-AADC-A8E6C06E2BDD}"/>
    <cellStyle name="Normal 2 5 7" xfId="4749" xr:uid="{A6DE1BB8-A192-47A4-91AE-B766D249A16B}"/>
    <cellStyle name="Normal 2 5 8" xfId="4719" xr:uid="{E1F4BA39-E558-45E5-BF82-A2997D5BC82E}"/>
    <cellStyle name="Normal 2 6" xfId="285" xr:uid="{DF409B8A-621A-4D32-B198-FF5E22012E1E}"/>
    <cellStyle name="Normal 2 6 2" xfId="286" xr:uid="{FF279D2D-3267-4C8B-AF10-35871885E040}"/>
    <cellStyle name="Normal 2 6 3" xfId="452" xr:uid="{6DE50B47-D14D-4BE6-AA20-44DB84F39B13}"/>
    <cellStyle name="Normal 2 6 3 2" xfId="5335" xr:uid="{AB3F1A05-6619-4F50-B9DD-B2A48F7A4DC3}"/>
    <cellStyle name="Normal 2 6 4" xfId="4661" xr:uid="{C17A860A-025E-458A-9B34-DBF8F34D7761}"/>
    <cellStyle name="Normal 2 6 5" xfId="4612" xr:uid="{81518CB5-A911-42DC-A560-7AEDA94BC437}"/>
    <cellStyle name="Normal 2 6 5 2" xfId="4710" xr:uid="{92060AB0-94DE-4473-9EA6-A54403CBF9F2}"/>
    <cellStyle name="Normal 2 6 6" xfId="4598" xr:uid="{D1758224-EE0D-4E0D-A990-9A6D11CCD3EC}"/>
    <cellStyle name="Normal 2 6 7" xfId="5322" xr:uid="{9008A4EB-3D9D-425E-A50A-DC1F0F72B16B}"/>
    <cellStyle name="Normal 2 6 8" xfId="5331" xr:uid="{8CB58197-7F8F-4E18-96E9-F6D8B71B083D}"/>
    <cellStyle name="Normal 2 7" xfId="287" xr:uid="{453D2087-0675-4FD3-975F-7212D1BB502E}"/>
    <cellStyle name="Normal 2 7 2" xfId="4456" xr:uid="{30C5BBCB-1552-4756-9310-B236AE11CA74}"/>
    <cellStyle name="Normal 2 7 3" xfId="4662" xr:uid="{2AEA2A51-41A6-4F0E-9237-E3F05897D03C}"/>
    <cellStyle name="Normal 2 7 4" xfId="5303" xr:uid="{FE3AEE5C-545C-49DA-9ED4-55FD296FDFAD}"/>
    <cellStyle name="Normal 2 8" xfId="4508" xr:uid="{8B7CCB6E-F013-4B4F-96FC-2DE5309EC01D}"/>
    <cellStyle name="Normal 2 9" xfId="4653" xr:uid="{68538E08-3EC6-4060-A0D3-8ECAE8792EA3}"/>
    <cellStyle name="Normal 20" xfId="434" xr:uid="{78EFD7E3-9C8F-4DC6-9B65-0A960222639D}"/>
    <cellStyle name="Normal 20 2" xfId="435" xr:uid="{8852D5A7-0122-48F1-BBFD-82C579ED7E2E}"/>
    <cellStyle name="Normal 20 2 2" xfId="436" xr:uid="{3A0E2055-AF9B-4B2F-AFC6-1352A2AE0EC4}"/>
    <cellStyle name="Normal 20 2 2 2" xfId="4425" xr:uid="{C9C81ACD-EA04-4FC5-9778-0120F2A0FA2D}"/>
    <cellStyle name="Normal 20 2 2 3" xfId="4417" xr:uid="{945863E5-164D-4C05-82FF-512A5889CC12}"/>
    <cellStyle name="Normal 20 2 2 4" xfId="4582" xr:uid="{F060FF12-907C-4FD9-BD41-08EEDE5AA5CA}"/>
    <cellStyle name="Normal 20 2 2 5" xfId="4744" xr:uid="{1F3949D6-9160-4C8D-8674-8F0A08F0E8ED}"/>
    <cellStyle name="Normal 20 2 3" xfId="4420" xr:uid="{0F981721-743B-40C3-A205-E1F61BCF0589}"/>
    <cellStyle name="Normal 20 2 4" xfId="4416" xr:uid="{2BE77BF6-5322-46C6-AA83-8B65F5334049}"/>
    <cellStyle name="Normal 20 2 5" xfId="4581" xr:uid="{3C88076F-1C24-4977-AF8D-D6F0F0A4548E}"/>
    <cellStyle name="Normal 20 2 6" xfId="4743" xr:uid="{1189A0E3-CF4B-4F30-92C7-2A767218FDB7}"/>
    <cellStyle name="Normal 20 3" xfId="1167" xr:uid="{DCA831BB-3D4E-404F-B200-4ECFE3BCC2BB}"/>
    <cellStyle name="Normal 20 3 2" xfId="4457" xr:uid="{067ACDB0-A236-4806-AC6E-377689A7A4B5}"/>
    <cellStyle name="Normal 20 4" xfId="4352" xr:uid="{487F7347-0C24-44AE-BFF2-79F1F49E9AFE}"/>
    <cellStyle name="Normal 20 4 2" xfId="4555" xr:uid="{38A6A057-D4E8-44AF-AE5D-68A79E438BA6}"/>
    <cellStyle name="Normal 20 4 3" xfId="4736" xr:uid="{6919C6C4-4401-43E3-A6BF-5F46111E7F11}"/>
    <cellStyle name="Normal 20 4 4" xfId="4711" xr:uid="{2DDAC35E-B628-4C8B-8E45-97ED4199CB09}"/>
    <cellStyle name="Normal 20 5" xfId="4433" xr:uid="{07F70005-CA16-4CFC-B6F9-D8D88173E0A5}"/>
    <cellStyle name="Normal 20 5 2" xfId="5328" xr:uid="{0061899E-460B-41B7-8E16-73C02E46062F}"/>
    <cellStyle name="Normal 20 6" xfId="4587" xr:uid="{85C64DD5-F2E4-4C58-BDD3-FA694F8BB59E}"/>
    <cellStyle name="Normal 20 7" xfId="4696" xr:uid="{8BF58D19-112F-4E02-8629-9DA7C90B5240}"/>
    <cellStyle name="Normal 20 8" xfId="4717" xr:uid="{8DB20519-F683-4BA7-BFC5-EBDC836F99E2}"/>
    <cellStyle name="Normal 20 9" xfId="4716" xr:uid="{F477B306-E12D-40AD-8441-E7989DEBC618}"/>
    <cellStyle name="Normal 21" xfId="437" xr:uid="{AEAE1571-3796-4119-ADE2-AF4B45B1ADD4}"/>
    <cellStyle name="Normal 21 2" xfId="438" xr:uid="{4D552A5C-0E88-44FE-A1F2-123C53B3F7C4}"/>
    <cellStyle name="Normal 21 2 2" xfId="439" xr:uid="{32EC5CC8-10DD-493C-BE83-15FE3715E07A}"/>
    <cellStyle name="Normal 21 3" xfId="4353" xr:uid="{7BBE56DB-B69B-41C2-9BF1-E1A8DC801F77}"/>
    <cellStyle name="Normal 21 3 2" xfId="4459" xr:uid="{F4FC94E5-713B-42C7-95F9-D59ECBB46CAB}"/>
    <cellStyle name="Normal 21 3 2 2" xfId="5359" xr:uid="{43ED1F0C-C589-4882-9F35-A68B35D04AFE}"/>
    <cellStyle name="Normal 21 3 3" xfId="4458" xr:uid="{F0DE4867-2DA0-4910-AE11-95A41DE70D99}"/>
    <cellStyle name="Normal 21 4" xfId="4570" xr:uid="{D90A7360-89D1-4BDA-8E1F-DC89BFC8EFF5}"/>
    <cellStyle name="Normal 21 4 2" xfId="5360" xr:uid="{3ADC6F37-BA4F-4D5B-B0AF-0D8354B92792}"/>
    <cellStyle name="Normal 21 5" xfId="4737" xr:uid="{2290F220-DAF3-4081-8F5F-22A1299BB889}"/>
    <cellStyle name="Normal 22" xfId="440" xr:uid="{84EB5E74-D21A-42B2-89F8-C2A45AE9AF88}"/>
    <cellStyle name="Normal 22 2" xfId="441" xr:uid="{672EE599-5989-47FF-86B3-95F6E636E214}"/>
    <cellStyle name="Normal 22 3" xfId="4310" xr:uid="{1F7FD56B-51EA-4CBF-AA5D-01061DD9BDBE}"/>
    <cellStyle name="Normal 22 3 2" xfId="4354" xr:uid="{87F0152C-1322-43BA-B359-AE7CEE8BD71F}"/>
    <cellStyle name="Normal 22 3 2 2" xfId="4461" xr:uid="{D91197EE-12BB-4993-B6AE-678A297A74A5}"/>
    <cellStyle name="Normal 22 3 3" xfId="4460" xr:uid="{78AAB132-1E9C-4221-A2E5-2635FC0E1686}"/>
    <cellStyle name="Normal 22 3 4" xfId="4691" xr:uid="{4766CD7E-A81F-4CB1-B75F-FF488FFC5314}"/>
    <cellStyle name="Normal 22 4" xfId="4313" xr:uid="{FA294A33-EAA1-4CAF-807B-96FD826CF81F}"/>
    <cellStyle name="Normal 22 4 10" xfId="5357" xr:uid="{63BDEAD3-6F82-4D7D-9225-27531E8313BA}"/>
    <cellStyle name="Normal 22 4 2" xfId="4431" xr:uid="{9301EE27-6DE8-4ED1-AE92-B6E54544256C}"/>
    <cellStyle name="Normal 22 4 3" xfId="4571" xr:uid="{B1FF5983-1673-42AC-ACB3-9B30454272B1}"/>
    <cellStyle name="Normal 22 4 3 2" xfId="4590" xr:uid="{1E39EB34-95E6-4AC4-A7B3-82BD723C54AF}"/>
    <cellStyle name="Normal 22 4 3 3" xfId="4748" xr:uid="{34684425-B2D5-48C2-B1F2-CB4DB7F99F24}"/>
    <cellStyle name="Normal 22 4 3 4" xfId="5338" xr:uid="{69FFE544-5442-4EA6-8A25-3CF7D0FF07B1}"/>
    <cellStyle name="Normal 22 4 3 5" xfId="5334" xr:uid="{6165FD09-D9B9-416C-8365-CBE5CB1D3D13}"/>
    <cellStyle name="Normal 22 4 4" xfId="4692" xr:uid="{6410AEDD-EE23-4E68-BBFE-EADC8DFCEF35}"/>
    <cellStyle name="Normal 22 4 5" xfId="4604" xr:uid="{812434DB-8EE2-4FAC-8EB1-5A499BD859EC}"/>
    <cellStyle name="Normal 22 4 6" xfId="4595" xr:uid="{64C7111D-C3FA-41BC-8E0B-7BDAA2FC4F5F}"/>
    <cellStyle name="Normal 22 4 7" xfId="4594" xr:uid="{CA525DF9-D026-4DE8-AE75-1B506A483DE9}"/>
    <cellStyle name="Normal 22 4 8" xfId="4593" xr:uid="{D2893090-3304-4879-B1DD-FF70EA760401}"/>
    <cellStyle name="Normal 22 4 9" xfId="4592" xr:uid="{229FD93E-508C-4A97-A44A-7B94DC54799B}"/>
    <cellStyle name="Normal 22 5" xfId="4738" xr:uid="{D7ECFB57-48B6-41C8-AAE3-0CB839D92850}"/>
    <cellStyle name="Normal 23" xfId="442" xr:uid="{32FC999F-4DDE-4C36-BCC2-EA9281CA4707}"/>
    <cellStyle name="Normal 23 2" xfId="2500" xr:uid="{1EF62C42-19F0-401D-805A-64442444D2BD}"/>
    <cellStyle name="Normal 23 2 2" xfId="4356" xr:uid="{1026C9A9-C08C-4770-9910-67E854D97336}"/>
    <cellStyle name="Normal 23 2 2 2" xfId="4751" xr:uid="{910C2622-D493-4CF1-94A2-D49CBE7456FE}"/>
    <cellStyle name="Normal 23 2 2 3" xfId="4693" xr:uid="{D16470E7-1A96-4480-9565-9800B5D7DA9F}"/>
    <cellStyle name="Normal 23 2 2 4" xfId="4663" xr:uid="{AD9E79FD-7BF1-4A65-A468-A16ED3087247}"/>
    <cellStyle name="Normal 23 2 3" xfId="4605" xr:uid="{D324C240-8BF7-433F-9E71-7659D87E2FC6}"/>
    <cellStyle name="Normal 23 2 4" xfId="4712" xr:uid="{3940B6C8-4989-46F4-A9BE-ED50396529E4}"/>
    <cellStyle name="Normal 23 3" xfId="4426" xr:uid="{DD5FA579-06A8-4556-B13F-6E28F61D0DB8}"/>
    <cellStyle name="Normal 23 4" xfId="4355" xr:uid="{89C06479-589A-4947-A6B9-435D997B7B87}"/>
    <cellStyle name="Normal 23 5" xfId="4572" xr:uid="{E5081200-2920-4DBD-8564-9F5F55592892}"/>
    <cellStyle name="Normal 23 6" xfId="4739" xr:uid="{672E2CD9-07BD-45C5-A49A-6465EC81C966}"/>
    <cellStyle name="Normal 24" xfId="443" xr:uid="{69A934A2-BAF8-4F71-9A82-E3B33D7C85D7}"/>
    <cellStyle name="Normal 24 2" xfId="444" xr:uid="{29F2E752-88E8-48AE-AE1E-B7695A70791A}"/>
    <cellStyle name="Normal 24 2 2" xfId="4428" xr:uid="{C40B6658-1A22-430C-B472-D96FEE60D039}"/>
    <cellStyle name="Normal 24 2 3" xfId="4358" xr:uid="{9CAB9659-13E4-4B37-8CD1-F617043C623E}"/>
    <cellStyle name="Normal 24 2 4" xfId="4574" xr:uid="{4B1EC964-A06A-474A-964C-899431ECEE32}"/>
    <cellStyle name="Normal 24 2 5" xfId="4741" xr:uid="{CA4ECFF1-8264-4809-A10D-3B4B08A3FD9C}"/>
    <cellStyle name="Normal 24 3" xfId="4427" xr:uid="{E1B24544-09DF-42B8-8324-FFB438A7127E}"/>
    <cellStyle name="Normal 24 4" xfId="4357" xr:uid="{BB2247C6-3536-4E8A-A47D-74BEA3F8FA01}"/>
    <cellStyle name="Normal 24 5" xfId="4573" xr:uid="{9751B9A7-4AE5-48B0-95DE-5CD38D388C49}"/>
    <cellStyle name="Normal 24 6" xfId="4740" xr:uid="{411DD567-8EDC-49D2-8643-06F92F50C264}"/>
    <cellStyle name="Normal 25" xfId="451" xr:uid="{E3F7C0A7-D361-4CCC-95A4-3279C5F1EA10}"/>
    <cellStyle name="Normal 25 2" xfId="4360" xr:uid="{07A4AC17-AB98-45E5-A20F-2EA7DBEE7E96}"/>
    <cellStyle name="Normal 25 2 2" xfId="5337" xr:uid="{4F0E2C25-A54E-41BF-945D-3E667CC3B8D3}"/>
    <cellStyle name="Normal 25 3" xfId="4429" xr:uid="{4F424BCC-38B4-4463-9419-FD09F002B8E2}"/>
    <cellStyle name="Normal 25 4" xfId="4359" xr:uid="{622617FB-FF80-4A4E-A9D8-B588BCF5E3C0}"/>
    <cellStyle name="Normal 25 5" xfId="4575" xr:uid="{7C6BFB19-C7DF-44F7-AF03-50DF245E0E1D}"/>
    <cellStyle name="Normal 25 5 2" xfId="5365" xr:uid="{9CA08A88-6051-4521-8CF4-F31674F09AE0}"/>
    <cellStyle name="Normal 26" xfId="2498" xr:uid="{1F641BF3-1C31-4E77-A2F9-DF9606ADD09A}"/>
    <cellStyle name="Normal 26 2" xfId="2499" xr:uid="{59159668-D86D-4041-B679-ACA08C60709A}"/>
    <cellStyle name="Normal 26 2 2" xfId="4362" xr:uid="{08051EB6-C565-4424-93E0-E0A2986436ED}"/>
    <cellStyle name="Normal 26 3" xfId="4361" xr:uid="{2D197C4F-272F-422B-861B-2DF7C6541D9B}"/>
    <cellStyle name="Normal 26 3 2" xfId="4436" xr:uid="{5D316903-EF2A-4319-AA51-AA88790DEAA7}"/>
    <cellStyle name="Normal 27" xfId="2507" xr:uid="{CDF07F21-7A55-492E-9A81-F87EA979926D}"/>
    <cellStyle name="Normal 27 2" xfId="4364" xr:uid="{8A4D2054-5132-4CEE-A065-E8F4117234BC}"/>
    <cellStyle name="Normal 27 3" xfId="4363" xr:uid="{B8BAAC05-D5A8-4151-8F9C-5CAEDD7A084E}"/>
    <cellStyle name="Normal 27 4" xfId="4599" xr:uid="{98DC77B3-DE10-4CB3-8C03-C8CCEB01926A}"/>
    <cellStyle name="Normal 27 5" xfId="5320" xr:uid="{1E5C9A99-567D-4D23-AF12-46633120B5F2}"/>
    <cellStyle name="Normal 27 6" xfId="4589" xr:uid="{20A5BB89-DF4D-42D3-B54A-2BB6FFC4FA2E}"/>
    <cellStyle name="Normal 27 7" xfId="5332" xr:uid="{C345B71F-0294-40EA-9105-2396FF3C8312}"/>
    <cellStyle name="Normal 28" xfId="4365" xr:uid="{37857AB4-A8BD-483E-AFD7-6C306D4EC795}"/>
    <cellStyle name="Normal 28 2" xfId="4366" xr:uid="{6E83D65C-DF69-416E-86AC-EA22076D0CA1}"/>
    <cellStyle name="Normal 28 3" xfId="4367" xr:uid="{8728DD98-B555-4C32-A0B5-98BF73EBDD27}"/>
    <cellStyle name="Normal 29" xfId="4368" xr:uid="{2F18BC01-67D7-4A18-B200-8D8A74745F20}"/>
    <cellStyle name="Normal 29 2" xfId="4369" xr:uid="{3984E4F8-4F01-4B78-A992-BB680A8B7ADA}"/>
    <cellStyle name="Normal 3" xfId="2" xr:uid="{665067A7-73F8-4B7E-BFD2-7BB3B9468366}"/>
    <cellStyle name="Normal 3 2" xfId="56" xr:uid="{1766126F-2D19-4958-B153-5D5CBD57B679}"/>
    <cellStyle name="Normal 3 2 2" xfId="57" xr:uid="{373B098A-479E-49B9-A6FA-02E0BD06EAC5}"/>
    <cellStyle name="Normal 3 2 2 2" xfId="288" xr:uid="{67B8D3D4-4087-44C0-ADD1-2434E02275B3}"/>
    <cellStyle name="Normal 3 2 2 2 2" xfId="4665" xr:uid="{A8C4BA84-32DD-4CB9-8DB2-473E5C8D9EF7}"/>
    <cellStyle name="Normal 3 2 2 3" xfId="4556" xr:uid="{416630F4-6EA3-4545-A964-DD5DA1B7AD0E}"/>
    <cellStyle name="Normal 3 2 3" xfId="58" xr:uid="{AAE94DDF-0114-4106-BC9C-1B135A615172}"/>
    <cellStyle name="Normal 3 2 4" xfId="289" xr:uid="{E6DBF853-9D94-40A2-AD62-F351D219C5FA}"/>
    <cellStyle name="Normal 3 2 4 2" xfId="4666" xr:uid="{54E3CC43-4FA8-49C5-B1A9-D9A31550A172}"/>
    <cellStyle name="Normal 3 2 5" xfId="2506" xr:uid="{0674C24C-D1FF-474F-8322-E5368C1BB7D2}"/>
    <cellStyle name="Normal 3 2 5 2" xfId="4509" xr:uid="{FFA377E8-A1CE-409C-AB12-020A831C7B1A}"/>
    <cellStyle name="Normal 3 2 5 3" xfId="5304" xr:uid="{453A1046-0C6F-4DC0-AD55-7D71A663BF56}"/>
    <cellStyle name="Normal 3 3" xfId="59" xr:uid="{AE926BDD-9311-4136-9ED0-146B023F8512}"/>
    <cellStyle name="Normal 3 3 2" xfId="290" xr:uid="{32EA2548-CDD3-46B0-951C-F6BED9D4719C}"/>
    <cellStyle name="Normal 3 3 2 2" xfId="4667" xr:uid="{F5BCB7BE-0953-4EDC-8643-807130D92EE2}"/>
    <cellStyle name="Normal 3 3 3" xfId="4557" xr:uid="{3A4C061B-9E8E-4ADC-90CE-91946A473A88}"/>
    <cellStyle name="Normal 3 4" xfId="96" xr:uid="{C128BBE8-A136-4D0E-9BA2-618C0A98FA67}"/>
    <cellStyle name="Normal 3 4 2" xfId="2502" xr:uid="{9D6E5C10-905D-4A3A-91C3-79E53F5CF308}"/>
    <cellStyle name="Normal 3 4 2 2" xfId="4668" xr:uid="{76B96DAF-59B4-4252-AB9A-BCF54117DD27}"/>
    <cellStyle name="Normal 3 4 2 3" xfId="5366" xr:uid="{C6EC16F8-158D-42D6-9F0E-E72BB16915AD}"/>
    <cellStyle name="Normal 3 4 3" xfId="5341" xr:uid="{E4D3D356-3F1E-4D05-9EDF-4E33272B5422}"/>
    <cellStyle name="Normal 3 5" xfId="2501" xr:uid="{5AB409F9-C0D2-40EC-B860-E3241EAA8C11}"/>
    <cellStyle name="Normal 3 5 2" xfId="4669" xr:uid="{6CE957CF-295F-455E-B3DF-2538E71C15E2}"/>
    <cellStyle name="Normal 3 5 3" xfId="4745" xr:uid="{C9336FAE-07A4-472C-9C61-46A425BCAC1D}"/>
    <cellStyle name="Normal 3 5 4" xfId="4713" xr:uid="{8430859D-F62D-4379-8A14-3EE1B6CDE43A}"/>
    <cellStyle name="Normal 3 6" xfId="4664" xr:uid="{541B114C-0FA2-49BF-992D-DEB618CED400}"/>
    <cellStyle name="Normal 3 6 2" xfId="5336" xr:uid="{A00646B7-CC8D-4F2B-BBA0-C4E90A756905}"/>
    <cellStyle name="Normal 3 6 2 2" xfId="5333" xr:uid="{01DA1B14-0595-4228-92D4-144920D848DB}"/>
    <cellStyle name="Normal 3 6 3" xfId="5344" xr:uid="{8A12BF66-4EB8-493E-A8EC-BF76D7683F57}"/>
    <cellStyle name="Normal 30" xfId="4370" xr:uid="{58B82932-5B08-45EC-AAAF-345252D44969}"/>
    <cellStyle name="Normal 30 2" xfId="4371" xr:uid="{1B34E9E8-7621-497C-8572-6D8CD0893B79}"/>
    <cellStyle name="Normal 31" xfId="4372" xr:uid="{411367BC-0B36-4133-A7F2-4FF5C104534E}"/>
    <cellStyle name="Normal 31 2" xfId="4373" xr:uid="{585A7F86-14FF-42AE-A44A-1168D0297350}"/>
    <cellStyle name="Normal 32" xfId="4374" xr:uid="{93AD610F-E2E4-4BA0-98C0-C4FA8BFBFB36}"/>
    <cellStyle name="Normal 33" xfId="4375" xr:uid="{3E222843-3CB4-473D-A837-B08567525839}"/>
    <cellStyle name="Normal 33 2" xfId="4376" xr:uid="{A0EC59FC-5987-4BA3-B5E1-D88D6E3F1E43}"/>
    <cellStyle name="Normal 34" xfId="4377" xr:uid="{EC0C1A41-50D5-4393-8819-2A6146F041C7}"/>
    <cellStyle name="Normal 34 2" xfId="4378" xr:uid="{B415B6CD-35D4-41AC-8752-029CE68C6EAE}"/>
    <cellStyle name="Normal 35" xfId="4379" xr:uid="{7A450788-A1FE-44B0-A0D3-088A58D084AF}"/>
    <cellStyle name="Normal 35 2" xfId="4380" xr:uid="{FD7D8868-F295-4B9E-B471-123F70FC24EA}"/>
    <cellStyle name="Normal 36" xfId="4381" xr:uid="{4ECD7FCA-EE62-401E-8D8B-C0BEF84A921C}"/>
    <cellStyle name="Normal 36 2" xfId="4382" xr:uid="{3E149204-0A64-45A2-A4DA-EF40CE09CD6B}"/>
    <cellStyle name="Normal 37" xfId="4383" xr:uid="{F95339A0-0F53-482E-B772-8F6A4B34CE98}"/>
    <cellStyle name="Normal 37 2" xfId="4384" xr:uid="{0D765FCE-2FF4-4550-B735-D53252779C59}"/>
    <cellStyle name="Normal 38" xfId="4385" xr:uid="{2A466FBC-AD04-45FC-B412-2F5D3A2F121D}"/>
    <cellStyle name="Normal 38 2" xfId="4386" xr:uid="{6781500D-DE39-4920-8930-73FA3BF731B5}"/>
    <cellStyle name="Normal 39" xfId="4387" xr:uid="{D7B91ABB-EAEA-469E-8111-B8C2EF5C06C8}"/>
    <cellStyle name="Normal 39 2" xfId="4388" xr:uid="{F6C88378-7284-454F-9A16-D84AEC050AD5}"/>
    <cellStyle name="Normal 39 2 2" xfId="4389" xr:uid="{366581D5-8C18-485C-87A3-873CAF1AA775}"/>
    <cellStyle name="Normal 39 3" xfId="4390" xr:uid="{91840301-A012-46C6-A87C-70F361691979}"/>
    <cellStyle name="Normal 4" xfId="60" xr:uid="{620A69E1-591E-4463-91BE-5E525A6B45AA}"/>
    <cellStyle name="Normal 4 2" xfId="97" xr:uid="{30194F66-50B2-46BD-8DE8-F5667150254F}"/>
    <cellStyle name="Normal 4 2 2" xfId="98" xr:uid="{4C459B59-0F63-4471-9A71-742E1D5C040E}"/>
    <cellStyle name="Normal 4 2 2 2" xfId="445" xr:uid="{CAFA8220-D313-4A86-BFB2-2DC3F9F85FBE}"/>
    <cellStyle name="Normal 4 2 2 3" xfId="2807" xr:uid="{40DDBF34-DF9B-41EB-AC80-CAB58B767D6E}"/>
    <cellStyle name="Normal 4 2 2 4" xfId="2808" xr:uid="{63D2C3B6-F201-4925-8CF3-23ED1146D652}"/>
    <cellStyle name="Normal 4 2 2 4 2" xfId="2809" xr:uid="{DCCF7A12-65B9-43BA-AA96-F1FD43015C2A}"/>
    <cellStyle name="Normal 4 2 2 4 3" xfId="2810" xr:uid="{885A9A58-EB36-40BD-AF19-3486756B75BB}"/>
    <cellStyle name="Normal 4 2 2 4 3 2" xfId="2811" xr:uid="{3FD71BE5-1829-4650-946D-62AF62F37E78}"/>
    <cellStyle name="Normal 4 2 2 4 3 3" xfId="4312" xr:uid="{3EF13C84-E34C-4B0A-A869-7ED35D45A9E1}"/>
    <cellStyle name="Normal 4 2 3" xfId="2493" xr:uid="{527B2D10-33AB-412D-867B-7CEC76514026}"/>
    <cellStyle name="Normal 4 2 3 2" xfId="2504" xr:uid="{55658F0B-0ABD-4DB0-A9F8-F8A16812D20D}"/>
    <cellStyle name="Normal 4 2 3 2 2" xfId="4462" xr:uid="{EEB25E03-C1D1-41B9-9D75-F42EFA3027C9}"/>
    <cellStyle name="Normal 4 2 3 2 3" xfId="5347" xr:uid="{004A10E9-E481-424D-BAD0-E6710C17BE2B}"/>
    <cellStyle name="Normal 4 2 3 3" xfId="4463" xr:uid="{D769EADE-A4F8-4CC2-9EC3-4411AB4A28D5}"/>
    <cellStyle name="Normal 4 2 3 3 2" xfId="4464" xr:uid="{6A02B8BE-264D-49ED-B31B-4479ED811CDB}"/>
    <cellStyle name="Normal 4 2 3 4" xfId="4465" xr:uid="{67E22803-516A-43D0-B4C4-02207BBEAAFE}"/>
    <cellStyle name="Normal 4 2 3 5" xfId="4466" xr:uid="{A4B0D1C5-9F4A-4E8E-98D2-14D5E8B93376}"/>
    <cellStyle name="Normal 4 2 4" xfId="2494" xr:uid="{5842B699-58E5-4D21-8105-362217432EC2}"/>
    <cellStyle name="Normal 4 2 4 2" xfId="4392" xr:uid="{D4BC39BD-74B4-4AD0-90C5-E7EA04A89D9B}"/>
    <cellStyle name="Normal 4 2 4 2 2" xfId="4467" xr:uid="{5AC70FA7-23DC-4CC1-AAC5-474CD16E3EE7}"/>
    <cellStyle name="Normal 4 2 4 2 3" xfId="4694" xr:uid="{3CF8D87A-4206-4E0A-8534-A8144E92A24B}"/>
    <cellStyle name="Normal 4 2 4 2 4" xfId="4613" xr:uid="{EE5C5B4A-2859-4398-9B4A-CA59BFCFD755}"/>
    <cellStyle name="Normal 4 2 4 3" xfId="4576" xr:uid="{EF40E446-361A-43A0-AC66-CD7BBC617F84}"/>
    <cellStyle name="Normal 4 2 4 4" xfId="4714" xr:uid="{CD5B593E-69D2-4A90-9BC0-54DA2BF4D795}"/>
    <cellStyle name="Normal 4 2 5" xfId="1168" xr:uid="{F63A5895-B7EE-48E2-AF81-13D31FE4BBC3}"/>
    <cellStyle name="Normal 4 2 6" xfId="4558" xr:uid="{1A8A9DC1-8450-4DA6-9EE8-427AEBB980E6}"/>
    <cellStyle name="Normal 4 2 7" xfId="5351" xr:uid="{ACC1985B-B034-4805-8505-F41C8D8F282C}"/>
    <cellStyle name="Normal 4 3" xfId="528" xr:uid="{B17BB4CE-E602-40FF-8FDD-851486A67A90}"/>
    <cellStyle name="Normal 4 3 2" xfId="1170" xr:uid="{EBC2172B-4C10-4C20-90FB-481E96F030E6}"/>
    <cellStyle name="Normal 4 3 2 2" xfId="1171" xr:uid="{83985018-EFDC-45F8-AF8D-350D812BBCB2}"/>
    <cellStyle name="Normal 4 3 2 3" xfId="1172" xr:uid="{3476A200-FB05-4F78-A695-4331978A66A2}"/>
    <cellStyle name="Normal 4 3 3" xfId="1169" xr:uid="{0692FE65-0767-4DCA-B2E0-D5DDED5A3718}"/>
    <cellStyle name="Normal 4 3 3 2" xfId="4434" xr:uid="{2FAA3C4E-B338-4EA3-810C-51FD76D04D4F}"/>
    <cellStyle name="Normal 4 3 4" xfId="2812" xr:uid="{CF1C4DC0-F80A-4D7A-8D76-E6AC9BF3D9B7}"/>
    <cellStyle name="Normal 4 3 4 2" xfId="5363" xr:uid="{58F84A85-264A-48BC-BBF5-FE08A86E8FC0}"/>
    <cellStyle name="Normal 4 3 5" xfId="2813" xr:uid="{9737360B-FF17-41EE-A8CD-8A229D6C9F5A}"/>
    <cellStyle name="Normal 4 3 5 2" xfId="2814" xr:uid="{C8EDD6EB-B769-4660-8072-C66E2F92219F}"/>
    <cellStyle name="Normal 4 3 5 3" xfId="2815" xr:uid="{FF7ABF31-5B6A-409F-8E9F-12093F81D496}"/>
    <cellStyle name="Normal 4 3 5 3 2" xfId="2816" xr:uid="{F6F58EA6-71AC-4831-BFEA-9B89F0A29D32}"/>
    <cellStyle name="Normal 4 3 5 3 3" xfId="4311" xr:uid="{4C914CF7-6E1B-4286-9F29-6756537AA35C}"/>
    <cellStyle name="Normal 4 3 6" xfId="4314" xr:uid="{D31DEA6B-DC5F-465C-9489-647FF37BA0B4}"/>
    <cellStyle name="Normal 4 3 7" xfId="5346" xr:uid="{AB45CBD8-4B36-4137-8C07-A3B871D6C0C4}"/>
    <cellStyle name="Normal 4 4" xfId="453" xr:uid="{71A4308F-3CAB-4CA0-9918-7EF72C52A8AD}"/>
    <cellStyle name="Normal 4 4 2" xfId="2495" xr:uid="{1F03297D-6D7F-44C3-93EA-2E42B0F9828A}"/>
    <cellStyle name="Normal 4 4 2 2" xfId="5355" xr:uid="{99ABA573-9099-449C-A8D2-2350BD4DA1B3}"/>
    <cellStyle name="Normal 4 4 3" xfId="2503" xr:uid="{BE3806A3-2F88-410D-8BC3-9B2FAB6F800D}"/>
    <cellStyle name="Normal 4 4 3 2" xfId="4317" xr:uid="{D1C7EF21-AB4C-46B3-A90D-7F633542E944}"/>
    <cellStyle name="Normal 4 4 3 3" xfId="4316" xr:uid="{5F60FABE-8567-479D-A758-DF44BA27198E}"/>
    <cellStyle name="Normal 4 4 4" xfId="4747" xr:uid="{C2A65678-1872-4035-B201-2737FC19FD8D}"/>
    <cellStyle name="Normal 4 4 4 2" xfId="5364" xr:uid="{92BE44B5-07B4-4084-BB2F-24F9944DE635}"/>
    <cellStyle name="Normal 4 4 5" xfId="5345" xr:uid="{E7580CFB-DD1C-4457-833B-D9C3C90676D4}"/>
    <cellStyle name="Normal 4 5" xfId="2496" xr:uid="{9F203B59-B274-4F6B-ADC5-579DBFAFA95A}"/>
    <cellStyle name="Normal 4 5 2" xfId="4391" xr:uid="{878B1310-CA85-44EE-9BA8-5DC647FACB4D}"/>
    <cellStyle name="Normal 4 6" xfId="2497" xr:uid="{91049752-620C-45DD-BCDF-FE5149F6EAE0}"/>
    <cellStyle name="Normal 4 7" xfId="900" xr:uid="{7AE855AB-F919-43BC-9B67-4896884DA9CF}"/>
    <cellStyle name="Normal 4 8" xfId="5350" xr:uid="{7409BADF-472B-4C11-881A-DD8DC07DC87B}"/>
    <cellStyle name="Normal 40" xfId="4393" xr:uid="{01118770-FF1B-4A19-932F-D69BCA10B00D}"/>
    <cellStyle name="Normal 40 2" xfId="4394" xr:uid="{F0836CDA-3123-40E6-A9B9-430AD78F349F}"/>
    <cellStyle name="Normal 40 2 2" xfId="4395" xr:uid="{BDB98EEF-9ACF-4345-AFB8-8065D2486604}"/>
    <cellStyle name="Normal 40 3" xfId="4396" xr:uid="{B5712CA0-94FB-4E91-A137-24CF542072C0}"/>
    <cellStyle name="Normal 41" xfId="4397" xr:uid="{7F516ED2-7212-40C6-879B-B05578348630}"/>
    <cellStyle name="Normal 41 2" xfId="4398" xr:uid="{CE46CA3C-1E78-47C8-9F94-1BF331AEFD7C}"/>
    <cellStyle name="Normal 42" xfId="4399" xr:uid="{BA4C7AF5-6A4B-4D4B-8D58-1E90F1C7899E}"/>
    <cellStyle name="Normal 42 2" xfId="4400" xr:uid="{CA5C1CE3-9732-492C-8D40-D0A63816284E}"/>
    <cellStyle name="Normal 43" xfId="4401" xr:uid="{07CB6EB1-10AA-459B-8F7B-1D60E51DEBF9}"/>
    <cellStyle name="Normal 43 2" xfId="4402" xr:uid="{F19C8CB0-E17D-4AF5-A112-0AE9EFA3F963}"/>
    <cellStyle name="Normal 44" xfId="4412" xr:uid="{57B4C22C-6F24-428E-97A1-0A52B27C45E0}"/>
    <cellStyle name="Normal 44 2" xfId="4413" xr:uid="{EA2CC7B1-A5D5-448D-AEF8-0D245DE29047}"/>
    <cellStyle name="Normal 45" xfId="4674" xr:uid="{9B7CDBEE-7D3D-4371-9BD4-703CC62A1C16}"/>
    <cellStyle name="Normal 45 2" xfId="5324" xr:uid="{39BA4EFC-6B31-4D44-9E45-C5DC6930F453}"/>
    <cellStyle name="Normal 45 3" xfId="5323" xr:uid="{B05EA005-5BCA-4130-97EB-5F0384B9093A}"/>
    <cellStyle name="Normal 5" xfId="61" xr:uid="{B4F1D857-DAFB-4010-990F-B874F335F6CE}"/>
    <cellStyle name="Normal 5 10" xfId="291" xr:uid="{EC3C2C59-F409-42B0-9F7B-0F8C72D22F86}"/>
    <cellStyle name="Normal 5 10 2" xfId="529" xr:uid="{2B08230A-2E06-4779-907F-6ADE30F74500}"/>
    <cellStyle name="Normal 5 10 2 2" xfId="1173" xr:uid="{1FB070C9-AA68-4872-8F51-19141483FB97}"/>
    <cellStyle name="Normal 5 10 2 3" xfId="2817" xr:uid="{4A15F6AB-AFE1-4F34-9EF8-F86F82B2F265}"/>
    <cellStyle name="Normal 5 10 2 4" xfId="2818" xr:uid="{97F5CFCC-E74E-4711-8C5E-867E8AEC0A0E}"/>
    <cellStyle name="Normal 5 10 3" xfId="1174" xr:uid="{3ED45713-D614-43C7-BD2A-0F49E6512625}"/>
    <cellStyle name="Normal 5 10 3 2" xfId="2819" xr:uid="{FDC9B88F-4F21-4DEA-8DF1-BE922D626F81}"/>
    <cellStyle name="Normal 5 10 3 3" xfId="2820" xr:uid="{B9AF5548-E512-4020-8519-FC559FF5BF74}"/>
    <cellStyle name="Normal 5 10 3 4" xfId="2821" xr:uid="{D0001A64-DC01-450E-BBEE-7BD36F5DAF6E}"/>
    <cellStyle name="Normal 5 10 4" xfId="2822" xr:uid="{40C8D7A1-9DF5-457D-9948-15EF9936EC9B}"/>
    <cellStyle name="Normal 5 10 5" xfId="2823" xr:uid="{94B2DDFD-CEA6-4E5C-8162-25253B2B74DE}"/>
    <cellStyle name="Normal 5 10 6" xfId="2824" xr:uid="{8FAF7609-16E1-4119-99AF-50475BDA867B}"/>
    <cellStyle name="Normal 5 11" xfId="292" xr:uid="{E0FFDF50-640D-4AD4-A180-1D9EF01B7D4E}"/>
    <cellStyle name="Normal 5 11 2" xfId="1175" xr:uid="{BEC9F3F0-AAF3-4A0C-BA80-7BEE218FA4D0}"/>
    <cellStyle name="Normal 5 11 2 2" xfId="2825" xr:uid="{DF3F7EBF-7630-432A-829F-F45D32F7EC77}"/>
    <cellStyle name="Normal 5 11 2 2 2" xfId="4403" xr:uid="{CF7AB3FB-B471-4713-8524-40D76500910B}"/>
    <cellStyle name="Normal 5 11 2 2 3" xfId="4681" xr:uid="{1EA95D3F-4FA8-44CB-8B1D-C3C0195C325C}"/>
    <cellStyle name="Normal 5 11 2 3" xfId="2826" xr:uid="{C7C83DA2-8AB6-462C-949C-290C19ED7C19}"/>
    <cellStyle name="Normal 5 11 2 4" xfId="2827" xr:uid="{8B4A8683-2885-4D7A-BA53-8EEB7FDCE58C}"/>
    <cellStyle name="Normal 5 11 3" xfId="2828" xr:uid="{85922974-7992-4BCD-AE9B-EF1262378BCB}"/>
    <cellStyle name="Normal 5 11 3 2" xfId="5340" xr:uid="{D3AEAA9E-D142-442F-B530-5306FEF77553}"/>
    <cellStyle name="Normal 5 11 4" xfId="2829" xr:uid="{F2AB67AE-32CD-4E61-AB8B-8B311942CA94}"/>
    <cellStyle name="Normal 5 11 4 2" xfId="4577" xr:uid="{76286DAA-A6CD-4972-B3F9-B89C478169B6}"/>
    <cellStyle name="Normal 5 11 4 3" xfId="4682" xr:uid="{24141AF6-1F1E-421E-8F4C-3ABD5A0AE8AB}"/>
    <cellStyle name="Normal 5 11 4 4" xfId="4606" xr:uid="{FCB799AE-23EA-4B0A-BDBD-4DBF1AE2267B}"/>
    <cellStyle name="Normal 5 11 5" xfId="2830" xr:uid="{B3162C75-AFA4-4DDE-B5E1-9BB872A6DAA6}"/>
    <cellStyle name="Normal 5 12" xfId="1176" xr:uid="{E774A8FC-BF17-4E5D-9C8F-EE1D3690982D}"/>
    <cellStyle name="Normal 5 12 2" xfId="2831" xr:uid="{77BD1755-A288-4275-AA76-DDAD3DE52835}"/>
    <cellStyle name="Normal 5 12 3" xfId="2832" xr:uid="{D6104E54-06A6-4123-B545-53CCD7FBCEA9}"/>
    <cellStyle name="Normal 5 12 4" xfId="2833" xr:uid="{B24AE52C-CCED-4BD7-B5CF-8BDB37046DF4}"/>
    <cellStyle name="Normal 5 13" xfId="901" xr:uid="{FED37B40-45A3-4834-81A1-8DDBBE3186C1}"/>
    <cellStyle name="Normal 5 13 2" xfId="2834" xr:uid="{A3D6B210-B6AC-4CE2-818C-8DBCEB4DC00D}"/>
    <cellStyle name="Normal 5 13 3" xfId="2835" xr:uid="{FEDE7D2C-3A13-4DF9-B4EF-5DC8BAFF8CE6}"/>
    <cellStyle name="Normal 5 13 4" xfId="2836" xr:uid="{E3C79D05-9C22-4269-A662-E393A77C7A32}"/>
    <cellStyle name="Normal 5 14" xfId="2837" xr:uid="{B8EF5F85-F5A7-4104-8B1C-704CC8C1B8B2}"/>
    <cellStyle name="Normal 5 14 2" xfId="2838" xr:uid="{578572AB-CF2D-408B-8090-FE665641FBB5}"/>
    <cellStyle name="Normal 5 15" xfId="2839" xr:uid="{2D4C410F-29D5-4989-A7D9-D34C7947EAC9}"/>
    <cellStyle name="Normal 5 16" xfId="2840" xr:uid="{83E18F61-50AA-45C4-A0D2-81334CBBF4AA}"/>
    <cellStyle name="Normal 5 17" xfId="2841" xr:uid="{E00319D1-D64A-4F13-BCB6-58D17FE140AA}"/>
    <cellStyle name="Normal 5 18" xfId="5361" xr:uid="{4DB05B7B-F971-43E4-A3FB-FC429D4BEB94}"/>
    <cellStyle name="Normal 5 2" xfId="62" xr:uid="{C1F6232E-E52B-4599-B9CC-B9493B11D650}"/>
    <cellStyle name="Normal 5 2 2" xfId="187" xr:uid="{7FBAF3F7-4B2C-4112-9ED9-324F3AB6D3DF}"/>
    <cellStyle name="Normal 5 2 2 2" xfId="188" xr:uid="{BFE1436D-A70B-41AF-968A-A58E244C4D10}"/>
    <cellStyle name="Normal 5 2 2 2 2" xfId="189" xr:uid="{FEB5F557-988A-4767-97BA-0ECD54C76F8C}"/>
    <cellStyle name="Normal 5 2 2 2 2 2" xfId="190" xr:uid="{82559097-E4DA-45DA-9869-9A618CC5FF64}"/>
    <cellStyle name="Normal 5 2 2 2 3" xfId="191" xr:uid="{D2A5AF83-8767-4F40-B6A8-337F7D82DB15}"/>
    <cellStyle name="Normal 5 2 2 2 4" xfId="4670" xr:uid="{60DEAA5D-26B2-4B30-81E6-0A5F2C3C0F73}"/>
    <cellStyle name="Normal 5 2 2 2 5" xfId="5300" xr:uid="{3C5249CE-88C5-40EC-8974-7B7CA3D9BA23}"/>
    <cellStyle name="Normal 5 2 2 3" xfId="192" xr:uid="{67CD681C-C28A-4380-B026-6036312F56B1}"/>
    <cellStyle name="Normal 5 2 2 3 2" xfId="193" xr:uid="{9F96A885-BE12-4B59-A942-11177C53AA1A}"/>
    <cellStyle name="Normal 5 2 2 4" xfId="194" xr:uid="{97F5B08C-24FC-4043-9CDB-A181202E594C}"/>
    <cellStyle name="Normal 5 2 2 5" xfId="293" xr:uid="{1B19A84A-74B4-4446-A525-8E08E2C3E349}"/>
    <cellStyle name="Normal 5 2 2 6" xfId="4596" xr:uid="{208B6319-4257-481D-A599-39ABE6E0CA1E}"/>
    <cellStyle name="Normal 5 2 2 7" xfId="5329" xr:uid="{C932F5B1-4C07-4CDC-85DC-644A49C0568C}"/>
    <cellStyle name="Normal 5 2 3" xfId="195" xr:uid="{56AAB2D0-4FC4-4101-9823-C761AB80334F}"/>
    <cellStyle name="Normal 5 2 3 2" xfId="196" xr:uid="{71C5A243-4814-44E9-AFE8-DFDEDC74C190}"/>
    <cellStyle name="Normal 5 2 3 2 2" xfId="197" xr:uid="{F46025A2-5F87-4F24-97B6-039FE7562AD1}"/>
    <cellStyle name="Normal 5 2 3 2 3" xfId="4559" xr:uid="{47639B1D-999D-4931-B609-E8E6B1FA0B29}"/>
    <cellStyle name="Normal 5 2 3 2 4" xfId="5301" xr:uid="{C4070EFC-E898-43BF-B2F6-102BABA23BD4}"/>
    <cellStyle name="Normal 5 2 3 3" xfId="198" xr:uid="{AB577E66-E3C1-49BC-8D9E-7B35F475FC18}"/>
    <cellStyle name="Normal 5 2 3 3 2" xfId="4742" xr:uid="{E06279B6-9EF0-4BC8-8D97-656918F1ADBE}"/>
    <cellStyle name="Normal 5 2 3 4" xfId="4404" xr:uid="{59CD9281-27FC-4645-AD94-565AEC19ADC2}"/>
    <cellStyle name="Normal 5 2 3 4 2" xfId="4715" xr:uid="{EE42D7A6-B20D-40DB-8367-10883715888D}"/>
    <cellStyle name="Normal 5 2 3 5" xfId="4597" xr:uid="{ECE8FFB8-1C13-47EB-B412-F14DD0685378}"/>
    <cellStyle name="Normal 5 2 3 6" xfId="5321" xr:uid="{1D1C1EE4-DE08-40D2-8064-3BFDEDF46D10}"/>
    <cellStyle name="Normal 5 2 3 7" xfId="5330" xr:uid="{5896DCB5-A05D-4EAC-AFF0-B6560F15D676}"/>
    <cellStyle name="Normal 5 2 4" xfId="199" xr:uid="{2BDE332D-3677-4EFC-908A-5EF0A83A1B5C}"/>
    <cellStyle name="Normal 5 2 4 2" xfId="200" xr:uid="{006ED83F-8209-4E22-ADA3-A668CA70E471}"/>
    <cellStyle name="Normal 5 2 5" xfId="201" xr:uid="{F83B24FB-CC90-41B4-A97D-6E4ACE4469FD}"/>
    <cellStyle name="Normal 5 2 6" xfId="186" xr:uid="{C9321002-846C-4DFA-AAF9-707F27798552}"/>
    <cellStyle name="Normal 5 3" xfId="63" xr:uid="{3AA4C7D4-8437-4D2B-9D78-9056FD604075}"/>
    <cellStyle name="Normal 5 3 2" xfId="4406" xr:uid="{4B1DE391-9EE0-4A92-A42E-6E62631DD14C}"/>
    <cellStyle name="Normal 5 3 3" xfId="4405" xr:uid="{8CA5DC3A-92F5-48B9-9832-43DE058D0C39}"/>
    <cellStyle name="Normal 5 4" xfId="99" xr:uid="{A42262E2-F259-4426-81B6-919A47E9BC81}"/>
    <cellStyle name="Normal 5 4 10" xfId="2842" xr:uid="{4A57536B-7281-411C-B58C-B45E98AA61D7}"/>
    <cellStyle name="Normal 5 4 11" xfId="2843" xr:uid="{54A21826-C8CD-474D-BD11-A7BEDE1A0934}"/>
    <cellStyle name="Normal 5 4 2" xfId="100" xr:uid="{63866FF8-8578-4937-AE28-AA64A48DDBFF}"/>
    <cellStyle name="Normal 5 4 2 2" xfId="101" xr:uid="{35107874-1534-4454-BB28-38B912FC2F1C}"/>
    <cellStyle name="Normal 5 4 2 2 2" xfId="294" xr:uid="{1F4FB25C-1382-41D1-8F04-8996ECBDED70}"/>
    <cellStyle name="Normal 5 4 2 2 2 2" xfId="530" xr:uid="{88403190-AA3C-4519-AA1D-2532D0934762}"/>
    <cellStyle name="Normal 5 4 2 2 2 2 2" xfId="531" xr:uid="{A3CF8951-6167-40FB-BFA7-1D6D3EA16AB3}"/>
    <cellStyle name="Normal 5 4 2 2 2 2 2 2" xfId="1177" xr:uid="{CD883689-C22E-45A7-94E6-A344B5385FA8}"/>
    <cellStyle name="Normal 5 4 2 2 2 2 2 2 2" xfId="1178" xr:uid="{36723500-F6B8-43AE-A679-BB6AD73F44B3}"/>
    <cellStyle name="Normal 5 4 2 2 2 2 2 3" xfId="1179" xr:uid="{9FD2E023-A79D-403F-9044-CBD6304631BE}"/>
    <cellStyle name="Normal 5 4 2 2 2 2 3" xfId="1180" xr:uid="{0F46C7E1-14E7-484C-B951-92EA37FE4D51}"/>
    <cellStyle name="Normal 5 4 2 2 2 2 3 2" xfId="1181" xr:uid="{E95074A4-8F74-48E3-A89B-D6E2B5915AD8}"/>
    <cellStyle name="Normal 5 4 2 2 2 2 4" xfId="1182" xr:uid="{EAC81D19-F72F-4167-978D-A1A1246E6A4E}"/>
    <cellStyle name="Normal 5 4 2 2 2 3" xfId="532" xr:uid="{A5767193-6779-420C-8EF1-BD6413203E42}"/>
    <cellStyle name="Normal 5 4 2 2 2 3 2" xfId="1183" xr:uid="{6BEFE6FF-23D9-49FB-8721-A083967AEA1F}"/>
    <cellStyle name="Normal 5 4 2 2 2 3 2 2" xfId="1184" xr:uid="{697B85E5-1D50-4F10-921F-C4EB66188663}"/>
    <cellStyle name="Normal 5 4 2 2 2 3 3" xfId="1185" xr:uid="{919A7879-3FDB-43FE-ACAA-AD9D856D386C}"/>
    <cellStyle name="Normal 5 4 2 2 2 3 4" xfId="2844" xr:uid="{EABC5329-386E-4814-878E-21915844D6C8}"/>
    <cellStyle name="Normal 5 4 2 2 2 4" xfId="1186" xr:uid="{EFC6851D-5B98-486D-94C3-8A36B3C185D2}"/>
    <cellStyle name="Normal 5 4 2 2 2 4 2" xfId="1187" xr:uid="{A72EF280-5F15-4771-B638-7428EF7AE02B}"/>
    <cellStyle name="Normal 5 4 2 2 2 5" xfId="1188" xr:uid="{C90871CA-2907-41F7-969C-D8B6D3920899}"/>
    <cellStyle name="Normal 5 4 2 2 2 6" xfId="2845" xr:uid="{7DC8CD8A-5D57-4D8B-9DDD-793563E7DC3E}"/>
    <cellStyle name="Normal 5 4 2 2 3" xfId="295" xr:uid="{C588C8D4-B90C-4C4E-96F5-E5E39A10A39E}"/>
    <cellStyle name="Normal 5 4 2 2 3 2" xfId="533" xr:uid="{B7456858-AAA9-47B4-8D65-6A24B2E2495C}"/>
    <cellStyle name="Normal 5 4 2 2 3 2 2" xfId="534" xr:uid="{D0C84F49-D2D4-4FDD-A7AD-0F316C46266D}"/>
    <cellStyle name="Normal 5 4 2 2 3 2 2 2" xfId="1189" xr:uid="{38B2B758-4435-4717-BD9B-30EC615A3B66}"/>
    <cellStyle name="Normal 5 4 2 2 3 2 2 2 2" xfId="1190" xr:uid="{D9D17A3C-F4FD-4073-99EC-0E244D7CF404}"/>
    <cellStyle name="Normal 5 4 2 2 3 2 2 3" xfId="1191" xr:uid="{80C4A492-F8A1-417D-B85C-E583B77F6210}"/>
    <cellStyle name="Normal 5 4 2 2 3 2 3" xfId="1192" xr:uid="{A9B58B50-1497-49D6-8005-CD55A451192E}"/>
    <cellStyle name="Normal 5 4 2 2 3 2 3 2" xfId="1193" xr:uid="{5A2760A0-0AEA-4D97-84C1-B163D8A4EC47}"/>
    <cellStyle name="Normal 5 4 2 2 3 2 4" xfId="1194" xr:uid="{6DA0E417-B0AB-4319-9690-4BDF2DFB3B0F}"/>
    <cellStyle name="Normal 5 4 2 2 3 3" xfId="535" xr:uid="{017154AC-C5B2-465F-A82B-78C9946EA847}"/>
    <cellStyle name="Normal 5 4 2 2 3 3 2" xfId="1195" xr:uid="{1413B450-2B3E-4E67-80BB-057D3B784D3C}"/>
    <cellStyle name="Normal 5 4 2 2 3 3 2 2" xfId="1196" xr:uid="{9544120D-A6B4-45C4-B344-819F37D26AB2}"/>
    <cellStyle name="Normal 5 4 2 2 3 3 3" xfId="1197" xr:uid="{16DC8567-21AF-4339-A9F8-E462A6F81AB9}"/>
    <cellStyle name="Normal 5 4 2 2 3 4" xfId="1198" xr:uid="{4C8D7244-FF88-4910-9FE3-B3B21932ACA8}"/>
    <cellStyle name="Normal 5 4 2 2 3 4 2" xfId="1199" xr:uid="{9E195315-DDB5-4918-8356-A324E8FFDE35}"/>
    <cellStyle name="Normal 5 4 2 2 3 5" xfId="1200" xr:uid="{372531B1-7F9C-4693-9032-2018604A4B74}"/>
    <cellStyle name="Normal 5 4 2 2 4" xfId="536" xr:uid="{FA5A8A94-3DB0-460C-8084-A368565BE230}"/>
    <cellStyle name="Normal 5 4 2 2 4 2" xfId="537" xr:uid="{0793169A-790B-4739-992C-1816F82D721B}"/>
    <cellStyle name="Normal 5 4 2 2 4 2 2" xfId="1201" xr:uid="{775C132E-AAB8-4EBD-8067-7DF09FAD11B8}"/>
    <cellStyle name="Normal 5 4 2 2 4 2 2 2" xfId="1202" xr:uid="{C7244788-3EAA-4096-B5AC-5D7E66DEB5F2}"/>
    <cellStyle name="Normal 5 4 2 2 4 2 3" xfId="1203" xr:uid="{FE555E62-2722-4928-BD3D-5F3F4861D84A}"/>
    <cellStyle name="Normal 5 4 2 2 4 3" xfId="1204" xr:uid="{A028C099-E379-458E-A369-D52E7B8E7CD9}"/>
    <cellStyle name="Normal 5 4 2 2 4 3 2" xfId="1205" xr:uid="{A4284E25-93A0-4D0B-BC92-C3CAC9BAD983}"/>
    <cellStyle name="Normal 5 4 2 2 4 4" xfId="1206" xr:uid="{4D14D2F8-1762-4A59-B7B5-F0BB500FA06E}"/>
    <cellStyle name="Normal 5 4 2 2 5" xfId="538" xr:uid="{36B675F8-C798-4C42-91ED-945282CDFEDB}"/>
    <cellStyle name="Normal 5 4 2 2 5 2" xfId="1207" xr:uid="{6E597218-56EF-445B-B5D6-D0A3A102EAF2}"/>
    <cellStyle name="Normal 5 4 2 2 5 2 2" xfId="1208" xr:uid="{B9C86CCF-E251-4BC3-B8A2-39E8794522C4}"/>
    <cellStyle name="Normal 5 4 2 2 5 3" xfId="1209" xr:uid="{BC139991-027C-4E82-BE13-EE266E994565}"/>
    <cellStyle name="Normal 5 4 2 2 5 4" xfId="2846" xr:uid="{BF02F3CF-9AAC-4718-891D-DF3E8C75AA21}"/>
    <cellStyle name="Normal 5 4 2 2 6" xfId="1210" xr:uid="{545904D9-59AD-43B5-A18F-E0030A3EB9A9}"/>
    <cellStyle name="Normal 5 4 2 2 6 2" xfId="1211" xr:uid="{C75F8856-216B-4920-97B0-3888128B1A15}"/>
    <cellStyle name="Normal 5 4 2 2 7" xfId="1212" xr:uid="{D8249DAA-2BB2-4325-A1E8-20CAD581FA0D}"/>
    <cellStyle name="Normal 5 4 2 2 8" xfId="2847" xr:uid="{72C17D4D-F912-4991-9235-E0FA963BA113}"/>
    <cellStyle name="Normal 5 4 2 3" xfId="296" xr:uid="{33DF387D-C8E4-41B6-9E01-326EC4CFE178}"/>
    <cellStyle name="Normal 5 4 2 3 2" xfId="539" xr:uid="{909636E5-46E6-4BC7-AE66-5A939B73BB30}"/>
    <cellStyle name="Normal 5 4 2 3 2 2" xfId="540" xr:uid="{A15E2245-56A3-4260-83B6-ED1F68C0027C}"/>
    <cellStyle name="Normal 5 4 2 3 2 2 2" xfId="1213" xr:uid="{968659F5-9165-4161-A9D9-5A9C6BF97FC3}"/>
    <cellStyle name="Normal 5 4 2 3 2 2 2 2" xfId="1214" xr:uid="{80059338-D475-4E8C-9BFE-77E9C669E0CA}"/>
    <cellStyle name="Normal 5 4 2 3 2 2 3" xfId="1215" xr:uid="{662C0CAA-254B-4890-AC25-CFBE10B4F810}"/>
    <cellStyle name="Normal 5 4 2 3 2 3" xfId="1216" xr:uid="{C9E29C10-2C54-4BE6-8063-CA113D40E6B2}"/>
    <cellStyle name="Normal 5 4 2 3 2 3 2" xfId="1217" xr:uid="{77375B9D-A55C-4CA8-AE3F-3A246EFB2E9D}"/>
    <cellStyle name="Normal 5 4 2 3 2 4" xfId="1218" xr:uid="{8B664534-3699-40FF-99D6-B8859CFEAD3A}"/>
    <cellStyle name="Normal 5 4 2 3 3" xfId="541" xr:uid="{4874D700-9F44-4768-BFAD-8F944924DEB9}"/>
    <cellStyle name="Normal 5 4 2 3 3 2" xfId="1219" xr:uid="{33E47DF8-7579-48D8-AA03-76C63F9194B3}"/>
    <cellStyle name="Normal 5 4 2 3 3 2 2" xfId="1220" xr:uid="{3562FA98-366C-4B90-A9B8-7D1148276DF1}"/>
    <cellStyle name="Normal 5 4 2 3 3 3" xfId="1221" xr:uid="{9888FFD0-B890-48CE-8074-1B3BDB7F2565}"/>
    <cellStyle name="Normal 5 4 2 3 3 4" xfId="2848" xr:uid="{627ACB06-C9A6-4B31-99F6-B2B4C0246DC9}"/>
    <cellStyle name="Normal 5 4 2 3 4" xfId="1222" xr:uid="{5E2EA44A-9C2D-46A4-8326-5CC4933BECB2}"/>
    <cellStyle name="Normal 5 4 2 3 4 2" xfId="1223" xr:uid="{65D1C83A-493F-4CB1-83FF-5F2CD5666371}"/>
    <cellStyle name="Normal 5 4 2 3 5" xfId="1224" xr:uid="{DC1C1852-F3B9-4154-B985-5F4035CF12CB}"/>
    <cellStyle name="Normal 5 4 2 3 6" xfId="2849" xr:uid="{C6CDA522-2420-406C-9C75-16B3DB460FA3}"/>
    <cellStyle name="Normal 5 4 2 4" xfId="297" xr:uid="{61EBD29E-7161-4AEB-8942-75D03DBA14E0}"/>
    <cellStyle name="Normal 5 4 2 4 2" xfId="542" xr:uid="{AA31F784-4155-408B-A564-457B2930FC37}"/>
    <cellStyle name="Normal 5 4 2 4 2 2" xfId="543" xr:uid="{DD876AD7-57C0-45AB-889F-3C5E74279B21}"/>
    <cellStyle name="Normal 5 4 2 4 2 2 2" xfId="1225" xr:uid="{3A1FEA40-5F3F-4F7E-B17C-1868AF279986}"/>
    <cellStyle name="Normal 5 4 2 4 2 2 2 2" xfId="1226" xr:uid="{762AFCD9-D5CB-4E77-BB48-CA5CD238B6B1}"/>
    <cellStyle name="Normal 5 4 2 4 2 2 3" xfId="1227" xr:uid="{01F9B7A7-32F2-4FCB-83CD-8ED056C31AC6}"/>
    <cellStyle name="Normal 5 4 2 4 2 3" xfId="1228" xr:uid="{6FB352C2-4D29-413E-950D-3117673A751E}"/>
    <cellStyle name="Normal 5 4 2 4 2 3 2" xfId="1229" xr:uid="{E51B6B2E-2787-4A9D-8DA9-45414B85AA6B}"/>
    <cellStyle name="Normal 5 4 2 4 2 4" xfId="1230" xr:uid="{960CED1E-794F-45BB-ACCC-7C9A520ECA75}"/>
    <cellStyle name="Normal 5 4 2 4 3" xfId="544" xr:uid="{12BE2574-9045-44D7-830E-E09EC1C5A757}"/>
    <cellStyle name="Normal 5 4 2 4 3 2" xfId="1231" xr:uid="{2C4D4EA3-B567-464F-846D-7CF0384A3739}"/>
    <cellStyle name="Normal 5 4 2 4 3 2 2" xfId="1232" xr:uid="{0FB53811-6EF7-41C6-B5D5-3393F366F330}"/>
    <cellStyle name="Normal 5 4 2 4 3 3" xfId="1233" xr:uid="{66798758-A31E-44FC-A407-D52195669714}"/>
    <cellStyle name="Normal 5 4 2 4 4" xfId="1234" xr:uid="{D9AB18F5-5220-4A3B-9AFD-D60D0F637EDB}"/>
    <cellStyle name="Normal 5 4 2 4 4 2" xfId="1235" xr:uid="{5B42C49D-872C-4171-A246-7D8C9188855D}"/>
    <cellStyle name="Normal 5 4 2 4 5" xfId="1236" xr:uid="{6A145477-1E8D-47F4-BB25-2E5B891506E1}"/>
    <cellStyle name="Normal 5 4 2 5" xfId="298" xr:uid="{36D27332-EB32-4AB7-A033-78412B1AB963}"/>
    <cellStyle name="Normal 5 4 2 5 2" xfId="545" xr:uid="{51FB30E8-1A5B-4C39-AB73-0AC061632E5D}"/>
    <cellStyle name="Normal 5 4 2 5 2 2" xfId="1237" xr:uid="{1437598F-06BC-4BA0-9DA9-F68061154DB3}"/>
    <cellStyle name="Normal 5 4 2 5 2 2 2" xfId="1238" xr:uid="{1956A17A-882C-4AC6-AF19-F46DE66F194A}"/>
    <cellStyle name="Normal 5 4 2 5 2 3" xfId="1239" xr:uid="{909FDFFE-2970-4E4C-8E24-4B483907F106}"/>
    <cellStyle name="Normal 5 4 2 5 3" xfId="1240" xr:uid="{65646CFD-EE5C-4C0B-96E2-3047D8DB0599}"/>
    <cellStyle name="Normal 5 4 2 5 3 2" xfId="1241" xr:uid="{065F6DDD-17B1-4FFF-9296-0B5EBD405FD8}"/>
    <cellStyle name="Normal 5 4 2 5 4" xfId="1242" xr:uid="{750702E6-A4E0-4812-8A7A-D2A88F83C652}"/>
    <cellStyle name="Normal 5 4 2 6" xfId="546" xr:uid="{E1703689-13FA-433E-81C1-F1968C835B0C}"/>
    <cellStyle name="Normal 5 4 2 6 2" xfId="1243" xr:uid="{29BBD5D6-00FC-4789-834C-8AF867F6CE46}"/>
    <cellStyle name="Normal 5 4 2 6 2 2" xfId="1244" xr:uid="{594AA4CB-7CF8-4649-8754-F6736679C83D}"/>
    <cellStyle name="Normal 5 4 2 6 2 3" xfId="4419" xr:uid="{CF9A447A-F6B1-4941-8821-A822EED317A0}"/>
    <cellStyle name="Normal 5 4 2 6 3" xfId="1245" xr:uid="{1F8D0D53-01D8-4523-B9CC-584DA61888E2}"/>
    <cellStyle name="Normal 5 4 2 6 4" xfId="2850" xr:uid="{01652235-6E10-45C7-9796-6915AF7684EE}"/>
    <cellStyle name="Normal 5 4 2 6 4 2" xfId="4584" xr:uid="{67EF3BAE-7B84-47FE-BC67-F602FFA40DE8}"/>
    <cellStyle name="Normal 5 4 2 6 4 3" xfId="4683" xr:uid="{1783D0F9-4450-4DD1-980C-7967769C8A54}"/>
    <cellStyle name="Normal 5 4 2 6 4 4" xfId="4611" xr:uid="{CC261F4A-EE87-4BE8-AA33-F3661C3F2642}"/>
    <cellStyle name="Normal 5 4 2 7" xfId="1246" xr:uid="{47756E5B-DBF1-411E-BAC8-8A5CDBBB1672}"/>
    <cellStyle name="Normal 5 4 2 7 2" xfId="1247" xr:uid="{2B9911CE-EEA2-45DF-B201-43024BB7BAA6}"/>
    <cellStyle name="Normal 5 4 2 8" xfId="1248" xr:uid="{7574493E-3016-49A3-8491-0D482CF03855}"/>
    <cellStyle name="Normal 5 4 2 9" xfId="2851" xr:uid="{164AEB40-5786-4023-A4C4-9F866A39E57E}"/>
    <cellStyle name="Normal 5 4 3" xfId="102" xr:uid="{24A23517-2041-4770-A7F6-CD996E339153}"/>
    <cellStyle name="Normal 5 4 3 2" xfId="103" xr:uid="{725B712C-F766-4824-B9E2-3763BDAB3431}"/>
    <cellStyle name="Normal 5 4 3 2 2" xfId="547" xr:uid="{51DFE34B-6100-42DD-B7B1-19D21B01B3A3}"/>
    <cellStyle name="Normal 5 4 3 2 2 2" xfId="548" xr:uid="{D0CF3753-BF23-4ABD-806E-F308AB2D76B0}"/>
    <cellStyle name="Normal 5 4 3 2 2 2 2" xfId="1249" xr:uid="{E8EF345E-9086-42B2-8F90-A3279C32609A}"/>
    <cellStyle name="Normal 5 4 3 2 2 2 2 2" xfId="1250" xr:uid="{CE413904-853E-41ED-87A0-D210395DB21F}"/>
    <cellStyle name="Normal 5 4 3 2 2 2 3" xfId="1251" xr:uid="{3C3E8482-F80A-439E-A245-643824E82D18}"/>
    <cellStyle name="Normal 5 4 3 2 2 3" xfId="1252" xr:uid="{DC89177F-D994-4179-AC86-2DEC3B703A78}"/>
    <cellStyle name="Normal 5 4 3 2 2 3 2" xfId="1253" xr:uid="{AB6CFC90-D775-41E2-8B21-882B4724268D}"/>
    <cellStyle name="Normal 5 4 3 2 2 4" xfId="1254" xr:uid="{4D001446-128B-4A88-809F-40ACA26C7333}"/>
    <cellStyle name="Normal 5 4 3 2 3" xfId="549" xr:uid="{E9B1230B-BA8D-4711-9664-1A61E6E92FE6}"/>
    <cellStyle name="Normal 5 4 3 2 3 2" xfId="1255" xr:uid="{089692E2-5BD3-418A-A7EE-588CC4D47ECD}"/>
    <cellStyle name="Normal 5 4 3 2 3 2 2" xfId="1256" xr:uid="{9852DD09-CBE2-493C-8BB0-494FFA3061A1}"/>
    <cellStyle name="Normal 5 4 3 2 3 3" xfId="1257" xr:uid="{8E5E7DF6-17A3-4E1F-A278-F9E73C86701D}"/>
    <cellStyle name="Normal 5 4 3 2 3 4" xfId="2852" xr:uid="{DC1DF82C-97F5-437E-B4EF-43CF2F903588}"/>
    <cellStyle name="Normal 5 4 3 2 4" xfId="1258" xr:uid="{20DA668C-B907-40B1-89A3-4904CAC9D001}"/>
    <cellStyle name="Normal 5 4 3 2 4 2" xfId="1259" xr:uid="{91482A11-B30E-4F78-ABD4-68987E2ACE97}"/>
    <cellStyle name="Normal 5 4 3 2 5" xfId="1260" xr:uid="{FDFA3375-8049-4F72-BF10-0FF15C6153B7}"/>
    <cellStyle name="Normal 5 4 3 2 6" xfId="2853" xr:uid="{4650DF28-D50F-4FF6-9101-F485F957046D}"/>
    <cellStyle name="Normal 5 4 3 3" xfId="299" xr:uid="{47D6D04F-2803-4460-A041-14C1DCD0D83B}"/>
    <cellStyle name="Normal 5 4 3 3 2" xfId="550" xr:uid="{24B512AF-12F9-4BE7-A5DC-95C6579D432C}"/>
    <cellStyle name="Normal 5 4 3 3 2 2" xfId="551" xr:uid="{83E90D02-6F75-41ED-B2DA-8A3C39061778}"/>
    <cellStyle name="Normal 5 4 3 3 2 2 2" xfId="1261" xr:uid="{FC25E2C7-76D1-425F-B557-7036720A9AB7}"/>
    <cellStyle name="Normal 5 4 3 3 2 2 2 2" xfId="1262" xr:uid="{70D50ADE-EC02-47B7-A828-C4BE2C413443}"/>
    <cellStyle name="Normal 5 4 3 3 2 2 3" xfId="1263" xr:uid="{459F57D6-D787-4508-956A-BE28F107CF23}"/>
    <cellStyle name="Normal 5 4 3 3 2 3" xfId="1264" xr:uid="{41BB9E71-BB66-4EB5-A55C-07A67439E421}"/>
    <cellStyle name="Normal 5 4 3 3 2 3 2" xfId="1265" xr:uid="{C60F7BE1-BA09-43D6-882F-EE77D8475BBF}"/>
    <cellStyle name="Normal 5 4 3 3 2 4" xfId="1266" xr:uid="{D5EA77EF-AF09-4A43-B2D5-EB8F3D09710E}"/>
    <cellStyle name="Normal 5 4 3 3 3" xfId="552" xr:uid="{DB96AC2A-8D7F-4615-A8DA-067F535F0B6A}"/>
    <cellStyle name="Normal 5 4 3 3 3 2" xfId="1267" xr:uid="{F9C99BE7-AD49-40F7-81DF-4DE71CF425F2}"/>
    <cellStyle name="Normal 5 4 3 3 3 2 2" xfId="1268" xr:uid="{0C7613A3-09F4-4243-86D8-8CCB6097A257}"/>
    <cellStyle name="Normal 5 4 3 3 3 3" xfId="1269" xr:uid="{466B8470-21C9-4894-915B-8800BCF6E118}"/>
    <cellStyle name="Normal 5 4 3 3 4" xfId="1270" xr:uid="{A6D7DDFD-4EBE-4291-B4BD-31DE7B16FDAA}"/>
    <cellStyle name="Normal 5 4 3 3 4 2" xfId="1271" xr:uid="{F0B43D37-6EFA-4907-AF12-EC65CF38CABF}"/>
    <cellStyle name="Normal 5 4 3 3 5" xfId="1272" xr:uid="{D48EE441-4467-4AD8-AE34-8C6BDBCA8343}"/>
    <cellStyle name="Normal 5 4 3 4" xfId="300" xr:uid="{72B0B64E-3055-469E-94A0-363644BDA1FF}"/>
    <cellStyle name="Normal 5 4 3 4 2" xfId="553" xr:uid="{4C0FD3D7-3AEA-4FFA-9B37-BEE8836F0730}"/>
    <cellStyle name="Normal 5 4 3 4 2 2" xfId="1273" xr:uid="{2E22F831-FF79-4999-A6C9-5B1F5D750F5E}"/>
    <cellStyle name="Normal 5 4 3 4 2 2 2" xfId="1274" xr:uid="{C6E24A47-01A6-4D85-92C9-550C4BA077AA}"/>
    <cellStyle name="Normal 5 4 3 4 2 3" xfId="1275" xr:uid="{31EA4823-ADB8-4C54-9B3C-46C3F47941DA}"/>
    <cellStyle name="Normal 5 4 3 4 3" xfId="1276" xr:uid="{B5E0B9BB-7CB5-48CE-9C76-14B2DD20289F}"/>
    <cellStyle name="Normal 5 4 3 4 3 2" xfId="1277" xr:uid="{E9665EEF-32F2-4B2B-84D5-16117496680C}"/>
    <cellStyle name="Normal 5 4 3 4 4" xfId="1278" xr:uid="{47013BFA-9474-424C-B4AE-0798A06734BB}"/>
    <cellStyle name="Normal 5 4 3 5" xfId="554" xr:uid="{BF879151-5646-4923-87C2-34FEE1F21436}"/>
    <cellStyle name="Normal 5 4 3 5 2" xfId="1279" xr:uid="{089F2FE8-8588-42BC-ACE7-90BBB71A624C}"/>
    <cellStyle name="Normal 5 4 3 5 2 2" xfId="1280" xr:uid="{05F413B5-61B2-4B40-80E5-9656014E09D7}"/>
    <cellStyle name="Normal 5 4 3 5 3" xfId="1281" xr:uid="{A7F82E4F-EC4C-4AC5-B6C4-B6443BF2797B}"/>
    <cellStyle name="Normal 5 4 3 5 4" xfId="2854" xr:uid="{F0C064ED-4142-41E8-9276-FCD6BE199C36}"/>
    <cellStyle name="Normal 5 4 3 6" xfId="1282" xr:uid="{F66FF9D0-5BB1-4D81-AC8C-24C97F443CBD}"/>
    <cellStyle name="Normal 5 4 3 6 2" xfId="1283" xr:uid="{49C9DD3B-21C2-4E48-89B3-C156DEEFA7D8}"/>
    <cellStyle name="Normal 5 4 3 7" xfId="1284" xr:uid="{B05EF4F2-1A5B-47DD-A314-3A3FCC2EFBD4}"/>
    <cellStyle name="Normal 5 4 3 8" xfId="2855" xr:uid="{3B690966-D8B5-45CE-8B15-1F4383D2D11C}"/>
    <cellStyle name="Normal 5 4 4" xfId="104" xr:uid="{42E4FE09-3E70-4B64-B55C-31BFE1BD1EB1}"/>
    <cellStyle name="Normal 5 4 4 2" xfId="446" xr:uid="{F41C6199-5F0E-47A9-AAF9-2ABDD08716A9}"/>
    <cellStyle name="Normal 5 4 4 2 2" xfId="555" xr:uid="{CCD4C0DA-7F49-46F6-AAAD-83C3952CC098}"/>
    <cellStyle name="Normal 5 4 4 2 2 2" xfId="1285" xr:uid="{B0AD155E-321E-4D0F-B270-B0B588D67819}"/>
    <cellStyle name="Normal 5 4 4 2 2 2 2" xfId="1286" xr:uid="{A370B9C1-4D90-4506-9DA4-4C73BFE220E2}"/>
    <cellStyle name="Normal 5 4 4 2 2 3" xfId="1287" xr:uid="{7C3C60ED-89DD-4CBD-821F-A2E39A789543}"/>
    <cellStyle name="Normal 5 4 4 2 2 4" xfId="2856" xr:uid="{D47D46B8-EDDE-408C-9249-E82EAE1F3B82}"/>
    <cellStyle name="Normal 5 4 4 2 3" xfId="1288" xr:uid="{FCA4B160-B12C-4B58-ABCF-F1827D144F89}"/>
    <cellStyle name="Normal 5 4 4 2 3 2" xfId="1289" xr:uid="{EEC6EF1D-E8BC-400A-829B-A64A7BCFB55E}"/>
    <cellStyle name="Normal 5 4 4 2 4" xfId="1290" xr:uid="{80BE0AA6-CDD7-4A41-9EA6-C2A7E0AE791E}"/>
    <cellStyle name="Normal 5 4 4 2 5" xfId="2857" xr:uid="{6213650A-3561-48A4-8457-04E3FAA02D97}"/>
    <cellStyle name="Normal 5 4 4 3" xfId="556" xr:uid="{7722CBE3-F4E1-42BF-9093-2C3CCA4C791B}"/>
    <cellStyle name="Normal 5 4 4 3 2" xfId="1291" xr:uid="{9140C669-79D2-49B1-9FDB-A7C480F5399C}"/>
    <cellStyle name="Normal 5 4 4 3 2 2" xfId="1292" xr:uid="{1754A272-6DA9-4C6A-AFDD-9B5541878A0B}"/>
    <cellStyle name="Normal 5 4 4 3 3" xfId="1293" xr:uid="{89E4B86A-C2D3-4ACF-B26A-B9A69BD59DA9}"/>
    <cellStyle name="Normal 5 4 4 3 4" xfId="2858" xr:uid="{7631A5F2-AE21-46B6-A8A6-E2B2D34D1617}"/>
    <cellStyle name="Normal 5 4 4 4" xfId="1294" xr:uid="{B86AEE31-17E6-46F9-918F-46B10464B2EF}"/>
    <cellStyle name="Normal 5 4 4 4 2" xfId="1295" xr:uid="{30DD5A0A-2392-4073-A571-7A70B3416C60}"/>
    <cellStyle name="Normal 5 4 4 4 3" xfId="2859" xr:uid="{6CE51D76-8BCA-485B-A3F5-C998D58AE99B}"/>
    <cellStyle name="Normal 5 4 4 4 4" xfId="2860" xr:uid="{06DFB24B-C141-490E-925E-E5BAF2312C64}"/>
    <cellStyle name="Normal 5 4 4 5" xfId="1296" xr:uid="{57BA4E71-FBEB-4A2F-8B0E-B43B92B8664D}"/>
    <cellStyle name="Normal 5 4 4 6" xfId="2861" xr:uid="{65518AFD-33E2-42A1-BE66-FCD23AEFA9DE}"/>
    <cellStyle name="Normal 5 4 4 7" xfId="2862" xr:uid="{1114A5A6-8564-44E2-B640-08ACF2850131}"/>
    <cellStyle name="Normal 5 4 5" xfId="301" xr:uid="{B92DBA29-0EE1-439D-B303-1957D928D360}"/>
    <cellStyle name="Normal 5 4 5 2" xfId="557" xr:uid="{50E48B1B-0A6E-42F7-B2EA-1A006851D8E7}"/>
    <cellStyle name="Normal 5 4 5 2 2" xfId="558" xr:uid="{DB880D92-FE16-49AD-AC5B-D6B9CC7C3892}"/>
    <cellStyle name="Normal 5 4 5 2 2 2" xfId="1297" xr:uid="{7377623C-D9EB-4D39-AC70-CF7CCDE6B34B}"/>
    <cellStyle name="Normal 5 4 5 2 2 2 2" xfId="1298" xr:uid="{E015C171-7329-415D-BBBD-EDC05EB02F40}"/>
    <cellStyle name="Normal 5 4 5 2 2 3" xfId="1299" xr:uid="{E6EB139E-F17F-4D68-9640-F056482D56C6}"/>
    <cellStyle name="Normal 5 4 5 2 3" xfId="1300" xr:uid="{D03A9F70-51C2-4FBE-9991-7F3184857008}"/>
    <cellStyle name="Normal 5 4 5 2 3 2" xfId="1301" xr:uid="{7C418E4B-BC12-49E3-A5D6-24F00436D58F}"/>
    <cellStyle name="Normal 5 4 5 2 4" xfId="1302" xr:uid="{72C53028-340B-4F63-9050-272D1231EC2E}"/>
    <cellStyle name="Normal 5 4 5 3" xfId="559" xr:uid="{FCBE503F-DF83-4BBD-BDB4-D4997A7E327F}"/>
    <cellStyle name="Normal 5 4 5 3 2" xfId="1303" xr:uid="{76D23BCB-197F-4409-AC8A-DECF69F0DAE7}"/>
    <cellStyle name="Normal 5 4 5 3 2 2" xfId="1304" xr:uid="{51BA78CD-DCA8-4A3C-9C96-8B9B0329C47E}"/>
    <cellStyle name="Normal 5 4 5 3 3" xfId="1305" xr:uid="{02B7A8ED-3947-4D94-905E-35FC1CCAE963}"/>
    <cellStyle name="Normal 5 4 5 3 4" xfId="2863" xr:uid="{1D0C26A3-EF90-4A01-8E86-72E22AC9830E}"/>
    <cellStyle name="Normal 5 4 5 4" xfId="1306" xr:uid="{6CF020EB-7C55-4D39-8F23-8F052DF8F543}"/>
    <cellStyle name="Normal 5 4 5 4 2" xfId="1307" xr:uid="{0664A3B7-2F84-4E33-8C78-B11D13578418}"/>
    <cellStyle name="Normal 5 4 5 5" xfId="1308" xr:uid="{86961C01-B455-4BAD-AB9B-047E2ED8AE86}"/>
    <cellStyle name="Normal 5 4 5 6" xfId="2864" xr:uid="{2EBE9B04-2797-4AB1-A050-43EFC2370A2B}"/>
    <cellStyle name="Normal 5 4 6" xfId="302" xr:uid="{2FC0C80E-CD92-4DFF-A973-14F62E50AA7C}"/>
    <cellStyle name="Normal 5 4 6 2" xfId="560" xr:uid="{4427F772-26CA-4207-88FD-CC8A0F17F054}"/>
    <cellStyle name="Normal 5 4 6 2 2" xfId="1309" xr:uid="{1C190209-BB9B-4048-B654-88ED057BCA04}"/>
    <cellStyle name="Normal 5 4 6 2 2 2" xfId="1310" xr:uid="{39035BAE-F13A-41AD-8E6C-2A19E5050C6B}"/>
    <cellStyle name="Normal 5 4 6 2 3" xfId="1311" xr:uid="{FDBC1276-D0D4-410D-85C5-C88ED7F06A5F}"/>
    <cellStyle name="Normal 5 4 6 2 4" xfId="2865" xr:uid="{3A91F663-528E-42F5-ABB0-F72250F36129}"/>
    <cellStyle name="Normal 5 4 6 3" xfId="1312" xr:uid="{553FC9E8-CD90-4E42-B9A9-740DAC433E8E}"/>
    <cellStyle name="Normal 5 4 6 3 2" xfId="1313" xr:uid="{F9EC012C-92C0-49BC-A42A-7FE864F54B51}"/>
    <cellStyle name="Normal 5 4 6 4" xfId="1314" xr:uid="{90E0E5FC-704F-472C-A15E-06544DE2E0E5}"/>
    <cellStyle name="Normal 5 4 6 5" xfId="2866" xr:uid="{3B016264-0E85-4926-9DEF-337B34790CA5}"/>
    <cellStyle name="Normal 5 4 7" xfId="561" xr:uid="{9DB345A2-470D-44D6-98BE-C95B985E3C09}"/>
    <cellStyle name="Normal 5 4 7 2" xfId="1315" xr:uid="{F65B3E08-996F-40CE-B983-CFB51B739B9A}"/>
    <cellStyle name="Normal 5 4 7 2 2" xfId="1316" xr:uid="{0729F835-DFA4-4163-A6A1-79AE28B3E626}"/>
    <cellStyle name="Normal 5 4 7 2 3" xfId="4418" xr:uid="{FE4ECB10-BEE6-4DF7-B234-EED249B53742}"/>
    <cellStyle name="Normal 5 4 7 3" xfId="1317" xr:uid="{E11B2539-0E77-458B-A840-C3BA9DDE234F}"/>
    <cellStyle name="Normal 5 4 7 4" xfId="2867" xr:uid="{5FA5EE6D-57C9-4DAC-A201-025FEBEFB675}"/>
    <cellStyle name="Normal 5 4 7 4 2" xfId="4583" xr:uid="{ADC41AEC-19A6-4453-B3A3-120B9BC92F60}"/>
    <cellStyle name="Normal 5 4 7 4 3" xfId="4684" xr:uid="{773709B5-C37A-433D-B777-CA3A22D716DE}"/>
    <cellStyle name="Normal 5 4 7 4 4" xfId="4610" xr:uid="{D9773D68-566B-4FB8-9AAC-B5525C735786}"/>
    <cellStyle name="Normal 5 4 8" xfId="1318" xr:uid="{B7F91DEE-20B6-406C-8512-3E449E91E615}"/>
    <cellStyle name="Normal 5 4 8 2" xfId="1319" xr:uid="{CAA4E078-12A3-479D-AA79-3C2579353AC1}"/>
    <cellStyle name="Normal 5 4 8 3" xfId="2868" xr:uid="{CAEF416B-9113-4D1C-97BB-6CAE99E6B242}"/>
    <cellStyle name="Normal 5 4 8 4" xfId="2869" xr:uid="{F0D6F1C7-CDEF-4ECE-95A7-40420A87101D}"/>
    <cellStyle name="Normal 5 4 9" xfId="1320" xr:uid="{219E3BAE-2B0D-487B-BB70-16C15BC2AA1F}"/>
    <cellStyle name="Normal 5 5" xfId="105" xr:uid="{7D89A71C-8B6A-4836-B6E7-CB2018E8364E}"/>
    <cellStyle name="Normal 5 5 10" xfId="2870" xr:uid="{3C6CF08C-B162-4986-ADB1-3A78C0BDAE0B}"/>
    <cellStyle name="Normal 5 5 11" xfId="2871" xr:uid="{94090C69-7B0D-4769-83C6-6A329493C0A5}"/>
    <cellStyle name="Normal 5 5 2" xfId="106" xr:uid="{9635FC19-DB45-4A78-A610-D1B36DB37086}"/>
    <cellStyle name="Normal 5 5 2 2" xfId="107" xr:uid="{D394BB5D-CDB7-441E-BC49-079DA600D8AD}"/>
    <cellStyle name="Normal 5 5 2 2 2" xfId="303" xr:uid="{D868B3FE-43ED-4126-9546-DF237AFB5196}"/>
    <cellStyle name="Normal 5 5 2 2 2 2" xfId="562" xr:uid="{583BBAEA-7170-4800-8584-CF45198D6C4A}"/>
    <cellStyle name="Normal 5 5 2 2 2 2 2" xfId="1321" xr:uid="{221F0E8B-DE55-416A-A05E-EB2FB01EA3CC}"/>
    <cellStyle name="Normal 5 5 2 2 2 2 2 2" xfId="1322" xr:uid="{6DAC61FF-B213-4C3F-8523-DD6D3B3994F0}"/>
    <cellStyle name="Normal 5 5 2 2 2 2 3" xfId="1323" xr:uid="{7D94692E-7E1B-420F-AAF6-66FB2DBBF717}"/>
    <cellStyle name="Normal 5 5 2 2 2 2 4" xfId="2872" xr:uid="{1741ED65-DF70-454A-944D-9EE7A040CADF}"/>
    <cellStyle name="Normal 5 5 2 2 2 3" xfId="1324" xr:uid="{5A443D97-6487-48CB-AD7F-2FAA8B04D091}"/>
    <cellStyle name="Normal 5 5 2 2 2 3 2" xfId="1325" xr:uid="{2A20950B-8FE1-489C-8D3B-A3D5816F2D12}"/>
    <cellStyle name="Normal 5 5 2 2 2 3 3" xfId="2873" xr:uid="{415F44BE-D37F-4B57-AF57-A88635E6C388}"/>
    <cellStyle name="Normal 5 5 2 2 2 3 4" xfId="2874" xr:uid="{2449DF67-04B1-49D8-B2F2-F3244534B4D1}"/>
    <cellStyle name="Normal 5 5 2 2 2 4" xfId="1326" xr:uid="{CFC79B6E-C60D-4C3D-AE8B-2E265962B523}"/>
    <cellStyle name="Normal 5 5 2 2 2 5" xfId="2875" xr:uid="{EA1341E0-66C6-4E0A-96DD-88B5A3BAC800}"/>
    <cellStyle name="Normal 5 5 2 2 2 6" xfId="2876" xr:uid="{201C3A60-AAE0-44A6-A7D3-15BE8240A137}"/>
    <cellStyle name="Normal 5 5 2 2 3" xfId="563" xr:uid="{380A5395-D203-4EDE-AA1D-5CE472AFEF46}"/>
    <cellStyle name="Normal 5 5 2 2 3 2" xfId="1327" xr:uid="{510E521A-576B-4997-9C40-07AACDFA81BD}"/>
    <cellStyle name="Normal 5 5 2 2 3 2 2" xfId="1328" xr:uid="{2C3DD501-6A8E-42CE-BFCF-DD337F896D07}"/>
    <cellStyle name="Normal 5 5 2 2 3 2 3" xfId="2877" xr:uid="{472DB7CE-4F04-4483-8433-D4E651FC98FA}"/>
    <cellStyle name="Normal 5 5 2 2 3 2 4" xfId="2878" xr:uid="{0A69311B-682D-4142-9DDF-DF871E250B08}"/>
    <cellStyle name="Normal 5 5 2 2 3 3" xfId="1329" xr:uid="{D79F18A3-E53C-4A58-9197-D30100F1B3B5}"/>
    <cellStyle name="Normal 5 5 2 2 3 4" xfId="2879" xr:uid="{00CC6A3F-F096-4DF1-91AD-46D89CDB225E}"/>
    <cellStyle name="Normal 5 5 2 2 3 5" xfId="2880" xr:uid="{CDE6F7D6-61C5-4126-A225-7954D555015E}"/>
    <cellStyle name="Normal 5 5 2 2 4" xfId="1330" xr:uid="{18B3AB9E-D101-454E-A820-407848EA682A}"/>
    <cellStyle name="Normal 5 5 2 2 4 2" xfId="1331" xr:uid="{AC1F731E-1487-4CCF-B798-E15E4A21EDF5}"/>
    <cellStyle name="Normal 5 5 2 2 4 3" xfId="2881" xr:uid="{A0B9CF45-5C74-4B03-99DA-447E64A048D3}"/>
    <cellStyle name="Normal 5 5 2 2 4 4" xfId="2882" xr:uid="{BC4D72FF-C857-4216-ACD5-730B05638C73}"/>
    <cellStyle name="Normal 5 5 2 2 5" xfId="1332" xr:uid="{1BB9093B-1EA2-4CAE-A2FC-4A470CBE8688}"/>
    <cellStyle name="Normal 5 5 2 2 5 2" xfId="2883" xr:uid="{E3CB3191-FBA9-414F-9F47-6F83F41FB7B5}"/>
    <cellStyle name="Normal 5 5 2 2 5 3" xfId="2884" xr:uid="{82AED302-63A6-4D52-8FDE-08D5F34321D0}"/>
    <cellStyle name="Normal 5 5 2 2 5 4" xfId="2885" xr:uid="{245D7FB8-8A31-43B1-88DA-403193D3FE09}"/>
    <cellStyle name="Normal 5 5 2 2 6" xfId="2886" xr:uid="{2C012B2B-DC90-455F-8D6C-C91EE2AEECEF}"/>
    <cellStyle name="Normal 5 5 2 2 7" xfId="2887" xr:uid="{7D5619F0-6CFC-4993-BCE3-7F75F9DF2C89}"/>
    <cellStyle name="Normal 5 5 2 2 8" xfId="2888" xr:uid="{BC3833C1-C011-4D35-89DC-13CE4D51AF1D}"/>
    <cellStyle name="Normal 5 5 2 3" xfId="304" xr:uid="{A2F91C08-DD27-49C3-BCB1-DD6FA9C1797F}"/>
    <cellStyle name="Normal 5 5 2 3 2" xfId="564" xr:uid="{EE84E360-5BA1-4DD2-B8D9-FF9D9A415644}"/>
    <cellStyle name="Normal 5 5 2 3 2 2" xfId="565" xr:uid="{145526B4-8677-4240-9923-E0AE7D43CB9E}"/>
    <cellStyle name="Normal 5 5 2 3 2 2 2" xfId="1333" xr:uid="{843B15B9-7618-4ECD-8EA8-72F6F7DC8986}"/>
    <cellStyle name="Normal 5 5 2 3 2 2 2 2" xfId="1334" xr:uid="{8ED296AC-E9A3-424A-9968-628BA845447B}"/>
    <cellStyle name="Normal 5 5 2 3 2 2 3" xfId="1335" xr:uid="{E7082875-28B1-4EE3-83F5-373514BDC55B}"/>
    <cellStyle name="Normal 5 5 2 3 2 3" xfId="1336" xr:uid="{EE188C8D-9CD3-400C-BFC9-41CDEE937FF1}"/>
    <cellStyle name="Normal 5 5 2 3 2 3 2" xfId="1337" xr:uid="{DEE88514-2A09-46AC-A058-706D5387AD67}"/>
    <cellStyle name="Normal 5 5 2 3 2 4" xfId="1338" xr:uid="{09EC24A2-064A-436C-A4EE-50AB370757DD}"/>
    <cellStyle name="Normal 5 5 2 3 3" xfId="566" xr:uid="{954160DB-4F2B-4816-BFFF-B7607BBBEB1A}"/>
    <cellStyle name="Normal 5 5 2 3 3 2" xfId="1339" xr:uid="{120F98B0-851F-4884-A2D0-9C4CC5F0D357}"/>
    <cellStyle name="Normal 5 5 2 3 3 2 2" xfId="1340" xr:uid="{2E7A2F6E-0D50-4BD2-8360-06FA3502D832}"/>
    <cellStyle name="Normal 5 5 2 3 3 3" xfId="1341" xr:uid="{94C97F51-2E88-4C5A-B481-C3885F6297F2}"/>
    <cellStyle name="Normal 5 5 2 3 3 4" xfId="2889" xr:uid="{2CEB87BD-1250-4CD8-968E-683BA7E70C19}"/>
    <cellStyle name="Normal 5 5 2 3 4" xfId="1342" xr:uid="{CFEC6835-6FA4-4386-B462-8C9961538159}"/>
    <cellStyle name="Normal 5 5 2 3 4 2" xfId="1343" xr:uid="{79A088E7-0154-44F5-B12F-4956822C6D3E}"/>
    <cellStyle name="Normal 5 5 2 3 5" xfId="1344" xr:uid="{92CDFC2C-BF17-4735-8834-624A7AB6737F}"/>
    <cellStyle name="Normal 5 5 2 3 6" xfId="2890" xr:uid="{5350CB66-FD8E-4812-951D-BB877F509ABF}"/>
    <cellStyle name="Normal 5 5 2 4" xfId="305" xr:uid="{4A58B759-E2D5-4595-BB40-DEE90EE9127C}"/>
    <cellStyle name="Normal 5 5 2 4 2" xfId="567" xr:uid="{ED759707-B3F7-4EBA-9D29-B18F682F8C7F}"/>
    <cellStyle name="Normal 5 5 2 4 2 2" xfId="1345" xr:uid="{5181E458-B039-4F28-8AA0-CEF119624FC0}"/>
    <cellStyle name="Normal 5 5 2 4 2 2 2" xfId="1346" xr:uid="{E3E910F1-B820-436A-BE4E-D3D14BD1AB3F}"/>
    <cellStyle name="Normal 5 5 2 4 2 3" xfId="1347" xr:uid="{F51E293E-8F1D-4DD7-B890-9FB7FDD39CCC}"/>
    <cellStyle name="Normal 5 5 2 4 2 4" xfId="2891" xr:uid="{4689E13C-90BB-4222-A121-90A23876EF35}"/>
    <cellStyle name="Normal 5 5 2 4 3" xfId="1348" xr:uid="{809DD74C-395A-4128-98F4-A2BECDCFDD58}"/>
    <cellStyle name="Normal 5 5 2 4 3 2" xfId="1349" xr:uid="{CDF7566D-A3BA-431B-9FD9-1C3787DA425F}"/>
    <cellStyle name="Normal 5 5 2 4 4" xfId="1350" xr:uid="{EED7E6C2-DA65-4A39-A69E-6904CDF21DAB}"/>
    <cellStyle name="Normal 5 5 2 4 5" xfId="2892" xr:uid="{62673C4F-DD26-4717-A325-95CDCE5DD809}"/>
    <cellStyle name="Normal 5 5 2 5" xfId="306" xr:uid="{BCA9AA1B-8C1A-4E6E-9DD1-6701B11E5864}"/>
    <cellStyle name="Normal 5 5 2 5 2" xfId="1351" xr:uid="{A9FB9460-4D07-45C4-8301-8FBA1DB547F1}"/>
    <cellStyle name="Normal 5 5 2 5 2 2" xfId="1352" xr:uid="{A6B29EDB-E32E-43F7-910A-10E4E5F2510F}"/>
    <cellStyle name="Normal 5 5 2 5 3" xfId="1353" xr:uid="{2FFE80DA-88E3-40C1-B5CF-8FC74D1CDBE5}"/>
    <cellStyle name="Normal 5 5 2 5 4" xfId="2893" xr:uid="{5A2CC599-FFC4-46AF-8642-5E5D45426A44}"/>
    <cellStyle name="Normal 5 5 2 6" xfId="1354" xr:uid="{657F11CB-4FB5-4F2E-8BE7-F1849AF95F99}"/>
    <cellStyle name="Normal 5 5 2 6 2" xfId="1355" xr:uid="{67155E2A-0CBF-4A6D-8DFB-DAC70FB46EB0}"/>
    <cellStyle name="Normal 5 5 2 6 3" xfId="2894" xr:uid="{0B3047DC-8A0F-455C-A877-960D2C297C3E}"/>
    <cellStyle name="Normal 5 5 2 6 4" xfId="2895" xr:uid="{27B3593B-D775-471E-A734-1CD9A984718E}"/>
    <cellStyle name="Normal 5 5 2 7" xfId="1356" xr:uid="{ACD30836-E098-445C-A22B-5CF4103DB07B}"/>
    <cellStyle name="Normal 5 5 2 8" xfId="2896" xr:uid="{16F6FDFC-93F6-4813-8F74-28FDEACBA866}"/>
    <cellStyle name="Normal 5 5 2 9" xfId="2897" xr:uid="{1A1F5E27-D6A2-444B-BF58-08101CBD7B5E}"/>
    <cellStyle name="Normal 5 5 3" xfId="108" xr:uid="{A688ADE2-7095-445A-856F-53AE916A43ED}"/>
    <cellStyle name="Normal 5 5 3 2" xfId="109" xr:uid="{D250B758-A10B-45B0-BED6-BC54D3F3F6DF}"/>
    <cellStyle name="Normal 5 5 3 2 2" xfId="568" xr:uid="{BB8676BE-085F-4E8A-BC26-23AF5450E2A9}"/>
    <cellStyle name="Normal 5 5 3 2 2 2" xfId="1357" xr:uid="{5CB14FE9-F26D-4A9D-B78C-F3FA54315BC7}"/>
    <cellStyle name="Normal 5 5 3 2 2 2 2" xfId="1358" xr:uid="{034672B2-691E-4CE3-9189-2714A1202132}"/>
    <cellStyle name="Normal 5 5 3 2 2 2 2 2" xfId="4468" xr:uid="{D905A1F6-1332-4A63-9F40-6299C618B228}"/>
    <cellStyle name="Normal 5 5 3 2 2 2 3" xfId="4469" xr:uid="{E6382D60-CB39-4981-AB97-CA9D375BA3EA}"/>
    <cellStyle name="Normal 5 5 3 2 2 3" xfId="1359" xr:uid="{58982FB4-4001-4C1B-810D-5129666849FD}"/>
    <cellStyle name="Normal 5 5 3 2 2 3 2" xfId="4470" xr:uid="{D31C552E-B2A5-462A-AA78-D640C5EC9259}"/>
    <cellStyle name="Normal 5 5 3 2 2 4" xfId="2898" xr:uid="{AD871A3D-935C-47C9-994F-78C3452AD0EB}"/>
    <cellStyle name="Normal 5 5 3 2 3" xfId="1360" xr:uid="{583F7E2B-F177-4AB2-BDDD-46EC61AAA65C}"/>
    <cellStyle name="Normal 5 5 3 2 3 2" xfId="1361" xr:uid="{A6A23EF1-EF5A-45CE-8910-5B2B3E5FF013}"/>
    <cellStyle name="Normal 5 5 3 2 3 2 2" xfId="4471" xr:uid="{D5CC5DDB-07B5-4A24-83CA-957AFAFCDDA2}"/>
    <cellStyle name="Normal 5 5 3 2 3 3" xfId="2899" xr:uid="{4A0211DB-532D-4D86-AEA6-0C4C2859D88B}"/>
    <cellStyle name="Normal 5 5 3 2 3 4" xfId="2900" xr:uid="{0B253374-C511-4AAF-9243-C70DEC571B18}"/>
    <cellStyle name="Normal 5 5 3 2 4" xfId="1362" xr:uid="{FB4119BA-5E5C-41C0-8FEA-7C5D3F032DED}"/>
    <cellStyle name="Normal 5 5 3 2 4 2" xfId="4472" xr:uid="{7ED9A781-EC58-45B1-B0DE-C7087547AFDC}"/>
    <cellStyle name="Normal 5 5 3 2 5" xfId="2901" xr:uid="{26EDBA71-01AD-416A-98F9-26F2C1808D59}"/>
    <cellStyle name="Normal 5 5 3 2 6" xfId="2902" xr:uid="{9939588E-BBAC-48AC-A1FB-511596D4772B}"/>
    <cellStyle name="Normal 5 5 3 3" xfId="307" xr:uid="{904AAE5E-6AE0-4B62-BBC2-D56A66DC811D}"/>
    <cellStyle name="Normal 5 5 3 3 2" xfId="1363" xr:uid="{F024DCE1-410E-43D0-AFE8-524F12EF47EA}"/>
    <cellStyle name="Normal 5 5 3 3 2 2" xfId="1364" xr:uid="{064BA11C-64BC-41B7-B7EA-10F3235C8BAD}"/>
    <cellStyle name="Normal 5 5 3 3 2 2 2" xfId="4473" xr:uid="{894995D4-8487-4D85-A691-B4660182410C}"/>
    <cellStyle name="Normal 5 5 3 3 2 3" xfId="2903" xr:uid="{C7A54C60-C876-4C80-9F82-74D09E2011EC}"/>
    <cellStyle name="Normal 5 5 3 3 2 4" xfId="2904" xr:uid="{34A3DCE5-4795-4CFD-B61C-E60FB089B562}"/>
    <cellStyle name="Normal 5 5 3 3 3" xfId="1365" xr:uid="{AF6BBC36-6308-439F-A572-6D3C6C919516}"/>
    <cellStyle name="Normal 5 5 3 3 3 2" xfId="4474" xr:uid="{FA02D618-532C-4D9C-BD3A-99A3F7D4CC88}"/>
    <cellStyle name="Normal 5 5 3 3 4" xfId="2905" xr:uid="{3A59EDEA-F395-4ECE-BE4F-9622887005A7}"/>
    <cellStyle name="Normal 5 5 3 3 5" xfId="2906" xr:uid="{BB9D1EF1-8BF6-43A9-BF6F-D0742F877080}"/>
    <cellStyle name="Normal 5 5 3 4" xfId="1366" xr:uid="{C3916489-2F03-45E3-A3D9-B80BC2A08BCA}"/>
    <cellStyle name="Normal 5 5 3 4 2" xfId="1367" xr:uid="{BA1C4D8F-C295-46A7-A944-D0D05B5F308F}"/>
    <cellStyle name="Normal 5 5 3 4 2 2" xfId="4475" xr:uid="{4696FE13-9862-4BB8-857D-200CE5A361BD}"/>
    <cellStyle name="Normal 5 5 3 4 3" xfId="2907" xr:uid="{838EA67B-6A17-4D6B-9681-33159213AF25}"/>
    <cellStyle name="Normal 5 5 3 4 4" xfId="2908" xr:uid="{4EBFD017-5A0F-4622-A372-3B294FA69492}"/>
    <cellStyle name="Normal 5 5 3 5" xfId="1368" xr:uid="{0331C704-8D6C-42AF-A86F-AC21C42CA7AC}"/>
    <cellStyle name="Normal 5 5 3 5 2" xfId="2909" xr:uid="{E2E27729-4173-4345-A2CB-DC805B50E7D6}"/>
    <cellStyle name="Normal 5 5 3 5 3" xfId="2910" xr:uid="{BE316461-C80D-424D-8686-0C4E70098B06}"/>
    <cellStyle name="Normal 5 5 3 5 4" xfId="2911" xr:uid="{1E458D77-5A91-4A1D-A275-60DBA1E8D71A}"/>
    <cellStyle name="Normal 5 5 3 6" xfId="2912" xr:uid="{C6D1C997-D48B-418A-9668-2F35BE84FDB7}"/>
    <cellStyle name="Normal 5 5 3 7" xfId="2913" xr:uid="{889F74AF-7024-49DC-A00C-805B718AEE23}"/>
    <cellStyle name="Normal 5 5 3 8" xfId="2914" xr:uid="{14C12DCC-3861-485A-A9B4-C1665779CAC2}"/>
    <cellStyle name="Normal 5 5 4" xfId="110" xr:uid="{FC979A39-9AA5-429B-A083-4EDA7C0D0564}"/>
    <cellStyle name="Normal 5 5 4 2" xfId="569" xr:uid="{6810BE49-6AC3-4DD2-B01C-8BBE097BEA04}"/>
    <cellStyle name="Normal 5 5 4 2 2" xfId="570" xr:uid="{66C243DC-0E8E-4AD5-92A1-7BFCF3DE846E}"/>
    <cellStyle name="Normal 5 5 4 2 2 2" xfId="1369" xr:uid="{8AF63CA2-BA8D-47CB-AC67-D2F31D296A93}"/>
    <cellStyle name="Normal 5 5 4 2 2 2 2" xfId="1370" xr:uid="{0525AC40-6810-40EB-968D-F86074E6A4D8}"/>
    <cellStyle name="Normal 5 5 4 2 2 3" xfId="1371" xr:uid="{3321BE4C-B7BC-429F-AE64-7070E72F8D1E}"/>
    <cellStyle name="Normal 5 5 4 2 2 4" xfId="2915" xr:uid="{BD6EEA97-D081-4335-A3AA-B02376546AF2}"/>
    <cellStyle name="Normal 5 5 4 2 3" xfId="1372" xr:uid="{DACA5E4F-09F6-4EEF-8AC6-A86DDE28F054}"/>
    <cellStyle name="Normal 5 5 4 2 3 2" xfId="1373" xr:uid="{8EAF9499-F252-4941-B448-EA1FF18D66FF}"/>
    <cellStyle name="Normal 5 5 4 2 4" xfId="1374" xr:uid="{73F3FF85-8E35-447F-9760-7CE0634945F4}"/>
    <cellStyle name="Normal 5 5 4 2 5" xfId="2916" xr:uid="{9C155367-AA10-43F3-94FE-090143D4B8D8}"/>
    <cellStyle name="Normal 5 5 4 3" xfId="571" xr:uid="{D03177FC-29C6-4C17-B4D3-EB247FB9DA51}"/>
    <cellStyle name="Normal 5 5 4 3 2" xfId="1375" xr:uid="{DD0C8B10-1FCC-483C-AB67-F673A3F7CD93}"/>
    <cellStyle name="Normal 5 5 4 3 2 2" xfId="1376" xr:uid="{1C81A6F2-4A50-4172-B268-44BECD1D636E}"/>
    <cellStyle name="Normal 5 5 4 3 3" xfId="1377" xr:uid="{2643E72F-0DAF-4E8A-9DC4-2E4DA2AC9084}"/>
    <cellStyle name="Normal 5 5 4 3 4" xfId="2917" xr:uid="{FDC1BBFC-8A23-48F8-8B74-60CC8EB4FFA9}"/>
    <cellStyle name="Normal 5 5 4 4" xfId="1378" xr:uid="{04EB1B0E-7A68-4D5C-B29B-874DA1CDAB58}"/>
    <cellStyle name="Normal 5 5 4 4 2" xfId="1379" xr:uid="{83F67AB1-CD18-4B5C-A8FB-2ADAFDE10CE9}"/>
    <cellStyle name="Normal 5 5 4 4 3" xfId="2918" xr:uid="{7F3858FD-05DF-4921-88BD-7506BA60192D}"/>
    <cellStyle name="Normal 5 5 4 4 4" xfId="2919" xr:uid="{A10E5A96-ED5E-4910-864A-14CA8CAC8316}"/>
    <cellStyle name="Normal 5 5 4 5" xfId="1380" xr:uid="{33E2F800-193F-464C-A3C1-1DBCD90726CC}"/>
    <cellStyle name="Normal 5 5 4 6" xfId="2920" xr:uid="{2389BD2E-7C14-4281-A9C8-BEB41BB64838}"/>
    <cellStyle name="Normal 5 5 4 7" xfId="2921" xr:uid="{C1EE255E-8D4F-47CC-8B1F-368CE4693FE1}"/>
    <cellStyle name="Normal 5 5 5" xfId="308" xr:uid="{ED008905-8BCE-4581-9697-1D0FA274427A}"/>
    <cellStyle name="Normal 5 5 5 2" xfId="572" xr:uid="{B6869338-7F69-40B9-9743-08019B009E9C}"/>
    <cellStyle name="Normal 5 5 5 2 2" xfId="1381" xr:uid="{45F0E510-67FB-4759-9687-59A29ED31BFC}"/>
    <cellStyle name="Normal 5 5 5 2 2 2" xfId="1382" xr:uid="{B1AA62E5-2CC9-4DF9-8BE7-193D3FB46CA8}"/>
    <cellStyle name="Normal 5 5 5 2 3" xfId="1383" xr:uid="{5C6868C3-9DFD-4316-B215-AF6449346220}"/>
    <cellStyle name="Normal 5 5 5 2 4" xfId="2922" xr:uid="{CEEFA4A2-96B4-4D31-B338-D1CB726E9964}"/>
    <cellStyle name="Normal 5 5 5 3" xfId="1384" xr:uid="{6C99FA6D-25CC-4DA7-BB0A-A8A7D506B4DB}"/>
    <cellStyle name="Normal 5 5 5 3 2" xfId="1385" xr:uid="{A0C83F6C-8D04-4E6C-8043-FCAE04E15323}"/>
    <cellStyle name="Normal 5 5 5 3 3" xfId="2923" xr:uid="{E5089560-4F45-44FB-9B48-768B876DC23D}"/>
    <cellStyle name="Normal 5 5 5 3 4" xfId="2924" xr:uid="{47D6EA76-D1D2-43D0-B65B-B428DC04E1AE}"/>
    <cellStyle name="Normal 5 5 5 4" xfId="1386" xr:uid="{1E932A0F-02B4-44FC-B04E-4B2B488216AF}"/>
    <cellStyle name="Normal 5 5 5 5" xfId="2925" xr:uid="{195E605B-C998-4C94-871E-E2E8849F1675}"/>
    <cellStyle name="Normal 5 5 5 6" xfId="2926" xr:uid="{A2208072-D34E-46A5-AB9E-6D45CCE34003}"/>
    <cellStyle name="Normal 5 5 6" xfId="309" xr:uid="{17B34EC0-DDFE-4595-A2D6-2F830A9E389D}"/>
    <cellStyle name="Normal 5 5 6 2" xfId="1387" xr:uid="{E93C1CB5-6B8D-41F8-A6F8-A2091692B464}"/>
    <cellStyle name="Normal 5 5 6 2 2" xfId="1388" xr:uid="{2EC2A63B-C9B3-44BE-8EC2-BABF1CC38FB9}"/>
    <cellStyle name="Normal 5 5 6 2 3" xfId="2927" xr:uid="{8B3BD3DD-3DE4-4410-8076-FB58065BD51E}"/>
    <cellStyle name="Normal 5 5 6 2 4" xfId="2928" xr:uid="{F0799698-2D1B-4F37-9E17-F91C49CE91AB}"/>
    <cellStyle name="Normal 5 5 6 3" xfId="1389" xr:uid="{5F0C9872-1F74-46EB-BF35-D767EB4A93B3}"/>
    <cellStyle name="Normal 5 5 6 4" xfId="2929" xr:uid="{1AF54F4D-F5A2-41F4-82FE-FD4377EB52DE}"/>
    <cellStyle name="Normal 5 5 6 5" xfId="2930" xr:uid="{2A0AA1A9-5894-4202-BC30-027473004B04}"/>
    <cellStyle name="Normal 5 5 7" xfId="1390" xr:uid="{1089EF8F-E03A-4BB3-9B62-417CDB0AAE9D}"/>
    <cellStyle name="Normal 5 5 7 2" xfId="1391" xr:uid="{97172D28-E95A-4C76-8FB4-000303A6EE7E}"/>
    <cellStyle name="Normal 5 5 7 3" xfId="2931" xr:uid="{F62D1383-6364-44EE-AB46-B69E2C768F72}"/>
    <cellStyle name="Normal 5 5 7 4" xfId="2932" xr:uid="{0470194C-9FFA-4C97-9CEE-618E1100A445}"/>
    <cellStyle name="Normal 5 5 8" xfId="1392" xr:uid="{F94CA570-9B32-4075-8518-DF0D817F318C}"/>
    <cellStyle name="Normal 5 5 8 2" xfId="2933" xr:uid="{DCF4CD3E-BFED-48E8-8437-31811C2645CD}"/>
    <cellStyle name="Normal 5 5 8 3" xfId="2934" xr:uid="{E1DD4FCA-E97A-4685-B4F0-6B47AE865618}"/>
    <cellStyle name="Normal 5 5 8 4" xfId="2935" xr:uid="{CEFD050D-5CD6-44F5-B21E-CA468C3F5D91}"/>
    <cellStyle name="Normal 5 5 9" xfId="2936" xr:uid="{CE34F9CC-E178-4E6E-9ED9-37018F7E0710}"/>
    <cellStyle name="Normal 5 6" xfId="111" xr:uid="{AC4820BE-BF72-48CC-A884-06DBD8809A36}"/>
    <cellStyle name="Normal 5 6 10" xfId="2937" xr:uid="{2F1B4AD8-F118-4F8B-A762-92A0B5387231}"/>
    <cellStyle name="Normal 5 6 11" xfId="2938" xr:uid="{D7295A3B-39A6-4FF1-A221-18CD3B2813CC}"/>
    <cellStyle name="Normal 5 6 2" xfId="112" xr:uid="{C5D17C24-1389-43D3-906D-40DB7BE3511C}"/>
    <cellStyle name="Normal 5 6 2 2" xfId="310" xr:uid="{841FFBBD-3E7E-4B9D-B119-BE5000F967FE}"/>
    <cellStyle name="Normal 5 6 2 2 2" xfId="573" xr:uid="{FE6E870C-221C-4B25-85FE-763FC66FD0B4}"/>
    <cellStyle name="Normal 5 6 2 2 2 2" xfId="574" xr:uid="{0C62711D-CDDE-4F80-AF6A-984F2C1AFEA1}"/>
    <cellStyle name="Normal 5 6 2 2 2 2 2" xfId="1393" xr:uid="{FBFE6E10-C4B4-4A1E-899E-CEF982549533}"/>
    <cellStyle name="Normal 5 6 2 2 2 2 3" xfId="2939" xr:uid="{C7FAA173-90ED-4202-9F71-785A0970749F}"/>
    <cellStyle name="Normal 5 6 2 2 2 2 4" xfId="2940" xr:uid="{48804A2E-8370-4C94-A3EA-B062F204E9F7}"/>
    <cellStyle name="Normal 5 6 2 2 2 3" xfId="1394" xr:uid="{3254372A-D7AF-42AE-A4BF-A4C7E51CDC86}"/>
    <cellStyle name="Normal 5 6 2 2 2 3 2" xfId="2941" xr:uid="{658D619F-FC80-4467-9E24-AE9819830C08}"/>
    <cellStyle name="Normal 5 6 2 2 2 3 3" xfId="2942" xr:uid="{A14EFDF5-791F-47DD-89D9-BC348FCC044D}"/>
    <cellStyle name="Normal 5 6 2 2 2 3 4" xfId="2943" xr:uid="{A57EB647-660A-4DE9-9303-D3AAA6F84CC9}"/>
    <cellStyle name="Normal 5 6 2 2 2 4" xfId="2944" xr:uid="{FFD423A9-04E2-4B30-BD63-980D75DE4B4D}"/>
    <cellStyle name="Normal 5 6 2 2 2 5" xfId="2945" xr:uid="{E4F1AF56-C5BB-434E-8567-C8D43E57180E}"/>
    <cellStyle name="Normal 5 6 2 2 2 6" xfId="2946" xr:uid="{16318510-AFBF-42AA-9CE2-BEDC6CE42640}"/>
    <cellStyle name="Normal 5 6 2 2 3" xfId="575" xr:uid="{8DFE4F19-1111-4D77-BC3B-DACFDD0F36F0}"/>
    <cellStyle name="Normal 5 6 2 2 3 2" xfId="1395" xr:uid="{FFA8B529-483C-48EB-81B9-B4BBEDAD355C}"/>
    <cellStyle name="Normal 5 6 2 2 3 2 2" xfId="2947" xr:uid="{81E3E491-2013-443B-BF0B-FC2AA14EF8D8}"/>
    <cellStyle name="Normal 5 6 2 2 3 2 3" xfId="2948" xr:uid="{9FC5EE4C-D24C-4F08-B79A-F1DAC8AED8A9}"/>
    <cellStyle name="Normal 5 6 2 2 3 2 4" xfId="2949" xr:uid="{C03A3DAC-A687-4FD9-8312-D46D38795B47}"/>
    <cellStyle name="Normal 5 6 2 2 3 3" xfId="2950" xr:uid="{7DEBB1DD-30CB-4A42-8D47-48578DFFF030}"/>
    <cellStyle name="Normal 5 6 2 2 3 4" xfId="2951" xr:uid="{2702E63D-0098-4C4D-8A3C-FBF2496CB69E}"/>
    <cellStyle name="Normal 5 6 2 2 3 5" xfId="2952" xr:uid="{7E879001-4060-4B39-AD92-33012E05E559}"/>
    <cellStyle name="Normal 5 6 2 2 4" xfId="1396" xr:uid="{268E8CEB-5157-4F4D-A55E-BF974D80FC8A}"/>
    <cellStyle name="Normal 5 6 2 2 4 2" xfId="2953" xr:uid="{2CA1755D-D869-4977-9689-8716709C082F}"/>
    <cellStyle name="Normal 5 6 2 2 4 3" xfId="2954" xr:uid="{73244884-452E-4C83-89F8-B76E7185A319}"/>
    <cellStyle name="Normal 5 6 2 2 4 4" xfId="2955" xr:uid="{56CCB006-9ACB-4B62-90C7-A617F3EA905B}"/>
    <cellStyle name="Normal 5 6 2 2 5" xfId="2956" xr:uid="{85A309A6-C9EA-4A2F-9456-375A892B90E2}"/>
    <cellStyle name="Normal 5 6 2 2 5 2" xfId="2957" xr:uid="{4BFC6C10-44CF-4AAB-AB0F-71FD58DBC96C}"/>
    <cellStyle name="Normal 5 6 2 2 5 3" xfId="2958" xr:uid="{B5E23721-C4A1-4979-B1F2-46C47997CC6C}"/>
    <cellStyle name="Normal 5 6 2 2 5 4" xfId="2959" xr:uid="{45FE7430-87A5-4DD6-93E7-C7FE2C1D2941}"/>
    <cellStyle name="Normal 5 6 2 2 6" xfId="2960" xr:uid="{6709F5B7-BC68-4E2E-8B19-91752030B118}"/>
    <cellStyle name="Normal 5 6 2 2 7" xfId="2961" xr:uid="{96F70094-A657-4EF8-928B-342443832D96}"/>
    <cellStyle name="Normal 5 6 2 2 8" xfId="2962" xr:uid="{7DA0D36C-A702-4EBF-AD1D-623F481AE03A}"/>
    <cellStyle name="Normal 5 6 2 3" xfId="576" xr:uid="{458D5421-92B3-4A6B-9A44-353B50DFAABC}"/>
    <cellStyle name="Normal 5 6 2 3 2" xfId="577" xr:uid="{5BD84838-A235-4E70-8BBE-8C712CD503E4}"/>
    <cellStyle name="Normal 5 6 2 3 2 2" xfId="578" xr:uid="{27ECCDB5-342F-43F7-8C7C-554FB333BFAA}"/>
    <cellStyle name="Normal 5 6 2 3 2 3" xfId="2963" xr:uid="{9F8C5B24-4539-4C5A-BB74-9DDCE6D3912D}"/>
    <cellStyle name="Normal 5 6 2 3 2 4" xfId="2964" xr:uid="{F20D1709-F26E-4A90-8122-1F9ADE0B397C}"/>
    <cellStyle name="Normal 5 6 2 3 3" xfId="579" xr:uid="{C31F794E-9889-4C0B-8977-8C2E310C56DD}"/>
    <cellStyle name="Normal 5 6 2 3 3 2" xfId="2965" xr:uid="{BE65904B-89C2-4F75-A68F-D9BD295A5A87}"/>
    <cellStyle name="Normal 5 6 2 3 3 3" xfId="2966" xr:uid="{67ABC930-E53D-418F-974D-1EA7CAD003D5}"/>
    <cellStyle name="Normal 5 6 2 3 3 4" xfId="2967" xr:uid="{98104AB5-8438-430C-A924-C2AA9DE5DD44}"/>
    <cellStyle name="Normal 5 6 2 3 4" xfId="2968" xr:uid="{B11DDE70-145E-4297-A0FD-86381E66CA48}"/>
    <cellStyle name="Normal 5 6 2 3 5" xfId="2969" xr:uid="{21CB2DBD-D235-4D53-92EF-4229FBE0234F}"/>
    <cellStyle name="Normal 5 6 2 3 6" xfId="2970" xr:uid="{D7729E19-159F-4477-BEAB-B8C6834915FA}"/>
    <cellStyle name="Normal 5 6 2 4" xfId="580" xr:uid="{2D1EFD2D-3479-4EA9-9914-948F3DC55846}"/>
    <cellStyle name="Normal 5 6 2 4 2" xfId="581" xr:uid="{74AD49E7-3BC2-4066-8BE3-BE2A37BBD25A}"/>
    <cellStyle name="Normal 5 6 2 4 2 2" xfId="2971" xr:uid="{AE66722F-1294-4AAA-8D6B-0ADABB8A0366}"/>
    <cellStyle name="Normal 5 6 2 4 2 3" xfId="2972" xr:uid="{D982425A-E9FD-4983-9C51-E5F48657DC85}"/>
    <cellStyle name="Normal 5 6 2 4 2 4" xfId="2973" xr:uid="{DF35662B-86EB-4626-9FC5-B1AABA8DB033}"/>
    <cellStyle name="Normal 5 6 2 4 3" xfId="2974" xr:uid="{1FBA47D1-39FD-4269-A8B0-B0FE8F16649E}"/>
    <cellStyle name="Normal 5 6 2 4 4" xfId="2975" xr:uid="{DAAA744C-B13C-4A2D-8E14-DCB89588580D}"/>
    <cellStyle name="Normal 5 6 2 4 5" xfId="2976" xr:uid="{CC2BE4AA-3A96-474D-8EF3-85C1C70B7A46}"/>
    <cellStyle name="Normal 5 6 2 5" xfId="582" xr:uid="{7BA76C9D-9663-4867-9F88-69CB42481A5B}"/>
    <cellStyle name="Normal 5 6 2 5 2" xfId="2977" xr:uid="{72298190-C9E8-47A4-ADDF-41FE9FFCF9F0}"/>
    <cellStyle name="Normal 5 6 2 5 3" xfId="2978" xr:uid="{7E10D9A4-E73B-484D-B832-ED8A1EB7CDEA}"/>
    <cellStyle name="Normal 5 6 2 5 4" xfId="2979" xr:uid="{AB522708-6A4D-4A81-98A2-2706838AF77E}"/>
    <cellStyle name="Normal 5 6 2 6" xfId="2980" xr:uid="{DD1E0C92-3803-4293-810B-DAF2F0ED4E2E}"/>
    <cellStyle name="Normal 5 6 2 6 2" xfId="2981" xr:uid="{3C466D0B-C4AF-42D4-8CF4-123358D318CD}"/>
    <cellStyle name="Normal 5 6 2 6 3" xfId="2982" xr:uid="{BD2FFE67-4430-4DB7-99F1-8A2F7272EA9E}"/>
    <cellStyle name="Normal 5 6 2 6 4" xfId="2983" xr:uid="{8C0ACBF5-BBA0-461D-AE2D-B2EC9EF0B72F}"/>
    <cellStyle name="Normal 5 6 2 7" xfId="2984" xr:uid="{522FC01A-28B6-40E8-AAC0-AAD9836D8B4C}"/>
    <cellStyle name="Normal 5 6 2 8" xfId="2985" xr:uid="{523CB854-ABC6-4118-A24D-5E60E60CBBBF}"/>
    <cellStyle name="Normal 5 6 2 9" xfId="2986" xr:uid="{D0027871-BADA-4A98-AFD4-63689C71891D}"/>
    <cellStyle name="Normal 5 6 3" xfId="311" xr:uid="{5D5DC3FC-5F4E-4653-88C1-46EBA5F25BB8}"/>
    <cellStyle name="Normal 5 6 3 2" xfId="583" xr:uid="{43748444-6EED-4911-938C-BE82B45BE99E}"/>
    <cellStyle name="Normal 5 6 3 2 2" xfId="584" xr:uid="{B259922D-C305-420E-A9FC-899D8C652BF0}"/>
    <cellStyle name="Normal 5 6 3 2 2 2" xfId="1397" xr:uid="{13988264-F04E-4087-A87C-BB4AC18E3CA7}"/>
    <cellStyle name="Normal 5 6 3 2 2 2 2" xfId="1398" xr:uid="{522B511B-57BF-4C32-BE0A-E4512FF1D78E}"/>
    <cellStyle name="Normal 5 6 3 2 2 3" xfId="1399" xr:uid="{544F4669-4EB6-46BA-B3C7-BCB6727CDCB0}"/>
    <cellStyle name="Normal 5 6 3 2 2 4" xfId="2987" xr:uid="{DE80E066-554D-40F4-9EA9-D757F99F07AD}"/>
    <cellStyle name="Normal 5 6 3 2 3" xfId="1400" xr:uid="{F2FD77F7-8D71-4552-A1F5-74F250D5C2D0}"/>
    <cellStyle name="Normal 5 6 3 2 3 2" xfId="1401" xr:uid="{5D36F88D-B1BE-46FC-815D-845661DD69D9}"/>
    <cellStyle name="Normal 5 6 3 2 3 3" xfId="2988" xr:uid="{4CCD6D6A-ADC6-4253-ABDC-5DDD7BD3A2BF}"/>
    <cellStyle name="Normal 5 6 3 2 3 4" xfId="2989" xr:uid="{AAC5078E-AE5E-4E0F-AA15-9B86F0F51D71}"/>
    <cellStyle name="Normal 5 6 3 2 4" xfId="1402" xr:uid="{BA30A300-86D2-46DA-9A0E-21BCC9170DA0}"/>
    <cellStyle name="Normal 5 6 3 2 5" xfId="2990" xr:uid="{54F9F9DF-50F9-4ADA-99A7-E877C707886B}"/>
    <cellStyle name="Normal 5 6 3 2 6" xfId="2991" xr:uid="{773D8919-24DB-4C2D-8C98-48F44EF82ECF}"/>
    <cellStyle name="Normal 5 6 3 3" xfId="585" xr:uid="{62010D20-B005-4B91-9106-FE892AF2CF89}"/>
    <cellStyle name="Normal 5 6 3 3 2" xfId="1403" xr:uid="{E5958DDE-9B78-4690-92FD-B639D528DDC3}"/>
    <cellStyle name="Normal 5 6 3 3 2 2" xfId="1404" xr:uid="{41E9B513-DC0F-4EEB-BC33-7D441306C06D}"/>
    <cellStyle name="Normal 5 6 3 3 2 3" xfId="2992" xr:uid="{A3CAE82F-95F3-49BF-BD07-2711BCBA7F05}"/>
    <cellStyle name="Normal 5 6 3 3 2 4" xfId="2993" xr:uid="{1E7CD96A-EE50-4AC3-9001-386FB01E4849}"/>
    <cellStyle name="Normal 5 6 3 3 3" xfId="1405" xr:uid="{1598F3E6-5D63-4B7E-B8C2-2856E6D93F3D}"/>
    <cellStyle name="Normal 5 6 3 3 4" xfId="2994" xr:uid="{C91FD79E-AC78-4C9A-822A-11D6522611E9}"/>
    <cellStyle name="Normal 5 6 3 3 5" xfId="2995" xr:uid="{E6A54E7A-6472-45DE-A270-616570E5FA6B}"/>
    <cellStyle name="Normal 5 6 3 4" xfId="1406" xr:uid="{9BA2EDC0-6FD9-42C8-8373-0473974CD49D}"/>
    <cellStyle name="Normal 5 6 3 4 2" xfId="1407" xr:uid="{534AA411-A0A8-441C-865D-F36B23F3ACA5}"/>
    <cellStyle name="Normal 5 6 3 4 3" xfId="2996" xr:uid="{2BFEFD36-94DC-4752-8C24-4D25CE6D6E79}"/>
    <cellStyle name="Normal 5 6 3 4 4" xfId="2997" xr:uid="{E9D6DF5B-B62A-4E8E-B11C-745F1A0F243D}"/>
    <cellStyle name="Normal 5 6 3 5" xfId="1408" xr:uid="{DD59A510-49FA-4601-A979-767FCC7F2652}"/>
    <cellStyle name="Normal 5 6 3 5 2" xfId="2998" xr:uid="{DE429F4D-C864-4893-8B29-6DA7155A98B2}"/>
    <cellStyle name="Normal 5 6 3 5 3" xfId="2999" xr:uid="{98E7E6FF-3EE6-441A-BD3D-92DB545D17CF}"/>
    <cellStyle name="Normal 5 6 3 5 4" xfId="3000" xr:uid="{14153F5D-2033-4B92-AA2C-9FE13C23CA36}"/>
    <cellStyle name="Normal 5 6 3 6" xfId="3001" xr:uid="{D8BFD794-876D-4491-A35C-C07EC478A48B}"/>
    <cellStyle name="Normal 5 6 3 7" xfId="3002" xr:uid="{7AE1438F-3808-4E9F-B8DB-985E13221B3F}"/>
    <cellStyle name="Normal 5 6 3 8" xfId="3003" xr:uid="{F9177EE7-22F2-45DA-A38F-D2E3EE1E2775}"/>
    <cellStyle name="Normal 5 6 4" xfId="312" xr:uid="{B9AF6A2A-423D-4DFC-85C4-1AE3C2480FA3}"/>
    <cellStyle name="Normal 5 6 4 2" xfId="586" xr:uid="{F9FAA40A-3B4A-49B5-AB0E-9966458E71A8}"/>
    <cellStyle name="Normal 5 6 4 2 2" xfId="587" xr:uid="{0E4C81F0-9BEB-480A-8E86-07F6DF623F71}"/>
    <cellStyle name="Normal 5 6 4 2 2 2" xfId="1409" xr:uid="{03704A18-9297-4052-821A-DD8814F02E81}"/>
    <cellStyle name="Normal 5 6 4 2 2 3" xfId="3004" xr:uid="{062BE486-E6B1-4EBE-A37B-E704993184B8}"/>
    <cellStyle name="Normal 5 6 4 2 2 4" xfId="3005" xr:uid="{A46AC331-D0B0-4276-8726-4426B561514F}"/>
    <cellStyle name="Normal 5 6 4 2 3" xfId="1410" xr:uid="{211F69C0-D186-4C6D-B775-AEC3A1D307DE}"/>
    <cellStyle name="Normal 5 6 4 2 4" xfId="3006" xr:uid="{C3C590F1-B3E8-4BD1-B902-5CDF4390C17C}"/>
    <cellStyle name="Normal 5 6 4 2 5" xfId="3007" xr:uid="{4A24FB9D-53E7-43E6-988B-226D50FB1C26}"/>
    <cellStyle name="Normal 5 6 4 3" xfId="588" xr:uid="{6C97D510-F910-4D14-9A73-E07918A00867}"/>
    <cellStyle name="Normal 5 6 4 3 2" xfId="1411" xr:uid="{E53F27BD-7F0F-444A-A5E8-F4B502142F58}"/>
    <cellStyle name="Normal 5 6 4 3 3" xfId="3008" xr:uid="{846B7449-FEFF-4808-9897-1C07932F36E3}"/>
    <cellStyle name="Normal 5 6 4 3 4" xfId="3009" xr:uid="{F3A7735C-31CE-40F3-9D78-27BC07D59839}"/>
    <cellStyle name="Normal 5 6 4 4" xfId="1412" xr:uid="{8E8985C9-B5E6-40BD-AEC0-BB066F79191E}"/>
    <cellStyle name="Normal 5 6 4 4 2" xfId="3010" xr:uid="{008BC301-1A8A-497D-9597-BE295723B6A2}"/>
    <cellStyle name="Normal 5 6 4 4 3" xfId="3011" xr:uid="{0720CBF5-C8B3-46E4-9C2E-9CABB672402F}"/>
    <cellStyle name="Normal 5 6 4 4 4" xfId="3012" xr:uid="{CBE45D7E-3854-476D-BD97-5F07C0E2842B}"/>
    <cellStyle name="Normal 5 6 4 5" xfId="3013" xr:uid="{EB38A8CA-1278-4280-BA03-73A43DBAFF6D}"/>
    <cellStyle name="Normal 5 6 4 6" xfId="3014" xr:uid="{DE9128D5-87E8-43F3-9F73-8A1CE6EC9A71}"/>
    <cellStyle name="Normal 5 6 4 7" xfId="3015" xr:uid="{28D57D9C-A86C-4386-92B1-CC26E7B0A992}"/>
    <cellStyle name="Normal 5 6 5" xfId="313" xr:uid="{7E0F6BB9-897C-4A03-B704-FCDAF65711B1}"/>
    <cellStyle name="Normal 5 6 5 2" xfId="589" xr:uid="{1C2D80B6-5CE3-42DF-A539-429EF66FB20F}"/>
    <cellStyle name="Normal 5 6 5 2 2" xfId="1413" xr:uid="{BA8FA807-97F9-4708-BA26-C545DE81A3CF}"/>
    <cellStyle name="Normal 5 6 5 2 3" xfId="3016" xr:uid="{41D4901F-FB33-4625-82CA-970ACFC79957}"/>
    <cellStyle name="Normal 5 6 5 2 4" xfId="3017" xr:uid="{A5379900-129A-42CA-BC90-D774BC3A537C}"/>
    <cellStyle name="Normal 5 6 5 3" xfId="1414" xr:uid="{F15BC941-3A6F-49D5-BBBB-FE7AEBD1276F}"/>
    <cellStyle name="Normal 5 6 5 3 2" xfId="3018" xr:uid="{FB5BC62E-EF26-42CC-AED4-0DFDFB119530}"/>
    <cellStyle name="Normal 5 6 5 3 3" xfId="3019" xr:uid="{C2360DD9-D717-41F7-8B23-6B89C5CB14E6}"/>
    <cellStyle name="Normal 5 6 5 3 4" xfId="3020" xr:uid="{84D1B009-6D40-4086-90A2-CC79C90538EA}"/>
    <cellStyle name="Normal 5 6 5 4" xfId="3021" xr:uid="{120F57B9-A950-4029-BE4B-DDCB6C5A5E18}"/>
    <cellStyle name="Normal 5 6 5 5" xfId="3022" xr:uid="{039F8FF0-1021-47C3-9F79-B38B89D1FEDA}"/>
    <cellStyle name="Normal 5 6 5 6" xfId="3023" xr:uid="{EC10B95F-85F0-425D-91A8-187FB30B3FE7}"/>
    <cellStyle name="Normal 5 6 6" xfId="590" xr:uid="{25A39251-D243-480D-8A8A-30817DFA9BC8}"/>
    <cellStyle name="Normal 5 6 6 2" xfId="1415" xr:uid="{94AE776F-F1F9-439C-92DE-8EF86B9BEAA7}"/>
    <cellStyle name="Normal 5 6 6 2 2" xfId="3024" xr:uid="{2F9C88C8-60EC-414F-BC8A-6CA7819D992F}"/>
    <cellStyle name="Normal 5 6 6 2 3" xfId="3025" xr:uid="{C041CBCB-5FD3-4CFA-A45B-F0E3D2A4F630}"/>
    <cellStyle name="Normal 5 6 6 2 4" xfId="3026" xr:uid="{F240FDE9-9B48-46D8-9005-D620CA249A22}"/>
    <cellStyle name="Normal 5 6 6 3" xfId="3027" xr:uid="{C7EC2CC8-A6C8-485C-8125-91058CB80A9B}"/>
    <cellStyle name="Normal 5 6 6 4" xfId="3028" xr:uid="{CE80C38F-D5A1-4773-8419-237089B588F6}"/>
    <cellStyle name="Normal 5 6 6 5" xfId="3029" xr:uid="{153D69EB-4312-425E-8FE5-374020C2BD24}"/>
    <cellStyle name="Normal 5 6 7" xfId="1416" xr:uid="{A70F58D1-33D1-4AEA-A6F4-39AD0736138E}"/>
    <cellStyle name="Normal 5 6 7 2" xfId="3030" xr:uid="{3241951B-E4E8-478B-AA9D-9F8623D4CB42}"/>
    <cellStyle name="Normal 5 6 7 3" xfId="3031" xr:uid="{3D69BD24-B59A-4342-8826-CC24E56AAB30}"/>
    <cellStyle name="Normal 5 6 7 4" xfId="3032" xr:uid="{066235CB-8B70-4766-A95D-4C1A40407ECB}"/>
    <cellStyle name="Normal 5 6 8" xfId="3033" xr:uid="{003B83CE-D960-4BEF-ACC6-0216FAED7860}"/>
    <cellStyle name="Normal 5 6 8 2" xfId="3034" xr:uid="{17FF1C6E-E2C5-4921-9BED-E237E828C9EC}"/>
    <cellStyle name="Normal 5 6 8 3" xfId="3035" xr:uid="{D4CCFFE0-A01F-4E27-A76C-195F724AA6C3}"/>
    <cellStyle name="Normal 5 6 8 4" xfId="3036" xr:uid="{6B6201C7-DB5E-4FCA-90D5-0F337E634F97}"/>
    <cellStyle name="Normal 5 6 9" xfId="3037" xr:uid="{B4D7A9C6-713A-464C-B8A0-25991C73D269}"/>
    <cellStyle name="Normal 5 7" xfId="113" xr:uid="{226123FB-0606-445B-A91B-62267C87D77A}"/>
    <cellStyle name="Normal 5 7 2" xfId="114" xr:uid="{3AAE5773-908A-4AAA-9D43-2721A93CD2F4}"/>
    <cellStyle name="Normal 5 7 2 2" xfId="314" xr:uid="{2DFB54DA-9D3F-49D8-8454-E85A74FC0382}"/>
    <cellStyle name="Normal 5 7 2 2 2" xfId="591" xr:uid="{1D675EE9-1706-4F35-8594-1E7662DB33FB}"/>
    <cellStyle name="Normal 5 7 2 2 2 2" xfId="1417" xr:uid="{775E4EDD-6115-474E-98D9-F1F4A379F899}"/>
    <cellStyle name="Normal 5 7 2 2 2 3" xfId="3038" xr:uid="{D633B0DF-5A0D-41E1-A5B3-A1856B143160}"/>
    <cellStyle name="Normal 5 7 2 2 2 4" xfId="3039" xr:uid="{9593EDCE-0B68-4EB7-837C-338EC04786A2}"/>
    <cellStyle name="Normal 5 7 2 2 3" xfId="1418" xr:uid="{E685FF78-9307-4F7E-A760-A823827835DD}"/>
    <cellStyle name="Normal 5 7 2 2 3 2" xfId="3040" xr:uid="{CE5277BB-CB0D-47E9-9BDF-ED8F5BA8461B}"/>
    <cellStyle name="Normal 5 7 2 2 3 3" xfId="3041" xr:uid="{A312227E-D123-4CFE-88DE-6DE281A50061}"/>
    <cellStyle name="Normal 5 7 2 2 3 4" xfId="3042" xr:uid="{DD11B45F-48D2-4E9F-A9A4-B93DB48EC964}"/>
    <cellStyle name="Normal 5 7 2 2 4" xfId="3043" xr:uid="{E5F5E319-3668-4B12-B76A-0A0E172DA82C}"/>
    <cellStyle name="Normal 5 7 2 2 5" xfId="3044" xr:uid="{3047B694-453A-4633-8859-0F12DDD61BD4}"/>
    <cellStyle name="Normal 5 7 2 2 6" xfId="3045" xr:uid="{6884C3F5-5A41-4ABC-B805-F7F96305BEFE}"/>
    <cellStyle name="Normal 5 7 2 3" xfId="592" xr:uid="{DD31F46E-E057-4CA1-BA2E-2CA732480A9C}"/>
    <cellStyle name="Normal 5 7 2 3 2" xfId="1419" xr:uid="{BFEDF384-B8B9-4670-813B-F284BF6BFDA7}"/>
    <cellStyle name="Normal 5 7 2 3 2 2" xfId="3046" xr:uid="{275CB3F4-B87D-4029-B904-CE8D154D7C88}"/>
    <cellStyle name="Normal 5 7 2 3 2 3" xfId="3047" xr:uid="{BD76B753-818C-425B-A451-FC068ED1AF06}"/>
    <cellStyle name="Normal 5 7 2 3 2 4" xfId="3048" xr:uid="{4470CE94-0846-4096-B20C-0D253129930C}"/>
    <cellStyle name="Normal 5 7 2 3 3" xfId="3049" xr:uid="{4769006F-2394-4B0B-8CC1-69459FE99E76}"/>
    <cellStyle name="Normal 5 7 2 3 4" xfId="3050" xr:uid="{7E55ED33-6FAB-4EDF-B5AD-92BC8EB968E0}"/>
    <cellStyle name="Normal 5 7 2 3 5" xfId="3051" xr:uid="{65D92AFC-CD88-4EE1-B55D-83010ABFC8C2}"/>
    <cellStyle name="Normal 5 7 2 4" xfId="1420" xr:uid="{CC9F3C05-12C6-45C1-9D0A-4952147C4745}"/>
    <cellStyle name="Normal 5 7 2 4 2" xfId="3052" xr:uid="{DC7BAD33-5AE0-4D54-BC77-761FDA2160AF}"/>
    <cellStyle name="Normal 5 7 2 4 3" xfId="3053" xr:uid="{F55E05BA-9BD3-4196-9FB0-E9AE8E527870}"/>
    <cellStyle name="Normal 5 7 2 4 4" xfId="3054" xr:uid="{377B0ABB-C141-4240-B77F-A4E49251699E}"/>
    <cellStyle name="Normal 5 7 2 5" xfId="3055" xr:uid="{8F49DFE7-B201-42BF-A010-950521F55BA0}"/>
    <cellStyle name="Normal 5 7 2 5 2" xfId="3056" xr:uid="{8DD0E7B1-E745-4218-A3EC-ED9C29AFCE30}"/>
    <cellStyle name="Normal 5 7 2 5 3" xfId="3057" xr:uid="{000F0B27-3B8A-4969-9282-56DB1EFE57B9}"/>
    <cellStyle name="Normal 5 7 2 5 4" xfId="3058" xr:uid="{39E96D93-F4A8-40ED-9331-1D7DD3E186C5}"/>
    <cellStyle name="Normal 5 7 2 6" xfId="3059" xr:uid="{7BD0AB94-2A6C-4DD0-A105-2220A3543484}"/>
    <cellStyle name="Normal 5 7 2 7" xfId="3060" xr:uid="{190EC5A6-5513-43FA-A986-1119D4A3AD59}"/>
    <cellStyle name="Normal 5 7 2 8" xfId="3061" xr:uid="{C132EC36-CA91-4382-A8D3-7044A3A24BF0}"/>
    <cellStyle name="Normal 5 7 3" xfId="315" xr:uid="{EF4D48C7-C026-48F5-8980-80412D082312}"/>
    <cellStyle name="Normal 5 7 3 2" xfId="593" xr:uid="{56A76700-BC18-42DE-A30B-BB64A155C06F}"/>
    <cellStyle name="Normal 5 7 3 2 2" xfId="594" xr:uid="{8DDB80B9-5D56-4258-A42B-D4CE28889A80}"/>
    <cellStyle name="Normal 5 7 3 2 3" xfId="3062" xr:uid="{35851D11-916A-4E8C-AD07-7247961AE640}"/>
    <cellStyle name="Normal 5 7 3 2 4" xfId="3063" xr:uid="{34649502-79D1-47EC-BDB5-7D768D43BA95}"/>
    <cellStyle name="Normal 5 7 3 3" xfId="595" xr:uid="{71CB24FF-7E95-4787-9ACB-D2DE5A795D09}"/>
    <cellStyle name="Normal 5 7 3 3 2" xfId="3064" xr:uid="{02563C9E-D042-40C9-84C7-A8932EB4D43D}"/>
    <cellStyle name="Normal 5 7 3 3 3" xfId="3065" xr:uid="{8BF9E3DA-24CC-44F8-8F2D-827CEAF82BF0}"/>
    <cellStyle name="Normal 5 7 3 3 4" xfId="3066" xr:uid="{BD002D83-F7BB-4C18-822D-30931E1F7166}"/>
    <cellStyle name="Normal 5 7 3 4" xfId="3067" xr:uid="{0BA7D7B5-9997-4942-BBA8-76ABA038BF80}"/>
    <cellStyle name="Normal 5 7 3 5" xfId="3068" xr:uid="{75ACB4ED-0141-4889-A6A1-1CBD6336E424}"/>
    <cellStyle name="Normal 5 7 3 6" xfId="3069" xr:uid="{85379F61-7D21-4393-BB41-6E29494FA102}"/>
    <cellStyle name="Normal 5 7 4" xfId="316" xr:uid="{3D283350-57B7-4FAE-AB9E-16F2E8443E61}"/>
    <cellStyle name="Normal 5 7 4 2" xfId="596" xr:uid="{1D0916D0-2831-4B51-95DC-8610F1DA9A18}"/>
    <cellStyle name="Normal 5 7 4 2 2" xfId="3070" xr:uid="{8CE4B671-EB72-4E92-8A80-5A74847FDAE2}"/>
    <cellStyle name="Normal 5 7 4 2 3" xfId="3071" xr:uid="{76E9A1B3-8DC4-4157-94FE-2E0D1514C63C}"/>
    <cellStyle name="Normal 5 7 4 2 4" xfId="3072" xr:uid="{32560C3E-5E78-4C47-907F-C480ADA521B5}"/>
    <cellStyle name="Normal 5 7 4 3" xfId="3073" xr:uid="{5AEF5B83-7704-48AA-A98F-F66C4A549DDA}"/>
    <cellStyle name="Normal 5 7 4 4" xfId="3074" xr:uid="{740AA8E4-58D1-415F-AE5D-3A35D8F3A5A1}"/>
    <cellStyle name="Normal 5 7 4 5" xfId="3075" xr:uid="{F71E55A0-09AE-4846-A4E3-2CCEA8082CA1}"/>
    <cellStyle name="Normal 5 7 5" xfId="597" xr:uid="{9EFD6F4C-E55D-40B3-8A34-51A845F513A6}"/>
    <cellStyle name="Normal 5 7 5 2" xfId="3076" xr:uid="{B80E67FE-B1B3-4106-BCFB-377009126CDC}"/>
    <cellStyle name="Normal 5 7 5 3" xfId="3077" xr:uid="{7CBF66CC-411D-4B88-9A46-F040A5D4E985}"/>
    <cellStyle name="Normal 5 7 5 4" xfId="3078" xr:uid="{F9B48E58-6C50-4C99-BB35-58AE8978EC8C}"/>
    <cellStyle name="Normal 5 7 6" xfId="3079" xr:uid="{208F2958-D380-4473-A2C3-A2A8DDBF36E8}"/>
    <cellStyle name="Normal 5 7 6 2" xfId="3080" xr:uid="{EF739CEF-A336-4AE0-A7AD-E420A3AF5DD4}"/>
    <cellStyle name="Normal 5 7 6 3" xfId="3081" xr:uid="{73124D64-B76E-4D03-B7EE-E4FA4CF82AD4}"/>
    <cellStyle name="Normal 5 7 6 4" xfId="3082" xr:uid="{A720B3F0-D5A5-41A6-AD74-925522D2A74C}"/>
    <cellStyle name="Normal 5 7 7" xfId="3083" xr:uid="{125E6439-C2F7-4EE3-84C2-46828057E358}"/>
    <cellStyle name="Normal 5 7 8" xfId="3084" xr:uid="{9D66F88E-B99E-4408-8315-219BE1ABEE7D}"/>
    <cellStyle name="Normal 5 7 9" xfId="3085" xr:uid="{3A65F273-3FD4-4026-9379-AE88B7FECD21}"/>
    <cellStyle name="Normal 5 8" xfId="115" xr:uid="{482146B5-AF22-4365-8D2F-0C0F11C7BDE1}"/>
    <cellStyle name="Normal 5 8 2" xfId="317" xr:uid="{038360B4-8865-47EC-9AC7-9E8F25D59296}"/>
    <cellStyle name="Normal 5 8 2 2" xfId="598" xr:uid="{1FCBD3C5-77B2-4A74-8692-7EB77AA39F1F}"/>
    <cellStyle name="Normal 5 8 2 2 2" xfId="1421" xr:uid="{B0618AD5-5A7B-4586-B83B-45B91FDE116E}"/>
    <cellStyle name="Normal 5 8 2 2 2 2" xfId="1422" xr:uid="{33B05240-22DC-45AA-A5B7-2AA5B07FB740}"/>
    <cellStyle name="Normal 5 8 2 2 3" xfId="1423" xr:uid="{FFC6AB1B-B77F-46F2-9C27-58D245C291DF}"/>
    <cellStyle name="Normal 5 8 2 2 4" xfId="3086" xr:uid="{012437BE-FC7B-49FC-9D19-003D7634F8F9}"/>
    <cellStyle name="Normal 5 8 2 3" xfId="1424" xr:uid="{BA8CAC42-E77F-4A28-A70B-8DBDFD2730DD}"/>
    <cellStyle name="Normal 5 8 2 3 2" xfId="1425" xr:uid="{B52EC805-2D33-4627-9015-3888E7DFDFCA}"/>
    <cellStyle name="Normal 5 8 2 3 3" xfId="3087" xr:uid="{C9252DB3-7A73-48A1-A773-06C00A3DDEDC}"/>
    <cellStyle name="Normal 5 8 2 3 4" xfId="3088" xr:uid="{F8E85814-6EEB-4308-8ED1-FCF63EAB4CF1}"/>
    <cellStyle name="Normal 5 8 2 4" xfId="1426" xr:uid="{61F44CD8-3F2C-45A1-9504-A708D819019B}"/>
    <cellStyle name="Normal 5 8 2 5" xfId="3089" xr:uid="{5C0A3610-9337-4802-870E-F5A91E756AE1}"/>
    <cellStyle name="Normal 5 8 2 6" xfId="3090" xr:uid="{3721D7F7-D035-4E35-B5D2-A2F6265098B7}"/>
    <cellStyle name="Normal 5 8 3" xfId="599" xr:uid="{0F3AEB54-C67F-4FA8-ABB1-23118CD8EC40}"/>
    <cellStyle name="Normal 5 8 3 2" xfId="1427" xr:uid="{BE4AD70C-EAC7-4C05-8AE8-FD8DBB38BD8C}"/>
    <cellStyle name="Normal 5 8 3 2 2" xfId="1428" xr:uid="{0E7C3623-CC87-488A-9358-AEDBD3360B6D}"/>
    <cellStyle name="Normal 5 8 3 2 3" xfId="3091" xr:uid="{A730D125-980F-4550-9348-DA33F9E97EB3}"/>
    <cellStyle name="Normal 5 8 3 2 4" xfId="3092" xr:uid="{791593A8-4F72-4289-B405-4F671AEC6034}"/>
    <cellStyle name="Normal 5 8 3 3" xfId="1429" xr:uid="{B4B44532-FBF9-4BE3-9036-45E87DCAF0CD}"/>
    <cellStyle name="Normal 5 8 3 4" xfId="3093" xr:uid="{4C45DB08-5D12-4FD4-91D2-0B7BF49BA468}"/>
    <cellStyle name="Normal 5 8 3 5" xfId="3094" xr:uid="{45C83E6F-0303-40A7-B00E-EBE1AF67D4FB}"/>
    <cellStyle name="Normal 5 8 4" xfId="1430" xr:uid="{B402D5DE-4175-41E8-8F3A-9767073C3FC1}"/>
    <cellStyle name="Normal 5 8 4 2" xfId="1431" xr:uid="{94982254-7319-4E51-9861-A6DAC662582E}"/>
    <cellStyle name="Normal 5 8 4 3" xfId="3095" xr:uid="{129A68B7-EB48-4BB7-9E30-D681765DC819}"/>
    <cellStyle name="Normal 5 8 4 4" xfId="3096" xr:uid="{001E8CE2-83B1-450C-B5F1-11536F2D814B}"/>
    <cellStyle name="Normal 5 8 5" xfId="1432" xr:uid="{EA15B0C8-D9EE-43E7-BC42-972BD1886D32}"/>
    <cellStyle name="Normal 5 8 5 2" xfId="3097" xr:uid="{39DF0660-4EA7-4365-9E74-A3806DBFCF92}"/>
    <cellStyle name="Normal 5 8 5 3" xfId="3098" xr:uid="{B4439DF2-A220-4935-858B-D773674DF752}"/>
    <cellStyle name="Normal 5 8 5 4" xfId="3099" xr:uid="{5EFF3754-D31C-4F02-AF3B-B74E117ED4E7}"/>
    <cellStyle name="Normal 5 8 6" xfId="3100" xr:uid="{03E85BE5-E639-4191-A15D-1C296F845CC7}"/>
    <cellStyle name="Normal 5 8 7" xfId="3101" xr:uid="{05186C44-14AF-4FE7-B745-DE6A183FB2EC}"/>
    <cellStyle name="Normal 5 8 8" xfId="3102" xr:uid="{46F01C02-A88B-4B92-84ED-8F50466E28CE}"/>
    <cellStyle name="Normal 5 9" xfId="318" xr:uid="{0CAED59A-F385-48C0-9ADF-28FE769D71FD}"/>
    <cellStyle name="Normal 5 9 2" xfId="600" xr:uid="{035ECE2C-B613-44FF-9509-EF6E7A1B293F}"/>
    <cellStyle name="Normal 5 9 2 2" xfId="601" xr:uid="{96EE3643-C3A6-4607-8BA9-6EFACC0DC39B}"/>
    <cellStyle name="Normal 5 9 2 2 2" xfId="1433" xr:uid="{B996A03D-DAD4-4338-871A-B6BCDAD025CC}"/>
    <cellStyle name="Normal 5 9 2 2 3" xfId="3103" xr:uid="{9D7268FA-26C5-4CCA-B7B1-2C531D7A013B}"/>
    <cellStyle name="Normal 5 9 2 2 4" xfId="3104" xr:uid="{A69B3150-D73C-4152-880B-91162BBD8C4A}"/>
    <cellStyle name="Normal 5 9 2 3" xfId="1434" xr:uid="{77D2EA93-879B-496B-B37B-55638C7EAFA2}"/>
    <cellStyle name="Normal 5 9 2 4" xfId="3105" xr:uid="{0760EB17-844D-4CA0-A4B9-AAD686A2D7D1}"/>
    <cellStyle name="Normal 5 9 2 5" xfId="3106" xr:uid="{B153D23A-C31A-4C22-9B92-3FBA053FDD53}"/>
    <cellStyle name="Normal 5 9 3" xfId="602" xr:uid="{C17C1F92-EF91-463B-A0AF-5A4E9251F4EF}"/>
    <cellStyle name="Normal 5 9 3 2" xfId="1435" xr:uid="{E5AA9C78-D9F9-4D33-95F8-1976D0614F19}"/>
    <cellStyle name="Normal 5 9 3 3" xfId="3107" xr:uid="{EC7F4D79-59C1-493B-A735-7B0E8930C808}"/>
    <cellStyle name="Normal 5 9 3 4" xfId="3108" xr:uid="{6F5DB435-6B3B-49BD-9C6E-2BF1C0E65B21}"/>
    <cellStyle name="Normal 5 9 4" xfId="1436" xr:uid="{B3FA26BD-DD1F-4844-B3A3-AC95E40CC931}"/>
    <cellStyle name="Normal 5 9 4 2" xfId="3109" xr:uid="{3F6867C5-E0A4-42FE-ADC0-31058CA90DFA}"/>
    <cellStyle name="Normal 5 9 4 3" xfId="3110" xr:uid="{60D59A06-7814-4D72-91D1-BAE4FCC60C9C}"/>
    <cellStyle name="Normal 5 9 4 4" xfId="3111" xr:uid="{F73B2430-2260-4732-A0C9-1CE483AC8B61}"/>
    <cellStyle name="Normal 5 9 5" xfId="3112" xr:uid="{F1CDE860-9C3F-4728-ADAB-A2606647A128}"/>
    <cellStyle name="Normal 5 9 6" xfId="3113" xr:uid="{7E0C3902-F3D1-4A78-A5F3-B0369E085FCD}"/>
    <cellStyle name="Normal 5 9 7" xfId="3114" xr:uid="{36A1960B-6117-4EAC-AD00-5712552DD0C5}"/>
    <cellStyle name="Normal 6" xfId="64" xr:uid="{81262B11-6133-48AC-9BBF-A0C1D1D2136F}"/>
    <cellStyle name="Normal 6 10" xfId="319" xr:uid="{07679127-3E21-4013-8765-D1B0987C0C67}"/>
    <cellStyle name="Normal 6 10 2" xfId="1437" xr:uid="{1E074EC6-800A-4AC4-9228-E1AC65D30AD5}"/>
    <cellStyle name="Normal 6 10 2 2" xfId="3115" xr:uid="{E62D15FF-511E-45CB-9D8E-01A90CDEFCB5}"/>
    <cellStyle name="Normal 6 10 2 2 2" xfId="4588" xr:uid="{478258BE-EA54-447E-ACE6-51A765FA271F}"/>
    <cellStyle name="Normal 6 10 2 3" xfId="3116" xr:uid="{DDF19656-20EC-402C-B7D7-4995D4995F8B}"/>
    <cellStyle name="Normal 6 10 2 4" xfId="3117" xr:uid="{8ADC5454-CF9D-4C38-9E66-76DD4F61BF5F}"/>
    <cellStyle name="Normal 6 10 2 5" xfId="5349" xr:uid="{A81130D8-FE5C-402A-A518-A18FDDDE2FFE}"/>
    <cellStyle name="Normal 6 10 3" xfId="3118" xr:uid="{48A203BA-FA5A-4659-A286-4B4409D1735D}"/>
    <cellStyle name="Normal 6 10 4" xfId="3119" xr:uid="{3C892216-F5B5-4A98-8229-D84A9D29D7DB}"/>
    <cellStyle name="Normal 6 10 5" xfId="3120" xr:uid="{2C6BB110-6C9D-482B-BFC6-2646B4AD4173}"/>
    <cellStyle name="Normal 6 11" xfId="1438" xr:uid="{DE1FF233-45A1-4EA8-A000-07EDB130B3EE}"/>
    <cellStyle name="Normal 6 11 2" xfId="3121" xr:uid="{FDEDDE3E-52DB-4873-B5AB-7ABEBBBA6EE6}"/>
    <cellStyle name="Normal 6 11 3" xfId="3122" xr:uid="{1DD7F733-B659-48BE-8AC7-670B8FC66F1E}"/>
    <cellStyle name="Normal 6 11 4" xfId="3123" xr:uid="{7A76AB6D-5687-4690-B657-DAA0507A4E7F}"/>
    <cellStyle name="Normal 6 12" xfId="902" xr:uid="{86ACEBAC-C03F-4139-BD39-4EF11877FD12}"/>
    <cellStyle name="Normal 6 12 2" xfId="3124" xr:uid="{8197C3A5-CE38-4186-BC6A-EFCC06296B35}"/>
    <cellStyle name="Normal 6 12 3" xfId="3125" xr:uid="{6772C705-1928-4A33-9074-627062F548D8}"/>
    <cellStyle name="Normal 6 12 4" xfId="3126" xr:uid="{664F6277-6818-4AEB-A235-C62AF78487A2}"/>
    <cellStyle name="Normal 6 13" xfId="899" xr:uid="{0CF59D07-ED69-4AD4-8EB4-54153320826E}"/>
    <cellStyle name="Normal 6 13 2" xfId="3128" xr:uid="{212523A6-6722-40F4-B7F4-532AD1371804}"/>
    <cellStyle name="Normal 6 13 3" xfId="4315" xr:uid="{45C6598C-56D2-4A8A-B73F-86319DB28051}"/>
    <cellStyle name="Normal 6 13 4" xfId="3127" xr:uid="{6E4D75B0-60C1-4952-9ACA-EA0E28E7B280}"/>
    <cellStyle name="Normal 6 13 5" xfId="5319" xr:uid="{4A03E61B-9FDA-4480-82DE-3290010BFABC}"/>
    <cellStyle name="Normal 6 14" xfId="3129" xr:uid="{685851D5-1DF9-4895-931B-8A3C1981A24B}"/>
    <cellStyle name="Normal 6 15" xfId="3130" xr:uid="{7015514F-62ED-4C45-BEE0-EBC5829472AF}"/>
    <cellStyle name="Normal 6 16" xfId="3131" xr:uid="{0F9EE03C-4AE5-48AA-917B-D5EA6B7793DF}"/>
    <cellStyle name="Normal 6 2" xfId="65" xr:uid="{4D1CDA13-9C80-4511-B330-A41E8F4D3B96}"/>
    <cellStyle name="Normal 6 2 2" xfId="320" xr:uid="{30EA12C2-8740-4069-8833-BC09F88E88B5}"/>
    <cellStyle name="Normal 6 2 2 2" xfId="4671" xr:uid="{8FA29076-602C-426D-A511-F9629C57D8FA}"/>
    <cellStyle name="Normal 6 2 3" xfId="4560" xr:uid="{E6B3F81F-28FC-4E3B-8E8A-29B1E243EA09}"/>
    <cellStyle name="Normal 6 3" xfId="116" xr:uid="{94D69057-6EDA-4835-9DEB-2F3A0E0C56ED}"/>
    <cellStyle name="Normal 6 3 10" xfId="3132" xr:uid="{D897A50F-9F04-4E15-8F51-1A158749C997}"/>
    <cellStyle name="Normal 6 3 11" xfId="3133" xr:uid="{51ACDBD3-C0E3-45BC-8217-09233713D7C0}"/>
    <cellStyle name="Normal 6 3 2" xfId="117" xr:uid="{AA8D81FE-F29F-4317-A2B5-48C36FB98CD1}"/>
    <cellStyle name="Normal 6 3 2 2" xfId="118" xr:uid="{7FA8C040-323D-4120-9CB8-CEF0FECFA434}"/>
    <cellStyle name="Normal 6 3 2 2 2" xfId="321" xr:uid="{5E37123A-0C9C-4BC5-ADD6-95D77A121581}"/>
    <cellStyle name="Normal 6 3 2 2 2 2" xfId="603" xr:uid="{674EAD7D-9FB5-4711-B336-E131D9EA976B}"/>
    <cellStyle name="Normal 6 3 2 2 2 2 2" xfId="604" xr:uid="{61A4A289-C94F-44BC-9B2E-0D09893DB4DE}"/>
    <cellStyle name="Normal 6 3 2 2 2 2 2 2" xfId="1439" xr:uid="{03E4960C-5CC7-4F52-B6AE-B63808AD0889}"/>
    <cellStyle name="Normal 6 3 2 2 2 2 2 2 2" xfId="1440" xr:uid="{2A40B15F-059B-4463-8652-94AFBAA471D8}"/>
    <cellStyle name="Normal 6 3 2 2 2 2 2 3" xfId="1441" xr:uid="{A92912C6-E3A7-4EA1-89B1-F375D29AC91E}"/>
    <cellStyle name="Normal 6 3 2 2 2 2 3" xfId="1442" xr:uid="{281972D5-0D9D-4678-8410-834677392AD0}"/>
    <cellStyle name="Normal 6 3 2 2 2 2 3 2" xfId="1443" xr:uid="{DD0699AA-08EC-4F67-890C-9FF81EA107DD}"/>
    <cellStyle name="Normal 6 3 2 2 2 2 4" xfId="1444" xr:uid="{08992ED4-7F45-4B57-B129-F61D54065AA8}"/>
    <cellStyle name="Normal 6 3 2 2 2 3" xfId="605" xr:uid="{EFB15EDB-C426-4CDF-9000-7563875DD47F}"/>
    <cellStyle name="Normal 6 3 2 2 2 3 2" xfId="1445" xr:uid="{E0C289BB-C393-4AA7-802C-95F5769FE6CC}"/>
    <cellStyle name="Normal 6 3 2 2 2 3 2 2" xfId="1446" xr:uid="{777D6C0A-7528-4F45-A295-AB0BD03F689E}"/>
    <cellStyle name="Normal 6 3 2 2 2 3 3" xfId="1447" xr:uid="{B3DD1244-22C6-4C39-8C36-5D5A19115BB3}"/>
    <cellStyle name="Normal 6 3 2 2 2 3 4" xfId="3134" xr:uid="{1E39057A-1BC2-4261-B260-76CE3724C97A}"/>
    <cellStyle name="Normal 6 3 2 2 2 4" xfId="1448" xr:uid="{38F62BD0-FD52-458D-94D7-02B27F3A4B04}"/>
    <cellStyle name="Normal 6 3 2 2 2 4 2" xfId="1449" xr:uid="{F321083D-AA1C-40E0-8517-74549891C52F}"/>
    <cellStyle name="Normal 6 3 2 2 2 5" xfId="1450" xr:uid="{DA59C314-1287-4FAE-832D-96E7B9710F17}"/>
    <cellStyle name="Normal 6 3 2 2 2 6" xfId="3135" xr:uid="{7DA46E78-106B-4D98-A933-25B3F351CEBB}"/>
    <cellStyle name="Normal 6 3 2 2 3" xfId="322" xr:uid="{EC766195-691D-4849-9019-00B9F29AF8E0}"/>
    <cellStyle name="Normal 6 3 2 2 3 2" xfId="606" xr:uid="{F1682CF2-5BAB-4686-8B28-27C44D3311CB}"/>
    <cellStyle name="Normal 6 3 2 2 3 2 2" xfId="607" xr:uid="{ED8E1CA1-6AF7-4405-BC29-6E41EA446D35}"/>
    <cellStyle name="Normal 6 3 2 2 3 2 2 2" xfId="1451" xr:uid="{1745EB35-BB4B-4AD5-8C5B-185E509D332B}"/>
    <cellStyle name="Normal 6 3 2 2 3 2 2 2 2" xfId="1452" xr:uid="{4FA72842-F809-41CF-8D55-654722AB5BE4}"/>
    <cellStyle name="Normal 6 3 2 2 3 2 2 3" xfId="1453" xr:uid="{C03D044E-9495-4BF9-99EC-FE11BAF8ECD0}"/>
    <cellStyle name="Normal 6 3 2 2 3 2 3" xfId="1454" xr:uid="{F12A5BD8-2E6B-4327-9AF8-6C850F8987A1}"/>
    <cellStyle name="Normal 6 3 2 2 3 2 3 2" xfId="1455" xr:uid="{563FBB6E-505B-436B-A5A5-5E5985A096F0}"/>
    <cellStyle name="Normal 6 3 2 2 3 2 4" xfId="1456" xr:uid="{BA8A3DE2-77BB-4E05-B438-FB5CE9B38F26}"/>
    <cellStyle name="Normal 6 3 2 2 3 3" xfId="608" xr:uid="{A41C04A8-6682-4634-96C2-E51EAA774979}"/>
    <cellStyle name="Normal 6 3 2 2 3 3 2" xfId="1457" xr:uid="{907C8357-B8F9-46A3-A978-EAE908B22BAA}"/>
    <cellStyle name="Normal 6 3 2 2 3 3 2 2" xfId="1458" xr:uid="{668F4EC0-4E3D-4791-9768-3D565BBCEBFF}"/>
    <cellStyle name="Normal 6 3 2 2 3 3 3" xfId="1459" xr:uid="{2B2C92B6-902B-414E-91A1-FD877EA94E26}"/>
    <cellStyle name="Normal 6 3 2 2 3 4" xfId="1460" xr:uid="{376E501A-60FB-4FA9-940E-C8576F768D51}"/>
    <cellStyle name="Normal 6 3 2 2 3 4 2" xfId="1461" xr:uid="{D2EEE8B5-690E-4A3B-A29B-A72DFF5C738D}"/>
    <cellStyle name="Normal 6 3 2 2 3 5" xfId="1462" xr:uid="{65CD1865-A8CF-43A4-83DC-97511F5B7DEA}"/>
    <cellStyle name="Normal 6 3 2 2 4" xfId="609" xr:uid="{A9238735-323B-49FF-A3B0-35E21C348365}"/>
    <cellStyle name="Normal 6 3 2 2 4 2" xfId="610" xr:uid="{C8CB6E4D-467E-4EAD-AF34-91E26C244D95}"/>
    <cellStyle name="Normal 6 3 2 2 4 2 2" xfId="1463" xr:uid="{82FA36B1-32E2-4544-AFC2-1A898B81E334}"/>
    <cellStyle name="Normal 6 3 2 2 4 2 2 2" xfId="1464" xr:uid="{78B9ED06-4DF8-44BE-8172-F81ABB54B0AA}"/>
    <cellStyle name="Normal 6 3 2 2 4 2 3" xfId="1465" xr:uid="{EFCAA1C1-46A1-41AA-B3C1-7D216D56E622}"/>
    <cellStyle name="Normal 6 3 2 2 4 3" xfId="1466" xr:uid="{50EE2A02-D669-4493-81EB-B1E182BA0B1B}"/>
    <cellStyle name="Normal 6 3 2 2 4 3 2" xfId="1467" xr:uid="{1B034776-B1EE-43FB-8BC0-6FDFC447DDF5}"/>
    <cellStyle name="Normal 6 3 2 2 4 4" xfId="1468" xr:uid="{6BB5FEA1-9440-4A03-ACC8-8ADC8EA947C3}"/>
    <cellStyle name="Normal 6 3 2 2 5" xfId="611" xr:uid="{5D9218DF-C2DB-4168-ABC4-C8C03455764A}"/>
    <cellStyle name="Normal 6 3 2 2 5 2" xfId="1469" xr:uid="{0C3FB8B4-AAD2-4E0B-9ABA-5A9C2F97E94C}"/>
    <cellStyle name="Normal 6 3 2 2 5 2 2" xfId="1470" xr:uid="{DF6411AE-EE61-4B1F-88DD-9337B48DBF25}"/>
    <cellStyle name="Normal 6 3 2 2 5 3" xfId="1471" xr:uid="{A6BC1009-474A-40E9-8A72-ADC938B26550}"/>
    <cellStyle name="Normal 6 3 2 2 5 4" xfId="3136" xr:uid="{A43D641F-9411-4F6C-BC51-25003FE7CB80}"/>
    <cellStyle name="Normal 6 3 2 2 6" xfId="1472" xr:uid="{E0DA2D2C-386B-4F8B-9C43-DFC3F19668FD}"/>
    <cellStyle name="Normal 6 3 2 2 6 2" xfId="1473" xr:uid="{ABCE198B-579A-48B1-8D00-3382FE12D3B7}"/>
    <cellStyle name="Normal 6 3 2 2 7" xfId="1474" xr:uid="{E5D5EE9A-CF95-41A2-8D54-FF8867875892}"/>
    <cellStyle name="Normal 6 3 2 2 8" xfId="3137" xr:uid="{B36FC31B-5A8C-4FB8-9CF9-A989FCEE8114}"/>
    <cellStyle name="Normal 6 3 2 3" xfId="323" xr:uid="{666EE091-51FE-4D8B-984E-3C86DF90AC4E}"/>
    <cellStyle name="Normal 6 3 2 3 2" xfId="612" xr:uid="{6AAFCA0D-827A-4FBB-8119-C5027C580115}"/>
    <cellStyle name="Normal 6 3 2 3 2 2" xfId="613" xr:uid="{D1423220-819F-4DB8-B379-DA2D15ED0FCF}"/>
    <cellStyle name="Normal 6 3 2 3 2 2 2" xfId="1475" xr:uid="{740F9B13-F59A-4ED4-9A54-4EA29A53E1E9}"/>
    <cellStyle name="Normal 6 3 2 3 2 2 2 2" xfId="1476" xr:uid="{E9C4FEF7-54CD-445F-92C1-292CB93D8F7A}"/>
    <cellStyle name="Normal 6 3 2 3 2 2 3" xfId="1477" xr:uid="{C229A0F4-7533-43B6-8EC6-FD77C88497E5}"/>
    <cellStyle name="Normal 6 3 2 3 2 3" xfId="1478" xr:uid="{41DA4EDB-363B-461D-BA59-4F92F711F664}"/>
    <cellStyle name="Normal 6 3 2 3 2 3 2" xfId="1479" xr:uid="{53F1A619-6AB7-49A7-8C87-F2FB12847587}"/>
    <cellStyle name="Normal 6 3 2 3 2 4" xfId="1480" xr:uid="{EBDC1E04-C6E8-4ED3-95E8-F1BCA7638EAE}"/>
    <cellStyle name="Normal 6 3 2 3 3" xfId="614" xr:uid="{2F69E19D-E09B-41D9-9D6B-ABBF275803DB}"/>
    <cellStyle name="Normal 6 3 2 3 3 2" xfId="1481" xr:uid="{4B551EF4-D2CC-4299-9770-D464D4208526}"/>
    <cellStyle name="Normal 6 3 2 3 3 2 2" xfId="1482" xr:uid="{3D3E00C5-DC1A-496E-A2FA-C258FBE9C409}"/>
    <cellStyle name="Normal 6 3 2 3 3 3" xfId="1483" xr:uid="{559DEC3E-3D20-43F4-AF81-00D15A766528}"/>
    <cellStyle name="Normal 6 3 2 3 3 4" xfId="3138" xr:uid="{DA19E003-08BA-4CCA-A9AA-0A0BB19540D4}"/>
    <cellStyle name="Normal 6 3 2 3 4" xfId="1484" xr:uid="{12464BFA-BF09-45C3-9C68-7DB704B9BB88}"/>
    <cellStyle name="Normal 6 3 2 3 4 2" xfId="1485" xr:uid="{6255EB20-B189-4EA8-9DC8-E7F4EB3593FC}"/>
    <cellStyle name="Normal 6 3 2 3 5" xfId="1486" xr:uid="{FFE15AA7-3A1A-44A1-9117-F67B105EBCF2}"/>
    <cellStyle name="Normal 6 3 2 3 6" xfId="3139" xr:uid="{634AC594-A90F-472F-8DEB-2DFA7D5FAA16}"/>
    <cellStyle name="Normal 6 3 2 4" xfId="324" xr:uid="{A2F2D381-3661-4B57-889A-02D800A21674}"/>
    <cellStyle name="Normal 6 3 2 4 2" xfId="615" xr:uid="{CF876758-5BFD-4794-8E9A-D4CF9798B4E6}"/>
    <cellStyle name="Normal 6 3 2 4 2 2" xfId="616" xr:uid="{9291A26B-F13F-4730-9112-3C1BE9B43F93}"/>
    <cellStyle name="Normal 6 3 2 4 2 2 2" xfId="1487" xr:uid="{1E999EA2-ABA8-4BCF-BDC1-EE83307D01A1}"/>
    <cellStyle name="Normal 6 3 2 4 2 2 2 2" xfId="1488" xr:uid="{B22D83CC-572D-41EF-9FD2-0166561BA200}"/>
    <cellStyle name="Normal 6 3 2 4 2 2 3" xfId="1489" xr:uid="{1F28603F-37A1-42B6-B09F-0B695FF07081}"/>
    <cellStyle name="Normal 6 3 2 4 2 3" xfId="1490" xr:uid="{AE15E7BC-8765-4ABE-8262-AF711DA19C8E}"/>
    <cellStyle name="Normal 6 3 2 4 2 3 2" xfId="1491" xr:uid="{AD2A0632-22FB-4119-8012-054B86BFA9C6}"/>
    <cellStyle name="Normal 6 3 2 4 2 4" xfId="1492" xr:uid="{1ECA9065-7A2B-441D-9018-EC85C4480A75}"/>
    <cellStyle name="Normal 6 3 2 4 3" xfId="617" xr:uid="{A6A281E6-76A5-4F40-B3B2-DBF2C7F90DD9}"/>
    <cellStyle name="Normal 6 3 2 4 3 2" xfId="1493" xr:uid="{23753B5F-A328-4286-AF63-A15D4C9F5688}"/>
    <cellStyle name="Normal 6 3 2 4 3 2 2" xfId="1494" xr:uid="{B81989AE-F7C9-4664-9379-2B1D8D619C3C}"/>
    <cellStyle name="Normal 6 3 2 4 3 3" xfId="1495" xr:uid="{933C2AE0-4831-40A0-A066-93360CCD6C10}"/>
    <cellStyle name="Normal 6 3 2 4 4" xfId="1496" xr:uid="{79412A1D-CA7D-412E-8501-641E61A0D6F5}"/>
    <cellStyle name="Normal 6 3 2 4 4 2" xfId="1497" xr:uid="{EC47137C-C934-4D9B-AD7C-B6A63345B9E8}"/>
    <cellStyle name="Normal 6 3 2 4 5" xfId="1498" xr:uid="{CE2B1B38-9300-46B5-8BF1-631294E46105}"/>
    <cellStyle name="Normal 6 3 2 5" xfId="325" xr:uid="{8BEE0247-4581-4D80-9666-D7517C95A822}"/>
    <cellStyle name="Normal 6 3 2 5 2" xfId="618" xr:uid="{25A08DBB-68A0-4447-A02A-240313F7219F}"/>
    <cellStyle name="Normal 6 3 2 5 2 2" xfId="1499" xr:uid="{A6F677CC-BF5B-4E73-A087-63379FFD2674}"/>
    <cellStyle name="Normal 6 3 2 5 2 2 2" xfId="1500" xr:uid="{E87F2EC0-24FF-4E75-BC54-AE4A64685748}"/>
    <cellStyle name="Normal 6 3 2 5 2 3" xfId="1501" xr:uid="{F53CFE4F-727F-4ECA-B9DB-AB7C7C6D5543}"/>
    <cellStyle name="Normal 6 3 2 5 3" xfId="1502" xr:uid="{CDD5F903-1132-4B9A-AF92-BFB432F23361}"/>
    <cellStyle name="Normal 6 3 2 5 3 2" xfId="1503" xr:uid="{B1DB0343-C143-4111-9DA8-30433D034737}"/>
    <cellStyle name="Normal 6 3 2 5 4" xfId="1504" xr:uid="{FF861A3D-5D5D-4C38-9D6A-739D4ED83974}"/>
    <cellStyle name="Normal 6 3 2 6" xfId="619" xr:uid="{D09B186C-B5E2-4C89-AB83-8D49A6303A1A}"/>
    <cellStyle name="Normal 6 3 2 6 2" xfId="1505" xr:uid="{36343573-1087-466F-8B03-FCDC228C2EFC}"/>
    <cellStyle name="Normal 6 3 2 6 2 2" xfId="1506" xr:uid="{D1C20A92-54A1-4055-930D-88141FCFCF81}"/>
    <cellStyle name="Normal 6 3 2 6 3" xfId="1507" xr:uid="{14F83D08-AB6C-4B76-95C1-BE714E9E5943}"/>
    <cellStyle name="Normal 6 3 2 6 4" xfId="3140" xr:uid="{54C6F15D-AD4D-4D1F-B9AD-85978D250BBB}"/>
    <cellStyle name="Normal 6 3 2 7" xfId="1508" xr:uid="{355267B3-2634-420E-B2D5-5C3F8559C0BB}"/>
    <cellStyle name="Normal 6 3 2 7 2" xfId="1509" xr:uid="{99238801-553D-494B-9250-4927F40815E7}"/>
    <cellStyle name="Normal 6 3 2 8" xfId="1510" xr:uid="{2534C77B-2965-4461-BB59-E11CBB9A12C9}"/>
    <cellStyle name="Normal 6 3 2 9" xfId="3141" xr:uid="{75E9559A-AEB8-4C0F-8048-33905122D6D4}"/>
    <cellStyle name="Normal 6 3 3" xfId="119" xr:uid="{2A0B7208-B6F7-40E0-AFFB-361520766FF8}"/>
    <cellStyle name="Normal 6 3 3 2" xfId="120" xr:uid="{CB8A10D6-2C0B-480E-A217-BF083B6416E2}"/>
    <cellStyle name="Normal 6 3 3 2 2" xfId="620" xr:uid="{1B5C2959-F425-40B3-BD16-0AEEBA7AE5F2}"/>
    <cellStyle name="Normal 6 3 3 2 2 2" xfId="621" xr:uid="{7C656197-BCCB-4411-ADED-198132F17990}"/>
    <cellStyle name="Normal 6 3 3 2 2 2 2" xfId="1511" xr:uid="{858F604D-C0AE-4CE5-9F02-8F22EDF8D919}"/>
    <cellStyle name="Normal 6 3 3 2 2 2 2 2" xfId="1512" xr:uid="{908535C9-E347-418A-AFF8-5ED60BB56827}"/>
    <cellStyle name="Normal 6 3 3 2 2 2 3" xfId="1513" xr:uid="{635789AB-2F56-4621-A34A-1D545BF1A7CF}"/>
    <cellStyle name="Normal 6 3 3 2 2 3" xfId="1514" xr:uid="{A63765EF-5D9A-4023-ABA2-8D170C1DF733}"/>
    <cellStyle name="Normal 6 3 3 2 2 3 2" xfId="1515" xr:uid="{46027882-026A-400A-9F3E-4124161D54AC}"/>
    <cellStyle name="Normal 6 3 3 2 2 4" xfId="1516" xr:uid="{976AAD1E-F9DB-48C6-AAFE-24F8088401E0}"/>
    <cellStyle name="Normal 6 3 3 2 3" xfId="622" xr:uid="{076EC2FD-8578-4239-B123-8E179DD247C6}"/>
    <cellStyle name="Normal 6 3 3 2 3 2" xfId="1517" xr:uid="{A1D3335D-2737-4CE3-8542-F78CE87616A9}"/>
    <cellStyle name="Normal 6 3 3 2 3 2 2" xfId="1518" xr:uid="{666198AF-E1F4-49EF-9EF9-AA54BB6D1449}"/>
    <cellStyle name="Normal 6 3 3 2 3 3" xfId="1519" xr:uid="{2B8EA11B-CD74-4968-9B14-EB116BE778C0}"/>
    <cellStyle name="Normal 6 3 3 2 3 4" xfId="3142" xr:uid="{4C750591-ED7D-4F34-8C97-A35A9FC98AB2}"/>
    <cellStyle name="Normal 6 3 3 2 4" xfId="1520" xr:uid="{7F912205-FBCB-4AD1-A228-4D0F61253936}"/>
    <cellStyle name="Normal 6 3 3 2 4 2" xfId="1521" xr:uid="{E0C4137D-E32C-42C0-84E3-3A3D9FB75BF9}"/>
    <cellStyle name="Normal 6 3 3 2 5" xfId="1522" xr:uid="{6219EFE6-9DB4-494E-B756-07E0DB2BC7C3}"/>
    <cellStyle name="Normal 6 3 3 2 6" xfId="3143" xr:uid="{93C17FEF-DCF4-4561-9917-194B7D147E03}"/>
    <cellStyle name="Normal 6 3 3 3" xfId="326" xr:uid="{FEA6C7ED-6C21-4A40-95D7-0D35B1BDBD47}"/>
    <cellStyle name="Normal 6 3 3 3 2" xfId="623" xr:uid="{264813E5-2F5E-4D1A-B7F4-DE87D180B998}"/>
    <cellStyle name="Normal 6 3 3 3 2 2" xfId="624" xr:uid="{365ECAE2-88BF-4BCD-8319-A2D7E14EB310}"/>
    <cellStyle name="Normal 6 3 3 3 2 2 2" xfId="1523" xr:uid="{4D4BB725-A5C7-4730-BCF3-AD64E0BA5510}"/>
    <cellStyle name="Normal 6 3 3 3 2 2 2 2" xfId="1524" xr:uid="{3D097A6B-B3DD-4241-9E84-ABBA048AA748}"/>
    <cellStyle name="Normal 6 3 3 3 2 2 3" xfId="1525" xr:uid="{044282D0-A46E-45AF-8607-12B824D7055E}"/>
    <cellStyle name="Normal 6 3 3 3 2 3" xfId="1526" xr:uid="{832459C4-D562-4612-8704-2510D32E88C6}"/>
    <cellStyle name="Normal 6 3 3 3 2 3 2" xfId="1527" xr:uid="{663D09FA-2154-43BF-9D06-F73CC6ABD226}"/>
    <cellStyle name="Normal 6 3 3 3 2 4" xfId="1528" xr:uid="{865C7D56-6564-45AC-88AA-2BA9584A9BF1}"/>
    <cellStyle name="Normal 6 3 3 3 3" xfId="625" xr:uid="{9AFC9CCA-D260-4373-B87B-56C04EDBB758}"/>
    <cellStyle name="Normal 6 3 3 3 3 2" xfId="1529" xr:uid="{BFB87279-FCAC-4FAF-A085-48472C56C216}"/>
    <cellStyle name="Normal 6 3 3 3 3 2 2" xfId="1530" xr:uid="{4F83A893-7F45-4147-912D-9892BE9F9C50}"/>
    <cellStyle name="Normal 6 3 3 3 3 3" xfId="1531" xr:uid="{22324C6A-B706-410E-BD42-A1DF37912603}"/>
    <cellStyle name="Normal 6 3 3 3 4" xfId="1532" xr:uid="{90837334-CFAB-4C02-B097-C232F48332CD}"/>
    <cellStyle name="Normal 6 3 3 3 4 2" xfId="1533" xr:uid="{B71742D3-76A4-49AF-BCCE-4F7C70AD74E1}"/>
    <cellStyle name="Normal 6 3 3 3 5" xfId="1534" xr:uid="{D2FE64FE-4557-41C0-B675-37AF972CD31A}"/>
    <cellStyle name="Normal 6 3 3 4" xfId="327" xr:uid="{CE4888A3-CB59-45B7-A7A0-1DDE1453935E}"/>
    <cellStyle name="Normal 6 3 3 4 2" xfId="626" xr:uid="{67BD59B0-89FF-450A-8D88-FFE46C2A0C7B}"/>
    <cellStyle name="Normal 6 3 3 4 2 2" xfId="1535" xr:uid="{3F957955-78CD-410A-A2E8-2C75F18D7D7A}"/>
    <cellStyle name="Normal 6 3 3 4 2 2 2" xfId="1536" xr:uid="{7921FD67-EAD9-4843-8301-903D1BF9DF9D}"/>
    <cellStyle name="Normal 6 3 3 4 2 3" xfId="1537" xr:uid="{D7870E67-E5C2-4051-B98E-8D6AFFD56BF1}"/>
    <cellStyle name="Normal 6 3 3 4 3" xfId="1538" xr:uid="{47459D49-4845-4F72-A058-618625B7283B}"/>
    <cellStyle name="Normal 6 3 3 4 3 2" xfId="1539" xr:uid="{1EE56480-CB0E-4404-81C5-4CF7902468B6}"/>
    <cellStyle name="Normal 6 3 3 4 4" xfId="1540" xr:uid="{D758F712-B3E4-4191-97D6-D15B975FDDCC}"/>
    <cellStyle name="Normal 6 3 3 5" xfId="627" xr:uid="{8988549A-E0A9-4E35-A850-DD915C245753}"/>
    <cellStyle name="Normal 6 3 3 5 2" xfId="1541" xr:uid="{CEBACEBE-7469-4ECC-962F-2F3F1059824B}"/>
    <cellStyle name="Normal 6 3 3 5 2 2" xfId="1542" xr:uid="{4FF0A920-B668-4C33-9232-E8A6D1D88A00}"/>
    <cellStyle name="Normal 6 3 3 5 3" xfId="1543" xr:uid="{88988F36-085E-4B24-B5F1-FB0AFE3F754F}"/>
    <cellStyle name="Normal 6 3 3 5 4" xfId="3144" xr:uid="{FDDF0370-B4DB-4073-89A0-74C79B641DB3}"/>
    <cellStyle name="Normal 6 3 3 6" xfId="1544" xr:uid="{5656B8CB-FC34-4007-B31C-D6AD795F92FD}"/>
    <cellStyle name="Normal 6 3 3 6 2" xfId="1545" xr:uid="{C3A16D5E-1478-400E-B036-238AB148D78F}"/>
    <cellStyle name="Normal 6 3 3 7" xfId="1546" xr:uid="{77AC9791-4F50-4906-B86A-A55B43908FE5}"/>
    <cellStyle name="Normal 6 3 3 8" xfId="3145" xr:uid="{71965280-24BF-4EE6-9341-3B1077DA5DE6}"/>
    <cellStyle name="Normal 6 3 4" xfId="121" xr:uid="{938B195A-37CD-4618-A1CA-16EABD70F6F3}"/>
    <cellStyle name="Normal 6 3 4 2" xfId="447" xr:uid="{E7A4EB28-3CAC-4F83-927C-9B211D898994}"/>
    <cellStyle name="Normal 6 3 4 2 2" xfId="628" xr:uid="{A5657CEC-570C-4BE3-AE39-9E1B0708F51B}"/>
    <cellStyle name="Normal 6 3 4 2 2 2" xfId="1547" xr:uid="{3FBD8330-4A59-49AD-9D82-C429BFE9CD5F}"/>
    <cellStyle name="Normal 6 3 4 2 2 2 2" xfId="1548" xr:uid="{90351D27-4068-42FB-8720-86246EB2AE9C}"/>
    <cellStyle name="Normal 6 3 4 2 2 3" xfId="1549" xr:uid="{62857276-D7EA-448D-94F3-D9F5535F6D40}"/>
    <cellStyle name="Normal 6 3 4 2 2 4" xfId="3146" xr:uid="{84F5F5B2-BBD7-44CB-9666-47C970D2EEF1}"/>
    <cellStyle name="Normal 6 3 4 2 3" xfId="1550" xr:uid="{5524F2ED-7FD0-4C9D-A912-54E5655171E8}"/>
    <cellStyle name="Normal 6 3 4 2 3 2" xfId="1551" xr:uid="{5EDD6D49-1BF1-4877-80CB-1937D6094E7E}"/>
    <cellStyle name="Normal 6 3 4 2 4" xfId="1552" xr:uid="{86CE5EAF-78B5-4806-AFEC-444FAB917698}"/>
    <cellStyle name="Normal 6 3 4 2 5" xfId="3147" xr:uid="{790107E1-818B-4D92-B6F5-A25FCDD603FE}"/>
    <cellStyle name="Normal 6 3 4 3" xfId="629" xr:uid="{A152A060-55D9-42C4-BAB0-A68DBA786C86}"/>
    <cellStyle name="Normal 6 3 4 3 2" xfId="1553" xr:uid="{99EA5713-05F0-4379-906E-48926D0F6169}"/>
    <cellStyle name="Normal 6 3 4 3 2 2" xfId="1554" xr:uid="{002C2965-C925-4EF2-8DB7-1A7A775D3EA2}"/>
    <cellStyle name="Normal 6 3 4 3 3" xfId="1555" xr:uid="{AAEA4E5D-D014-4547-B731-71832E1A18E0}"/>
    <cellStyle name="Normal 6 3 4 3 4" xfId="3148" xr:uid="{0CF0A537-A72F-412F-A4D8-861EFD4B1CD7}"/>
    <cellStyle name="Normal 6 3 4 4" xfId="1556" xr:uid="{3BC0EA88-6D47-4160-8A25-0F177B3CEEA6}"/>
    <cellStyle name="Normal 6 3 4 4 2" xfId="1557" xr:uid="{1929722E-3FC7-4516-9543-078394D70991}"/>
    <cellStyle name="Normal 6 3 4 4 3" xfId="3149" xr:uid="{81E1B706-F1B2-4427-858C-5E5900151E62}"/>
    <cellStyle name="Normal 6 3 4 4 4" xfId="3150" xr:uid="{9D5FC1DE-0B3A-44A7-A3AE-E1D618413AA7}"/>
    <cellStyle name="Normal 6 3 4 5" xfId="1558" xr:uid="{F5D492DC-BC73-4A28-9E18-44973182E569}"/>
    <cellStyle name="Normal 6 3 4 6" xfId="3151" xr:uid="{255D08BD-83C2-4E91-B136-543B2F8EB8EC}"/>
    <cellStyle name="Normal 6 3 4 7" xfId="3152" xr:uid="{3015F5AE-9197-4493-BB67-79FF6385D504}"/>
    <cellStyle name="Normal 6 3 5" xfId="328" xr:uid="{B24D3897-9C0F-448B-8846-35DA811D07CA}"/>
    <cellStyle name="Normal 6 3 5 2" xfId="630" xr:uid="{EDCCAB46-A62A-481A-BD00-393B1479D67A}"/>
    <cellStyle name="Normal 6 3 5 2 2" xfId="631" xr:uid="{DE274983-0A47-4E4F-823F-F27D81CE1C3A}"/>
    <cellStyle name="Normal 6 3 5 2 2 2" xfId="1559" xr:uid="{F327AE8D-1650-44E1-BDEF-BA85755F1F22}"/>
    <cellStyle name="Normal 6 3 5 2 2 2 2" xfId="1560" xr:uid="{A3185C14-9CA5-42E1-AA67-33CDA4576C0A}"/>
    <cellStyle name="Normal 6 3 5 2 2 3" xfId="1561" xr:uid="{B61009A2-37F2-40C0-8FEE-A4A582BE0E6E}"/>
    <cellStyle name="Normal 6 3 5 2 3" xfId="1562" xr:uid="{73D52E41-CDE7-4EA2-9481-A9AAC622753B}"/>
    <cellStyle name="Normal 6 3 5 2 3 2" xfId="1563" xr:uid="{D27BB778-087C-4384-9F66-5F5513CD2C3D}"/>
    <cellStyle name="Normal 6 3 5 2 4" xfId="1564" xr:uid="{C76FC81C-BC92-4C8A-AF5A-B96E10D20D6E}"/>
    <cellStyle name="Normal 6 3 5 3" xfId="632" xr:uid="{9377362C-0EE9-4251-871B-B03D163BDF61}"/>
    <cellStyle name="Normal 6 3 5 3 2" xfId="1565" xr:uid="{368B1F3E-AF67-4B85-85E2-A26F0A274956}"/>
    <cellStyle name="Normal 6 3 5 3 2 2" xfId="1566" xr:uid="{A1ABD18F-0D2E-4B58-92F8-65C6C0B32BC1}"/>
    <cellStyle name="Normal 6 3 5 3 3" xfId="1567" xr:uid="{5523E889-C01C-4D21-A66D-D13C6F129E30}"/>
    <cellStyle name="Normal 6 3 5 3 4" xfId="3153" xr:uid="{726D3ED3-5E77-4E92-AC8D-BEBDAE630FCB}"/>
    <cellStyle name="Normal 6 3 5 4" xfId="1568" xr:uid="{BA295412-05AE-4986-AFDD-5796071659BC}"/>
    <cellStyle name="Normal 6 3 5 4 2" xfId="1569" xr:uid="{51D6500C-C1A9-47B2-8ED4-A81EEA5CBCB9}"/>
    <cellStyle name="Normal 6 3 5 5" xfId="1570" xr:uid="{63A2F4E9-2C42-43CA-A69E-C53F72ABE9BA}"/>
    <cellStyle name="Normal 6 3 5 6" xfId="3154" xr:uid="{3FDD929C-19AB-4A02-B319-BF8D4D53B168}"/>
    <cellStyle name="Normal 6 3 6" xfId="329" xr:uid="{9CE3D9D0-472D-4055-8BD7-74741733C300}"/>
    <cellStyle name="Normal 6 3 6 2" xfId="633" xr:uid="{65229B99-E0D2-48B2-868D-1F8E5C8618B9}"/>
    <cellStyle name="Normal 6 3 6 2 2" xfId="1571" xr:uid="{C3487F0E-A5F8-4F16-88DD-30DD5D03A61B}"/>
    <cellStyle name="Normal 6 3 6 2 2 2" xfId="1572" xr:uid="{56F31D35-7E18-4D63-8917-7F61C34DCBFE}"/>
    <cellStyle name="Normal 6 3 6 2 3" xfId="1573" xr:uid="{17681E9A-C3E3-4D19-A6DC-8E4478C28CED}"/>
    <cellStyle name="Normal 6 3 6 2 4" xfId="3155" xr:uid="{8E628EAA-58CB-4CF5-8EDE-D9FA841080E4}"/>
    <cellStyle name="Normal 6 3 6 3" xfId="1574" xr:uid="{0533CA7D-81C5-4185-81E2-77159976CC47}"/>
    <cellStyle name="Normal 6 3 6 3 2" xfId="1575" xr:uid="{A6A913BA-610D-4C23-A9C5-E67F19C09EE0}"/>
    <cellStyle name="Normal 6 3 6 4" xfId="1576" xr:uid="{1C86BB55-A272-4057-B9A6-C8700D984A89}"/>
    <cellStyle name="Normal 6 3 6 5" xfId="3156" xr:uid="{F0DD7D15-4F3B-4FE4-BE27-BA90CEDC1F37}"/>
    <cellStyle name="Normal 6 3 7" xfId="634" xr:uid="{1539EA8F-44F5-4750-8920-6E9115F2E9A0}"/>
    <cellStyle name="Normal 6 3 7 2" xfId="1577" xr:uid="{21F41141-C42E-47EC-B44B-6F5148CEA177}"/>
    <cellStyle name="Normal 6 3 7 2 2" xfId="1578" xr:uid="{9FD89AD8-6718-479B-ACE8-9DCC99B31362}"/>
    <cellStyle name="Normal 6 3 7 3" xfId="1579" xr:uid="{8A0D99AD-9AA1-4BEF-9331-50CC8DDD3E14}"/>
    <cellStyle name="Normal 6 3 7 4" xfId="3157" xr:uid="{9E1738B5-3010-407E-96CA-72691962AE4B}"/>
    <cellStyle name="Normal 6 3 8" xfId="1580" xr:uid="{07890619-4F26-41C8-8CAB-331C8686689D}"/>
    <cellStyle name="Normal 6 3 8 2" xfId="1581" xr:uid="{C646D890-ABD5-4729-A069-F1A924E29CA7}"/>
    <cellStyle name="Normal 6 3 8 3" xfId="3158" xr:uid="{09E7E81C-D448-4B68-9F08-8E5DC60172D5}"/>
    <cellStyle name="Normal 6 3 8 4" xfId="3159" xr:uid="{C229AD24-4808-485D-BD87-8F7F2AABF47A}"/>
    <cellStyle name="Normal 6 3 9" xfId="1582" xr:uid="{C3EA2A1E-484E-4789-89B1-C29F69812D3D}"/>
    <cellStyle name="Normal 6 3 9 2" xfId="4718" xr:uid="{5F44F894-0664-4162-B0F3-8B2B8E040A4D}"/>
    <cellStyle name="Normal 6 4" xfId="122" xr:uid="{328273D5-685D-403C-AB8B-3E28578067CC}"/>
    <cellStyle name="Normal 6 4 10" xfId="3160" xr:uid="{8BB39482-D1A9-4D86-BDE2-8DFB5C6DF770}"/>
    <cellStyle name="Normal 6 4 11" xfId="3161" xr:uid="{974C017E-AE3F-4F7D-8897-EC7FA5F678E1}"/>
    <cellStyle name="Normal 6 4 2" xfId="123" xr:uid="{1C2DD2A9-AC3F-45D6-8AEA-C15D14EECCBB}"/>
    <cellStyle name="Normal 6 4 2 2" xfId="124" xr:uid="{611F0476-2B82-40B4-BEA9-E3DF390A2CA3}"/>
    <cellStyle name="Normal 6 4 2 2 2" xfId="330" xr:uid="{FD042726-0FCA-43C3-BE5D-0BDD3A228856}"/>
    <cellStyle name="Normal 6 4 2 2 2 2" xfId="635" xr:uid="{E18275FF-A56E-4DE0-A424-F0E8439CDB77}"/>
    <cellStyle name="Normal 6 4 2 2 2 2 2" xfId="1583" xr:uid="{F7C17C1C-EF78-4843-937E-0F629CECC6C6}"/>
    <cellStyle name="Normal 6 4 2 2 2 2 2 2" xfId="1584" xr:uid="{7785E792-F522-439D-A890-081C60D4EBB7}"/>
    <cellStyle name="Normal 6 4 2 2 2 2 3" xfId="1585" xr:uid="{FB0151BB-CEBD-4F26-99BF-93B13C7E73B7}"/>
    <cellStyle name="Normal 6 4 2 2 2 2 4" xfId="3162" xr:uid="{C2B789F4-F335-499D-A4BE-7F3FE2147DA4}"/>
    <cellStyle name="Normal 6 4 2 2 2 3" xfId="1586" xr:uid="{B13C3398-86FB-4ED8-9FBD-D7F0DD7EAD7A}"/>
    <cellStyle name="Normal 6 4 2 2 2 3 2" xfId="1587" xr:uid="{23A6D020-0F09-43D5-AA37-BC567EF39634}"/>
    <cellStyle name="Normal 6 4 2 2 2 3 3" xfId="3163" xr:uid="{7F1C3509-66DE-40A3-AE88-1A4C544B223F}"/>
    <cellStyle name="Normal 6 4 2 2 2 3 4" xfId="3164" xr:uid="{55889B17-D1B7-4A4E-8A76-21DE267FE2CC}"/>
    <cellStyle name="Normal 6 4 2 2 2 4" xfId="1588" xr:uid="{FD2A29D1-F8BC-4B8A-924C-9FB0987F2AD6}"/>
    <cellStyle name="Normal 6 4 2 2 2 5" xfId="3165" xr:uid="{D620770B-1141-4FC9-956D-F0DA18D25560}"/>
    <cellStyle name="Normal 6 4 2 2 2 6" xfId="3166" xr:uid="{D0D904B6-C908-42AD-B432-6F1814AE696D}"/>
    <cellStyle name="Normal 6 4 2 2 3" xfId="636" xr:uid="{7ABC0BF0-D7D0-4C93-A5F1-342520E6F045}"/>
    <cellStyle name="Normal 6 4 2 2 3 2" xfId="1589" xr:uid="{7F501CED-2935-40FE-A9D3-68AF9F06854C}"/>
    <cellStyle name="Normal 6 4 2 2 3 2 2" xfId="1590" xr:uid="{F349833A-078F-4868-B013-320B9E340A32}"/>
    <cellStyle name="Normal 6 4 2 2 3 2 3" xfId="3167" xr:uid="{49B79C4A-E633-4B3A-9618-C5CDC3B2B674}"/>
    <cellStyle name="Normal 6 4 2 2 3 2 4" xfId="3168" xr:uid="{EC1B0099-7066-4E7C-860C-71E58837B395}"/>
    <cellStyle name="Normal 6 4 2 2 3 3" xfId="1591" xr:uid="{18A238EE-5FFF-46B1-B898-55EF8DCB3045}"/>
    <cellStyle name="Normal 6 4 2 2 3 4" xfId="3169" xr:uid="{E8A3E9BF-EC51-4516-9BCA-35E9E1511946}"/>
    <cellStyle name="Normal 6 4 2 2 3 5" xfId="3170" xr:uid="{1FF82BD1-D8C4-4203-B163-6D0187FF18F3}"/>
    <cellStyle name="Normal 6 4 2 2 4" xfId="1592" xr:uid="{B9FF7208-C243-4AAE-9317-9B8253AD645A}"/>
    <cellStyle name="Normal 6 4 2 2 4 2" xfId="1593" xr:uid="{D7C41467-1328-44BD-9495-3209F7D15E2E}"/>
    <cellStyle name="Normal 6 4 2 2 4 3" xfId="3171" xr:uid="{EBA9DF76-C214-4699-862C-DE3CFEF4C74D}"/>
    <cellStyle name="Normal 6 4 2 2 4 4" xfId="3172" xr:uid="{71EB2800-8423-4762-8E9C-02786534DA68}"/>
    <cellStyle name="Normal 6 4 2 2 5" xfId="1594" xr:uid="{EF56234B-B232-4ED8-A302-602D86B1E971}"/>
    <cellStyle name="Normal 6 4 2 2 5 2" xfId="3173" xr:uid="{14CDD64E-7E8F-4B84-B8FB-BD4C16DCBB53}"/>
    <cellStyle name="Normal 6 4 2 2 5 3" xfId="3174" xr:uid="{0C6A7C1C-7D70-431C-B9BE-D3A7A302C730}"/>
    <cellStyle name="Normal 6 4 2 2 5 4" xfId="3175" xr:uid="{8D8B21F5-0689-467F-8560-137B151F1970}"/>
    <cellStyle name="Normal 6 4 2 2 6" xfId="3176" xr:uid="{84EEC50E-4DBE-41E7-81BC-23C6D8160480}"/>
    <cellStyle name="Normal 6 4 2 2 7" xfId="3177" xr:uid="{9ACC8355-8561-4131-890A-523B4E8288C8}"/>
    <cellStyle name="Normal 6 4 2 2 8" xfId="3178" xr:uid="{549481EA-D01A-4559-B981-2892F5C9A6AC}"/>
    <cellStyle name="Normal 6 4 2 3" xfId="331" xr:uid="{F999BA98-4235-456E-9EA3-18A12AF77BEB}"/>
    <cellStyle name="Normal 6 4 2 3 2" xfId="637" xr:uid="{CDECEA43-83D8-4C88-BA81-902528BC8E04}"/>
    <cellStyle name="Normal 6 4 2 3 2 2" xfId="638" xr:uid="{F561940E-4926-4158-B76D-C3FDF18CD436}"/>
    <cellStyle name="Normal 6 4 2 3 2 2 2" xfId="1595" xr:uid="{3275FCAF-6766-46E4-9715-B20A7569CF01}"/>
    <cellStyle name="Normal 6 4 2 3 2 2 2 2" xfId="1596" xr:uid="{FB6B2C08-A24F-493F-82C8-0969B9FC1C51}"/>
    <cellStyle name="Normal 6 4 2 3 2 2 3" xfId="1597" xr:uid="{ECC09BAB-0BD2-4E5A-9D50-ACE84928A0E1}"/>
    <cellStyle name="Normal 6 4 2 3 2 3" xfId="1598" xr:uid="{5DAB3530-DCDA-47B5-8ED9-D8447AF01842}"/>
    <cellStyle name="Normal 6 4 2 3 2 3 2" xfId="1599" xr:uid="{37E5983B-E102-47C3-8053-534681B9BC09}"/>
    <cellStyle name="Normal 6 4 2 3 2 4" xfId="1600" xr:uid="{98A2534D-D6D1-42B3-A91A-683E59ABA960}"/>
    <cellStyle name="Normal 6 4 2 3 3" xfId="639" xr:uid="{01C3E5B3-3FC6-4E11-AC80-424005F986AE}"/>
    <cellStyle name="Normal 6 4 2 3 3 2" xfId="1601" xr:uid="{E5386978-265D-47E6-AD0C-293E359F19B4}"/>
    <cellStyle name="Normal 6 4 2 3 3 2 2" xfId="1602" xr:uid="{8B881EDA-F7D3-4F80-8E52-8D59B3AEFBEF}"/>
    <cellStyle name="Normal 6 4 2 3 3 3" xfId="1603" xr:uid="{1D4D3795-DC22-49D8-8541-175CF3C93C8E}"/>
    <cellStyle name="Normal 6 4 2 3 3 4" xfId="3179" xr:uid="{6D44A19D-7A73-4863-B06E-4551EE291081}"/>
    <cellStyle name="Normal 6 4 2 3 4" xfId="1604" xr:uid="{D3375250-F1C1-4A41-8B20-8EBFAC8A4216}"/>
    <cellStyle name="Normal 6 4 2 3 4 2" xfId="1605" xr:uid="{7A8BE405-F029-4740-A4C4-48E958E3E83D}"/>
    <cellStyle name="Normal 6 4 2 3 5" xfId="1606" xr:uid="{8398561E-C510-4919-B3F1-3FD23E8CFBBD}"/>
    <cellStyle name="Normal 6 4 2 3 6" xfId="3180" xr:uid="{C0B077AC-D48A-4236-9670-27569C562575}"/>
    <cellStyle name="Normal 6 4 2 4" xfId="332" xr:uid="{4BA50C76-CC20-49DF-929E-37C0A0DB45A7}"/>
    <cellStyle name="Normal 6 4 2 4 2" xfId="640" xr:uid="{E884A783-A246-4F31-9EA4-9256F863E3BA}"/>
    <cellStyle name="Normal 6 4 2 4 2 2" xfId="1607" xr:uid="{635B7DEE-971A-45FC-A4ED-FCE6A9A1D14C}"/>
    <cellStyle name="Normal 6 4 2 4 2 2 2" xfId="1608" xr:uid="{24150676-234C-4A85-9499-29D0155A046A}"/>
    <cellStyle name="Normal 6 4 2 4 2 3" xfId="1609" xr:uid="{8348B0FE-441F-4069-BD8D-94D296BD8EC9}"/>
    <cellStyle name="Normal 6 4 2 4 2 4" xfId="3181" xr:uid="{532C0CDF-4754-4458-A895-461AAE6A329F}"/>
    <cellStyle name="Normal 6 4 2 4 3" xfId="1610" xr:uid="{68E72B26-05F6-402D-9203-06B9A652C337}"/>
    <cellStyle name="Normal 6 4 2 4 3 2" xfId="1611" xr:uid="{C2F40B0A-3B11-46F4-9C40-3DC5A7848EA6}"/>
    <cellStyle name="Normal 6 4 2 4 4" xfId="1612" xr:uid="{7BE9097C-B73A-4AA8-803D-38A8489102D4}"/>
    <cellStyle name="Normal 6 4 2 4 5" xfId="3182" xr:uid="{15CE1325-5C9B-4A36-9B5B-83AA819CCBA1}"/>
    <cellStyle name="Normal 6 4 2 5" xfId="333" xr:uid="{70174549-9BA4-42EB-BE31-EB02D6A019C9}"/>
    <cellStyle name="Normal 6 4 2 5 2" xfId="1613" xr:uid="{C28A23FA-B8BB-4FB0-85D2-0157DF6081ED}"/>
    <cellStyle name="Normal 6 4 2 5 2 2" xfId="1614" xr:uid="{BA91AF79-DD1B-46D7-B3F6-5F8558B51D23}"/>
    <cellStyle name="Normal 6 4 2 5 3" xfId="1615" xr:uid="{BAB79795-1C48-466C-8CAC-70923FF271FC}"/>
    <cellStyle name="Normal 6 4 2 5 4" xfId="3183" xr:uid="{B6852197-9588-44E8-B102-318DE9999C48}"/>
    <cellStyle name="Normal 6 4 2 6" xfId="1616" xr:uid="{C94FB4D9-2454-41AF-91FA-E6E7728E946E}"/>
    <cellStyle name="Normal 6 4 2 6 2" xfId="1617" xr:uid="{9CA6B5F5-6A25-4F46-9F65-399A49C01D49}"/>
    <cellStyle name="Normal 6 4 2 6 3" xfId="3184" xr:uid="{AFB46273-D24A-4B40-BF74-F7CD0833FC4C}"/>
    <cellStyle name="Normal 6 4 2 6 4" xfId="3185" xr:uid="{EAB01790-EC6B-41A9-BEBC-E430E2C40AFA}"/>
    <cellStyle name="Normal 6 4 2 7" xfId="1618" xr:uid="{1AD0E36B-8EED-4736-A6DD-EC917C322357}"/>
    <cellStyle name="Normal 6 4 2 8" xfId="3186" xr:uid="{051E26B8-71AC-49E5-A0BB-BA0F0419B7C5}"/>
    <cellStyle name="Normal 6 4 2 9" xfId="3187" xr:uid="{CFA8436A-C1C3-4DB3-A419-1ED3DCDEEC5A}"/>
    <cellStyle name="Normal 6 4 3" xfId="125" xr:uid="{36588C3D-42C9-4FBC-9261-8179678A5390}"/>
    <cellStyle name="Normal 6 4 3 2" xfId="126" xr:uid="{95972C2A-B0C0-4A42-9384-2685FC75C0F8}"/>
    <cellStyle name="Normal 6 4 3 2 2" xfId="641" xr:uid="{D0FE893C-241D-454E-8F24-FB0FFB92E0A6}"/>
    <cellStyle name="Normal 6 4 3 2 2 2" xfId="1619" xr:uid="{F8FD7484-3D83-4BD2-8ED6-92D8D7CF6A99}"/>
    <cellStyle name="Normal 6 4 3 2 2 2 2" xfId="1620" xr:uid="{22902963-468E-432B-A85F-F3714519EFAF}"/>
    <cellStyle name="Normal 6 4 3 2 2 2 2 2" xfId="4476" xr:uid="{D81048B0-562C-48E1-97CA-A835EB8E8AB6}"/>
    <cellStyle name="Normal 6 4 3 2 2 2 3" xfId="4477" xr:uid="{A147469D-50F2-45CB-916E-3642BE3D7EC8}"/>
    <cellStyle name="Normal 6 4 3 2 2 3" xfId="1621" xr:uid="{8175F85B-9447-485F-B3A3-63E357BE5C9C}"/>
    <cellStyle name="Normal 6 4 3 2 2 3 2" xfId="4478" xr:uid="{19A54201-01E5-4DD2-AED9-86A7B43F96DD}"/>
    <cellStyle name="Normal 6 4 3 2 2 4" xfId="3188" xr:uid="{1FDA6A7A-A5F8-4C1D-81D7-0EB806B42757}"/>
    <cellStyle name="Normal 6 4 3 2 3" xfId="1622" xr:uid="{E6CD7F17-3656-4A6A-9A63-8EFBF2F87455}"/>
    <cellStyle name="Normal 6 4 3 2 3 2" xfId="1623" xr:uid="{38F10026-8639-4919-885B-106528D9382A}"/>
    <cellStyle name="Normal 6 4 3 2 3 2 2" xfId="4479" xr:uid="{F513B0F4-0757-4FB1-BBF3-AAFF5112FBEE}"/>
    <cellStyle name="Normal 6 4 3 2 3 3" xfId="3189" xr:uid="{0671140F-C9A2-4941-851E-1C8DE155CB4E}"/>
    <cellStyle name="Normal 6 4 3 2 3 4" xfId="3190" xr:uid="{EAE0645E-D1A4-481E-9450-6AE9484EA9F7}"/>
    <cellStyle name="Normal 6 4 3 2 4" xfId="1624" xr:uid="{009613FE-B933-4B45-BF70-8EC119ACBF6F}"/>
    <cellStyle name="Normal 6 4 3 2 4 2" xfId="4480" xr:uid="{134EB14E-A7A9-4E12-BEC0-8D7B6C240292}"/>
    <cellStyle name="Normal 6 4 3 2 5" xfId="3191" xr:uid="{976410A6-3863-4370-8AF2-5CC64C3427A0}"/>
    <cellStyle name="Normal 6 4 3 2 6" xfId="3192" xr:uid="{47B2BF97-5A47-4EFA-82B9-289C2EA7F443}"/>
    <cellStyle name="Normal 6 4 3 3" xfId="334" xr:uid="{4A13B165-D88E-4E34-8020-47BD97BF5A96}"/>
    <cellStyle name="Normal 6 4 3 3 2" xfId="1625" xr:uid="{70508F5E-0BCE-4BB8-B200-894D7E22D0E7}"/>
    <cellStyle name="Normal 6 4 3 3 2 2" xfId="1626" xr:uid="{ED005979-9802-4EEE-BC14-D528753E957B}"/>
    <cellStyle name="Normal 6 4 3 3 2 2 2" xfId="4481" xr:uid="{935E4A05-D999-4335-B859-5E5E29A2A8DA}"/>
    <cellStyle name="Normal 6 4 3 3 2 3" xfId="3193" xr:uid="{161B88D2-9947-403C-A972-3ED7853FF644}"/>
    <cellStyle name="Normal 6 4 3 3 2 4" xfId="3194" xr:uid="{7E79709A-D543-4297-9879-481C6D8A0638}"/>
    <cellStyle name="Normal 6 4 3 3 3" xfId="1627" xr:uid="{91D86054-B9BA-4E4D-8967-5069DEF72585}"/>
    <cellStyle name="Normal 6 4 3 3 3 2" xfId="4482" xr:uid="{F33BFA7D-D856-4E7A-B98B-1C721659AE06}"/>
    <cellStyle name="Normal 6 4 3 3 4" xfId="3195" xr:uid="{818DA6C3-C923-43DF-BC79-01C8A3751DF1}"/>
    <cellStyle name="Normal 6 4 3 3 5" xfId="3196" xr:uid="{4C86F54F-47BB-4829-A394-5288FB5EB174}"/>
    <cellStyle name="Normal 6 4 3 4" xfId="1628" xr:uid="{EB540B87-36B1-43D5-A157-2103D128F356}"/>
    <cellStyle name="Normal 6 4 3 4 2" xfId="1629" xr:uid="{581E067A-AD48-4A98-89F2-6BB98F50E046}"/>
    <cellStyle name="Normal 6 4 3 4 2 2" xfId="4483" xr:uid="{58855BA0-E12D-44A5-B38D-A2EF82BCBEA5}"/>
    <cellStyle name="Normal 6 4 3 4 3" xfId="3197" xr:uid="{C5FC74E6-3C21-49BB-A094-F00A8D877FE5}"/>
    <cellStyle name="Normal 6 4 3 4 4" xfId="3198" xr:uid="{C2996547-85A8-413C-9BC4-FC60DFC5946E}"/>
    <cellStyle name="Normal 6 4 3 5" xfId="1630" xr:uid="{EF3889E4-837D-4A6C-B0D8-BE61C4D37723}"/>
    <cellStyle name="Normal 6 4 3 5 2" xfId="3199" xr:uid="{68FD5370-886B-4D50-A4CB-7184866EC243}"/>
    <cellStyle name="Normal 6 4 3 5 3" xfId="3200" xr:uid="{619A276B-0881-4279-BDC5-28995E2F5B45}"/>
    <cellStyle name="Normal 6 4 3 5 4" xfId="3201" xr:uid="{188AEC87-E4CD-4BE1-B4DD-5CB08A390409}"/>
    <cellStyle name="Normal 6 4 3 6" xfId="3202" xr:uid="{D9EFDF99-164D-4722-802B-B8934F26D4C1}"/>
    <cellStyle name="Normal 6 4 3 7" xfId="3203" xr:uid="{09CB72EE-D523-4326-8620-F5BAA6270ACC}"/>
    <cellStyle name="Normal 6 4 3 8" xfId="3204" xr:uid="{FD5757CF-E892-4A86-AAD5-F35AEAD5BEB7}"/>
    <cellStyle name="Normal 6 4 4" xfId="127" xr:uid="{52E4C783-5C7E-45AE-A46E-8CA670A4AE1E}"/>
    <cellStyle name="Normal 6 4 4 2" xfId="642" xr:uid="{6679DE4A-4529-4181-8951-F62035C60366}"/>
    <cellStyle name="Normal 6 4 4 2 2" xfId="643" xr:uid="{54D20E30-6380-4E11-BE2C-A7AD015A27CA}"/>
    <cellStyle name="Normal 6 4 4 2 2 2" xfId="1631" xr:uid="{DD34AFD7-409E-4714-AF35-E458FEC9C8E8}"/>
    <cellStyle name="Normal 6 4 4 2 2 2 2" xfId="1632" xr:uid="{0F71F578-98AF-4496-BFC3-30EE8EE2DBBF}"/>
    <cellStyle name="Normal 6 4 4 2 2 3" xfId="1633" xr:uid="{652685D1-7F71-4F0B-BB68-71EB930EE696}"/>
    <cellStyle name="Normal 6 4 4 2 2 4" xfId="3205" xr:uid="{26EDFD1C-544C-4ED5-9A48-9A80CFBA9AD2}"/>
    <cellStyle name="Normal 6 4 4 2 3" xfId="1634" xr:uid="{C7A24EF9-656D-4176-B206-2822DE2CEC6D}"/>
    <cellStyle name="Normal 6 4 4 2 3 2" xfId="1635" xr:uid="{B57B2BD9-38C8-490E-96D9-E79F91C154AE}"/>
    <cellStyle name="Normal 6 4 4 2 4" xfId="1636" xr:uid="{00894D30-9AAF-4BAC-89B2-1336AE578868}"/>
    <cellStyle name="Normal 6 4 4 2 5" xfId="3206" xr:uid="{7099F538-B5F5-4028-8617-722ADF1BC4FA}"/>
    <cellStyle name="Normal 6 4 4 3" xfId="644" xr:uid="{36BEF5A0-ACA5-4883-AF80-81819F071DBE}"/>
    <cellStyle name="Normal 6 4 4 3 2" xfId="1637" xr:uid="{54256A80-587B-428B-992D-8785989FF0FC}"/>
    <cellStyle name="Normal 6 4 4 3 2 2" xfId="1638" xr:uid="{4EA55FCF-D061-4CD3-B2C8-2E1195F15995}"/>
    <cellStyle name="Normal 6 4 4 3 3" xfId="1639" xr:uid="{BF13969B-F079-43A6-83AA-7B4DA2662CFB}"/>
    <cellStyle name="Normal 6 4 4 3 4" xfId="3207" xr:uid="{1A67EAED-0C5B-4429-B11A-86F80390C634}"/>
    <cellStyle name="Normal 6 4 4 4" xfId="1640" xr:uid="{0439BBC7-941E-43C6-83A2-3E2E0145704B}"/>
    <cellStyle name="Normal 6 4 4 4 2" xfId="1641" xr:uid="{8915BDD6-125E-4A1D-A036-234B00C3EA7C}"/>
    <cellStyle name="Normal 6 4 4 4 3" xfId="3208" xr:uid="{91153056-2702-49FB-AA4B-F4901BBC5B02}"/>
    <cellStyle name="Normal 6 4 4 4 4" xfId="3209" xr:uid="{4D561300-BFCF-469B-A286-27EDEC834B0A}"/>
    <cellStyle name="Normal 6 4 4 5" xfId="1642" xr:uid="{E71CDEDC-E5C1-4820-83C7-0CFE718CCC2B}"/>
    <cellStyle name="Normal 6 4 4 6" xfId="3210" xr:uid="{7049608F-9D59-476B-94FF-78F4EA52FAB8}"/>
    <cellStyle name="Normal 6 4 4 7" xfId="3211" xr:uid="{09E5ADE8-6C3B-4B24-88F2-AA434FF1CFD8}"/>
    <cellStyle name="Normal 6 4 5" xfId="335" xr:uid="{4084AE49-D17B-4439-9D8D-1FFB5A328A44}"/>
    <cellStyle name="Normal 6 4 5 2" xfId="645" xr:uid="{6BC81AE6-5138-4509-AC76-8EE74832B359}"/>
    <cellStyle name="Normal 6 4 5 2 2" xfId="1643" xr:uid="{B600A126-1CA1-4F26-89D4-139A665F2FD3}"/>
    <cellStyle name="Normal 6 4 5 2 2 2" xfId="1644" xr:uid="{41F10E87-8149-4BFD-BA7D-C376316A8231}"/>
    <cellStyle name="Normal 6 4 5 2 3" xfId="1645" xr:uid="{EEECC379-02EC-4883-9AD6-ABF676C45BF7}"/>
    <cellStyle name="Normal 6 4 5 2 4" xfId="3212" xr:uid="{8BD24A93-9C69-4E88-B022-4B4C9A2315FE}"/>
    <cellStyle name="Normal 6 4 5 3" xfId="1646" xr:uid="{D0F9B88D-E563-4CD3-A33E-87A7B53A41E9}"/>
    <cellStyle name="Normal 6 4 5 3 2" xfId="1647" xr:uid="{47EB0CFC-472E-4722-A20E-6AEB7902455A}"/>
    <cellStyle name="Normal 6 4 5 3 3" xfId="3213" xr:uid="{DE997284-2851-4B43-B94E-204110A33377}"/>
    <cellStyle name="Normal 6 4 5 3 4" xfId="3214" xr:uid="{247DEA06-3280-4FE3-B78D-AE865C0CDACE}"/>
    <cellStyle name="Normal 6 4 5 4" xfId="1648" xr:uid="{4055E02B-5B3E-4B46-817F-E5C29ADA07C5}"/>
    <cellStyle name="Normal 6 4 5 5" xfId="3215" xr:uid="{0731A477-F727-40D5-BAB9-2375338EFDD4}"/>
    <cellStyle name="Normal 6 4 5 6" xfId="3216" xr:uid="{25AADFDC-048A-4343-B3E3-23DA2BDBBD2F}"/>
    <cellStyle name="Normal 6 4 6" xfId="336" xr:uid="{A24D00F8-58F7-4CAA-8F10-D499A58FAD30}"/>
    <cellStyle name="Normal 6 4 6 2" xfId="1649" xr:uid="{2E59B76D-184F-475E-950D-364C817BF0A9}"/>
    <cellStyle name="Normal 6 4 6 2 2" xfId="1650" xr:uid="{5B4C095F-46EF-4E89-BF9F-2CB52F5B8E2D}"/>
    <cellStyle name="Normal 6 4 6 2 3" xfId="3217" xr:uid="{8884BB87-0B15-47DB-B285-C4EB0D45D501}"/>
    <cellStyle name="Normal 6 4 6 2 4" xfId="3218" xr:uid="{DCA10B4F-A38B-4E56-8CB8-5B398CCA8250}"/>
    <cellStyle name="Normal 6 4 6 3" xfId="1651" xr:uid="{C0343073-947F-46FB-9F50-28A002F3D4D0}"/>
    <cellStyle name="Normal 6 4 6 4" xfId="3219" xr:uid="{5568C57F-33CC-4DE4-84B4-2E7F36E57C76}"/>
    <cellStyle name="Normal 6 4 6 5" xfId="3220" xr:uid="{B047292E-C67B-46A4-B6B1-3524229D2196}"/>
    <cellStyle name="Normal 6 4 7" xfId="1652" xr:uid="{1818EAEC-9560-41D2-9B1F-BC74CF043EF4}"/>
    <cellStyle name="Normal 6 4 7 2" xfId="1653" xr:uid="{258B60CE-ABFA-4204-9EA8-2310C8028A95}"/>
    <cellStyle name="Normal 6 4 7 3" xfId="3221" xr:uid="{7DA1ADAC-EBAA-4DCC-9C10-276C92775B51}"/>
    <cellStyle name="Normal 6 4 7 3 2" xfId="4407" xr:uid="{C7C83376-AD5B-4356-982A-A1FDCA73F505}"/>
    <cellStyle name="Normal 6 4 7 3 3" xfId="4685" xr:uid="{7D721E11-F8DE-4D96-BC84-FFCC050F2598}"/>
    <cellStyle name="Normal 6 4 7 4" xfId="3222" xr:uid="{B279B797-24D2-42D2-A077-CCF91CAD2093}"/>
    <cellStyle name="Normal 6 4 8" xfId="1654" xr:uid="{4AA873BD-306D-4946-A5F3-317EE93EE389}"/>
    <cellStyle name="Normal 6 4 8 2" xfId="3223" xr:uid="{C93D9D2A-0ADC-4DEE-9749-6846DE46C304}"/>
    <cellStyle name="Normal 6 4 8 3" xfId="3224" xr:uid="{5C38C740-6075-4425-8E52-CB4883146B03}"/>
    <cellStyle name="Normal 6 4 8 4" xfId="3225" xr:uid="{F2750DC7-00F3-46C4-8459-F5F266C604C2}"/>
    <cellStyle name="Normal 6 4 9" xfId="3226" xr:uid="{0DAB1289-7B13-4F52-AA30-64EA2E543B9F}"/>
    <cellStyle name="Normal 6 5" xfId="128" xr:uid="{500FCFB9-D4BF-4323-8A0B-5122CE950809}"/>
    <cellStyle name="Normal 6 5 10" xfId="3227" xr:uid="{AA7BDC30-53E1-4498-B789-EEBA4F55D35B}"/>
    <cellStyle name="Normal 6 5 11" xfId="3228" xr:uid="{DD8A4D42-713B-4F7D-BE55-21D77FDEF9BF}"/>
    <cellStyle name="Normal 6 5 2" xfId="129" xr:uid="{69E31D86-6C09-4CF2-82C9-E95E4831F988}"/>
    <cellStyle name="Normal 6 5 2 2" xfId="337" xr:uid="{B633273E-9EAA-4829-95F9-5341C5A4924B}"/>
    <cellStyle name="Normal 6 5 2 2 2" xfId="646" xr:uid="{C9D5650E-EAC7-40E2-BC6D-D1A8E29F0EDC}"/>
    <cellStyle name="Normal 6 5 2 2 2 2" xfId="647" xr:uid="{A7D408FE-8401-4860-A05E-B65C5832FFBC}"/>
    <cellStyle name="Normal 6 5 2 2 2 2 2" xfId="1655" xr:uid="{C32DD81F-DB6D-4D17-96A2-0215802EBB0F}"/>
    <cellStyle name="Normal 6 5 2 2 2 2 3" xfId="3229" xr:uid="{AD449B37-4FCF-4C2B-83A8-430EC157FE7D}"/>
    <cellStyle name="Normal 6 5 2 2 2 2 4" xfId="3230" xr:uid="{BE96A0DE-3E93-4290-8E80-EE7326AE78F7}"/>
    <cellStyle name="Normal 6 5 2 2 2 3" xfId="1656" xr:uid="{F6EB45EE-06B2-4174-8323-5FCDA4CC1955}"/>
    <cellStyle name="Normal 6 5 2 2 2 3 2" xfId="3231" xr:uid="{9BF7C47C-C730-4C09-9DA7-B21A34C739E1}"/>
    <cellStyle name="Normal 6 5 2 2 2 3 3" xfId="3232" xr:uid="{1820E082-5C6D-43D4-B82C-C8D72C7433A9}"/>
    <cellStyle name="Normal 6 5 2 2 2 3 4" xfId="3233" xr:uid="{F9168461-D12E-4222-9F0D-E5F42F7B4784}"/>
    <cellStyle name="Normal 6 5 2 2 2 4" xfId="3234" xr:uid="{0E6C19B9-CE98-4A88-99B2-EE44CC732465}"/>
    <cellStyle name="Normal 6 5 2 2 2 5" xfId="3235" xr:uid="{E2D5FCF2-273C-4D70-8232-650C01F733AE}"/>
    <cellStyle name="Normal 6 5 2 2 2 6" xfId="3236" xr:uid="{6A5A6A8C-8ACB-4955-B512-BAF880630400}"/>
    <cellStyle name="Normal 6 5 2 2 3" xfId="648" xr:uid="{065CCE13-A94E-4A13-9DB2-6A476DD080BE}"/>
    <cellStyle name="Normal 6 5 2 2 3 2" xfId="1657" xr:uid="{314F83DD-4BB7-447B-837F-AF8EF72F365B}"/>
    <cellStyle name="Normal 6 5 2 2 3 2 2" xfId="3237" xr:uid="{39093DCB-E920-4F3B-9BC9-D19E44CD846C}"/>
    <cellStyle name="Normal 6 5 2 2 3 2 3" xfId="3238" xr:uid="{9E41AEF8-E505-414B-805A-5366289A3DE8}"/>
    <cellStyle name="Normal 6 5 2 2 3 2 4" xfId="3239" xr:uid="{9D25AFD0-0346-4FFF-957F-168511E2C511}"/>
    <cellStyle name="Normal 6 5 2 2 3 3" xfId="3240" xr:uid="{F9996681-25C7-42B5-95AA-AB4B2AFD06AD}"/>
    <cellStyle name="Normal 6 5 2 2 3 4" xfId="3241" xr:uid="{CDB8EFB1-FD04-4A3D-AFA6-030C67A31BBF}"/>
    <cellStyle name="Normal 6 5 2 2 3 5" xfId="3242" xr:uid="{548D9CAD-6B0F-490E-935C-1A4BB5087D83}"/>
    <cellStyle name="Normal 6 5 2 2 4" xfId="1658" xr:uid="{E05708AF-51C6-449A-B99B-9C7DE6FE8D40}"/>
    <cellStyle name="Normal 6 5 2 2 4 2" xfId="3243" xr:uid="{8DFDBAB0-1C34-47A7-9C7D-5A7F44557EFD}"/>
    <cellStyle name="Normal 6 5 2 2 4 3" xfId="3244" xr:uid="{54676D73-726C-4CC9-942B-422F5D405E3E}"/>
    <cellStyle name="Normal 6 5 2 2 4 4" xfId="3245" xr:uid="{634D8AFB-CDEB-468F-AE9A-BEC88204C4B4}"/>
    <cellStyle name="Normal 6 5 2 2 5" xfId="3246" xr:uid="{0A1618E4-0F27-450D-85E3-B3AD47C17748}"/>
    <cellStyle name="Normal 6 5 2 2 5 2" xfId="3247" xr:uid="{A1BD5C17-4269-4EB4-B205-289966ACCF24}"/>
    <cellStyle name="Normal 6 5 2 2 5 3" xfId="3248" xr:uid="{67DC0138-9198-4041-8B8D-2D32C37B3B86}"/>
    <cellStyle name="Normal 6 5 2 2 5 4" xfId="3249" xr:uid="{BB3ABEB1-B520-412B-A684-6EF83DAD2740}"/>
    <cellStyle name="Normal 6 5 2 2 6" xfId="3250" xr:uid="{25F80752-4646-463D-BACB-E6C0A058E730}"/>
    <cellStyle name="Normal 6 5 2 2 7" xfId="3251" xr:uid="{4A20A1FE-5235-4883-8C36-04A36D807E8A}"/>
    <cellStyle name="Normal 6 5 2 2 8" xfId="3252" xr:uid="{346B1BDF-FA6C-4BC5-B710-1043CECED661}"/>
    <cellStyle name="Normal 6 5 2 3" xfId="649" xr:uid="{9B43758F-2E99-4714-92FC-B270131E6767}"/>
    <cellStyle name="Normal 6 5 2 3 2" xfId="650" xr:uid="{FEF28202-F88A-45B5-9ADE-293E8F85AB75}"/>
    <cellStyle name="Normal 6 5 2 3 2 2" xfId="651" xr:uid="{477BDD03-AA49-4A4F-BE33-2F903902FE54}"/>
    <cellStyle name="Normal 6 5 2 3 2 3" xfId="3253" xr:uid="{055ABD9D-B0CE-4A9B-9A8C-164BB83A2EDC}"/>
    <cellStyle name="Normal 6 5 2 3 2 4" xfId="3254" xr:uid="{31FE7FE8-F254-4988-B830-5C3A9D8577A3}"/>
    <cellStyle name="Normal 6 5 2 3 3" xfId="652" xr:uid="{005F59FF-A7F4-423A-9D0E-3DBDA465167B}"/>
    <cellStyle name="Normal 6 5 2 3 3 2" xfId="3255" xr:uid="{869E1783-4EEC-4A17-BBDF-42FF71087EA4}"/>
    <cellStyle name="Normal 6 5 2 3 3 3" xfId="3256" xr:uid="{171F46D3-B72C-4796-BA5F-E3AD4BDE2C3C}"/>
    <cellStyle name="Normal 6 5 2 3 3 4" xfId="3257" xr:uid="{D744027C-A7BA-4AA3-9667-2A1A97BDDE2C}"/>
    <cellStyle name="Normal 6 5 2 3 4" xfId="3258" xr:uid="{3C8C4262-19AF-41B9-9557-3B5DC75BB60D}"/>
    <cellStyle name="Normal 6 5 2 3 5" xfId="3259" xr:uid="{4520417F-30C6-45FC-93A5-4E5A6B0B1F34}"/>
    <cellStyle name="Normal 6 5 2 3 6" xfId="3260" xr:uid="{545782F1-70A7-44ED-93EC-75E7B0036999}"/>
    <cellStyle name="Normal 6 5 2 4" xfId="653" xr:uid="{463DB8CE-0757-42EC-97BD-6BE2D53C2D1B}"/>
    <cellStyle name="Normal 6 5 2 4 2" xfId="654" xr:uid="{CFD2E60A-D685-4F7B-91B7-5FAE42885B37}"/>
    <cellStyle name="Normal 6 5 2 4 2 2" xfId="3261" xr:uid="{5D29EA30-9889-4BC8-891D-C911BA54596B}"/>
    <cellStyle name="Normal 6 5 2 4 2 3" xfId="3262" xr:uid="{425D3514-D1C8-4CDF-91A8-19B2B2DE80EF}"/>
    <cellStyle name="Normal 6 5 2 4 2 4" xfId="3263" xr:uid="{2D7F67B2-AC97-49E2-8F46-FACAE78057C9}"/>
    <cellStyle name="Normal 6 5 2 4 3" xfId="3264" xr:uid="{EBEBEE9B-5BE6-4E8A-82DA-6B362122EE64}"/>
    <cellStyle name="Normal 6 5 2 4 4" xfId="3265" xr:uid="{C2DF9679-0056-45C4-BD3A-D97BC917305F}"/>
    <cellStyle name="Normal 6 5 2 4 5" xfId="3266" xr:uid="{8E1531F4-1DA5-4055-AF0D-95ED5DAE63E6}"/>
    <cellStyle name="Normal 6 5 2 5" xfId="655" xr:uid="{08C5E7D4-FA08-4D61-9748-053A24CA5913}"/>
    <cellStyle name="Normal 6 5 2 5 2" xfId="3267" xr:uid="{02667D3B-5FB2-47BF-A95E-A874E2986055}"/>
    <cellStyle name="Normal 6 5 2 5 3" xfId="3268" xr:uid="{49F4C3AA-C10C-4F7D-8B05-35BC3D9F7D3D}"/>
    <cellStyle name="Normal 6 5 2 5 4" xfId="3269" xr:uid="{BDB213B8-36D0-4867-86E3-757DD4722F5C}"/>
    <cellStyle name="Normal 6 5 2 6" xfId="3270" xr:uid="{756EC43D-4A3D-4A57-A9D4-6D97062EEE92}"/>
    <cellStyle name="Normal 6 5 2 6 2" xfId="3271" xr:uid="{E7717CDF-F598-4EA6-9CC9-68A25534B8C8}"/>
    <cellStyle name="Normal 6 5 2 6 3" xfId="3272" xr:uid="{5A34BF21-C2D1-428F-B394-DF21CAC5473D}"/>
    <cellStyle name="Normal 6 5 2 6 4" xfId="3273" xr:uid="{42F96F1A-F5BF-431F-A06F-0A8DAFD8F21F}"/>
    <cellStyle name="Normal 6 5 2 7" xfId="3274" xr:uid="{248F9627-17EF-4417-8EF8-B6D2473915BB}"/>
    <cellStyle name="Normal 6 5 2 8" xfId="3275" xr:uid="{51C3EAA0-7072-4529-AFA9-97E058C4D378}"/>
    <cellStyle name="Normal 6 5 2 9" xfId="3276" xr:uid="{26823DEE-759E-4861-9B5F-06491FE3AB4C}"/>
    <cellStyle name="Normal 6 5 3" xfId="338" xr:uid="{B2F5B314-5273-4269-A0D6-CE5F78BA9F60}"/>
    <cellStyle name="Normal 6 5 3 2" xfId="656" xr:uid="{6CEC7664-51C2-4209-B729-296FE490252E}"/>
    <cellStyle name="Normal 6 5 3 2 2" xfId="657" xr:uid="{3C392623-AEDD-4E02-9851-4D13657D7C14}"/>
    <cellStyle name="Normal 6 5 3 2 2 2" xfId="1659" xr:uid="{E62AD48B-3E0D-4CE8-A66F-17F0A6F0BA6F}"/>
    <cellStyle name="Normal 6 5 3 2 2 2 2" xfId="1660" xr:uid="{6D6A0216-998D-4616-BD04-DC6F8AAF9954}"/>
    <cellStyle name="Normal 6 5 3 2 2 3" xfId="1661" xr:uid="{B4857099-E28F-4340-B900-4A370A426384}"/>
    <cellStyle name="Normal 6 5 3 2 2 4" xfId="3277" xr:uid="{E43C19FB-17B1-4898-AA0D-2E522F214D28}"/>
    <cellStyle name="Normal 6 5 3 2 3" xfId="1662" xr:uid="{8D5A1FFB-6597-41A4-AD3E-64AC7DC6B7AB}"/>
    <cellStyle name="Normal 6 5 3 2 3 2" xfId="1663" xr:uid="{5B441EFF-263D-4600-90B1-D9B9F94CA1EA}"/>
    <cellStyle name="Normal 6 5 3 2 3 3" xfId="3278" xr:uid="{275C7E8B-8DB7-4668-9AEA-1B33D6F136A8}"/>
    <cellStyle name="Normal 6 5 3 2 3 4" xfId="3279" xr:uid="{DD4FE070-9C72-4506-B622-1C1D602AA6B3}"/>
    <cellStyle name="Normal 6 5 3 2 4" xfId="1664" xr:uid="{0F616B2A-C536-466D-8F27-3E798E9A9E1C}"/>
    <cellStyle name="Normal 6 5 3 2 5" xfId="3280" xr:uid="{4F6450F0-61BD-4D36-8B4E-200F89D5CEF6}"/>
    <cellStyle name="Normal 6 5 3 2 6" xfId="3281" xr:uid="{435CE4BB-F17D-440C-8327-85A692F6F2F6}"/>
    <cellStyle name="Normal 6 5 3 3" xfId="658" xr:uid="{ADFF608D-3867-437D-BACD-4B13FEB91A47}"/>
    <cellStyle name="Normal 6 5 3 3 2" xfId="1665" xr:uid="{8DF865F5-7E98-4ED8-86CC-F65A645022D9}"/>
    <cellStyle name="Normal 6 5 3 3 2 2" xfId="1666" xr:uid="{8D889E89-AF13-4F5F-9B4D-74B578EDA4DB}"/>
    <cellStyle name="Normal 6 5 3 3 2 3" xfId="3282" xr:uid="{49D94FF4-E1B2-4712-BA40-97D242D7AD9E}"/>
    <cellStyle name="Normal 6 5 3 3 2 4" xfId="3283" xr:uid="{45524B12-463F-4655-94C7-295F05A38657}"/>
    <cellStyle name="Normal 6 5 3 3 3" xfId="1667" xr:uid="{71196CB5-1665-4421-9D10-53D02DCFEC58}"/>
    <cellStyle name="Normal 6 5 3 3 4" xfId="3284" xr:uid="{B14A7BB9-EE89-4DDB-BE36-1C86CBC043B2}"/>
    <cellStyle name="Normal 6 5 3 3 5" xfId="3285" xr:uid="{7EFAE754-C307-4689-A4B1-09F8BFAB3C9C}"/>
    <cellStyle name="Normal 6 5 3 4" xfId="1668" xr:uid="{B7B419E5-D93E-4F3E-9B4B-A485575200AD}"/>
    <cellStyle name="Normal 6 5 3 4 2" xfId="1669" xr:uid="{5D5CF9F6-1E9B-4D1E-A4F2-9092F59BB084}"/>
    <cellStyle name="Normal 6 5 3 4 3" xfId="3286" xr:uid="{278600B3-ACFD-4D8B-A44F-0FA0C8935DE0}"/>
    <cellStyle name="Normal 6 5 3 4 4" xfId="3287" xr:uid="{77E2ADAF-9280-4D4B-9FA1-B1EED69D7F66}"/>
    <cellStyle name="Normal 6 5 3 5" xfId="1670" xr:uid="{F9CC0C2D-7C85-4DD7-B657-B5C6AFECEB1C}"/>
    <cellStyle name="Normal 6 5 3 5 2" xfId="3288" xr:uid="{5B989652-0E4C-4B85-8859-B096A7DD7FBA}"/>
    <cellStyle name="Normal 6 5 3 5 3" xfId="3289" xr:uid="{707DF4A7-7F42-4CDE-A6EA-58BBC10CF894}"/>
    <cellStyle name="Normal 6 5 3 5 4" xfId="3290" xr:uid="{DFF6DD48-CFDA-4A56-B2F8-F922350EC057}"/>
    <cellStyle name="Normal 6 5 3 6" xfId="3291" xr:uid="{66E34718-87F8-4B17-823F-B79DC5B8294E}"/>
    <cellStyle name="Normal 6 5 3 7" xfId="3292" xr:uid="{17CD9661-583A-475C-BC00-2FB9248011FA}"/>
    <cellStyle name="Normal 6 5 3 8" xfId="3293" xr:uid="{FFE5FB85-92E6-4008-9058-9EBBB2D9E02E}"/>
    <cellStyle name="Normal 6 5 4" xfId="339" xr:uid="{4CA49012-C915-48F6-920D-AB662CBDEFD5}"/>
    <cellStyle name="Normal 6 5 4 2" xfId="659" xr:uid="{6F1A3001-62F0-4A65-ABC4-3D0D53974E88}"/>
    <cellStyle name="Normal 6 5 4 2 2" xfId="660" xr:uid="{A28D8A04-D227-4F0D-884C-A079D0774691}"/>
    <cellStyle name="Normal 6 5 4 2 2 2" xfId="1671" xr:uid="{43318254-794A-405D-8864-83ACC6A98997}"/>
    <cellStyle name="Normal 6 5 4 2 2 3" xfId="3294" xr:uid="{793BF047-BBFF-45F0-956C-CC2A116A4385}"/>
    <cellStyle name="Normal 6 5 4 2 2 4" xfId="3295" xr:uid="{0C22F81A-AE4E-452A-8C38-559C92DD8639}"/>
    <cellStyle name="Normal 6 5 4 2 3" xfId="1672" xr:uid="{74D09B83-15A3-43B0-8EFF-1466648E2673}"/>
    <cellStyle name="Normal 6 5 4 2 4" xfId="3296" xr:uid="{E8924F5B-31D5-4BC6-B5CB-3794A572A216}"/>
    <cellStyle name="Normal 6 5 4 2 5" xfId="3297" xr:uid="{E0E0BFEE-6224-4062-9759-C5A07D26D189}"/>
    <cellStyle name="Normal 6 5 4 3" xfId="661" xr:uid="{74494A14-EC62-42C3-878F-72AAF42DA198}"/>
    <cellStyle name="Normal 6 5 4 3 2" xfId="1673" xr:uid="{ABB92BA0-8380-4273-8FEF-B7FBCA21CDCB}"/>
    <cellStyle name="Normal 6 5 4 3 3" xfId="3298" xr:uid="{123AAD64-1BA2-4E82-A270-57A76D7775E9}"/>
    <cellStyle name="Normal 6 5 4 3 4" xfId="3299" xr:uid="{B6EC1006-E00D-42E8-B2CF-59EDA39E35FA}"/>
    <cellStyle name="Normal 6 5 4 4" xfId="1674" xr:uid="{32422C0D-9A9A-49CB-81F4-88D84EE6D469}"/>
    <cellStyle name="Normal 6 5 4 4 2" xfId="3300" xr:uid="{A9924647-834E-495F-B435-FF38007B0866}"/>
    <cellStyle name="Normal 6 5 4 4 3" xfId="3301" xr:uid="{5300B955-2F09-4719-8029-7B86D00BD33E}"/>
    <cellStyle name="Normal 6 5 4 4 4" xfId="3302" xr:uid="{245D4D2C-3DD7-482B-96C1-BE9E9A7FA183}"/>
    <cellStyle name="Normal 6 5 4 5" xfId="3303" xr:uid="{72C2B590-114C-43B2-8B7D-95C9A5965D19}"/>
    <cellStyle name="Normal 6 5 4 6" xfId="3304" xr:uid="{2B2990A9-D2A4-477E-946E-A2E7137DAA1F}"/>
    <cellStyle name="Normal 6 5 4 7" xfId="3305" xr:uid="{26FC3417-0E4B-4A82-A80F-A99C8B35BDF8}"/>
    <cellStyle name="Normal 6 5 5" xfId="340" xr:uid="{4DCE0614-0341-4FE3-AF8E-B67F41E392F0}"/>
    <cellStyle name="Normal 6 5 5 2" xfId="662" xr:uid="{143D7798-0E0A-419E-82F1-B2A993DE76B0}"/>
    <cellStyle name="Normal 6 5 5 2 2" xfId="1675" xr:uid="{CE21B5F5-80AD-46F8-8782-C21A3D0861F0}"/>
    <cellStyle name="Normal 6 5 5 2 3" xfId="3306" xr:uid="{EDBEEB4B-E562-4617-A0F8-5A3274AD542F}"/>
    <cellStyle name="Normal 6 5 5 2 4" xfId="3307" xr:uid="{F1B0D136-CEDD-404A-91E1-CB0A60345FEF}"/>
    <cellStyle name="Normal 6 5 5 3" xfId="1676" xr:uid="{0851A3F0-9DEC-4CA3-AC0D-E52AFECB973E}"/>
    <cellStyle name="Normal 6 5 5 3 2" xfId="3308" xr:uid="{EC057700-EDF3-4E9F-8FA6-170C23388862}"/>
    <cellStyle name="Normal 6 5 5 3 3" xfId="3309" xr:uid="{6192217A-DD97-4BC2-A5D2-E8A7E41762FA}"/>
    <cellStyle name="Normal 6 5 5 3 4" xfId="3310" xr:uid="{FA2C3145-15BC-4703-AF68-92DC1304F46C}"/>
    <cellStyle name="Normal 6 5 5 4" xfId="3311" xr:uid="{14F43724-E221-43D8-ACC3-54B9F30931E9}"/>
    <cellStyle name="Normal 6 5 5 5" xfId="3312" xr:uid="{361107C9-FE15-4703-BDD6-27F297044EB0}"/>
    <cellStyle name="Normal 6 5 5 6" xfId="3313" xr:uid="{B711339C-EC2D-46EB-A048-D2B70EB6BEB0}"/>
    <cellStyle name="Normal 6 5 6" xfId="663" xr:uid="{A8222BEF-5B90-4F76-9632-E8C6CAB212F1}"/>
    <cellStyle name="Normal 6 5 6 2" xfId="1677" xr:uid="{E774584D-2C2F-49D6-9CF9-35C54EFBD0CB}"/>
    <cellStyle name="Normal 6 5 6 2 2" xfId="3314" xr:uid="{176399C0-738B-45C2-9ECE-60FEFACA4994}"/>
    <cellStyle name="Normal 6 5 6 2 3" xfId="3315" xr:uid="{214FA44E-0221-4D42-BCC5-40A00B37453B}"/>
    <cellStyle name="Normal 6 5 6 2 4" xfId="3316" xr:uid="{4DCD34B6-F2DE-4108-867A-843E6A05E600}"/>
    <cellStyle name="Normal 6 5 6 3" xfId="3317" xr:uid="{CF3360BD-5289-4BB5-9140-9A94CDB58CC4}"/>
    <cellStyle name="Normal 6 5 6 4" xfId="3318" xr:uid="{6321025D-6FBD-491F-8282-3CF15EB2A538}"/>
    <cellStyle name="Normal 6 5 6 5" xfId="3319" xr:uid="{95079722-8AD2-4E5B-8894-B6BC0EC1B3D9}"/>
    <cellStyle name="Normal 6 5 7" xfId="1678" xr:uid="{D5E868F4-7191-4D5E-B773-8B784895C30B}"/>
    <cellStyle name="Normal 6 5 7 2" xfId="3320" xr:uid="{09E27055-41B9-4012-82E3-A65FD6FE26AB}"/>
    <cellStyle name="Normal 6 5 7 3" xfId="3321" xr:uid="{1AF3746A-FA5A-4095-AD87-09E75C50A685}"/>
    <cellStyle name="Normal 6 5 7 4" xfId="3322" xr:uid="{900F4FF7-0FA3-435C-9653-E48C40A86CF0}"/>
    <cellStyle name="Normal 6 5 8" xfId="3323" xr:uid="{70AB74DA-3643-433E-8D45-9714F7AAB504}"/>
    <cellStyle name="Normal 6 5 8 2" xfId="3324" xr:uid="{E7AA7569-7730-4557-995B-5DFF68D97FA8}"/>
    <cellStyle name="Normal 6 5 8 3" xfId="3325" xr:uid="{24B09A95-A87A-4574-819B-9D927D034964}"/>
    <cellStyle name="Normal 6 5 8 4" xfId="3326" xr:uid="{8B93517D-D92E-44BE-8DC5-45F7360AD678}"/>
    <cellStyle name="Normal 6 5 9" xfId="3327" xr:uid="{739C6676-B67E-421C-9BEE-AE9294C5D4BA}"/>
    <cellStyle name="Normal 6 6" xfId="130" xr:uid="{CEFC0FCA-1253-4775-9D4A-71C676B5A42E}"/>
    <cellStyle name="Normal 6 6 2" xfId="131" xr:uid="{C02B25C9-73C9-4323-B3AF-40C3732FF8ED}"/>
    <cellStyle name="Normal 6 6 2 2" xfId="341" xr:uid="{F749BCA6-15BD-4026-A668-91AC9C813B95}"/>
    <cellStyle name="Normal 6 6 2 2 2" xfId="664" xr:uid="{2BB9E5F6-79D5-4833-87DF-62A267628140}"/>
    <cellStyle name="Normal 6 6 2 2 2 2" xfId="1679" xr:uid="{792CE169-FB91-4F68-A01E-E2293AF1607D}"/>
    <cellStyle name="Normal 6 6 2 2 2 3" xfId="3328" xr:uid="{5B4D7EDD-C809-444E-A7E1-2D6032670E12}"/>
    <cellStyle name="Normal 6 6 2 2 2 4" xfId="3329" xr:uid="{F7A3598A-AD43-4C81-9E14-3DBE612BFEAC}"/>
    <cellStyle name="Normal 6 6 2 2 3" xfId="1680" xr:uid="{7E7C114C-8320-4193-B127-73D66CE802F1}"/>
    <cellStyle name="Normal 6 6 2 2 3 2" xfId="3330" xr:uid="{812E76E8-F9B2-4D6D-9C7A-FE9B88C7C438}"/>
    <cellStyle name="Normal 6 6 2 2 3 3" xfId="3331" xr:uid="{8480113B-9994-4B06-8970-441FD2C0E3A7}"/>
    <cellStyle name="Normal 6 6 2 2 3 4" xfId="3332" xr:uid="{6E57F458-4CEF-4649-8859-EE6FB9F97B16}"/>
    <cellStyle name="Normal 6 6 2 2 4" xfId="3333" xr:uid="{B1D957C4-BA85-4EB6-9451-4B588FFE1EED}"/>
    <cellStyle name="Normal 6 6 2 2 5" xfId="3334" xr:uid="{10C43E90-089B-4E7F-AC17-1C317B75D550}"/>
    <cellStyle name="Normal 6 6 2 2 6" xfId="3335" xr:uid="{56E26D9C-98F7-4953-B9A8-B6C81086B5D8}"/>
    <cellStyle name="Normal 6 6 2 3" xfId="665" xr:uid="{C2CB147F-72F9-4089-B199-CC169A26F976}"/>
    <cellStyle name="Normal 6 6 2 3 2" xfId="1681" xr:uid="{1FF20435-DAF8-4524-97E9-8FAF38F16916}"/>
    <cellStyle name="Normal 6 6 2 3 2 2" xfId="3336" xr:uid="{D5779A78-E4FD-451C-94D1-8BDCF0BD2425}"/>
    <cellStyle name="Normal 6 6 2 3 2 3" xfId="3337" xr:uid="{64C88EE0-B330-4A48-A934-5CE6E6368E37}"/>
    <cellStyle name="Normal 6 6 2 3 2 4" xfId="3338" xr:uid="{0FFAAAF0-C03A-483D-B411-176DF8AF91E3}"/>
    <cellStyle name="Normal 6 6 2 3 3" xfId="3339" xr:uid="{A3D372F8-7B15-443F-B1A3-D8DE3AABFB9E}"/>
    <cellStyle name="Normal 6 6 2 3 4" xfId="3340" xr:uid="{5C222E86-0CFA-4220-939B-243641DAF19E}"/>
    <cellStyle name="Normal 6 6 2 3 5" xfId="3341" xr:uid="{79BE0E49-EED3-48EA-9736-D2E514A5C998}"/>
    <cellStyle name="Normal 6 6 2 4" xfId="1682" xr:uid="{39C1750B-A173-49E8-8A5F-46881F1DC368}"/>
    <cellStyle name="Normal 6 6 2 4 2" xfId="3342" xr:uid="{A49046D4-AB56-4C95-A065-F40C09933CB2}"/>
    <cellStyle name="Normal 6 6 2 4 3" xfId="3343" xr:uid="{C7848785-D64D-488E-9D06-9B9E6A3BFEBA}"/>
    <cellStyle name="Normal 6 6 2 4 4" xfId="3344" xr:uid="{1E67D7E8-741D-4232-9D3B-F00AA89F0511}"/>
    <cellStyle name="Normal 6 6 2 5" xfId="3345" xr:uid="{57FC5FE2-B233-49AE-8A20-AAD4D58CE91A}"/>
    <cellStyle name="Normal 6 6 2 5 2" xfId="3346" xr:uid="{01023AAA-AF13-4651-9DBA-074A98B50050}"/>
    <cellStyle name="Normal 6 6 2 5 3" xfId="3347" xr:uid="{EE386133-5186-4C8A-879D-7B16BA8046A8}"/>
    <cellStyle name="Normal 6 6 2 5 4" xfId="3348" xr:uid="{FB4BC9D0-73A2-4B62-80C1-7610DB0DA643}"/>
    <cellStyle name="Normal 6 6 2 6" xfId="3349" xr:uid="{DF0161BF-36E3-4D91-994D-C6185F036FB1}"/>
    <cellStyle name="Normal 6 6 2 7" xfId="3350" xr:uid="{1102295E-D2E8-4235-943E-A2115E787102}"/>
    <cellStyle name="Normal 6 6 2 8" xfId="3351" xr:uid="{FF0F5509-4A01-4927-B41D-5937C5F3E404}"/>
    <cellStyle name="Normal 6 6 3" xfId="342" xr:uid="{24FAEE20-037B-4184-8A23-BA570E9FE8B6}"/>
    <cellStyle name="Normal 6 6 3 2" xfId="666" xr:uid="{83989EBE-ADEE-44EC-92C1-814A0922B3AD}"/>
    <cellStyle name="Normal 6 6 3 2 2" xfId="667" xr:uid="{C87695E0-E22C-43EA-B683-959C8B5C14FF}"/>
    <cellStyle name="Normal 6 6 3 2 3" xfId="3352" xr:uid="{7654302E-1F0E-4B20-9229-C693FD5A3120}"/>
    <cellStyle name="Normal 6 6 3 2 4" xfId="3353" xr:uid="{19FA4A01-0A0C-4DD4-9D79-7921597AF303}"/>
    <cellStyle name="Normal 6 6 3 3" xfId="668" xr:uid="{8901ED3A-E7DC-4BC2-95E3-0019E6F3E144}"/>
    <cellStyle name="Normal 6 6 3 3 2" xfId="3354" xr:uid="{D3E6D3AC-83F8-43C2-B3AD-2066277BCA29}"/>
    <cellStyle name="Normal 6 6 3 3 3" xfId="3355" xr:uid="{0BA7BE7E-6EAE-4CEC-90C7-7872662E4189}"/>
    <cellStyle name="Normal 6 6 3 3 4" xfId="3356" xr:uid="{EEDC0EC2-9092-4AD0-9EE5-843A609C3488}"/>
    <cellStyle name="Normal 6 6 3 4" xfId="3357" xr:uid="{6798F200-6AE0-4A08-BD7F-F31898F179A4}"/>
    <cellStyle name="Normal 6 6 3 5" xfId="3358" xr:uid="{0C5E2A8F-984B-4398-A73F-B4022358D8C3}"/>
    <cellStyle name="Normal 6 6 3 6" xfId="3359" xr:uid="{1EF2943B-DD9A-456F-B97A-A0C41423A9DA}"/>
    <cellStyle name="Normal 6 6 4" xfId="343" xr:uid="{F73EA9A4-AB03-4339-A8AE-A11F46A5D6F3}"/>
    <cellStyle name="Normal 6 6 4 2" xfId="669" xr:uid="{D751BD1C-BE33-4F6C-8419-C90DE469AAF3}"/>
    <cellStyle name="Normal 6 6 4 2 2" xfId="3360" xr:uid="{2588B7D1-1568-4D9F-AF7E-EA4F4B9F53D5}"/>
    <cellStyle name="Normal 6 6 4 2 3" xfId="3361" xr:uid="{4B3B33E6-30EA-4255-8974-B1A7ED1346F0}"/>
    <cellStyle name="Normal 6 6 4 2 4" xfId="3362" xr:uid="{5770B358-B466-44B4-B27B-90F06C05749E}"/>
    <cellStyle name="Normal 6 6 4 3" xfId="3363" xr:uid="{C6C41B5F-3C4A-4B99-8541-292812145E7F}"/>
    <cellStyle name="Normal 6 6 4 4" xfId="3364" xr:uid="{67CC47F3-730A-4297-BE6C-E734066C0529}"/>
    <cellStyle name="Normal 6 6 4 5" xfId="3365" xr:uid="{77CC2BD8-0AC8-495D-BA47-7E959257B40F}"/>
    <cellStyle name="Normal 6 6 5" xfId="670" xr:uid="{9BD8A634-0538-4AC3-966D-DAEFC3DFF6B7}"/>
    <cellStyle name="Normal 6 6 5 2" xfId="3366" xr:uid="{8B5B2869-BCAF-46B7-A7FE-52F5D5107CE4}"/>
    <cellStyle name="Normal 6 6 5 3" xfId="3367" xr:uid="{3C6FB0F5-3ACD-454D-B1CB-F671B45E6C64}"/>
    <cellStyle name="Normal 6 6 5 4" xfId="3368" xr:uid="{B1663922-C9CF-424C-AADB-7EC1CBD9479F}"/>
    <cellStyle name="Normal 6 6 6" xfId="3369" xr:uid="{4E81E8CB-E8D7-44CC-8898-AFEB73804B01}"/>
    <cellStyle name="Normal 6 6 6 2" xfId="3370" xr:uid="{A5E4C37D-024A-4C55-9050-275E765FCFEE}"/>
    <cellStyle name="Normal 6 6 6 3" xfId="3371" xr:uid="{0C1E81F5-479A-42F6-871F-6980357A1D69}"/>
    <cellStyle name="Normal 6 6 6 4" xfId="3372" xr:uid="{FB6796DB-E0F7-43AA-8BF6-371FEA77EFA6}"/>
    <cellStyle name="Normal 6 6 7" xfId="3373" xr:uid="{8CA3F280-A3FC-414E-801F-C9B7B2CB0ACB}"/>
    <cellStyle name="Normal 6 6 8" xfId="3374" xr:uid="{A7A94F45-0C3A-40B1-BA99-693C3728699F}"/>
    <cellStyle name="Normal 6 6 9" xfId="3375" xr:uid="{FD67394C-758E-48C5-89E9-DA103A7E743B}"/>
    <cellStyle name="Normal 6 7" xfId="132" xr:uid="{FE1FDE5F-0ED6-4473-85D2-E4DAD572234D}"/>
    <cellStyle name="Normal 6 7 2" xfId="344" xr:uid="{34EA649F-201C-4AA1-810E-0EA8F58BC2F2}"/>
    <cellStyle name="Normal 6 7 2 2" xfId="671" xr:uid="{2014A40C-976D-432D-A0CD-6039F54D8A74}"/>
    <cellStyle name="Normal 6 7 2 2 2" xfId="1683" xr:uid="{A8F959C9-EA0E-4D92-B0AD-0358E69E4DE6}"/>
    <cellStyle name="Normal 6 7 2 2 2 2" xfId="1684" xr:uid="{70FCC78D-B3F0-462B-95EA-5DF9C59D4251}"/>
    <cellStyle name="Normal 6 7 2 2 3" xfId="1685" xr:uid="{3F777FD8-88D7-441A-BFDD-4F025E8A0DB8}"/>
    <cellStyle name="Normal 6 7 2 2 4" xfId="3376" xr:uid="{ACA5B6D9-9E1B-4B3F-A2AF-B26844C85CB2}"/>
    <cellStyle name="Normal 6 7 2 3" xfId="1686" xr:uid="{8C5DCC8F-42C9-4401-8DEF-74F923A67B3E}"/>
    <cellStyle name="Normal 6 7 2 3 2" xfId="1687" xr:uid="{050421B1-4794-4D16-A858-1EECFB4862DB}"/>
    <cellStyle name="Normal 6 7 2 3 3" xfId="3377" xr:uid="{CC7A6681-FB50-4D88-89D6-9DB1051002C6}"/>
    <cellStyle name="Normal 6 7 2 3 4" xfId="3378" xr:uid="{6584EBA0-3CB6-4E3B-B6EF-F2BD6F8B9155}"/>
    <cellStyle name="Normal 6 7 2 4" xfId="1688" xr:uid="{B089649C-00DB-430E-9CC7-87344BDA2C3A}"/>
    <cellStyle name="Normal 6 7 2 5" xfId="3379" xr:uid="{E972EEE6-CAAE-4531-A753-4DEBC898C52C}"/>
    <cellStyle name="Normal 6 7 2 6" xfId="3380" xr:uid="{6AC33873-C724-452E-82E4-50EBB8F8FCE6}"/>
    <cellStyle name="Normal 6 7 3" xfId="672" xr:uid="{E3BC83A3-A2ED-4EFD-B831-BB808C8B0B48}"/>
    <cellStyle name="Normal 6 7 3 2" xfId="1689" xr:uid="{1AFCD29F-E01B-40A7-AB15-A5ED52A39FB4}"/>
    <cellStyle name="Normal 6 7 3 2 2" xfId="1690" xr:uid="{F5D7C319-6E63-4401-B5CF-F169188F1A59}"/>
    <cellStyle name="Normal 6 7 3 2 3" xfId="3381" xr:uid="{C9F0AA3A-B3E8-4AD6-A838-2A426A986760}"/>
    <cellStyle name="Normal 6 7 3 2 4" xfId="3382" xr:uid="{253B5C9B-3533-4942-AFB8-AF5DF9A316D7}"/>
    <cellStyle name="Normal 6 7 3 3" xfId="1691" xr:uid="{EEB00E90-4DFB-416A-8562-DC7ED2628B95}"/>
    <cellStyle name="Normal 6 7 3 4" xfId="3383" xr:uid="{D2492DB7-E721-402C-A8B3-99D9843F5EF8}"/>
    <cellStyle name="Normal 6 7 3 5" xfId="3384" xr:uid="{41B9CFDC-F549-465B-A7A4-9766522181EB}"/>
    <cellStyle name="Normal 6 7 4" xfId="1692" xr:uid="{2451572F-53E2-49DC-9A31-281DFB4D0939}"/>
    <cellStyle name="Normal 6 7 4 2" xfId="1693" xr:uid="{E0DA452A-2513-4823-84DF-DEF082BEAAC1}"/>
    <cellStyle name="Normal 6 7 4 3" xfId="3385" xr:uid="{8490A155-3177-46FE-8F94-28C8407A6BF5}"/>
    <cellStyle name="Normal 6 7 4 4" xfId="3386" xr:uid="{2DAC5DBF-1A23-4322-9F3B-E88450AC5AF3}"/>
    <cellStyle name="Normal 6 7 5" xfId="1694" xr:uid="{843F519C-2BB8-47F4-BBA6-EB734B04D2C1}"/>
    <cellStyle name="Normal 6 7 5 2" xfId="3387" xr:uid="{8564E42A-A583-4454-AC1E-14E11B39C7DA}"/>
    <cellStyle name="Normal 6 7 5 3" xfId="3388" xr:uid="{27C7024C-79CB-4562-BEBE-5CBF5C758F5F}"/>
    <cellStyle name="Normal 6 7 5 4" xfId="3389" xr:uid="{ED069794-B40E-4F12-ADC9-C44FE27C045D}"/>
    <cellStyle name="Normal 6 7 6" xfId="3390" xr:uid="{998322C5-CD4E-4EEF-9222-4570EEA5F502}"/>
    <cellStyle name="Normal 6 7 7" xfId="3391" xr:uid="{8D8EC3FB-D9C3-4854-99AB-ACC429A35DDE}"/>
    <cellStyle name="Normal 6 7 8" xfId="3392" xr:uid="{0414624F-8129-4B7E-AD69-D578D4C02919}"/>
    <cellStyle name="Normal 6 8" xfId="345" xr:uid="{0104D6E6-2942-43B1-B944-8EB34DEC420B}"/>
    <cellStyle name="Normal 6 8 2" xfId="673" xr:uid="{EFB1FBA7-7264-4F16-8ACB-0E1EDF336F08}"/>
    <cellStyle name="Normal 6 8 2 2" xfId="674" xr:uid="{68CA075B-EC34-4CC1-9B67-2F2F39180106}"/>
    <cellStyle name="Normal 6 8 2 2 2" xfId="1695" xr:uid="{07B0C2A2-C61A-4E78-93B8-3D5E50482E8A}"/>
    <cellStyle name="Normal 6 8 2 2 3" xfId="3393" xr:uid="{6A7AF399-9F05-4CFE-A6F8-5E225764923E}"/>
    <cellStyle name="Normal 6 8 2 2 4" xfId="3394" xr:uid="{37EEE1DB-6846-4703-818B-6B39CA3A079D}"/>
    <cellStyle name="Normal 6 8 2 3" xfId="1696" xr:uid="{7E7515E1-09CF-4189-84F5-44D337AEA795}"/>
    <cellStyle name="Normal 6 8 2 4" xfId="3395" xr:uid="{D591F68F-FD35-4E2E-81A2-3EE2AED7E700}"/>
    <cellStyle name="Normal 6 8 2 5" xfId="3396" xr:uid="{D14D0DF4-40B7-42D2-8E7B-9A3B0C51621B}"/>
    <cellStyle name="Normal 6 8 3" xfId="675" xr:uid="{7954699F-2CDF-4E99-A291-88F5DDE5530F}"/>
    <cellStyle name="Normal 6 8 3 2" xfId="1697" xr:uid="{C74AD521-8E27-4382-A7F7-30ECEB6E8480}"/>
    <cellStyle name="Normal 6 8 3 3" xfId="3397" xr:uid="{A26D20D6-5F6F-43C3-AD7A-6B54DD26AF0F}"/>
    <cellStyle name="Normal 6 8 3 4" xfId="3398" xr:uid="{AE980730-7F50-4982-B6AE-F03C96895371}"/>
    <cellStyle name="Normal 6 8 4" xfId="1698" xr:uid="{CB74466A-93DE-42D8-BA3A-3B955C86F813}"/>
    <cellStyle name="Normal 6 8 4 2" xfId="3399" xr:uid="{6EAC4CF3-5D4F-4938-ADBE-76D3A49DFB88}"/>
    <cellStyle name="Normal 6 8 4 3" xfId="3400" xr:uid="{C1212051-BEF6-467F-9810-8924FC8DE7B5}"/>
    <cellStyle name="Normal 6 8 4 4" xfId="3401" xr:uid="{AE7C8073-565E-4A9E-AC91-F22C8A401C29}"/>
    <cellStyle name="Normal 6 8 5" xfId="3402" xr:uid="{002B67E6-6FB3-4458-BD22-F752B81D3EB8}"/>
    <cellStyle name="Normal 6 8 6" xfId="3403" xr:uid="{590AFCE4-092F-43A7-B1DC-6CBFB0977520}"/>
    <cellStyle name="Normal 6 8 7" xfId="3404" xr:uid="{3F3C038B-3B05-4AC4-AB6B-A82188B66494}"/>
    <cellStyle name="Normal 6 9" xfId="346" xr:uid="{B54A73FF-C483-4925-A91D-A814DE61A8BB}"/>
    <cellStyle name="Normal 6 9 2" xfId="676" xr:uid="{5F02F603-75A1-451A-A2A0-2EB8A7C84E14}"/>
    <cellStyle name="Normal 6 9 2 2" xfId="1699" xr:uid="{409C27AD-B39C-49E3-A40D-B8F1E71E4065}"/>
    <cellStyle name="Normal 6 9 2 3" xfId="3405" xr:uid="{99713620-EE95-4B79-B6DB-DBCD92010ACE}"/>
    <cellStyle name="Normal 6 9 2 4" xfId="3406" xr:uid="{C0313B39-2348-4846-AD11-7815DC13E240}"/>
    <cellStyle name="Normal 6 9 3" xfId="1700" xr:uid="{5BAB4466-25B1-4380-9E94-871892EAC1EF}"/>
    <cellStyle name="Normal 6 9 3 2" xfId="3407" xr:uid="{44A5A22C-7355-4987-9668-0FAD43B00557}"/>
    <cellStyle name="Normal 6 9 3 3" xfId="3408" xr:uid="{FC2A94D9-0205-4F95-97E5-AA68039BB31D}"/>
    <cellStyle name="Normal 6 9 3 4" xfId="3409" xr:uid="{2C0F58E4-E444-42DF-86EF-702B54B3876A}"/>
    <cellStyle name="Normal 6 9 4" xfId="3410" xr:uid="{6CF98725-F9F3-4DC5-B8CC-D75472651084}"/>
    <cellStyle name="Normal 6 9 5" xfId="3411" xr:uid="{3BCD7E72-72A8-49ED-84F6-EA61A978B834}"/>
    <cellStyle name="Normal 6 9 6" xfId="3412" xr:uid="{30B17778-CBD3-4988-8F4C-E6F42586B340}"/>
    <cellStyle name="Normal 7" xfId="66" xr:uid="{F6EEBD26-13E0-43DE-BD21-DFB4436CFB2E}"/>
    <cellStyle name="Normal 7 10" xfId="1701" xr:uid="{FDB1F812-E901-40C5-A29D-22850F938B14}"/>
    <cellStyle name="Normal 7 10 2" xfId="3413" xr:uid="{CFFD8984-F644-46AE-90D5-693B0BD7DA6F}"/>
    <cellStyle name="Normal 7 10 3" xfId="3414" xr:uid="{EC8BFB17-A5BA-4E51-8D48-28E0244BF866}"/>
    <cellStyle name="Normal 7 10 4" xfId="3415" xr:uid="{9F77A8D1-D659-41D1-9ED6-0FC98C198A64}"/>
    <cellStyle name="Normal 7 11" xfId="3416" xr:uid="{2258ADEB-E467-4520-A03A-89048EC7F3FD}"/>
    <cellStyle name="Normal 7 11 2" xfId="3417" xr:uid="{29C6BE3B-5150-4121-9E7A-E3847657EC76}"/>
    <cellStyle name="Normal 7 11 3" xfId="3418" xr:uid="{79C7AEDE-ADD2-47C8-AA51-0418E635EE87}"/>
    <cellStyle name="Normal 7 11 4" xfId="3419" xr:uid="{77C6E1E4-0FEC-4030-AA52-7E6A3F0A5BB6}"/>
    <cellStyle name="Normal 7 12" xfId="3420" xr:uid="{7ADA9809-6053-4313-910E-156E8F4F0873}"/>
    <cellStyle name="Normal 7 12 2" xfId="3421" xr:uid="{4D69D3D2-45BA-41B3-A725-8D2A729E5890}"/>
    <cellStyle name="Normal 7 13" xfId="3422" xr:uid="{44794A14-51B5-496D-89F8-CCFC4522DF15}"/>
    <cellStyle name="Normal 7 14" xfId="3423" xr:uid="{CDA06C39-35DB-428A-9577-D4B2D1E457AE}"/>
    <cellStyle name="Normal 7 15" xfId="3424" xr:uid="{8504592F-CA3C-4E85-BCEA-70A44151C366}"/>
    <cellStyle name="Normal 7 2" xfId="133" xr:uid="{E3F2603B-DE75-485A-9931-F2A421D18B4E}"/>
    <cellStyle name="Normal 7 2 10" xfId="3425" xr:uid="{AACF42C7-AB8F-41D2-B8A3-27B22B14701C}"/>
    <cellStyle name="Normal 7 2 11" xfId="3426" xr:uid="{43D2AA5D-595B-4BCA-BCC7-A9427854BCDA}"/>
    <cellStyle name="Normal 7 2 2" xfId="134" xr:uid="{1F493B38-29A7-4DFE-928B-1A9BDBF7AA32}"/>
    <cellStyle name="Normal 7 2 2 2" xfId="135" xr:uid="{FEC3DA1F-24C7-4E2F-950C-E171FEF26E11}"/>
    <cellStyle name="Normal 7 2 2 2 2" xfId="347" xr:uid="{DD7C2633-9881-408C-B4FF-0639883759FA}"/>
    <cellStyle name="Normal 7 2 2 2 2 2" xfId="677" xr:uid="{8AD77E21-4162-4970-9998-C82464F3B345}"/>
    <cellStyle name="Normal 7 2 2 2 2 2 2" xfId="678" xr:uid="{D2FC00EF-3AFD-4E23-A555-391CB385C47B}"/>
    <cellStyle name="Normal 7 2 2 2 2 2 2 2" xfId="1702" xr:uid="{E34C1D6D-CBBC-41F7-ACF1-33B579F86446}"/>
    <cellStyle name="Normal 7 2 2 2 2 2 2 2 2" xfId="1703" xr:uid="{5B1F16C0-57CE-44C6-BE2D-3E8E03F4B9EB}"/>
    <cellStyle name="Normal 7 2 2 2 2 2 2 3" xfId="1704" xr:uid="{284C34F8-9745-428E-B6B4-895443FE2AA7}"/>
    <cellStyle name="Normal 7 2 2 2 2 2 3" xfId="1705" xr:uid="{9CB519DE-2DFE-41DF-9356-21009A48593B}"/>
    <cellStyle name="Normal 7 2 2 2 2 2 3 2" xfId="1706" xr:uid="{854428EA-36A3-4163-8865-F2DAFC736CDB}"/>
    <cellStyle name="Normal 7 2 2 2 2 2 4" xfId="1707" xr:uid="{22B31077-01B2-4605-934D-F424F7838CA4}"/>
    <cellStyle name="Normal 7 2 2 2 2 3" xfId="679" xr:uid="{B1C76BF4-1F1C-48A1-84E3-53174F3F8648}"/>
    <cellStyle name="Normal 7 2 2 2 2 3 2" xfId="1708" xr:uid="{5A753EB2-15BD-4BD8-BCD1-192AC0874144}"/>
    <cellStyle name="Normal 7 2 2 2 2 3 2 2" xfId="1709" xr:uid="{30930AD8-898D-4892-B02A-934B81A8760B}"/>
    <cellStyle name="Normal 7 2 2 2 2 3 3" xfId="1710" xr:uid="{5854907E-54D6-41EA-BB10-6711C62FA564}"/>
    <cellStyle name="Normal 7 2 2 2 2 3 4" xfId="3427" xr:uid="{B97683D8-2ADE-4F32-BF87-909E50BABC89}"/>
    <cellStyle name="Normal 7 2 2 2 2 4" xfId="1711" xr:uid="{3530906A-F340-46CB-81EC-81CA485F9A6A}"/>
    <cellStyle name="Normal 7 2 2 2 2 4 2" xfId="1712" xr:uid="{00FA03BD-E0FB-4258-8593-E4AA9E377E0C}"/>
    <cellStyle name="Normal 7 2 2 2 2 5" xfId="1713" xr:uid="{D0BF592F-6834-4CCF-B53D-9F94B9404A5E}"/>
    <cellStyle name="Normal 7 2 2 2 2 6" xfId="3428" xr:uid="{A77AEF54-E6BF-4261-919D-CE04D66F9C4E}"/>
    <cellStyle name="Normal 7 2 2 2 3" xfId="348" xr:uid="{2D6282FA-2291-4BAA-B543-E26DEB348909}"/>
    <cellStyle name="Normal 7 2 2 2 3 2" xfId="680" xr:uid="{A79723EC-684C-4657-B6B4-31B55706A618}"/>
    <cellStyle name="Normal 7 2 2 2 3 2 2" xfId="681" xr:uid="{ADC05DD9-DCBA-4361-ABEB-6BB91083F70C}"/>
    <cellStyle name="Normal 7 2 2 2 3 2 2 2" xfId="1714" xr:uid="{9CBFEA9C-24DB-496C-A12F-4C08F4D9B2FA}"/>
    <cellStyle name="Normal 7 2 2 2 3 2 2 2 2" xfId="1715" xr:uid="{B3139DF4-9E5D-4409-902D-B97777E3F5E2}"/>
    <cellStyle name="Normal 7 2 2 2 3 2 2 3" xfId="1716" xr:uid="{59DD4D32-43D8-4BD5-A259-9524A7AD5E9B}"/>
    <cellStyle name="Normal 7 2 2 2 3 2 3" xfId="1717" xr:uid="{9B4AEB6D-437F-4EC9-9879-28521EF8EAF5}"/>
    <cellStyle name="Normal 7 2 2 2 3 2 3 2" xfId="1718" xr:uid="{8A25E052-C8AE-446C-9FDB-DF22D56F6EB2}"/>
    <cellStyle name="Normal 7 2 2 2 3 2 4" xfId="1719" xr:uid="{AAB08FF7-CB87-43CF-84F5-60E1713CCE41}"/>
    <cellStyle name="Normal 7 2 2 2 3 3" xfId="682" xr:uid="{22308D7F-D3FA-4B34-B76D-D335378608BB}"/>
    <cellStyle name="Normal 7 2 2 2 3 3 2" xfId="1720" xr:uid="{4C644B2A-500E-48B3-A31B-9C9A497EF7DF}"/>
    <cellStyle name="Normal 7 2 2 2 3 3 2 2" xfId="1721" xr:uid="{B4DE2675-2EBF-4620-AA1F-5DB196D1D788}"/>
    <cellStyle name="Normal 7 2 2 2 3 3 3" xfId="1722" xr:uid="{0265C3F9-AA7B-4F35-95E1-90AA873C20F4}"/>
    <cellStyle name="Normal 7 2 2 2 3 4" xfId="1723" xr:uid="{6EC40C8D-7F27-4D36-A412-861C21B59861}"/>
    <cellStyle name="Normal 7 2 2 2 3 4 2" xfId="1724" xr:uid="{3A25A783-B42F-45F1-8E68-6909920B334B}"/>
    <cellStyle name="Normal 7 2 2 2 3 5" xfId="1725" xr:uid="{507742D6-1526-44A2-9780-C941EB5F9E3C}"/>
    <cellStyle name="Normal 7 2 2 2 4" xfId="683" xr:uid="{43F533C2-951C-4364-A2B5-E1BE9772017B}"/>
    <cellStyle name="Normal 7 2 2 2 4 2" xfId="684" xr:uid="{832BB4B5-0C85-4D95-9BA8-62C2732426E2}"/>
    <cellStyle name="Normal 7 2 2 2 4 2 2" xfId="1726" xr:uid="{9BECB55D-0014-455F-A8D9-71B6EA57C98C}"/>
    <cellStyle name="Normal 7 2 2 2 4 2 2 2" xfId="1727" xr:uid="{7BA5FE3A-F6E1-40E2-8B0C-913395E46FCA}"/>
    <cellStyle name="Normal 7 2 2 2 4 2 3" xfId="1728" xr:uid="{054E25DE-F7CC-4758-8DFF-14365FBFF484}"/>
    <cellStyle name="Normal 7 2 2 2 4 3" xfId="1729" xr:uid="{7C7D51C4-A0A7-4648-902D-4D2EC9665CD1}"/>
    <cellStyle name="Normal 7 2 2 2 4 3 2" xfId="1730" xr:uid="{A847AC1A-E978-42C0-A4D8-E9FC2CAA5A54}"/>
    <cellStyle name="Normal 7 2 2 2 4 4" xfId="1731" xr:uid="{07201D8E-390E-4A7E-94F5-13170663A555}"/>
    <cellStyle name="Normal 7 2 2 2 5" xfId="685" xr:uid="{56B588E3-22BE-470C-AF3B-BE77C9D17CA9}"/>
    <cellStyle name="Normal 7 2 2 2 5 2" xfId="1732" xr:uid="{FBE741A2-7136-483E-9F80-1ABBF2302637}"/>
    <cellStyle name="Normal 7 2 2 2 5 2 2" xfId="1733" xr:uid="{1A82BF38-904D-43FB-9811-F341C4261F55}"/>
    <cellStyle name="Normal 7 2 2 2 5 3" xfId="1734" xr:uid="{D15B90A0-757A-4678-86D6-E50A20AC3CD8}"/>
    <cellStyle name="Normal 7 2 2 2 5 4" xfId="3429" xr:uid="{3FAAA9AC-1552-47F1-AA90-AAF21CB97A30}"/>
    <cellStyle name="Normal 7 2 2 2 6" xfId="1735" xr:uid="{C812C484-A45B-4B65-90B7-F3D9AF54D14B}"/>
    <cellStyle name="Normal 7 2 2 2 6 2" xfId="1736" xr:uid="{61E3272D-E22D-4057-BC09-7AE358AA2F47}"/>
    <cellStyle name="Normal 7 2 2 2 7" xfId="1737" xr:uid="{9085B073-900B-4AB3-BE15-05B12979ED8A}"/>
    <cellStyle name="Normal 7 2 2 2 8" xfId="3430" xr:uid="{AFFC1CC5-B28B-400D-A03B-9935B5C7E78C}"/>
    <cellStyle name="Normal 7 2 2 3" xfId="349" xr:uid="{2DCAB4AF-3E3B-4406-8F25-7C85E76E9138}"/>
    <cellStyle name="Normal 7 2 2 3 2" xfId="686" xr:uid="{877404EF-C697-4004-9BAD-3D66FE9AE699}"/>
    <cellStyle name="Normal 7 2 2 3 2 2" xfId="687" xr:uid="{AC3A68CC-F59E-4F15-9A06-B311D0A46913}"/>
    <cellStyle name="Normal 7 2 2 3 2 2 2" xfId="1738" xr:uid="{B1ACED80-8E66-42E9-9DBA-466BE37D01A4}"/>
    <cellStyle name="Normal 7 2 2 3 2 2 2 2" xfId="1739" xr:uid="{0E413F0B-52A4-4815-89A3-66C06FE7F76A}"/>
    <cellStyle name="Normal 7 2 2 3 2 2 3" xfId="1740" xr:uid="{EC559CB6-A3D3-4663-B127-D9D3512081E4}"/>
    <cellStyle name="Normal 7 2 2 3 2 3" xfId="1741" xr:uid="{1E5E2DAA-F692-4049-874E-9A340EC85A8D}"/>
    <cellStyle name="Normal 7 2 2 3 2 3 2" xfId="1742" xr:uid="{645F5E9A-1DBB-4210-B112-6F0976E3BED0}"/>
    <cellStyle name="Normal 7 2 2 3 2 4" xfId="1743" xr:uid="{AA079319-67D0-413C-BC22-A86F09EC8520}"/>
    <cellStyle name="Normal 7 2 2 3 3" xfId="688" xr:uid="{AF19682A-0EDD-4640-9C21-6AE622DC649B}"/>
    <cellStyle name="Normal 7 2 2 3 3 2" xfId="1744" xr:uid="{87A7ABD2-083A-41E0-831A-D434FBAD8DA7}"/>
    <cellStyle name="Normal 7 2 2 3 3 2 2" xfId="1745" xr:uid="{BE7160AE-7FD3-4F5D-95B6-78B8205985B1}"/>
    <cellStyle name="Normal 7 2 2 3 3 3" xfId="1746" xr:uid="{1A5DBBA7-D7D8-4EEA-907B-60E5C505EEC1}"/>
    <cellStyle name="Normal 7 2 2 3 3 4" xfId="3431" xr:uid="{0F03EF7E-0636-4113-881F-81F7EC432CEE}"/>
    <cellStyle name="Normal 7 2 2 3 4" xfId="1747" xr:uid="{E56B1459-D426-4C5D-851D-E0E9335D9566}"/>
    <cellStyle name="Normal 7 2 2 3 4 2" xfId="1748" xr:uid="{A058E2A4-C297-4B77-BB6D-52743C7E705D}"/>
    <cellStyle name="Normal 7 2 2 3 5" xfId="1749" xr:uid="{64F27572-BFD6-4546-AA75-8E68D4400609}"/>
    <cellStyle name="Normal 7 2 2 3 6" xfId="3432" xr:uid="{84A59A10-C50E-4FEC-A4A5-77E1D531F747}"/>
    <cellStyle name="Normal 7 2 2 4" xfId="350" xr:uid="{A5364EB9-0B67-4CFA-A511-6CA06A58050F}"/>
    <cellStyle name="Normal 7 2 2 4 2" xfId="689" xr:uid="{D282A3C8-AFCB-4B54-8BD9-01CEA12BF758}"/>
    <cellStyle name="Normal 7 2 2 4 2 2" xfId="690" xr:uid="{441E549B-3602-450F-9EF4-AECF4AF4F8BE}"/>
    <cellStyle name="Normal 7 2 2 4 2 2 2" xfId="1750" xr:uid="{66FFEE27-966F-436B-9A19-7E2900465CBD}"/>
    <cellStyle name="Normal 7 2 2 4 2 2 2 2" xfId="1751" xr:uid="{DC9683B2-9ACC-44E4-83F3-A72B99CDE763}"/>
    <cellStyle name="Normal 7 2 2 4 2 2 3" xfId="1752" xr:uid="{04C950DE-1D15-483B-A4B4-325F4B4B64EF}"/>
    <cellStyle name="Normal 7 2 2 4 2 3" xfId="1753" xr:uid="{FC3CFB90-1FDD-4246-BB08-35C0801D02D9}"/>
    <cellStyle name="Normal 7 2 2 4 2 3 2" xfId="1754" xr:uid="{75A702CE-17CC-4F10-B8A2-D9A061ADE425}"/>
    <cellStyle name="Normal 7 2 2 4 2 4" xfId="1755" xr:uid="{07C0B8EE-14C2-4186-82D5-39ADC23984B3}"/>
    <cellStyle name="Normal 7 2 2 4 3" xfId="691" xr:uid="{2C642C6F-FA5D-4997-81E7-C11BBCD30462}"/>
    <cellStyle name="Normal 7 2 2 4 3 2" xfId="1756" xr:uid="{F2DF8203-95A2-422C-90BD-3EC5D64352EE}"/>
    <cellStyle name="Normal 7 2 2 4 3 2 2" xfId="1757" xr:uid="{A84939AE-9321-4DE5-8D0F-B680AB7077F2}"/>
    <cellStyle name="Normal 7 2 2 4 3 3" xfId="1758" xr:uid="{A50AE2EB-B933-40A2-9F5D-FECF197B60A7}"/>
    <cellStyle name="Normal 7 2 2 4 4" xfId="1759" xr:uid="{82AA9EFD-23CD-4665-8AC5-B066B8362B8D}"/>
    <cellStyle name="Normal 7 2 2 4 4 2" xfId="1760" xr:uid="{297D4F49-E13D-43CC-82B6-EE1EF510E748}"/>
    <cellStyle name="Normal 7 2 2 4 5" xfId="1761" xr:uid="{C803B220-DC29-495B-A7D5-E88778B8FB98}"/>
    <cellStyle name="Normal 7 2 2 5" xfId="351" xr:uid="{D04BE401-D29C-456A-B22E-B077A572C98E}"/>
    <cellStyle name="Normal 7 2 2 5 2" xfId="692" xr:uid="{2DED31D5-EBE6-40E6-A04C-942DB40C7170}"/>
    <cellStyle name="Normal 7 2 2 5 2 2" xfId="1762" xr:uid="{3B65998B-C0EA-4388-838A-C4DEA560D3E1}"/>
    <cellStyle name="Normal 7 2 2 5 2 2 2" xfId="1763" xr:uid="{2D3769A3-A3F7-4749-9B32-AEDA44910A01}"/>
    <cellStyle name="Normal 7 2 2 5 2 3" xfId="1764" xr:uid="{EB93E059-FCB2-49D5-A72E-F24D59F79A4D}"/>
    <cellStyle name="Normal 7 2 2 5 3" xfId="1765" xr:uid="{D3853CB3-C61D-4F07-9AAB-85031E66F0B1}"/>
    <cellStyle name="Normal 7 2 2 5 3 2" xfId="1766" xr:uid="{9D3F4EA1-F6DC-48B6-A282-00015FA4785C}"/>
    <cellStyle name="Normal 7 2 2 5 4" xfId="1767" xr:uid="{581C75C1-9146-4065-87CB-A2B5698928C3}"/>
    <cellStyle name="Normal 7 2 2 6" xfId="693" xr:uid="{96ABBDCB-D8FA-484A-891B-F89CDC21DD0A}"/>
    <cellStyle name="Normal 7 2 2 6 2" xfId="1768" xr:uid="{53D9F015-FBD6-4F9E-9C80-83A4CA03A985}"/>
    <cellStyle name="Normal 7 2 2 6 2 2" xfId="1769" xr:uid="{27B73F94-8309-4720-B50E-71A6ACAF637F}"/>
    <cellStyle name="Normal 7 2 2 6 3" xfId="1770" xr:uid="{4C8763B4-42B0-41DD-BAAE-827AF7E8CE93}"/>
    <cellStyle name="Normal 7 2 2 6 4" xfId="3433" xr:uid="{F73BDD91-A82C-4591-9D16-B8731CA1A2F4}"/>
    <cellStyle name="Normal 7 2 2 7" xfId="1771" xr:uid="{FEE5420E-8B9E-45A0-812A-633DFC142F61}"/>
    <cellStyle name="Normal 7 2 2 7 2" xfId="1772" xr:uid="{0A2692FE-E57B-42A4-BA5C-97A39A08AD48}"/>
    <cellStyle name="Normal 7 2 2 8" xfId="1773" xr:uid="{B3BF02BC-2DBD-4EE8-9239-E426DDBB3B51}"/>
    <cellStyle name="Normal 7 2 2 9" xfId="3434" xr:uid="{F5E56256-A4D2-44BD-8404-C38AAF650696}"/>
    <cellStyle name="Normal 7 2 3" xfId="136" xr:uid="{223D0CF0-B24E-47D0-BED3-1881EB0F2638}"/>
    <cellStyle name="Normal 7 2 3 2" xfId="137" xr:uid="{6DE09686-DD77-4AA3-90D8-88A925D73CC9}"/>
    <cellStyle name="Normal 7 2 3 2 2" xfId="694" xr:uid="{F845DAD4-3882-4434-81A2-B1B450DD53D5}"/>
    <cellStyle name="Normal 7 2 3 2 2 2" xfId="695" xr:uid="{E49955DE-574A-4C30-9A05-4E8934FB9E4C}"/>
    <cellStyle name="Normal 7 2 3 2 2 2 2" xfId="1774" xr:uid="{F14E9948-3CCD-495C-99D5-2D0267B84477}"/>
    <cellStyle name="Normal 7 2 3 2 2 2 2 2" xfId="1775" xr:uid="{291C398C-26A3-4FA6-A1E6-EADBB913C16D}"/>
    <cellStyle name="Normal 7 2 3 2 2 2 3" xfId="1776" xr:uid="{92903080-6850-47B3-B100-4DD19CADFBF4}"/>
    <cellStyle name="Normal 7 2 3 2 2 3" xfId="1777" xr:uid="{19F3FB3C-2E38-468A-ACAD-B3FA68CB369B}"/>
    <cellStyle name="Normal 7 2 3 2 2 3 2" xfId="1778" xr:uid="{34302B2A-A084-4300-8073-A7AC04DAE8D2}"/>
    <cellStyle name="Normal 7 2 3 2 2 4" xfId="1779" xr:uid="{DF711E55-7692-4B2D-932B-801AE568D35B}"/>
    <cellStyle name="Normal 7 2 3 2 3" xfId="696" xr:uid="{9BE6C09F-49F1-4F56-8EEC-0D2359BEF25B}"/>
    <cellStyle name="Normal 7 2 3 2 3 2" xfId="1780" xr:uid="{3237471D-F87F-44E5-BCDE-78F6401A1E24}"/>
    <cellStyle name="Normal 7 2 3 2 3 2 2" xfId="1781" xr:uid="{44112C02-06A3-44CD-9EEE-822D39FE82B6}"/>
    <cellStyle name="Normal 7 2 3 2 3 3" xfId="1782" xr:uid="{0AF65885-9C55-483E-B6E0-97CD666109C1}"/>
    <cellStyle name="Normal 7 2 3 2 3 4" xfId="3435" xr:uid="{11D20E2A-6FB4-45FF-BFC5-D2CB74E1C4B1}"/>
    <cellStyle name="Normal 7 2 3 2 4" xfId="1783" xr:uid="{05E3B75A-0ACF-4683-9CAC-E252895B3BB0}"/>
    <cellStyle name="Normal 7 2 3 2 4 2" xfId="1784" xr:uid="{4656C8F6-1763-42B5-8E2C-83F22A9008C3}"/>
    <cellStyle name="Normal 7 2 3 2 5" xfId="1785" xr:uid="{FB9F0264-E47C-48DA-A99A-62941F50B26C}"/>
    <cellStyle name="Normal 7 2 3 2 6" xfId="3436" xr:uid="{3AE17542-6252-448B-9B56-C90AE6EC1354}"/>
    <cellStyle name="Normal 7 2 3 3" xfId="352" xr:uid="{C422C31E-9AD4-418B-A9C5-A5B52B7872DF}"/>
    <cellStyle name="Normal 7 2 3 3 2" xfId="697" xr:uid="{35532BC0-2961-4A7E-A62C-CF0760709C4A}"/>
    <cellStyle name="Normal 7 2 3 3 2 2" xfId="698" xr:uid="{9FE583A2-B330-4F9F-8E9D-F825CB31B0D8}"/>
    <cellStyle name="Normal 7 2 3 3 2 2 2" xfId="1786" xr:uid="{85BAEF87-E0D8-4BEE-940D-70A37626FFDA}"/>
    <cellStyle name="Normal 7 2 3 3 2 2 2 2" xfId="1787" xr:uid="{B47D8DB2-B089-4CD9-95D0-6CA1D6C9BB8F}"/>
    <cellStyle name="Normal 7 2 3 3 2 2 3" xfId="1788" xr:uid="{F20D395B-73EC-445D-9B23-B64ED98B787A}"/>
    <cellStyle name="Normal 7 2 3 3 2 3" xfId="1789" xr:uid="{5BC4CAB9-560C-48EB-92D5-D3562D9F99C4}"/>
    <cellStyle name="Normal 7 2 3 3 2 3 2" xfId="1790" xr:uid="{27A264C2-88BB-433E-803D-2CE5094F4C9C}"/>
    <cellStyle name="Normal 7 2 3 3 2 4" xfId="1791" xr:uid="{D3E4F0CB-BC5E-4233-A4AD-DC4F4862881B}"/>
    <cellStyle name="Normal 7 2 3 3 3" xfId="699" xr:uid="{C28207DA-557F-42F6-B63A-FF725030FBB7}"/>
    <cellStyle name="Normal 7 2 3 3 3 2" xfId="1792" xr:uid="{14206B02-EABE-4A0C-A45C-D04CE4AB902E}"/>
    <cellStyle name="Normal 7 2 3 3 3 2 2" xfId="1793" xr:uid="{E8C4CB11-B595-4684-851A-CFF9A94B3496}"/>
    <cellStyle name="Normal 7 2 3 3 3 3" xfId="1794" xr:uid="{5EC2E988-A1E4-44BD-96A0-DA8F30F43FD1}"/>
    <cellStyle name="Normal 7 2 3 3 4" xfId="1795" xr:uid="{06EA55A9-1775-4B5D-8CC5-039F6D9F61FA}"/>
    <cellStyle name="Normal 7 2 3 3 4 2" xfId="1796" xr:uid="{7CD17161-1D4D-4BD7-B6FB-06018D3C4071}"/>
    <cellStyle name="Normal 7 2 3 3 5" xfId="1797" xr:uid="{CCF7AF4B-A993-41B5-B20E-FB15E1D5D05C}"/>
    <cellStyle name="Normal 7 2 3 4" xfId="353" xr:uid="{A3BCA0C4-FB6F-4D8B-BE65-2FF3C4436154}"/>
    <cellStyle name="Normal 7 2 3 4 2" xfId="700" xr:uid="{A73EBA43-24C4-41A3-B322-A3EFCD700AFE}"/>
    <cellStyle name="Normal 7 2 3 4 2 2" xfId="1798" xr:uid="{BC0F3BD7-8E7D-4369-8166-FE51CBFF8B3A}"/>
    <cellStyle name="Normal 7 2 3 4 2 2 2" xfId="1799" xr:uid="{ED34C313-1AD1-4EE3-B983-4614677CD35D}"/>
    <cellStyle name="Normal 7 2 3 4 2 3" xfId="1800" xr:uid="{1FEC562F-315C-48C4-A4C5-DE681294ECF4}"/>
    <cellStyle name="Normal 7 2 3 4 3" xfId="1801" xr:uid="{50AB7509-F414-4487-8A98-6811870D567C}"/>
    <cellStyle name="Normal 7 2 3 4 3 2" xfId="1802" xr:uid="{8674C280-FAEB-4B63-BD91-E9F0E0DA2E43}"/>
    <cellStyle name="Normal 7 2 3 4 4" xfId="1803" xr:uid="{04772C99-592C-447A-89FF-1FB7A344AA37}"/>
    <cellStyle name="Normal 7 2 3 5" xfId="701" xr:uid="{D8ACF82A-626F-4FD6-9DF5-AA047B2DEFE5}"/>
    <cellStyle name="Normal 7 2 3 5 2" xfId="1804" xr:uid="{70D16EA7-4904-44E7-B238-B7A4B6F3EEB2}"/>
    <cellStyle name="Normal 7 2 3 5 2 2" xfId="1805" xr:uid="{5DD65A67-CA26-4F27-8DDD-7783E20D19E9}"/>
    <cellStyle name="Normal 7 2 3 5 3" xfId="1806" xr:uid="{66D68D53-767C-407E-A6A3-BF58E8993FD6}"/>
    <cellStyle name="Normal 7 2 3 5 4" xfId="3437" xr:uid="{0316C2DA-B5D9-43E8-8898-E542D0C9D7E4}"/>
    <cellStyle name="Normal 7 2 3 6" xfId="1807" xr:uid="{FE2AB67D-A175-441F-A2FC-2CF6AA8DE85C}"/>
    <cellStyle name="Normal 7 2 3 6 2" xfId="1808" xr:uid="{BF4E1FBE-6AA6-43D8-AEF6-2C0FFA5266B5}"/>
    <cellStyle name="Normal 7 2 3 7" xfId="1809" xr:uid="{5970813B-CD20-4CDB-85B2-7C91744113CD}"/>
    <cellStyle name="Normal 7 2 3 8" xfId="3438" xr:uid="{D088DE14-7F7A-41C5-BF7A-EDE6929FF532}"/>
    <cellStyle name="Normal 7 2 4" xfId="138" xr:uid="{FE80F868-D7CE-4584-836E-9BB035DAC206}"/>
    <cellStyle name="Normal 7 2 4 2" xfId="448" xr:uid="{B1577119-D6D4-4A43-892B-155FA8BAA8DD}"/>
    <cellStyle name="Normal 7 2 4 2 2" xfId="702" xr:uid="{DE2F467C-6551-456A-AA5D-3A71EB7D7E8B}"/>
    <cellStyle name="Normal 7 2 4 2 2 2" xfId="1810" xr:uid="{B6DFCFB8-220D-45B3-B3DD-23A5DCEDC718}"/>
    <cellStyle name="Normal 7 2 4 2 2 2 2" xfId="1811" xr:uid="{68F6978A-2697-4FD6-82A7-A976A0CC7B98}"/>
    <cellStyle name="Normal 7 2 4 2 2 3" xfId="1812" xr:uid="{606A70BA-52A8-4054-B463-FF0C579841DF}"/>
    <cellStyle name="Normal 7 2 4 2 2 4" xfId="3439" xr:uid="{314F733E-98BE-4FB4-BA40-31B916274C63}"/>
    <cellStyle name="Normal 7 2 4 2 3" xfId="1813" xr:uid="{D3F7EB0F-0914-4764-8C03-BF345ECC3E38}"/>
    <cellStyle name="Normal 7 2 4 2 3 2" xfId="1814" xr:uid="{352FE7B4-4A18-4A68-B7CC-F4E574D94E09}"/>
    <cellStyle name="Normal 7 2 4 2 4" xfId="1815" xr:uid="{A7EFB331-949F-4E9A-8B33-B3E37D36A6F3}"/>
    <cellStyle name="Normal 7 2 4 2 5" xfId="3440" xr:uid="{0205E34E-B515-48CD-9F94-C9642D26CEF2}"/>
    <cellStyle name="Normal 7 2 4 3" xfId="703" xr:uid="{C00EE447-5FA6-43BF-ACF1-9B5DC00EABF2}"/>
    <cellStyle name="Normal 7 2 4 3 2" xfId="1816" xr:uid="{0EA8A868-62BB-4B7C-90BF-AD40D74C9065}"/>
    <cellStyle name="Normal 7 2 4 3 2 2" xfId="1817" xr:uid="{B038F735-EEA1-4E80-A8F6-C3A167717736}"/>
    <cellStyle name="Normal 7 2 4 3 3" xfId="1818" xr:uid="{C5A9C981-EDB5-44EF-A0A1-9D31DE60548E}"/>
    <cellStyle name="Normal 7 2 4 3 4" xfId="3441" xr:uid="{21A49080-5A16-4D35-9B6C-850206EC685C}"/>
    <cellStyle name="Normal 7 2 4 4" xfId="1819" xr:uid="{99A1C316-3879-483A-96B1-9F0ECA39D79F}"/>
    <cellStyle name="Normal 7 2 4 4 2" xfId="1820" xr:uid="{2A611A81-9B86-4100-AB6C-FCE5B5785B7D}"/>
    <cellStyle name="Normal 7 2 4 4 3" xfId="3442" xr:uid="{0AEC2921-5318-4236-B5E5-067EEA9DBCF7}"/>
    <cellStyle name="Normal 7 2 4 4 4" xfId="3443" xr:uid="{F1DEA8B1-3FB3-4E28-B1EA-CB0456564155}"/>
    <cellStyle name="Normal 7 2 4 5" xfId="1821" xr:uid="{E820FB13-CDF6-48AB-AD5A-8AD5796EE18F}"/>
    <cellStyle name="Normal 7 2 4 6" xfId="3444" xr:uid="{8F0E5576-CDE5-4AF4-8B3D-3921688724E5}"/>
    <cellStyle name="Normal 7 2 4 7" xfId="3445" xr:uid="{18F9310D-EA1A-476C-90E3-DBA66A0C7539}"/>
    <cellStyle name="Normal 7 2 5" xfId="354" xr:uid="{34A220DA-E90B-4E83-9690-2600132DED4A}"/>
    <cellStyle name="Normal 7 2 5 2" xfId="704" xr:uid="{014A495C-7886-4681-A559-EE4DED5F6ADB}"/>
    <cellStyle name="Normal 7 2 5 2 2" xfId="705" xr:uid="{78E07CF2-BF30-4866-BA5A-A11088B57F7F}"/>
    <cellStyle name="Normal 7 2 5 2 2 2" xfId="1822" xr:uid="{D753FB51-AF0D-45E6-82FF-B49CFE23C7C4}"/>
    <cellStyle name="Normal 7 2 5 2 2 2 2" xfId="1823" xr:uid="{B08DA96B-091E-4857-A638-E18EEA74841A}"/>
    <cellStyle name="Normal 7 2 5 2 2 3" xfId="1824" xr:uid="{A6234A30-F567-4500-8995-2A6D0F57DDF9}"/>
    <cellStyle name="Normal 7 2 5 2 3" xfId="1825" xr:uid="{CEF2092E-A253-45D0-8A48-22F5DD86706F}"/>
    <cellStyle name="Normal 7 2 5 2 3 2" xfId="1826" xr:uid="{62650AD2-A05F-4C37-AAC5-4662D96E9FC6}"/>
    <cellStyle name="Normal 7 2 5 2 4" xfId="1827" xr:uid="{7E4C6DC3-927B-486E-B624-B0191B6FAFFE}"/>
    <cellStyle name="Normal 7 2 5 3" xfId="706" xr:uid="{99A4E147-655A-4F75-B7EB-FC42FDB2B4EE}"/>
    <cellStyle name="Normal 7 2 5 3 2" xfId="1828" xr:uid="{34255A93-8B9D-4425-95F6-F9CC0B427CE1}"/>
    <cellStyle name="Normal 7 2 5 3 2 2" xfId="1829" xr:uid="{8F0C7092-ED89-4029-91AB-8FD81934FA84}"/>
    <cellStyle name="Normal 7 2 5 3 3" xfId="1830" xr:uid="{050A87AC-648A-48D7-855C-1963D39CE719}"/>
    <cellStyle name="Normal 7 2 5 3 4" xfId="3446" xr:uid="{F5CB4A9E-B438-47DA-9495-DEA2E29EF153}"/>
    <cellStyle name="Normal 7 2 5 4" xfId="1831" xr:uid="{C98EE603-A30C-4983-B364-8E4F5528747B}"/>
    <cellStyle name="Normal 7 2 5 4 2" xfId="1832" xr:uid="{4DE64164-CC52-4200-87E8-EC80CC490CCC}"/>
    <cellStyle name="Normal 7 2 5 5" xfId="1833" xr:uid="{A5B1BD0B-05A7-4FA5-9B9C-EB2877B0058D}"/>
    <cellStyle name="Normal 7 2 5 6" xfId="3447" xr:uid="{A4CE4ABB-87D6-43A6-A3DB-557573775299}"/>
    <cellStyle name="Normal 7 2 6" xfId="355" xr:uid="{6E86627C-B60E-402E-9638-4B316D7DA24F}"/>
    <cellStyle name="Normal 7 2 6 2" xfId="707" xr:uid="{1F7DA42A-FF9E-44BC-A90F-1ABBBC383AD4}"/>
    <cellStyle name="Normal 7 2 6 2 2" xfId="1834" xr:uid="{F86A65EE-9A77-423E-85D1-7B51C9397757}"/>
    <cellStyle name="Normal 7 2 6 2 2 2" xfId="1835" xr:uid="{5C653F7D-8E52-49BC-BDA5-947DC04A92B7}"/>
    <cellStyle name="Normal 7 2 6 2 3" xfId="1836" xr:uid="{97094635-68C7-40EB-8A1C-1124645FC92D}"/>
    <cellStyle name="Normal 7 2 6 2 4" xfId="3448" xr:uid="{3E6A0B6C-88C1-4C2D-95BD-03E743D6AD02}"/>
    <cellStyle name="Normal 7 2 6 3" xfId="1837" xr:uid="{6B7001AF-D275-4F71-8BCF-D23DECA04ED3}"/>
    <cellStyle name="Normal 7 2 6 3 2" xfId="1838" xr:uid="{6E862C1B-3239-46FA-A2DB-7B2E6859CC0C}"/>
    <cellStyle name="Normal 7 2 6 4" xfId="1839" xr:uid="{D75F1065-2523-431A-B1CB-EA7D92CF24E1}"/>
    <cellStyle name="Normal 7 2 6 5" xfId="3449" xr:uid="{578F1375-05F2-409D-AB51-5A5102BC25D5}"/>
    <cellStyle name="Normal 7 2 7" xfId="708" xr:uid="{D8B0C389-A6D4-4E95-AC43-BDF6FDD35740}"/>
    <cellStyle name="Normal 7 2 7 2" xfId="1840" xr:uid="{E2374870-265E-45C9-83B0-17E73716714C}"/>
    <cellStyle name="Normal 7 2 7 2 2" xfId="1841" xr:uid="{A3A5B77D-6E17-4E31-941A-58A42B418EA9}"/>
    <cellStyle name="Normal 7 2 7 2 3" xfId="4409" xr:uid="{D8A1006E-2F4E-45A1-AFD3-3AF59AF62CA7}"/>
    <cellStyle name="Normal 7 2 7 3" xfId="1842" xr:uid="{576D69B6-ACD2-40BE-90A4-F616DBD7FE7B}"/>
    <cellStyle name="Normal 7 2 7 4" xfId="3450" xr:uid="{CC97515B-1DA1-4727-8270-556C8CBABA18}"/>
    <cellStyle name="Normal 7 2 7 4 2" xfId="4579" xr:uid="{905DD5F2-FF39-4B8C-8575-B43CD63ED506}"/>
    <cellStyle name="Normal 7 2 7 4 3" xfId="4686" xr:uid="{6C20A326-D763-40EF-AF66-59E101925D86}"/>
    <cellStyle name="Normal 7 2 7 4 4" xfId="4608" xr:uid="{92107089-3CB8-4817-8679-1A6678136329}"/>
    <cellStyle name="Normal 7 2 8" xfId="1843" xr:uid="{E6DEA629-D1D6-428D-A22E-10106F5BE4EB}"/>
    <cellStyle name="Normal 7 2 8 2" xfId="1844" xr:uid="{6C4A28ED-B206-4053-9192-F709571C8E94}"/>
    <cellStyle name="Normal 7 2 8 3" xfId="3451" xr:uid="{E132266F-7399-49EB-B78B-2E97F9AAB169}"/>
    <cellStyle name="Normal 7 2 8 4" xfId="3452" xr:uid="{98B4DD56-7395-44F0-8CCF-7048552D0FB6}"/>
    <cellStyle name="Normal 7 2 9" xfId="1845" xr:uid="{E7EEE993-0C8B-47EB-ABAC-CC22EFFB06FB}"/>
    <cellStyle name="Normal 7 3" xfId="139" xr:uid="{176F21BB-02FB-4F26-85B5-7CC14BF4A5F9}"/>
    <cellStyle name="Normal 7 3 10" xfId="3453" xr:uid="{5D1215F2-9712-487D-9AEF-A1750F9821D7}"/>
    <cellStyle name="Normal 7 3 11" xfId="3454" xr:uid="{52740600-F444-4C83-B960-0CD27903607B}"/>
    <cellStyle name="Normal 7 3 2" xfId="140" xr:uid="{78F38EF2-B036-4FDC-BF6D-F8C1BC6D6634}"/>
    <cellStyle name="Normal 7 3 2 2" xfId="141" xr:uid="{D5CB2623-1337-4B8A-804A-61E3A1C50ACA}"/>
    <cellStyle name="Normal 7 3 2 2 2" xfId="356" xr:uid="{3A88C7E1-0774-44B1-853E-88881401C275}"/>
    <cellStyle name="Normal 7 3 2 2 2 2" xfId="709" xr:uid="{7D8B3393-9164-4ACB-8E77-522D8AAB4A27}"/>
    <cellStyle name="Normal 7 3 2 2 2 2 2" xfId="1846" xr:uid="{C2D3C56C-C596-4DE6-A5A0-BC2A5A8C990F}"/>
    <cellStyle name="Normal 7 3 2 2 2 2 2 2" xfId="1847" xr:uid="{6D08E886-077A-4A63-A3C0-02CFB55B24D0}"/>
    <cellStyle name="Normal 7 3 2 2 2 2 3" xfId="1848" xr:uid="{68415FFC-14CC-4B1C-9C75-327E44662805}"/>
    <cellStyle name="Normal 7 3 2 2 2 2 4" xfId="3455" xr:uid="{7819D468-A0F4-4723-A005-1DF5FEDA1370}"/>
    <cellStyle name="Normal 7 3 2 2 2 3" xfId="1849" xr:uid="{AB8ED98B-22FC-462C-88CA-C6E414F856C9}"/>
    <cellStyle name="Normal 7 3 2 2 2 3 2" xfId="1850" xr:uid="{20C8A6A5-AC5A-44B9-87D2-C3DA1FC0FA12}"/>
    <cellStyle name="Normal 7 3 2 2 2 3 3" xfId="3456" xr:uid="{7839C57E-9881-46EC-815B-8910F610155E}"/>
    <cellStyle name="Normal 7 3 2 2 2 3 4" xfId="3457" xr:uid="{EE1D2B1B-C65B-41CD-BDE0-71C1191741BD}"/>
    <cellStyle name="Normal 7 3 2 2 2 4" xfId="1851" xr:uid="{16D5C757-E6BD-4337-A553-95134A32B008}"/>
    <cellStyle name="Normal 7 3 2 2 2 5" xfId="3458" xr:uid="{BB3BB4FD-13BC-4459-9E15-8C66CB880469}"/>
    <cellStyle name="Normal 7 3 2 2 2 6" xfId="3459" xr:uid="{F586BFFA-D7F5-4872-8E96-97DD6A20C506}"/>
    <cellStyle name="Normal 7 3 2 2 3" xfId="710" xr:uid="{CFCF628C-0956-4DF7-AC6D-810F315FB420}"/>
    <cellStyle name="Normal 7 3 2 2 3 2" xfId="1852" xr:uid="{50C629F2-43D8-45A2-B848-26EAB7FEC809}"/>
    <cellStyle name="Normal 7 3 2 2 3 2 2" xfId="1853" xr:uid="{733425A1-0A89-4B4B-AD8F-A7CFEBB2467D}"/>
    <cellStyle name="Normal 7 3 2 2 3 2 3" xfId="3460" xr:uid="{679E35DF-48C5-40D9-ADCB-1EB3D8B24F4F}"/>
    <cellStyle name="Normal 7 3 2 2 3 2 4" xfId="3461" xr:uid="{3ECC1C98-B6E4-49D8-847E-8D44314F336D}"/>
    <cellStyle name="Normal 7 3 2 2 3 3" xfId="1854" xr:uid="{7D4FA7AB-6D78-4D0C-A3F8-9443B6441C4D}"/>
    <cellStyle name="Normal 7 3 2 2 3 4" xfId="3462" xr:uid="{39EEAF43-97AD-406E-B515-96ACAF0EA98D}"/>
    <cellStyle name="Normal 7 3 2 2 3 5" xfId="3463" xr:uid="{6B1E51B0-F84A-4037-827A-0EC8069C4841}"/>
    <cellStyle name="Normal 7 3 2 2 4" xfId="1855" xr:uid="{99ACCAB4-1A16-489C-9E92-4B8F1294C0AE}"/>
    <cellStyle name="Normal 7 3 2 2 4 2" xfId="1856" xr:uid="{C6E02F41-0D82-4AA7-9D70-137505C8F9AC}"/>
    <cellStyle name="Normal 7 3 2 2 4 3" xfId="3464" xr:uid="{9BED8F2A-D260-42A4-9E65-F26D031B9FE3}"/>
    <cellStyle name="Normal 7 3 2 2 4 4" xfId="3465" xr:uid="{C8F9D793-D4B5-4506-809F-0C4176C55AD2}"/>
    <cellStyle name="Normal 7 3 2 2 5" xfId="1857" xr:uid="{AC4B33C4-CF2C-49E6-88EF-23B0199465BC}"/>
    <cellStyle name="Normal 7 3 2 2 5 2" xfId="3466" xr:uid="{BB9BCE69-70BB-468D-8AF6-546765FBCD1D}"/>
    <cellStyle name="Normal 7 3 2 2 5 3" xfId="3467" xr:uid="{B1F1105A-88AA-4BB2-B52D-83592F3FF537}"/>
    <cellStyle name="Normal 7 3 2 2 5 4" xfId="3468" xr:uid="{53BEE4F9-56DB-4E0B-AE49-C8C246A2396B}"/>
    <cellStyle name="Normal 7 3 2 2 6" xfId="3469" xr:uid="{8060A9CB-0C49-4332-912C-DA255AF98299}"/>
    <cellStyle name="Normal 7 3 2 2 7" xfId="3470" xr:uid="{AF8B1D3D-749B-4946-A822-89A16A7DEA74}"/>
    <cellStyle name="Normal 7 3 2 2 8" xfId="3471" xr:uid="{298D8640-3EAC-42AC-9E1D-A056160A57EC}"/>
    <cellStyle name="Normal 7 3 2 3" xfId="357" xr:uid="{A998B1E1-B9EE-4BE9-B6F7-3B9A91B9E8AF}"/>
    <cellStyle name="Normal 7 3 2 3 2" xfId="711" xr:uid="{EC75908D-C97E-47ED-B427-6C54899D356B}"/>
    <cellStyle name="Normal 7 3 2 3 2 2" xfId="712" xr:uid="{AC0D22BC-0212-48F2-B523-6DB885072981}"/>
    <cellStyle name="Normal 7 3 2 3 2 2 2" xfId="1858" xr:uid="{B3B3EA57-03E5-43E5-9714-4E6108D88BF5}"/>
    <cellStyle name="Normal 7 3 2 3 2 2 2 2" xfId="1859" xr:uid="{F36F848D-5B8C-43CC-B1BA-15617BFD5E05}"/>
    <cellStyle name="Normal 7 3 2 3 2 2 3" xfId="1860" xr:uid="{FB43F5ED-8E42-4585-BEAC-97F1E4CAAE10}"/>
    <cellStyle name="Normal 7 3 2 3 2 3" xfId="1861" xr:uid="{34ED1BAE-66E9-42C1-9F15-9B388E91A64A}"/>
    <cellStyle name="Normal 7 3 2 3 2 3 2" xfId="1862" xr:uid="{0D7FBEF5-EE8A-4982-8B86-AC6935346582}"/>
    <cellStyle name="Normal 7 3 2 3 2 4" xfId="1863" xr:uid="{E668E9D1-1430-4754-AE04-C606993A6610}"/>
    <cellStyle name="Normal 7 3 2 3 3" xfId="713" xr:uid="{97C1A370-2F0A-41C3-A44E-C86855D1218A}"/>
    <cellStyle name="Normal 7 3 2 3 3 2" xfId="1864" xr:uid="{D384088A-C8E7-41CF-A19A-92BEB171B351}"/>
    <cellStyle name="Normal 7 3 2 3 3 2 2" xfId="1865" xr:uid="{415E4403-5C96-4FE4-B660-FEA181E74088}"/>
    <cellStyle name="Normal 7 3 2 3 3 3" xfId="1866" xr:uid="{EB7EED22-E6DC-447E-9A90-169604E709F0}"/>
    <cellStyle name="Normal 7 3 2 3 3 4" xfId="3472" xr:uid="{9C278F69-1C3D-43E8-AF52-2B9A1241B9E4}"/>
    <cellStyle name="Normal 7 3 2 3 4" xfId="1867" xr:uid="{3EDF5ADC-E8EC-43E5-9655-B229D50FBBE9}"/>
    <cellStyle name="Normal 7 3 2 3 4 2" xfId="1868" xr:uid="{EEBD0102-AE8E-4CED-8586-A83A6CA08579}"/>
    <cellStyle name="Normal 7 3 2 3 5" xfId="1869" xr:uid="{4A3E283B-2623-4CDE-BAF1-A6186AA549E7}"/>
    <cellStyle name="Normal 7 3 2 3 6" xfId="3473" xr:uid="{AE179CE5-88EA-40AF-9B2C-A712837CCC14}"/>
    <cellStyle name="Normal 7 3 2 4" xfId="358" xr:uid="{80A8A736-8A74-4857-BF0E-B1D74D99A3F5}"/>
    <cellStyle name="Normal 7 3 2 4 2" xfId="714" xr:uid="{4BBD1615-FFDD-40CB-A6A1-64E1064D1303}"/>
    <cellStyle name="Normal 7 3 2 4 2 2" xfId="1870" xr:uid="{7AC9A85D-2A72-4224-AEE7-1F0A528A56DD}"/>
    <cellStyle name="Normal 7 3 2 4 2 2 2" xfId="1871" xr:uid="{B0363A67-0D16-44E2-9C6B-CA0CBB5B90EB}"/>
    <cellStyle name="Normal 7 3 2 4 2 3" xfId="1872" xr:uid="{739EC110-467F-4108-BF7A-18FA4FE96CB2}"/>
    <cellStyle name="Normal 7 3 2 4 2 4" xfId="3474" xr:uid="{DB053170-52B5-4858-96B6-074388BAD28E}"/>
    <cellStyle name="Normal 7 3 2 4 3" xfId="1873" xr:uid="{F2041F2A-ACE7-4E3C-A015-677FB35B5789}"/>
    <cellStyle name="Normal 7 3 2 4 3 2" xfId="1874" xr:uid="{7F3BE440-54C4-4E96-9621-FFC3941B695F}"/>
    <cellStyle name="Normal 7 3 2 4 4" xfId="1875" xr:uid="{6642490F-CEA2-4780-8982-F1ADC17A9EFC}"/>
    <cellStyle name="Normal 7 3 2 4 5" xfId="3475" xr:uid="{C6919E56-7D3D-4CE3-8883-747B78231F59}"/>
    <cellStyle name="Normal 7 3 2 5" xfId="359" xr:uid="{38B31EB0-4D9F-4CD4-A3B7-EE3FA53761F6}"/>
    <cellStyle name="Normal 7 3 2 5 2" xfId="1876" xr:uid="{8057AE74-C140-4CD3-9147-2F25229570AE}"/>
    <cellStyle name="Normal 7 3 2 5 2 2" xfId="1877" xr:uid="{F868AAFF-DD33-445A-A6F3-4AC7C6D353AA}"/>
    <cellStyle name="Normal 7 3 2 5 3" xfId="1878" xr:uid="{F8F14569-7343-4420-B10B-64DF3775CCE5}"/>
    <cellStyle name="Normal 7 3 2 5 4" xfId="3476" xr:uid="{08487AF2-A845-4345-A8D4-8E396CF570F1}"/>
    <cellStyle name="Normal 7 3 2 6" xfId="1879" xr:uid="{212326BA-556A-460F-BDE9-30D6817D43DC}"/>
    <cellStyle name="Normal 7 3 2 6 2" xfId="1880" xr:uid="{8CAAA4BF-BA89-43B8-991B-27CF5625591B}"/>
    <cellStyle name="Normal 7 3 2 6 3" xfId="3477" xr:uid="{A1649AAF-5314-42F2-A14B-D8554FEFB0A5}"/>
    <cellStyle name="Normal 7 3 2 6 4" xfId="3478" xr:uid="{0317DAC3-E6ED-4612-BBBC-85075D8CFA6F}"/>
    <cellStyle name="Normal 7 3 2 7" xfId="1881" xr:uid="{9E1C5BE2-4244-4176-A45B-8ABAF83DE4D9}"/>
    <cellStyle name="Normal 7 3 2 8" xfId="3479" xr:uid="{32C6773F-4608-46D6-97FC-9F65E08544F3}"/>
    <cellStyle name="Normal 7 3 2 9" xfId="3480" xr:uid="{233AE0BD-F5A2-442C-A641-8E5A55B7B69E}"/>
    <cellStyle name="Normal 7 3 3" xfId="142" xr:uid="{97118C7D-AAD3-448A-8933-8771AB9FC0A9}"/>
    <cellStyle name="Normal 7 3 3 2" xfId="143" xr:uid="{D92283C8-83C3-4876-B114-A1142CB9613D}"/>
    <cellStyle name="Normal 7 3 3 2 2" xfId="715" xr:uid="{725D4E3A-76A5-43EA-A1B2-BBB9925BD917}"/>
    <cellStyle name="Normal 7 3 3 2 2 2" xfId="1882" xr:uid="{1CB81FFF-585F-4BC5-8C5A-812F34F36EBE}"/>
    <cellStyle name="Normal 7 3 3 2 2 2 2" xfId="1883" xr:uid="{7B1F22CE-E236-49BC-91C5-909ADBDC5CFC}"/>
    <cellStyle name="Normal 7 3 3 2 2 2 2 2" xfId="4484" xr:uid="{3AD9BF30-B3B2-4C5A-9058-569A6D5DB19F}"/>
    <cellStyle name="Normal 7 3 3 2 2 2 3" xfId="4485" xr:uid="{9969DE2F-9F23-4ABA-BAA4-A8AB5B484F59}"/>
    <cellStyle name="Normal 7 3 3 2 2 3" xfId="1884" xr:uid="{8AE3159D-160F-4FE0-973A-BA293CC13789}"/>
    <cellStyle name="Normal 7 3 3 2 2 3 2" xfId="4486" xr:uid="{AC64F428-F94D-477E-85B4-D01642B51B6E}"/>
    <cellStyle name="Normal 7 3 3 2 2 4" xfId="3481" xr:uid="{A39C10E6-C738-4CE7-BA89-7F4B1EEA689F}"/>
    <cellStyle name="Normal 7 3 3 2 3" xfId="1885" xr:uid="{80BB1079-6512-4849-8085-D76C378C6C3B}"/>
    <cellStyle name="Normal 7 3 3 2 3 2" xfId="1886" xr:uid="{15E4CED7-54F3-4823-B057-BF2447B04029}"/>
    <cellStyle name="Normal 7 3 3 2 3 2 2" xfId="4487" xr:uid="{7B2228D4-DA84-4CBB-94F0-D996F312F3F6}"/>
    <cellStyle name="Normal 7 3 3 2 3 3" xfId="3482" xr:uid="{8C5A6455-C758-4BBE-8A05-B989AD06A792}"/>
    <cellStyle name="Normal 7 3 3 2 3 4" xfId="3483" xr:uid="{1305CD23-870B-4F0D-A206-49AE16867CF2}"/>
    <cellStyle name="Normal 7 3 3 2 4" xfId="1887" xr:uid="{708A9769-7411-4C63-9F8F-8AF88F81618D}"/>
    <cellStyle name="Normal 7 3 3 2 4 2" xfId="4488" xr:uid="{1633DC12-DC43-43B8-A3CE-4FE4AD47F811}"/>
    <cellStyle name="Normal 7 3 3 2 5" xfId="3484" xr:uid="{D298A92D-969C-4735-8314-77414037A1EA}"/>
    <cellStyle name="Normal 7 3 3 2 6" xfId="3485" xr:uid="{49AE6B97-26FF-4690-92D7-DF33C6CD45BA}"/>
    <cellStyle name="Normal 7 3 3 3" xfId="360" xr:uid="{973A8D87-312A-41FF-9830-D244306983F9}"/>
    <cellStyle name="Normal 7 3 3 3 2" xfId="1888" xr:uid="{882702C3-C0EE-42F7-98C3-7C136ADD50B7}"/>
    <cellStyle name="Normal 7 3 3 3 2 2" xfId="1889" xr:uid="{CBFF572C-5EE4-4158-ACB7-0372DBC438F6}"/>
    <cellStyle name="Normal 7 3 3 3 2 2 2" xfId="4489" xr:uid="{582F2091-F596-4BAE-AF69-0873E0173C84}"/>
    <cellStyle name="Normal 7 3 3 3 2 3" xfId="3486" xr:uid="{F8A70EB7-DAED-463B-8929-C3CC49A10798}"/>
    <cellStyle name="Normal 7 3 3 3 2 4" xfId="3487" xr:uid="{B960226F-AB96-4CBB-B1AC-C3DB788EB503}"/>
    <cellStyle name="Normal 7 3 3 3 3" xfId="1890" xr:uid="{E48E7FF1-BB84-468B-882C-C494766ABF32}"/>
    <cellStyle name="Normal 7 3 3 3 3 2" xfId="4490" xr:uid="{54C1E72E-1FCE-40B8-87B2-D4F78A7E2F42}"/>
    <cellStyle name="Normal 7 3 3 3 4" xfId="3488" xr:uid="{83937B04-418D-4179-BAC5-F44A68C30D0E}"/>
    <cellStyle name="Normal 7 3 3 3 5" xfId="3489" xr:uid="{076F78EB-48D0-4EB6-96AF-14A78FD1D493}"/>
    <cellStyle name="Normal 7 3 3 4" xfId="1891" xr:uid="{6811B179-F818-47A8-BF83-05A0160029BD}"/>
    <cellStyle name="Normal 7 3 3 4 2" xfId="1892" xr:uid="{19A20AE3-06C9-4C1D-AC13-F0F3039A4F38}"/>
    <cellStyle name="Normal 7 3 3 4 2 2" xfId="4491" xr:uid="{3DD5FE54-9947-44A4-A77E-FE9AC5EA3C92}"/>
    <cellStyle name="Normal 7 3 3 4 3" xfId="3490" xr:uid="{708BDDA9-B123-49EF-9588-21550AFFEAD0}"/>
    <cellStyle name="Normal 7 3 3 4 4" xfId="3491" xr:uid="{97D8D526-20DB-4676-BD3D-CF0795F1DB60}"/>
    <cellStyle name="Normal 7 3 3 5" xfId="1893" xr:uid="{E1558C1B-6673-4023-BB45-8736B2A1EFA8}"/>
    <cellStyle name="Normal 7 3 3 5 2" xfId="3492" xr:uid="{4CAF3FF3-81E7-450A-8A6C-663DB838D00C}"/>
    <cellStyle name="Normal 7 3 3 5 3" xfId="3493" xr:uid="{170CAC17-9EEA-43D1-986F-30F353F7E277}"/>
    <cellStyle name="Normal 7 3 3 5 4" xfId="3494" xr:uid="{C1EA1C1C-2B87-4D59-AEED-77C7A9A9EB83}"/>
    <cellStyle name="Normal 7 3 3 6" xfId="3495" xr:uid="{0CDF8A34-4CDF-4C6C-A887-4151E8654DDC}"/>
    <cellStyle name="Normal 7 3 3 7" xfId="3496" xr:uid="{2C7761F3-EBDD-47E7-81D8-690C26F18A35}"/>
    <cellStyle name="Normal 7 3 3 8" xfId="3497" xr:uid="{01594B5D-3451-43B9-8742-881FB9F9E391}"/>
    <cellStyle name="Normal 7 3 4" xfId="144" xr:uid="{278975F0-721C-4D03-8A4D-F3DC565117D7}"/>
    <cellStyle name="Normal 7 3 4 2" xfId="716" xr:uid="{8BDF5659-1298-43F8-AF22-4ED39ABE38A0}"/>
    <cellStyle name="Normal 7 3 4 2 2" xfId="717" xr:uid="{42EA1322-2345-4633-AB1A-5D248257A441}"/>
    <cellStyle name="Normal 7 3 4 2 2 2" xfId="1894" xr:uid="{54772FD5-AD07-4946-92AD-6AB3ADCBEBE4}"/>
    <cellStyle name="Normal 7 3 4 2 2 2 2" xfId="1895" xr:uid="{4CCBAEEA-6F8D-4FF1-8F23-8A03FF6C7B0E}"/>
    <cellStyle name="Normal 7 3 4 2 2 3" xfId="1896" xr:uid="{7C5E1801-C63D-4AA7-8365-D5291BB81E25}"/>
    <cellStyle name="Normal 7 3 4 2 2 4" xfId="3498" xr:uid="{3EFCC838-ACD8-40E0-8BCF-88CC3260AD34}"/>
    <cellStyle name="Normal 7 3 4 2 3" xfId="1897" xr:uid="{69AD6A27-6DDD-458A-B2FF-34EAB2CE79A9}"/>
    <cellStyle name="Normal 7 3 4 2 3 2" xfId="1898" xr:uid="{38E270D5-FE7D-461A-9DC3-BD11C502AC9A}"/>
    <cellStyle name="Normal 7 3 4 2 4" xfId="1899" xr:uid="{03657151-B370-4E0C-98B0-B042438D4446}"/>
    <cellStyle name="Normal 7 3 4 2 5" xfId="3499" xr:uid="{41CA5846-A4F5-456B-960E-67CD30CC0F3C}"/>
    <cellStyle name="Normal 7 3 4 3" xfId="718" xr:uid="{1ED96CCF-EA5D-4A8E-9ACF-1B0EC8628782}"/>
    <cellStyle name="Normal 7 3 4 3 2" xfId="1900" xr:uid="{41AC6E2D-56B6-4649-8EBF-127A3DFC60C9}"/>
    <cellStyle name="Normal 7 3 4 3 2 2" xfId="1901" xr:uid="{619CE6D6-C458-4DE4-98B6-BB2AB841DD80}"/>
    <cellStyle name="Normal 7 3 4 3 3" xfId="1902" xr:uid="{EAA5AF4A-79BF-4322-BEA0-831F60D0C7A0}"/>
    <cellStyle name="Normal 7 3 4 3 4" xfId="3500" xr:uid="{35F8FEE3-913D-44AF-B62B-40C1ED0F72C6}"/>
    <cellStyle name="Normal 7 3 4 4" xfId="1903" xr:uid="{3439381C-6E17-431E-A78F-88835259070E}"/>
    <cellStyle name="Normal 7 3 4 4 2" xfId="1904" xr:uid="{2EEFC6BA-1518-4EEC-9671-D1BB05F4B0FA}"/>
    <cellStyle name="Normal 7 3 4 4 3" xfId="3501" xr:uid="{D2F25D0F-AFF4-4CCB-9AEA-1AE2F1AE5284}"/>
    <cellStyle name="Normal 7 3 4 4 4" xfId="3502" xr:uid="{58B8F1FA-7F5C-46A2-84CB-8C0C507F817B}"/>
    <cellStyle name="Normal 7 3 4 5" xfId="1905" xr:uid="{2F58B5C9-D4D9-4D4A-B1D6-B2D5E829B462}"/>
    <cellStyle name="Normal 7 3 4 6" xfId="3503" xr:uid="{FCC36AC5-D12B-401F-8CE5-C6FCCF923899}"/>
    <cellStyle name="Normal 7 3 4 7" xfId="3504" xr:uid="{63DDE4F1-D8F8-40A7-B9EC-2036AA603354}"/>
    <cellStyle name="Normal 7 3 5" xfId="361" xr:uid="{8B53FC5E-3A02-4417-8332-99392E516835}"/>
    <cellStyle name="Normal 7 3 5 2" xfId="719" xr:uid="{6464C56C-AA9F-4463-83EA-09BF98FED1D9}"/>
    <cellStyle name="Normal 7 3 5 2 2" xfId="1906" xr:uid="{20F84B39-2D73-4BA5-86A5-DF8DB342CCEC}"/>
    <cellStyle name="Normal 7 3 5 2 2 2" xfId="1907" xr:uid="{704FFE00-0664-435E-B78C-939330C1F12B}"/>
    <cellStyle name="Normal 7 3 5 2 3" xfId="1908" xr:uid="{45335A8B-6EDA-4E3D-B03E-5CE40785ABE6}"/>
    <cellStyle name="Normal 7 3 5 2 4" xfId="3505" xr:uid="{E06B6043-E8E1-4FDE-838D-CE5D3EC714B2}"/>
    <cellStyle name="Normal 7 3 5 3" xfId="1909" xr:uid="{9A0164E0-CCE4-4A03-B2DB-2855FAF22E71}"/>
    <cellStyle name="Normal 7 3 5 3 2" xfId="1910" xr:uid="{8B26FC9D-449E-44E7-92B9-17D8FAE8B4DF}"/>
    <cellStyle name="Normal 7 3 5 3 3" xfId="3506" xr:uid="{3D288210-AF47-48E3-938F-73DBF4173CE1}"/>
    <cellStyle name="Normal 7 3 5 3 4" xfId="3507" xr:uid="{9A606637-04D5-4A85-8E15-2729320113AD}"/>
    <cellStyle name="Normal 7 3 5 4" xfId="1911" xr:uid="{78B67F11-0F2C-4658-A692-951514BCDF88}"/>
    <cellStyle name="Normal 7 3 5 5" xfId="3508" xr:uid="{168CAA7C-DA17-4582-B178-C2619F110884}"/>
    <cellStyle name="Normal 7 3 5 6" xfId="3509" xr:uid="{9001F400-93E8-4339-86BB-31BDBBEEFD69}"/>
    <cellStyle name="Normal 7 3 6" xfId="362" xr:uid="{AC5349A9-8BE2-4022-A95A-FFB8CC146E16}"/>
    <cellStyle name="Normal 7 3 6 2" xfId="1912" xr:uid="{54EB42B8-C67B-4C8F-B1D7-D0B4CDF304F6}"/>
    <cellStyle name="Normal 7 3 6 2 2" xfId="1913" xr:uid="{0864F217-3E50-4DC7-91CA-8735A74287B5}"/>
    <cellStyle name="Normal 7 3 6 2 3" xfId="3510" xr:uid="{C4299FD4-0E73-495F-8224-B096C37DA367}"/>
    <cellStyle name="Normal 7 3 6 2 4" xfId="3511" xr:uid="{409AA8F2-A417-4579-8360-3ECA47C015F0}"/>
    <cellStyle name="Normal 7 3 6 3" xfId="1914" xr:uid="{2E09F7DF-4F1E-4A6A-9602-704D02202965}"/>
    <cellStyle name="Normal 7 3 6 4" xfId="3512" xr:uid="{57213FDD-AD25-4C81-9ABF-B72140EF4A44}"/>
    <cellStyle name="Normal 7 3 6 5" xfId="3513" xr:uid="{917D3041-5AE8-4ABA-9BE0-8CB786FA8C23}"/>
    <cellStyle name="Normal 7 3 7" xfId="1915" xr:uid="{41A4C615-5F68-482F-A14F-B3F3B35707B7}"/>
    <cellStyle name="Normal 7 3 7 2" xfId="1916" xr:uid="{F4BD0325-9CF6-4E2C-8583-C2912ACAB7F6}"/>
    <cellStyle name="Normal 7 3 7 3" xfId="3514" xr:uid="{70BDF500-E9EB-4A27-BDD9-6F44C19B4A05}"/>
    <cellStyle name="Normal 7 3 7 4" xfId="3515" xr:uid="{F6298931-B758-42B7-8169-8CFCDCA0D33B}"/>
    <cellStyle name="Normal 7 3 8" xfId="1917" xr:uid="{D1153D21-8383-45AD-8BE4-2491B4D08615}"/>
    <cellStyle name="Normal 7 3 8 2" xfId="3516" xr:uid="{BD508433-AB8C-45E5-827D-B26FBCA27222}"/>
    <cellStyle name="Normal 7 3 8 3" xfId="3517" xr:uid="{8096E524-FEE2-4B11-A524-5436AB89FC83}"/>
    <cellStyle name="Normal 7 3 8 4" xfId="3518" xr:uid="{8DE84262-CD5C-40E0-AB72-1155F23FA713}"/>
    <cellStyle name="Normal 7 3 9" xfId="3519" xr:uid="{D744EB7E-A765-4B3B-8416-411B17D6D701}"/>
    <cellStyle name="Normal 7 4" xfId="145" xr:uid="{AF812BD5-BBDD-4775-86DD-65DBBB269411}"/>
    <cellStyle name="Normal 7 4 10" xfId="3520" xr:uid="{C1C68574-15EF-42F1-AAFC-D1B3014C6653}"/>
    <cellStyle name="Normal 7 4 11" xfId="3521" xr:uid="{83B63DAC-7F7A-4AEE-8409-23F19F7EE5B0}"/>
    <cellStyle name="Normal 7 4 2" xfId="146" xr:uid="{85FDC128-FF3A-4A65-A1B9-240B660B56B2}"/>
    <cellStyle name="Normal 7 4 2 2" xfId="363" xr:uid="{3B4C144B-E8DA-49BD-8C2D-9DDF2C6E47E8}"/>
    <cellStyle name="Normal 7 4 2 2 2" xfId="720" xr:uid="{8ADA7E34-22A2-42EC-9E4D-FE6B1B5A0E62}"/>
    <cellStyle name="Normal 7 4 2 2 2 2" xfId="721" xr:uid="{58AA0C93-EB4F-47B4-B13B-B25484B42AAD}"/>
    <cellStyle name="Normal 7 4 2 2 2 2 2" xfId="1918" xr:uid="{B66551CB-CF0B-4C90-A5CF-55192A47A73A}"/>
    <cellStyle name="Normal 7 4 2 2 2 2 3" xfId="3522" xr:uid="{2E43D287-A433-421D-8B31-AD2DB416393F}"/>
    <cellStyle name="Normal 7 4 2 2 2 2 4" xfId="3523" xr:uid="{BE4DC071-F8FD-4B85-800C-8595CCBD5358}"/>
    <cellStyle name="Normal 7 4 2 2 2 3" xfId="1919" xr:uid="{657AD0B5-A974-42A7-AA58-C75B6EE5327C}"/>
    <cellStyle name="Normal 7 4 2 2 2 3 2" xfId="3524" xr:uid="{461D2850-3C87-4DB1-80CE-648AD98DDE45}"/>
    <cellStyle name="Normal 7 4 2 2 2 3 3" xfId="3525" xr:uid="{3FA87B97-FA5A-4654-9283-12A957296EB9}"/>
    <cellStyle name="Normal 7 4 2 2 2 3 4" xfId="3526" xr:uid="{7A9EEA54-A543-471D-8CCA-E3394C972AAD}"/>
    <cellStyle name="Normal 7 4 2 2 2 4" xfId="3527" xr:uid="{EB82A49A-536F-4C47-9542-353316385008}"/>
    <cellStyle name="Normal 7 4 2 2 2 5" xfId="3528" xr:uid="{E8441CBC-FA3D-4E56-A366-0A7696122506}"/>
    <cellStyle name="Normal 7 4 2 2 2 6" xfId="3529" xr:uid="{35C9A9EB-BF3A-43DF-A90E-B9F07AC610D6}"/>
    <cellStyle name="Normal 7 4 2 2 3" xfId="722" xr:uid="{21355610-B979-43FF-9435-A80735B5F4FC}"/>
    <cellStyle name="Normal 7 4 2 2 3 2" xfId="1920" xr:uid="{C3611D14-FBB6-4800-A53C-312759462F18}"/>
    <cellStyle name="Normal 7 4 2 2 3 2 2" xfId="3530" xr:uid="{D589EF12-17F7-4D6F-9B05-F2DA4F2CEF4A}"/>
    <cellStyle name="Normal 7 4 2 2 3 2 3" xfId="3531" xr:uid="{3E970631-1453-475D-905B-DB9F4B1EDEAD}"/>
    <cellStyle name="Normal 7 4 2 2 3 2 4" xfId="3532" xr:uid="{92982F97-A61D-487C-81A8-AB179D075F50}"/>
    <cellStyle name="Normal 7 4 2 2 3 3" xfId="3533" xr:uid="{AA8165E1-C550-485D-AAA4-CADDC662D91C}"/>
    <cellStyle name="Normal 7 4 2 2 3 4" xfId="3534" xr:uid="{30723BE3-FBB2-4386-A769-DAF5E0337E2D}"/>
    <cellStyle name="Normal 7 4 2 2 3 5" xfId="3535" xr:uid="{E1F94FE9-7C30-4756-8EB4-4EB7545A3994}"/>
    <cellStyle name="Normal 7 4 2 2 4" xfId="1921" xr:uid="{125F2C3C-BBA2-4922-A94F-F93D9E7CE3E6}"/>
    <cellStyle name="Normal 7 4 2 2 4 2" xfId="3536" xr:uid="{BBF09D30-7D07-4D70-A63E-500AA3894802}"/>
    <cellStyle name="Normal 7 4 2 2 4 3" xfId="3537" xr:uid="{D7DD2DE2-74ED-4279-B646-C24F35AA0CD5}"/>
    <cellStyle name="Normal 7 4 2 2 4 4" xfId="3538" xr:uid="{69688016-1BD5-481D-8102-DBE997E40892}"/>
    <cellStyle name="Normal 7 4 2 2 5" xfId="3539" xr:uid="{5637FA2C-DB22-4A03-A6D6-33949A467E5A}"/>
    <cellStyle name="Normal 7 4 2 2 5 2" xfId="3540" xr:uid="{D459EDBD-1C09-4CAB-886D-97C2D1822FBE}"/>
    <cellStyle name="Normal 7 4 2 2 5 3" xfId="3541" xr:uid="{DE2DC32B-40C8-4860-9D91-C527F5E29CB6}"/>
    <cellStyle name="Normal 7 4 2 2 5 4" xfId="3542" xr:uid="{97C22F4A-76C9-403A-B759-E1001407D78E}"/>
    <cellStyle name="Normal 7 4 2 2 6" xfId="3543" xr:uid="{92F46C18-895E-4D4E-B57D-5D0BF747923F}"/>
    <cellStyle name="Normal 7 4 2 2 7" xfId="3544" xr:uid="{C69C6EE6-1C79-40DD-9D44-BFD6B7852520}"/>
    <cellStyle name="Normal 7 4 2 2 8" xfId="3545" xr:uid="{A1116F10-C06A-4411-92C2-ACAA48D375EE}"/>
    <cellStyle name="Normal 7 4 2 3" xfId="723" xr:uid="{52CF75C9-4D9E-410C-B0E9-6F4624684EF7}"/>
    <cellStyle name="Normal 7 4 2 3 2" xfId="724" xr:uid="{EAEB88E1-6DC7-4ECC-95E3-A3AD63759289}"/>
    <cellStyle name="Normal 7 4 2 3 2 2" xfId="725" xr:uid="{2370F8C0-4A4C-40C9-8568-23E9D5D59641}"/>
    <cellStyle name="Normal 7 4 2 3 2 3" xfId="3546" xr:uid="{EB396C74-64E7-4360-AFC5-108A9674D146}"/>
    <cellStyle name="Normal 7 4 2 3 2 4" xfId="3547" xr:uid="{FF227243-CF07-4F69-807F-D2B53C8BC5BB}"/>
    <cellStyle name="Normal 7 4 2 3 3" xfId="726" xr:uid="{0A39FB3A-E94C-46DD-8D2D-0110E7290057}"/>
    <cellStyle name="Normal 7 4 2 3 3 2" xfId="3548" xr:uid="{EE46CAE8-B97E-4241-BB42-81E3F1DDD0AD}"/>
    <cellStyle name="Normal 7 4 2 3 3 3" xfId="3549" xr:uid="{D5A10234-AD7B-49A1-BC44-7AF48BEB5482}"/>
    <cellStyle name="Normal 7 4 2 3 3 4" xfId="3550" xr:uid="{7FDD11C1-DCE2-40E7-BCFC-492D20E8A6A5}"/>
    <cellStyle name="Normal 7 4 2 3 4" xfId="3551" xr:uid="{618C656E-EBE2-459F-83FE-7075D165B1D5}"/>
    <cellStyle name="Normal 7 4 2 3 5" xfId="3552" xr:uid="{E990ABB1-96DA-45A8-963E-9A4552CA7A0D}"/>
    <cellStyle name="Normal 7 4 2 3 6" xfId="3553" xr:uid="{11A1AFA7-0B89-4583-85EC-486484C698EB}"/>
    <cellStyle name="Normal 7 4 2 4" xfId="727" xr:uid="{733043B9-EF2B-4859-B697-8F8B4DE5F64A}"/>
    <cellStyle name="Normal 7 4 2 4 2" xfId="728" xr:uid="{AE0E7AD2-334A-4BA7-82B9-F5ADC1034D75}"/>
    <cellStyle name="Normal 7 4 2 4 2 2" xfId="3554" xr:uid="{F69A6BDD-61E6-43CD-BD9C-F4373C5B40BA}"/>
    <cellStyle name="Normal 7 4 2 4 2 3" xfId="3555" xr:uid="{CE5B72BB-F8EE-4C11-A60E-EBB93389DF54}"/>
    <cellStyle name="Normal 7 4 2 4 2 4" xfId="3556" xr:uid="{8398C211-8800-43A5-8C3E-83AA10DBA00D}"/>
    <cellStyle name="Normal 7 4 2 4 3" xfId="3557" xr:uid="{56EA3C4F-4DF2-47CD-9E6E-9E01E15A05FC}"/>
    <cellStyle name="Normal 7 4 2 4 4" xfId="3558" xr:uid="{C9311D2B-8C37-4711-BF9E-3ABB300281EB}"/>
    <cellStyle name="Normal 7 4 2 4 5" xfId="3559" xr:uid="{878E7671-E5D4-44BA-BA50-7A5EC630EC38}"/>
    <cellStyle name="Normal 7 4 2 5" xfId="729" xr:uid="{C82A61DC-0D25-4C8C-91EA-658047C0C582}"/>
    <cellStyle name="Normal 7 4 2 5 2" xfId="3560" xr:uid="{F20EBFC0-0248-4802-8776-9D3659D1E91E}"/>
    <cellStyle name="Normal 7 4 2 5 3" xfId="3561" xr:uid="{087CB5A9-0FE5-4005-B959-952F1E2AAAF9}"/>
    <cellStyle name="Normal 7 4 2 5 4" xfId="3562" xr:uid="{16F65172-F5D0-4FD1-BE43-C3BCE071F683}"/>
    <cellStyle name="Normal 7 4 2 6" xfId="3563" xr:uid="{C1825865-47E6-4B28-8EBD-35D4E1183F9E}"/>
    <cellStyle name="Normal 7 4 2 6 2" xfId="3564" xr:uid="{22F5FF0C-2BF9-4E92-A487-4BFDC7BB784E}"/>
    <cellStyle name="Normal 7 4 2 6 3" xfId="3565" xr:uid="{C7AD4B6B-9CA6-4DB7-A94C-FF1F26957669}"/>
    <cellStyle name="Normal 7 4 2 6 4" xfId="3566" xr:uid="{5A5018A3-9A2D-482B-A9A7-0239880ED434}"/>
    <cellStyle name="Normal 7 4 2 7" xfId="3567" xr:uid="{65110669-B48F-4F0E-87CF-1C9A20FFAB1A}"/>
    <cellStyle name="Normal 7 4 2 8" xfId="3568" xr:uid="{13B288F7-AEE2-43FC-9813-57BD9E37E87A}"/>
    <cellStyle name="Normal 7 4 2 9" xfId="3569" xr:uid="{5902CA75-38BD-4303-9785-8132CC66DEAC}"/>
    <cellStyle name="Normal 7 4 3" xfId="364" xr:uid="{F4DEFA4D-49CD-42EA-8010-EDA5160BA830}"/>
    <cellStyle name="Normal 7 4 3 2" xfId="730" xr:uid="{387E0427-6F36-44F9-AD79-61E1747FEC9F}"/>
    <cellStyle name="Normal 7 4 3 2 2" xfId="731" xr:uid="{1856D069-57EE-40D1-B4D2-FB240449E49B}"/>
    <cellStyle name="Normal 7 4 3 2 2 2" xfId="1922" xr:uid="{A1324B3E-1041-49AC-B8EC-0B94529BD5E8}"/>
    <cellStyle name="Normal 7 4 3 2 2 2 2" xfId="1923" xr:uid="{ABBBD6CC-F5CB-40C5-93CF-8910306AC6D3}"/>
    <cellStyle name="Normal 7 4 3 2 2 3" xfId="1924" xr:uid="{7A3B4697-DF82-485B-977A-FC57F85AD153}"/>
    <cellStyle name="Normal 7 4 3 2 2 4" xfId="3570" xr:uid="{F3992F1F-F6D7-4FF3-A34F-90F351FFDC26}"/>
    <cellStyle name="Normal 7 4 3 2 3" xfId="1925" xr:uid="{3DA33514-01A7-4FC3-990F-2EDBC0586489}"/>
    <cellStyle name="Normal 7 4 3 2 3 2" xfId="1926" xr:uid="{A9B9CDEF-53EE-455B-B741-10BD65B3A52B}"/>
    <cellStyle name="Normal 7 4 3 2 3 3" xfId="3571" xr:uid="{0402D6E0-E9E3-4E13-86FD-9D0E1C1CB0E0}"/>
    <cellStyle name="Normal 7 4 3 2 3 4" xfId="3572" xr:uid="{9C179F6E-22DB-4538-829A-7C176A88364B}"/>
    <cellStyle name="Normal 7 4 3 2 4" xfId="1927" xr:uid="{5113556C-5C1F-42D1-BA18-5891CA1A49D1}"/>
    <cellStyle name="Normal 7 4 3 2 5" xfId="3573" xr:uid="{0A27AC61-59FF-4250-A67A-7C0B32431C54}"/>
    <cellStyle name="Normal 7 4 3 2 6" xfId="3574" xr:uid="{040328E7-2308-430A-8D75-052262C976EA}"/>
    <cellStyle name="Normal 7 4 3 3" xfId="732" xr:uid="{7F20D07B-4E67-4844-A1EA-01E355BC8199}"/>
    <cellStyle name="Normal 7 4 3 3 2" xfId="1928" xr:uid="{8EDBFBE5-2381-4E3E-BF28-6F11BD7EAAD5}"/>
    <cellStyle name="Normal 7 4 3 3 2 2" xfId="1929" xr:uid="{0DCD8A90-756B-4104-8936-B078DC178E87}"/>
    <cellStyle name="Normal 7 4 3 3 2 3" xfId="3575" xr:uid="{86252EE2-010F-4323-AD9D-9DAEEAAFD825}"/>
    <cellStyle name="Normal 7 4 3 3 2 4" xfId="3576" xr:uid="{6E158C5D-BFC7-4F95-B0C0-C28E22171161}"/>
    <cellStyle name="Normal 7 4 3 3 3" xfId="1930" xr:uid="{1C79DA63-E471-4301-837C-CA6619F4C29C}"/>
    <cellStyle name="Normal 7 4 3 3 4" xfId="3577" xr:uid="{C72F4B42-1227-482D-976F-0C211B941654}"/>
    <cellStyle name="Normal 7 4 3 3 5" xfId="3578" xr:uid="{4C590CD3-DC80-4B8F-98C5-605835C80398}"/>
    <cellStyle name="Normal 7 4 3 4" xfId="1931" xr:uid="{CE2646CB-8E36-4F3A-8E4F-8EEB900BF0E8}"/>
    <cellStyle name="Normal 7 4 3 4 2" xfId="1932" xr:uid="{17519892-DA07-4A4C-B9E7-A95B21AA24A0}"/>
    <cellStyle name="Normal 7 4 3 4 3" xfId="3579" xr:uid="{21F4876F-03BA-4BA0-AE68-407C2EF7BE1C}"/>
    <cellStyle name="Normal 7 4 3 4 4" xfId="3580" xr:uid="{87C90605-1D34-4F9B-BDB5-B0239D8AF614}"/>
    <cellStyle name="Normal 7 4 3 5" xfId="1933" xr:uid="{0939BCFB-3016-43DB-BCD6-57E405564E83}"/>
    <cellStyle name="Normal 7 4 3 5 2" xfId="3581" xr:uid="{D9DE09BF-C81D-4779-B67A-98729CD59F2E}"/>
    <cellStyle name="Normal 7 4 3 5 3" xfId="3582" xr:uid="{F4EFD472-CBB4-422C-B601-B8CE8807551A}"/>
    <cellStyle name="Normal 7 4 3 5 4" xfId="3583" xr:uid="{9EBBDB7B-CA56-4798-AF28-A2DBB8F00978}"/>
    <cellStyle name="Normal 7 4 3 6" xfId="3584" xr:uid="{5756DD2A-F04D-4E84-8560-E0E7BF186099}"/>
    <cellStyle name="Normal 7 4 3 7" xfId="3585" xr:uid="{B6D1842B-8A8B-49EA-8C36-93B4889BB2E9}"/>
    <cellStyle name="Normal 7 4 3 8" xfId="3586" xr:uid="{387A8341-A16C-412E-B7B0-E3AEC3058563}"/>
    <cellStyle name="Normal 7 4 4" xfId="365" xr:uid="{E868A206-40BC-4BA0-B996-0115C3F1EC49}"/>
    <cellStyle name="Normal 7 4 4 2" xfId="733" xr:uid="{71271D0A-CE2A-4A8D-86B4-05C50BC10C2B}"/>
    <cellStyle name="Normal 7 4 4 2 2" xfId="734" xr:uid="{4031ECE9-E06E-4FAC-A810-5FF1EF89301F}"/>
    <cellStyle name="Normal 7 4 4 2 2 2" xfId="1934" xr:uid="{0BA07DC0-583D-43F3-B4BF-886FEC7D692B}"/>
    <cellStyle name="Normal 7 4 4 2 2 3" xfId="3587" xr:uid="{804CE678-98EB-4EE9-A9DD-0D4E1736F5EA}"/>
    <cellStyle name="Normal 7 4 4 2 2 4" xfId="3588" xr:uid="{9899F34E-C445-4BF7-810F-6C774C0B172A}"/>
    <cellStyle name="Normal 7 4 4 2 3" xfId="1935" xr:uid="{CED87FF0-D247-4DE6-A3FC-51854A3C1E99}"/>
    <cellStyle name="Normal 7 4 4 2 4" xfId="3589" xr:uid="{70201F47-2A20-4462-9AFD-F5E742BD601A}"/>
    <cellStyle name="Normal 7 4 4 2 5" xfId="3590" xr:uid="{068D3197-084B-4903-AB2C-E93A18D8AA49}"/>
    <cellStyle name="Normal 7 4 4 3" xfId="735" xr:uid="{563D8AE8-AAEF-4AD7-B67F-69F34ADDB83A}"/>
    <cellStyle name="Normal 7 4 4 3 2" xfId="1936" xr:uid="{D2DF2ECF-45DE-4E21-8D22-5F1413211B0E}"/>
    <cellStyle name="Normal 7 4 4 3 3" xfId="3591" xr:uid="{81FC5CB9-136A-4954-91EF-75C82EF6149E}"/>
    <cellStyle name="Normal 7 4 4 3 4" xfId="3592" xr:uid="{9EBADC86-EF15-48CD-942D-CD5DE60C4CE8}"/>
    <cellStyle name="Normal 7 4 4 4" xfId="1937" xr:uid="{B3B32635-B389-42A5-ACC9-A7AA586702D4}"/>
    <cellStyle name="Normal 7 4 4 4 2" xfId="3593" xr:uid="{44B1BA84-75FC-42DC-AA63-1C6AACD1AA5A}"/>
    <cellStyle name="Normal 7 4 4 4 3" xfId="3594" xr:uid="{D0B266F0-9B40-4F69-A368-7C1AE53A6B14}"/>
    <cellStyle name="Normal 7 4 4 4 4" xfId="3595" xr:uid="{66506CF5-D5C7-4FBA-B34B-1A9D057E3B35}"/>
    <cellStyle name="Normal 7 4 4 5" xfId="3596" xr:uid="{DD858D8A-E380-4A72-984B-2912A1CEA1A1}"/>
    <cellStyle name="Normal 7 4 4 6" xfId="3597" xr:uid="{3CAB98C0-5C0F-4FD4-A1A7-640710F0677A}"/>
    <cellStyle name="Normal 7 4 4 7" xfId="3598" xr:uid="{E15436FC-684D-44BB-95C8-E36EE090ED82}"/>
    <cellStyle name="Normal 7 4 5" xfId="366" xr:uid="{9CCECB55-E635-4EB4-B7B6-C55DF77A2D3B}"/>
    <cellStyle name="Normal 7 4 5 2" xfId="736" xr:uid="{19537516-44CD-4715-8CA8-2132C64D9EB0}"/>
    <cellStyle name="Normal 7 4 5 2 2" xfId="1938" xr:uid="{5B21D1A8-A971-4639-A37A-E2B5322D8510}"/>
    <cellStyle name="Normal 7 4 5 2 3" xfId="3599" xr:uid="{AC2C1FF9-DC17-472F-AFEB-FD12A2B912E0}"/>
    <cellStyle name="Normal 7 4 5 2 4" xfId="3600" xr:uid="{AE90DFCE-E8A7-4735-A900-ACE17C280A3B}"/>
    <cellStyle name="Normal 7 4 5 3" xfId="1939" xr:uid="{BAC293C9-92E4-4B6D-9FFD-04574AC03BC5}"/>
    <cellStyle name="Normal 7 4 5 3 2" xfId="3601" xr:uid="{649EED4F-D4C6-447C-BE0D-142B18214ABC}"/>
    <cellStyle name="Normal 7 4 5 3 3" xfId="3602" xr:uid="{91DC8409-8090-43F0-9482-799F20181A2A}"/>
    <cellStyle name="Normal 7 4 5 3 4" xfId="3603" xr:uid="{13BFCAA4-E5E0-4572-A7FB-A4A60B6FDDE8}"/>
    <cellStyle name="Normal 7 4 5 4" xfId="3604" xr:uid="{2F3C3134-551D-40DA-AFD9-D5387ED062BF}"/>
    <cellStyle name="Normal 7 4 5 5" xfId="3605" xr:uid="{7BDBB417-2235-4ACE-BD07-E69CFFC28FDA}"/>
    <cellStyle name="Normal 7 4 5 6" xfId="3606" xr:uid="{CC24E1F5-C0A5-4E87-A79F-478E266DF59D}"/>
    <cellStyle name="Normal 7 4 6" xfId="737" xr:uid="{DCB13BA7-EC6C-41EC-AF54-F4FFE1A947E2}"/>
    <cellStyle name="Normal 7 4 6 2" xfId="1940" xr:uid="{042260B3-8FF2-4673-8C27-95D3CC716388}"/>
    <cellStyle name="Normal 7 4 6 2 2" xfId="3607" xr:uid="{2E94751B-134E-4190-A08F-D2AFDE153956}"/>
    <cellStyle name="Normal 7 4 6 2 3" xfId="3608" xr:uid="{54A2577F-5D84-4D00-AE4C-4A66121D2ED8}"/>
    <cellStyle name="Normal 7 4 6 2 4" xfId="3609" xr:uid="{5A021C79-7327-4395-A05F-C084642AA3F9}"/>
    <cellStyle name="Normal 7 4 6 3" xfId="3610" xr:uid="{BDB8EDB8-380F-4D5B-B656-27934751500C}"/>
    <cellStyle name="Normal 7 4 6 4" xfId="3611" xr:uid="{F34CE6E3-CAD6-406D-A5C8-549A1F863856}"/>
    <cellStyle name="Normal 7 4 6 5" xfId="3612" xr:uid="{CAA4454C-AAAB-4238-A5E1-5D19CD66A9CE}"/>
    <cellStyle name="Normal 7 4 7" xfId="1941" xr:uid="{CC91576E-EFDC-4713-8140-97DD5B2F05D4}"/>
    <cellStyle name="Normal 7 4 7 2" xfId="3613" xr:uid="{68F3CE4D-72A0-4249-AB7D-7F5186ECC4E5}"/>
    <cellStyle name="Normal 7 4 7 3" xfId="3614" xr:uid="{217A37BF-EB58-4037-BCB4-711B3253B313}"/>
    <cellStyle name="Normal 7 4 7 4" xfId="3615" xr:uid="{0FAA7293-FE25-45C4-B1C0-728DE53F202B}"/>
    <cellStyle name="Normal 7 4 8" xfId="3616" xr:uid="{5AC46954-03D1-4CAF-9A79-6A60B083F72A}"/>
    <cellStyle name="Normal 7 4 8 2" xfId="3617" xr:uid="{5A8217CF-689F-42D9-9A34-FCD68BEB2991}"/>
    <cellStyle name="Normal 7 4 8 3" xfId="3618" xr:uid="{9C90B941-19E5-40F5-8D18-7E144A116435}"/>
    <cellStyle name="Normal 7 4 8 4" xfId="3619" xr:uid="{0B5F0EEE-A7F3-43A7-B42F-A7A0BB44AC9C}"/>
    <cellStyle name="Normal 7 4 9" xfId="3620" xr:uid="{D673E13D-7DDD-451C-AFE2-BEBA1FBA31B6}"/>
    <cellStyle name="Normal 7 5" xfId="147" xr:uid="{5CB7B2BA-5589-4C9F-BAD3-D64359862F7C}"/>
    <cellStyle name="Normal 7 5 2" xfId="148" xr:uid="{932139AC-1D2A-457F-9C7B-917A33029A78}"/>
    <cellStyle name="Normal 7 5 2 2" xfId="367" xr:uid="{CC841A96-F31B-48FA-8B83-9280809BAF31}"/>
    <cellStyle name="Normal 7 5 2 2 2" xfId="738" xr:uid="{53167C99-66AA-4063-B387-7C2AC89368A1}"/>
    <cellStyle name="Normal 7 5 2 2 2 2" xfId="1942" xr:uid="{7D54F619-95C1-495A-A3C5-51C8814BA831}"/>
    <cellStyle name="Normal 7 5 2 2 2 3" xfId="3621" xr:uid="{3AC3193E-0E72-4556-94E6-C192B0CA24AF}"/>
    <cellStyle name="Normal 7 5 2 2 2 4" xfId="3622" xr:uid="{BBE2A19B-E399-4FDC-93B7-49E25F185486}"/>
    <cellStyle name="Normal 7 5 2 2 3" xfId="1943" xr:uid="{6E0B6C5B-320C-42D6-8AAB-4E08113BDDA7}"/>
    <cellStyle name="Normal 7 5 2 2 3 2" xfId="3623" xr:uid="{C91C4BFA-7941-49D9-A2BE-029DAFF1483C}"/>
    <cellStyle name="Normal 7 5 2 2 3 3" xfId="3624" xr:uid="{40C86E34-481D-4BF9-9AE6-15B80B532AA6}"/>
    <cellStyle name="Normal 7 5 2 2 3 4" xfId="3625" xr:uid="{9A19A19C-FB4B-4777-8362-459DDCE9A3D0}"/>
    <cellStyle name="Normal 7 5 2 2 4" xfId="3626" xr:uid="{4927250B-D403-4707-A686-E294DB31FEFF}"/>
    <cellStyle name="Normal 7 5 2 2 5" xfId="3627" xr:uid="{F359E185-C311-4B0C-B804-49BA806511C8}"/>
    <cellStyle name="Normal 7 5 2 2 6" xfId="3628" xr:uid="{8FFD6864-4E35-4B7D-9829-8007FCBF0A18}"/>
    <cellStyle name="Normal 7 5 2 3" xfId="739" xr:uid="{2EE8CAAD-F60D-4CEF-8B72-639C45B2244C}"/>
    <cellStyle name="Normal 7 5 2 3 2" xfId="1944" xr:uid="{B61F1866-92F4-4CA8-ABCF-4197B5F919A7}"/>
    <cellStyle name="Normal 7 5 2 3 2 2" xfId="3629" xr:uid="{CADB6967-D5AD-4FF8-822D-DE606D3EA273}"/>
    <cellStyle name="Normal 7 5 2 3 2 3" xfId="3630" xr:uid="{D31640AC-FA89-46B4-BD08-8CC82B1DA6A1}"/>
    <cellStyle name="Normal 7 5 2 3 2 4" xfId="3631" xr:uid="{8B482800-7995-481E-B11F-AEE6BA0BAB88}"/>
    <cellStyle name="Normal 7 5 2 3 3" xfId="3632" xr:uid="{E757D04F-9A69-4221-BF61-21AF5A47D23B}"/>
    <cellStyle name="Normal 7 5 2 3 4" xfId="3633" xr:uid="{989C148D-0FFB-4F1F-8B08-5376033C543D}"/>
    <cellStyle name="Normal 7 5 2 3 5" xfId="3634" xr:uid="{CE321C61-3538-4B7B-BC01-E81BDCF0C42F}"/>
    <cellStyle name="Normal 7 5 2 4" xfId="1945" xr:uid="{3A4B15BE-5B68-4672-90DF-E9619C8DBE8A}"/>
    <cellStyle name="Normal 7 5 2 4 2" xfId="3635" xr:uid="{1EAEB9EA-7671-4813-8C5C-339D4C7A0EC1}"/>
    <cellStyle name="Normal 7 5 2 4 3" xfId="3636" xr:uid="{A90A65A1-D870-4CD9-A594-61A0E1F7D6D4}"/>
    <cellStyle name="Normal 7 5 2 4 4" xfId="3637" xr:uid="{30B35F74-EAD2-4CB6-B43A-D04FBA49EEE1}"/>
    <cellStyle name="Normal 7 5 2 5" xfId="3638" xr:uid="{457DC1E2-4818-4AB8-BAF5-DC3BF66C039A}"/>
    <cellStyle name="Normal 7 5 2 5 2" xfId="3639" xr:uid="{AFA9E3F5-DB28-47EE-B8DE-63D0C2617D26}"/>
    <cellStyle name="Normal 7 5 2 5 3" xfId="3640" xr:uid="{E8BE2C9B-761B-4E4B-AE92-A861940F7F9F}"/>
    <cellStyle name="Normal 7 5 2 5 4" xfId="3641" xr:uid="{569C271C-7EAE-4B29-8A2D-599CED8A7C8B}"/>
    <cellStyle name="Normal 7 5 2 6" xfId="3642" xr:uid="{EE7217F5-04ED-428F-A7B3-666A96602CE4}"/>
    <cellStyle name="Normal 7 5 2 7" xfId="3643" xr:uid="{60BB6C73-4F44-41A1-8CC0-114875073F6D}"/>
    <cellStyle name="Normal 7 5 2 8" xfId="3644" xr:uid="{C8E62871-E251-4568-A155-768757626F03}"/>
    <cellStyle name="Normal 7 5 3" xfId="368" xr:uid="{0C2822C6-6A69-4E2F-9C84-6A20E4C1A9AD}"/>
    <cellStyle name="Normal 7 5 3 2" xfId="740" xr:uid="{9EB50B35-F11D-4061-9E87-455D3C32E5BB}"/>
    <cellStyle name="Normal 7 5 3 2 2" xfId="741" xr:uid="{92A9AFDE-10CD-4FD1-AE81-2E4EBEA6AA21}"/>
    <cellStyle name="Normal 7 5 3 2 3" xfId="3645" xr:uid="{99C8E331-2EC9-4942-89E3-79881F782CCF}"/>
    <cellStyle name="Normal 7 5 3 2 4" xfId="3646" xr:uid="{5F3C15FB-0AD0-49D0-8C78-667FB2F4E96D}"/>
    <cellStyle name="Normal 7 5 3 3" xfId="742" xr:uid="{239E0AE9-E6A7-479C-8B2F-3F4A9F38C0AC}"/>
    <cellStyle name="Normal 7 5 3 3 2" xfId="3647" xr:uid="{E56FAC6E-FDF6-4F09-9C91-7BB1629EA51C}"/>
    <cellStyle name="Normal 7 5 3 3 3" xfId="3648" xr:uid="{D75974A5-AFCD-4886-BBDD-0A8908465A6C}"/>
    <cellStyle name="Normal 7 5 3 3 4" xfId="3649" xr:uid="{0BE6ADE2-B038-41EF-A2D7-593E7111AE55}"/>
    <cellStyle name="Normal 7 5 3 4" xfId="3650" xr:uid="{67F6BCEF-8CBC-46CD-8E75-AD75FE6EF2EA}"/>
    <cellStyle name="Normal 7 5 3 5" xfId="3651" xr:uid="{8FF0F302-0FCF-4B90-A518-4729DA461A8C}"/>
    <cellStyle name="Normal 7 5 3 6" xfId="3652" xr:uid="{FE803F00-9444-4B8B-B46A-CD93C5E384CC}"/>
    <cellStyle name="Normal 7 5 4" xfId="369" xr:uid="{6800FA84-DBE5-4B18-9969-C1F88FCD2124}"/>
    <cellStyle name="Normal 7 5 4 2" xfId="743" xr:uid="{0CBC66EC-099C-4918-846B-536D9819A06D}"/>
    <cellStyle name="Normal 7 5 4 2 2" xfId="3653" xr:uid="{BAD00D5B-1354-4BC3-8359-726218C6C2D3}"/>
    <cellStyle name="Normal 7 5 4 2 3" xfId="3654" xr:uid="{6433B6D8-0D6A-40E4-9A35-8423E861D06C}"/>
    <cellStyle name="Normal 7 5 4 2 4" xfId="3655" xr:uid="{BC00FB8A-14FB-42F9-930F-F36209853CC1}"/>
    <cellStyle name="Normal 7 5 4 3" xfId="3656" xr:uid="{ACB6EE70-F162-4C44-9BE5-719EACA1925C}"/>
    <cellStyle name="Normal 7 5 4 4" xfId="3657" xr:uid="{3801339C-DA82-4802-B4F8-C090E525DA0E}"/>
    <cellStyle name="Normal 7 5 4 5" xfId="3658" xr:uid="{1FFD8AF1-48B2-4B49-B81B-BBEBFEBD4F34}"/>
    <cellStyle name="Normal 7 5 5" xfId="744" xr:uid="{10C02567-142C-49A0-A599-FD8BB2B21B59}"/>
    <cellStyle name="Normal 7 5 5 2" xfId="3659" xr:uid="{B2227ECA-2E3B-45BD-9E1E-A4AFBDAF7513}"/>
    <cellStyle name="Normal 7 5 5 3" xfId="3660" xr:uid="{52C2F9F3-43C7-406B-AC8B-A2EE81A6D87B}"/>
    <cellStyle name="Normal 7 5 5 4" xfId="3661" xr:uid="{CE138418-FFA1-4487-A226-B003D3EFFE36}"/>
    <cellStyle name="Normal 7 5 6" xfId="3662" xr:uid="{96D7D346-E3BF-4E1E-BAEA-51B24C85D444}"/>
    <cellStyle name="Normal 7 5 6 2" xfId="3663" xr:uid="{BDDD23EE-C4CD-4D05-BCA0-38AB48243C3D}"/>
    <cellStyle name="Normal 7 5 6 3" xfId="3664" xr:uid="{00E18266-D3A1-4760-ACCD-240F773FDEE2}"/>
    <cellStyle name="Normal 7 5 6 4" xfId="3665" xr:uid="{3C8B7086-EEC2-453A-8D0F-E589E0FCE7D2}"/>
    <cellStyle name="Normal 7 5 7" xfId="3666" xr:uid="{E9C98519-E581-4841-A7AE-0004C36A0D4E}"/>
    <cellStyle name="Normal 7 5 8" xfId="3667" xr:uid="{707276B6-A289-4E92-AEAB-ED02EB5D2879}"/>
    <cellStyle name="Normal 7 5 9" xfId="3668" xr:uid="{CA2EDA3E-CBB1-4CFB-BA81-BB69BD3716BF}"/>
    <cellStyle name="Normal 7 6" xfId="149" xr:uid="{232E4250-558F-4271-A6DB-A95376AFD2EB}"/>
    <cellStyle name="Normal 7 6 2" xfId="370" xr:uid="{92DC74E8-1F23-4A73-9D3B-F67BB7133DB2}"/>
    <cellStyle name="Normal 7 6 2 2" xfId="745" xr:uid="{0023A364-2C8A-490E-BEAD-2B74192C8D31}"/>
    <cellStyle name="Normal 7 6 2 2 2" xfId="1946" xr:uid="{6BED4C25-71AD-432C-B767-57FAF5808FEC}"/>
    <cellStyle name="Normal 7 6 2 2 2 2" xfId="1947" xr:uid="{E23BD3C5-9502-42E7-9AE4-97DC95EA92B0}"/>
    <cellStyle name="Normal 7 6 2 2 3" xfId="1948" xr:uid="{CDFD1471-94E8-4B97-A47C-70ED0DA2C769}"/>
    <cellStyle name="Normal 7 6 2 2 4" xfId="3669" xr:uid="{3926C6FC-571A-4D80-B12E-7D30127EDE65}"/>
    <cellStyle name="Normal 7 6 2 3" xfId="1949" xr:uid="{ED281981-4842-4718-B8C2-CC88616A023B}"/>
    <cellStyle name="Normal 7 6 2 3 2" xfId="1950" xr:uid="{526A6BC4-61D2-408F-BA12-09F5E219B956}"/>
    <cellStyle name="Normal 7 6 2 3 3" xfId="3670" xr:uid="{723B46D2-C287-4CF8-80E5-D3301638A170}"/>
    <cellStyle name="Normal 7 6 2 3 4" xfId="3671" xr:uid="{C0389281-BCE2-4669-AF9B-29A78B773CCB}"/>
    <cellStyle name="Normal 7 6 2 4" xfId="1951" xr:uid="{D36205D2-514B-4B23-988A-BA3D6389DAB7}"/>
    <cellStyle name="Normal 7 6 2 5" xfId="3672" xr:uid="{C07928E8-4C25-4378-A26C-D289F9CA6EFF}"/>
    <cellStyle name="Normal 7 6 2 6" xfId="3673" xr:uid="{0CDA9518-8DF1-452A-8714-EC2B00486DE9}"/>
    <cellStyle name="Normal 7 6 3" xfId="746" xr:uid="{18B5F351-6269-42FB-8D29-6F84881103B8}"/>
    <cellStyle name="Normal 7 6 3 2" xfId="1952" xr:uid="{0DAE4484-6844-4C6F-A513-F95704F0CB62}"/>
    <cellStyle name="Normal 7 6 3 2 2" xfId="1953" xr:uid="{E3712AA7-A2DB-485E-A5F2-A9E1BE06A9D7}"/>
    <cellStyle name="Normal 7 6 3 2 3" xfId="3674" xr:uid="{0E1BDA8C-F624-4F98-9136-840FA2508CBE}"/>
    <cellStyle name="Normal 7 6 3 2 4" xfId="3675" xr:uid="{5DF1CF67-83EA-403C-9DDF-D80DE177A021}"/>
    <cellStyle name="Normal 7 6 3 3" xfId="1954" xr:uid="{9AB59249-AE78-49AE-9E4F-9FF89E8F1946}"/>
    <cellStyle name="Normal 7 6 3 4" xfId="3676" xr:uid="{01D93288-E707-47E9-9EB2-35DEB03C4220}"/>
    <cellStyle name="Normal 7 6 3 5" xfId="3677" xr:uid="{D0330C3E-9223-49F1-8443-0D86842006F8}"/>
    <cellStyle name="Normal 7 6 4" xfId="1955" xr:uid="{6023ABAD-C5E2-473F-AAAF-50F4CD89E229}"/>
    <cellStyle name="Normal 7 6 4 2" xfId="1956" xr:uid="{47485ECC-41E3-4445-ACF4-A62C406D81C5}"/>
    <cellStyle name="Normal 7 6 4 3" xfId="3678" xr:uid="{2EE4D5ED-FDEF-482A-9D3E-FE109FD95625}"/>
    <cellStyle name="Normal 7 6 4 4" xfId="3679" xr:uid="{66C94E62-BC93-40A1-BED0-0A448162C343}"/>
    <cellStyle name="Normal 7 6 5" xfId="1957" xr:uid="{FA2E9250-53DD-4C30-8AF2-224E1B907BE0}"/>
    <cellStyle name="Normal 7 6 5 2" xfId="3680" xr:uid="{AB933EB8-98F6-4D94-928E-DFAFACC96749}"/>
    <cellStyle name="Normal 7 6 5 3" xfId="3681" xr:uid="{4FD1C2BD-C977-4685-946A-ACDEE7BF52B7}"/>
    <cellStyle name="Normal 7 6 5 4" xfId="3682" xr:uid="{C0D93EEE-1A4E-4CD7-8098-8AC8DDE66643}"/>
    <cellStyle name="Normal 7 6 6" xfId="3683" xr:uid="{15E5B995-C2DF-4F73-8021-667D7CED1E58}"/>
    <cellStyle name="Normal 7 6 7" xfId="3684" xr:uid="{2B4D34FD-11CC-4F63-BA26-BE4C1FA871ED}"/>
    <cellStyle name="Normal 7 6 8" xfId="3685" xr:uid="{17D932A1-A59E-4498-B487-BC7554C13EA2}"/>
    <cellStyle name="Normal 7 7" xfId="371" xr:uid="{08AF7800-ABDA-4278-9468-06C0C262FF06}"/>
    <cellStyle name="Normal 7 7 2" xfId="747" xr:uid="{3E3AFC45-B33D-4617-86C4-36BBE9645DA9}"/>
    <cellStyle name="Normal 7 7 2 2" xfId="748" xr:uid="{76CA207F-2D3C-4883-8AE3-7A69879F936D}"/>
    <cellStyle name="Normal 7 7 2 2 2" xfId="1958" xr:uid="{F8F79D76-7590-4789-B1F3-4BA769952046}"/>
    <cellStyle name="Normal 7 7 2 2 3" xfId="3686" xr:uid="{E24B36BE-F9B2-42FD-83F1-38222D1B4A91}"/>
    <cellStyle name="Normal 7 7 2 2 4" xfId="3687" xr:uid="{36886C38-8FEA-42E4-8F35-44DB01E071A3}"/>
    <cellStyle name="Normal 7 7 2 3" xfId="1959" xr:uid="{CB98F919-F7E6-4297-B135-97094C67C458}"/>
    <cellStyle name="Normal 7 7 2 4" xfId="3688" xr:uid="{4B86DFEF-927E-4224-B41C-B71261209228}"/>
    <cellStyle name="Normal 7 7 2 5" xfId="3689" xr:uid="{65DEB398-D8EA-4F5C-B122-76D5C8845F94}"/>
    <cellStyle name="Normal 7 7 3" xfId="749" xr:uid="{13B26BA6-C7DC-4F71-AD04-68DDA7539203}"/>
    <cellStyle name="Normal 7 7 3 2" xfId="1960" xr:uid="{79985448-357C-49A5-8B7F-F76EB909D970}"/>
    <cellStyle name="Normal 7 7 3 3" xfId="3690" xr:uid="{A930CD3F-64DF-476F-A0A7-AFE661C35A18}"/>
    <cellStyle name="Normal 7 7 3 4" xfId="3691" xr:uid="{DDF415A6-54F8-4D9E-9CBD-5B328FC4F024}"/>
    <cellStyle name="Normal 7 7 4" xfId="1961" xr:uid="{4934F5E1-1B1F-4E5E-9393-FFAAFBC3EA20}"/>
    <cellStyle name="Normal 7 7 4 2" xfId="3692" xr:uid="{13BFAAB4-67F3-436D-999B-0CF6AC787E94}"/>
    <cellStyle name="Normal 7 7 4 3" xfId="3693" xr:uid="{3D9546DC-1AAA-4174-B4CF-0383A59C1436}"/>
    <cellStyle name="Normal 7 7 4 4" xfId="3694" xr:uid="{F7F7DC0C-C5D8-44E4-B5E2-B72B90CAAB67}"/>
    <cellStyle name="Normal 7 7 5" xfId="3695" xr:uid="{74E3AC78-F985-4526-AC63-39DD62D07809}"/>
    <cellStyle name="Normal 7 7 6" xfId="3696" xr:uid="{B3541DBA-6CBA-474A-9661-A0D70D6E2D71}"/>
    <cellStyle name="Normal 7 7 7" xfId="3697" xr:uid="{9BD5265C-2C99-4666-A0D7-A748778E2616}"/>
    <cellStyle name="Normal 7 8" xfId="372" xr:uid="{F8B67EA3-E752-4201-84A5-C9A607B145A4}"/>
    <cellStyle name="Normal 7 8 2" xfId="750" xr:uid="{23967E46-563B-46DA-983F-47E214D6A6C0}"/>
    <cellStyle name="Normal 7 8 2 2" xfId="1962" xr:uid="{D1D15D84-5490-4586-9E9A-081C19197079}"/>
    <cellStyle name="Normal 7 8 2 3" xfId="3698" xr:uid="{164C0AD6-0025-4F2C-9A0B-B8EBEE6DB843}"/>
    <cellStyle name="Normal 7 8 2 4" xfId="3699" xr:uid="{4255F7DF-EC66-4911-BCAF-731CE0FAF728}"/>
    <cellStyle name="Normal 7 8 3" xfId="1963" xr:uid="{48DFA547-FD8B-4081-8947-6D43EDC2D4C8}"/>
    <cellStyle name="Normal 7 8 3 2" xfId="3700" xr:uid="{FB665892-8F13-4999-8C1A-062AB1776AE1}"/>
    <cellStyle name="Normal 7 8 3 3" xfId="3701" xr:uid="{FCDE0F3C-8823-4B6C-9C72-8F059E4565A5}"/>
    <cellStyle name="Normal 7 8 3 4" xfId="3702" xr:uid="{8D499D69-433C-430A-A8F8-2E8296A6F365}"/>
    <cellStyle name="Normal 7 8 4" xfId="3703" xr:uid="{205D104E-E39E-411E-99AB-15DCE40C27D0}"/>
    <cellStyle name="Normal 7 8 5" xfId="3704" xr:uid="{2B6F8ABC-0194-459A-832B-DA82B92B35B4}"/>
    <cellStyle name="Normal 7 8 6" xfId="3705" xr:uid="{7DF5B127-ED84-4CF4-9F85-1482ABCFEE16}"/>
    <cellStyle name="Normal 7 9" xfId="373" xr:uid="{147FB56E-66D5-43D4-B3CF-7A5AF4796A9C}"/>
    <cellStyle name="Normal 7 9 2" xfId="1964" xr:uid="{93300FBB-EA87-4E54-9199-57B2FDBD601E}"/>
    <cellStyle name="Normal 7 9 2 2" xfId="3706" xr:uid="{3F3A3799-0AD6-4112-AAD8-47FDE0AC1271}"/>
    <cellStyle name="Normal 7 9 2 2 2" xfId="4408" xr:uid="{89EF4060-EA61-4FAD-8150-25E3E6E2E28F}"/>
    <cellStyle name="Normal 7 9 2 2 3" xfId="4687" xr:uid="{EBB520E9-F3B6-4586-9D52-06A43220C8F6}"/>
    <cellStyle name="Normal 7 9 2 3" xfId="3707" xr:uid="{208C9456-5AA1-4397-80C7-91ABDD00344A}"/>
    <cellStyle name="Normal 7 9 2 4" xfId="3708" xr:uid="{6B6EEDD1-EF5C-44FB-AF27-3642E1365417}"/>
    <cellStyle name="Normal 7 9 3" xfId="3709" xr:uid="{12C8FAC6-E17A-4033-A675-84C1A37279D3}"/>
    <cellStyle name="Normal 7 9 3 2" xfId="5342" xr:uid="{99140BED-6A3A-48D9-81E9-D9F5F8484BE4}"/>
    <cellStyle name="Normal 7 9 4" xfId="3710" xr:uid="{F408B24B-F5B7-4D4A-8C8A-791B24E6EB84}"/>
    <cellStyle name="Normal 7 9 4 2" xfId="4578" xr:uid="{108FD3CC-B62C-480C-A415-34F334DD0BED}"/>
    <cellStyle name="Normal 7 9 4 3" xfId="4688" xr:uid="{A0D82C96-A711-49D8-B650-F7DE009B3D0E}"/>
    <cellStyle name="Normal 7 9 4 4" xfId="4607" xr:uid="{0F741E1A-E3BD-4464-91DC-FF8CDEB3B274}"/>
    <cellStyle name="Normal 7 9 5" xfId="3711" xr:uid="{4CE420C1-961F-48BA-A3B2-360F3AFDD9F1}"/>
    <cellStyle name="Normal 8" xfId="67" xr:uid="{7822B6C1-1ECB-4B1C-8366-EB1BE258F4C8}"/>
    <cellStyle name="Normal 8 10" xfId="1965" xr:uid="{D66466D7-C62C-4A89-80DF-35BADE790465}"/>
    <cellStyle name="Normal 8 10 2" xfId="3712" xr:uid="{FE9E1CC5-A7E6-414C-B15B-FA12B69E9979}"/>
    <cellStyle name="Normal 8 10 3" xfId="3713" xr:uid="{EF506C26-7FD9-48B2-B8BC-7E32971C4295}"/>
    <cellStyle name="Normal 8 10 4" xfId="3714" xr:uid="{1874B78A-2449-4F45-BB06-422CBD1B0B0E}"/>
    <cellStyle name="Normal 8 11" xfId="3715" xr:uid="{171188D2-6918-4E7A-8CF4-541BEF38A042}"/>
    <cellStyle name="Normal 8 11 2" xfId="3716" xr:uid="{51B1995A-6DCF-4F30-88CE-61E7BA2045AD}"/>
    <cellStyle name="Normal 8 11 3" xfId="3717" xr:uid="{CA1349C4-51EB-4C38-B076-98D2D07B1375}"/>
    <cellStyle name="Normal 8 11 4" xfId="3718" xr:uid="{2C7778C9-7B72-44F6-BCF5-24960DAD02F5}"/>
    <cellStyle name="Normal 8 12" xfId="3719" xr:uid="{638C118B-891D-4BED-AD7B-4F87DA783BD7}"/>
    <cellStyle name="Normal 8 12 2" xfId="3720" xr:uid="{1399BE14-4093-453F-BD2B-B7FC171E04B7}"/>
    <cellStyle name="Normal 8 13" xfId="3721" xr:uid="{2053B8E0-E5A3-4A9C-9ABB-9B1F83E697F9}"/>
    <cellStyle name="Normal 8 14" xfId="3722" xr:uid="{A40323F2-526D-4E91-ADBF-CD81687A4ABE}"/>
    <cellStyle name="Normal 8 15" xfId="3723" xr:uid="{B4AD171D-9B56-4630-8600-2B3820946312}"/>
    <cellStyle name="Normal 8 2" xfId="150" xr:uid="{ECBC1103-A4B3-4BDD-951B-DF9FB91D06EC}"/>
    <cellStyle name="Normal 8 2 10" xfId="3724" xr:uid="{EDCE4930-B857-44ED-9463-5926346DD38C}"/>
    <cellStyle name="Normal 8 2 11" xfId="3725" xr:uid="{AE165482-428F-427B-AB7D-ACC69ACE9C73}"/>
    <cellStyle name="Normal 8 2 2" xfId="151" xr:uid="{A886E731-4DD0-4CB7-AB60-017F655F3CAE}"/>
    <cellStyle name="Normal 8 2 2 2" xfId="152" xr:uid="{BD55B014-D8A0-4497-9FDF-73971EF55D7A}"/>
    <cellStyle name="Normal 8 2 2 2 2" xfId="374" xr:uid="{BF52EB04-8A87-4D60-8B6C-F9FE2FB55534}"/>
    <cellStyle name="Normal 8 2 2 2 2 2" xfId="751" xr:uid="{E6C518C1-FC6F-4195-AD25-04F64E516166}"/>
    <cellStyle name="Normal 8 2 2 2 2 2 2" xfId="752" xr:uid="{3234BB42-FD17-45E6-A6A3-7E9486DDFFA1}"/>
    <cellStyle name="Normal 8 2 2 2 2 2 2 2" xfId="1966" xr:uid="{98438B43-3706-4E69-8D37-5C45A4B3B597}"/>
    <cellStyle name="Normal 8 2 2 2 2 2 2 2 2" xfId="1967" xr:uid="{AC40BF76-CC2E-4C0D-A88F-816241B28C4A}"/>
    <cellStyle name="Normal 8 2 2 2 2 2 2 3" xfId="1968" xr:uid="{CFCE2A2C-80C1-4B35-932A-35F53775936F}"/>
    <cellStyle name="Normal 8 2 2 2 2 2 3" xfId="1969" xr:uid="{DB3C4BAF-D41E-47CD-8AF3-9B6744FC762C}"/>
    <cellStyle name="Normal 8 2 2 2 2 2 3 2" xfId="1970" xr:uid="{FBEC2E75-EF89-4444-A042-2473323FFCAC}"/>
    <cellStyle name="Normal 8 2 2 2 2 2 4" xfId="1971" xr:uid="{8743172F-2DC3-4CDF-9434-E69362A6B2D5}"/>
    <cellStyle name="Normal 8 2 2 2 2 3" xfId="753" xr:uid="{8C6EE766-AC63-46E9-8DCC-03BDBB0369D1}"/>
    <cellStyle name="Normal 8 2 2 2 2 3 2" xfId="1972" xr:uid="{03012138-BEAA-49E5-8926-F6B21CAC8DF6}"/>
    <cellStyle name="Normal 8 2 2 2 2 3 2 2" xfId="1973" xr:uid="{9C34D816-6491-4C5A-9C30-C3B72975CD2D}"/>
    <cellStyle name="Normal 8 2 2 2 2 3 3" xfId="1974" xr:uid="{1B43FB6B-8104-436B-8BA4-FE39A2E738C1}"/>
    <cellStyle name="Normal 8 2 2 2 2 3 4" xfId="3726" xr:uid="{E4901691-2AB1-483D-92B3-9854241DC654}"/>
    <cellStyle name="Normal 8 2 2 2 2 4" xfId="1975" xr:uid="{3D386894-0387-4585-A212-C78CF759B70C}"/>
    <cellStyle name="Normal 8 2 2 2 2 4 2" xfId="1976" xr:uid="{3704FDDC-C28E-4146-89EF-B84ECAED0BEB}"/>
    <cellStyle name="Normal 8 2 2 2 2 5" xfId="1977" xr:uid="{C930D03A-90B0-47EA-BC3C-C023020356B3}"/>
    <cellStyle name="Normal 8 2 2 2 2 6" xfId="3727" xr:uid="{A8B59553-60AD-4F29-BBEA-9D2075CA9649}"/>
    <cellStyle name="Normal 8 2 2 2 3" xfId="375" xr:uid="{E804A57D-1A92-4CB4-9274-7380E56DCD13}"/>
    <cellStyle name="Normal 8 2 2 2 3 2" xfId="754" xr:uid="{4C1829EC-F361-45EF-AB4B-48FC784A541E}"/>
    <cellStyle name="Normal 8 2 2 2 3 2 2" xfId="755" xr:uid="{13C0C13A-AD05-4AAC-A45C-FB1A2EA55688}"/>
    <cellStyle name="Normal 8 2 2 2 3 2 2 2" xfId="1978" xr:uid="{295C893E-373D-4C87-AEEA-2F56818C92B3}"/>
    <cellStyle name="Normal 8 2 2 2 3 2 2 2 2" xfId="1979" xr:uid="{E338BDC7-08F5-497C-8DCB-597A0BC5C2B3}"/>
    <cellStyle name="Normal 8 2 2 2 3 2 2 3" xfId="1980" xr:uid="{3D24613F-8882-4BD3-AFD2-592FA8535198}"/>
    <cellStyle name="Normal 8 2 2 2 3 2 3" xfId="1981" xr:uid="{51C4D261-E746-4C79-AC36-8D1CD979F79F}"/>
    <cellStyle name="Normal 8 2 2 2 3 2 3 2" xfId="1982" xr:uid="{F7234BD2-6F60-4FB8-873F-3DB4CCC7B21A}"/>
    <cellStyle name="Normal 8 2 2 2 3 2 4" xfId="1983" xr:uid="{E3EB2FC9-B4A1-4E0C-838C-D2C24E0882AE}"/>
    <cellStyle name="Normal 8 2 2 2 3 3" xfId="756" xr:uid="{0CF79B16-1EE3-41AA-ACD1-D826B218B397}"/>
    <cellStyle name="Normal 8 2 2 2 3 3 2" xfId="1984" xr:uid="{6E5FF527-DC73-46AE-AEA8-CFD24FDC21F8}"/>
    <cellStyle name="Normal 8 2 2 2 3 3 2 2" xfId="1985" xr:uid="{2706EFEA-E941-495A-B4F4-F7AE80BFC3AD}"/>
    <cellStyle name="Normal 8 2 2 2 3 3 3" xfId="1986" xr:uid="{664848B4-F665-4873-918E-354931087EEE}"/>
    <cellStyle name="Normal 8 2 2 2 3 4" xfId="1987" xr:uid="{27E18B37-E0F2-43DA-AD4C-A233A4FD42D2}"/>
    <cellStyle name="Normal 8 2 2 2 3 4 2" xfId="1988" xr:uid="{3E894862-811F-468B-A7CB-78FEC87D2D49}"/>
    <cellStyle name="Normal 8 2 2 2 3 5" xfId="1989" xr:uid="{926F786A-E3D7-4FF1-97F6-3EB077F8066D}"/>
    <cellStyle name="Normal 8 2 2 2 4" xfId="757" xr:uid="{F37E51A3-A67C-46BD-B325-4C7DBB4E8106}"/>
    <cellStyle name="Normal 8 2 2 2 4 2" xfId="758" xr:uid="{53852B27-4E7E-4FF1-9C96-AA35F719074C}"/>
    <cellStyle name="Normal 8 2 2 2 4 2 2" xfId="1990" xr:uid="{F3C7A38F-5210-4719-B7D5-11F07E0BDBD5}"/>
    <cellStyle name="Normal 8 2 2 2 4 2 2 2" xfId="1991" xr:uid="{FEA87DFB-3140-42B1-A219-3A7674FEFBC3}"/>
    <cellStyle name="Normal 8 2 2 2 4 2 3" xfId="1992" xr:uid="{90B2F006-F0D2-4632-832B-89EE8761B979}"/>
    <cellStyle name="Normal 8 2 2 2 4 3" xfId="1993" xr:uid="{7F3C6A38-A173-4D7A-AD1D-BE6CBB28090A}"/>
    <cellStyle name="Normal 8 2 2 2 4 3 2" xfId="1994" xr:uid="{3D18BC5F-D455-496B-996A-A99A81B55F64}"/>
    <cellStyle name="Normal 8 2 2 2 4 4" xfId="1995" xr:uid="{32F7EABA-846B-4BAF-A876-5B5FBD465AEA}"/>
    <cellStyle name="Normal 8 2 2 2 5" xfId="759" xr:uid="{EECDCC42-F32F-44CB-B6E5-76673D5359A0}"/>
    <cellStyle name="Normal 8 2 2 2 5 2" xfId="1996" xr:uid="{27C25F1E-BA3D-4B95-B798-A3D515018FB9}"/>
    <cellStyle name="Normal 8 2 2 2 5 2 2" xfId="1997" xr:uid="{5A6B2266-8B02-4C72-9A9F-02AAC59F4009}"/>
    <cellStyle name="Normal 8 2 2 2 5 3" xfId="1998" xr:uid="{ECB5F869-4216-46E0-BBEB-2CF24DEEDDDA}"/>
    <cellStyle name="Normal 8 2 2 2 5 4" xfId="3728" xr:uid="{6DCF53F5-AC34-412E-BAAC-2F2F957A81CA}"/>
    <cellStyle name="Normal 8 2 2 2 6" xfId="1999" xr:uid="{00458C6A-AFD4-4D6E-AC90-88F3FA7A246E}"/>
    <cellStyle name="Normal 8 2 2 2 6 2" xfId="2000" xr:uid="{B6DA6365-73D3-4FCC-B354-9F4B0B09C502}"/>
    <cellStyle name="Normal 8 2 2 2 7" xfId="2001" xr:uid="{7246C893-AC5C-438F-BC7E-D21E27D4EA2A}"/>
    <cellStyle name="Normal 8 2 2 2 8" xfId="3729" xr:uid="{917B5F63-7434-4FC1-AA1C-F84F9C470008}"/>
    <cellStyle name="Normal 8 2 2 3" xfId="376" xr:uid="{5EF48F55-B47E-45BF-99E0-86EBD6C48077}"/>
    <cellStyle name="Normal 8 2 2 3 2" xfId="760" xr:uid="{E25BF1E6-A27E-4F27-BF80-071E4668C633}"/>
    <cellStyle name="Normal 8 2 2 3 2 2" xfId="761" xr:uid="{AC10C9DC-8E7D-4322-B9DF-09B04A72A80F}"/>
    <cellStyle name="Normal 8 2 2 3 2 2 2" xfId="2002" xr:uid="{8E0856AD-3972-4094-85A6-40DF2849BADD}"/>
    <cellStyle name="Normal 8 2 2 3 2 2 2 2" xfId="2003" xr:uid="{EABF8326-D145-47CB-AFB1-54F59A865A42}"/>
    <cellStyle name="Normal 8 2 2 3 2 2 3" xfId="2004" xr:uid="{667398EE-02D5-4573-ACAC-D9D4F1279516}"/>
    <cellStyle name="Normal 8 2 2 3 2 3" xfId="2005" xr:uid="{2CB1945F-8954-4573-8DE6-7710B06D38CE}"/>
    <cellStyle name="Normal 8 2 2 3 2 3 2" xfId="2006" xr:uid="{9C5A80BA-4E92-4DB1-9109-FC8EB74E8532}"/>
    <cellStyle name="Normal 8 2 2 3 2 4" xfId="2007" xr:uid="{700BF89B-82C7-46BF-9F1B-28191A0C6121}"/>
    <cellStyle name="Normal 8 2 2 3 3" xfId="762" xr:uid="{3253711B-A85E-45C5-9E61-52063DB6B3F1}"/>
    <cellStyle name="Normal 8 2 2 3 3 2" xfId="2008" xr:uid="{04D442A1-B4F1-4036-B325-193952060852}"/>
    <cellStyle name="Normal 8 2 2 3 3 2 2" xfId="2009" xr:uid="{D9267BBF-8BE0-4F3C-8F01-4501B765D114}"/>
    <cellStyle name="Normal 8 2 2 3 3 3" xfId="2010" xr:uid="{54437A7A-C853-4886-93D6-B019B26EE00A}"/>
    <cellStyle name="Normal 8 2 2 3 3 4" xfId="3730" xr:uid="{A071B7F6-D3BB-4B9A-9AEC-49631CAD4036}"/>
    <cellStyle name="Normal 8 2 2 3 4" xfId="2011" xr:uid="{9D41D25C-9843-4ECD-96B6-77797CD8533C}"/>
    <cellStyle name="Normal 8 2 2 3 4 2" xfId="2012" xr:uid="{2FB4943D-5E33-45E8-B58E-E18FAB4757E9}"/>
    <cellStyle name="Normal 8 2 2 3 5" xfId="2013" xr:uid="{6BB71E95-07F1-4D9A-A2C9-DB62C7EABAC0}"/>
    <cellStyle name="Normal 8 2 2 3 6" xfId="3731" xr:uid="{E1BC0AEC-3312-47F8-8324-ED772BDAFE7E}"/>
    <cellStyle name="Normal 8 2 2 4" xfId="377" xr:uid="{4925A04F-5305-4B8D-B5D9-500B34E156BD}"/>
    <cellStyle name="Normal 8 2 2 4 2" xfId="763" xr:uid="{60A71787-F875-44FF-9993-BC2DE7491D5C}"/>
    <cellStyle name="Normal 8 2 2 4 2 2" xfId="764" xr:uid="{49DA7E4F-1834-4332-88C9-315C2E863E34}"/>
    <cellStyle name="Normal 8 2 2 4 2 2 2" xfId="2014" xr:uid="{E5A9559B-0F7C-4B84-8899-BA2A6F026379}"/>
    <cellStyle name="Normal 8 2 2 4 2 2 2 2" xfId="2015" xr:uid="{011800E9-FF8D-4AC6-B253-9FCCC82C413A}"/>
    <cellStyle name="Normal 8 2 2 4 2 2 3" xfId="2016" xr:uid="{B18ABF8B-1846-4F8B-A505-310BFE1084E7}"/>
    <cellStyle name="Normal 8 2 2 4 2 3" xfId="2017" xr:uid="{1158C746-44D3-420A-8EC3-6CF35EC9DF7C}"/>
    <cellStyle name="Normal 8 2 2 4 2 3 2" xfId="2018" xr:uid="{DACECBDF-D610-439C-9005-C040019ED8FF}"/>
    <cellStyle name="Normal 8 2 2 4 2 4" xfId="2019" xr:uid="{16D3D8F8-3C28-4B3F-BDDC-353D396DF400}"/>
    <cellStyle name="Normal 8 2 2 4 3" xfId="765" xr:uid="{A5D8861A-534F-4EC0-B645-84CFBCFC9DCE}"/>
    <cellStyle name="Normal 8 2 2 4 3 2" xfId="2020" xr:uid="{79CA7A0F-89B0-4FCD-9ECE-2F28FA418032}"/>
    <cellStyle name="Normal 8 2 2 4 3 2 2" xfId="2021" xr:uid="{9C9BF0E4-F087-4299-B205-61BB06EAC2B4}"/>
    <cellStyle name="Normal 8 2 2 4 3 3" xfId="2022" xr:uid="{786740E3-D598-4A35-9844-BA2ADAA11175}"/>
    <cellStyle name="Normal 8 2 2 4 4" xfId="2023" xr:uid="{12A466D8-0C04-4D1F-B681-231CB4DA3A2C}"/>
    <cellStyle name="Normal 8 2 2 4 4 2" xfId="2024" xr:uid="{EBEF8B41-2BD2-48D0-9A45-2B1127C51D09}"/>
    <cellStyle name="Normal 8 2 2 4 5" xfId="2025" xr:uid="{458AC36F-3741-40C8-B100-7BA7AECEAA1A}"/>
    <cellStyle name="Normal 8 2 2 5" xfId="378" xr:uid="{E959B6C1-A976-4B9E-B18B-319048569213}"/>
    <cellStyle name="Normal 8 2 2 5 2" xfId="766" xr:uid="{55749797-B35A-43A2-A9C9-2B70845800D1}"/>
    <cellStyle name="Normal 8 2 2 5 2 2" xfId="2026" xr:uid="{78C1A52A-641A-49C4-AF75-EF30887BAA5A}"/>
    <cellStyle name="Normal 8 2 2 5 2 2 2" xfId="2027" xr:uid="{4272F084-5F2B-4F2C-BCC3-734F9C10EE60}"/>
    <cellStyle name="Normal 8 2 2 5 2 3" xfId="2028" xr:uid="{0ED955EF-66D1-4E1A-A454-7E3D12C587D9}"/>
    <cellStyle name="Normal 8 2 2 5 3" xfId="2029" xr:uid="{23E7C8CD-DBF1-4289-9A25-31837584BACE}"/>
    <cellStyle name="Normal 8 2 2 5 3 2" xfId="2030" xr:uid="{F489C06B-19C3-42C4-85E5-4E21FC69BCC4}"/>
    <cellStyle name="Normal 8 2 2 5 4" xfId="2031" xr:uid="{5215AB9F-DD65-4501-8096-0265CB95E5FA}"/>
    <cellStyle name="Normal 8 2 2 6" xfId="767" xr:uid="{E69EE2F8-C4AA-44FC-A542-432DCD1FD5CA}"/>
    <cellStyle name="Normal 8 2 2 6 2" xfId="2032" xr:uid="{E946D040-7A8A-4D85-A0D9-A197AEFBA173}"/>
    <cellStyle name="Normal 8 2 2 6 2 2" xfId="2033" xr:uid="{9F43BBA6-5E6B-4DDC-9928-0D9194BA9839}"/>
    <cellStyle name="Normal 8 2 2 6 3" xfId="2034" xr:uid="{BC92D2B7-EFEE-4EB3-ABD8-4B644BC74068}"/>
    <cellStyle name="Normal 8 2 2 6 4" xfId="3732" xr:uid="{BD3F0EE1-D816-4EBA-89D9-3473537A9DBA}"/>
    <cellStyle name="Normal 8 2 2 7" xfId="2035" xr:uid="{6FD14744-CF36-48C0-A9EB-ECD5BB412BA8}"/>
    <cellStyle name="Normal 8 2 2 7 2" xfId="2036" xr:uid="{8A7415CD-1B96-4868-A8BA-0556ED860133}"/>
    <cellStyle name="Normal 8 2 2 8" xfId="2037" xr:uid="{1CB8CE4D-40AD-47E9-BDA7-056AC0062DBE}"/>
    <cellStyle name="Normal 8 2 2 9" xfId="3733" xr:uid="{A91684FD-B498-4A92-B9E6-269F9FAF4C0F}"/>
    <cellStyle name="Normal 8 2 3" xfId="153" xr:uid="{C3BF852B-0EA9-4AA1-B899-684554CBCA16}"/>
    <cellStyle name="Normal 8 2 3 2" xfId="154" xr:uid="{A0CBF5A4-696C-4479-A23C-480396018A8E}"/>
    <cellStyle name="Normal 8 2 3 2 2" xfId="768" xr:uid="{105C7309-059C-444D-9A90-EBE6D1C3BA3E}"/>
    <cellStyle name="Normal 8 2 3 2 2 2" xfId="769" xr:uid="{B82DB0E3-7EE6-4232-9C5A-348533487564}"/>
    <cellStyle name="Normal 8 2 3 2 2 2 2" xfId="2038" xr:uid="{390A3441-8BD9-45CA-876A-B5B3091114AF}"/>
    <cellStyle name="Normal 8 2 3 2 2 2 2 2" xfId="2039" xr:uid="{96647FB1-A4B7-459A-A78D-9B067897CE83}"/>
    <cellStyle name="Normal 8 2 3 2 2 2 3" xfId="2040" xr:uid="{8D36E5DB-A156-4ACA-BA8B-C681394BCB3F}"/>
    <cellStyle name="Normal 8 2 3 2 2 3" xfId="2041" xr:uid="{AA15B09E-39ED-4C9B-8171-81862B01BDC7}"/>
    <cellStyle name="Normal 8 2 3 2 2 3 2" xfId="2042" xr:uid="{427543B4-D464-4DC5-86AE-160250F7B3BF}"/>
    <cellStyle name="Normal 8 2 3 2 2 4" xfId="2043" xr:uid="{3746B65D-DEA9-4A80-B983-56674CFC8107}"/>
    <cellStyle name="Normal 8 2 3 2 3" xfId="770" xr:uid="{3D733D9A-644F-41B4-BBA3-14460A30E1B9}"/>
    <cellStyle name="Normal 8 2 3 2 3 2" xfId="2044" xr:uid="{C5C94499-5474-4905-A842-351EE49B0247}"/>
    <cellStyle name="Normal 8 2 3 2 3 2 2" xfId="2045" xr:uid="{28C95651-AE67-4B72-9AA4-376C18E21451}"/>
    <cellStyle name="Normal 8 2 3 2 3 3" xfId="2046" xr:uid="{EC36AA40-3DFD-4314-9C55-E0D3001C50AA}"/>
    <cellStyle name="Normal 8 2 3 2 3 4" xfId="3734" xr:uid="{4499278C-7FA8-488E-B133-E16130754EE8}"/>
    <cellStyle name="Normal 8 2 3 2 4" xfId="2047" xr:uid="{025E8B61-C581-4400-99EF-0569359BD101}"/>
    <cellStyle name="Normal 8 2 3 2 4 2" xfId="2048" xr:uid="{368055A1-23D6-4EAD-BB91-0F865D67DC8E}"/>
    <cellStyle name="Normal 8 2 3 2 5" xfId="2049" xr:uid="{9F0E5639-5BA1-4296-9830-D5E32718EDDB}"/>
    <cellStyle name="Normal 8 2 3 2 6" xfId="3735" xr:uid="{6A7EB785-F32B-48F1-9EFD-1FC4425F04EC}"/>
    <cellStyle name="Normal 8 2 3 3" xfId="379" xr:uid="{CB0B6AC9-176A-4F85-8881-CB4D90B6591D}"/>
    <cellStyle name="Normal 8 2 3 3 2" xfId="771" xr:uid="{2E9A72B5-2EDE-4998-84E1-CA9DC0554CD8}"/>
    <cellStyle name="Normal 8 2 3 3 2 2" xfId="772" xr:uid="{ABA88EF5-9044-4ECE-92EC-9EE001DC5FDC}"/>
    <cellStyle name="Normal 8 2 3 3 2 2 2" xfId="2050" xr:uid="{65483822-A693-4F06-9C5C-E792004E6074}"/>
    <cellStyle name="Normal 8 2 3 3 2 2 2 2" xfId="2051" xr:uid="{FF146EA9-B7EC-4863-AC6A-A9C77D1EEA22}"/>
    <cellStyle name="Normal 8 2 3 3 2 2 3" xfId="2052" xr:uid="{167DDA23-F5EA-4121-9C0C-168E029003D7}"/>
    <cellStyle name="Normal 8 2 3 3 2 3" xfId="2053" xr:uid="{2C922FD4-4A9C-4103-B264-BA7BE096D104}"/>
    <cellStyle name="Normal 8 2 3 3 2 3 2" xfId="2054" xr:uid="{FA225ABA-8B44-44F5-B259-530B3128978D}"/>
    <cellStyle name="Normal 8 2 3 3 2 4" xfId="2055" xr:uid="{0F601844-3642-4409-92FF-56F738C49A5A}"/>
    <cellStyle name="Normal 8 2 3 3 3" xfId="773" xr:uid="{05F02B40-0954-4AE6-8F34-670743D41412}"/>
    <cellStyle name="Normal 8 2 3 3 3 2" xfId="2056" xr:uid="{0CD698F3-738F-4E24-9744-2AE3F9FE2D8F}"/>
    <cellStyle name="Normal 8 2 3 3 3 2 2" xfId="2057" xr:uid="{22342357-86BB-415A-934F-57AA6E0921DF}"/>
    <cellStyle name="Normal 8 2 3 3 3 3" xfId="2058" xr:uid="{B48EFAD9-FCED-4D76-BA8C-BDF044F0E756}"/>
    <cellStyle name="Normal 8 2 3 3 4" xfId="2059" xr:uid="{398866E8-DE0A-425F-BEE0-578392B1CEB9}"/>
    <cellStyle name="Normal 8 2 3 3 4 2" xfId="2060" xr:uid="{29ECBD7C-4C0F-44B3-97D3-82A688CE5E1A}"/>
    <cellStyle name="Normal 8 2 3 3 5" xfId="2061" xr:uid="{1373E3CF-BF28-44D0-B315-79000B56760D}"/>
    <cellStyle name="Normal 8 2 3 4" xfId="380" xr:uid="{9E7C2C96-10AC-4CE6-B1F6-80646F7B040F}"/>
    <cellStyle name="Normal 8 2 3 4 2" xfId="774" xr:uid="{1D173007-C777-44B8-85F8-BD21A57FB6AE}"/>
    <cellStyle name="Normal 8 2 3 4 2 2" xfId="2062" xr:uid="{E6242364-B191-4C62-8B1C-F691846E5715}"/>
    <cellStyle name="Normal 8 2 3 4 2 2 2" xfId="2063" xr:uid="{160BDCCE-8F3D-4907-A180-5052C26FF9F9}"/>
    <cellStyle name="Normal 8 2 3 4 2 3" xfId="2064" xr:uid="{7DC25629-82FE-466C-80D3-FBED341F13B2}"/>
    <cellStyle name="Normal 8 2 3 4 3" xfId="2065" xr:uid="{BD287370-71EB-46D9-A9B7-F0BCEBE96513}"/>
    <cellStyle name="Normal 8 2 3 4 3 2" xfId="2066" xr:uid="{ED67767B-4832-456B-B31E-63B4C74B5566}"/>
    <cellStyle name="Normal 8 2 3 4 4" xfId="2067" xr:uid="{9E232708-D87B-4417-9EE3-8071D6F07FF9}"/>
    <cellStyle name="Normal 8 2 3 5" xfId="775" xr:uid="{8BE42C87-EDAD-40D9-961A-CA28BDBE87AC}"/>
    <cellStyle name="Normal 8 2 3 5 2" xfId="2068" xr:uid="{6B545EE0-1C32-4A3F-AAB4-F5CD1515DAF5}"/>
    <cellStyle name="Normal 8 2 3 5 2 2" xfId="2069" xr:uid="{65CAAD50-24E4-4D7D-B423-9D3EA4B8DE70}"/>
    <cellStyle name="Normal 8 2 3 5 3" xfId="2070" xr:uid="{D22B4243-6D8F-4A11-8A17-0D2068E6EC95}"/>
    <cellStyle name="Normal 8 2 3 5 4" xfId="3736" xr:uid="{408DDF3E-AB44-447F-9C58-BB2F703A47A9}"/>
    <cellStyle name="Normal 8 2 3 6" xfId="2071" xr:uid="{C84F472F-0E98-47F1-8F65-17A06C324AD6}"/>
    <cellStyle name="Normal 8 2 3 6 2" xfId="2072" xr:uid="{20AB44DB-327D-4020-8B59-749D5120C91E}"/>
    <cellStyle name="Normal 8 2 3 7" xfId="2073" xr:uid="{F0C1C865-599C-4E98-8A7A-DF14C5932115}"/>
    <cellStyle name="Normal 8 2 3 8" xfId="3737" xr:uid="{D4730417-31C4-459E-B003-F34B24641597}"/>
    <cellStyle name="Normal 8 2 4" xfId="155" xr:uid="{CF8A89FF-1FB4-4761-8904-0E63F9FADAA3}"/>
    <cellStyle name="Normal 8 2 4 2" xfId="449" xr:uid="{B867FF1B-D33D-46B2-B34C-D294DBA33A85}"/>
    <cellStyle name="Normal 8 2 4 2 2" xfId="776" xr:uid="{002DE2BC-DB8A-4DF1-9C19-E1704177E901}"/>
    <cellStyle name="Normal 8 2 4 2 2 2" xfId="2074" xr:uid="{DE62C846-E74E-432A-ABDB-C2C80389396A}"/>
    <cellStyle name="Normal 8 2 4 2 2 2 2" xfId="2075" xr:uid="{C62FD4E9-758A-428A-87FD-DEA58C4AE86E}"/>
    <cellStyle name="Normal 8 2 4 2 2 3" xfId="2076" xr:uid="{351141F1-50FD-4D10-8893-426BC6869185}"/>
    <cellStyle name="Normal 8 2 4 2 2 4" xfId="3738" xr:uid="{796131B0-AE9D-4C02-AC0E-9512DF2D0733}"/>
    <cellStyle name="Normal 8 2 4 2 3" xfId="2077" xr:uid="{7F36464B-96B3-4C18-93FB-5E341858652A}"/>
    <cellStyle name="Normal 8 2 4 2 3 2" xfId="2078" xr:uid="{3AE458C7-4859-4BA7-ABB1-7978FC833004}"/>
    <cellStyle name="Normal 8 2 4 2 4" xfId="2079" xr:uid="{626E943C-BE8C-48C6-9E89-2D1A0B474FAA}"/>
    <cellStyle name="Normal 8 2 4 2 5" xfId="3739" xr:uid="{E0F34D85-21B7-4735-9C43-A9939DFD6EF7}"/>
    <cellStyle name="Normal 8 2 4 3" xfId="777" xr:uid="{20EEB760-B0E0-4A4B-8233-3DD197BDD2F0}"/>
    <cellStyle name="Normal 8 2 4 3 2" xfId="2080" xr:uid="{48C26497-5E19-4CF0-8E3E-9E316349D983}"/>
    <cellStyle name="Normal 8 2 4 3 2 2" xfId="2081" xr:uid="{DD472D47-868C-4AB0-A6A3-5F290724D9E0}"/>
    <cellStyle name="Normal 8 2 4 3 3" xfId="2082" xr:uid="{174C6C98-1CDA-4A18-A984-77788F19AACC}"/>
    <cellStyle name="Normal 8 2 4 3 4" xfId="3740" xr:uid="{DBB1BC7A-3B2F-4D0B-A83A-320B5474D4E6}"/>
    <cellStyle name="Normal 8 2 4 4" xfId="2083" xr:uid="{C7CD986C-18EF-4EE9-8F07-116C61D81671}"/>
    <cellStyle name="Normal 8 2 4 4 2" xfId="2084" xr:uid="{20603C70-B7EA-49F7-9600-CD7498EFDADA}"/>
    <cellStyle name="Normal 8 2 4 4 3" xfId="3741" xr:uid="{026729A9-66F6-47AF-B77F-404BA2B84AE6}"/>
    <cellStyle name="Normal 8 2 4 4 4" xfId="3742" xr:uid="{BC690D01-1814-44E5-B3FA-D64F86301EFF}"/>
    <cellStyle name="Normal 8 2 4 5" xfId="2085" xr:uid="{DE98CD10-51CC-4357-B807-533C24170D9A}"/>
    <cellStyle name="Normal 8 2 4 6" xfId="3743" xr:uid="{8487BC30-E6CA-45B1-8F15-0C2BAE74F7F4}"/>
    <cellStyle name="Normal 8 2 4 7" xfId="3744" xr:uid="{72C0412A-8FEF-449C-991C-888076EAAC16}"/>
    <cellStyle name="Normal 8 2 5" xfId="381" xr:uid="{AF4586C6-A9BB-45C1-B007-E44CAFDEFD3B}"/>
    <cellStyle name="Normal 8 2 5 2" xfId="778" xr:uid="{2CD35D42-EF7D-464E-B94B-9BE03CA24A85}"/>
    <cellStyle name="Normal 8 2 5 2 2" xfId="779" xr:uid="{2757A9D7-497C-42B8-9D25-79E8BB2B244A}"/>
    <cellStyle name="Normal 8 2 5 2 2 2" xfId="2086" xr:uid="{133AE0D7-8623-4B9E-9098-5E4746D1714B}"/>
    <cellStyle name="Normal 8 2 5 2 2 2 2" xfId="2087" xr:uid="{926C6DC8-A34D-4DDB-93C2-795BD4CBEBB8}"/>
    <cellStyle name="Normal 8 2 5 2 2 3" xfId="2088" xr:uid="{6C4B530A-91B1-4E82-924F-09A6FB462AD2}"/>
    <cellStyle name="Normal 8 2 5 2 3" xfId="2089" xr:uid="{80C5BB96-CA8F-45DC-955E-A4634B702AE2}"/>
    <cellStyle name="Normal 8 2 5 2 3 2" xfId="2090" xr:uid="{7E470055-6A57-4C59-BC05-19CCA4FDB1A8}"/>
    <cellStyle name="Normal 8 2 5 2 4" xfId="2091" xr:uid="{8D91917F-2BD2-489A-BB63-666777E402EA}"/>
    <cellStyle name="Normal 8 2 5 3" xfId="780" xr:uid="{BED02125-DBEB-4634-BC75-1A972BEA45E6}"/>
    <cellStyle name="Normal 8 2 5 3 2" xfId="2092" xr:uid="{1CAE6616-DBE7-4CD1-85B0-5D5168EEC855}"/>
    <cellStyle name="Normal 8 2 5 3 2 2" xfId="2093" xr:uid="{024E9C49-19E2-4758-ADB5-D33CBEF0A7D5}"/>
    <cellStyle name="Normal 8 2 5 3 3" xfId="2094" xr:uid="{7613330D-8EDF-466E-BDAC-20FF0EE72620}"/>
    <cellStyle name="Normal 8 2 5 3 4" xfId="3745" xr:uid="{E04ABD94-7CA6-4EF4-9968-A0D63AA4EBEA}"/>
    <cellStyle name="Normal 8 2 5 4" xfId="2095" xr:uid="{7BE42150-491C-45D0-8043-64FD14B71EF7}"/>
    <cellStyle name="Normal 8 2 5 4 2" xfId="2096" xr:uid="{6EF088D2-4F0E-45BB-AE30-DD56B614D99E}"/>
    <cellStyle name="Normal 8 2 5 5" xfId="2097" xr:uid="{8868D2F4-0524-4BAA-86E6-8B6CE92F6165}"/>
    <cellStyle name="Normal 8 2 5 6" xfId="3746" xr:uid="{7C8E6814-F029-467C-A8BF-4918D51C08C5}"/>
    <cellStyle name="Normal 8 2 6" xfId="382" xr:uid="{F88E1411-48AE-4891-A96F-954ECA706C5F}"/>
    <cellStyle name="Normal 8 2 6 2" xfId="781" xr:uid="{FED63679-D67B-44E7-94F1-D3547278C8BE}"/>
    <cellStyle name="Normal 8 2 6 2 2" xfId="2098" xr:uid="{210B6923-14CA-4E6A-A9BE-D29F9D89FDCC}"/>
    <cellStyle name="Normal 8 2 6 2 2 2" xfId="2099" xr:uid="{E0E4BD9A-F070-4556-8634-543F17D39389}"/>
    <cellStyle name="Normal 8 2 6 2 3" xfId="2100" xr:uid="{38E2CF1A-7DE6-46A9-AF18-668E1980161A}"/>
    <cellStyle name="Normal 8 2 6 2 4" xfId="3747" xr:uid="{F47C1225-F577-4F2C-8BAB-F70B15968029}"/>
    <cellStyle name="Normal 8 2 6 3" xfId="2101" xr:uid="{83394CA8-9F4D-4EC8-A702-A489F786AC6B}"/>
    <cellStyle name="Normal 8 2 6 3 2" xfId="2102" xr:uid="{0DF8D369-6AEF-43DF-8A58-5222AAAB66CB}"/>
    <cellStyle name="Normal 8 2 6 4" xfId="2103" xr:uid="{4FB43495-3F2C-4350-A262-D2E6CC9E2210}"/>
    <cellStyle name="Normal 8 2 6 5" xfId="3748" xr:uid="{98E4394A-2B29-4C70-B279-F2536B341E0B}"/>
    <cellStyle name="Normal 8 2 7" xfId="782" xr:uid="{6897E8AD-108D-4997-A327-CC6C1AC6F46D}"/>
    <cellStyle name="Normal 8 2 7 2" xfId="2104" xr:uid="{7FFC1E6E-2217-4CBB-A4B6-C6E7FEB055B7}"/>
    <cellStyle name="Normal 8 2 7 2 2" xfId="2105" xr:uid="{433E5EF7-7084-4975-BC0F-EF357657A588}"/>
    <cellStyle name="Normal 8 2 7 3" xfId="2106" xr:uid="{9B57857D-9717-4D14-94A2-40911AB8E75B}"/>
    <cellStyle name="Normal 8 2 7 4" xfId="3749" xr:uid="{464D0A2C-F31D-4D74-9EB1-E04A1B4ABF04}"/>
    <cellStyle name="Normal 8 2 8" xfId="2107" xr:uid="{14A69D71-0C5E-40C0-A716-7AEAD1C96A2B}"/>
    <cellStyle name="Normal 8 2 8 2" xfId="2108" xr:uid="{63DA55B4-0D90-4548-8BF3-4ECE7569CE85}"/>
    <cellStyle name="Normal 8 2 8 3" xfId="3750" xr:uid="{8329DCD0-F1C5-4480-B6DA-8D55A8933F98}"/>
    <cellStyle name="Normal 8 2 8 4" xfId="3751" xr:uid="{4AEF7F44-CC30-42FD-88FF-FFB37BC58041}"/>
    <cellStyle name="Normal 8 2 9" xfId="2109" xr:uid="{6C75A4EC-E0F9-4EFB-9D07-CACBFD2E3C4D}"/>
    <cellStyle name="Normal 8 3" xfId="156" xr:uid="{3B48E9FC-8FC9-4E9A-83E4-3EC331852CBC}"/>
    <cellStyle name="Normal 8 3 10" xfId="3752" xr:uid="{4D5E8B9A-86BC-46E0-873B-3ED700513744}"/>
    <cellStyle name="Normal 8 3 11" xfId="3753" xr:uid="{6144391C-33D6-4098-A74F-DFC829241A4F}"/>
    <cellStyle name="Normal 8 3 2" xfId="157" xr:uid="{E55C37A7-8A4E-4B86-98D6-203BFA885E4B}"/>
    <cellStyle name="Normal 8 3 2 2" xfId="158" xr:uid="{586E2BC1-DE90-4635-A9E4-A894A5838274}"/>
    <cellStyle name="Normal 8 3 2 2 2" xfId="383" xr:uid="{6A9B6C47-1F1A-4E1D-B010-8FA1B648E74D}"/>
    <cellStyle name="Normal 8 3 2 2 2 2" xfId="783" xr:uid="{A939AA6A-1263-4224-AA3C-9954A5AEC549}"/>
    <cellStyle name="Normal 8 3 2 2 2 2 2" xfId="2110" xr:uid="{1732D014-014D-431A-B656-CA54E9170237}"/>
    <cellStyle name="Normal 8 3 2 2 2 2 2 2" xfId="2111" xr:uid="{3866634D-9DA1-4BE0-9A81-1B056F2A7AFE}"/>
    <cellStyle name="Normal 8 3 2 2 2 2 3" xfId="2112" xr:uid="{145BDCC2-69C3-4E80-9654-354F07A544AB}"/>
    <cellStyle name="Normal 8 3 2 2 2 2 4" xfId="3754" xr:uid="{30C48274-A3D7-4AB4-8D22-CC8D9F8EDAD0}"/>
    <cellStyle name="Normal 8 3 2 2 2 3" xfId="2113" xr:uid="{96227A0A-8F40-476B-993E-6E54F878E4CB}"/>
    <cellStyle name="Normal 8 3 2 2 2 3 2" xfId="2114" xr:uid="{B38E52DB-9B78-4AE8-BEBC-234E80439CAD}"/>
    <cellStyle name="Normal 8 3 2 2 2 3 3" xfId="3755" xr:uid="{7B240250-3083-487E-A80A-170DB3CB6B9B}"/>
    <cellStyle name="Normal 8 3 2 2 2 3 4" xfId="3756" xr:uid="{BC46BC6B-902A-4A9F-9721-9426EB8ED712}"/>
    <cellStyle name="Normal 8 3 2 2 2 4" xfId="2115" xr:uid="{8E3F2D5F-F29A-42CF-933F-5B64B596BEA5}"/>
    <cellStyle name="Normal 8 3 2 2 2 5" xfId="3757" xr:uid="{52FAA56F-D50D-4778-80D3-033165D905C9}"/>
    <cellStyle name="Normal 8 3 2 2 2 6" xfId="3758" xr:uid="{D190034A-DD36-4B51-AADD-A32F12A9F2F4}"/>
    <cellStyle name="Normal 8 3 2 2 3" xfId="784" xr:uid="{7E07FF01-C706-4A15-BA0D-87D6DA459B6A}"/>
    <cellStyle name="Normal 8 3 2 2 3 2" xfId="2116" xr:uid="{18FF8C7E-FFDF-400F-9A7C-2980AE4FBAF9}"/>
    <cellStyle name="Normal 8 3 2 2 3 2 2" xfId="2117" xr:uid="{5801BDE8-A11A-4D09-B585-CC0779EFBC7C}"/>
    <cellStyle name="Normal 8 3 2 2 3 2 3" xfId="3759" xr:uid="{839D2CCD-2258-4C1C-AD40-E0F5FC173D06}"/>
    <cellStyle name="Normal 8 3 2 2 3 2 4" xfId="3760" xr:uid="{DE51FFC5-84EF-4953-BF1A-5BE72EA29BEE}"/>
    <cellStyle name="Normal 8 3 2 2 3 3" xfId="2118" xr:uid="{D3562A5D-D824-48E9-9F0E-B5172A3B21D0}"/>
    <cellStyle name="Normal 8 3 2 2 3 4" xfId="3761" xr:uid="{39B7CCCA-39DF-46AC-9005-44C4FE7E8349}"/>
    <cellStyle name="Normal 8 3 2 2 3 5" xfId="3762" xr:uid="{6747A092-4652-4E42-9FF2-01FC2566E9F2}"/>
    <cellStyle name="Normal 8 3 2 2 4" xfId="2119" xr:uid="{13888157-F5E8-476E-AD78-0BB65C04BE24}"/>
    <cellStyle name="Normal 8 3 2 2 4 2" xfId="2120" xr:uid="{71064462-D5BD-4522-B2BF-B8C6C8766F3F}"/>
    <cellStyle name="Normal 8 3 2 2 4 3" xfId="3763" xr:uid="{07898A24-B943-4D5E-B0A1-D5F1EE8A6AC1}"/>
    <cellStyle name="Normal 8 3 2 2 4 4" xfId="3764" xr:uid="{6A8BCC1D-DFFD-41F2-90AD-E7DC942EE88E}"/>
    <cellStyle name="Normal 8 3 2 2 5" xfId="2121" xr:uid="{5F8441EA-7797-4BAB-8D69-9192A9CD4E77}"/>
    <cellStyle name="Normal 8 3 2 2 5 2" xfId="3765" xr:uid="{2FF6F997-5352-43DE-9A7C-AEA63B1D0ECB}"/>
    <cellStyle name="Normal 8 3 2 2 5 3" xfId="3766" xr:uid="{71163E7E-5A49-4615-919E-F08F750D793C}"/>
    <cellStyle name="Normal 8 3 2 2 5 4" xfId="3767" xr:uid="{B42AD65E-2D0E-4268-B300-04E72F17AA63}"/>
    <cellStyle name="Normal 8 3 2 2 6" xfId="3768" xr:uid="{3F8941E2-103A-4A08-92B3-474429E64EB8}"/>
    <cellStyle name="Normal 8 3 2 2 7" xfId="3769" xr:uid="{DF4AB64F-9447-4550-9635-1706E96217C9}"/>
    <cellStyle name="Normal 8 3 2 2 8" xfId="3770" xr:uid="{C053624C-77EF-4996-99C2-95F434D1DDF9}"/>
    <cellStyle name="Normal 8 3 2 3" xfId="384" xr:uid="{435D82B1-5B2F-4635-9270-C7B5CB0D02C6}"/>
    <cellStyle name="Normal 8 3 2 3 2" xfId="785" xr:uid="{CB557706-722D-4663-ADB6-F41D3FF1D2A9}"/>
    <cellStyle name="Normal 8 3 2 3 2 2" xfId="786" xr:uid="{B5986096-5F4F-470E-850F-BFE9CFEB5472}"/>
    <cellStyle name="Normal 8 3 2 3 2 2 2" xfId="2122" xr:uid="{F6F3EBBA-E74A-4B36-8A78-F3A7800E578F}"/>
    <cellStyle name="Normal 8 3 2 3 2 2 2 2" xfId="2123" xr:uid="{83B4F04A-74A3-4970-8EF8-2701AF56EA08}"/>
    <cellStyle name="Normal 8 3 2 3 2 2 3" xfId="2124" xr:uid="{9A8B36AF-2E8C-40FE-BE23-0D44DC7AF884}"/>
    <cellStyle name="Normal 8 3 2 3 2 3" xfId="2125" xr:uid="{0318EA35-A5D9-46DA-B76F-DCFD08D568BE}"/>
    <cellStyle name="Normal 8 3 2 3 2 3 2" xfId="2126" xr:uid="{4B5C3C11-B683-4617-96D1-821E2539A942}"/>
    <cellStyle name="Normal 8 3 2 3 2 4" xfId="2127" xr:uid="{29CB54AC-1826-4F35-8F14-C43FFC082B90}"/>
    <cellStyle name="Normal 8 3 2 3 3" xfId="787" xr:uid="{010195FA-AB7C-4649-880C-8C2E59938170}"/>
    <cellStyle name="Normal 8 3 2 3 3 2" xfId="2128" xr:uid="{212B955C-82D3-49DD-958E-6C8A9B071BE8}"/>
    <cellStyle name="Normal 8 3 2 3 3 2 2" xfId="2129" xr:uid="{DEF62144-0DB3-4643-814F-C1B70B926CE2}"/>
    <cellStyle name="Normal 8 3 2 3 3 3" xfId="2130" xr:uid="{5D49BD0C-5691-4A21-AD4D-1C18DFD9C797}"/>
    <cellStyle name="Normal 8 3 2 3 3 4" xfId="3771" xr:uid="{DE6B8607-528C-4F0A-B7DB-F5C549C22CDA}"/>
    <cellStyle name="Normal 8 3 2 3 4" xfId="2131" xr:uid="{3D74E7A0-FACB-4E8F-BC4A-C242ED825DBE}"/>
    <cellStyle name="Normal 8 3 2 3 4 2" xfId="2132" xr:uid="{C390D482-9BBE-42A7-B5C5-512692D560D8}"/>
    <cellStyle name="Normal 8 3 2 3 5" xfId="2133" xr:uid="{6491E89A-15E4-4993-B284-2D1C0F664944}"/>
    <cellStyle name="Normal 8 3 2 3 6" xfId="3772" xr:uid="{B04ADC69-38B8-41C9-969E-0E6206FC9713}"/>
    <cellStyle name="Normal 8 3 2 4" xfId="385" xr:uid="{D9AFDF83-69D1-4E9B-8B3B-3216F9C848B8}"/>
    <cellStyle name="Normal 8 3 2 4 2" xfId="788" xr:uid="{61F06504-29F3-4519-B59A-88D82CA75F1D}"/>
    <cellStyle name="Normal 8 3 2 4 2 2" xfId="2134" xr:uid="{3AEDF3A0-9510-477C-93A5-DE1347F8677B}"/>
    <cellStyle name="Normal 8 3 2 4 2 2 2" xfId="2135" xr:uid="{0CE244E4-7D20-4368-8178-B781E3F6819D}"/>
    <cellStyle name="Normal 8 3 2 4 2 3" xfId="2136" xr:uid="{2236803E-18D6-4EA2-8BC6-F87E7BDCBC82}"/>
    <cellStyle name="Normal 8 3 2 4 2 4" xfId="3773" xr:uid="{1D62D182-64B0-4762-93CA-95F31F617DF7}"/>
    <cellStyle name="Normal 8 3 2 4 3" xfId="2137" xr:uid="{F27391A5-C42C-4E0E-A4B4-B4515B2756C4}"/>
    <cellStyle name="Normal 8 3 2 4 3 2" xfId="2138" xr:uid="{1ADD95BA-F56C-4E2E-A185-824054F3F40B}"/>
    <cellStyle name="Normal 8 3 2 4 4" xfId="2139" xr:uid="{4BB08A4A-8D80-4262-8834-24CC025974A3}"/>
    <cellStyle name="Normal 8 3 2 4 5" xfId="3774" xr:uid="{EA5D5583-4C7B-4AC5-A3E0-38A12587BFD6}"/>
    <cellStyle name="Normal 8 3 2 5" xfId="386" xr:uid="{BA1F7200-6F9F-4D5E-A9D9-3AF28DDA3510}"/>
    <cellStyle name="Normal 8 3 2 5 2" xfId="2140" xr:uid="{D56C3F9D-6E99-4343-A008-4E0757BF3833}"/>
    <cellStyle name="Normal 8 3 2 5 2 2" xfId="2141" xr:uid="{67421A31-1FDE-470D-A057-52DAF4331E04}"/>
    <cellStyle name="Normal 8 3 2 5 3" xfId="2142" xr:uid="{23FC9131-B18B-4E7A-9379-FF5D426496B3}"/>
    <cellStyle name="Normal 8 3 2 5 4" xfId="3775" xr:uid="{FD963C0A-4C13-45FE-9B2A-F601D46F6420}"/>
    <cellStyle name="Normal 8 3 2 6" xfId="2143" xr:uid="{1DD86043-89A7-4285-A079-2AD94474BC8C}"/>
    <cellStyle name="Normal 8 3 2 6 2" xfId="2144" xr:uid="{4BB12480-06B5-45DA-B77B-9DE33ED2DEC6}"/>
    <cellStyle name="Normal 8 3 2 6 3" xfId="3776" xr:uid="{2EF56997-60CF-4673-8B0D-BAC0E11B4052}"/>
    <cellStyle name="Normal 8 3 2 6 4" xfId="3777" xr:uid="{D17020CA-12E2-4030-BFC2-05C2A3DA979B}"/>
    <cellStyle name="Normal 8 3 2 7" xfId="2145" xr:uid="{F80E88F8-EB81-4EEB-ABF6-1239ECEF9591}"/>
    <cellStyle name="Normal 8 3 2 8" xfId="3778" xr:uid="{C47A1B67-A50E-49ED-9605-6D565182D447}"/>
    <cellStyle name="Normal 8 3 2 9" xfId="3779" xr:uid="{4FADB29A-0C68-4381-AF0D-2E054761817E}"/>
    <cellStyle name="Normal 8 3 3" xfId="159" xr:uid="{054564DD-1D2F-4DA6-896D-75E6AAB7625B}"/>
    <cellStyle name="Normal 8 3 3 2" xfId="160" xr:uid="{322D28BA-D698-4B63-9F2C-40288C635E27}"/>
    <cellStyle name="Normal 8 3 3 2 2" xfId="789" xr:uid="{50DEE28F-43C4-4FF8-9D30-91C318A3BECA}"/>
    <cellStyle name="Normal 8 3 3 2 2 2" xfId="2146" xr:uid="{AF26025E-3B49-48E9-BE0A-2A3F0E70AF47}"/>
    <cellStyle name="Normal 8 3 3 2 2 2 2" xfId="2147" xr:uid="{64DF8C9F-5B74-4235-AD74-8AF8C5FB2F8C}"/>
    <cellStyle name="Normal 8 3 3 2 2 2 2 2" xfId="4492" xr:uid="{A5C00598-FEE5-4100-8D61-6A630AE1C2F8}"/>
    <cellStyle name="Normal 8 3 3 2 2 2 3" xfId="4493" xr:uid="{C0FCCBFB-D7D3-4808-A97E-AEE6D37295B2}"/>
    <cellStyle name="Normal 8 3 3 2 2 3" xfId="2148" xr:uid="{321EA46A-7F49-4C65-9C91-B134C204D926}"/>
    <cellStyle name="Normal 8 3 3 2 2 3 2" xfId="4494" xr:uid="{ECB53193-5B60-4ADC-86FD-83A878BA37E9}"/>
    <cellStyle name="Normal 8 3 3 2 2 4" xfId="3780" xr:uid="{F55020F7-9225-4E84-BA6D-A14D23950C57}"/>
    <cellStyle name="Normal 8 3 3 2 3" xfId="2149" xr:uid="{D171B26D-DB4A-44CB-B553-1496882C33FF}"/>
    <cellStyle name="Normal 8 3 3 2 3 2" xfId="2150" xr:uid="{29716116-6E15-4A5F-B8D6-D6898196164D}"/>
    <cellStyle name="Normal 8 3 3 2 3 2 2" xfId="4495" xr:uid="{7B09BAC6-5292-4D19-9D34-4AF360C5A301}"/>
    <cellStyle name="Normal 8 3 3 2 3 3" xfId="3781" xr:uid="{4DEC6DD8-3D66-486C-B17A-EAEAB4E1768C}"/>
    <cellStyle name="Normal 8 3 3 2 3 4" xfId="3782" xr:uid="{9DD2D6FA-C655-4A0F-A996-329E86C59F32}"/>
    <cellStyle name="Normal 8 3 3 2 4" xfId="2151" xr:uid="{241E5038-FDFF-47DD-8512-D006D77AC011}"/>
    <cellStyle name="Normal 8 3 3 2 4 2" xfId="4496" xr:uid="{CCDF87C8-E7DD-4066-BBB3-F1CD0E8CA58F}"/>
    <cellStyle name="Normal 8 3 3 2 5" xfId="3783" xr:uid="{7FB823A0-E43D-4447-9048-BE0AF9236535}"/>
    <cellStyle name="Normal 8 3 3 2 6" xfId="3784" xr:uid="{92FD11EA-6A4F-4B7B-BD1F-7619FB5B9427}"/>
    <cellStyle name="Normal 8 3 3 3" xfId="387" xr:uid="{F4E84478-ED7C-4D5C-9865-CC7E194D6E3B}"/>
    <cellStyle name="Normal 8 3 3 3 2" xfId="2152" xr:uid="{B4250190-8C3B-44A0-91B9-4F4873B17746}"/>
    <cellStyle name="Normal 8 3 3 3 2 2" xfId="2153" xr:uid="{D626E58A-06E1-4532-B621-9516238481F0}"/>
    <cellStyle name="Normal 8 3 3 3 2 2 2" xfId="4497" xr:uid="{551B1641-816D-43B1-AA42-87B8256C739B}"/>
    <cellStyle name="Normal 8 3 3 3 2 3" xfId="3785" xr:uid="{0570F185-9ED0-4AFB-BECE-8D7C8C2945AA}"/>
    <cellStyle name="Normal 8 3 3 3 2 4" xfId="3786" xr:uid="{20768D57-FC0E-4B8F-ACC6-852D842E88C0}"/>
    <cellStyle name="Normal 8 3 3 3 3" xfId="2154" xr:uid="{0692385A-59B5-4F61-8964-8DB8963C0F77}"/>
    <cellStyle name="Normal 8 3 3 3 3 2" xfId="4498" xr:uid="{6672A1A8-DF21-43E0-A0ED-B9A6AEB6B6E1}"/>
    <cellStyle name="Normal 8 3 3 3 4" xfId="3787" xr:uid="{5504890E-A94E-4E74-904B-5C193E922E77}"/>
    <cellStyle name="Normal 8 3 3 3 5" xfId="3788" xr:uid="{D6A774A2-C7D7-4A05-A1E0-C2B9C98E60B1}"/>
    <cellStyle name="Normal 8 3 3 4" xfId="2155" xr:uid="{2DADBF33-572F-4AFC-8145-30195A42BC79}"/>
    <cellStyle name="Normal 8 3 3 4 2" xfId="2156" xr:uid="{EC842676-71C4-4378-ACE2-31F159F6D4FC}"/>
    <cellStyle name="Normal 8 3 3 4 2 2" xfId="4499" xr:uid="{23148730-7CC8-4123-A48B-E856A0606EA7}"/>
    <cellStyle name="Normal 8 3 3 4 3" xfId="3789" xr:uid="{0275C2DB-105E-4888-9680-0DCB40B021E5}"/>
    <cellStyle name="Normal 8 3 3 4 4" xfId="3790" xr:uid="{D82ADCD3-4D17-4897-9673-502767774805}"/>
    <cellStyle name="Normal 8 3 3 5" xfId="2157" xr:uid="{6498AD59-44CF-4485-A6B0-0B80CE11C6AD}"/>
    <cellStyle name="Normal 8 3 3 5 2" xfId="3791" xr:uid="{6D35578D-8EE1-443F-89DB-9987AE2358E5}"/>
    <cellStyle name="Normal 8 3 3 5 3" xfId="3792" xr:uid="{606B903C-D41B-4695-A9E8-C2275329B171}"/>
    <cellStyle name="Normal 8 3 3 5 4" xfId="3793" xr:uid="{03BDBEE1-6BE2-4EAB-A002-3C8E790155D2}"/>
    <cellStyle name="Normal 8 3 3 6" xfId="3794" xr:uid="{CAA23012-FF12-4515-A58B-82D67F7E5939}"/>
    <cellStyle name="Normal 8 3 3 7" xfId="3795" xr:uid="{8AB9CA61-B6C0-4F8B-8AA7-E6051DD4CBF7}"/>
    <cellStyle name="Normal 8 3 3 8" xfId="3796" xr:uid="{D58B8AE5-BA08-4CE9-B646-6762D5AED994}"/>
    <cellStyle name="Normal 8 3 4" xfId="161" xr:uid="{6245FDA7-5954-446D-905C-E0CF7350F615}"/>
    <cellStyle name="Normal 8 3 4 2" xfId="790" xr:uid="{9AF79E9D-F532-4C36-8594-E72265EFE4C4}"/>
    <cellStyle name="Normal 8 3 4 2 2" xfId="791" xr:uid="{E5E393DA-B7B1-4FEC-9C4A-4A5EFDEEDE25}"/>
    <cellStyle name="Normal 8 3 4 2 2 2" xfId="2158" xr:uid="{778CB7B4-2ED3-468D-90F2-01B4E5990BF1}"/>
    <cellStyle name="Normal 8 3 4 2 2 2 2" xfId="2159" xr:uid="{6E549E83-C15D-4E2B-9DB4-76E774CF708B}"/>
    <cellStyle name="Normal 8 3 4 2 2 3" xfId="2160" xr:uid="{4D7A5CCC-644A-46D5-B7F5-307BAA3E9177}"/>
    <cellStyle name="Normal 8 3 4 2 2 4" xfId="3797" xr:uid="{51C57199-C0F1-4EB2-9D3E-BEB0D1BBBA37}"/>
    <cellStyle name="Normal 8 3 4 2 3" xfId="2161" xr:uid="{1FF104EC-B809-4575-BBF4-A03764FAC886}"/>
    <cellStyle name="Normal 8 3 4 2 3 2" xfId="2162" xr:uid="{99DEC9CE-CF9B-4BD5-96EA-FCC2615F405B}"/>
    <cellStyle name="Normal 8 3 4 2 4" xfId="2163" xr:uid="{7CFDF633-D718-47EB-AA44-E6353389F35E}"/>
    <cellStyle name="Normal 8 3 4 2 5" xfId="3798" xr:uid="{B532639A-9C67-4AC7-88D0-34A17B887830}"/>
    <cellStyle name="Normal 8 3 4 3" xfId="792" xr:uid="{7B796BE2-8F49-4E98-AB27-9E6ECCAFE0E3}"/>
    <cellStyle name="Normal 8 3 4 3 2" xfId="2164" xr:uid="{B4D8FC10-ED22-4065-AF74-59AD1EDD6739}"/>
    <cellStyle name="Normal 8 3 4 3 2 2" xfId="2165" xr:uid="{4E0E23F7-3CD8-44A8-9D63-96DA8EAC7D28}"/>
    <cellStyle name="Normal 8 3 4 3 3" xfId="2166" xr:uid="{5380C0BC-22EB-4DDF-911B-5492C14482BF}"/>
    <cellStyle name="Normal 8 3 4 3 4" xfId="3799" xr:uid="{5D5BDAAF-1439-4537-A2E2-52D7072561AF}"/>
    <cellStyle name="Normal 8 3 4 4" xfId="2167" xr:uid="{F694D4BA-6085-4CA3-AD15-F83BF7F96051}"/>
    <cellStyle name="Normal 8 3 4 4 2" xfId="2168" xr:uid="{40C9D1D1-7F6F-4AB4-9DB0-BB6DED5323A1}"/>
    <cellStyle name="Normal 8 3 4 4 3" xfId="3800" xr:uid="{D6A5A2EA-1069-402B-8B28-A71F0E38C912}"/>
    <cellStyle name="Normal 8 3 4 4 4" xfId="3801" xr:uid="{82AC8ECC-0990-4F39-921A-5AFBCCCEDA38}"/>
    <cellStyle name="Normal 8 3 4 5" xfId="2169" xr:uid="{11581271-F764-4D2C-946F-E4CF05FC1985}"/>
    <cellStyle name="Normal 8 3 4 6" xfId="3802" xr:uid="{2F88A8C2-758E-4AD8-A5DB-C5FD73889D09}"/>
    <cellStyle name="Normal 8 3 4 7" xfId="3803" xr:uid="{075893E6-F9C1-4848-8993-C5C0F9F0C54D}"/>
    <cellStyle name="Normal 8 3 5" xfId="388" xr:uid="{D3ECACD3-DF1A-4AFB-9898-B07CDC7E5E9D}"/>
    <cellStyle name="Normal 8 3 5 2" xfId="793" xr:uid="{F1A947E0-6D66-4656-A830-EC8DA2CF5126}"/>
    <cellStyle name="Normal 8 3 5 2 2" xfId="2170" xr:uid="{88FC18D4-C1FB-4488-A572-96386496DB5A}"/>
    <cellStyle name="Normal 8 3 5 2 2 2" xfId="2171" xr:uid="{5FD7E0EF-8257-4D86-8B09-B2D01F2CC306}"/>
    <cellStyle name="Normal 8 3 5 2 3" xfId="2172" xr:uid="{C8B7C611-CB7B-4727-9090-78FAB163C5AA}"/>
    <cellStyle name="Normal 8 3 5 2 4" xfId="3804" xr:uid="{8A2063A5-07DA-41D3-AAF4-0DC64AF46112}"/>
    <cellStyle name="Normal 8 3 5 3" xfId="2173" xr:uid="{CF0EC292-F4DD-48D6-94FE-A7F2AF051807}"/>
    <cellStyle name="Normal 8 3 5 3 2" xfId="2174" xr:uid="{B82D3F73-61B0-4C0B-A598-CA6D536239E7}"/>
    <cellStyle name="Normal 8 3 5 3 3" xfId="3805" xr:uid="{8EF74016-946B-4F68-B526-EBC7C73DEFD7}"/>
    <cellStyle name="Normal 8 3 5 3 4" xfId="3806" xr:uid="{BEEDB3A6-7940-4FDF-A4C6-3BB66549D4BD}"/>
    <cellStyle name="Normal 8 3 5 4" xfId="2175" xr:uid="{CB79E671-F1E2-4222-AC38-7BDE0E7A9011}"/>
    <cellStyle name="Normal 8 3 5 5" xfId="3807" xr:uid="{12397C83-AF24-4F82-ACD3-99227AC884B8}"/>
    <cellStyle name="Normal 8 3 5 6" xfId="3808" xr:uid="{F53E0636-C370-4646-818E-1C57189FDA12}"/>
    <cellStyle name="Normal 8 3 6" xfId="389" xr:uid="{610EC0F5-47F4-460B-B854-2B1135A751E0}"/>
    <cellStyle name="Normal 8 3 6 2" xfId="2176" xr:uid="{D2EACB91-A467-475E-A9C4-E4951E899CD1}"/>
    <cellStyle name="Normal 8 3 6 2 2" xfId="2177" xr:uid="{CC945A70-9358-48F9-A390-AAAC5C5F4118}"/>
    <cellStyle name="Normal 8 3 6 2 3" xfId="3809" xr:uid="{118EAF53-8F41-4FA9-9F77-A9F6468B7E73}"/>
    <cellStyle name="Normal 8 3 6 2 4" xfId="3810" xr:uid="{610332FA-DA49-411F-B8C6-E21A636CDC15}"/>
    <cellStyle name="Normal 8 3 6 3" xfId="2178" xr:uid="{947ADA7B-6B89-4F93-AFB7-47D94A12416E}"/>
    <cellStyle name="Normal 8 3 6 4" xfId="3811" xr:uid="{1656BFCB-2D23-44AD-9E9F-692C2504803F}"/>
    <cellStyle name="Normal 8 3 6 5" xfId="3812" xr:uid="{E4D4F46F-AF36-4F57-89E9-2EB6459FCC5B}"/>
    <cellStyle name="Normal 8 3 7" xfId="2179" xr:uid="{FF74E625-F7D4-42BF-87E0-143CC407D429}"/>
    <cellStyle name="Normal 8 3 7 2" xfId="2180" xr:uid="{DAE6138E-6BD5-4CE2-ACAE-1CE1FA5F3316}"/>
    <cellStyle name="Normal 8 3 7 3" xfId="3813" xr:uid="{7A51413E-2E61-43D1-966D-BE674B8B4826}"/>
    <cellStyle name="Normal 8 3 7 4" xfId="3814" xr:uid="{F79492AA-3C96-4724-9B16-17A677F4941A}"/>
    <cellStyle name="Normal 8 3 8" xfId="2181" xr:uid="{96046FDD-1FFD-4C1D-BB52-670988514848}"/>
    <cellStyle name="Normal 8 3 8 2" xfId="3815" xr:uid="{FB059CC3-CBDD-4287-9826-05F170113ED9}"/>
    <cellStyle name="Normal 8 3 8 3" xfId="3816" xr:uid="{5594C87B-5F6E-47FE-9A8D-71079EE1BA7F}"/>
    <cellStyle name="Normal 8 3 8 4" xfId="3817" xr:uid="{C3D56068-A65F-4E7E-B6C1-A5BF9CC358D4}"/>
    <cellStyle name="Normal 8 3 9" xfId="3818" xr:uid="{B99E00D3-89E6-4B3A-802A-B813325C54BE}"/>
    <cellStyle name="Normal 8 4" xfId="162" xr:uid="{19D4F0B1-44D8-49B3-AEEB-02E266BF1314}"/>
    <cellStyle name="Normal 8 4 10" xfId="3819" xr:uid="{BF7D276E-1C2F-45F1-A416-C0A272E9405F}"/>
    <cellStyle name="Normal 8 4 11" xfId="3820" xr:uid="{D0DBBB90-CAD7-47E5-96FF-1ED37F01BD8D}"/>
    <cellStyle name="Normal 8 4 2" xfId="163" xr:uid="{12D6C11C-B05C-402E-905C-A1F0BD2350A4}"/>
    <cellStyle name="Normal 8 4 2 2" xfId="390" xr:uid="{3798D6BD-2002-415B-B5FF-D29A8A2C2528}"/>
    <cellStyle name="Normal 8 4 2 2 2" xfId="794" xr:uid="{DB65490B-6F6E-41D9-85A2-9CA490F66A3F}"/>
    <cellStyle name="Normal 8 4 2 2 2 2" xfId="795" xr:uid="{390EDEB9-9174-439C-9A38-EDFFC11EF63D}"/>
    <cellStyle name="Normal 8 4 2 2 2 2 2" xfId="2182" xr:uid="{1F21B1F9-0A37-4D36-B747-823DAF92E1CE}"/>
    <cellStyle name="Normal 8 4 2 2 2 2 3" xfId="3821" xr:uid="{8A1B86EC-A871-460E-96D2-F5F8BD5269DE}"/>
    <cellStyle name="Normal 8 4 2 2 2 2 4" xfId="3822" xr:uid="{94793EDE-781B-42AF-B107-6BC2A20A4438}"/>
    <cellStyle name="Normal 8 4 2 2 2 3" xfId="2183" xr:uid="{B2161F56-6374-4E92-A8D5-EAA2A0186B4F}"/>
    <cellStyle name="Normal 8 4 2 2 2 3 2" xfId="3823" xr:uid="{4F97F4D6-0A6B-413E-B0ED-73F08BEC471B}"/>
    <cellStyle name="Normal 8 4 2 2 2 3 3" xfId="3824" xr:uid="{E7F2A8C0-7655-4A9A-B36B-F3234DF5E494}"/>
    <cellStyle name="Normal 8 4 2 2 2 3 4" xfId="3825" xr:uid="{93B882E3-FFF7-405E-868C-031D8295F89F}"/>
    <cellStyle name="Normal 8 4 2 2 2 4" xfId="3826" xr:uid="{2CB53DEF-6F93-44B7-98BB-DF5384748162}"/>
    <cellStyle name="Normal 8 4 2 2 2 5" xfId="3827" xr:uid="{1008643D-AF15-48D8-9DEA-AB320E09B08C}"/>
    <cellStyle name="Normal 8 4 2 2 2 6" xfId="3828" xr:uid="{5A5FFEF5-6575-4C25-8048-464BEF50EA7C}"/>
    <cellStyle name="Normal 8 4 2 2 3" xfId="796" xr:uid="{AE9243AC-31FE-4114-9555-E4B98513F302}"/>
    <cellStyle name="Normal 8 4 2 2 3 2" xfId="2184" xr:uid="{5F64F7D5-27AC-4EEA-9523-A08918EB66ED}"/>
    <cellStyle name="Normal 8 4 2 2 3 2 2" xfId="3829" xr:uid="{89AEB97D-6852-4F2F-B643-5AD3964C2067}"/>
    <cellStyle name="Normal 8 4 2 2 3 2 3" xfId="3830" xr:uid="{81A877C3-7631-4877-9EF6-2E904AB714A7}"/>
    <cellStyle name="Normal 8 4 2 2 3 2 4" xfId="3831" xr:uid="{12160B90-0309-4FD7-AF31-1877E9E63F4C}"/>
    <cellStyle name="Normal 8 4 2 2 3 3" xfId="3832" xr:uid="{9C1B0BF9-4691-4F7C-B205-0096564A4728}"/>
    <cellStyle name="Normal 8 4 2 2 3 4" xfId="3833" xr:uid="{7C464336-133C-4535-A9BE-3E62DE0FC5D5}"/>
    <cellStyle name="Normal 8 4 2 2 3 5" xfId="3834" xr:uid="{92BBEF57-3475-4557-973A-5FF4DD8AF59A}"/>
    <cellStyle name="Normal 8 4 2 2 4" xfId="2185" xr:uid="{E66B9749-E192-410D-BB7F-A08171404315}"/>
    <cellStyle name="Normal 8 4 2 2 4 2" xfId="3835" xr:uid="{5D8C0D6C-6511-417C-ADDD-5819AD957CB1}"/>
    <cellStyle name="Normal 8 4 2 2 4 3" xfId="3836" xr:uid="{D49C3C99-9A18-49BB-870C-9FCF17E8936F}"/>
    <cellStyle name="Normal 8 4 2 2 4 4" xfId="3837" xr:uid="{EC669277-BA61-4346-951B-224710B6AD54}"/>
    <cellStyle name="Normal 8 4 2 2 5" xfId="3838" xr:uid="{BB67A89D-B5F6-4BEB-8FA8-E907E3193412}"/>
    <cellStyle name="Normal 8 4 2 2 5 2" xfId="3839" xr:uid="{9B75E1F3-158F-40DC-B055-03BBD50DC8D9}"/>
    <cellStyle name="Normal 8 4 2 2 5 3" xfId="3840" xr:uid="{7DA57AFD-CD5C-46BA-8682-92D6EFD30BDE}"/>
    <cellStyle name="Normal 8 4 2 2 5 4" xfId="3841" xr:uid="{632EAD9C-17F2-4ACC-AAA9-AC20D41FCF9A}"/>
    <cellStyle name="Normal 8 4 2 2 6" xfId="3842" xr:uid="{594D2204-D8D6-4D35-A949-DD4416A22DD8}"/>
    <cellStyle name="Normal 8 4 2 2 7" xfId="3843" xr:uid="{127B4B09-A8B6-4481-B58A-437E57453FD3}"/>
    <cellStyle name="Normal 8 4 2 2 8" xfId="3844" xr:uid="{9C6CD14A-0F95-4D7B-9830-9F1B8B469E30}"/>
    <cellStyle name="Normal 8 4 2 3" xfId="797" xr:uid="{17E792F4-DC3C-49E1-8456-CF7378643C93}"/>
    <cellStyle name="Normal 8 4 2 3 2" xfId="798" xr:uid="{BFB67410-DFF5-4925-9B77-BA3FD27BF0F9}"/>
    <cellStyle name="Normal 8 4 2 3 2 2" xfId="799" xr:uid="{3D8649DE-937C-4EF5-9E4A-8DF2DA3B636A}"/>
    <cellStyle name="Normal 8 4 2 3 2 3" xfId="3845" xr:uid="{60FEBB5C-A24A-4A98-ABC4-57BCA0AB6554}"/>
    <cellStyle name="Normal 8 4 2 3 2 4" xfId="3846" xr:uid="{6E174D49-1DCA-49C6-8F59-CFDBA29FFDC5}"/>
    <cellStyle name="Normal 8 4 2 3 3" xfId="800" xr:uid="{CEA92284-3998-4CE0-A3AF-A1E63B232030}"/>
    <cellStyle name="Normal 8 4 2 3 3 2" xfId="3847" xr:uid="{C5C4C8C9-2722-4D14-83DE-E4D8F58FBE04}"/>
    <cellStyle name="Normal 8 4 2 3 3 3" xfId="3848" xr:uid="{C4E995D9-CC9B-43C4-9723-D2B4AA2C80C3}"/>
    <cellStyle name="Normal 8 4 2 3 3 4" xfId="3849" xr:uid="{9B8CC542-C873-4087-A79C-5259EE9C2E08}"/>
    <cellStyle name="Normal 8 4 2 3 4" xfId="3850" xr:uid="{C88B677C-5FBD-472C-A66E-B0D194747041}"/>
    <cellStyle name="Normal 8 4 2 3 5" xfId="3851" xr:uid="{62870E61-5C04-4A6F-940D-734EA80B3BA0}"/>
    <cellStyle name="Normal 8 4 2 3 6" xfId="3852" xr:uid="{1A20381F-B155-4C14-A070-83F507DAA95C}"/>
    <cellStyle name="Normal 8 4 2 4" xfId="801" xr:uid="{A802779C-4034-416E-A207-DC6BA7BA11F2}"/>
    <cellStyle name="Normal 8 4 2 4 2" xfId="802" xr:uid="{DB77B0F8-8BB0-4B99-9E95-620E4FF218B5}"/>
    <cellStyle name="Normal 8 4 2 4 2 2" xfId="3853" xr:uid="{E71FF61E-7BD0-4504-927E-DB72CC0B23F8}"/>
    <cellStyle name="Normal 8 4 2 4 2 3" xfId="3854" xr:uid="{AFBCA8B1-849A-431F-B1D5-517A48C6FB14}"/>
    <cellStyle name="Normal 8 4 2 4 2 4" xfId="3855" xr:uid="{E38301D4-D3AA-42C4-B369-11DD28CEC529}"/>
    <cellStyle name="Normal 8 4 2 4 3" xfId="3856" xr:uid="{78617A80-A940-49EF-AC98-4497B35F8A1C}"/>
    <cellStyle name="Normal 8 4 2 4 4" xfId="3857" xr:uid="{C84EB8FC-223F-43BE-B15B-86817773C47F}"/>
    <cellStyle name="Normal 8 4 2 4 5" xfId="3858" xr:uid="{DA74FD49-E0EE-48D1-A487-71F32099D1E4}"/>
    <cellStyle name="Normal 8 4 2 5" xfId="803" xr:uid="{595F4A51-671E-4693-9056-25A9485135E8}"/>
    <cellStyle name="Normal 8 4 2 5 2" xfId="3859" xr:uid="{39AE74FB-3A99-44BA-AD85-916206B330F7}"/>
    <cellStyle name="Normal 8 4 2 5 3" xfId="3860" xr:uid="{A5A90044-02C2-4CA0-AC42-FA5A2722368F}"/>
    <cellStyle name="Normal 8 4 2 5 4" xfId="3861" xr:uid="{A561987A-BD4C-4996-99D3-960B8433DB64}"/>
    <cellStyle name="Normal 8 4 2 6" xfId="3862" xr:uid="{B4A4DD98-C1FA-4243-9288-165300001A3D}"/>
    <cellStyle name="Normal 8 4 2 6 2" xfId="3863" xr:uid="{0DD779F4-5098-4512-AF89-8857481E5C62}"/>
    <cellStyle name="Normal 8 4 2 6 3" xfId="3864" xr:uid="{B95D8BC5-A5D4-4D23-B8AF-D8F596874B7E}"/>
    <cellStyle name="Normal 8 4 2 6 4" xfId="3865" xr:uid="{E86509B4-7791-4B02-BDAB-9486F03CDE59}"/>
    <cellStyle name="Normal 8 4 2 7" xfId="3866" xr:uid="{740CCC2C-DD2D-4B5A-8E57-F3DFF50CEDA9}"/>
    <cellStyle name="Normal 8 4 2 8" xfId="3867" xr:uid="{B4BB68AF-E32A-4AFA-BC96-2EC1F8732301}"/>
    <cellStyle name="Normal 8 4 2 9" xfId="3868" xr:uid="{4EF78C88-862E-4749-86DD-6DA4D04ED383}"/>
    <cellStyle name="Normal 8 4 3" xfId="391" xr:uid="{EBE63D2B-A3B6-43D0-A2B2-F3D564FAED7E}"/>
    <cellStyle name="Normal 8 4 3 2" xfId="804" xr:uid="{3C0ABBA5-9DF4-46D8-AD58-A7D6E30825F0}"/>
    <cellStyle name="Normal 8 4 3 2 2" xfId="805" xr:uid="{A4562470-A927-457C-85A7-B19E995C8C94}"/>
    <cellStyle name="Normal 8 4 3 2 2 2" xfId="2186" xr:uid="{38C03F21-053D-4D45-A31E-390841120C56}"/>
    <cellStyle name="Normal 8 4 3 2 2 2 2" xfId="2187" xr:uid="{A7E1D468-E614-4A56-A578-A55782EF0DCA}"/>
    <cellStyle name="Normal 8 4 3 2 2 3" xfId="2188" xr:uid="{E2C3DC92-994B-47E7-A247-6F5C4F4B000C}"/>
    <cellStyle name="Normal 8 4 3 2 2 4" xfId="3869" xr:uid="{0DC0A8F4-D93C-4C17-AB92-FADDE9368202}"/>
    <cellStyle name="Normal 8 4 3 2 3" xfId="2189" xr:uid="{251A380E-5F73-46BF-9EB8-D59C602CAF47}"/>
    <cellStyle name="Normal 8 4 3 2 3 2" xfId="2190" xr:uid="{C16755E0-957C-4960-9480-F5A9E8DBC738}"/>
    <cellStyle name="Normal 8 4 3 2 3 3" xfId="3870" xr:uid="{958CACFC-901A-43F8-8984-5B7669054094}"/>
    <cellStyle name="Normal 8 4 3 2 3 4" xfId="3871" xr:uid="{D6E2F3D2-5A45-4C5C-9C09-A209F78A093F}"/>
    <cellStyle name="Normal 8 4 3 2 4" xfId="2191" xr:uid="{0C9019BB-0964-4431-8995-6BF6DD2B6964}"/>
    <cellStyle name="Normal 8 4 3 2 5" xfId="3872" xr:uid="{F58832AC-03C3-4A7A-87F6-03219D17D517}"/>
    <cellStyle name="Normal 8 4 3 2 6" xfId="3873" xr:uid="{D8EDEE58-A0F0-4268-84F3-2BFA12745693}"/>
    <cellStyle name="Normal 8 4 3 3" xfId="806" xr:uid="{068A69E4-A452-4224-B783-D94F61DEA93D}"/>
    <cellStyle name="Normal 8 4 3 3 2" xfId="2192" xr:uid="{20FED4D1-FF37-472E-8013-1F6720776CB1}"/>
    <cellStyle name="Normal 8 4 3 3 2 2" xfId="2193" xr:uid="{C588825E-30F8-460A-B840-9A2D62F8A0FA}"/>
    <cellStyle name="Normal 8 4 3 3 2 3" xfId="3874" xr:uid="{4DC5F3AE-DDCC-4E67-972C-3436B902F777}"/>
    <cellStyle name="Normal 8 4 3 3 2 4" xfId="3875" xr:uid="{6CA16935-6CE4-496A-A3E4-0ECB26A40B99}"/>
    <cellStyle name="Normal 8 4 3 3 3" xfId="2194" xr:uid="{688B8E17-13DC-4847-B0ED-E322D3EEF2DB}"/>
    <cellStyle name="Normal 8 4 3 3 4" xfId="3876" xr:uid="{10A06F5D-7C01-45E1-8933-CDE4CF658F6D}"/>
    <cellStyle name="Normal 8 4 3 3 5" xfId="3877" xr:uid="{C0EF0FB1-3AC2-4634-91EB-9C31EFC46D25}"/>
    <cellStyle name="Normal 8 4 3 4" xfId="2195" xr:uid="{38BB4D85-37F2-4646-8DC6-CE4BD27B8A90}"/>
    <cellStyle name="Normal 8 4 3 4 2" xfId="2196" xr:uid="{DBDDCF29-9FA2-487B-BCE2-AE3FC00995AC}"/>
    <cellStyle name="Normal 8 4 3 4 3" xfId="3878" xr:uid="{98E6DCBA-B807-4142-A7EA-1694F3A4A8A7}"/>
    <cellStyle name="Normal 8 4 3 4 4" xfId="3879" xr:uid="{AAB8E92E-3D1B-4831-A045-59F34F833866}"/>
    <cellStyle name="Normal 8 4 3 5" xfId="2197" xr:uid="{01A393BB-BA8A-4870-BADE-0F5048A4D01A}"/>
    <cellStyle name="Normal 8 4 3 5 2" xfId="3880" xr:uid="{17D7557D-F9BE-465B-9820-401A5AF07365}"/>
    <cellStyle name="Normal 8 4 3 5 3" xfId="3881" xr:uid="{5C189AD3-CF9F-4DC9-89D7-20F2058EA515}"/>
    <cellStyle name="Normal 8 4 3 5 4" xfId="3882" xr:uid="{98E27A9A-10FE-4089-ABCE-E9C9F9635882}"/>
    <cellStyle name="Normal 8 4 3 6" xfId="3883" xr:uid="{2DFDB03D-B6B1-40C3-8CE7-E298712560E1}"/>
    <cellStyle name="Normal 8 4 3 7" xfId="3884" xr:uid="{53419A0B-CD34-451B-91A4-FDE8CBDF84AB}"/>
    <cellStyle name="Normal 8 4 3 8" xfId="3885" xr:uid="{D31EA8AF-63A2-4BCF-B91C-9F1D6268A749}"/>
    <cellStyle name="Normal 8 4 4" xfId="392" xr:uid="{1B467C8C-28EC-4AD7-A26A-4851655A8D02}"/>
    <cellStyle name="Normal 8 4 4 2" xfId="807" xr:uid="{8347D3D3-A3A4-4815-A716-4A1509606B0B}"/>
    <cellStyle name="Normal 8 4 4 2 2" xfId="808" xr:uid="{ABED7C72-C147-4F5D-87EC-427085ECA983}"/>
    <cellStyle name="Normal 8 4 4 2 2 2" xfId="2198" xr:uid="{AC554B93-4617-40ED-B32E-475B23063EEF}"/>
    <cellStyle name="Normal 8 4 4 2 2 3" xfId="3886" xr:uid="{A51830A9-080C-48DF-B58A-4FE0BF75F413}"/>
    <cellStyle name="Normal 8 4 4 2 2 4" xfId="3887" xr:uid="{7881FAA8-73DB-4BCC-8DE5-A2F5A9AE5300}"/>
    <cellStyle name="Normal 8 4 4 2 3" xfId="2199" xr:uid="{CB7B8E14-6B58-4314-850F-71FBD044C4DE}"/>
    <cellStyle name="Normal 8 4 4 2 4" xfId="3888" xr:uid="{0FE544B2-DC93-4A30-A007-B7C9B80745B5}"/>
    <cellStyle name="Normal 8 4 4 2 5" xfId="3889" xr:uid="{47AAE22A-FD5A-456B-9688-64289AE14AD7}"/>
    <cellStyle name="Normal 8 4 4 3" xfId="809" xr:uid="{A04E4A39-4C3F-4EC5-8E1F-D4941110DCAD}"/>
    <cellStyle name="Normal 8 4 4 3 2" xfId="2200" xr:uid="{336D99BD-4B98-49DC-94FC-9CC5D588F8D1}"/>
    <cellStyle name="Normal 8 4 4 3 3" xfId="3890" xr:uid="{B0987A94-B394-4D0D-AFA8-812805FF5138}"/>
    <cellStyle name="Normal 8 4 4 3 4" xfId="3891" xr:uid="{B98C252B-8DF4-427F-A6A6-90888E756E2E}"/>
    <cellStyle name="Normal 8 4 4 4" xfId="2201" xr:uid="{814E4863-F84B-4340-9353-E807EEAFF35E}"/>
    <cellStyle name="Normal 8 4 4 4 2" xfId="3892" xr:uid="{12E308A7-0596-4332-A5D8-74DEB54BA286}"/>
    <cellStyle name="Normal 8 4 4 4 3" xfId="3893" xr:uid="{0779C823-AF25-41E7-8875-9C737B107ECB}"/>
    <cellStyle name="Normal 8 4 4 4 4" xfId="3894" xr:uid="{E69428A4-63E1-4900-AA5A-D29AE5DEE269}"/>
    <cellStyle name="Normal 8 4 4 5" xfId="3895" xr:uid="{5A158E8D-7D5C-4FF8-8D5B-06E9F1DCC032}"/>
    <cellStyle name="Normal 8 4 4 6" xfId="3896" xr:uid="{E26422CE-BA49-4C9F-9BBC-B95E0B6F62B5}"/>
    <cellStyle name="Normal 8 4 4 7" xfId="3897" xr:uid="{065B976C-BAC1-47C6-A8EB-2977B7975DD2}"/>
    <cellStyle name="Normal 8 4 5" xfId="393" xr:uid="{7F6F6D20-4CAE-4229-B921-0346889A42B7}"/>
    <cellStyle name="Normal 8 4 5 2" xfId="810" xr:uid="{D3BB89F6-2C34-44DD-B795-54BA467E4F51}"/>
    <cellStyle name="Normal 8 4 5 2 2" xfId="2202" xr:uid="{B76EA2CE-1635-41A3-A82E-D3BCD0F6FAF7}"/>
    <cellStyle name="Normal 8 4 5 2 3" xfId="3898" xr:uid="{0E2B40A5-B1E8-451C-906B-9BE3C01D5EC9}"/>
    <cellStyle name="Normal 8 4 5 2 4" xfId="3899" xr:uid="{3081DE25-5A14-47BD-BE21-4E3B147B1EC6}"/>
    <cellStyle name="Normal 8 4 5 3" xfId="2203" xr:uid="{F798A485-1E95-407D-9667-AAED8ECDD863}"/>
    <cellStyle name="Normal 8 4 5 3 2" xfId="3900" xr:uid="{7DF546C9-9926-41B3-84FA-BB24535DD177}"/>
    <cellStyle name="Normal 8 4 5 3 3" xfId="3901" xr:uid="{5FB500F2-9D87-4541-97E2-506AB8F6A5D5}"/>
    <cellStyle name="Normal 8 4 5 3 4" xfId="3902" xr:uid="{E1BD0991-8347-4CF5-B513-B63F0F635A7B}"/>
    <cellStyle name="Normal 8 4 5 4" xfId="3903" xr:uid="{CD81F3F6-E59C-40C1-960E-45CF24A47C90}"/>
    <cellStyle name="Normal 8 4 5 5" xfId="3904" xr:uid="{6FBBCA0F-A980-49F2-80FC-6BF4E10E2FE6}"/>
    <cellStyle name="Normal 8 4 5 6" xfId="3905" xr:uid="{91038D80-9891-4C49-85CE-A6595006C228}"/>
    <cellStyle name="Normal 8 4 6" xfId="811" xr:uid="{F8ECA2B7-81CC-4ACC-9EE0-B6E173FD1473}"/>
    <cellStyle name="Normal 8 4 6 2" xfId="2204" xr:uid="{D1D022E2-2E0D-49A6-AB7D-09C48B3678C7}"/>
    <cellStyle name="Normal 8 4 6 2 2" xfId="3906" xr:uid="{9143DCA0-6C9F-42CF-80DA-74AB4CB33B8A}"/>
    <cellStyle name="Normal 8 4 6 2 3" xfId="3907" xr:uid="{35FFA1FB-941F-4C68-801F-CC91D757A3C5}"/>
    <cellStyle name="Normal 8 4 6 2 4" xfId="3908" xr:uid="{5BCC19A3-7868-4A06-BE50-ADC08187A5F5}"/>
    <cellStyle name="Normal 8 4 6 3" xfId="3909" xr:uid="{6805CC46-C1B0-49D9-BF50-18FD51C04FB3}"/>
    <cellStyle name="Normal 8 4 6 4" xfId="3910" xr:uid="{589ECCF0-CF43-437F-BF16-9B285254ABA8}"/>
    <cellStyle name="Normal 8 4 6 5" xfId="3911" xr:uid="{A02F9835-0B8F-42B2-9C5C-484B930E9309}"/>
    <cellStyle name="Normal 8 4 7" xfId="2205" xr:uid="{ABE2D55C-FA38-453A-A015-ADF0B05676A7}"/>
    <cellStyle name="Normal 8 4 7 2" xfId="3912" xr:uid="{99702015-1BE9-47AB-A60B-864741E0D119}"/>
    <cellStyle name="Normal 8 4 7 3" xfId="3913" xr:uid="{5953CD88-DCEA-4B5D-AF01-6F3847867A5B}"/>
    <cellStyle name="Normal 8 4 7 4" xfId="3914" xr:uid="{9060BE35-3FCE-4410-A74A-C75A8B1639AC}"/>
    <cellStyle name="Normal 8 4 8" xfId="3915" xr:uid="{C4DA6B3D-0B28-4C7F-A789-9156E2B14C45}"/>
    <cellStyle name="Normal 8 4 8 2" xfId="3916" xr:uid="{628DD1DA-5FC5-428B-B1DE-2F64678675A9}"/>
    <cellStyle name="Normal 8 4 8 3" xfId="3917" xr:uid="{2E45DD11-F1D9-492B-A3EE-FFB93EDFBD26}"/>
    <cellStyle name="Normal 8 4 8 4" xfId="3918" xr:uid="{3F30AACA-2C23-44E4-BCC0-9E9FE857A5C6}"/>
    <cellStyle name="Normal 8 4 9" xfId="3919" xr:uid="{CECCFD2C-CA38-4B11-B803-6549301FC95C}"/>
    <cellStyle name="Normal 8 5" xfId="164" xr:uid="{91F2B4E2-A4E2-4134-A486-A7477F57407D}"/>
    <cellStyle name="Normal 8 5 2" xfId="165" xr:uid="{544F5B80-6E60-48D8-9A9F-9444FB8FF26B}"/>
    <cellStyle name="Normal 8 5 2 2" xfId="394" xr:uid="{BBC2A7BA-C8A3-43E3-B8BD-33160BF4211A}"/>
    <cellStyle name="Normal 8 5 2 2 2" xfId="812" xr:uid="{2C9EB3DF-3C97-47DC-971D-AEE9A1578F75}"/>
    <cellStyle name="Normal 8 5 2 2 2 2" xfId="2206" xr:uid="{C1FA1259-255B-47D5-9907-B2CB1D0B0522}"/>
    <cellStyle name="Normal 8 5 2 2 2 3" xfId="3920" xr:uid="{9914A12A-2A72-4FCD-955F-B08E44DAE952}"/>
    <cellStyle name="Normal 8 5 2 2 2 4" xfId="3921" xr:uid="{BCAD1F2D-52CE-42D2-8B6C-9C413A37A9A4}"/>
    <cellStyle name="Normal 8 5 2 2 3" xfId="2207" xr:uid="{82E9B248-1C7F-49BC-AC46-0E789EB91341}"/>
    <cellStyle name="Normal 8 5 2 2 3 2" xfId="3922" xr:uid="{A46B94DE-BD94-444C-8FB1-52F1F4940ACF}"/>
    <cellStyle name="Normal 8 5 2 2 3 3" xfId="3923" xr:uid="{068E33ED-DCB7-4A97-B4BC-AEA735010BF7}"/>
    <cellStyle name="Normal 8 5 2 2 3 4" xfId="3924" xr:uid="{67497106-6F26-4F24-9D3D-35D1F7679120}"/>
    <cellStyle name="Normal 8 5 2 2 4" xfId="3925" xr:uid="{AEA3EAD2-45F0-4729-963F-7A656A336C26}"/>
    <cellStyle name="Normal 8 5 2 2 5" xfId="3926" xr:uid="{F6DE61A0-0CBA-4B29-904F-4453654AC3E7}"/>
    <cellStyle name="Normal 8 5 2 2 6" xfId="3927" xr:uid="{65655CB3-46B8-4BED-B74F-B8FEB0099BAB}"/>
    <cellStyle name="Normal 8 5 2 3" xfId="813" xr:uid="{4FCA5BDE-C7DB-4511-99FD-1505E18C56B6}"/>
    <cellStyle name="Normal 8 5 2 3 2" xfId="2208" xr:uid="{E9B41D69-D6CF-4265-82FD-F4600A79A143}"/>
    <cellStyle name="Normal 8 5 2 3 2 2" xfId="3928" xr:uid="{91680A2B-E476-4E27-996B-884045ACE38B}"/>
    <cellStyle name="Normal 8 5 2 3 2 3" xfId="3929" xr:uid="{4231BA04-3722-479C-A694-CF78219B0FD4}"/>
    <cellStyle name="Normal 8 5 2 3 2 4" xfId="3930" xr:uid="{02BF57B3-792E-4A7D-9E41-296FCB01A853}"/>
    <cellStyle name="Normal 8 5 2 3 3" xfId="3931" xr:uid="{C5931594-9772-4F37-9236-4987E4F3436B}"/>
    <cellStyle name="Normal 8 5 2 3 4" xfId="3932" xr:uid="{871F5DE3-4A61-490D-BC7F-8CD7353ACE2A}"/>
    <cellStyle name="Normal 8 5 2 3 5" xfId="3933" xr:uid="{16DB70C0-D96E-4D20-8DF7-89FEEE978A8C}"/>
    <cellStyle name="Normal 8 5 2 4" xfId="2209" xr:uid="{4699ECE2-E9DD-45FB-9625-E5B66C618864}"/>
    <cellStyle name="Normal 8 5 2 4 2" xfId="3934" xr:uid="{C50623E1-F309-45C4-B30C-757DFC276CFB}"/>
    <cellStyle name="Normal 8 5 2 4 3" xfId="3935" xr:uid="{358E6059-0FF7-4145-8167-F76C7EE07B38}"/>
    <cellStyle name="Normal 8 5 2 4 4" xfId="3936" xr:uid="{06E76762-1042-447F-A8FD-1EE357D65CBE}"/>
    <cellStyle name="Normal 8 5 2 5" xfId="3937" xr:uid="{9ED5B560-D2FD-4E46-B50B-40A6A1912E1F}"/>
    <cellStyle name="Normal 8 5 2 5 2" xfId="3938" xr:uid="{A7BCD9BA-4E57-41EA-9EF8-458FC87F7922}"/>
    <cellStyle name="Normal 8 5 2 5 3" xfId="3939" xr:uid="{D80BECD0-B459-4967-A106-20478485FB47}"/>
    <cellStyle name="Normal 8 5 2 5 4" xfId="3940" xr:uid="{705B91F1-2EF5-4615-80EC-AEB30448F99E}"/>
    <cellStyle name="Normal 8 5 2 6" xfId="3941" xr:uid="{D5CD327D-E407-4CA2-9693-BB2D003741D8}"/>
    <cellStyle name="Normal 8 5 2 7" xfId="3942" xr:uid="{39763BFE-85AB-4717-9A91-5A30454A0025}"/>
    <cellStyle name="Normal 8 5 2 8" xfId="3943" xr:uid="{73091A80-BA2C-4E06-82A4-AE22708C0470}"/>
    <cellStyle name="Normal 8 5 3" xfId="395" xr:uid="{8A671CC7-AC83-4652-8146-D490B792B2BA}"/>
    <cellStyle name="Normal 8 5 3 2" xfId="814" xr:uid="{07E14A4B-82AC-413A-BC5C-0F4F7CD439AB}"/>
    <cellStyle name="Normal 8 5 3 2 2" xfId="815" xr:uid="{C0E45A3C-05C4-4C0B-B709-FF5D5180FFE8}"/>
    <cellStyle name="Normal 8 5 3 2 3" xfId="3944" xr:uid="{CBF47FA8-F22B-44AE-988D-62485A29D2C0}"/>
    <cellStyle name="Normal 8 5 3 2 4" xfId="3945" xr:uid="{585FF3EF-0C12-4229-BEA3-013C363DFB52}"/>
    <cellStyle name="Normal 8 5 3 3" xfId="816" xr:uid="{EDCFF3FB-7F06-4B25-8FF4-AFB72D08A80A}"/>
    <cellStyle name="Normal 8 5 3 3 2" xfId="3946" xr:uid="{3468564F-AB90-45FF-98C7-08C54C22689F}"/>
    <cellStyle name="Normal 8 5 3 3 3" xfId="3947" xr:uid="{82AC7AC6-0247-448D-BEE5-6CB35E3620B1}"/>
    <cellStyle name="Normal 8 5 3 3 4" xfId="3948" xr:uid="{E5AE7961-BC3A-42CC-BEF8-B4F8B9A5AE68}"/>
    <cellStyle name="Normal 8 5 3 4" xfId="3949" xr:uid="{7637C958-4CD3-445E-8E68-1A592C34D8BC}"/>
    <cellStyle name="Normal 8 5 3 5" xfId="3950" xr:uid="{C7DC965D-82D8-46F9-A251-E8F557A45AD1}"/>
    <cellStyle name="Normal 8 5 3 6" xfId="3951" xr:uid="{138E3B0A-DB12-4FD9-9346-3B641D166367}"/>
    <cellStyle name="Normal 8 5 4" xfId="396" xr:uid="{3613A2C2-4ED6-46B1-AA7B-D18503E3F559}"/>
    <cellStyle name="Normal 8 5 4 2" xfId="817" xr:uid="{3D85F351-F2C1-403C-A8C6-EEF01A4C98F6}"/>
    <cellStyle name="Normal 8 5 4 2 2" xfId="3952" xr:uid="{3108D342-2484-4B02-9045-6E06C24F8D7F}"/>
    <cellStyle name="Normal 8 5 4 2 3" xfId="3953" xr:uid="{8C8B96E1-086B-4855-87D1-0B1A0E3B4BE2}"/>
    <cellStyle name="Normal 8 5 4 2 4" xfId="3954" xr:uid="{3B5B7B8A-2A9B-4584-BE62-496084C70EFF}"/>
    <cellStyle name="Normal 8 5 4 3" xfId="3955" xr:uid="{D90F69AB-DAA4-4FEB-8F47-1C3D4CBDF058}"/>
    <cellStyle name="Normal 8 5 4 4" xfId="3956" xr:uid="{E2EC44E8-A03E-432D-9E89-278DCB7C3B52}"/>
    <cellStyle name="Normal 8 5 4 5" xfId="3957" xr:uid="{BFA47421-DFEF-463A-84BD-834D51C0E625}"/>
    <cellStyle name="Normal 8 5 5" xfId="818" xr:uid="{DA1D6ED1-6C6F-4E90-8653-1FF438B34C30}"/>
    <cellStyle name="Normal 8 5 5 2" xfId="3958" xr:uid="{EE6DA3B9-EA5F-47E1-B3AA-1618BC5A32BD}"/>
    <cellStyle name="Normal 8 5 5 3" xfId="3959" xr:uid="{05562E30-707F-4362-8CCA-968AD311FB72}"/>
    <cellStyle name="Normal 8 5 5 4" xfId="3960" xr:uid="{731D2AAD-5E91-4E2F-878A-69513478BEAA}"/>
    <cellStyle name="Normal 8 5 6" xfId="3961" xr:uid="{B9DFF923-E80A-4B49-A81E-D3FA32E1C10A}"/>
    <cellStyle name="Normal 8 5 6 2" xfId="3962" xr:uid="{7ADD7B28-A4B8-4184-89C6-867A21EC8033}"/>
    <cellStyle name="Normal 8 5 6 3" xfId="3963" xr:uid="{E7E5EEDC-ECE7-47AF-929E-A63D90588D68}"/>
    <cellStyle name="Normal 8 5 6 4" xfId="3964" xr:uid="{44C7655D-583B-44A9-AE14-9A44E5987B1F}"/>
    <cellStyle name="Normal 8 5 7" xfId="3965" xr:uid="{4D0C43C7-EFBC-4A6F-81E2-C1E514C9FB54}"/>
    <cellStyle name="Normal 8 5 8" xfId="3966" xr:uid="{19ABE9AE-06D8-4FC3-A3BE-388EA29D5EB9}"/>
    <cellStyle name="Normal 8 5 9" xfId="3967" xr:uid="{C6FB377B-1E72-4E86-94AC-D8349C02336C}"/>
    <cellStyle name="Normal 8 6" xfId="166" xr:uid="{6BE0F9F4-842A-4004-9153-9BC1D92BB230}"/>
    <cellStyle name="Normal 8 6 2" xfId="397" xr:uid="{862A7427-BF94-4F91-B6E2-7CB9AE06D807}"/>
    <cellStyle name="Normal 8 6 2 2" xfId="819" xr:uid="{BBE25846-0DE7-4370-A7FF-9BD26CB97D72}"/>
    <cellStyle name="Normal 8 6 2 2 2" xfId="2210" xr:uid="{02DE4029-4E9B-4EF3-B9CB-7DA0AE702F71}"/>
    <cellStyle name="Normal 8 6 2 2 2 2" xfId="2211" xr:uid="{D87E089F-0B81-4EBC-8824-37BEBC532DC7}"/>
    <cellStyle name="Normal 8 6 2 2 3" xfId="2212" xr:uid="{0DB93691-356A-4110-BCFB-2A5EB256EB1A}"/>
    <cellStyle name="Normal 8 6 2 2 4" xfId="3968" xr:uid="{8269AC6D-1688-4B6F-9DA5-3297AAE5934C}"/>
    <cellStyle name="Normal 8 6 2 3" xfId="2213" xr:uid="{B643C6A5-0DD6-49D2-B42D-622AABA1E97C}"/>
    <cellStyle name="Normal 8 6 2 3 2" xfId="2214" xr:uid="{F8624D9D-319F-442B-BF03-F2B9FAA17401}"/>
    <cellStyle name="Normal 8 6 2 3 3" xfId="3969" xr:uid="{0BEB68C2-04EF-4564-A3AA-B224771BFAB5}"/>
    <cellStyle name="Normal 8 6 2 3 4" xfId="3970" xr:uid="{023A8187-F8FB-4970-896A-5275ECFE4F52}"/>
    <cellStyle name="Normal 8 6 2 4" xfId="2215" xr:uid="{E734C6AD-0EEA-406D-A9FA-D96FA3E04907}"/>
    <cellStyle name="Normal 8 6 2 5" xfId="3971" xr:uid="{4BC749C6-11A4-48DA-9A8F-91144BA53238}"/>
    <cellStyle name="Normal 8 6 2 6" xfId="3972" xr:uid="{0AD789B5-4ABB-4F3D-9C81-EB74A47B20A5}"/>
    <cellStyle name="Normal 8 6 3" xfId="820" xr:uid="{F0D6F25F-F68D-4688-B127-FB7D2B58F4D2}"/>
    <cellStyle name="Normal 8 6 3 2" xfId="2216" xr:uid="{08786BDC-723E-4468-86E8-E0DCA8928B7E}"/>
    <cellStyle name="Normal 8 6 3 2 2" xfId="2217" xr:uid="{993034F7-57F2-4FD6-B33B-F55B92AB8CB7}"/>
    <cellStyle name="Normal 8 6 3 2 3" xfId="3973" xr:uid="{1BF5EF87-4F15-4F69-AA7E-4B63E09E1063}"/>
    <cellStyle name="Normal 8 6 3 2 4" xfId="3974" xr:uid="{0357AADB-CE41-4FCB-9E71-88229384E240}"/>
    <cellStyle name="Normal 8 6 3 3" xfId="2218" xr:uid="{227BD930-A120-47A7-8549-3436A36557F7}"/>
    <cellStyle name="Normal 8 6 3 4" xfId="3975" xr:uid="{1C9212FF-AAC0-4229-B47F-EB939A1FA24A}"/>
    <cellStyle name="Normal 8 6 3 5" xfId="3976" xr:uid="{93863793-4244-48C2-9172-12205133201E}"/>
    <cellStyle name="Normal 8 6 4" xfId="2219" xr:uid="{1EB24A28-E27E-4EF7-A437-7A12A3DEA9D2}"/>
    <cellStyle name="Normal 8 6 4 2" xfId="2220" xr:uid="{9B1219C8-E3FA-456F-8D51-ED4436ED238D}"/>
    <cellStyle name="Normal 8 6 4 3" xfId="3977" xr:uid="{FFB14F6B-F088-4AC2-99AA-2241CAD457BF}"/>
    <cellStyle name="Normal 8 6 4 4" xfId="3978" xr:uid="{A79C0076-77D1-4C94-9DE4-17FC3AB95986}"/>
    <cellStyle name="Normal 8 6 5" xfId="2221" xr:uid="{55ABD837-11B9-4158-9E8E-6A55C9E823DE}"/>
    <cellStyle name="Normal 8 6 5 2" xfId="3979" xr:uid="{D843B22F-187D-4CFF-8558-6E9FEBC5E0A5}"/>
    <cellStyle name="Normal 8 6 5 3" xfId="3980" xr:uid="{B3E7B973-1876-4447-B7E8-48702E782529}"/>
    <cellStyle name="Normal 8 6 5 4" xfId="3981" xr:uid="{0D4C997A-5749-4DE0-811E-163B9F718BE0}"/>
    <cellStyle name="Normal 8 6 6" xfId="3982" xr:uid="{85182DF6-27DF-4A96-AA98-ABCD7C256F74}"/>
    <cellStyle name="Normal 8 6 7" xfId="3983" xr:uid="{6B06B4B0-57BC-4526-94A8-D75EB1009F1E}"/>
    <cellStyle name="Normal 8 6 8" xfId="3984" xr:uid="{643A475A-F413-4503-BF24-1D92AE6FD271}"/>
    <cellStyle name="Normal 8 7" xfId="398" xr:uid="{6F832411-1AE9-4E68-9EC3-2A04759F0348}"/>
    <cellStyle name="Normal 8 7 2" xfId="821" xr:uid="{D00CC0CF-EDC3-4B79-9573-1D058F86E034}"/>
    <cellStyle name="Normal 8 7 2 2" xfId="822" xr:uid="{7FD5F2E2-F062-4534-A8F6-2206CF070CB0}"/>
    <cellStyle name="Normal 8 7 2 2 2" xfId="2222" xr:uid="{1CDABEE1-792F-456D-8E05-E4BFB1BE9A3A}"/>
    <cellStyle name="Normal 8 7 2 2 3" xfId="3985" xr:uid="{4B1FCDDC-3C22-44B1-B0CF-26A575E3D2DB}"/>
    <cellStyle name="Normal 8 7 2 2 4" xfId="3986" xr:uid="{593CB375-1BB9-4779-A87C-C3AF328ADDE0}"/>
    <cellStyle name="Normal 8 7 2 3" xfId="2223" xr:uid="{153AD5E6-FC13-4D41-B978-17D9B7DFC4EA}"/>
    <cellStyle name="Normal 8 7 2 4" xfId="3987" xr:uid="{08D2B29F-13A2-416C-A87F-4804D846A703}"/>
    <cellStyle name="Normal 8 7 2 5" xfId="3988" xr:uid="{67D09764-3103-4489-85CA-AB356686717E}"/>
    <cellStyle name="Normal 8 7 3" xfId="823" xr:uid="{D8366EF9-0A7E-4CF2-B86E-E285D4B2A59C}"/>
    <cellStyle name="Normal 8 7 3 2" xfId="2224" xr:uid="{BB1AEE54-5707-4421-9698-35234F0F4ECC}"/>
    <cellStyle name="Normal 8 7 3 3" xfId="3989" xr:uid="{9A3605F1-E3B9-4102-BA54-EA3A19E8B84B}"/>
    <cellStyle name="Normal 8 7 3 4" xfId="3990" xr:uid="{CB8E30DB-5246-4F3B-9484-C5B839B75B3E}"/>
    <cellStyle name="Normal 8 7 4" xfId="2225" xr:uid="{73E1012D-5EF6-4A6B-9CFA-FFD2F8B3883C}"/>
    <cellStyle name="Normal 8 7 4 2" xfId="3991" xr:uid="{22B5735B-8290-4302-A817-54609E9015A2}"/>
    <cellStyle name="Normal 8 7 4 3" xfId="3992" xr:uid="{0E042970-93F9-459D-8305-E639ADDCA9FA}"/>
    <cellStyle name="Normal 8 7 4 4" xfId="3993" xr:uid="{7C1DD586-911C-46CB-8051-98EB2B329138}"/>
    <cellStyle name="Normal 8 7 5" xfId="3994" xr:uid="{1F91D718-88FB-47DA-AE81-717608274A51}"/>
    <cellStyle name="Normal 8 7 6" xfId="3995" xr:uid="{F547A056-15DF-4C29-9E5C-E3CA89A66372}"/>
    <cellStyle name="Normal 8 7 7" xfId="3996" xr:uid="{4AFAA2BF-2F5B-4DD3-ADC0-01524CA22024}"/>
    <cellStyle name="Normal 8 8" xfId="399" xr:uid="{D157D430-16A9-4F5A-949E-6210BDAD42B1}"/>
    <cellStyle name="Normal 8 8 2" xfId="824" xr:uid="{0D084C24-C694-4E7A-8FB0-7C462678228A}"/>
    <cellStyle name="Normal 8 8 2 2" xfId="2226" xr:uid="{661E84A0-EFED-4107-B60E-6FF1B8C1C4A5}"/>
    <cellStyle name="Normal 8 8 2 3" xfId="3997" xr:uid="{7704A531-8B61-4FA1-92A0-8AB3A1841305}"/>
    <cellStyle name="Normal 8 8 2 4" xfId="3998" xr:uid="{A25A37B9-D98C-4CAF-8833-7ED7D5E37C95}"/>
    <cellStyle name="Normal 8 8 3" xfId="2227" xr:uid="{4BD4D2B8-FE45-43FE-9CAD-BE3A4459A611}"/>
    <cellStyle name="Normal 8 8 3 2" xfId="3999" xr:uid="{82E72E7D-EE45-43DA-AB39-C47D2C48D0A0}"/>
    <cellStyle name="Normal 8 8 3 3" xfId="4000" xr:uid="{2144E506-2492-4EEE-AFB8-F7C55B4E9043}"/>
    <cellStyle name="Normal 8 8 3 4" xfId="4001" xr:uid="{858CC7FD-6897-492F-9264-745CA6ADC9AD}"/>
    <cellStyle name="Normal 8 8 4" xfId="4002" xr:uid="{F1736FE5-ED3F-47CD-B132-774649527C78}"/>
    <cellStyle name="Normal 8 8 5" xfId="4003" xr:uid="{0577CE9D-A3C2-4916-9D8D-CC979D218F8F}"/>
    <cellStyle name="Normal 8 8 6" xfId="4004" xr:uid="{953B1E93-3568-4477-87BC-900BB0AFD3A7}"/>
    <cellStyle name="Normal 8 9" xfId="400" xr:uid="{7B8A5BF7-5784-41AB-B7AF-A005B3E90FC4}"/>
    <cellStyle name="Normal 8 9 2" xfId="2228" xr:uid="{1EE2D1CB-9D58-4D44-9882-EAA14DCF9B9E}"/>
    <cellStyle name="Normal 8 9 2 2" xfId="4005" xr:uid="{F80FA894-FAA5-4474-B78A-CF2509D14EC3}"/>
    <cellStyle name="Normal 8 9 2 2 2" xfId="4410" xr:uid="{BED46BA7-2D09-42E1-A28F-D6C40FFCCF1E}"/>
    <cellStyle name="Normal 8 9 2 2 3" xfId="4689" xr:uid="{EBE193D8-C0BB-4F30-96EB-AD96B3513CEC}"/>
    <cellStyle name="Normal 8 9 2 3" xfId="4006" xr:uid="{64620C49-16E5-43AD-8655-CF86606B8764}"/>
    <cellStyle name="Normal 8 9 2 4" xfId="4007" xr:uid="{CB1C5B6E-DA84-4EB8-98C7-4653CBDC313A}"/>
    <cellStyle name="Normal 8 9 3" xfId="4008" xr:uid="{A52A65F5-4A94-4970-BB50-68B29DB79025}"/>
    <cellStyle name="Normal 8 9 3 2" xfId="5343" xr:uid="{BF52B97E-2552-46AE-B24E-60F3C369EC88}"/>
    <cellStyle name="Normal 8 9 4" xfId="4009" xr:uid="{F1BCC5EB-0F1A-4FC3-9575-0A078DA07D52}"/>
    <cellStyle name="Normal 8 9 4 2" xfId="4580" xr:uid="{1286BD90-7682-4874-A520-66C86117F6A1}"/>
    <cellStyle name="Normal 8 9 4 3" xfId="4690" xr:uid="{E0206AF3-D5B3-4132-9978-59E5AA339858}"/>
    <cellStyle name="Normal 8 9 4 4" xfId="4609" xr:uid="{3BD8333E-3751-4A5E-A4F8-BC6B4F175553}"/>
    <cellStyle name="Normal 8 9 5" xfId="4010" xr:uid="{84CC9B1E-E705-43ED-8BF0-9D8914934D02}"/>
    <cellStyle name="Normal 9" xfId="68" xr:uid="{370AF4E2-12BC-4B1D-BB6E-E0E417B41961}"/>
    <cellStyle name="Normal 9 10" xfId="401" xr:uid="{23BCB061-0DBE-4FCB-88F7-F678723E2518}"/>
    <cellStyle name="Normal 9 10 2" xfId="2229" xr:uid="{CC353891-ADC2-49F7-89EA-4308F34DDB9C}"/>
    <cellStyle name="Normal 9 10 2 2" xfId="4011" xr:uid="{2C6E5658-43F0-4160-A10F-7714F46BD6ED}"/>
    <cellStyle name="Normal 9 10 2 3" xfId="4012" xr:uid="{77656869-6896-4DAE-96FD-BBFF11E4F884}"/>
    <cellStyle name="Normal 9 10 2 4" xfId="4013" xr:uid="{04DB46B8-20FD-4A06-9D43-1C43009BDE43}"/>
    <cellStyle name="Normal 9 10 3" xfId="4014" xr:uid="{3BA8B2DA-6ABF-45DA-B718-9F1B71DB40D2}"/>
    <cellStyle name="Normal 9 10 4" xfId="4015" xr:uid="{3E7017C9-0F30-40E8-801E-5E681F9EF72E}"/>
    <cellStyle name="Normal 9 10 5" xfId="4016" xr:uid="{D21CADDE-8E0A-4D07-B499-DF7E0DBA5FA8}"/>
    <cellStyle name="Normal 9 11" xfId="2230" xr:uid="{407AC1F5-AC91-42A3-A536-BF2CF3B0C827}"/>
    <cellStyle name="Normal 9 11 2" xfId="4017" xr:uid="{0716E830-9549-49B4-BF83-06D22BB869DC}"/>
    <cellStyle name="Normal 9 11 3" xfId="4018" xr:uid="{1206641C-1427-4027-A30E-D17717D5D285}"/>
    <cellStyle name="Normal 9 11 4" xfId="4019" xr:uid="{76A8ADD2-CBBE-4B4E-8B1A-2543AE366069}"/>
    <cellStyle name="Normal 9 12" xfId="4020" xr:uid="{6F706FF7-F747-4681-811D-4883B19834CB}"/>
    <cellStyle name="Normal 9 12 2" xfId="4021" xr:uid="{77BA8908-1731-4190-906E-D7340057B220}"/>
    <cellStyle name="Normal 9 12 3" xfId="4022" xr:uid="{8F06FFB7-4B1D-49E5-A2E4-68C3DADF7521}"/>
    <cellStyle name="Normal 9 12 4" xfId="4023" xr:uid="{99D3F327-8AD4-44E8-B2B9-87E71C1B021B}"/>
    <cellStyle name="Normal 9 13" xfId="4024" xr:uid="{C0A8E8FF-1445-463C-8D02-914D501D9FE3}"/>
    <cellStyle name="Normal 9 13 2" xfId="4025" xr:uid="{278EAAA6-946C-40EA-A669-D64DDFA3BB1B}"/>
    <cellStyle name="Normal 9 14" xfId="4026" xr:uid="{3CB9C734-94E5-49C9-ABF2-13BD9F7943B3}"/>
    <cellStyle name="Normal 9 15" xfId="4027" xr:uid="{5F5E4A4E-F296-4991-8FDD-9B93D565E825}"/>
    <cellStyle name="Normal 9 16" xfId="4028" xr:uid="{8726662A-8CB8-4314-B846-0E3FE28936B0}"/>
    <cellStyle name="Normal 9 2" xfId="69" xr:uid="{C3DB7886-7BE0-46D0-AC57-F7F9C04A356F}"/>
    <cellStyle name="Normal 9 2 2" xfId="402" xr:uid="{B99FD583-B076-42A6-A657-33036FFADDE2}"/>
    <cellStyle name="Normal 9 2 2 2" xfId="4672" xr:uid="{8CDBB738-2B36-457D-9AFF-35EB432505FB}"/>
    <cellStyle name="Normal 9 2 3" xfId="4561" xr:uid="{0C7CB4B9-FAA2-40AD-8F3E-F9868C315492}"/>
    <cellStyle name="Normal 9 3" xfId="167" xr:uid="{D44DCA59-6760-4678-8A66-BA0F94AF06FB}"/>
    <cellStyle name="Normal 9 3 10" xfId="4029" xr:uid="{82859312-0F33-47F1-9B21-29D0F315216C}"/>
    <cellStyle name="Normal 9 3 11" xfId="4030" xr:uid="{D2811178-C3D2-4C37-8E4C-F18AF091B413}"/>
    <cellStyle name="Normal 9 3 2" xfId="168" xr:uid="{36977B63-B0AD-41F2-940B-6D580D596EE0}"/>
    <cellStyle name="Normal 9 3 2 2" xfId="169" xr:uid="{73D8A91E-1814-4523-8FBC-51AF9280B8D5}"/>
    <cellStyle name="Normal 9 3 2 2 2" xfId="403" xr:uid="{63B2244F-ED62-40A9-B946-2330F8F85192}"/>
    <cellStyle name="Normal 9 3 2 2 2 2" xfId="825" xr:uid="{E81BD175-EA94-4A63-BA44-C2F422146F77}"/>
    <cellStyle name="Normal 9 3 2 2 2 2 2" xfId="826" xr:uid="{B4CF3073-CD5A-494C-B0F8-F696A896BCF3}"/>
    <cellStyle name="Normal 9 3 2 2 2 2 2 2" xfId="2231" xr:uid="{FC829FEE-ECB4-41BA-B529-D308BA90E5FF}"/>
    <cellStyle name="Normal 9 3 2 2 2 2 2 2 2" xfId="2232" xr:uid="{6857DF16-0F0F-470A-A1FE-3213B460CD33}"/>
    <cellStyle name="Normal 9 3 2 2 2 2 2 3" xfId="2233" xr:uid="{AB4C0B1E-D62B-42BF-87A1-874C386E360B}"/>
    <cellStyle name="Normal 9 3 2 2 2 2 3" xfId="2234" xr:uid="{7B30EDFE-2C9B-4167-BA39-F9DAD0B4F535}"/>
    <cellStyle name="Normal 9 3 2 2 2 2 3 2" xfId="2235" xr:uid="{5ADB5B9B-F283-40A7-AB1A-6E431D8A29F6}"/>
    <cellStyle name="Normal 9 3 2 2 2 2 4" xfId="2236" xr:uid="{0B9DE790-1927-47D6-911B-AFC6411D58B9}"/>
    <cellStyle name="Normal 9 3 2 2 2 3" xfId="827" xr:uid="{BC0010B3-E139-42B8-9861-F602C2DB3B43}"/>
    <cellStyle name="Normal 9 3 2 2 2 3 2" xfId="2237" xr:uid="{2A6EB93A-5128-4F41-AC9D-E6FDC94BCCC9}"/>
    <cellStyle name="Normal 9 3 2 2 2 3 2 2" xfId="2238" xr:uid="{5AB237A1-E5E5-4072-9611-BF12599B0CF7}"/>
    <cellStyle name="Normal 9 3 2 2 2 3 3" xfId="2239" xr:uid="{FA85202D-0EC0-488F-8008-86AD1267511B}"/>
    <cellStyle name="Normal 9 3 2 2 2 3 4" xfId="4031" xr:uid="{EF520DF3-A9B9-4EB3-8DAC-38A021076967}"/>
    <cellStyle name="Normal 9 3 2 2 2 4" xfId="2240" xr:uid="{5CB2FFC9-11D3-4A6E-B1D2-F47EC4DED298}"/>
    <cellStyle name="Normal 9 3 2 2 2 4 2" xfId="2241" xr:uid="{C47FEA10-90DF-45D8-B1B9-95AE2CAF199F}"/>
    <cellStyle name="Normal 9 3 2 2 2 5" xfId="2242" xr:uid="{217F9550-D6FD-4BC2-9CFB-BF78ED498F3F}"/>
    <cellStyle name="Normal 9 3 2 2 2 6" xfId="4032" xr:uid="{66AC89E0-2335-4B80-BA23-D3950FD58E59}"/>
    <cellStyle name="Normal 9 3 2 2 3" xfId="404" xr:uid="{E573D3E3-8CD5-43A8-AC14-330D6528014A}"/>
    <cellStyle name="Normal 9 3 2 2 3 2" xfId="828" xr:uid="{F064A128-1380-4B87-B5BA-104AD1CAE084}"/>
    <cellStyle name="Normal 9 3 2 2 3 2 2" xfId="829" xr:uid="{5704F3EC-9811-4EC7-8FAA-4C9FEA70591E}"/>
    <cellStyle name="Normal 9 3 2 2 3 2 2 2" xfId="2243" xr:uid="{061822E4-7EF6-4F68-9C1D-88B68686F8CE}"/>
    <cellStyle name="Normal 9 3 2 2 3 2 2 2 2" xfId="2244" xr:uid="{9784C8CC-DC43-40A2-92B6-46EB4D61C345}"/>
    <cellStyle name="Normal 9 3 2 2 3 2 2 3" xfId="2245" xr:uid="{E7A1485A-F064-4DE6-8218-86F26CC81755}"/>
    <cellStyle name="Normal 9 3 2 2 3 2 3" xfId="2246" xr:uid="{18FB3004-D70F-4F89-B79B-131D690CFE36}"/>
    <cellStyle name="Normal 9 3 2 2 3 2 3 2" xfId="2247" xr:uid="{66601D50-C538-47C5-8B16-85DFEEF1C53A}"/>
    <cellStyle name="Normal 9 3 2 2 3 2 4" xfId="2248" xr:uid="{5C9F110D-C4D9-4870-A36B-1C8FC011492A}"/>
    <cellStyle name="Normal 9 3 2 2 3 3" xfId="830" xr:uid="{057772EF-7532-42AA-B4FC-FAAE264C213F}"/>
    <cellStyle name="Normal 9 3 2 2 3 3 2" xfId="2249" xr:uid="{181B0F15-2948-4D83-9489-4E5D972541AB}"/>
    <cellStyle name="Normal 9 3 2 2 3 3 2 2" xfId="2250" xr:uid="{200A4D6F-63FC-420C-A161-3594C3479420}"/>
    <cellStyle name="Normal 9 3 2 2 3 3 3" xfId="2251" xr:uid="{FCA8C6B4-185F-4A86-9475-6DE9ADF7B8C4}"/>
    <cellStyle name="Normal 9 3 2 2 3 4" xfId="2252" xr:uid="{006C6582-71B2-448C-BEE8-347459203A2E}"/>
    <cellStyle name="Normal 9 3 2 2 3 4 2" xfId="2253" xr:uid="{9E4BD032-04F2-4224-BFA4-5494C38A07E5}"/>
    <cellStyle name="Normal 9 3 2 2 3 5" xfId="2254" xr:uid="{DFE341C0-5B0C-42A5-B283-AD01FBFF0E04}"/>
    <cellStyle name="Normal 9 3 2 2 4" xfId="831" xr:uid="{330418B5-D94E-45C4-B3AD-9774DC1D848D}"/>
    <cellStyle name="Normal 9 3 2 2 4 2" xfId="832" xr:uid="{AF18E4A8-F114-4161-9363-DD5441D5A022}"/>
    <cellStyle name="Normal 9 3 2 2 4 2 2" xfId="2255" xr:uid="{34FF01C6-F6D9-4628-9CCE-95397A504D9E}"/>
    <cellStyle name="Normal 9 3 2 2 4 2 2 2" xfId="2256" xr:uid="{ACE0D15A-2657-42C0-B232-C24710460401}"/>
    <cellStyle name="Normal 9 3 2 2 4 2 3" xfId="2257" xr:uid="{C904565E-57AA-452A-B6C5-F8B43CA0E923}"/>
    <cellStyle name="Normal 9 3 2 2 4 3" xfId="2258" xr:uid="{28A381EC-DD81-4787-989B-5984E9BD0FBD}"/>
    <cellStyle name="Normal 9 3 2 2 4 3 2" xfId="2259" xr:uid="{4DC72FD2-76CB-4723-B1AC-39ABF8E4B4B9}"/>
    <cellStyle name="Normal 9 3 2 2 4 4" xfId="2260" xr:uid="{97A3AF69-D6D2-4CB7-A4E6-CF5E828FD768}"/>
    <cellStyle name="Normal 9 3 2 2 5" xfId="833" xr:uid="{0EDA04AF-74DD-4FD0-86B6-981331F40119}"/>
    <cellStyle name="Normal 9 3 2 2 5 2" xfId="2261" xr:uid="{67C1C71F-DEBF-4AE3-A3A0-3EF8B6405B9E}"/>
    <cellStyle name="Normal 9 3 2 2 5 2 2" xfId="2262" xr:uid="{E1737DA3-A1C7-44ED-A34C-59D406400F2D}"/>
    <cellStyle name="Normal 9 3 2 2 5 3" xfId="2263" xr:uid="{AC0F9C0B-AEFE-40E5-A4C1-B829C0A24910}"/>
    <cellStyle name="Normal 9 3 2 2 5 4" xfId="4033" xr:uid="{27D1871E-2504-4740-A4F4-6FB5CAC93C08}"/>
    <cellStyle name="Normal 9 3 2 2 6" xfId="2264" xr:uid="{F3DF827F-E5F8-416C-98AC-E0649822ADB0}"/>
    <cellStyle name="Normal 9 3 2 2 6 2" xfId="2265" xr:uid="{5FCFC43C-8552-41AA-93E4-5C15BFECEABD}"/>
    <cellStyle name="Normal 9 3 2 2 7" xfId="2266" xr:uid="{B3342971-59D8-424F-A6A4-F17DCBC268A4}"/>
    <cellStyle name="Normal 9 3 2 2 8" xfId="4034" xr:uid="{A2D84F2D-7143-4CD2-B397-55673C30B65C}"/>
    <cellStyle name="Normal 9 3 2 3" xfId="405" xr:uid="{1BE795FD-D698-4486-95CE-1ABC283683C2}"/>
    <cellStyle name="Normal 9 3 2 3 2" xfId="834" xr:uid="{4EF45CB7-1B7D-48CD-A5AF-1AD5AF5F1958}"/>
    <cellStyle name="Normal 9 3 2 3 2 2" xfId="835" xr:uid="{C3DC08AC-0D94-44DD-ACE2-837A656902B4}"/>
    <cellStyle name="Normal 9 3 2 3 2 2 2" xfId="2267" xr:uid="{BD272167-90B8-46FE-B175-3C9B5E7101D1}"/>
    <cellStyle name="Normal 9 3 2 3 2 2 2 2" xfId="2268" xr:uid="{55338675-1193-4763-9802-99E726AB76B7}"/>
    <cellStyle name="Normal 9 3 2 3 2 2 3" xfId="2269" xr:uid="{3027399E-932E-4F63-95FC-1836E2DAAAFD}"/>
    <cellStyle name="Normal 9 3 2 3 2 3" xfId="2270" xr:uid="{5743BCAD-4DEF-4F8A-953F-25971AA21306}"/>
    <cellStyle name="Normal 9 3 2 3 2 3 2" xfId="2271" xr:uid="{5164A9F5-25B5-4EBC-BF39-8638B64B6C59}"/>
    <cellStyle name="Normal 9 3 2 3 2 4" xfId="2272" xr:uid="{78F362FB-844C-43E5-8FD0-1F8D89DFC773}"/>
    <cellStyle name="Normal 9 3 2 3 3" xfId="836" xr:uid="{C5E43178-7B92-49E5-9D83-6A8109C707F6}"/>
    <cellStyle name="Normal 9 3 2 3 3 2" xfId="2273" xr:uid="{C68512DA-8FAC-4972-B45F-D91CAA2AECB1}"/>
    <cellStyle name="Normal 9 3 2 3 3 2 2" xfId="2274" xr:uid="{BB31433D-0360-4BD7-A4EF-52FA4174C7D6}"/>
    <cellStyle name="Normal 9 3 2 3 3 3" xfId="2275" xr:uid="{87D07282-E1FC-482F-A2BC-833825C536D8}"/>
    <cellStyle name="Normal 9 3 2 3 3 4" xfId="4035" xr:uid="{A3F339CA-C3EE-4B24-97B7-239DFEC205CB}"/>
    <cellStyle name="Normal 9 3 2 3 4" xfId="2276" xr:uid="{FD82A3E1-04E6-4C42-A958-3A420684166D}"/>
    <cellStyle name="Normal 9 3 2 3 4 2" xfId="2277" xr:uid="{84B1353C-3D14-4FCB-8D57-B82BFDB15F01}"/>
    <cellStyle name="Normal 9 3 2 3 5" xfId="2278" xr:uid="{EBB049AA-D01A-44C5-8EC0-A9E72FF707B6}"/>
    <cellStyle name="Normal 9 3 2 3 6" xfId="4036" xr:uid="{FAFE3506-184C-4A3B-95E5-83D5C6A14A81}"/>
    <cellStyle name="Normal 9 3 2 4" xfId="406" xr:uid="{C8DB41E8-D4C0-47A4-878F-5AF040ADDD48}"/>
    <cellStyle name="Normal 9 3 2 4 2" xfId="837" xr:uid="{8A425D57-17F4-4A7A-9423-CF955964A929}"/>
    <cellStyle name="Normal 9 3 2 4 2 2" xfId="838" xr:uid="{8014B8C9-1BFB-4C3A-B43F-59B44471B471}"/>
    <cellStyle name="Normal 9 3 2 4 2 2 2" xfId="2279" xr:uid="{858CF1B3-5C59-44E5-8E6D-A8E0A80D073B}"/>
    <cellStyle name="Normal 9 3 2 4 2 2 2 2" xfId="2280" xr:uid="{820FAFB4-A142-429D-8B84-181884FCFF1C}"/>
    <cellStyle name="Normal 9 3 2 4 2 2 3" xfId="2281" xr:uid="{F12BD042-B2A7-4CE9-BF58-0CCC77936236}"/>
    <cellStyle name="Normal 9 3 2 4 2 3" xfId="2282" xr:uid="{A6C8997B-0952-4B3F-B432-1E6856AF1700}"/>
    <cellStyle name="Normal 9 3 2 4 2 3 2" xfId="2283" xr:uid="{B84DB197-0B58-4CA1-A949-BE48B6A2423A}"/>
    <cellStyle name="Normal 9 3 2 4 2 4" xfId="2284" xr:uid="{1D7C5B4E-418E-4038-86B1-5D781C5F18BE}"/>
    <cellStyle name="Normal 9 3 2 4 3" xfId="839" xr:uid="{380C0501-BC4D-4157-936C-9D0AB2521C20}"/>
    <cellStyle name="Normal 9 3 2 4 3 2" xfId="2285" xr:uid="{3A4C93A9-D4FD-49D0-9FC3-C29327E18EE5}"/>
    <cellStyle name="Normal 9 3 2 4 3 2 2" xfId="2286" xr:uid="{68E920A1-DF2D-42C2-928D-D4B72AC922E1}"/>
    <cellStyle name="Normal 9 3 2 4 3 3" xfId="2287" xr:uid="{32B511D0-4F6B-482A-B4E5-4A9780C51BCD}"/>
    <cellStyle name="Normal 9 3 2 4 4" xfId="2288" xr:uid="{071B25ED-25D1-4248-89CE-74199A231F47}"/>
    <cellStyle name="Normal 9 3 2 4 4 2" xfId="2289" xr:uid="{AB9610D8-33F7-4D04-AEE5-1CB63D794148}"/>
    <cellStyle name="Normal 9 3 2 4 5" xfId="2290" xr:uid="{9B36D493-9511-453A-9A55-A6284302CB4A}"/>
    <cellStyle name="Normal 9 3 2 5" xfId="407" xr:uid="{2AB3D268-8D26-429F-9958-0D09CB695CAB}"/>
    <cellStyle name="Normal 9 3 2 5 2" xfId="840" xr:uid="{D9E8D443-3FB9-4F11-9758-B251AF83E688}"/>
    <cellStyle name="Normal 9 3 2 5 2 2" xfId="2291" xr:uid="{B074B475-3323-4CBF-9263-5BDE25254F14}"/>
    <cellStyle name="Normal 9 3 2 5 2 2 2" xfId="2292" xr:uid="{9C59478D-A164-4F4A-89F9-A741E30D64D3}"/>
    <cellStyle name="Normal 9 3 2 5 2 3" xfId="2293" xr:uid="{67D26F2D-440D-435C-B5DC-CEE0D51A609D}"/>
    <cellStyle name="Normal 9 3 2 5 3" xfId="2294" xr:uid="{133AF62F-84D4-4CC7-AF16-05C53014A745}"/>
    <cellStyle name="Normal 9 3 2 5 3 2" xfId="2295" xr:uid="{7DB5335B-BF79-49B6-B315-A4D5C751E351}"/>
    <cellStyle name="Normal 9 3 2 5 4" xfId="2296" xr:uid="{954022B9-79E8-4E11-A50E-E75BF2B950FD}"/>
    <cellStyle name="Normal 9 3 2 6" xfId="841" xr:uid="{05861428-C743-476E-B4BF-34D0CA22E5CE}"/>
    <cellStyle name="Normal 9 3 2 6 2" xfId="2297" xr:uid="{4E2F12FD-1119-41AE-A923-4CB97287BC75}"/>
    <cellStyle name="Normal 9 3 2 6 2 2" xfId="2298" xr:uid="{D35EAA95-CF0B-4D03-B7DE-E1B0DD36D43A}"/>
    <cellStyle name="Normal 9 3 2 6 3" xfId="2299" xr:uid="{D08DFEAA-8CEE-43B6-8364-75A4D5149C2D}"/>
    <cellStyle name="Normal 9 3 2 6 4" xfId="4037" xr:uid="{B2FC96E0-C138-4462-B89E-8C0EC4442FB8}"/>
    <cellStyle name="Normal 9 3 2 7" xfId="2300" xr:uid="{A55E1AA7-F5E1-4EEC-8E9B-44F42E9409C0}"/>
    <cellStyle name="Normal 9 3 2 7 2" xfId="2301" xr:uid="{1AA8AC6E-EE53-481E-A148-67C9070E9960}"/>
    <cellStyle name="Normal 9 3 2 8" xfId="2302" xr:uid="{9E5A8D01-A5F2-42EE-8BE9-B97F935EFE77}"/>
    <cellStyle name="Normal 9 3 2 9" xfId="4038" xr:uid="{00F1EFF6-386E-45B9-9414-F7D196FF9CAA}"/>
    <cellStyle name="Normal 9 3 3" xfId="170" xr:uid="{5425652B-B16B-469D-B434-254EAF439FCF}"/>
    <cellStyle name="Normal 9 3 3 2" xfId="171" xr:uid="{13C4018E-3EA0-424F-B391-772B30A2275D}"/>
    <cellStyle name="Normal 9 3 3 2 2" xfId="842" xr:uid="{1777668B-D480-4160-AA62-7EFCE27A8F5F}"/>
    <cellStyle name="Normal 9 3 3 2 2 2" xfId="843" xr:uid="{3491B46A-0FA0-460D-BC88-33BA067D0C13}"/>
    <cellStyle name="Normal 9 3 3 2 2 2 2" xfId="2303" xr:uid="{417C0F45-9FF0-4072-BBF1-A0B37A720282}"/>
    <cellStyle name="Normal 9 3 3 2 2 2 2 2" xfId="2304" xr:uid="{631088F8-D3D4-40D5-A99F-EFEAF4D9FC97}"/>
    <cellStyle name="Normal 9 3 3 2 2 2 3" xfId="2305" xr:uid="{8D6815DD-2FBE-40EE-8852-3FC25FA4582D}"/>
    <cellStyle name="Normal 9 3 3 2 2 3" xfId="2306" xr:uid="{7BAE2069-1355-4F74-ADDD-0052A55F14F7}"/>
    <cellStyle name="Normal 9 3 3 2 2 3 2" xfId="2307" xr:uid="{DBCBBA42-16E8-48AB-9CA4-0EDE48A2FB53}"/>
    <cellStyle name="Normal 9 3 3 2 2 4" xfId="2308" xr:uid="{9239FC21-AA30-4185-B02D-8AFF556066A3}"/>
    <cellStyle name="Normal 9 3 3 2 3" xfId="844" xr:uid="{5195911F-6188-4B19-B376-66EED84EC960}"/>
    <cellStyle name="Normal 9 3 3 2 3 2" xfId="2309" xr:uid="{CAD68F39-E639-4E7B-8D07-765FB4D2137C}"/>
    <cellStyle name="Normal 9 3 3 2 3 2 2" xfId="2310" xr:uid="{C7760AF3-405D-4417-B0B5-AD1CCFEFC3BB}"/>
    <cellStyle name="Normal 9 3 3 2 3 3" xfId="2311" xr:uid="{80B3506E-67EA-4B78-A0B9-BFF09A14CDF7}"/>
    <cellStyle name="Normal 9 3 3 2 3 4" xfId="4039" xr:uid="{275E5D71-5242-4069-A5EB-4799414BB3E2}"/>
    <cellStyle name="Normal 9 3 3 2 4" xfId="2312" xr:uid="{EC191F22-3988-4F7F-8424-E3BB1182BB58}"/>
    <cellStyle name="Normal 9 3 3 2 4 2" xfId="2313" xr:uid="{078149FE-8D08-4833-9560-4F927D394A47}"/>
    <cellStyle name="Normal 9 3 3 2 5" xfId="2314" xr:uid="{089AF4C3-424D-4460-A298-D6BBC3C4051A}"/>
    <cellStyle name="Normal 9 3 3 2 6" xfId="4040" xr:uid="{34725063-6721-4874-8798-F75BBB9F4B1C}"/>
    <cellStyle name="Normal 9 3 3 3" xfId="408" xr:uid="{1737A89E-53DA-401D-B3C0-DE57FA449415}"/>
    <cellStyle name="Normal 9 3 3 3 2" xfId="845" xr:uid="{86974935-3262-4A62-AC3B-68F310100DD6}"/>
    <cellStyle name="Normal 9 3 3 3 2 2" xfId="846" xr:uid="{1C714629-63B5-495B-8169-1B3B78ACA585}"/>
    <cellStyle name="Normal 9 3 3 3 2 2 2" xfId="2315" xr:uid="{4EDC7CDB-168F-4815-82F9-6C3F0E0575B3}"/>
    <cellStyle name="Normal 9 3 3 3 2 2 2 2" xfId="2316" xr:uid="{B7EC2BB3-8744-4038-BDE7-01F467124C00}"/>
    <cellStyle name="Normal 9 3 3 3 2 2 2 2 2" xfId="4765" xr:uid="{D4F5A286-DBD9-4780-8EFA-32319EEA9016}"/>
    <cellStyle name="Normal 9 3 3 3 2 2 3" xfId="2317" xr:uid="{3D5ABC5C-1D6D-4B6A-B87A-222E87AFCC49}"/>
    <cellStyle name="Normal 9 3 3 3 2 2 3 2" xfId="4766" xr:uid="{648EC40B-7DEA-4326-91FF-106CD71FE20F}"/>
    <cellStyle name="Normal 9 3 3 3 2 3" xfId="2318" xr:uid="{28156445-5BA9-464A-BEBF-7757E0778B53}"/>
    <cellStyle name="Normal 9 3 3 3 2 3 2" xfId="2319" xr:uid="{997A1E93-EB27-4A04-8583-89858FE73E80}"/>
    <cellStyle name="Normal 9 3 3 3 2 3 2 2" xfId="4768" xr:uid="{AB7964C9-6697-4F1A-82DD-AF09D318B7E5}"/>
    <cellStyle name="Normal 9 3 3 3 2 3 3" xfId="4767" xr:uid="{6BFC7EB2-B8E7-43B0-ACFD-DA18F6361D03}"/>
    <cellStyle name="Normal 9 3 3 3 2 4" xfId="2320" xr:uid="{724340E4-2897-4967-94F4-173447081F2D}"/>
    <cellStyle name="Normal 9 3 3 3 2 4 2" xfId="4769" xr:uid="{2727C3EE-8B7B-4EAD-AF78-6C7482D320E2}"/>
    <cellStyle name="Normal 9 3 3 3 3" xfId="847" xr:uid="{8C62D6E6-B5C6-4592-8395-1677B3B9F91C}"/>
    <cellStyle name="Normal 9 3 3 3 3 2" xfId="2321" xr:uid="{A7EB2370-3CB2-4A0C-B3EB-F9AA5761650A}"/>
    <cellStyle name="Normal 9 3 3 3 3 2 2" xfId="2322" xr:uid="{FA74A2E9-8B62-4BAD-AC86-ABECF9A3B7FB}"/>
    <cellStyle name="Normal 9 3 3 3 3 2 2 2" xfId="4772" xr:uid="{7375CD5D-3E7B-4274-808A-205C6BC42CC7}"/>
    <cellStyle name="Normal 9 3 3 3 3 2 3" xfId="4771" xr:uid="{24FAD4CB-A4E4-4C45-BED7-A449E179C5DD}"/>
    <cellStyle name="Normal 9 3 3 3 3 3" xfId="2323" xr:uid="{22281F57-91E9-460B-91B3-1C9EF74B4B48}"/>
    <cellStyle name="Normal 9 3 3 3 3 3 2" xfId="4773" xr:uid="{4034F0F6-C891-45CB-B4A4-6BC96C3C752C}"/>
    <cellStyle name="Normal 9 3 3 3 3 4" xfId="4770" xr:uid="{4294DE00-7A35-4DDE-946E-E45495B018CD}"/>
    <cellStyle name="Normal 9 3 3 3 4" xfId="2324" xr:uid="{883E7255-414C-40BE-95BB-58FA0B32E4EA}"/>
    <cellStyle name="Normal 9 3 3 3 4 2" xfId="2325" xr:uid="{70D7A816-989E-4689-9EC7-DFAAAE7DF129}"/>
    <cellStyle name="Normal 9 3 3 3 4 2 2" xfId="4775" xr:uid="{1C0E0260-9798-470B-A552-7C7C59CBF347}"/>
    <cellStyle name="Normal 9 3 3 3 4 3" xfId="4774" xr:uid="{04274DFD-612F-4511-93F7-BA8689FB2187}"/>
    <cellStyle name="Normal 9 3 3 3 5" xfId="2326" xr:uid="{A8D5453D-44A3-419A-8D61-7936C4A119E2}"/>
    <cellStyle name="Normal 9 3 3 3 5 2" xfId="4776" xr:uid="{A086459E-3D61-46E7-A6E2-C7B73F1BBAF3}"/>
    <cellStyle name="Normal 9 3 3 4" xfId="409" xr:uid="{89ECF1A1-1168-468D-9957-241A8A0134ED}"/>
    <cellStyle name="Normal 9 3 3 4 2" xfId="848" xr:uid="{89035AB2-B61E-4E24-85F9-5C139B04C774}"/>
    <cellStyle name="Normal 9 3 3 4 2 2" xfId="2327" xr:uid="{65CB3247-80C3-468B-A4F9-07D647EF0D99}"/>
    <cellStyle name="Normal 9 3 3 4 2 2 2" xfId="2328" xr:uid="{DA888EF3-E909-401C-9D16-06D2B4E9FD6D}"/>
    <cellStyle name="Normal 9 3 3 4 2 2 2 2" xfId="4780" xr:uid="{FC4BB604-85B8-4F69-8861-651EDDB07892}"/>
    <cellStyle name="Normal 9 3 3 4 2 2 3" xfId="4779" xr:uid="{52A445D9-3A04-4490-9138-D56D87A4ECB1}"/>
    <cellStyle name="Normal 9 3 3 4 2 3" xfId="2329" xr:uid="{9B0F79B8-C58C-47E8-B269-C8CD9519EE45}"/>
    <cellStyle name="Normal 9 3 3 4 2 3 2" xfId="4781" xr:uid="{F8748458-1973-49F4-B0ED-78F1BC37F980}"/>
    <cellStyle name="Normal 9 3 3 4 2 4" xfId="4778" xr:uid="{5EB86A0C-32D1-4CFB-8A2A-4D22D00842A5}"/>
    <cellStyle name="Normal 9 3 3 4 3" xfId="2330" xr:uid="{6D47DDD3-F28A-4D25-883E-0D1558E7A055}"/>
    <cellStyle name="Normal 9 3 3 4 3 2" xfId="2331" xr:uid="{8044B882-A07E-4359-A1EC-3A27118D466D}"/>
    <cellStyle name="Normal 9 3 3 4 3 2 2" xfId="4783" xr:uid="{652C6981-1EB7-47E7-A688-73E1EA4E988F}"/>
    <cellStyle name="Normal 9 3 3 4 3 3" xfId="4782" xr:uid="{97A04135-03ED-49FE-8C81-586FAB1337A7}"/>
    <cellStyle name="Normal 9 3 3 4 4" xfId="2332" xr:uid="{2EFB6B76-0B88-4D22-A699-642D8F0453F2}"/>
    <cellStyle name="Normal 9 3 3 4 4 2" xfId="4784" xr:uid="{428CF3BA-8A2B-45BA-8F0F-B095D0918BC0}"/>
    <cellStyle name="Normal 9 3 3 4 5" xfId="4777" xr:uid="{0A73994E-7966-46D7-B833-5762862C5821}"/>
    <cellStyle name="Normal 9 3 3 5" xfId="849" xr:uid="{F827A4FE-602E-4BB3-9E7C-C09C352F89AC}"/>
    <cellStyle name="Normal 9 3 3 5 2" xfId="2333" xr:uid="{A1434096-3B0A-46ED-9744-C5E7B053DA62}"/>
    <cellStyle name="Normal 9 3 3 5 2 2" xfId="2334" xr:uid="{054F4B64-7A71-4A3D-8397-1A113E297AB4}"/>
    <cellStyle name="Normal 9 3 3 5 2 2 2" xfId="4787" xr:uid="{AC8366B5-FB7E-4696-B226-EFAF959E138F}"/>
    <cellStyle name="Normal 9 3 3 5 2 3" xfId="4786" xr:uid="{4C3B0605-8B29-4F2E-970B-A4C04501DBAF}"/>
    <cellStyle name="Normal 9 3 3 5 3" xfId="2335" xr:uid="{4114F4B8-776C-4795-B1ED-520AEF56D6A7}"/>
    <cellStyle name="Normal 9 3 3 5 3 2" xfId="4788" xr:uid="{8A3B83B5-A7A2-4252-AA20-10696E0F75C7}"/>
    <cellStyle name="Normal 9 3 3 5 4" xfId="4041" xr:uid="{C6295BCF-389F-4165-B218-A2990A43EE88}"/>
    <cellStyle name="Normal 9 3 3 5 4 2" xfId="4789" xr:uid="{E7DC6CC1-16F9-41A9-A2B3-4D7CD4FEB30F}"/>
    <cellStyle name="Normal 9 3 3 5 5" xfId="4785" xr:uid="{2E613435-3CEF-4269-8B45-47202E7385D8}"/>
    <cellStyle name="Normal 9 3 3 6" xfId="2336" xr:uid="{5C8F5027-B000-4F63-BD03-E7CD7C42CDCD}"/>
    <cellStyle name="Normal 9 3 3 6 2" xfId="2337" xr:uid="{1008AC4A-B5F9-45C7-8008-551192C69052}"/>
    <cellStyle name="Normal 9 3 3 6 2 2" xfId="4791" xr:uid="{86DA29CB-07AC-4A8C-880C-9198B8E165E2}"/>
    <cellStyle name="Normal 9 3 3 6 3" xfId="4790" xr:uid="{1E9DC931-54B8-43C2-A187-B643D901F34B}"/>
    <cellStyle name="Normal 9 3 3 7" xfId="2338" xr:uid="{B3451CF2-CA26-46F2-AFC0-F0F468EB60AF}"/>
    <cellStyle name="Normal 9 3 3 7 2" xfId="4792" xr:uid="{392C7C82-588F-4CEE-BB29-6EB7B0A55859}"/>
    <cellStyle name="Normal 9 3 3 8" xfId="4042" xr:uid="{12CF6B03-CE8D-465C-A4AF-A12F763427EB}"/>
    <cellStyle name="Normal 9 3 3 8 2" xfId="4793" xr:uid="{59BEDEE5-0E34-43B7-8450-DBE7541353C8}"/>
    <cellStyle name="Normal 9 3 4" xfId="172" xr:uid="{7CCF6AC8-87E6-41B7-8F4A-E020F59B66F0}"/>
    <cellStyle name="Normal 9 3 4 2" xfId="450" xr:uid="{2FDBD249-5A8D-4D75-BE06-C0ADEAB52AEB}"/>
    <cellStyle name="Normal 9 3 4 2 2" xfId="850" xr:uid="{732CBD14-0130-45B3-AC78-E81CB3FB4C06}"/>
    <cellStyle name="Normal 9 3 4 2 2 2" xfId="2339" xr:uid="{F610D09D-1D47-4F55-A8C7-492B5FE7D566}"/>
    <cellStyle name="Normal 9 3 4 2 2 2 2" xfId="2340" xr:uid="{91561A89-FD8C-4E79-BD99-09959460C270}"/>
    <cellStyle name="Normal 9 3 4 2 2 2 2 2" xfId="4798" xr:uid="{C99B6341-51D0-4FC5-A96E-984F39A4CE86}"/>
    <cellStyle name="Normal 9 3 4 2 2 2 3" xfId="4797" xr:uid="{B02B1B07-B6AD-445E-BD2E-FBC98805EFD4}"/>
    <cellStyle name="Normal 9 3 4 2 2 3" xfId="2341" xr:uid="{17583DF3-1D98-47D2-9CF8-385FAF69B7D5}"/>
    <cellStyle name="Normal 9 3 4 2 2 3 2" xfId="4799" xr:uid="{2EC644D0-E50A-47E3-83FB-E0D57A80CA09}"/>
    <cellStyle name="Normal 9 3 4 2 2 4" xfId="4043" xr:uid="{0F458866-A56E-4A73-A45E-6A3EBAF089E1}"/>
    <cellStyle name="Normal 9 3 4 2 2 4 2" xfId="4800" xr:uid="{720952B6-EC7B-47A3-B411-C31B90F61E02}"/>
    <cellStyle name="Normal 9 3 4 2 2 5" xfId="4796" xr:uid="{9BC71EB9-E123-412C-BAD2-50E3CB47C457}"/>
    <cellStyle name="Normal 9 3 4 2 3" xfId="2342" xr:uid="{FA83307A-A538-40B0-B4EE-B341E4027ED4}"/>
    <cellStyle name="Normal 9 3 4 2 3 2" xfId="2343" xr:uid="{BFFA04AB-9A43-458C-9522-DDC63DFE760A}"/>
    <cellStyle name="Normal 9 3 4 2 3 2 2" xfId="4802" xr:uid="{C61A1957-B8C0-4393-9A7F-BADAB2F16E62}"/>
    <cellStyle name="Normal 9 3 4 2 3 3" xfId="4801" xr:uid="{13CB17FA-893C-4027-AE62-4B8628129458}"/>
    <cellStyle name="Normal 9 3 4 2 4" xfId="2344" xr:uid="{D76C6959-F3E6-4EE4-8033-CDEBC4B434A0}"/>
    <cellStyle name="Normal 9 3 4 2 4 2" xfId="4803" xr:uid="{373210B1-2B00-4878-821A-04838FBABE5E}"/>
    <cellStyle name="Normal 9 3 4 2 5" xfId="4044" xr:uid="{93BB1D0A-DC68-44C3-9284-B78A25BEF2CF}"/>
    <cellStyle name="Normal 9 3 4 2 5 2" xfId="4804" xr:uid="{E9CB17AB-3939-47D8-820B-1CE151FC1B02}"/>
    <cellStyle name="Normal 9 3 4 2 6" xfId="4795" xr:uid="{F508BA66-F47E-4E02-B734-D3A4C2E685A0}"/>
    <cellStyle name="Normal 9 3 4 3" xfId="851" xr:uid="{7EF0779D-2B57-4D8F-A28B-546054F21DF6}"/>
    <cellStyle name="Normal 9 3 4 3 2" xfId="2345" xr:uid="{AE81D256-C042-4108-A584-E1443B4926BC}"/>
    <cellStyle name="Normal 9 3 4 3 2 2" xfId="2346" xr:uid="{93F2C09C-9D07-4AF9-BC85-80329E15EC85}"/>
    <cellStyle name="Normal 9 3 4 3 2 2 2" xfId="4807" xr:uid="{C7DAFD51-23A6-44A7-978C-C4366C6E2500}"/>
    <cellStyle name="Normal 9 3 4 3 2 3" xfId="4806" xr:uid="{FD93D433-B24E-4D7F-9DE5-A111981F2A51}"/>
    <cellStyle name="Normal 9 3 4 3 3" xfId="2347" xr:uid="{1211E842-6B06-4BA2-8DA8-AAFEBE840F12}"/>
    <cellStyle name="Normal 9 3 4 3 3 2" xfId="4808" xr:uid="{C028EB6C-6B5E-444E-9ADD-2EEDBD1A23A6}"/>
    <cellStyle name="Normal 9 3 4 3 4" xfId="4045" xr:uid="{E3883262-34BA-4FE2-8917-2671A8FB628D}"/>
    <cellStyle name="Normal 9 3 4 3 4 2" xfId="4809" xr:uid="{9639163F-3827-4844-A83E-EEDA95DBD969}"/>
    <cellStyle name="Normal 9 3 4 3 5" xfId="4805" xr:uid="{574DB170-39AC-49DB-BD92-4915074E7DE2}"/>
    <cellStyle name="Normal 9 3 4 4" xfId="2348" xr:uid="{8725914D-DCF8-42AA-8900-244F20E57CAF}"/>
    <cellStyle name="Normal 9 3 4 4 2" xfId="2349" xr:uid="{F4C1681C-07D2-411A-B189-7EDC6E7574B8}"/>
    <cellStyle name="Normal 9 3 4 4 2 2" xfId="4811" xr:uid="{BD320042-9B24-44C6-B046-57AB72BEE381}"/>
    <cellStyle name="Normal 9 3 4 4 3" xfId="4046" xr:uid="{7664FD88-4AAD-4FBC-8FB9-BB4C622AE698}"/>
    <cellStyle name="Normal 9 3 4 4 3 2" xfId="4812" xr:uid="{8F0F8251-9CAF-47FD-BB68-7684473BEE28}"/>
    <cellStyle name="Normal 9 3 4 4 4" xfId="4047" xr:uid="{C54125CD-321A-47ED-846A-D71AAB8F5AD8}"/>
    <cellStyle name="Normal 9 3 4 4 4 2" xfId="4813" xr:uid="{BA7E92ED-4F65-416C-B3A7-B63A6FCBF485}"/>
    <cellStyle name="Normal 9 3 4 4 5" xfId="4810" xr:uid="{11AA0592-DC04-49D6-967D-27541FB833C1}"/>
    <cellStyle name="Normal 9 3 4 5" xfId="2350" xr:uid="{A0506325-C50B-464F-B74E-29024214DD2F}"/>
    <cellStyle name="Normal 9 3 4 5 2" xfId="4814" xr:uid="{5250677F-72B0-4B6A-8904-49CB8D44CF4B}"/>
    <cellStyle name="Normal 9 3 4 6" xfId="4048" xr:uid="{62C17C82-16D5-4E9E-B72E-AD33F5420205}"/>
    <cellStyle name="Normal 9 3 4 6 2" xfId="4815" xr:uid="{05C16259-BA2E-4A67-9EAB-2E986D264978}"/>
    <cellStyle name="Normal 9 3 4 7" xfId="4049" xr:uid="{70B71FE9-3AC1-4E60-8E4F-0DEA46061A48}"/>
    <cellStyle name="Normal 9 3 4 7 2" xfId="4816" xr:uid="{E67E3C91-BA4C-4519-AE98-A1E70A9BF8CA}"/>
    <cellStyle name="Normal 9 3 4 8" xfId="4794" xr:uid="{2B396F40-E96D-4D28-98F7-DB67DAFA6B43}"/>
    <cellStyle name="Normal 9 3 5" xfId="410" xr:uid="{B068C7F3-57B1-4164-85C0-9B27A17A7BB8}"/>
    <cellStyle name="Normal 9 3 5 2" xfId="852" xr:uid="{83BD3C1E-A7A6-4273-B2F1-07C6EAEBC198}"/>
    <cellStyle name="Normal 9 3 5 2 2" xfId="853" xr:uid="{46A42AF6-6535-4ACF-B4C3-79F8CFA5E506}"/>
    <cellStyle name="Normal 9 3 5 2 2 2" xfId="2351" xr:uid="{FD89D0BD-C70E-4BC9-BB61-3C6BEE3B6B2E}"/>
    <cellStyle name="Normal 9 3 5 2 2 2 2" xfId="2352" xr:uid="{235AB329-08A4-4263-9CF8-483384E74EC6}"/>
    <cellStyle name="Normal 9 3 5 2 2 2 2 2" xfId="4821" xr:uid="{CE40D77F-39E5-4CAA-84BF-788EA910B41E}"/>
    <cellStyle name="Normal 9 3 5 2 2 2 3" xfId="4820" xr:uid="{31F7C207-E9ED-4FC6-9B4B-C4DB2B6D680E}"/>
    <cellStyle name="Normal 9 3 5 2 2 3" xfId="2353" xr:uid="{1113AA69-F2CE-4ED2-BFA7-7BAEFEC83047}"/>
    <cellStyle name="Normal 9 3 5 2 2 3 2" xfId="4822" xr:uid="{F0B0FDD3-3FFF-4452-80BB-AE8A6744B160}"/>
    <cellStyle name="Normal 9 3 5 2 2 4" xfId="4819" xr:uid="{8941539F-0F87-42CC-925D-CA5A1C7A939B}"/>
    <cellStyle name="Normal 9 3 5 2 3" xfId="2354" xr:uid="{729780AC-FEAE-4E32-9DF0-4BC55F089060}"/>
    <cellStyle name="Normal 9 3 5 2 3 2" xfId="2355" xr:uid="{D00447A7-B27C-46F8-A2D0-8A0E5180506D}"/>
    <cellStyle name="Normal 9 3 5 2 3 2 2" xfId="4824" xr:uid="{7C1017D7-B151-4CC8-9988-E1CDDC313F2A}"/>
    <cellStyle name="Normal 9 3 5 2 3 3" xfId="4823" xr:uid="{45BB80FB-3E6C-4854-B30C-1F62BDAF086B}"/>
    <cellStyle name="Normal 9 3 5 2 4" xfId="2356" xr:uid="{A882F8C8-B487-4470-A6FB-6E5CDEEE0D26}"/>
    <cellStyle name="Normal 9 3 5 2 4 2" xfId="4825" xr:uid="{C0CB3484-150F-46E9-A595-E47CA5AE83EF}"/>
    <cellStyle name="Normal 9 3 5 2 5" xfId="4818" xr:uid="{B296F787-2650-4E2C-BAD0-8973808E7009}"/>
    <cellStyle name="Normal 9 3 5 3" xfId="854" xr:uid="{1C1FF547-D320-46F9-A735-41A37D7F50F2}"/>
    <cellStyle name="Normal 9 3 5 3 2" xfId="2357" xr:uid="{D72B2AB5-A158-4E4F-A8B6-87757D999A5D}"/>
    <cellStyle name="Normal 9 3 5 3 2 2" xfId="2358" xr:uid="{580B8C42-72E3-4F8F-96EE-6E532C2B13B8}"/>
    <cellStyle name="Normal 9 3 5 3 2 2 2" xfId="4828" xr:uid="{BD584652-937D-47FF-AA9C-82FE09FEBCBC}"/>
    <cellStyle name="Normal 9 3 5 3 2 3" xfId="4827" xr:uid="{33BC3F74-4F4F-4F86-BE25-AD734517DB55}"/>
    <cellStyle name="Normal 9 3 5 3 3" xfId="2359" xr:uid="{8BD1297D-C0C0-403C-8D1A-D7CA91BBD358}"/>
    <cellStyle name="Normal 9 3 5 3 3 2" xfId="4829" xr:uid="{4D04B039-39ED-483D-B25B-EBECF9201E8C}"/>
    <cellStyle name="Normal 9 3 5 3 4" xfId="4050" xr:uid="{938FA6D8-758D-40C0-9BFF-A8EE0CE217D6}"/>
    <cellStyle name="Normal 9 3 5 3 4 2" xfId="4830" xr:uid="{9A02E7D2-3388-4EF6-AA29-F9224694AAD0}"/>
    <cellStyle name="Normal 9 3 5 3 5" xfId="4826" xr:uid="{36B593AE-13C1-411B-8CDF-76B19D0E5F04}"/>
    <cellStyle name="Normal 9 3 5 4" xfId="2360" xr:uid="{F43C1205-4E7A-44FA-A841-2D55507025DE}"/>
    <cellStyle name="Normal 9 3 5 4 2" xfId="2361" xr:uid="{3640B890-AB6B-4B25-A6C4-4B1225B9C5BA}"/>
    <cellStyle name="Normal 9 3 5 4 2 2" xfId="4832" xr:uid="{FBCDEC08-1232-4D14-B1BA-44725C14E5F7}"/>
    <cellStyle name="Normal 9 3 5 4 3" xfId="4831" xr:uid="{BF4256F5-38F8-4D58-A1BA-86D740491095}"/>
    <cellStyle name="Normal 9 3 5 5" xfId="2362" xr:uid="{807F5647-00EB-4ECB-B8F6-6DEFA24806DE}"/>
    <cellStyle name="Normal 9 3 5 5 2" xfId="4833" xr:uid="{6423D0F7-2AA8-4FB2-B9B1-44D19B2ADC1B}"/>
    <cellStyle name="Normal 9 3 5 6" xfId="4051" xr:uid="{64B09A80-8A37-4DA4-B99A-E5537B972AB2}"/>
    <cellStyle name="Normal 9 3 5 6 2" xfId="4834" xr:uid="{DBECA981-A664-4885-AA83-CD96CF95CC05}"/>
    <cellStyle name="Normal 9 3 5 7" xfId="4817" xr:uid="{014898B5-D663-4F81-A3B6-6C16A5714B26}"/>
    <cellStyle name="Normal 9 3 6" xfId="411" xr:uid="{92B0007C-BFFF-4989-B5F1-734DAF75E50A}"/>
    <cellStyle name="Normal 9 3 6 2" xfId="855" xr:uid="{2B360F99-D9FE-4FC9-9564-23D3D6F5836B}"/>
    <cellStyle name="Normal 9 3 6 2 2" xfId="2363" xr:uid="{78FE6C1B-1362-47E1-8822-42AAAAB4BB74}"/>
    <cellStyle name="Normal 9 3 6 2 2 2" xfId="2364" xr:uid="{053AB37E-3B64-4F0A-B026-476FB73D838D}"/>
    <cellStyle name="Normal 9 3 6 2 2 2 2" xfId="4838" xr:uid="{C51D3965-C996-4FF4-BC8E-3AC9E0695073}"/>
    <cellStyle name="Normal 9 3 6 2 2 3" xfId="4837" xr:uid="{62C0074E-78EB-4889-A003-8D251EFC7CC1}"/>
    <cellStyle name="Normal 9 3 6 2 3" xfId="2365" xr:uid="{C0024E61-4588-432E-93D9-3FC73F8311FB}"/>
    <cellStyle name="Normal 9 3 6 2 3 2" xfId="4839" xr:uid="{8DDD8176-6CF2-4A11-9286-4794B5B25191}"/>
    <cellStyle name="Normal 9 3 6 2 4" xfId="4052" xr:uid="{9D257EDB-5053-4073-AEF3-A99C6C0F1DDA}"/>
    <cellStyle name="Normal 9 3 6 2 4 2" xfId="4840" xr:uid="{4EA13F57-5A78-41BC-8385-649CEE403CD2}"/>
    <cellStyle name="Normal 9 3 6 2 5" xfId="4836" xr:uid="{D2DD2A29-B1D0-4CDD-A90D-DB1F49807FA0}"/>
    <cellStyle name="Normal 9 3 6 3" xfId="2366" xr:uid="{9089328F-3DED-4263-BFE0-D799F5BDA4D7}"/>
    <cellStyle name="Normal 9 3 6 3 2" xfId="2367" xr:uid="{8A5D526D-B669-4955-A7EA-4BE1FD80C213}"/>
    <cellStyle name="Normal 9 3 6 3 2 2" xfId="4842" xr:uid="{77C091CE-F6FB-4A26-9D82-C586B2E9000E}"/>
    <cellStyle name="Normal 9 3 6 3 3" xfId="4841" xr:uid="{1D56DFA2-8F50-4F78-9B01-8F9922FEF8A3}"/>
    <cellStyle name="Normal 9 3 6 4" xfId="2368" xr:uid="{6CF99769-BE48-4169-B440-F5651952BA4F}"/>
    <cellStyle name="Normal 9 3 6 4 2" xfId="4843" xr:uid="{60DB98D6-4CFE-4AF3-9AA4-D2065B27B446}"/>
    <cellStyle name="Normal 9 3 6 5" xfId="4053" xr:uid="{9ACB3ABE-E75E-462B-9141-43085ADD5FEB}"/>
    <cellStyle name="Normal 9 3 6 5 2" xfId="4844" xr:uid="{668B314B-7BF9-47DE-9996-D14C76CEBF9C}"/>
    <cellStyle name="Normal 9 3 6 6" xfId="4835" xr:uid="{EA667E71-5D5E-461E-8E57-470D74118C42}"/>
    <cellStyle name="Normal 9 3 7" xfId="856" xr:uid="{23A63A34-5E24-449A-AEE5-68E4BEAC2B98}"/>
    <cellStyle name="Normal 9 3 7 2" xfId="2369" xr:uid="{2918B738-302A-48EA-B98E-D05F2021CDF2}"/>
    <cellStyle name="Normal 9 3 7 2 2" xfId="2370" xr:uid="{AE72B27C-3001-4687-82A3-19ABE3ED8D0F}"/>
    <cellStyle name="Normal 9 3 7 2 2 2" xfId="4847" xr:uid="{CDED3304-92E4-4F76-B095-0AED0D0237C9}"/>
    <cellStyle name="Normal 9 3 7 2 3" xfId="4846" xr:uid="{1AEDE5B9-7CD1-4DA6-BEDB-7EDFC3CC1984}"/>
    <cellStyle name="Normal 9 3 7 3" xfId="2371" xr:uid="{D219374C-D3BD-4B92-B42D-7C7F2C6E893F}"/>
    <cellStyle name="Normal 9 3 7 3 2" xfId="4848" xr:uid="{0936B241-5423-4C68-A3FF-8D38EEB13853}"/>
    <cellStyle name="Normal 9 3 7 4" xfId="4054" xr:uid="{DB66935B-96CA-46A2-99CC-AABCD9AD4982}"/>
    <cellStyle name="Normal 9 3 7 4 2" xfId="4849" xr:uid="{D927948A-B873-46B6-BDD7-47A428B03D82}"/>
    <cellStyle name="Normal 9 3 7 5" xfId="4845" xr:uid="{E6B5B6BF-61B2-4EA5-8513-22BC7521ABD2}"/>
    <cellStyle name="Normal 9 3 8" xfId="2372" xr:uid="{7EC60D01-7136-4978-9308-7E9DA2AC2E74}"/>
    <cellStyle name="Normal 9 3 8 2" xfId="2373" xr:uid="{260ED99B-E846-45F5-9EF0-8F5D26FBB06F}"/>
    <cellStyle name="Normal 9 3 8 2 2" xfId="4851" xr:uid="{1D2B646D-E3BD-4D60-B12E-D4B220E58E09}"/>
    <cellStyle name="Normal 9 3 8 3" xfId="4055" xr:uid="{E908B38B-78C0-41BB-BFBC-7D52141A9A66}"/>
    <cellStyle name="Normal 9 3 8 3 2" xfId="4852" xr:uid="{16D415F2-8370-48E6-B019-7EAA7B8499D5}"/>
    <cellStyle name="Normal 9 3 8 4" xfId="4056" xr:uid="{828E219F-D279-4829-AE7C-94EC91547293}"/>
    <cellStyle name="Normal 9 3 8 4 2" xfId="4853" xr:uid="{2008B072-6F80-4A27-BFA7-7EF8F3D50942}"/>
    <cellStyle name="Normal 9 3 8 5" xfId="4850" xr:uid="{D7F8A36F-585E-4A77-8A0E-FBBDDA2C290E}"/>
    <cellStyle name="Normal 9 3 9" xfId="2374" xr:uid="{E2B87E75-DF32-4606-88E0-8A90C43A6DE4}"/>
    <cellStyle name="Normal 9 3 9 2" xfId="4854" xr:uid="{077325CD-5B11-41C5-BDAC-2916705A2321}"/>
    <cellStyle name="Normal 9 4" xfId="173" xr:uid="{A3ECDE71-611F-4858-A000-07CD799E65A5}"/>
    <cellStyle name="Normal 9 4 10" xfId="4057" xr:uid="{EED1CA3B-E04A-4080-B82B-BD31E3318C02}"/>
    <cellStyle name="Normal 9 4 10 2" xfId="4856" xr:uid="{DD713BBF-C69D-4BC3-93C1-7840001F9EC4}"/>
    <cellStyle name="Normal 9 4 11" xfId="4058" xr:uid="{8899F643-7192-4585-9E5D-C7F7FB348411}"/>
    <cellStyle name="Normal 9 4 11 2" xfId="4857" xr:uid="{2D615CE2-CA61-47FA-A512-1177C3999FCD}"/>
    <cellStyle name="Normal 9 4 12" xfId="4855" xr:uid="{0C157B03-E6B2-48E5-B295-EAE75BBA05C6}"/>
    <cellStyle name="Normal 9 4 2" xfId="174" xr:uid="{76628839-7882-44D4-8B24-DB6EC3F2276C}"/>
    <cellStyle name="Normal 9 4 2 10" xfId="4858" xr:uid="{5BB9128D-5607-4D78-A7FF-4565EBA178D4}"/>
    <cellStyle name="Normal 9 4 2 2" xfId="175" xr:uid="{7E693EAE-C324-4427-A8C3-F392A3ED3685}"/>
    <cellStyle name="Normal 9 4 2 2 2" xfId="412" xr:uid="{5BB85C41-D057-4D92-B1AF-D3199E2D9032}"/>
    <cellStyle name="Normal 9 4 2 2 2 2" xfId="857" xr:uid="{1A2189A7-AF58-4096-BCA3-7AC1EF8D9C64}"/>
    <cellStyle name="Normal 9 4 2 2 2 2 2" xfId="2375" xr:uid="{4ECA70D3-8D8A-420F-92E6-AA69D77B2844}"/>
    <cellStyle name="Normal 9 4 2 2 2 2 2 2" xfId="2376" xr:uid="{13B206C4-2783-47ED-8127-5DA79D951DC2}"/>
    <cellStyle name="Normal 9 4 2 2 2 2 2 2 2" xfId="4863" xr:uid="{E27CC5AC-194B-4E65-AF70-99F1B57615D8}"/>
    <cellStyle name="Normal 9 4 2 2 2 2 2 3" xfId="4862" xr:uid="{3BA3C768-210D-4546-884F-DB5D257FDF67}"/>
    <cellStyle name="Normal 9 4 2 2 2 2 3" xfId="2377" xr:uid="{9B4B3657-214C-4C14-8176-67EE13B48AAB}"/>
    <cellStyle name="Normal 9 4 2 2 2 2 3 2" xfId="4864" xr:uid="{A0E9AB40-E42B-4593-9082-EF74E67AED41}"/>
    <cellStyle name="Normal 9 4 2 2 2 2 4" xfId="4059" xr:uid="{90AB98D6-C756-4C8D-B342-6FBD755FFAB4}"/>
    <cellStyle name="Normal 9 4 2 2 2 2 4 2" xfId="4865" xr:uid="{79FD7629-7D51-431F-9537-40C908F3BC96}"/>
    <cellStyle name="Normal 9 4 2 2 2 2 5" xfId="4861" xr:uid="{9A986960-0B93-4259-AFD9-FC0422D738CE}"/>
    <cellStyle name="Normal 9 4 2 2 2 3" xfId="2378" xr:uid="{F2F866A2-3DB5-4199-9D45-13AA769CD535}"/>
    <cellStyle name="Normal 9 4 2 2 2 3 2" xfId="2379" xr:uid="{6587D11E-8CAF-4B39-8A39-980F27B631CC}"/>
    <cellStyle name="Normal 9 4 2 2 2 3 2 2" xfId="4867" xr:uid="{2CFF4E90-8A5F-444E-8649-0ECF3701237A}"/>
    <cellStyle name="Normal 9 4 2 2 2 3 3" xfId="4060" xr:uid="{1D9BB6C2-EED1-4F16-9902-134ACCBD7A99}"/>
    <cellStyle name="Normal 9 4 2 2 2 3 3 2" xfId="4868" xr:uid="{9DF2F765-F5C8-4709-95C8-A62332176053}"/>
    <cellStyle name="Normal 9 4 2 2 2 3 4" xfId="4061" xr:uid="{C2542F8C-CDEE-473C-8C83-DB619B2B17BF}"/>
    <cellStyle name="Normal 9 4 2 2 2 3 4 2" xfId="4869" xr:uid="{232D9C8E-AA24-437F-85A6-6F5F963BDFFC}"/>
    <cellStyle name="Normal 9 4 2 2 2 3 5" xfId="4866" xr:uid="{DC3316DC-C2BF-4F14-B142-C20110106512}"/>
    <cellStyle name="Normal 9 4 2 2 2 4" xfId="2380" xr:uid="{665BE38D-A59F-4AD2-A105-E0DE61FA82F0}"/>
    <cellStyle name="Normal 9 4 2 2 2 4 2" xfId="4870" xr:uid="{7A2B3A22-72F7-4861-9327-374D879DA234}"/>
    <cellStyle name="Normal 9 4 2 2 2 5" xfId="4062" xr:uid="{78FB7610-D519-41F8-8D7D-0609CA8EC508}"/>
    <cellStyle name="Normal 9 4 2 2 2 5 2" xfId="4871" xr:uid="{EB40D875-4B64-4629-B353-B6EE2DFA6AA8}"/>
    <cellStyle name="Normal 9 4 2 2 2 6" xfId="4063" xr:uid="{2AFBB1DE-BCC8-466A-A002-42FDD7630A49}"/>
    <cellStyle name="Normal 9 4 2 2 2 6 2" xfId="4872" xr:uid="{31D7CE9D-DB2E-4B9E-AF5A-917F1234F640}"/>
    <cellStyle name="Normal 9 4 2 2 2 7" xfId="4860" xr:uid="{C7547CE1-0FA1-42B0-ABD8-A65CC8A5C9D7}"/>
    <cellStyle name="Normal 9 4 2 2 3" xfId="858" xr:uid="{338D3300-0A9D-4BCB-8924-F39628D46D9B}"/>
    <cellStyle name="Normal 9 4 2 2 3 2" xfId="2381" xr:uid="{29740C4C-AC66-4B2C-BA0A-604314272BD5}"/>
    <cellStyle name="Normal 9 4 2 2 3 2 2" xfId="2382" xr:uid="{E003C874-C789-4D9D-837C-3EAB2FABD444}"/>
    <cellStyle name="Normal 9 4 2 2 3 2 2 2" xfId="4875" xr:uid="{7E4D2AE3-8B38-4FDC-B76C-AF826FF62A43}"/>
    <cellStyle name="Normal 9 4 2 2 3 2 3" xfId="4064" xr:uid="{8FE62791-5745-44F7-99D4-396D93E530D6}"/>
    <cellStyle name="Normal 9 4 2 2 3 2 3 2" xfId="4876" xr:uid="{BCAEE2DF-7F02-4ACC-BCD1-98265CC66590}"/>
    <cellStyle name="Normal 9 4 2 2 3 2 4" xfId="4065" xr:uid="{A4D76BAD-5B8E-4546-83F1-88289655F3A0}"/>
    <cellStyle name="Normal 9 4 2 2 3 2 4 2" xfId="4877" xr:uid="{7A992885-A458-4FE0-96C5-D71010F78FA8}"/>
    <cellStyle name="Normal 9 4 2 2 3 2 5" xfId="4874" xr:uid="{C267CB2C-5DA2-46A5-AFAC-6CD8BBC8F1AE}"/>
    <cellStyle name="Normal 9 4 2 2 3 3" xfId="2383" xr:uid="{3B57295E-9FE9-4EC6-AE43-E6968651DB8E}"/>
    <cellStyle name="Normal 9 4 2 2 3 3 2" xfId="4878" xr:uid="{52303B6F-43A3-4853-B96A-28F94EEF597D}"/>
    <cellStyle name="Normal 9 4 2 2 3 4" xfId="4066" xr:uid="{85297C1F-7EDA-48D6-B06C-70BEB2EA33A4}"/>
    <cellStyle name="Normal 9 4 2 2 3 4 2" xfId="4879" xr:uid="{5E07A89E-5D29-4A19-BD10-112EA489742B}"/>
    <cellStyle name="Normal 9 4 2 2 3 5" xfId="4067" xr:uid="{505F36FF-2624-4B55-A2DE-A15358CFFB1F}"/>
    <cellStyle name="Normal 9 4 2 2 3 5 2" xfId="4880" xr:uid="{D712455A-1C45-49EC-AF91-C02EA5475704}"/>
    <cellStyle name="Normal 9 4 2 2 3 6" xfId="4873" xr:uid="{7E00BAF8-EF33-4AD3-9134-55378C6208F0}"/>
    <cellStyle name="Normal 9 4 2 2 4" xfId="2384" xr:uid="{1430651A-A46F-4E68-B5C1-8465F11C5652}"/>
    <cellStyle name="Normal 9 4 2 2 4 2" xfId="2385" xr:uid="{A4D39EDE-3E1D-4D6C-9162-7371267B8F7B}"/>
    <cellStyle name="Normal 9 4 2 2 4 2 2" xfId="4882" xr:uid="{55816B03-2104-46CA-AA37-435DFF1AA39F}"/>
    <cellStyle name="Normal 9 4 2 2 4 3" xfId="4068" xr:uid="{7C5F550C-17F5-4B4A-BB16-5FBF59E7D3CE}"/>
    <cellStyle name="Normal 9 4 2 2 4 3 2" xfId="4883" xr:uid="{329B0657-5DDC-40FC-A3B4-27F5ACF6ABE1}"/>
    <cellStyle name="Normal 9 4 2 2 4 4" xfId="4069" xr:uid="{677F0EA9-ED17-4231-A665-93186B3477FD}"/>
    <cellStyle name="Normal 9 4 2 2 4 4 2" xfId="4884" xr:uid="{50CA77D8-3765-4132-BE34-361A70525DD0}"/>
    <cellStyle name="Normal 9 4 2 2 4 5" xfId="4881" xr:uid="{C6C3C9B2-6F20-4F6E-B7F0-38B6FFAF82EC}"/>
    <cellStyle name="Normal 9 4 2 2 5" xfId="2386" xr:uid="{37C59D87-ABC4-4E5D-91F7-01365C6492E7}"/>
    <cellStyle name="Normal 9 4 2 2 5 2" xfId="4070" xr:uid="{EF086A99-4BC6-44A7-8656-EAC4D5C88A48}"/>
    <cellStyle name="Normal 9 4 2 2 5 2 2" xfId="4886" xr:uid="{4A1F8797-90C0-46EF-B774-97B0909D33E8}"/>
    <cellStyle name="Normal 9 4 2 2 5 3" xfId="4071" xr:uid="{6294D724-F9ED-4A2E-8A41-5CB0013DDE61}"/>
    <cellStyle name="Normal 9 4 2 2 5 3 2" xfId="4887" xr:uid="{BB01A478-B714-4B5B-AD55-CA60FED1AD9F}"/>
    <cellStyle name="Normal 9 4 2 2 5 4" xfId="4072" xr:uid="{71471D6F-8549-48D5-A768-94D9F689BCA2}"/>
    <cellStyle name="Normal 9 4 2 2 5 4 2" xfId="4888" xr:uid="{9070522B-39B0-4BA0-8137-6CB77545DC3B}"/>
    <cellStyle name="Normal 9 4 2 2 5 5" xfId="4885" xr:uid="{25BC2030-FE6F-476F-AE41-0A61ED318BF8}"/>
    <cellStyle name="Normal 9 4 2 2 6" xfId="4073" xr:uid="{43204BA7-A3F5-4FC4-B153-DC1E153B97BC}"/>
    <cellStyle name="Normal 9 4 2 2 6 2" xfId="4889" xr:uid="{BEC35ABF-C759-4B73-BDCB-57EFC9D60DF3}"/>
    <cellStyle name="Normal 9 4 2 2 7" xfId="4074" xr:uid="{593D6499-9AB9-41FF-B59D-EAA52BEC0FD5}"/>
    <cellStyle name="Normal 9 4 2 2 7 2" xfId="4890" xr:uid="{4B97765D-C3E0-41EE-A994-F31A96CE38DF}"/>
    <cellStyle name="Normal 9 4 2 2 8" xfId="4075" xr:uid="{848F02AA-45F3-4FAA-A114-203344788335}"/>
    <cellStyle name="Normal 9 4 2 2 8 2" xfId="4891" xr:uid="{1229E102-5DBC-4415-970A-0878D6B65178}"/>
    <cellStyle name="Normal 9 4 2 2 9" xfId="4859" xr:uid="{9C0DF65E-0EC7-4578-B32D-E815E7955721}"/>
    <cellStyle name="Normal 9 4 2 3" xfId="413" xr:uid="{D856D261-BA83-4464-B45B-892D0FACC698}"/>
    <cellStyle name="Normal 9 4 2 3 2" xfId="859" xr:uid="{92A55C73-9883-4D9F-957B-99089F2DF34D}"/>
    <cellStyle name="Normal 9 4 2 3 2 2" xfId="860" xr:uid="{C018E0E5-4DD6-4781-B571-E6C07BEFB75A}"/>
    <cellStyle name="Normal 9 4 2 3 2 2 2" xfId="2387" xr:uid="{CDBE769E-F092-49F7-95CD-37BA634EA992}"/>
    <cellStyle name="Normal 9 4 2 3 2 2 2 2" xfId="2388" xr:uid="{023552B7-0287-418B-8535-9CA0677B516A}"/>
    <cellStyle name="Normal 9 4 2 3 2 2 2 2 2" xfId="4896" xr:uid="{27F5B755-C56F-499E-AA18-65C9C6B1774F}"/>
    <cellStyle name="Normal 9 4 2 3 2 2 2 3" xfId="4895" xr:uid="{D8BF3898-2BC0-4BEE-8F3E-A443A79C235B}"/>
    <cellStyle name="Normal 9 4 2 3 2 2 3" xfId="2389" xr:uid="{A70CD0CB-D61D-464C-A435-B42924AC9AEE}"/>
    <cellStyle name="Normal 9 4 2 3 2 2 3 2" xfId="4897" xr:uid="{16F5AEEC-C9F0-47B6-B909-6DDBE8414FF6}"/>
    <cellStyle name="Normal 9 4 2 3 2 2 4" xfId="4894" xr:uid="{79E8850A-3477-4D53-89DE-BC6AF5838C13}"/>
    <cellStyle name="Normal 9 4 2 3 2 3" xfId="2390" xr:uid="{05FA3662-FBD1-4953-8B35-F13AA7635693}"/>
    <cellStyle name="Normal 9 4 2 3 2 3 2" xfId="2391" xr:uid="{852B2B66-5AAF-4F85-9678-8B48D6CF9F25}"/>
    <cellStyle name="Normal 9 4 2 3 2 3 2 2" xfId="4899" xr:uid="{D28A2AB6-9AF8-41A5-A0BF-0E3341403C42}"/>
    <cellStyle name="Normal 9 4 2 3 2 3 3" xfId="4898" xr:uid="{C008D691-184B-460F-A192-4A1AB0CC6B26}"/>
    <cellStyle name="Normal 9 4 2 3 2 4" xfId="2392" xr:uid="{007E1E3E-B2AD-43EF-9C02-B0F9F6814FC6}"/>
    <cellStyle name="Normal 9 4 2 3 2 4 2" xfId="4900" xr:uid="{01EFF9C6-5A8C-40F3-98E7-C2846BAA0A1E}"/>
    <cellStyle name="Normal 9 4 2 3 2 5" xfId="4893" xr:uid="{2EEF7A11-ED23-48B9-8F8C-2057310F8ADB}"/>
    <cellStyle name="Normal 9 4 2 3 3" xfId="861" xr:uid="{E5C4B327-48F8-4FF5-9500-FEC7C2CE8D78}"/>
    <cellStyle name="Normal 9 4 2 3 3 2" xfId="2393" xr:uid="{E3CB63BC-99B5-4796-B5C6-A782DA6039D2}"/>
    <cellStyle name="Normal 9 4 2 3 3 2 2" xfId="2394" xr:uid="{9D08F0DD-A9F9-4631-97AF-F9E17E6E17D9}"/>
    <cellStyle name="Normal 9 4 2 3 3 2 2 2" xfId="4903" xr:uid="{54A71FBB-C948-4735-B3FD-3D6DA42CBD88}"/>
    <cellStyle name="Normal 9 4 2 3 3 2 3" xfId="4902" xr:uid="{1F2F0CA3-351D-48FB-8D65-02514BE4C8A9}"/>
    <cellStyle name="Normal 9 4 2 3 3 3" xfId="2395" xr:uid="{F83BBB4E-6E92-4258-969A-5F525733F159}"/>
    <cellStyle name="Normal 9 4 2 3 3 3 2" xfId="4904" xr:uid="{3EFB861E-F1DA-4D6B-954B-744FA6DFF941}"/>
    <cellStyle name="Normal 9 4 2 3 3 4" xfId="4076" xr:uid="{1D624C9F-A003-47EA-BA2B-1F06BBCF9BD7}"/>
    <cellStyle name="Normal 9 4 2 3 3 4 2" xfId="4905" xr:uid="{04DF04F2-E2B9-465A-94A7-D4E729ED6208}"/>
    <cellStyle name="Normal 9 4 2 3 3 5" xfId="4901" xr:uid="{3ABD00E3-4002-46BE-AD33-CE581A748840}"/>
    <cellStyle name="Normal 9 4 2 3 4" xfId="2396" xr:uid="{6AD6165A-0491-488A-BEC0-4EFCB0C41C00}"/>
    <cellStyle name="Normal 9 4 2 3 4 2" xfId="2397" xr:uid="{2C402BD2-AAF6-4A5B-AD64-72C03142E568}"/>
    <cellStyle name="Normal 9 4 2 3 4 2 2" xfId="4907" xr:uid="{EFEECE07-3361-449A-9E2B-470E2907E23C}"/>
    <cellStyle name="Normal 9 4 2 3 4 3" xfId="4906" xr:uid="{20877011-1F71-4F5B-B099-0BD6FAD1F9FF}"/>
    <cellStyle name="Normal 9 4 2 3 5" xfId="2398" xr:uid="{498F26A4-5C5B-4C47-9092-C0483CD3E4F9}"/>
    <cellStyle name="Normal 9 4 2 3 5 2" xfId="4908" xr:uid="{A6DC33B0-2865-462C-AC84-4E6FC13BABB5}"/>
    <cellStyle name="Normal 9 4 2 3 6" xfId="4077" xr:uid="{63FF4942-9527-4E02-9983-DBFBAEF08FF8}"/>
    <cellStyle name="Normal 9 4 2 3 6 2" xfId="4909" xr:uid="{AF23A84D-3E0E-4ED4-893C-838672D2C0CC}"/>
    <cellStyle name="Normal 9 4 2 3 7" xfId="4892" xr:uid="{BBF81622-B531-4D93-8D8D-059FE9A91696}"/>
    <cellStyle name="Normal 9 4 2 4" xfId="414" xr:uid="{EDDD8E7F-559B-4009-AD19-CFA41ECF1946}"/>
    <cellStyle name="Normal 9 4 2 4 2" xfId="862" xr:uid="{D71CB898-DA18-4ACC-8B53-BB0320901E88}"/>
    <cellStyle name="Normal 9 4 2 4 2 2" xfId="2399" xr:uid="{8B448F31-9CF6-48F4-AF13-3F66356DD8F6}"/>
    <cellStyle name="Normal 9 4 2 4 2 2 2" xfId="2400" xr:uid="{BCAC6262-1095-4383-9EAE-DA7CC79C64AB}"/>
    <cellStyle name="Normal 9 4 2 4 2 2 2 2" xfId="4913" xr:uid="{ECD6A8E6-841A-4F62-96DC-B0706DE7378F}"/>
    <cellStyle name="Normal 9 4 2 4 2 2 3" xfId="4912" xr:uid="{35C1C930-5E3B-4A90-8515-29BE715931FB}"/>
    <cellStyle name="Normal 9 4 2 4 2 3" xfId="2401" xr:uid="{376DC976-7DEF-4B09-A4AF-61649DDFF55A}"/>
    <cellStyle name="Normal 9 4 2 4 2 3 2" xfId="4914" xr:uid="{DE8C5193-B20D-43E4-9EBF-C2BEEF521E64}"/>
    <cellStyle name="Normal 9 4 2 4 2 4" xfId="4078" xr:uid="{6FA4073B-35CE-4DFA-8DFF-0EBEA99A4462}"/>
    <cellStyle name="Normal 9 4 2 4 2 4 2" xfId="4915" xr:uid="{8C70374F-117B-4131-B4E6-C76B83158EAA}"/>
    <cellStyle name="Normal 9 4 2 4 2 5" xfId="4911" xr:uid="{778C9E09-6A4C-496C-851E-E0B5B32BF7EE}"/>
    <cellStyle name="Normal 9 4 2 4 3" xfId="2402" xr:uid="{B49FFB7D-6C4D-46F0-8B49-74AEF0C50B3F}"/>
    <cellStyle name="Normal 9 4 2 4 3 2" xfId="2403" xr:uid="{53E8C8DC-1369-4A7D-BA47-E7FD52378D7F}"/>
    <cellStyle name="Normal 9 4 2 4 3 2 2" xfId="4917" xr:uid="{0BAAA610-1CE5-44A8-92C6-31885795D822}"/>
    <cellStyle name="Normal 9 4 2 4 3 3" xfId="4916" xr:uid="{F026BC3C-A763-4CFA-A0B3-7F49E9414D49}"/>
    <cellStyle name="Normal 9 4 2 4 4" xfId="2404" xr:uid="{52FB10A2-7D06-4EDF-A3C0-D8097B46CECF}"/>
    <cellStyle name="Normal 9 4 2 4 4 2" xfId="4918" xr:uid="{837C9BEF-2FC3-465A-A931-D574596C9511}"/>
    <cellStyle name="Normal 9 4 2 4 5" xfId="4079" xr:uid="{4C80053F-D303-4D48-8120-ECAA647B4C45}"/>
    <cellStyle name="Normal 9 4 2 4 5 2" xfId="4919" xr:uid="{36221997-F724-49B5-BBBD-5F1DD6E20CFB}"/>
    <cellStyle name="Normal 9 4 2 4 6" xfId="4910" xr:uid="{08E68C1D-BE93-43E9-A9AC-5CBE1552B18B}"/>
    <cellStyle name="Normal 9 4 2 5" xfId="415" xr:uid="{11764D97-3046-420F-9919-4B763191ECF1}"/>
    <cellStyle name="Normal 9 4 2 5 2" xfId="2405" xr:uid="{7EAAE50A-BB00-40E5-AFD5-952624BE8EE3}"/>
    <cellStyle name="Normal 9 4 2 5 2 2" xfId="2406" xr:uid="{74C28D93-31A1-411C-83E9-6C9A921232E1}"/>
    <cellStyle name="Normal 9 4 2 5 2 2 2" xfId="4922" xr:uid="{F16046AF-FA05-4A20-A320-8CEA4AA2BE61}"/>
    <cellStyle name="Normal 9 4 2 5 2 3" xfId="4921" xr:uid="{D955E001-F680-4874-9D2B-798E7DA1D5A2}"/>
    <cellStyle name="Normal 9 4 2 5 3" xfId="2407" xr:uid="{F22FFE7B-A733-4961-B2E5-3552107D7A54}"/>
    <cellStyle name="Normal 9 4 2 5 3 2" xfId="4923" xr:uid="{A6CAFC4B-7A58-410C-B0B7-9E8BF3B9C65F}"/>
    <cellStyle name="Normal 9 4 2 5 4" xfId="4080" xr:uid="{8031DF77-F7E4-416F-8D16-A53E7407ECA1}"/>
    <cellStyle name="Normal 9 4 2 5 4 2" xfId="4924" xr:uid="{E3FCB738-5DFA-4B25-9B0C-C5DE523E4C93}"/>
    <cellStyle name="Normal 9 4 2 5 5" xfId="4920" xr:uid="{966EDBA4-02F0-446E-97AA-FC569037B3D4}"/>
    <cellStyle name="Normal 9 4 2 6" xfId="2408" xr:uid="{F480BB78-C868-4E69-A565-55418395E29B}"/>
    <cellStyle name="Normal 9 4 2 6 2" xfId="2409" xr:uid="{107C422B-A907-41DF-A4F3-F25C1BD06491}"/>
    <cellStyle name="Normal 9 4 2 6 2 2" xfId="4926" xr:uid="{EEA4F830-AD0C-4484-A2D2-ADFEC66EAA48}"/>
    <cellStyle name="Normal 9 4 2 6 3" xfId="4081" xr:uid="{7A984C21-24AA-4F1D-8FC7-FEDF0B7E71ED}"/>
    <cellStyle name="Normal 9 4 2 6 3 2" xfId="4927" xr:uid="{8A060909-AC61-421F-BDF7-340419C14258}"/>
    <cellStyle name="Normal 9 4 2 6 4" xfId="4082" xr:uid="{2701650F-04BB-422C-80E9-7FB72B3E9924}"/>
    <cellStyle name="Normal 9 4 2 6 4 2" xfId="4928" xr:uid="{BE901732-E84B-439E-A39C-B62EA6EA60A9}"/>
    <cellStyle name="Normal 9 4 2 6 5" xfId="4925" xr:uid="{3ACEDEB6-3850-48AA-85CA-2D93A3FFECE5}"/>
    <cellStyle name="Normal 9 4 2 7" xfId="2410" xr:uid="{0B05A3F3-963B-42B8-9495-3C531E41D962}"/>
    <cellStyle name="Normal 9 4 2 7 2" xfId="4929" xr:uid="{90CD5750-F2D7-4C56-AFC9-1FC0458AABED}"/>
    <cellStyle name="Normal 9 4 2 8" xfId="4083" xr:uid="{0F4294C5-1615-4DE9-99ED-062F2E823452}"/>
    <cellStyle name="Normal 9 4 2 8 2" xfId="4930" xr:uid="{227CAD06-3188-4FFA-957E-FB00B8790690}"/>
    <cellStyle name="Normal 9 4 2 9" xfId="4084" xr:uid="{520D5D09-4D47-48B1-BCBD-A71976D6C078}"/>
    <cellStyle name="Normal 9 4 2 9 2" xfId="4931" xr:uid="{BBA58663-00A0-4933-98E6-02B63AF0892E}"/>
    <cellStyle name="Normal 9 4 3" xfId="176" xr:uid="{CE1B6294-BD59-4325-B369-9973F55FDA89}"/>
    <cellStyle name="Normal 9 4 3 2" xfId="177" xr:uid="{6ADB81D1-A78F-4196-910D-26D5B5C65394}"/>
    <cellStyle name="Normal 9 4 3 2 2" xfId="863" xr:uid="{7D00A7B2-4476-45B9-9497-274CD6FD1957}"/>
    <cellStyle name="Normal 9 4 3 2 2 2" xfId="2411" xr:uid="{16799C25-F019-4287-867E-87E1D5848541}"/>
    <cellStyle name="Normal 9 4 3 2 2 2 2" xfId="2412" xr:uid="{BD208EFD-BDAB-47D9-B56F-2F2E5353B141}"/>
    <cellStyle name="Normal 9 4 3 2 2 2 2 2" xfId="4500" xr:uid="{4337C0DF-B494-4D38-9495-7CF7DDAEAF10}"/>
    <cellStyle name="Normal 9 4 3 2 2 2 2 2 2" xfId="5307" xr:uid="{F79941BB-FC78-432C-862C-27E1190FD6EC}"/>
    <cellStyle name="Normal 9 4 3 2 2 2 2 2 3" xfId="4936" xr:uid="{E9652E5C-8F88-48F4-AD63-6A5DBC08401C}"/>
    <cellStyle name="Normal 9 4 3 2 2 2 3" xfId="4501" xr:uid="{DC65D40A-6AB1-47DA-AE3E-FBA160567DB1}"/>
    <cellStyle name="Normal 9 4 3 2 2 2 3 2" xfId="5308" xr:uid="{0AAD4CF5-E0BB-4B72-8F8A-D1F0FC31486F}"/>
    <cellStyle name="Normal 9 4 3 2 2 2 3 3" xfId="4935" xr:uid="{65B58AA1-8E2F-4AB8-938C-C57B1898C8E0}"/>
    <cellStyle name="Normal 9 4 3 2 2 3" xfId="2413" xr:uid="{36F8289C-092D-4D3A-A25F-C2EF02E36A3E}"/>
    <cellStyle name="Normal 9 4 3 2 2 3 2" xfId="4502" xr:uid="{68D65AFE-FAD5-469A-8340-994B0F883C62}"/>
    <cellStyle name="Normal 9 4 3 2 2 3 2 2" xfId="5309" xr:uid="{D9ED1E02-A8C5-4572-A398-700D4B361721}"/>
    <cellStyle name="Normal 9 4 3 2 2 3 2 3" xfId="4937" xr:uid="{90A89146-89C9-40DE-B69D-EFDF6DB5C8ED}"/>
    <cellStyle name="Normal 9 4 3 2 2 4" xfId="4085" xr:uid="{0F0C143B-0D27-43ED-9C58-05A3BD1AC684}"/>
    <cellStyle name="Normal 9 4 3 2 2 4 2" xfId="4938" xr:uid="{13AEF2A5-D9FE-47C1-B75B-0D552B178A4D}"/>
    <cellStyle name="Normal 9 4 3 2 2 5" xfId="4934" xr:uid="{5A2710DE-8DEE-421D-AB9F-6C3C9D21B670}"/>
    <cellStyle name="Normal 9 4 3 2 3" xfId="2414" xr:uid="{6104E002-E6F9-47FF-8C31-43668766646E}"/>
    <cellStyle name="Normal 9 4 3 2 3 2" xfId="2415" xr:uid="{750B79EE-CB56-4114-9E94-EA6EDE286CA4}"/>
    <cellStyle name="Normal 9 4 3 2 3 2 2" xfId="4503" xr:uid="{B74EB062-3562-49DA-88E5-901124F701C1}"/>
    <cellStyle name="Normal 9 4 3 2 3 2 2 2" xfId="5310" xr:uid="{9671F7C5-1C54-436E-9932-3737F80D8F43}"/>
    <cellStyle name="Normal 9 4 3 2 3 2 2 3" xfId="4940" xr:uid="{4D2C66A6-639B-4D81-80E2-CE25E6248640}"/>
    <cellStyle name="Normal 9 4 3 2 3 3" xfId="4086" xr:uid="{CDF20DCC-1D95-4C72-944F-629055B4D22F}"/>
    <cellStyle name="Normal 9 4 3 2 3 3 2" xfId="4941" xr:uid="{1C1421C5-2D58-4562-8A50-858A1C9E0991}"/>
    <cellStyle name="Normal 9 4 3 2 3 4" xfId="4087" xr:uid="{253625EA-9F61-4AAF-9203-014372C7D52C}"/>
    <cellStyle name="Normal 9 4 3 2 3 4 2" xfId="4942" xr:uid="{40D4EFD4-7811-466B-BE85-2361C734B69E}"/>
    <cellStyle name="Normal 9 4 3 2 3 5" xfId="4939" xr:uid="{6A32D8DD-45D5-4259-A746-7B6147475042}"/>
    <cellStyle name="Normal 9 4 3 2 4" xfId="2416" xr:uid="{94270167-2F3D-4A2E-BD5D-C4F1444CAEF0}"/>
    <cellStyle name="Normal 9 4 3 2 4 2" xfId="4504" xr:uid="{3CEE2A90-CD74-41F0-A21A-8BB7AD54B6B5}"/>
    <cellStyle name="Normal 9 4 3 2 4 2 2" xfId="5311" xr:uid="{72EC1618-5514-4F70-95D1-79F2110C42EE}"/>
    <cellStyle name="Normal 9 4 3 2 4 2 3" xfId="4943" xr:uid="{57007FDF-6F48-40DA-9225-49E12672F1C4}"/>
    <cellStyle name="Normal 9 4 3 2 5" xfId="4088" xr:uid="{E05C0ECB-2634-4D03-9908-ABAAADFF059D}"/>
    <cellStyle name="Normal 9 4 3 2 5 2" xfId="4944" xr:uid="{7ACB7929-D679-40BF-A794-AE3EAFB38577}"/>
    <cellStyle name="Normal 9 4 3 2 6" xfId="4089" xr:uid="{2D7A820B-B77C-4063-B26E-85D03726BF90}"/>
    <cellStyle name="Normal 9 4 3 2 6 2" xfId="4945" xr:uid="{88E46652-01DF-4DFE-B3DB-EDA68E7C9019}"/>
    <cellStyle name="Normal 9 4 3 2 7" xfId="4933" xr:uid="{B1595AE4-0FCD-497C-90E2-2C112ACA2936}"/>
    <cellStyle name="Normal 9 4 3 3" xfId="416" xr:uid="{E8D0B1BC-7F21-4525-8D28-3C7989A1DD6E}"/>
    <cellStyle name="Normal 9 4 3 3 2" xfId="2417" xr:uid="{3364C0D5-B321-4F04-941C-A9276B138D5A}"/>
    <cellStyle name="Normal 9 4 3 3 2 2" xfId="2418" xr:uid="{8AF5ED02-2EC0-417C-8031-9570046CFE1D}"/>
    <cellStyle name="Normal 9 4 3 3 2 2 2" xfId="4505" xr:uid="{31AE98A0-F3F0-4C03-9328-1A30E4C3192A}"/>
    <cellStyle name="Normal 9 4 3 3 2 2 2 2" xfId="5312" xr:uid="{2E195658-4FFE-4DC3-9A81-1044918082C3}"/>
    <cellStyle name="Normal 9 4 3 3 2 2 2 3" xfId="4948" xr:uid="{F6F03BF4-33E1-49CF-BAAF-32DB770E00A7}"/>
    <cellStyle name="Normal 9 4 3 3 2 3" xfId="4090" xr:uid="{E4636484-E719-49A0-A9F9-B872571B4EBD}"/>
    <cellStyle name="Normal 9 4 3 3 2 3 2" xfId="4949" xr:uid="{8B9D890F-8A33-4D11-9B01-986ACAE21303}"/>
    <cellStyle name="Normal 9 4 3 3 2 4" xfId="4091" xr:uid="{4E5C2136-384D-43BD-9C32-BB82BDDBBA82}"/>
    <cellStyle name="Normal 9 4 3 3 2 4 2" xfId="4950" xr:uid="{6B69F7BD-6A4A-4727-8EA2-C1633D7C5EE5}"/>
    <cellStyle name="Normal 9 4 3 3 2 5" xfId="4947" xr:uid="{5B32D283-4D07-45A5-95D2-E1B022E03ACF}"/>
    <cellStyle name="Normal 9 4 3 3 3" xfId="2419" xr:uid="{1AE2F9F4-DAC0-419F-8D5A-5E78F8CCE6F4}"/>
    <cellStyle name="Normal 9 4 3 3 3 2" xfId="4506" xr:uid="{04089E20-67A3-455B-B04A-1911F3DABF4E}"/>
    <cellStyle name="Normal 9 4 3 3 3 2 2" xfId="5313" xr:uid="{6230B078-2722-4716-9F82-FDFDD8F2044A}"/>
    <cellStyle name="Normal 9 4 3 3 3 2 3" xfId="4951" xr:uid="{4C2B7D65-1FF1-4C56-A467-EAC5495E0E68}"/>
    <cellStyle name="Normal 9 4 3 3 4" xfId="4092" xr:uid="{B32E0A67-1B45-4278-8FDA-5657A106B8E4}"/>
    <cellStyle name="Normal 9 4 3 3 4 2" xfId="4952" xr:uid="{9AE9AF66-4171-4377-8463-BB1EE6EE6C30}"/>
    <cellStyle name="Normal 9 4 3 3 5" xfId="4093" xr:uid="{E1766EB4-4FDD-41D9-B340-F287124233F1}"/>
    <cellStyle name="Normal 9 4 3 3 5 2" xfId="4953" xr:uid="{050FE5BF-9CF0-4A1A-8C7F-B4C202F0A416}"/>
    <cellStyle name="Normal 9 4 3 3 6" xfId="4946" xr:uid="{7023BC50-45F3-488A-999A-26B061AC672C}"/>
    <cellStyle name="Normal 9 4 3 4" xfId="2420" xr:uid="{689DD6BB-B6E9-43CC-BBFA-9C5781544E78}"/>
    <cellStyle name="Normal 9 4 3 4 2" xfId="2421" xr:uid="{F021C91D-8A3D-44D4-82A5-87672A7199B5}"/>
    <cellStyle name="Normal 9 4 3 4 2 2" xfId="4507" xr:uid="{DA252620-2324-494B-B27B-A8310FFF7D51}"/>
    <cellStyle name="Normal 9 4 3 4 2 2 2" xfId="5314" xr:uid="{721E6B8E-1A7D-4A7B-9819-1574E4AF7ABF}"/>
    <cellStyle name="Normal 9 4 3 4 2 2 3" xfId="4955" xr:uid="{3D30D9DE-3392-4242-90F0-0F9A4DBB2123}"/>
    <cellStyle name="Normal 9 4 3 4 3" xfId="4094" xr:uid="{F929AE95-3899-4757-8621-3CC96C6FD301}"/>
    <cellStyle name="Normal 9 4 3 4 3 2" xfId="4956" xr:uid="{5220B0F1-9BB3-4AAD-B1B1-44350DF6DD4F}"/>
    <cellStyle name="Normal 9 4 3 4 4" xfId="4095" xr:uid="{A3155E0F-A5C1-4457-B598-E4EEF7B88C4C}"/>
    <cellStyle name="Normal 9 4 3 4 4 2" xfId="4957" xr:uid="{3ECF34B8-F606-4A07-A2DF-D0BEB4DC2F3E}"/>
    <cellStyle name="Normal 9 4 3 4 5" xfId="4954" xr:uid="{1EB46BC5-052D-4FCD-B7A5-D9FCF2F83497}"/>
    <cellStyle name="Normal 9 4 3 5" xfId="2422" xr:uid="{29B3756D-5513-4267-A2B7-1BBA5E709875}"/>
    <cellStyle name="Normal 9 4 3 5 2" xfId="4096" xr:uid="{8C587F0C-C284-48B8-AD2A-3560B524C659}"/>
    <cellStyle name="Normal 9 4 3 5 2 2" xfId="4959" xr:uid="{AC0B7964-9396-476D-A7C1-11CC491D8CCE}"/>
    <cellStyle name="Normal 9 4 3 5 3" xfId="4097" xr:uid="{092088F2-E9A8-4ABD-99BF-F38799FC26E9}"/>
    <cellStyle name="Normal 9 4 3 5 3 2" xfId="4960" xr:uid="{053D711F-2647-4A61-8C5F-AFFE6A5DA55F}"/>
    <cellStyle name="Normal 9 4 3 5 4" xfId="4098" xr:uid="{25940CF8-D1A0-4157-A342-356CBB37C04E}"/>
    <cellStyle name="Normal 9 4 3 5 4 2" xfId="4961" xr:uid="{009FCC8F-EDEE-4886-A8F2-1496743DC212}"/>
    <cellStyle name="Normal 9 4 3 5 5" xfId="4958" xr:uid="{5D84C191-B486-4264-A54E-0F5363C64549}"/>
    <cellStyle name="Normal 9 4 3 6" xfId="4099" xr:uid="{997C10D1-231A-4647-A607-2F30ADDB656D}"/>
    <cellStyle name="Normal 9 4 3 6 2" xfId="4962" xr:uid="{F2782D5C-1BA6-456B-BAA0-C02788FB0188}"/>
    <cellStyle name="Normal 9 4 3 7" xfId="4100" xr:uid="{CAE2CFA5-2F31-4432-A5FC-485AF0C5BC9F}"/>
    <cellStyle name="Normal 9 4 3 7 2" xfId="4963" xr:uid="{06FFCE31-699B-4B4D-B9C0-645A7DB0A84D}"/>
    <cellStyle name="Normal 9 4 3 8" xfId="4101" xr:uid="{2DF74C7E-B337-437A-A70D-67FBE3D3B3DF}"/>
    <cellStyle name="Normal 9 4 3 8 2" xfId="4964" xr:uid="{EA63F227-3053-49B9-8D55-2DB95182600E}"/>
    <cellStyle name="Normal 9 4 3 9" xfId="4932" xr:uid="{DEFF3D11-8C87-4CCD-9247-2EFF4F83E7B0}"/>
    <cellStyle name="Normal 9 4 4" xfId="178" xr:uid="{B29FB73B-3683-4CDD-82C9-B2CCFEBEFE37}"/>
    <cellStyle name="Normal 9 4 4 2" xfId="864" xr:uid="{953B3567-1A06-4420-860B-9A1C55A45C6C}"/>
    <cellStyle name="Normal 9 4 4 2 2" xfId="865" xr:uid="{CD95C5D9-3717-4279-81D1-5E128218A00A}"/>
    <cellStyle name="Normal 9 4 4 2 2 2" xfId="2423" xr:uid="{DDCCF8DE-07EB-4408-8F1E-C85783A528D6}"/>
    <cellStyle name="Normal 9 4 4 2 2 2 2" xfId="2424" xr:uid="{6999D7EE-2E32-42E7-BBFF-4B61448B3529}"/>
    <cellStyle name="Normal 9 4 4 2 2 2 2 2" xfId="4969" xr:uid="{94248687-95B1-4E2E-97D1-AD0272942283}"/>
    <cellStyle name="Normal 9 4 4 2 2 2 3" xfId="4968" xr:uid="{83F586A2-64B3-4686-A66B-40A261BDDD5F}"/>
    <cellStyle name="Normal 9 4 4 2 2 3" xfId="2425" xr:uid="{350DC89B-09D6-4EB6-9F8C-823067B59BB6}"/>
    <cellStyle name="Normal 9 4 4 2 2 3 2" xfId="4970" xr:uid="{A0D8C7B4-9919-470C-AEA4-ED6F10CAA5F9}"/>
    <cellStyle name="Normal 9 4 4 2 2 4" xfId="4102" xr:uid="{EC78DC45-ECCC-42F8-A81A-07BA3B489F76}"/>
    <cellStyle name="Normal 9 4 4 2 2 4 2" xfId="4971" xr:uid="{2AF740A7-A571-4954-A074-A570EB788DC4}"/>
    <cellStyle name="Normal 9 4 4 2 2 5" xfId="4967" xr:uid="{CCF84CEA-B9AA-4FE6-B850-F871A5C880F2}"/>
    <cellStyle name="Normal 9 4 4 2 3" xfId="2426" xr:uid="{B475C0AF-C22D-4092-B30D-5F840B40E2E2}"/>
    <cellStyle name="Normal 9 4 4 2 3 2" xfId="2427" xr:uid="{1FD4EFBB-9CAB-4B41-8A0E-9E7B93063638}"/>
    <cellStyle name="Normal 9 4 4 2 3 2 2" xfId="4973" xr:uid="{9BF38FCC-2B99-4044-A51D-666D46A3C65E}"/>
    <cellStyle name="Normal 9 4 4 2 3 3" xfId="4972" xr:uid="{E22360C0-39F1-4F68-978A-1E4C49CEBA5C}"/>
    <cellStyle name="Normal 9 4 4 2 4" xfId="2428" xr:uid="{EBE679FC-1116-42D1-92F6-273D398A9414}"/>
    <cellStyle name="Normal 9 4 4 2 4 2" xfId="4974" xr:uid="{3A22A91D-A09D-456E-AEEB-0FC850B4B59F}"/>
    <cellStyle name="Normal 9 4 4 2 5" xfId="4103" xr:uid="{A33E4DA1-7C72-48ED-8929-1AEDD3AEF05E}"/>
    <cellStyle name="Normal 9 4 4 2 5 2" xfId="4975" xr:uid="{D51842CD-F81E-4C43-B030-0044CAB8E1B0}"/>
    <cellStyle name="Normal 9 4 4 2 6" xfId="4966" xr:uid="{5FBE0C3B-D617-485B-A888-C62CDB297E98}"/>
    <cellStyle name="Normal 9 4 4 3" xfId="866" xr:uid="{D0BE61F2-7402-4745-989D-8FAA802AC1A6}"/>
    <cellStyle name="Normal 9 4 4 3 2" xfId="2429" xr:uid="{71C967DE-2491-492C-B1A1-584D86E414B1}"/>
    <cellStyle name="Normal 9 4 4 3 2 2" xfId="2430" xr:uid="{ED9B3F9A-5E32-45D0-9378-9C3AF1BC0046}"/>
    <cellStyle name="Normal 9 4 4 3 2 2 2" xfId="4978" xr:uid="{5846831B-0448-4C12-9ADE-975E7BCB9337}"/>
    <cellStyle name="Normal 9 4 4 3 2 3" xfId="4977" xr:uid="{6184C75F-2C25-483A-96C3-C5814B685FF7}"/>
    <cellStyle name="Normal 9 4 4 3 3" xfId="2431" xr:uid="{383BEA5A-36EC-49CA-862B-66AEE10841E3}"/>
    <cellStyle name="Normal 9 4 4 3 3 2" xfId="4979" xr:uid="{F5EA2D4E-F40D-4E5B-94D7-670A19743D76}"/>
    <cellStyle name="Normal 9 4 4 3 4" xfId="4104" xr:uid="{E588AACB-31A4-4EF6-9474-05F4A555C46E}"/>
    <cellStyle name="Normal 9 4 4 3 4 2" xfId="4980" xr:uid="{905048A7-F482-460F-A597-98C7C5A898C7}"/>
    <cellStyle name="Normal 9 4 4 3 5" xfId="4976" xr:uid="{43B146E1-0AE4-4E69-ACEF-48FDE2B4690E}"/>
    <cellStyle name="Normal 9 4 4 4" xfId="2432" xr:uid="{25F4DA76-4563-41C8-AE2A-26872BB60DDF}"/>
    <cellStyle name="Normal 9 4 4 4 2" xfId="2433" xr:uid="{EBE2A727-4EBE-46E6-8CFC-E4E4F2D4D4F2}"/>
    <cellStyle name="Normal 9 4 4 4 2 2" xfId="4982" xr:uid="{3F3DD9FF-591A-4C09-B74E-FC4F38043FE0}"/>
    <cellStyle name="Normal 9 4 4 4 3" xfId="4105" xr:uid="{1712D8EE-40E0-44C5-8CC7-8C1BEA39569E}"/>
    <cellStyle name="Normal 9 4 4 4 3 2" xfId="4983" xr:uid="{F629F705-F38B-4B88-AA3C-E65DC05902FC}"/>
    <cellStyle name="Normal 9 4 4 4 4" xfId="4106" xr:uid="{6F8866E1-C39E-4E7E-8A17-2F299E926444}"/>
    <cellStyle name="Normal 9 4 4 4 4 2" xfId="4984" xr:uid="{549F9DBE-541E-4362-AEEF-B3F33A1C2633}"/>
    <cellStyle name="Normal 9 4 4 4 5" xfId="4981" xr:uid="{45FEC2B4-6559-4507-91AF-8EA1BC912B74}"/>
    <cellStyle name="Normal 9 4 4 5" xfId="2434" xr:uid="{3816BE24-DC83-40D7-B644-F597657375A7}"/>
    <cellStyle name="Normal 9 4 4 5 2" xfId="4985" xr:uid="{859AAD77-B9E9-4188-A7D0-473848C2DFA3}"/>
    <cellStyle name="Normal 9 4 4 6" xfId="4107" xr:uid="{E85797D5-5487-47DF-8BD9-3B48FC00EE6F}"/>
    <cellStyle name="Normal 9 4 4 6 2" xfId="4986" xr:uid="{0574FD35-407C-4939-ACF9-1F592BEEE597}"/>
    <cellStyle name="Normal 9 4 4 7" xfId="4108" xr:uid="{4A52E5B1-24CA-4339-8181-73E269C0453A}"/>
    <cellStyle name="Normal 9 4 4 7 2" xfId="4987" xr:uid="{AFD3CC23-9BB9-4D11-980F-E9A0B1645EA6}"/>
    <cellStyle name="Normal 9 4 4 8" xfId="4965" xr:uid="{26D0C9A4-4021-4697-AD27-6B46CBAE8AFB}"/>
    <cellStyle name="Normal 9 4 5" xfId="417" xr:uid="{C62A9AC6-776F-46B0-8A2F-D36BA38942FB}"/>
    <cellStyle name="Normal 9 4 5 2" xfId="867" xr:uid="{0E438E22-010E-4514-9A4F-EB87B7C66EF6}"/>
    <cellStyle name="Normal 9 4 5 2 2" xfId="2435" xr:uid="{BE1FB750-6172-4217-997E-83796972809C}"/>
    <cellStyle name="Normal 9 4 5 2 2 2" xfId="2436" xr:uid="{DC01901A-7A0D-4477-9333-F211887CA958}"/>
    <cellStyle name="Normal 9 4 5 2 2 2 2" xfId="4991" xr:uid="{347F8128-05F4-4AB3-B514-1D48E0DF4D2F}"/>
    <cellStyle name="Normal 9 4 5 2 2 3" xfId="4990" xr:uid="{7A150AEC-A85F-46F8-AACB-BA84C1895019}"/>
    <cellStyle name="Normal 9 4 5 2 3" xfId="2437" xr:uid="{074BBA7F-FAC6-4F84-82FE-D73DF491CC5E}"/>
    <cellStyle name="Normal 9 4 5 2 3 2" xfId="4992" xr:uid="{99FE300C-06E3-4B4E-A646-EEC1542DAA0F}"/>
    <cellStyle name="Normal 9 4 5 2 4" xfId="4109" xr:uid="{32D86589-5516-434A-9A60-067475D0A423}"/>
    <cellStyle name="Normal 9 4 5 2 4 2" xfId="4993" xr:uid="{7369A896-7202-4122-A956-4E3320E5352D}"/>
    <cellStyle name="Normal 9 4 5 2 5" xfId="4989" xr:uid="{81702FC9-F151-41D8-81A5-5D6545073119}"/>
    <cellStyle name="Normal 9 4 5 3" xfId="2438" xr:uid="{70B82A37-1F26-4DF3-867A-B16369153273}"/>
    <cellStyle name="Normal 9 4 5 3 2" xfId="2439" xr:uid="{7EB11529-9B5F-4BBE-92A0-61AF4E71B855}"/>
    <cellStyle name="Normal 9 4 5 3 2 2" xfId="4995" xr:uid="{A8D900FF-BD71-4B4F-82BC-DB9A83004AE1}"/>
    <cellStyle name="Normal 9 4 5 3 3" xfId="4110" xr:uid="{9A0F1CE5-D003-4C70-87FA-6C417ED4DE15}"/>
    <cellStyle name="Normal 9 4 5 3 3 2" xfId="4996" xr:uid="{77609F1E-B2B4-4686-9DEE-382F96CB6D42}"/>
    <cellStyle name="Normal 9 4 5 3 4" xfId="4111" xr:uid="{777DAAD1-7979-482B-B730-7CADCD6BA9CC}"/>
    <cellStyle name="Normal 9 4 5 3 4 2" xfId="4997" xr:uid="{38AE0CE4-D98A-4697-81EE-2B9E29D1F9E2}"/>
    <cellStyle name="Normal 9 4 5 3 5" xfId="4994" xr:uid="{620C68BD-B4DC-4CE6-88DB-1020C58AF5ED}"/>
    <cellStyle name="Normal 9 4 5 4" xfId="2440" xr:uid="{1268676A-6DDA-4B00-812C-7FC52B7E646B}"/>
    <cellStyle name="Normal 9 4 5 4 2" xfId="4998" xr:uid="{FAA00075-6FDC-4B84-8CBE-746FA9967B2D}"/>
    <cellStyle name="Normal 9 4 5 5" xfId="4112" xr:uid="{599F7574-6AED-4801-91C4-F38702683037}"/>
    <cellStyle name="Normal 9 4 5 5 2" xfId="4999" xr:uid="{89B98E35-828A-4094-928B-8C3E983EC784}"/>
    <cellStyle name="Normal 9 4 5 6" xfId="4113" xr:uid="{58E5CD6A-DD49-435D-BE77-AF41393CAADE}"/>
    <cellStyle name="Normal 9 4 5 6 2" xfId="5000" xr:uid="{DDC8A4A0-3215-49CE-88B3-8B9DDA8E574B}"/>
    <cellStyle name="Normal 9 4 5 7" xfId="4988" xr:uid="{F5E17133-57F9-4538-B47B-2643FED50B58}"/>
    <cellStyle name="Normal 9 4 6" xfId="418" xr:uid="{FF5C56E4-D6C8-4D65-AB98-524C34C0B346}"/>
    <cellStyle name="Normal 9 4 6 2" xfId="2441" xr:uid="{267BB2A6-5831-40B7-BD50-B80D4577E023}"/>
    <cellStyle name="Normal 9 4 6 2 2" xfId="2442" xr:uid="{A0B47D33-0D33-4537-A89E-F4A75B4DCA14}"/>
    <cellStyle name="Normal 9 4 6 2 2 2" xfId="5003" xr:uid="{4B44BA63-13B3-4727-9E2C-0C553F7DAAB7}"/>
    <cellStyle name="Normal 9 4 6 2 3" xfId="4114" xr:uid="{5B6BC831-0576-42D5-867F-B2DEF31D9095}"/>
    <cellStyle name="Normal 9 4 6 2 3 2" xfId="5004" xr:uid="{0FB630F1-7332-4047-A310-8C4E422B4706}"/>
    <cellStyle name="Normal 9 4 6 2 4" xfId="4115" xr:uid="{67414C3E-A26D-447F-9AC5-F2884D81D3F8}"/>
    <cellStyle name="Normal 9 4 6 2 4 2" xfId="5005" xr:uid="{FB84043E-7560-4B6F-B540-D8352B29988F}"/>
    <cellStyle name="Normal 9 4 6 2 5" xfId="5002" xr:uid="{479CC4EE-B460-44C3-95B5-46C11B0EF979}"/>
    <cellStyle name="Normal 9 4 6 3" xfId="2443" xr:uid="{27156038-335B-437D-BE46-68B0037A7080}"/>
    <cellStyle name="Normal 9 4 6 3 2" xfId="5006" xr:uid="{8D78B5DD-5A77-4C9C-8B79-60242C455277}"/>
    <cellStyle name="Normal 9 4 6 4" xfId="4116" xr:uid="{E8EAF923-33A3-4AD5-82F3-F4353770C0F7}"/>
    <cellStyle name="Normal 9 4 6 4 2" xfId="5007" xr:uid="{F8754295-0FA4-4D20-B8F7-89D541D5AEF5}"/>
    <cellStyle name="Normal 9 4 6 5" xfId="4117" xr:uid="{77F683DE-5AD3-4764-8685-C3EF3C26D045}"/>
    <cellStyle name="Normal 9 4 6 5 2" xfId="5008" xr:uid="{E96F9E5B-F9A5-4C79-8D5A-A66C53DAB66C}"/>
    <cellStyle name="Normal 9 4 6 6" xfId="5001" xr:uid="{99A5DAF8-72AD-456E-A605-2CB7CFFAEEAE}"/>
    <cellStyle name="Normal 9 4 7" xfId="2444" xr:uid="{CE32BFB3-7884-48D6-A541-7330038BD3C0}"/>
    <cellStyle name="Normal 9 4 7 2" xfId="2445" xr:uid="{2D78CE20-ECCE-4A2E-87B2-EB66105BEA2B}"/>
    <cellStyle name="Normal 9 4 7 2 2" xfId="5010" xr:uid="{06233CC6-4EDE-4CDB-8429-A73ECF28823D}"/>
    <cellStyle name="Normal 9 4 7 3" xfId="4118" xr:uid="{E8730263-D584-41F1-B69E-C7099908C355}"/>
    <cellStyle name="Normal 9 4 7 3 2" xfId="5011" xr:uid="{D55B4849-230F-46FE-B468-F2A1C061B459}"/>
    <cellStyle name="Normal 9 4 7 4" xfId="4119" xr:uid="{520C12D4-7ECC-4A87-B22E-01353A906627}"/>
    <cellStyle name="Normal 9 4 7 4 2" xfId="5012" xr:uid="{D3F7EA74-300B-4646-A4B0-E32654A85769}"/>
    <cellStyle name="Normal 9 4 7 5" xfId="5009" xr:uid="{443E26A1-C385-4B4B-9A26-3F668D802C21}"/>
    <cellStyle name="Normal 9 4 8" xfId="2446" xr:uid="{F1D254B8-9316-4E17-8A0E-DB7F314774D9}"/>
    <cellStyle name="Normal 9 4 8 2" xfId="4120" xr:uid="{11106D5B-F8B4-4BB1-907B-982D266A1C2D}"/>
    <cellStyle name="Normal 9 4 8 2 2" xfId="5014" xr:uid="{324995E2-9E5F-4277-A065-CD1884C3B6D0}"/>
    <cellStyle name="Normal 9 4 8 3" xfId="4121" xr:uid="{F5320B8D-1850-42A6-A98A-AAC23FAA23C5}"/>
    <cellStyle name="Normal 9 4 8 3 2" xfId="5015" xr:uid="{9048E317-895B-4C94-BA51-A0414018B3D0}"/>
    <cellStyle name="Normal 9 4 8 4" xfId="4122" xr:uid="{A040C601-20F3-4EC5-B038-F60284384008}"/>
    <cellStyle name="Normal 9 4 8 4 2" xfId="5016" xr:uid="{D0E6B2F9-049D-4632-8135-6A979F4D0656}"/>
    <cellStyle name="Normal 9 4 8 5" xfId="5013" xr:uid="{27222D50-7D8F-4830-B0CF-E47A83D4D098}"/>
    <cellStyle name="Normal 9 4 9" xfId="4123" xr:uid="{69E3C488-D532-4102-A857-D684401170FA}"/>
    <cellStyle name="Normal 9 4 9 2" xfId="5017" xr:uid="{E2D44C4C-F386-49AD-ADD9-E46523480F7F}"/>
    <cellStyle name="Normal 9 5" xfId="179" xr:uid="{9F8C9186-8B32-448F-B053-BC22CC915419}"/>
    <cellStyle name="Normal 9 5 10" xfId="4124" xr:uid="{63A2FA3D-1083-4DE7-854B-8FE63DCC147F}"/>
    <cellStyle name="Normal 9 5 10 2" xfId="5019" xr:uid="{457D20E9-EC66-4592-8DE1-B9E988BA9379}"/>
    <cellStyle name="Normal 9 5 11" xfId="4125" xr:uid="{08AA7B21-3F58-49C1-B032-587FB34406E8}"/>
    <cellStyle name="Normal 9 5 11 2" xfId="5020" xr:uid="{F639BC4B-612C-4A5D-AA82-833C3BA94967}"/>
    <cellStyle name="Normal 9 5 12" xfId="5018" xr:uid="{404B4972-85DD-4C39-91BD-EFE771E04FC8}"/>
    <cellStyle name="Normal 9 5 2" xfId="180" xr:uid="{FDE946AC-320F-4CE1-9A05-18B958857E71}"/>
    <cellStyle name="Normal 9 5 2 10" xfId="5021" xr:uid="{69A8A45F-1FE7-43C7-88CB-0CFBFCC241F0}"/>
    <cellStyle name="Normal 9 5 2 2" xfId="419" xr:uid="{5579D39D-921D-406E-9DD8-1535EBFE0F31}"/>
    <cellStyle name="Normal 9 5 2 2 2" xfId="868" xr:uid="{215B056A-69AF-4859-9EBA-1D9DB9644F97}"/>
    <cellStyle name="Normal 9 5 2 2 2 2" xfId="869" xr:uid="{78D7AF5D-12F6-421D-B1E1-E25BAB818F79}"/>
    <cellStyle name="Normal 9 5 2 2 2 2 2" xfId="2447" xr:uid="{3F2947A6-88C9-4A9C-BB91-F0644D2ADCE2}"/>
    <cellStyle name="Normal 9 5 2 2 2 2 2 2" xfId="5025" xr:uid="{137DB552-7918-4E92-9FC5-89AB83AC5A56}"/>
    <cellStyle name="Normal 9 5 2 2 2 2 3" xfId="4126" xr:uid="{C13E6948-D2E7-47D3-8E03-36DFF7B49F1B}"/>
    <cellStyle name="Normal 9 5 2 2 2 2 3 2" xfId="5026" xr:uid="{DD9338C2-AC76-4FE6-BE0D-F8E93F895903}"/>
    <cellStyle name="Normal 9 5 2 2 2 2 4" xfId="4127" xr:uid="{B803DB90-CD5D-4C8D-B1E4-5426921E6036}"/>
    <cellStyle name="Normal 9 5 2 2 2 2 4 2" xfId="5027" xr:uid="{1FAC84AA-2C8F-4B92-978F-1DB9B3B0A2A6}"/>
    <cellStyle name="Normal 9 5 2 2 2 2 5" xfId="5024" xr:uid="{A95133CC-3D2E-4F5A-A30F-E5A72A80BDC7}"/>
    <cellStyle name="Normal 9 5 2 2 2 3" xfId="2448" xr:uid="{827D9869-1E27-43D5-9E10-43B70159E3F6}"/>
    <cellStyle name="Normal 9 5 2 2 2 3 2" xfId="4128" xr:uid="{27556FC5-5D2B-40A7-A322-B445F1B3AE8B}"/>
    <cellStyle name="Normal 9 5 2 2 2 3 2 2" xfId="5029" xr:uid="{48C9ACCD-CBF6-4663-A87B-8279AA60177A}"/>
    <cellStyle name="Normal 9 5 2 2 2 3 3" xfId="4129" xr:uid="{FA66FFE5-886A-4F3A-8CA8-80091B0D6AFA}"/>
    <cellStyle name="Normal 9 5 2 2 2 3 3 2" xfId="5030" xr:uid="{0BC447AA-5406-4911-9ACB-B3B094B1740E}"/>
    <cellStyle name="Normal 9 5 2 2 2 3 4" xfId="4130" xr:uid="{A7A214AC-2878-418F-8403-94670F5AEFF1}"/>
    <cellStyle name="Normal 9 5 2 2 2 3 4 2" xfId="5031" xr:uid="{8096ED2C-2C72-471C-AB01-9F1C7895C43A}"/>
    <cellStyle name="Normal 9 5 2 2 2 3 5" xfId="5028" xr:uid="{25753A13-31B7-4085-BB2A-26BC09B372A0}"/>
    <cellStyle name="Normal 9 5 2 2 2 4" xfId="4131" xr:uid="{D366EACB-9107-4510-89E1-CBC12F72C76B}"/>
    <cellStyle name="Normal 9 5 2 2 2 4 2" xfId="5032" xr:uid="{10DDCD23-03E0-4718-800E-BB7080CADFC2}"/>
    <cellStyle name="Normal 9 5 2 2 2 5" xfId="4132" xr:uid="{906FEA3B-EFDD-4182-B971-F5D3BC97BC55}"/>
    <cellStyle name="Normal 9 5 2 2 2 5 2" xfId="5033" xr:uid="{072C8202-3E5E-4E58-9129-F85419E246C9}"/>
    <cellStyle name="Normal 9 5 2 2 2 6" xfId="4133" xr:uid="{635EA896-DD6A-4D18-AE40-B46782390AAE}"/>
    <cellStyle name="Normal 9 5 2 2 2 6 2" xfId="5034" xr:uid="{AFE8F5F8-C396-4D55-B162-1A07FFAC4F00}"/>
    <cellStyle name="Normal 9 5 2 2 2 7" xfId="5023" xr:uid="{A70171CA-0D19-43F9-9A15-16769E214C4D}"/>
    <cellStyle name="Normal 9 5 2 2 3" xfId="870" xr:uid="{2FBCFBF4-5583-45D8-A816-38ABEBF7AADF}"/>
    <cellStyle name="Normal 9 5 2 2 3 2" xfId="2449" xr:uid="{B56B1BBC-8003-4DD6-85E1-60FEC8252A7B}"/>
    <cellStyle name="Normal 9 5 2 2 3 2 2" xfId="4134" xr:uid="{0CE17293-62D2-491E-8E29-A4D2ABC3303B}"/>
    <cellStyle name="Normal 9 5 2 2 3 2 2 2" xfId="5037" xr:uid="{FBB457F6-D9D8-4C61-ADC9-677C44E55A9C}"/>
    <cellStyle name="Normal 9 5 2 2 3 2 3" xfId="4135" xr:uid="{E95CC864-BC8C-49D6-AB96-00E0D6EB3C1D}"/>
    <cellStyle name="Normal 9 5 2 2 3 2 3 2" xfId="5038" xr:uid="{13E9D324-98F0-489D-A0C7-6B91BB1AE4DE}"/>
    <cellStyle name="Normal 9 5 2 2 3 2 4" xfId="4136" xr:uid="{5AE6FF29-3A0F-4B07-81BA-E611CDC752D0}"/>
    <cellStyle name="Normal 9 5 2 2 3 2 4 2" xfId="5039" xr:uid="{D02B496F-C9E3-49E2-8D13-69F3DD05C2DD}"/>
    <cellStyle name="Normal 9 5 2 2 3 2 5" xfId="5036" xr:uid="{4B97BF39-7AC5-4964-B6C2-181AAEA44AD5}"/>
    <cellStyle name="Normal 9 5 2 2 3 3" xfId="4137" xr:uid="{BD09373F-3735-4ADC-8B07-453E1BD41973}"/>
    <cellStyle name="Normal 9 5 2 2 3 3 2" xfId="5040" xr:uid="{3C94E158-7EFC-410D-BE3D-4A65A88A88EF}"/>
    <cellStyle name="Normal 9 5 2 2 3 4" xfId="4138" xr:uid="{23D2A9C4-49A5-46B9-A0B0-5CD88CFAE516}"/>
    <cellStyle name="Normal 9 5 2 2 3 4 2" xfId="5041" xr:uid="{848B4A78-B7B5-4456-8D04-035F696815C2}"/>
    <cellStyle name="Normal 9 5 2 2 3 5" xfId="4139" xr:uid="{176742A1-674D-4295-B1E9-AAD48AF550D6}"/>
    <cellStyle name="Normal 9 5 2 2 3 5 2" xfId="5042" xr:uid="{60E6869F-6D83-42FF-99A7-CA54ABBB416A}"/>
    <cellStyle name="Normal 9 5 2 2 3 6" xfId="5035" xr:uid="{A725DAF7-19CF-47D9-80AD-4D1021686472}"/>
    <cellStyle name="Normal 9 5 2 2 4" xfId="2450" xr:uid="{B8AC648D-D22D-4377-98C4-1884F9DA15F6}"/>
    <cellStyle name="Normal 9 5 2 2 4 2" xfId="4140" xr:uid="{6C823AF5-EA53-4293-AD70-274235CFD5BA}"/>
    <cellStyle name="Normal 9 5 2 2 4 2 2" xfId="5044" xr:uid="{FBBC37F8-22FF-4B98-A67E-6E4FE38D95E9}"/>
    <cellStyle name="Normal 9 5 2 2 4 3" xfId="4141" xr:uid="{742D1D0B-0FA6-43D6-9AD3-BC009B13ACC2}"/>
    <cellStyle name="Normal 9 5 2 2 4 3 2" xfId="5045" xr:uid="{20903021-F6B9-42E8-AB06-305C5CC189FF}"/>
    <cellStyle name="Normal 9 5 2 2 4 4" xfId="4142" xr:uid="{85E94273-85C4-4283-8359-8CD4B2E1C066}"/>
    <cellStyle name="Normal 9 5 2 2 4 4 2" xfId="5046" xr:uid="{15FD4483-B501-47F0-A202-38334250DA9B}"/>
    <cellStyle name="Normal 9 5 2 2 4 5" xfId="5043" xr:uid="{FAC0435F-F1C9-46AD-85F5-01B3CABBA2DD}"/>
    <cellStyle name="Normal 9 5 2 2 5" xfId="4143" xr:uid="{3F08775D-3709-4007-A849-8D82B7FF6509}"/>
    <cellStyle name="Normal 9 5 2 2 5 2" xfId="4144" xr:uid="{49CBA410-510C-41C4-A2E8-F59068A52472}"/>
    <cellStyle name="Normal 9 5 2 2 5 2 2" xfId="5048" xr:uid="{E34B3757-A0DF-4E12-82ED-908A5052DA6F}"/>
    <cellStyle name="Normal 9 5 2 2 5 3" xfId="4145" xr:uid="{BEDCEAD4-B109-4E2E-80AB-6F67600D4FA4}"/>
    <cellStyle name="Normal 9 5 2 2 5 3 2" xfId="5049" xr:uid="{D273AC4F-F18B-4CCC-8E34-710E9A3D0E82}"/>
    <cellStyle name="Normal 9 5 2 2 5 4" xfId="4146" xr:uid="{4F4B0BE5-69DC-4D56-914D-9D8E3A2B2096}"/>
    <cellStyle name="Normal 9 5 2 2 5 4 2" xfId="5050" xr:uid="{48980114-A9E0-4607-A21F-A528B77579BB}"/>
    <cellStyle name="Normal 9 5 2 2 5 5" xfId="5047" xr:uid="{C9C99FB0-2DF7-4296-AD56-70A1588E21BE}"/>
    <cellStyle name="Normal 9 5 2 2 6" xfId="4147" xr:uid="{61DB83F1-12E1-456D-AE5B-1292BF2D4E71}"/>
    <cellStyle name="Normal 9 5 2 2 6 2" xfId="5051" xr:uid="{B643A550-7997-4AA4-AC6C-C3A729BA6774}"/>
    <cellStyle name="Normal 9 5 2 2 7" xfId="4148" xr:uid="{AF36ED3C-56DB-4B6D-A882-A8490F1FD733}"/>
    <cellStyle name="Normal 9 5 2 2 7 2" xfId="5052" xr:uid="{E01955E8-21DA-4A70-AFCB-CF572E91B55A}"/>
    <cellStyle name="Normal 9 5 2 2 8" xfId="4149" xr:uid="{15ABDC0E-AD9C-45DD-A16E-DE6AE8D799A0}"/>
    <cellStyle name="Normal 9 5 2 2 8 2" xfId="5053" xr:uid="{51E489C6-107C-470E-A2E6-D1C25E030A5B}"/>
    <cellStyle name="Normal 9 5 2 2 9" xfId="5022" xr:uid="{C5FD1BC7-BEF1-4737-A4FE-8A366971803F}"/>
    <cellStyle name="Normal 9 5 2 3" xfId="871" xr:uid="{50CF91AB-D1E1-42AA-A512-484403B35F73}"/>
    <cellStyle name="Normal 9 5 2 3 2" xfId="872" xr:uid="{56D20D5A-3CA0-43AB-8366-5A54C59CBF42}"/>
    <cellStyle name="Normal 9 5 2 3 2 2" xfId="873" xr:uid="{F6A61FB6-404E-4EF6-9C4C-C7C963E37816}"/>
    <cellStyle name="Normal 9 5 2 3 2 2 2" xfId="5056" xr:uid="{6B62CA79-2490-4531-A3AA-A41410B99F1D}"/>
    <cellStyle name="Normal 9 5 2 3 2 3" xfId="4150" xr:uid="{0B804FF4-ECCF-441E-8061-ECB67C7CCFE5}"/>
    <cellStyle name="Normal 9 5 2 3 2 3 2" xfId="5057" xr:uid="{5AF9C5E9-4E19-4A3C-83EB-916F46DF8630}"/>
    <cellStyle name="Normal 9 5 2 3 2 4" xfId="4151" xr:uid="{1A5188F1-DAE1-459F-96A2-83F3238795D4}"/>
    <cellStyle name="Normal 9 5 2 3 2 4 2" xfId="5058" xr:uid="{C33221F9-2456-48E4-B6E3-34121691A15A}"/>
    <cellStyle name="Normal 9 5 2 3 2 5" xfId="5055" xr:uid="{E497004D-FFE6-4515-8577-16EA386F7632}"/>
    <cellStyle name="Normal 9 5 2 3 3" xfId="874" xr:uid="{01ED6390-83CE-4621-B2D6-0E7E968CD73B}"/>
    <cellStyle name="Normal 9 5 2 3 3 2" xfId="4152" xr:uid="{5BF93286-37FA-452C-B6A3-4FFFB45308CD}"/>
    <cellStyle name="Normal 9 5 2 3 3 2 2" xfId="5060" xr:uid="{A16108D8-BA87-463A-B415-55DD90FA8F49}"/>
    <cellStyle name="Normal 9 5 2 3 3 3" xfId="4153" xr:uid="{19150D3B-C87E-4610-AD64-4CFDCE3FD3C5}"/>
    <cellStyle name="Normal 9 5 2 3 3 3 2" xfId="5061" xr:uid="{62DFD348-60AB-49E3-8CDC-10AE70BA3B69}"/>
    <cellStyle name="Normal 9 5 2 3 3 4" xfId="4154" xr:uid="{B4C41E21-050A-4B53-AD4A-0F600AD07B98}"/>
    <cellStyle name="Normal 9 5 2 3 3 4 2" xfId="5062" xr:uid="{BE083C82-E0C5-4FA7-9498-5DD6F1593FEF}"/>
    <cellStyle name="Normal 9 5 2 3 3 5" xfId="5059" xr:uid="{3C157DAC-4AA5-4AB3-8218-2AC9B89B0848}"/>
    <cellStyle name="Normal 9 5 2 3 4" xfId="4155" xr:uid="{60B55AFF-AA77-4D84-AEC1-AF23D77050BF}"/>
    <cellStyle name="Normal 9 5 2 3 4 2" xfId="5063" xr:uid="{E43FAB56-6D0B-4AC9-8873-66BC4B086708}"/>
    <cellStyle name="Normal 9 5 2 3 5" xfId="4156" xr:uid="{0CD88D93-DB2E-48ED-A62D-4727B37D529F}"/>
    <cellStyle name="Normal 9 5 2 3 5 2" xfId="5064" xr:uid="{64DF895D-BCF0-4A86-9236-27BE0F86FF12}"/>
    <cellStyle name="Normal 9 5 2 3 6" xfId="4157" xr:uid="{66980439-CCAA-4691-B26B-E2F18DC65A27}"/>
    <cellStyle name="Normal 9 5 2 3 6 2" xfId="5065" xr:uid="{D90F8062-2CE9-4667-BF98-EC800ECC625C}"/>
    <cellStyle name="Normal 9 5 2 3 7" xfId="5054" xr:uid="{B6F0DB00-FE8C-488E-B3BD-31E1FEA453B4}"/>
    <cellStyle name="Normal 9 5 2 4" xfId="875" xr:uid="{5D764A4D-B84D-4492-8E0F-5024709DB0E8}"/>
    <cellStyle name="Normal 9 5 2 4 2" xfId="876" xr:uid="{6A7A1420-4CED-44A1-8532-E2567CDE1CEA}"/>
    <cellStyle name="Normal 9 5 2 4 2 2" xfId="4158" xr:uid="{CA684206-BFBA-4174-A0E6-2FF5EAF13450}"/>
    <cellStyle name="Normal 9 5 2 4 2 2 2" xfId="5068" xr:uid="{E2200448-2194-4D6B-AADA-E4EA913E2BF4}"/>
    <cellStyle name="Normal 9 5 2 4 2 3" xfId="4159" xr:uid="{3A96BF32-1C2C-435B-8C83-7B324F92036C}"/>
    <cellStyle name="Normal 9 5 2 4 2 3 2" xfId="5069" xr:uid="{71B2B5DA-B990-4F9D-A587-87554EC3C05C}"/>
    <cellStyle name="Normal 9 5 2 4 2 4" xfId="4160" xr:uid="{E2A5966C-1C2C-4388-A6FF-46A8779D7B8D}"/>
    <cellStyle name="Normal 9 5 2 4 2 4 2" xfId="5070" xr:uid="{8A547F62-6598-4C07-8F25-78D7DF9DBABB}"/>
    <cellStyle name="Normal 9 5 2 4 2 5" xfId="5067" xr:uid="{A304446A-E807-428D-B2AF-074CA9997DE4}"/>
    <cellStyle name="Normal 9 5 2 4 3" xfId="4161" xr:uid="{D097DF19-472A-4AF2-8307-2AFA5327EA99}"/>
    <cellStyle name="Normal 9 5 2 4 3 2" xfId="5071" xr:uid="{30F0EF59-5ABB-4879-BC45-55825B311B5F}"/>
    <cellStyle name="Normal 9 5 2 4 4" xfId="4162" xr:uid="{DD3A30E2-DB1E-479B-8A3D-7F107309ECAF}"/>
    <cellStyle name="Normal 9 5 2 4 4 2" xfId="5072" xr:uid="{41827B65-85F9-4D7C-AF5B-735260C7ACF3}"/>
    <cellStyle name="Normal 9 5 2 4 5" xfId="4163" xr:uid="{DBF4D99E-6BC7-4383-8386-500743CF9ADD}"/>
    <cellStyle name="Normal 9 5 2 4 5 2" xfId="5073" xr:uid="{AAC3D0A7-1E03-4030-8356-E57AFA263934}"/>
    <cellStyle name="Normal 9 5 2 4 6" xfId="5066" xr:uid="{BAEC9AEC-C5A3-47F9-B71D-1C649F1469A3}"/>
    <cellStyle name="Normal 9 5 2 5" xfId="877" xr:uid="{FF0673B3-3B5B-46F8-934D-315186B871CD}"/>
    <cellStyle name="Normal 9 5 2 5 2" xfId="4164" xr:uid="{6B08A056-1573-4876-8BBF-3ADA3E986272}"/>
    <cellStyle name="Normal 9 5 2 5 2 2" xfId="5075" xr:uid="{B81E7525-FEBD-4200-B149-C3570CC66A5A}"/>
    <cellStyle name="Normal 9 5 2 5 3" xfId="4165" xr:uid="{633DBF3C-BDC3-493E-95DF-487D0739F818}"/>
    <cellStyle name="Normal 9 5 2 5 3 2" xfId="5076" xr:uid="{5E2F550A-7D04-452D-8160-08F0B1C13FA8}"/>
    <cellStyle name="Normal 9 5 2 5 4" xfId="4166" xr:uid="{BAD8A30A-FF15-407B-8CF7-BC0FBF57F94C}"/>
    <cellStyle name="Normal 9 5 2 5 4 2" xfId="5077" xr:uid="{0B949776-8D0B-4433-8F17-683569EF4905}"/>
    <cellStyle name="Normal 9 5 2 5 5" xfId="5074" xr:uid="{910D9AD9-82AD-4F59-B10B-3397EE3BAB0D}"/>
    <cellStyle name="Normal 9 5 2 6" xfId="4167" xr:uid="{62F001D9-BB3A-4454-BE4A-E6633CCD83C3}"/>
    <cellStyle name="Normal 9 5 2 6 2" xfId="4168" xr:uid="{C1D0214A-98D5-4573-BA5E-B563730DFF57}"/>
    <cellStyle name="Normal 9 5 2 6 2 2" xfId="5079" xr:uid="{1BD63ED4-FB65-4B85-A124-1E0691AC8FA0}"/>
    <cellStyle name="Normal 9 5 2 6 3" xfId="4169" xr:uid="{9BCB7BD8-0A2F-496D-9585-4B4B98EF100D}"/>
    <cellStyle name="Normal 9 5 2 6 3 2" xfId="5080" xr:uid="{3A09E470-8B88-4337-8E01-F73A2FDBC0DA}"/>
    <cellStyle name="Normal 9 5 2 6 4" xfId="4170" xr:uid="{646C876A-955C-4435-98BD-4835ACCA5185}"/>
    <cellStyle name="Normal 9 5 2 6 4 2" xfId="5081" xr:uid="{AB81AE10-5E27-4A8B-9565-A486A4441940}"/>
    <cellStyle name="Normal 9 5 2 6 5" xfId="5078" xr:uid="{6B8C60FE-8B35-46EE-9DA8-78BFCC318FE1}"/>
    <cellStyle name="Normal 9 5 2 7" xfId="4171" xr:uid="{70A60165-BD9F-4495-BFE0-A5EF070A985F}"/>
    <cellStyle name="Normal 9 5 2 7 2" xfId="5082" xr:uid="{FA10ED17-8D64-400D-AE33-9A51674AB616}"/>
    <cellStyle name="Normal 9 5 2 8" xfId="4172" xr:uid="{5184D7F9-2DF4-4644-8D03-A267F400732D}"/>
    <cellStyle name="Normal 9 5 2 8 2" xfId="5083" xr:uid="{7CC563CA-8C26-428E-B27A-9455AB6B93E1}"/>
    <cellStyle name="Normal 9 5 2 9" xfId="4173" xr:uid="{B1A8E1E9-F6F0-427E-84CF-1DFD8A3B8C98}"/>
    <cellStyle name="Normal 9 5 2 9 2" xfId="5084" xr:uid="{E08D57A3-C595-499A-87A8-C9458E3C5F5F}"/>
    <cellStyle name="Normal 9 5 3" xfId="420" xr:uid="{98CDB796-75FB-40FB-8C93-22082CB108FF}"/>
    <cellStyle name="Normal 9 5 3 2" xfId="878" xr:uid="{7517F49F-9163-4530-BB4A-B24B76BA98E7}"/>
    <cellStyle name="Normal 9 5 3 2 2" xfId="879" xr:uid="{93FD460E-590E-4BEC-8E84-79D334D83C68}"/>
    <cellStyle name="Normal 9 5 3 2 2 2" xfId="2451" xr:uid="{3F47F4DA-A3D5-4AAE-B36F-1FBDE6CE6628}"/>
    <cellStyle name="Normal 9 5 3 2 2 2 2" xfId="2452" xr:uid="{67965E53-AC15-4177-86B7-F39A49FEDAAC}"/>
    <cellStyle name="Normal 9 5 3 2 2 2 2 2" xfId="5089" xr:uid="{A07AAD71-23A1-4AE9-89AB-6C9018440ABD}"/>
    <cellStyle name="Normal 9 5 3 2 2 2 3" xfId="5088" xr:uid="{389C98A5-AAFB-4373-BB4B-2B609C07C254}"/>
    <cellStyle name="Normal 9 5 3 2 2 3" xfId="2453" xr:uid="{450D5B5B-51B0-4C29-9148-F4674440A5C1}"/>
    <cellStyle name="Normal 9 5 3 2 2 3 2" xfId="5090" xr:uid="{6A9AEA41-9BF3-4B31-AD96-690E23C7EE48}"/>
    <cellStyle name="Normal 9 5 3 2 2 4" xfId="4174" xr:uid="{BD2D4F81-2D1C-4C84-918B-294674D85474}"/>
    <cellStyle name="Normal 9 5 3 2 2 4 2" xfId="5091" xr:uid="{3DDF149F-23FF-4A04-9916-E3E38BF43D5E}"/>
    <cellStyle name="Normal 9 5 3 2 2 5" xfId="5087" xr:uid="{0572F5FA-A3A7-439C-877D-3BC37ABEA376}"/>
    <cellStyle name="Normal 9 5 3 2 3" xfId="2454" xr:uid="{452CE702-5D26-45D5-B9CE-C127793B7A6A}"/>
    <cellStyle name="Normal 9 5 3 2 3 2" xfId="2455" xr:uid="{2F8B9BEF-2C2C-4C41-A2F5-3A34C7EE14D3}"/>
    <cellStyle name="Normal 9 5 3 2 3 2 2" xfId="5093" xr:uid="{55CDF69C-4B9B-4A45-A9E1-ADF0B6CCB8B9}"/>
    <cellStyle name="Normal 9 5 3 2 3 3" xfId="4175" xr:uid="{11F54082-D28E-4D61-AD84-70170C5A4A6D}"/>
    <cellStyle name="Normal 9 5 3 2 3 3 2" xfId="5094" xr:uid="{4A5F9766-6CF9-4154-9476-688770C75A9C}"/>
    <cellStyle name="Normal 9 5 3 2 3 4" xfId="4176" xr:uid="{431B3EC8-2E0D-4A50-99FC-E6B9022A265A}"/>
    <cellStyle name="Normal 9 5 3 2 3 4 2" xfId="5095" xr:uid="{F6F4E9BE-5DC7-4AC6-AD3E-51CA1F0FBA9A}"/>
    <cellStyle name="Normal 9 5 3 2 3 5" xfId="5092" xr:uid="{6428ED7E-36B7-4425-9D7C-E994533D706B}"/>
    <cellStyle name="Normal 9 5 3 2 4" xfId="2456" xr:uid="{4BC2C95C-6342-40AA-B9C0-206861AA83A9}"/>
    <cellStyle name="Normal 9 5 3 2 4 2" xfId="5096" xr:uid="{20496B92-8A8E-4F19-9F30-059E9C8FEA95}"/>
    <cellStyle name="Normal 9 5 3 2 5" xfId="4177" xr:uid="{843B98CB-3DB2-493E-BC49-7A0374EBCD5C}"/>
    <cellStyle name="Normal 9 5 3 2 5 2" xfId="5097" xr:uid="{A8630487-97DD-4DB6-B82F-A3F4E9215A28}"/>
    <cellStyle name="Normal 9 5 3 2 6" xfId="4178" xr:uid="{B967D3EA-C164-41BD-AA04-3DF65C1D38F9}"/>
    <cellStyle name="Normal 9 5 3 2 6 2" xfId="5098" xr:uid="{E04DF913-1802-426D-96AC-26B6AD89A10F}"/>
    <cellStyle name="Normal 9 5 3 2 7" xfId="5086" xr:uid="{EE6786FD-74A2-4E2B-9343-91B64FE1BF80}"/>
    <cellStyle name="Normal 9 5 3 3" xfId="880" xr:uid="{6582DC27-0FE0-4BB4-9F2B-03C24FEDECEA}"/>
    <cellStyle name="Normal 9 5 3 3 2" xfId="2457" xr:uid="{5F656400-E808-4D27-B48E-D1AEF1AFF6A5}"/>
    <cellStyle name="Normal 9 5 3 3 2 2" xfId="2458" xr:uid="{AAC9E50F-2BC3-4135-BD4F-D8A88743D428}"/>
    <cellStyle name="Normal 9 5 3 3 2 2 2" xfId="5101" xr:uid="{0CE2DDD0-2686-4BAB-ABC1-1369B3B26644}"/>
    <cellStyle name="Normal 9 5 3 3 2 3" xfId="4179" xr:uid="{B959BA23-2246-43C4-97E0-CAEB33AE9E44}"/>
    <cellStyle name="Normal 9 5 3 3 2 3 2" xfId="5102" xr:uid="{5BBBB28C-8EE3-459E-BFA7-4DA9E6859A0B}"/>
    <cellStyle name="Normal 9 5 3 3 2 4" xfId="4180" xr:uid="{EA5B3C5B-309B-4A20-93B3-D824D38263B3}"/>
    <cellStyle name="Normal 9 5 3 3 2 4 2" xfId="5103" xr:uid="{621AAAB7-2079-4B9A-8F3B-29102E214477}"/>
    <cellStyle name="Normal 9 5 3 3 2 5" xfId="5100" xr:uid="{254E1EB9-0C7E-4BF5-9533-48E085191FE0}"/>
    <cellStyle name="Normal 9 5 3 3 3" xfId="2459" xr:uid="{63FF2F81-F7AC-4DF3-AD83-2A8C2547D220}"/>
    <cellStyle name="Normal 9 5 3 3 3 2" xfId="5104" xr:uid="{529C3D1E-5A65-49CF-9F70-378E87D7107C}"/>
    <cellStyle name="Normal 9 5 3 3 4" xfId="4181" xr:uid="{A25C1214-B09D-44FF-B306-4248246BE201}"/>
    <cellStyle name="Normal 9 5 3 3 4 2" xfId="5105" xr:uid="{3A3AAF5A-2D86-4DED-8956-EFE5E52F2B5B}"/>
    <cellStyle name="Normal 9 5 3 3 5" xfId="4182" xr:uid="{3F02A602-376F-4BB3-BE28-BF54819BCE08}"/>
    <cellStyle name="Normal 9 5 3 3 5 2" xfId="5106" xr:uid="{526F2E06-06F3-4828-B582-C954AC5864E1}"/>
    <cellStyle name="Normal 9 5 3 3 6" xfId="5099" xr:uid="{A4320BD1-6A7D-4ACA-AEE2-AB5C80746CF1}"/>
    <cellStyle name="Normal 9 5 3 4" xfId="2460" xr:uid="{BCC9F822-708E-44A1-A148-1850000D085A}"/>
    <cellStyle name="Normal 9 5 3 4 2" xfId="2461" xr:uid="{FEB3A709-6F41-4B08-9038-D841ED143E21}"/>
    <cellStyle name="Normal 9 5 3 4 2 2" xfId="5108" xr:uid="{9E0B3AE2-EED0-4D97-BA60-CA98A3D05E0C}"/>
    <cellStyle name="Normal 9 5 3 4 3" xfId="4183" xr:uid="{8D4753DA-9944-4F90-B377-681516AE9A66}"/>
    <cellStyle name="Normal 9 5 3 4 3 2" xfId="5109" xr:uid="{7BBA97BF-B86D-4ACD-8A53-E50EF11901A1}"/>
    <cellStyle name="Normal 9 5 3 4 4" xfId="4184" xr:uid="{93DB4A44-B070-4EF4-9A53-5981AE713A15}"/>
    <cellStyle name="Normal 9 5 3 4 4 2" xfId="5110" xr:uid="{DB71EE60-F952-41E8-BE69-02DF63080EF7}"/>
    <cellStyle name="Normal 9 5 3 4 5" xfId="5107" xr:uid="{45D06F9B-15A0-4A1D-9D90-89097C5A63FE}"/>
    <cellStyle name="Normal 9 5 3 5" xfId="2462" xr:uid="{55BB33F0-9519-4329-A3B9-57B5D6C1F1BC}"/>
    <cellStyle name="Normal 9 5 3 5 2" xfId="4185" xr:uid="{CBEE6A5C-E935-49D6-BDED-5FF82CD27421}"/>
    <cellStyle name="Normal 9 5 3 5 2 2" xfId="5112" xr:uid="{729F2C42-07C5-45C5-B3CA-4E98D006D233}"/>
    <cellStyle name="Normal 9 5 3 5 3" xfId="4186" xr:uid="{32539E30-69A7-48CB-A21C-444729E2FBCF}"/>
    <cellStyle name="Normal 9 5 3 5 3 2" xfId="5113" xr:uid="{DCD8DE29-7917-48F6-BB93-7E16C230DBA3}"/>
    <cellStyle name="Normal 9 5 3 5 4" xfId="4187" xr:uid="{0281B6FB-5207-4582-A030-FA60A335AC14}"/>
    <cellStyle name="Normal 9 5 3 5 4 2" xfId="5114" xr:uid="{D68FD9F9-F2FE-47DA-82FE-9A4B219C268C}"/>
    <cellStyle name="Normal 9 5 3 5 5" xfId="5111" xr:uid="{E0B85E85-00A5-469F-BB47-F1E201A8B4F2}"/>
    <cellStyle name="Normal 9 5 3 6" xfId="4188" xr:uid="{5A2CF1B5-E01A-4B90-A20D-921838FD204B}"/>
    <cellStyle name="Normal 9 5 3 6 2" xfId="5115" xr:uid="{173A327D-6D05-4E3F-981C-31F2EE9DB59F}"/>
    <cellStyle name="Normal 9 5 3 7" xfId="4189" xr:uid="{DCD79CE2-F081-4CC1-9CF4-597F648F39EB}"/>
    <cellStyle name="Normal 9 5 3 7 2" xfId="5116" xr:uid="{ADB48763-56FA-4BEC-96F1-627581BDDFF4}"/>
    <cellStyle name="Normal 9 5 3 8" xfId="4190" xr:uid="{15390009-80E7-460D-8C49-985CD83FC3F4}"/>
    <cellStyle name="Normal 9 5 3 8 2" xfId="5117" xr:uid="{7B9E32FE-955E-4703-B588-C3A41C863DB8}"/>
    <cellStyle name="Normal 9 5 3 9" xfId="5085" xr:uid="{7EA34EDF-CF56-4EEC-8EA7-2C775CFCC881}"/>
    <cellStyle name="Normal 9 5 4" xfId="421" xr:uid="{638AADB0-8605-4116-859F-F1F64811083B}"/>
    <cellStyle name="Normal 9 5 4 2" xfId="881" xr:uid="{0B9BDD28-DC52-4316-A433-432B9EAFDCE0}"/>
    <cellStyle name="Normal 9 5 4 2 2" xfId="882" xr:uid="{9B4A0E4A-8505-48A3-A8BF-99562367C406}"/>
    <cellStyle name="Normal 9 5 4 2 2 2" xfId="2463" xr:uid="{9D17C39D-C1FD-4338-8364-2ACA30DA4E55}"/>
    <cellStyle name="Normal 9 5 4 2 2 2 2" xfId="5121" xr:uid="{B9E4C13C-1552-40EA-A75F-39015DC3245F}"/>
    <cellStyle name="Normal 9 5 4 2 2 3" xfId="4191" xr:uid="{8254C7B5-A7A1-43BC-A2C0-C6623F087614}"/>
    <cellStyle name="Normal 9 5 4 2 2 3 2" xfId="5122" xr:uid="{3D6C3694-1139-47BC-A3ED-A6A897CA5F62}"/>
    <cellStyle name="Normal 9 5 4 2 2 4" xfId="4192" xr:uid="{90ADB10C-5B92-4610-90EE-C3332712A664}"/>
    <cellStyle name="Normal 9 5 4 2 2 4 2" xfId="5123" xr:uid="{C7E0717D-9F7B-40BD-965B-146550AF9663}"/>
    <cellStyle name="Normal 9 5 4 2 2 5" xfId="5120" xr:uid="{AC90D496-9278-4BE2-9448-9B5B74A4C0FF}"/>
    <cellStyle name="Normal 9 5 4 2 3" xfId="2464" xr:uid="{EA27D8D4-A1A7-4C02-BEBB-A51D01130B36}"/>
    <cellStyle name="Normal 9 5 4 2 3 2" xfId="5124" xr:uid="{A22442D4-4ADF-4A08-A8ED-486C5436F3D7}"/>
    <cellStyle name="Normal 9 5 4 2 4" xfId="4193" xr:uid="{9CF1B115-7AD3-40F7-8C6B-8EBCB0F7041C}"/>
    <cellStyle name="Normal 9 5 4 2 4 2" xfId="5125" xr:uid="{97DCA298-1170-4565-895C-7F8CED3B28C3}"/>
    <cellStyle name="Normal 9 5 4 2 5" xfId="4194" xr:uid="{B7A7BF3F-A455-4ADC-B10E-FFCA25F3B40E}"/>
    <cellStyle name="Normal 9 5 4 2 5 2" xfId="5126" xr:uid="{C9850265-EB0F-42B2-AD1A-2C98B26D7948}"/>
    <cellStyle name="Normal 9 5 4 2 6" xfId="5119" xr:uid="{36FDDAB4-FB4C-482E-9FB2-A01C76F58C15}"/>
    <cellStyle name="Normal 9 5 4 3" xfId="883" xr:uid="{5379DB93-EF87-4BA0-889B-91FD4FB4656B}"/>
    <cellStyle name="Normal 9 5 4 3 2" xfId="2465" xr:uid="{0B708939-0BB0-458E-B6B5-B307D3CECF33}"/>
    <cellStyle name="Normal 9 5 4 3 2 2" xfId="5128" xr:uid="{BF3772CB-93E1-4676-87BB-3C7D379E460E}"/>
    <cellStyle name="Normal 9 5 4 3 3" xfId="4195" xr:uid="{70076660-5C62-4DEE-82D4-4FD7C2C3FC86}"/>
    <cellStyle name="Normal 9 5 4 3 3 2" xfId="5129" xr:uid="{39965004-CB70-43A2-96BE-67DD3E98DCBC}"/>
    <cellStyle name="Normal 9 5 4 3 4" xfId="4196" xr:uid="{9CF44F4A-B077-48FE-BEFA-24648E2903AD}"/>
    <cellStyle name="Normal 9 5 4 3 4 2" xfId="5130" xr:uid="{A998ED56-0633-4B0E-88EF-E4E2789FCBA1}"/>
    <cellStyle name="Normal 9 5 4 3 5" xfId="5127" xr:uid="{59DB3BD2-EEF0-4B73-9D62-501123C43CA2}"/>
    <cellStyle name="Normal 9 5 4 4" xfId="2466" xr:uid="{B52CDD82-778F-4F87-A02C-68F25B8E9E40}"/>
    <cellStyle name="Normal 9 5 4 4 2" xfId="4197" xr:uid="{4FD4844F-8291-47C5-928E-8A736AAD9C6C}"/>
    <cellStyle name="Normal 9 5 4 4 2 2" xfId="5132" xr:uid="{2AF90A06-3F7B-4907-8AF0-F39D4B1A390D}"/>
    <cellStyle name="Normal 9 5 4 4 3" xfId="4198" xr:uid="{30B0F02F-1CAB-48C7-91E2-C74DF1ED5538}"/>
    <cellStyle name="Normal 9 5 4 4 3 2" xfId="5133" xr:uid="{AD7F2DE9-2C23-413C-AC01-BC1691F009E6}"/>
    <cellStyle name="Normal 9 5 4 4 4" xfId="4199" xr:uid="{1322E87D-7C8A-4E2D-8260-ECC14BC4766B}"/>
    <cellStyle name="Normal 9 5 4 4 4 2" xfId="5134" xr:uid="{0F1E5BDC-C948-4AE3-B820-6E19391B3851}"/>
    <cellStyle name="Normal 9 5 4 4 5" xfId="5131" xr:uid="{AA7D00AA-BECA-44FC-8D95-EB9BE220196D}"/>
    <cellStyle name="Normal 9 5 4 5" xfId="4200" xr:uid="{528E1C5C-B4CC-41FC-BBDB-743FC22EF252}"/>
    <cellStyle name="Normal 9 5 4 5 2" xfId="5135" xr:uid="{7BDBBB1D-CB6A-44A5-9BA1-F078CC0BA9BE}"/>
    <cellStyle name="Normal 9 5 4 6" xfId="4201" xr:uid="{D9C32779-0408-46DD-8701-BD7C2203388D}"/>
    <cellStyle name="Normal 9 5 4 6 2" xfId="5136" xr:uid="{186EF31C-BB71-43D5-8D28-8D1471C219F5}"/>
    <cellStyle name="Normal 9 5 4 7" xfId="4202" xr:uid="{12A120BF-8C58-4F1C-99F5-CDF396FB4FE5}"/>
    <cellStyle name="Normal 9 5 4 7 2" xfId="5137" xr:uid="{F38338FA-70FD-4A61-A179-8B250A3283CC}"/>
    <cellStyle name="Normal 9 5 4 8" xfId="5118" xr:uid="{37B687BC-4500-46E4-81B9-E2ABB5F10CD9}"/>
    <cellStyle name="Normal 9 5 5" xfId="422" xr:uid="{F6980279-53D0-42CF-A1DF-F9FB5BC3A419}"/>
    <cellStyle name="Normal 9 5 5 2" xfId="884" xr:uid="{41A69DA6-AEFC-41AF-8759-5110EE0DACC6}"/>
    <cellStyle name="Normal 9 5 5 2 2" xfId="2467" xr:uid="{D271B6B3-7720-4B3E-8A15-8C20C6B7600A}"/>
    <cellStyle name="Normal 9 5 5 2 2 2" xfId="5140" xr:uid="{4188CAA5-467B-4573-AA38-1D7A5E5DBDCD}"/>
    <cellStyle name="Normal 9 5 5 2 3" xfId="4203" xr:uid="{6550C079-5294-426F-87E0-586C9CDBC017}"/>
    <cellStyle name="Normal 9 5 5 2 3 2" xfId="5141" xr:uid="{015A377B-0853-4AAC-B3AB-596DC2106268}"/>
    <cellStyle name="Normal 9 5 5 2 4" xfId="4204" xr:uid="{83936E0E-3EC0-4B81-80E6-1AEF61AD7796}"/>
    <cellStyle name="Normal 9 5 5 2 4 2" xfId="5142" xr:uid="{4DE4FFC2-448E-4591-84E6-7F02674438DE}"/>
    <cellStyle name="Normal 9 5 5 2 5" xfId="5139" xr:uid="{CCB956F0-3DD2-4C93-B1F0-7779F7DADD5B}"/>
    <cellStyle name="Normal 9 5 5 3" xfId="2468" xr:uid="{A4C244C6-1636-4D09-8992-5233DD2B5D94}"/>
    <cellStyle name="Normal 9 5 5 3 2" xfId="4205" xr:uid="{09043C35-D759-4F42-8948-1FC86200B265}"/>
    <cellStyle name="Normal 9 5 5 3 2 2" xfId="5144" xr:uid="{6188C35B-6D2D-4F5E-BED8-9307B892289E}"/>
    <cellStyle name="Normal 9 5 5 3 3" xfId="4206" xr:uid="{0C8B90E9-70EA-4CF1-AF96-07D8DA1FDE29}"/>
    <cellStyle name="Normal 9 5 5 3 3 2" xfId="5145" xr:uid="{B540498B-D590-409A-B117-8C8DB73906C6}"/>
    <cellStyle name="Normal 9 5 5 3 4" xfId="4207" xr:uid="{04711D06-292C-4EF9-ABB4-DA19C0A7302E}"/>
    <cellStyle name="Normal 9 5 5 3 4 2" xfId="5146" xr:uid="{FBB274FA-772D-40FA-9F52-3B772F4E050B}"/>
    <cellStyle name="Normal 9 5 5 3 5" xfId="5143" xr:uid="{DB711FA3-430C-428B-AA6E-0BC42B8FAE93}"/>
    <cellStyle name="Normal 9 5 5 4" xfId="4208" xr:uid="{85168DED-C624-45CB-9A4A-FECB4E869037}"/>
    <cellStyle name="Normal 9 5 5 4 2" xfId="5147" xr:uid="{2D637DC3-ADB1-40FE-AA6E-F894F59670A9}"/>
    <cellStyle name="Normal 9 5 5 5" xfId="4209" xr:uid="{CFE7BB34-AEFE-42D3-80D8-BB0DF26ECB7F}"/>
    <cellStyle name="Normal 9 5 5 5 2" xfId="5148" xr:uid="{8F3C5780-1E94-4397-AC6E-CD24C188B5BD}"/>
    <cellStyle name="Normal 9 5 5 6" xfId="4210" xr:uid="{E90B59D8-5CAB-415C-B967-2FDC27619752}"/>
    <cellStyle name="Normal 9 5 5 6 2" xfId="5149" xr:uid="{06919280-0C7C-403F-AB24-A0C8EE0A38BA}"/>
    <cellStyle name="Normal 9 5 5 7" xfId="5138" xr:uid="{C10BD2EF-6D3D-45EB-A4D6-8CF82C9CE0FF}"/>
    <cellStyle name="Normal 9 5 6" xfId="885" xr:uid="{F5C0990F-60F3-44D3-8D95-7EC98499AEB8}"/>
    <cellStyle name="Normal 9 5 6 2" xfId="2469" xr:uid="{197A40E6-107C-4E7B-B049-4B8748271F45}"/>
    <cellStyle name="Normal 9 5 6 2 2" xfId="4211" xr:uid="{6CC0F383-B153-41C3-A897-47CD8D9F3BA2}"/>
    <cellStyle name="Normal 9 5 6 2 2 2" xfId="5152" xr:uid="{8BE8E0F1-AE2C-4591-BB68-76C1CCA19E8F}"/>
    <cellStyle name="Normal 9 5 6 2 3" xfId="4212" xr:uid="{A4525AD5-C7B4-45D7-AD8E-0D7987EB64BE}"/>
    <cellStyle name="Normal 9 5 6 2 3 2" xfId="5153" xr:uid="{F9004252-B620-490A-9CEF-39CA2446E135}"/>
    <cellStyle name="Normal 9 5 6 2 4" xfId="4213" xr:uid="{D152B5BB-C963-4921-BA8A-21FDD0649278}"/>
    <cellStyle name="Normal 9 5 6 2 4 2" xfId="5154" xr:uid="{1DDA4FD9-3BE3-4CBD-8B84-2241F15621D5}"/>
    <cellStyle name="Normal 9 5 6 2 5" xfId="5151" xr:uid="{02CB8979-36DB-4E5A-A2D3-0A6EC31F3722}"/>
    <cellStyle name="Normal 9 5 6 3" xfId="4214" xr:uid="{E41802A5-6FF0-4182-BE8A-0A51B1A2B71D}"/>
    <cellStyle name="Normal 9 5 6 3 2" xfId="5155" xr:uid="{902CA941-79C9-4643-B1F7-DC8A41D8DAA1}"/>
    <cellStyle name="Normal 9 5 6 4" xfId="4215" xr:uid="{04DF01D2-EE25-4EE1-BC7D-0ACA01BBFA1D}"/>
    <cellStyle name="Normal 9 5 6 4 2" xfId="5156" xr:uid="{D1099C18-8D6F-4D1A-8963-ECEB748FD359}"/>
    <cellStyle name="Normal 9 5 6 5" xfId="4216" xr:uid="{F8529A07-C167-4CF3-BDA2-3E0E23561A49}"/>
    <cellStyle name="Normal 9 5 6 5 2" xfId="5157" xr:uid="{6D2A2E99-1408-4E34-BF33-9EA850C5DA23}"/>
    <cellStyle name="Normal 9 5 6 6" xfId="5150" xr:uid="{688DDA80-94B6-49B7-AFC0-842D14A78921}"/>
    <cellStyle name="Normal 9 5 7" xfId="2470" xr:uid="{3994C94D-D312-445F-826C-0B743EDFDEAC}"/>
    <cellStyle name="Normal 9 5 7 2" xfId="4217" xr:uid="{9CD571F4-5AAB-4AFD-90DC-559B59D64DE7}"/>
    <cellStyle name="Normal 9 5 7 2 2" xfId="5159" xr:uid="{50B81B65-DC41-43B3-BEA7-3304166FCE62}"/>
    <cellStyle name="Normal 9 5 7 3" xfId="4218" xr:uid="{4E0DDE40-182F-455E-80E3-E63BC2A3290E}"/>
    <cellStyle name="Normal 9 5 7 3 2" xfId="5160" xr:uid="{ECF763ED-D900-4A07-ACFD-F9B1846BB185}"/>
    <cellStyle name="Normal 9 5 7 4" xfId="4219" xr:uid="{E7EB242E-FB92-4ADF-90C8-14A77D3D0CBD}"/>
    <cellStyle name="Normal 9 5 7 4 2" xfId="5161" xr:uid="{6D820B34-F809-4BE7-8107-60EC2E7514FE}"/>
    <cellStyle name="Normal 9 5 7 5" xfId="5158" xr:uid="{93783446-B885-4E18-A295-60F62B2CA2E3}"/>
    <cellStyle name="Normal 9 5 8" xfId="4220" xr:uid="{2B2A1449-A72E-412F-B844-934424C95A11}"/>
    <cellStyle name="Normal 9 5 8 2" xfId="4221" xr:uid="{69E4C002-0668-4F8A-B4D5-5CAE4578DAEC}"/>
    <cellStyle name="Normal 9 5 8 2 2" xfId="5163" xr:uid="{B01CAFA4-4313-47FE-A610-FC75FB63EA64}"/>
    <cellStyle name="Normal 9 5 8 3" xfId="4222" xr:uid="{DCFD7389-E95C-4596-AA3D-821C3E802D91}"/>
    <cellStyle name="Normal 9 5 8 3 2" xfId="5164" xr:uid="{B217694C-E4EA-4E5C-9CC8-0837DB560C21}"/>
    <cellStyle name="Normal 9 5 8 4" xfId="4223" xr:uid="{E0724C95-8C04-4812-8A8F-A14489D2BAC9}"/>
    <cellStyle name="Normal 9 5 8 4 2" xfId="5165" xr:uid="{E2568407-5744-4B3A-B570-556B940E59BB}"/>
    <cellStyle name="Normal 9 5 8 5" xfId="5162" xr:uid="{36663BAE-C96E-4659-81DE-EC16FC22B654}"/>
    <cellStyle name="Normal 9 5 9" xfId="4224" xr:uid="{B6154C11-B03C-41C1-A893-E9BA81571D64}"/>
    <cellStyle name="Normal 9 5 9 2" xfId="5166" xr:uid="{D8DADA0B-5132-47D9-98A9-B071D9FB57D5}"/>
    <cellStyle name="Normal 9 6" xfId="181" xr:uid="{598974AD-FECE-498E-9A6C-079B4006B862}"/>
    <cellStyle name="Normal 9 6 10" xfId="5167" xr:uid="{00B28CEC-792F-4E16-AEDC-BAB65B9E91C3}"/>
    <cellStyle name="Normal 9 6 2" xfId="182" xr:uid="{9552D730-E966-4B26-AACF-7D2ECF031AA6}"/>
    <cellStyle name="Normal 9 6 2 2" xfId="423" xr:uid="{09E29813-91B3-41B1-A9DE-A5130744C649}"/>
    <cellStyle name="Normal 9 6 2 2 2" xfId="886" xr:uid="{4DB3C7F8-7AA2-4593-8262-3E4012629807}"/>
    <cellStyle name="Normal 9 6 2 2 2 2" xfId="2471" xr:uid="{6A7043BC-0C82-43A0-AB78-941218F834FC}"/>
    <cellStyle name="Normal 9 6 2 2 2 2 2" xfId="5171" xr:uid="{01609B5A-D97C-42F9-AFFD-08F9C87B25F9}"/>
    <cellStyle name="Normal 9 6 2 2 2 3" xfId="4225" xr:uid="{78C0CD46-E5DA-48B9-ACA7-AA28ED96747F}"/>
    <cellStyle name="Normal 9 6 2 2 2 3 2" xfId="5172" xr:uid="{F2DF276D-D6F5-4A58-A8BC-4B42AE8F5F88}"/>
    <cellStyle name="Normal 9 6 2 2 2 4" xfId="4226" xr:uid="{2172A105-AD51-4874-9169-0212659D1CE8}"/>
    <cellStyle name="Normal 9 6 2 2 2 4 2" xfId="5173" xr:uid="{7BAF0036-1618-4158-B16D-CC3CA87527EC}"/>
    <cellStyle name="Normal 9 6 2 2 2 5" xfId="5170" xr:uid="{51F74852-99FF-473C-BF38-1E1622D97A12}"/>
    <cellStyle name="Normal 9 6 2 2 3" xfId="2472" xr:uid="{07CF961E-B12C-4002-9929-DA08BB51B143}"/>
    <cellStyle name="Normal 9 6 2 2 3 2" xfId="4227" xr:uid="{02B7C565-F3CB-44EB-B121-BDF6375D38ED}"/>
    <cellStyle name="Normal 9 6 2 2 3 2 2" xfId="5175" xr:uid="{4EE306F4-F68B-46D5-8368-017DC2129687}"/>
    <cellStyle name="Normal 9 6 2 2 3 3" xfId="4228" xr:uid="{11578D1A-63B7-45F5-B725-978DF187DCBE}"/>
    <cellStyle name="Normal 9 6 2 2 3 3 2" xfId="5176" xr:uid="{8476F88C-B4F8-48A0-BA4C-2F52E7F4BCFA}"/>
    <cellStyle name="Normal 9 6 2 2 3 4" xfId="4229" xr:uid="{156FA706-687A-48F4-B23B-F90F597229CA}"/>
    <cellStyle name="Normal 9 6 2 2 3 4 2" xfId="5177" xr:uid="{6B610FB8-1445-4935-952A-2CFF52B53412}"/>
    <cellStyle name="Normal 9 6 2 2 3 5" xfId="5174" xr:uid="{A89ED2FD-792C-47AA-80F4-3B70BC4DB00A}"/>
    <cellStyle name="Normal 9 6 2 2 4" xfId="4230" xr:uid="{F74435CA-4038-47C0-B3C7-67919A53C129}"/>
    <cellStyle name="Normal 9 6 2 2 4 2" xfId="5178" xr:uid="{A9047CB5-362E-4892-B1BA-C3439A543062}"/>
    <cellStyle name="Normal 9 6 2 2 5" xfId="4231" xr:uid="{6630648F-862D-4CDD-938D-52E933DC9529}"/>
    <cellStyle name="Normal 9 6 2 2 5 2" xfId="5179" xr:uid="{B231BE35-7214-4471-8681-052A59722707}"/>
    <cellStyle name="Normal 9 6 2 2 6" xfId="4232" xr:uid="{6285EB00-C8A3-43F3-9B46-BDAAAF2A06CA}"/>
    <cellStyle name="Normal 9 6 2 2 6 2" xfId="5180" xr:uid="{A1B7F1DF-AD99-4729-8278-EEEC8EFAE13F}"/>
    <cellStyle name="Normal 9 6 2 2 7" xfId="5169" xr:uid="{5A1680CA-B375-4285-A582-0A7D5C80DCA1}"/>
    <cellStyle name="Normal 9 6 2 3" xfId="887" xr:uid="{F4EEA4D2-003B-4C85-B693-2DB94059DC1C}"/>
    <cellStyle name="Normal 9 6 2 3 2" xfId="2473" xr:uid="{BED4203F-A54D-41ED-9AAB-461A8E46AA78}"/>
    <cellStyle name="Normal 9 6 2 3 2 2" xfId="4233" xr:uid="{351D51F1-631A-49B3-B89E-5ECED1617F86}"/>
    <cellStyle name="Normal 9 6 2 3 2 2 2" xfId="5183" xr:uid="{DA029627-F758-4D92-BAC6-3C0EBAB068D2}"/>
    <cellStyle name="Normal 9 6 2 3 2 3" xfId="4234" xr:uid="{05ECFD68-C8D2-4202-B68E-644DAC2341A1}"/>
    <cellStyle name="Normal 9 6 2 3 2 3 2" xfId="5184" xr:uid="{2CE8956A-0EC8-41D5-B189-8950595A660C}"/>
    <cellStyle name="Normal 9 6 2 3 2 4" xfId="4235" xr:uid="{A598BFE0-B160-4608-A3A4-67DB2C6B5FAA}"/>
    <cellStyle name="Normal 9 6 2 3 2 4 2" xfId="5185" xr:uid="{4BA285B1-CB94-4331-AE7D-33CCCFB30AFA}"/>
    <cellStyle name="Normal 9 6 2 3 2 5" xfId="5182" xr:uid="{CAA16C20-B413-4211-BEC3-A33AC284E53F}"/>
    <cellStyle name="Normal 9 6 2 3 3" xfId="4236" xr:uid="{0084A6D7-4EC4-439E-8CA9-890B0ADBBCC0}"/>
    <cellStyle name="Normal 9 6 2 3 3 2" xfId="5186" xr:uid="{CFEC3386-3792-43F0-BAB0-B73E466974E1}"/>
    <cellStyle name="Normal 9 6 2 3 4" xfId="4237" xr:uid="{0BC8456D-23D0-48E7-AE7E-4C45254281BD}"/>
    <cellStyle name="Normal 9 6 2 3 4 2" xfId="5187" xr:uid="{B85711FC-6CE4-4E6C-82FC-D870B203107B}"/>
    <cellStyle name="Normal 9 6 2 3 5" xfId="4238" xr:uid="{0EF60048-FF9F-4ACF-811D-C4F6709EA973}"/>
    <cellStyle name="Normal 9 6 2 3 5 2" xfId="5188" xr:uid="{6812F7BB-3BA6-41CB-9CE7-4994D1CA62D4}"/>
    <cellStyle name="Normal 9 6 2 3 6" xfId="5181" xr:uid="{E07F93CD-92C4-4A91-A3A1-1DBDADD8E94B}"/>
    <cellStyle name="Normal 9 6 2 4" xfId="2474" xr:uid="{72F5BA0D-08DE-4DAA-A396-4E6B0D56733C}"/>
    <cellStyle name="Normal 9 6 2 4 2" xfId="4239" xr:uid="{B4A7C700-9ED4-48F1-845A-C1766F529756}"/>
    <cellStyle name="Normal 9 6 2 4 2 2" xfId="5190" xr:uid="{56FC2A39-1EB6-4A8A-9749-F490A9324158}"/>
    <cellStyle name="Normal 9 6 2 4 3" xfId="4240" xr:uid="{6ED46977-3806-47CB-87E4-93120CD4462D}"/>
    <cellStyle name="Normal 9 6 2 4 3 2" xfId="5191" xr:uid="{535327E8-81EC-412F-A25F-9CD16528D885}"/>
    <cellStyle name="Normal 9 6 2 4 4" xfId="4241" xr:uid="{385427BD-7CB0-428E-8A09-851A5CF4EDDA}"/>
    <cellStyle name="Normal 9 6 2 4 4 2" xfId="5192" xr:uid="{4214EE00-9029-4347-910D-005DFD19F204}"/>
    <cellStyle name="Normal 9 6 2 4 5" xfId="5189" xr:uid="{437D65DE-3C41-4FE1-9EA6-5D36AD148FCD}"/>
    <cellStyle name="Normal 9 6 2 5" xfId="4242" xr:uid="{C8239FC8-973E-4EA0-AF54-D1828E61152C}"/>
    <cellStyle name="Normal 9 6 2 5 2" xfId="4243" xr:uid="{60BB630A-3D31-4997-AEAB-E4F497A61F21}"/>
    <cellStyle name="Normal 9 6 2 5 2 2" xfId="5194" xr:uid="{615C37A9-3B1F-4D2F-A7A5-D7D9E46D525E}"/>
    <cellStyle name="Normal 9 6 2 5 3" xfId="4244" xr:uid="{5635B3B5-59E9-40A4-BE0C-413B635EE948}"/>
    <cellStyle name="Normal 9 6 2 5 3 2" xfId="5195" xr:uid="{AC875F87-1C9A-4379-A454-46CC724E8DB7}"/>
    <cellStyle name="Normal 9 6 2 5 4" xfId="4245" xr:uid="{5D5E44A1-24EE-49CC-96C0-42CDE55FE330}"/>
    <cellStyle name="Normal 9 6 2 5 4 2" xfId="5196" xr:uid="{C046FC04-E9CB-4EC5-90A0-35C1E69655A0}"/>
    <cellStyle name="Normal 9 6 2 5 5" xfId="5193" xr:uid="{4961E4C3-F3E5-408B-AB2E-6F604E230B58}"/>
    <cellStyle name="Normal 9 6 2 6" xfId="4246" xr:uid="{A7404D0F-6442-482B-8BFC-A364D7B736CC}"/>
    <cellStyle name="Normal 9 6 2 6 2" xfId="5197" xr:uid="{4BAA0F60-7263-478B-B9CF-6E3F513704DC}"/>
    <cellStyle name="Normal 9 6 2 7" xfId="4247" xr:uid="{4EF16EF8-EA2F-4EF4-B32B-1422EFA9647F}"/>
    <cellStyle name="Normal 9 6 2 7 2" xfId="5198" xr:uid="{AFED901C-22D6-42C2-92D4-84E98D261CBF}"/>
    <cellStyle name="Normal 9 6 2 8" xfId="4248" xr:uid="{14FAC45F-6EAA-446C-B62D-27F80C2D6E36}"/>
    <cellStyle name="Normal 9 6 2 8 2" xfId="5199" xr:uid="{C77A023F-5044-4409-ACEE-7BD16FE59904}"/>
    <cellStyle name="Normal 9 6 2 9" xfId="5168" xr:uid="{DBB53288-DDB1-411A-85D9-DC52304B5998}"/>
    <cellStyle name="Normal 9 6 3" xfId="424" xr:uid="{2E94F2CB-88B0-492F-A2A7-716BC657270F}"/>
    <cellStyle name="Normal 9 6 3 2" xfId="888" xr:uid="{F272B099-CF66-4D76-B6D0-30995658542B}"/>
    <cellStyle name="Normal 9 6 3 2 2" xfId="889" xr:uid="{97F7AACE-B561-4036-82EB-D706B11BC06D}"/>
    <cellStyle name="Normal 9 6 3 2 2 2" xfId="5202" xr:uid="{E08D1E86-903A-45D4-96CB-B01BF22E59EF}"/>
    <cellStyle name="Normal 9 6 3 2 3" xfId="4249" xr:uid="{7B9F2F86-A05B-4104-A2BD-2D2C536EAA37}"/>
    <cellStyle name="Normal 9 6 3 2 3 2" xfId="5203" xr:uid="{97A38C26-C8F7-4BD5-AD1A-55378C1DF186}"/>
    <cellStyle name="Normal 9 6 3 2 4" xfId="4250" xr:uid="{0327244A-B937-4D5E-97CC-2A40DDB83EDE}"/>
    <cellStyle name="Normal 9 6 3 2 4 2" xfId="5204" xr:uid="{6BC4B7E1-AB38-4425-BCEA-700CDC1A1624}"/>
    <cellStyle name="Normal 9 6 3 2 5" xfId="5201" xr:uid="{65663E5B-7CD7-4FC5-B48F-71AD14160CCC}"/>
    <cellStyle name="Normal 9 6 3 3" xfId="890" xr:uid="{6B44F5B0-E3A0-42A1-B2D3-2FC912E0F3E9}"/>
    <cellStyle name="Normal 9 6 3 3 2" xfId="4251" xr:uid="{92719860-ABF6-4080-BE2F-8D5D89A8742C}"/>
    <cellStyle name="Normal 9 6 3 3 2 2" xfId="5206" xr:uid="{FB68C546-B3D3-43C1-9EF2-5F7AA1EA844A}"/>
    <cellStyle name="Normal 9 6 3 3 3" xfId="4252" xr:uid="{635CA792-EB00-4AD1-95DC-48DF97E1E2E9}"/>
    <cellStyle name="Normal 9 6 3 3 3 2" xfId="5207" xr:uid="{B4C80222-B123-4965-BD89-5902FAE82A74}"/>
    <cellStyle name="Normal 9 6 3 3 4" xfId="4253" xr:uid="{4FB9CE76-129A-4AD9-884C-5A8973FA6AAA}"/>
    <cellStyle name="Normal 9 6 3 3 4 2" xfId="5208" xr:uid="{7D6B5900-84EC-4008-8BD2-ECEFEEC52E95}"/>
    <cellStyle name="Normal 9 6 3 3 5" xfId="5205" xr:uid="{6EA5AB66-F24F-4B51-B570-01BA494001C7}"/>
    <cellStyle name="Normal 9 6 3 4" xfId="4254" xr:uid="{FBAF07AF-4159-419A-9E45-F6D63587A6D8}"/>
    <cellStyle name="Normal 9 6 3 4 2" xfId="5209" xr:uid="{AACE95BA-BAFB-465C-B8A3-F07685B9F3C0}"/>
    <cellStyle name="Normal 9 6 3 5" xfId="4255" xr:uid="{8B8DED03-B1C9-457F-821A-78E24C2960B4}"/>
    <cellStyle name="Normal 9 6 3 5 2" xfId="5210" xr:uid="{EE05073F-D933-421B-A847-EBB7282532DE}"/>
    <cellStyle name="Normal 9 6 3 6" xfId="4256" xr:uid="{6725FC05-A237-4DFF-84E0-B3915A439DD8}"/>
    <cellStyle name="Normal 9 6 3 6 2" xfId="5211" xr:uid="{A05C68E6-9E93-4F71-B099-FEA6CE3BA87A}"/>
    <cellStyle name="Normal 9 6 3 7" xfId="5200" xr:uid="{C32BC178-70E1-4546-BFC6-3B63D8827698}"/>
    <cellStyle name="Normal 9 6 4" xfId="425" xr:uid="{73AC15A1-83ED-449B-80E6-CBC3AADEC641}"/>
    <cellStyle name="Normal 9 6 4 2" xfId="891" xr:uid="{07051F64-2B30-40D7-8603-FF6716DE61BB}"/>
    <cellStyle name="Normal 9 6 4 2 2" xfId="4257" xr:uid="{F5ADCC21-6A95-4D6D-97D3-A698FD14D137}"/>
    <cellStyle name="Normal 9 6 4 2 2 2" xfId="5214" xr:uid="{25CEA596-1412-47F5-BAA9-96146D83175E}"/>
    <cellStyle name="Normal 9 6 4 2 3" xfId="4258" xr:uid="{1FCD1A65-1EA7-41F3-9425-5EAEBABF0D93}"/>
    <cellStyle name="Normal 9 6 4 2 3 2" xfId="5215" xr:uid="{EFE45F87-0581-4DBD-859C-705C8301F548}"/>
    <cellStyle name="Normal 9 6 4 2 4" xfId="4259" xr:uid="{441AC2F8-B76F-4FBC-966A-C31211F50FA7}"/>
    <cellStyle name="Normal 9 6 4 2 4 2" xfId="5216" xr:uid="{E594EFF9-718F-47F9-8CB6-2E441ECF187C}"/>
    <cellStyle name="Normal 9 6 4 2 5" xfId="5213" xr:uid="{FEDAF6D0-B7C2-4804-9EA0-C62478B24BED}"/>
    <cellStyle name="Normal 9 6 4 3" xfId="4260" xr:uid="{204FA99C-6A2F-4F00-B40A-3CA14B76A718}"/>
    <cellStyle name="Normal 9 6 4 3 2" xfId="5217" xr:uid="{630ED2DA-7CBF-4F2A-88C9-DF1A75AAB134}"/>
    <cellStyle name="Normal 9 6 4 4" xfId="4261" xr:uid="{5B14022B-45CC-4521-9882-DBC0E6262C47}"/>
    <cellStyle name="Normal 9 6 4 4 2" xfId="5218" xr:uid="{4DE1A3FF-3D41-4278-9758-74AD0D6E3EA9}"/>
    <cellStyle name="Normal 9 6 4 5" xfId="4262" xr:uid="{A28C0D26-BEC2-4063-B193-66D41DEE7EB6}"/>
    <cellStyle name="Normal 9 6 4 5 2" xfId="5219" xr:uid="{71B46ED9-2772-4904-9F61-3B0D1FB74524}"/>
    <cellStyle name="Normal 9 6 4 6" xfId="5212" xr:uid="{2C422F54-342C-4273-B878-B944EC65454F}"/>
    <cellStyle name="Normal 9 6 5" xfId="892" xr:uid="{60B62B5D-8BDF-4F31-8DC6-E6D9DAAD80CD}"/>
    <cellStyle name="Normal 9 6 5 2" xfId="4263" xr:uid="{B69041CE-8A3C-40DA-A931-ECA1F36F076F}"/>
    <cellStyle name="Normal 9 6 5 2 2" xfId="5221" xr:uid="{4D15A19D-007F-4565-B99A-EA37F76B34A6}"/>
    <cellStyle name="Normal 9 6 5 3" xfId="4264" xr:uid="{B945DE04-59BB-4C84-87A6-063981C737F1}"/>
    <cellStyle name="Normal 9 6 5 3 2" xfId="5222" xr:uid="{09CC2DC8-31C7-4C59-BFD4-FE26F8454E54}"/>
    <cellStyle name="Normal 9 6 5 4" xfId="4265" xr:uid="{E92F3EFE-17A3-4EA3-9C0B-F67453F597DA}"/>
    <cellStyle name="Normal 9 6 5 4 2" xfId="5223" xr:uid="{570D7D4C-1A04-424A-991F-F43BAB9B85B3}"/>
    <cellStyle name="Normal 9 6 5 5" xfId="5220" xr:uid="{5EF14A30-A433-4EA6-9C77-27BF934C7A92}"/>
    <cellStyle name="Normal 9 6 6" xfId="4266" xr:uid="{3810DB5C-782E-4A60-8534-4D560AECCC06}"/>
    <cellStyle name="Normal 9 6 6 2" xfId="4267" xr:uid="{9745A97D-745C-47CB-AB4D-D1C17EA4DF68}"/>
    <cellStyle name="Normal 9 6 6 2 2" xfId="5225" xr:uid="{219E37A1-918B-46D4-8FFF-6B5F166A8FEE}"/>
    <cellStyle name="Normal 9 6 6 3" xfId="4268" xr:uid="{D0754C1C-34AB-4CF0-B474-EC2C2AC0357E}"/>
    <cellStyle name="Normal 9 6 6 3 2" xfId="5226" xr:uid="{FBA5CCD3-6711-416B-B525-22467BD3B220}"/>
    <cellStyle name="Normal 9 6 6 4" xfId="4269" xr:uid="{F67909CC-2796-41BA-9ADF-F8D0107CE807}"/>
    <cellStyle name="Normal 9 6 6 4 2" xfId="5227" xr:uid="{38395F73-1F6A-4005-9B4F-B127926CF6D5}"/>
    <cellStyle name="Normal 9 6 6 5" xfId="5224" xr:uid="{3EA7B2AD-D828-4B75-BF4E-BCFB3008C4D0}"/>
    <cellStyle name="Normal 9 6 7" xfId="4270" xr:uid="{EDE38D52-BA92-465C-BEDD-7A31F38BF09E}"/>
    <cellStyle name="Normal 9 6 7 2" xfId="5228" xr:uid="{C0A7307A-7855-459B-AB64-626940838802}"/>
    <cellStyle name="Normal 9 6 8" xfId="4271" xr:uid="{506CD35C-59B8-4DA1-869B-7E40FC226FB1}"/>
    <cellStyle name="Normal 9 6 8 2" xfId="5229" xr:uid="{44A31112-0AD6-480B-962B-47F05DDBBB00}"/>
    <cellStyle name="Normal 9 6 9" xfId="4272" xr:uid="{B4BC607F-1AAA-4635-A18D-9B32293DD7BA}"/>
    <cellStyle name="Normal 9 6 9 2" xfId="5230" xr:uid="{2EFF1E04-B10E-4752-B69F-8A004CBE6F06}"/>
    <cellStyle name="Normal 9 7" xfId="183" xr:uid="{F4893CD7-96C8-41C4-886E-9AD54F0D5710}"/>
    <cellStyle name="Normal 9 7 2" xfId="426" xr:uid="{D94FB368-5031-46F9-AD30-D3730C353E99}"/>
    <cellStyle name="Normal 9 7 2 2" xfId="893" xr:uid="{AFBBBA24-4A58-4413-8177-5549D97C69E5}"/>
    <cellStyle name="Normal 9 7 2 2 2" xfId="2475" xr:uid="{A8506AA5-C98E-4ECC-90B8-165EA307DC45}"/>
    <cellStyle name="Normal 9 7 2 2 2 2" xfId="2476" xr:uid="{67EF258A-1446-4318-9ABF-9D476C3932B8}"/>
    <cellStyle name="Normal 9 7 2 2 2 2 2" xfId="5235" xr:uid="{8306AA95-156A-4E75-9B6F-2077D6640E18}"/>
    <cellStyle name="Normal 9 7 2 2 2 3" xfId="5234" xr:uid="{9D726EC3-C0CF-4711-9AB0-3D91D1D1C4B6}"/>
    <cellStyle name="Normal 9 7 2 2 3" xfId="2477" xr:uid="{FF4702E3-BF72-47B9-A4FC-72A59EAFAE20}"/>
    <cellStyle name="Normal 9 7 2 2 3 2" xfId="5236" xr:uid="{48ABC835-2E11-4816-90E7-DA631E17792B}"/>
    <cellStyle name="Normal 9 7 2 2 4" xfId="4273" xr:uid="{712DE92D-79FF-4B74-BB4E-E5697E4DA682}"/>
    <cellStyle name="Normal 9 7 2 2 4 2" xfId="5237" xr:uid="{CBFF5284-10A5-4671-A782-486631168E5C}"/>
    <cellStyle name="Normal 9 7 2 2 5" xfId="5233" xr:uid="{B04FA79A-F176-40E1-95D7-63C6C1E21329}"/>
    <cellStyle name="Normal 9 7 2 3" xfId="2478" xr:uid="{891F0E41-2D43-4F46-A736-F53CD201F6C9}"/>
    <cellStyle name="Normal 9 7 2 3 2" xfId="2479" xr:uid="{285A5A1B-DCAD-456E-BF7D-8AD26C6A096D}"/>
    <cellStyle name="Normal 9 7 2 3 2 2" xfId="5239" xr:uid="{ECCB621C-40B1-4116-9360-2A7FC331831D}"/>
    <cellStyle name="Normal 9 7 2 3 3" xfId="4274" xr:uid="{0ADBAB01-CBBD-4C62-9CC6-CD59BA1B3BBB}"/>
    <cellStyle name="Normal 9 7 2 3 3 2" xfId="5240" xr:uid="{EA6B6D11-0984-4664-A88C-36EE39C8304E}"/>
    <cellStyle name="Normal 9 7 2 3 4" xfId="4275" xr:uid="{0223C4A2-5616-4A90-A8F0-7D78E25AE55D}"/>
    <cellStyle name="Normal 9 7 2 3 4 2" xfId="5241" xr:uid="{A8395B2C-E19F-4F77-98F5-69BD49EFDBFB}"/>
    <cellStyle name="Normal 9 7 2 3 5" xfId="5238" xr:uid="{C6C64B69-5596-4785-B512-759C7BE62C86}"/>
    <cellStyle name="Normal 9 7 2 4" xfId="2480" xr:uid="{8353FBB7-04B8-4954-A61A-165E3C8643C0}"/>
    <cellStyle name="Normal 9 7 2 4 2" xfId="5242" xr:uid="{5E283199-97F2-47CB-B848-9B8BC61F39B5}"/>
    <cellStyle name="Normal 9 7 2 5" xfId="4276" xr:uid="{349CAD62-8729-493B-916A-D0BC5CCDB6F5}"/>
    <cellStyle name="Normal 9 7 2 5 2" xfId="5243" xr:uid="{60B99F83-CB75-4F52-8958-DB069CD85C3E}"/>
    <cellStyle name="Normal 9 7 2 6" xfId="4277" xr:uid="{6AE22425-B52A-48DC-8BB6-8CC19CF91ED1}"/>
    <cellStyle name="Normal 9 7 2 6 2" xfId="5244" xr:uid="{763A3F25-6118-4876-A40B-60A3454496D4}"/>
    <cellStyle name="Normal 9 7 2 7" xfId="5232" xr:uid="{23374D26-63A5-4277-A3D4-D5D6AE9420D2}"/>
    <cellStyle name="Normal 9 7 3" xfId="894" xr:uid="{630A3E8B-B8E8-4C85-9C5C-DECFCD3E8606}"/>
    <cellStyle name="Normal 9 7 3 2" xfId="2481" xr:uid="{2D01EA37-A2F9-4BCD-A7AC-76FA436416A2}"/>
    <cellStyle name="Normal 9 7 3 2 2" xfId="2482" xr:uid="{CA568DBA-83FB-4BDE-9EF4-D02C6247C3DF}"/>
    <cellStyle name="Normal 9 7 3 2 2 2" xfId="5247" xr:uid="{36AEA4D7-A096-43D2-867B-F7938A5C21F0}"/>
    <cellStyle name="Normal 9 7 3 2 3" xfId="4278" xr:uid="{BFD7BB2C-95B5-46AC-8DCF-1DAEA4EF7ADA}"/>
    <cellStyle name="Normal 9 7 3 2 3 2" xfId="5248" xr:uid="{8450CC67-2CCB-4EFF-9C57-1F668618426D}"/>
    <cellStyle name="Normal 9 7 3 2 4" xfId="4279" xr:uid="{494200C4-0257-4FEA-83FC-B48BCD6ED02F}"/>
    <cellStyle name="Normal 9 7 3 2 4 2" xfId="5249" xr:uid="{3A070BD1-B2B1-4DF7-B647-40BCD9188568}"/>
    <cellStyle name="Normal 9 7 3 2 5" xfId="5246" xr:uid="{A8E2F845-CC36-456C-851C-797FE870DA35}"/>
    <cellStyle name="Normal 9 7 3 3" xfId="2483" xr:uid="{451B071E-A045-411D-9364-A26595FFEE49}"/>
    <cellStyle name="Normal 9 7 3 3 2" xfId="5250" xr:uid="{B2D73088-9AB8-45D6-8C6A-B0150BD0966A}"/>
    <cellStyle name="Normal 9 7 3 4" xfId="4280" xr:uid="{6F2EAE77-F88B-4492-B1C5-9FC1562B604A}"/>
    <cellStyle name="Normal 9 7 3 4 2" xfId="5251" xr:uid="{C65B2CF7-B531-432A-B877-FF8DC3959CA5}"/>
    <cellStyle name="Normal 9 7 3 5" xfId="4281" xr:uid="{61FD25B3-2E7D-469F-BAE9-B7F3688EA432}"/>
    <cellStyle name="Normal 9 7 3 5 2" xfId="5252" xr:uid="{C0164374-AD8A-4827-B057-B64CECF09B42}"/>
    <cellStyle name="Normal 9 7 3 6" xfId="5245" xr:uid="{4F79DFBE-167E-437F-A276-064D06A9F7CD}"/>
    <cellStyle name="Normal 9 7 4" xfId="2484" xr:uid="{156C941B-35A7-4EBC-A0E6-D573375C2EB1}"/>
    <cellStyle name="Normal 9 7 4 2" xfId="2485" xr:uid="{17967DC7-D2DA-4DB7-A422-CA8DEF60756B}"/>
    <cellStyle name="Normal 9 7 4 2 2" xfId="5254" xr:uid="{D91080E5-CDA4-4154-89F4-344509241955}"/>
    <cellStyle name="Normal 9 7 4 3" xfId="4282" xr:uid="{59CFB945-106F-4FFA-8823-E89443B5F3CF}"/>
    <cellStyle name="Normal 9 7 4 3 2" xfId="5255" xr:uid="{4379D9B3-CAEE-4EA7-BB69-1EA9F1EC5B5C}"/>
    <cellStyle name="Normal 9 7 4 4" xfId="4283" xr:uid="{0890FADA-BD19-4EAB-B87A-DDACD019A1BD}"/>
    <cellStyle name="Normal 9 7 4 4 2" xfId="5256" xr:uid="{8950CA5E-89A5-4E55-84B2-B09724B4FF4B}"/>
    <cellStyle name="Normal 9 7 4 5" xfId="5253" xr:uid="{3E192E90-BA11-4088-BA07-6DF62D001270}"/>
    <cellStyle name="Normal 9 7 5" xfId="2486" xr:uid="{ACEC94BF-D78F-4222-BD48-900AE637F862}"/>
    <cellStyle name="Normal 9 7 5 2" xfId="4284" xr:uid="{53CB0174-D05A-4809-AAC5-D190229159B9}"/>
    <cellStyle name="Normal 9 7 5 2 2" xfId="5258" xr:uid="{957C5510-FA3F-4D29-9DA9-982061AEEFFE}"/>
    <cellStyle name="Normal 9 7 5 3" xfId="4285" xr:uid="{40DC368B-EF56-47B5-8E20-171C7EC0E59C}"/>
    <cellStyle name="Normal 9 7 5 3 2" xfId="5259" xr:uid="{40109336-DED4-4A02-BCB0-C2BD729B296A}"/>
    <cellStyle name="Normal 9 7 5 4" xfId="4286" xr:uid="{10B8FC02-CB7F-45CD-94B8-A50A722FD832}"/>
    <cellStyle name="Normal 9 7 5 4 2" xfId="5260" xr:uid="{37D6D26C-970B-4643-9EF5-4FAF6331A962}"/>
    <cellStyle name="Normal 9 7 5 5" xfId="5257" xr:uid="{723C97AC-5EE3-4D29-B499-E0EAE11301EA}"/>
    <cellStyle name="Normal 9 7 6" xfId="4287" xr:uid="{A68D96E4-A4F2-4B4D-8C72-6F20DEB1983B}"/>
    <cellStyle name="Normal 9 7 6 2" xfId="5261" xr:uid="{C6FA7BC6-140E-420A-85BD-7F99F5BB0B68}"/>
    <cellStyle name="Normal 9 7 7" xfId="4288" xr:uid="{C6CE28C1-5FB9-4E10-971B-2E88BE436F2D}"/>
    <cellStyle name="Normal 9 7 7 2" xfId="5262" xr:uid="{A443495B-58D8-407D-89BC-7B0C08DA42B7}"/>
    <cellStyle name="Normal 9 7 8" xfId="4289" xr:uid="{D7A46ECE-548F-4F4E-AEAA-835D6033064D}"/>
    <cellStyle name="Normal 9 7 8 2" xfId="5263" xr:uid="{FEBA1C67-B350-43FC-8B0C-E2D180F3C8D9}"/>
    <cellStyle name="Normal 9 7 9" xfId="5231" xr:uid="{CF0B5E61-6FD5-4853-A19D-5060B49E9CE9}"/>
    <cellStyle name="Normal 9 8" xfId="427" xr:uid="{3657769E-D7CA-4666-9BC0-954064F6C048}"/>
    <cellStyle name="Normal 9 8 2" xfId="895" xr:uid="{03651319-2E89-49B2-A082-E9502AEC1837}"/>
    <cellStyle name="Normal 9 8 2 2" xfId="896" xr:uid="{3A5C7A94-875A-49D1-B0F1-DA2D19C36CCE}"/>
    <cellStyle name="Normal 9 8 2 2 2" xfId="2487" xr:uid="{7CBED85D-6EFB-48C7-94DB-F67BCA054904}"/>
    <cellStyle name="Normal 9 8 2 2 2 2" xfId="5267" xr:uid="{07E86FFB-A3BD-4459-83F0-DB700D073BF5}"/>
    <cellStyle name="Normal 9 8 2 2 3" xfId="4290" xr:uid="{F428C870-3FDB-44D4-BC44-478F01EDA188}"/>
    <cellStyle name="Normal 9 8 2 2 3 2" xfId="5268" xr:uid="{252DBE87-C9B0-4A21-B4F0-D4F70E21A26D}"/>
    <cellStyle name="Normal 9 8 2 2 4" xfId="4291" xr:uid="{567420CB-6879-4FDC-BB9E-1DD360B8F51F}"/>
    <cellStyle name="Normal 9 8 2 2 4 2" xfId="5269" xr:uid="{4A8BDCDD-67F4-40C4-BDDE-F60891150807}"/>
    <cellStyle name="Normal 9 8 2 2 5" xfId="5266" xr:uid="{149442F2-38AD-4FA9-916D-4FAFCFC76048}"/>
    <cellStyle name="Normal 9 8 2 3" xfId="2488" xr:uid="{2D4446BA-983A-4326-A245-2B64F55C9FCE}"/>
    <cellStyle name="Normal 9 8 2 3 2" xfId="5270" xr:uid="{8173309E-5588-4704-B36E-68DD0E7F5BDE}"/>
    <cellStyle name="Normal 9 8 2 4" xfId="4292" xr:uid="{6A215BE7-B428-4E44-9C18-1BF25D7D7E6B}"/>
    <cellStyle name="Normal 9 8 2 4 2" xfId="5271" xr:uid="{BD22D3F8-FA32-4091-BDFF-72C21CFD2587}"/>
    <cellStyle name="Normal 9 8 2 5" xfId="4293" xr:uid="{FC8B15BC-A49C-4183-9A38-AA819FB6DC7C}"/>
    <cellStyle name="Normal 9 8 2 5 2" xfId="5272" xr:uid="{0F5E303E-C862-47DE-B86F-E351E33BB7B8}"/>
    <cellStyle name="Normal 9 8 2 6" xfId="5265" xr:uid="{71133380-2856-4DB4-92F3-B991CB0BF4F7}"/>
    <cellStyle name="Normal 9 8 3" xfId="897" xr:uid="{BD6ADD33-D436-40C4-91CD-ADC213CD4BBD}"/>
    <cellStyle name="Normal 9 8 3 2" xfId="2489" xr:uid="{F462B5E4-F292-4FF0-B2BD-3046383E2811}"/>
    <cellStyle name="Normal 9 8 3 2 2" xfId="5274" xr:uid="{788E8529-5ADE-40A2-BF71-4453F75E01FB}"/>
    <cellStyle name="Normal 9 8 3 3" xfId="4294" xr:uid="{CEAB2EE8-E473-47A7-A8F5-1543DCFC17FA}"/>
    <cellStyle name="Normal 9 8 3 3 2" xfId="5275" xr:uid="{BBA4BDF8-DA86-4846-A395-47858ED9DE6D}"/>
    <cellStyle name="Normal 9 8 3 4" xfId="4295" xr:uid="{08EC488D-EA77-4A97-9CAA-4A228B5AB594}"/>
    <cellStyle name="Normal 9 8 3 4 2" xfId="5276" xr:uid="{0D0C567F-3DB5-49DD-B662-D09AB1C5FB3B}"/>
    <cellStyle name="Normal 9 8 3 5" xfId="5273" xr:uid="{712B399A-FA1E-4D12-B7CB-F3729A7A48C7}"/>
    <cellStyle name="Normal 9 8 4" xfId="2490" xr:uid="{D56C44A3-DDFD-4060-8334-3C20B37B9D08}"/>
    <cellStyle name="Normal 9 8 4 2" xfId="4296" xr:uid="{E4FBC4A5-9012-4DA1-81A4-24FC9B14B4C6}"/>
    <cellStyle name="Normal 9 8 4 2 2" xfId="5278" xr:uid="{24AD4991-2AFF-4004-B1DB-6AEE7E40F87E}"/>
    <cellStyle name="Normal 9 8 4 3" xfId="4297" xr:uid="{9DC04DDF-72C4-4AB5-B7BA-FD8672DAD54B}"/>
    <cellStyle name="Normal 9 8 4 3 2" xfId="5279" xr:uid="{C9513A05-4D36-4148-930B-EB6A28C68096}"/>
    <cellStyle name="Normal 9 8 4 4" xfId="4298" xr:uid="{78215394-41B0-4074-88AC-B854CE55EB85}"/>
    <cellStyle name="Normal 9 8 4 4 2" xfId="5280" xr:uid="{A7BA754D-EF54-4A84-B1CA-604A7E9DCAEE}"/>
    <cellStyle name="Normal 9 8 4 5" xfId="5277" xr:uid="{ED4830D1-913B-40A5-A81D-C019B457BD5F}"/>
    <cellStyle name="Normal 9 8 5" xfId="4299" xr:uid="{4D74A1C2-1517-46EC-B96C-F8B964CB4FCD}"/>
    <cellStyle name="Normal 9 8 5 2" xfId="5281" xr:uid="{7F71447E-9C18-48C5-9C7B-0019DEA2F38F}"/>
    <cellStyle name="Normal 9 8 6" xfId="4300" xr:uid="{DBCBB007-7F18-4367-8269-259A0565B3C4}"/>
    <cellStyle name="Normal 9 8 6 2" xfId="5282" xr:uid="{E45E328A-034E-4C9D-9646-1F1D096D5006}"/>
    <cellStyle name="Normal 9 8 7" xfId="4301" xr:uid="{EE8AFBB0-93CC-4C30-BF63-D6A6C224A482}"/>
    <cellStyle name="Normal 9 8 7 2" xfId="5283" xr:uid="{91305D54-DA4F-4853-85B6-51AC1F27D379}"/>
    <cellStyle name="Normal 9 8 8" xfId="5264" xr:uid="{1220A12D-9A10-437F-9EE3-6E13DC3A61E5}"/>
    <cellStyle name="Normal 9 9" xfId="428" xr:uid="{F11E9F64-C8CF-4246-B599-E8BE11FCB1A7}"/>
    <cellStyle name="Normal 9 9 2" xfId="898" xr:uid="{89455180-A3CB-4272-81AF-2D9F81D16321}"/>
    <cellStyle name="Normal 9 9 2 2" xfId="2491" xr:uid="{32D6487F-0080-4043-82C1-90815232E87D}"/>
    <cellStyle name="Normal 9 9 2 2 2" xfId="5286" xr:uid="{94251C70-932C-4333-A0B7-4E90902CB421}"/>
    <cellStyle name="Normal 9 9 2 3" xfId="4302" xr:uid="{D8B7381B-9306-4947-B77E-C1D0513DDD97}"/>
    <cellStyle name="Normal 9 9 2 3 2" xfId="5287" xr:uid="{D13D21BB-D646-4258-96B3-73FBCA594C3D}"/>
    <cellStyle name="Normal 9 9 2 4" xfId="4303" xr:uid="{FA6B650B-C16D-41EF-A2BB-68102D827295}"/>
    <cellStyle name="Normal 9 9 2 4 2" xfId="5288" xr:uid="{0457B24C-C1DA-452E-A902-276FE04C250B}"/>
    <cellStyle name="Normal 9 9 2 5" xfId="5285" xr:uid="{9A91F1B5-AC41-4037-94CF-0F22273B38EA}"/>
    <cellStyle name="Normal 9 9 3" xfId="2492" xr:uid="{7E6B41AE-BE2C-4FCE-AAA7-6511705FBAC4}"/>
    <cellStyle name="Normal 9 9 3 2" xfId="4304" xr:uid="{172E3870-9A3C-4E50-8B1B-688F0841FAF7}"/>
    <cellStyle name="Normal 9 9 3 2 2" xfId="5290" xr:uid="{3BCDDB3B-360E-4E53-BB05-4D7712C5D30C}"/>
    <cellStyle name="Normal 9 9 3 3" xfId="4305" xr:uid="{A02381D1-3DAE-4A9B-BADF-94C81C1F4CF3}"/>
    <cellStyle name="Normal 9 9 3 3 2" xfId="5291" xr:uid="{115819F6-AE47-4E5F-BE53-811741D71460}"/>
    <cellStyle name="Normal 9 9 3 4" xfId="4306" xr:uid="{EAE97240-009A-4C7D-82FA-37251B80BDD7}"/>
    <cellStyle name="Normal 9 9 3 4 2" xfId="5292" xr:uid="{7ECC1361-FE39-4134-B4A1-DDA74A6A7124}"/>
    <cellStyle name="Normal 9 9 3 5" xfId="5289" xr:uid="{C89B9363-1C8F-4DD9-8C50-18342E7BD72B}"/>
    <cellStyle name="Normal 9 9 4" xfId="4307" xr:uid="{E6F7D1E4-AEF2-487D-A057-21D50C7A916C}"/>
    <cellStyle name="Normal 9 9 4 2" xfId="5293" xr:uid="{E6FC82EF-A606-4A87-8026-541DD1BE8210}"/>
    <cellStyle name="Normal 9 9 5" xfId="4308" xr:uid="{D844CADF-7784-4813-87CF-CC7271922B19}"/>
    <cellStyle name="Normal 9 9 5 2" xfId="5294" xr:uid="{6520817D-BF8D-4668-9368-A5B24437B00C}"/>
    <cellStyle name="Normal 9 9 6" xfId="4309" xr:uid="{C82CE35D-2F2E-41F4-99A0-80C36085D6F1}"/>
    <cellStyle name="Normal 9 9 6 2" xfId="5295" xr:uid="{298DBF36-B1E4-49CB-83D9-142C53A4B719}"/>
    <cellStyle name="Normal 9 9 7" xfId="5284" xr:uid="{43FE6740-89A5-4693-8F40-BEDE28F5F2EA}"/>
    <cellStyle name="Percent 2" xfId="70" xr:uid="{C03CBA1D-48D3-4DA5-9E4B-07F1E385E7EE}"/>
    <cellStyle name="Percent 2 2" xfId="5296" xr:uid="{1220EB56-B668-4468-A248-85848E54D80A}"/>
    <cellStyle name="Гиперссылка 2" xfId="4" xr:uid="{49BAA0F8-B3D3-41B5-87DD-435502328B29}"/>
    <cellStyle name="Гиперссылка 2 2" xfId="5297" xr:uid="{DC56849A-43F9-4209-8603-0F9991316EDE}"/>
    <cellStyle name="Обычный 2" xfId="1" xr:uid="{A3CD5D5E-4502-4158-8112-08CDD679ACF5}"/>
    <cellStyle name="Обычный 2 2" xfId="5" xr:uid="{D19F253E-EE9B-4476-9D91-2EE3A6D7A3DC}"/>
    <cellStyle name="Обычный 2 2 2" xfId="5299" xr:uid="{CC90A33A-20E0-4483-A07F-8E01425867A1}"/>
    <cellStyle name="Обычный 2 3" xfId="5298" xr:uid="{B1FC4A2A-5F41-4AC2-B183-9A845E2B28BB}"/>
    <cellStyle name="常规_Sheet1_1" xfId="4411" xr:uid="{859C62BA-2734-4F12-920A-78AB3A8FF63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8"/>
  <sheetViews>
    <sheetView tabSelected="1" zoomScale="90" zoomScaleNormal="90" workbookViewId="0">
      <selection activeCell="G4" sqref="G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716</v>
      </c>
      <c r="C10" s="120"/>
      <c r="D10" s="120"/>
      <c r="E10" s="120"/>
      <c r="F10" s="115"/>
      <c r="G10" s="116"/>
      <c r="H10" s="116" t="s">
        <v>716</v>
      </c>
      <c r="I10" s="120"/>
      <c r="J10" s="144">
        <v>52158</v>
      </c>
      <c r="K10" s="115"/>
    </row>
    <row r="11" spans="1:11">
      <c r="A11" s="114"/>
      <c r="B11" s="114" t="s">
        <v>717</v>
      </c>
      <c r="C11" s="120"/>
      <c r="D11" s="120"/>
      <c r="E11" s="120"/>
      <c r="F11" s="115"/>
      <c r="G11" s="116"/>
      <c r="H11" s="116" t="s">
        <v>717</v>
      </c>
      <c r="I11" s="120"/>
      <c r="J11" s="145"/>
      <c r="K11" s="115"/>
    </row>
    <row r="12" spans="1:11">
      <c r="A12" s="114"/>
      <c r="B12" s="114" t="s">
        <v>718</v>
      </c>
      <c r="C12" s="120"/>
      <c r="D12" s="120"/>
      <c r="E12" s="120"/>
      <c r="F12" s="115"/>
      <c r="G12" s="116"/>
      <c r="H12" s="116" t="s">
        <v>718</v>
      </c>
      <c r="I12" s="120"/>
      <c r="J12" s="120"/>
      <c r="K12" s="115"/>
    </row>
    <row r="13" spans="1:11">
      <c r="A13" s="114"/>
      <c r="B13" s="114" t="s">
        <v>719</v>
      </c>
      <c r="C13" s="120"/>
      <c r="D13" s="120"/>
      <c r="E13" s="120"/>
      <c r="F13" s="115"/>
      <c r="G13" s="116"/>
      <c r="H13" s="116" t="s">
        <v>719</v>
      </c>
      <c r="I13" s="120"/>
      <c r="J13" s="99" t="s">
        <v>11</v>
      </c>
      <c r="K13" s="115"/>
    </row>
    <row r="14" spans="1:11" ht="15" customHeight="1">
      <c r="A14" s="114"/>
      <c r="B14" s="114" t="s">
        <v>152</v>
      </c>
      <c r="C14" s="120"/>
      <c r="D14" s="120"/>
      <c r="E14" s="120"/>
      <c r="F14" s="115"/>
      <c r="G14" s="116"/>
      <c r="H14" s="116" t="s">
        <v>152</v>
      </c>
      <c r="I14" s="120"/>
      <c r="J14" s="146">
        <v>45245</v>
      </c>
      <c r="K14" s="115"/>
    </row>
    <row r="15" spans="1:11" ht="15" customHeight="1">
      <c r="A15" s="114"/>
      <c r="B15" s="6" t="s">
        <v>6</v>
      </c>
      <c r="C15" s="7"/>
      <c r="D15" s="7"/>
      <c r="E15" s="7"/>
      <c r="F15" s="8"/>
      <c r="G15" s="116"/>
      <c r="H15" s="9" t="s">
        <v>6</v>
      </c>
      <c r="I15" s="120"/>
      <c r="J15" s="147"/>
      <c r="K15" s="115"/>
    </row>
    <row r="16" spans="1:11" ht="15" customHeight="1">
      <c r="A16" s="114"/>
      <c r="B16" s="120"/>
      <c r="C16" s="120"/>
      <c r="D16" s="120"/>
      <c r="E16" s="120"/>
      <c r="F16" s="120"/>
      <c r="G16" s="120"/>
      <c r="H16" s="120"/>
      <c r="I16" s="123" t="s">
        <v>142</v>
      </c>
      <c r="J16" s="129">
        <v>40697</v>
      </c>
      <c r="K16" s="115"/>
    </row>
    <row r="17" spans="1:11">
      <c r="A17" s="114"/>
      <c r="B17" s="120" t="s">
        <v>720</v>
      </c>
      <c r="C17" s="120"/>
      <c r="D17" s="120"/>
      <c r="E17" s="120"/>
      <c r="F17" s="120"/>
      <c r="G17" s="120"/>
      <c r="H17" s="120"/>
      <c r="I17" s="123" t="s">
        <v>143</v>
      </c>
      <c r="J17" s="129" t="s">
        <v>860</v>
      </c>
      <c r="K17" s="115"/>
    </row>
    <row r="18" spans="1:11" ht="18">
      <c r="A18" s="114"/>
      <c r="B18" s="120" t="s">
        <v>721</v>
      </c>
      <c r="C18" s="120"/>
      <c r="D18" s="120"/>
      <c r="E18" s="120"/>
      <c r="F18" s="120"/>
      <c r="G18" s="120"/>
      <c r="H18" s="120"/>
      <c r="I18" s="122"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8" t="s">
        <v>201</v>
      </c>
      <c r="G20" s="149"/>
      <c r="H20" s="100" t="s">
        <v>169</v>
      </c>
      <c r="I20" s="100" t="s">
        <v>202</v>
      </c>
      <c r="J20" s="100" t="s">
        <v>21</v>
      </c>
      <c r="K20" s="115"/>
    </row>
    <row r="21" spans="1:11">
      <c r="A21" s="114"/>
      <c r="B21" s="105"/>
      <c r="C21" s="105"/>
      <c r="D21" s="106"/>
      <c r="E21" s="106"/>
      <c r="F21" s="150"/>
      <c r="G21" s="151"/>
      <c r="H21" s="105" t="s">
        <v>141</v>
      </c>
      <c r="I21" s="105"/>
      <c r="J21" s="105"/>
      <c r="K21" s="115"/>
    </row>
    <row r="22" spans="1:11" ht="24">
      <c r="A22" s="114"/>
      <c r="B22" s="107">
        <v>2</v>
      </c>
      <c r="C22" s="10" t="s">
        <v>722</v>
      </c>
      <c r="D22" s="118" t="s">
        <v>722</v>
      </c>
      <c r="E22" s="118" t="s">
        <v>273</v>
      </c>
      <c r="F22" s="139"/>
      <c r="G22" s="140"/>
      <c r="H22" s="11" t="s">
        <v>851</v>
      </c>
      <c r="I22" s="14">
        <v>6.14</v>
      </c>
      <c r="J22" s="109">
        <f t="shared" ref="J22:J53" si="0">I22*B22</f>
        <v>12.28</v>
      </c>
      <c r="K22" s="115"/>
    </row>
    <row r="23" spans="1:11" ht="24">
      <c r="A23" s="114"/>
      <c r="B23" s="107">
        <v>7</v>
      </c>
      <c r="C23" s="10" t="s">
        <v>580</v>
      </c>
      <c r="D23" s="118" t="s">
        <v>580</v>
      </c>
      <c r="E23" s="118"/>
      <c r="F23" s="139"/>
      <c r="G23" s="140"/>
      <c r="H23" s="11" t="s">
        <v>275</v>
      </c>
      <c r="I23" s="14">
        <v>12.27</v>
      </c>
      <c r="J23" s="109">
        <f t="shared" si="0"/>
        <v>85.89</v>
      </c>
      <c r="K23" s="115"/>
    </row>
    <row r="24" spans="1:11">
      <c r="A24" s="114"/>
      <c r="B24" s="107">
        <v>64</v>
      </c>
      <c r="C24" s="10" t="s">
        <v>723</v>
      </c>
      <c r="D24" s="118" t="s">
        <v>723</v>
      </c>
      <c r="E24" s="118" t="s">
        <v>25</v>
      </c>
      <c r="F24" s="139" t="s">
        <v>273</v>
      </c>
      <c r="G24" s="140"/>
      <c r="H24" s="11" t="s">
        <v>724</v>
      </c>
      <c r="I24" s="14">
        <v>5.05</v>
      </c>
      <c r="J24" s="109">
        <f t="shared" si="0"/>
        <v>323.2</v>
      </c>
      <c r="K24" s="115"/>
    </row>
    <row r="25" spans="1:11" ht="24">
      <c r="A25" s="114"/>
      <c r="B25" s="107">
        <v>1</v>
      </c>
      <c r="C25" s="10" t="s">
        <v>725</v>
      </c>
      <c r="D25" s="118" t="s">
        <v>725</v>
      </c>
      <c r="E25" s="118" t="s">
        <v>212</v>
      </c>
      <c r="F25" s="139"/>
      <c r="G25" s="140"/>
      <c r="H25" s="11" t="s">
        <v>726</v>
      </c>
      <c r="I25" s="14">
        <v>12.27</v>
      </c>
      <c r="J25" s="109">
        <f t="shared" si="0"/>
        <v>12.27</v>
      </c>
      <c r="K25" s="115"/>
    </row>
    <row r="26" spans="1:11" ht="24">
      <c r="A26" s="114"/>
      <c r="B26" s="107">
        <v>8</v>
      </c>
      <c r="C26" s="10" t="s">
        <v>727</v>
      </c>
      <c r="D26" s="118" t="s">
        <v>727</v>
      </c>
      <c r="E26" s="118" t="s">
        <v>728</v>
      </c>
      <c r="F26" s="139" t="s">
        <v>25</v>
      </c>
      <c r="G26" s="140"/>
      <c r="H26" s="11" t="s">
        <v>729</v>
      </c>
      <c r="I26" s="14">
        <v>6.86</v>
      </c>
      <c r="J26" s="109">
        <f t="shared" si="0"/>
        <v>54.88</v>
      </c>
      <c r="K26" s="115"/>
    </row>
    <row r="27" spans="1:11" ht="24">
      <c r="A27" s="114"/>
      <c r="B27" s="107">
        <v>8</v>
      </c>
      <c r="C27" s="10" t="s">
        <v>727</v>
      </c>
      <c r="D27" s="118" t="s">
        <v>727</v>
      </c>
      <c r="E27" s="118" t="s">
        <v>728</v>
      </c>
      <c r="F27" s="139" t="s">
        <v>26</v>
      </c>
      <c r="G27" s="140"/>
      <c r="H27" s="11" t="s">
        <v>729</v>
      </c>
      <c r="I27" s="14">
        <v>6.86</v>
      </c>
      <c r="J27" s="109">
        <f t="shared" si="0"/>
        <v>54.88</v>
      </c>
      <c r="K27" s="115"/>
    </row>
    <row r="28" spans="1:11" ht="24">
      <c r="A28" s="114"/>
      <c r="B28" s="107">
        <v>2</v>
      </c>
      <c r="C28" s="10" t="s">
        <v>730</v>
      </c>
      <c r="D28" s="118" t="s">
        <v>730</v>
      </c>
      <c r="E28" s="118" t="s">
        <v>34</v>
      </c>
      <c r="F28" s="139"/>
      <c r="G28" s="140"/>
      <c r="H28" s="11" t="s">
        <v>731</v>
      </c>
      <c r="I28" s="14">
        <v>26.71</v>
      </c>
      <c r="J28" s="109">
        <f t="shared" si="0"/>
        <v>53.42</v>
      </c>
      <c r="K28" s="115"/>
    </row>
    <row r="29" spans="1:11" ht="24">
      <c r="A29" s="114"/>
      <c r="B29" s="107">
        <v>12</v>
      </c>
      <c r="C29" s="10" t="s">
        <v>732</v>
      </c>
      <c r="D29" s="118" t="s">
        <v>732</v>
      </c>
      <c r="E29" s="118" t="s">
        <v>23</v>
      </c>
      <c r="F29" s="139" t="s">
        <v>273</v>
      </c>
      <c r="G29" s="140"/>
      <c r="H29" s="11" t="s">
        <v>733</v>
      </c>
      <c r="I29" s="14">
        <v>21.29</v>
      </c>
      <c r="J29" s="109">
        <f t="shared" si="0"/>
        <v>255.48</v>
      </c>
      <c r="K29" s="115"/>
    </row>
    <row r="30" spans="1:11" ht="24">
      <c r="A30" s="114"/>
      <c r="B30" s="107">
        <v>4</v>
      </c>
      <c r="C30" s="10" t="s">
        <v>732</v>
      </c>
      <c r="D30" s="118" t="s">
        <v>732</v>
      </c>
      <c r="E30" s="118" t="s">
        <v>25</v>
      </c>
      <c r="F30" s="139" t="s">
        <v>273</v>
      </c>
      <c r="G30" s="140"/>
      <c r="H30" s="11" t="s">
        <v>733</v>
      </c>
      <c r="I30" s="14">
        <v>21.29</v>
      </c>
      <c r="J30" s="109">
        <f t="shared" si="0"/>
        <v>85.16</v>
      </c>
      <c r="K30" s="115"/>
    </row>
    <row r="31" spans="1:11" ht="24">
      <c r="A31" s="114"/>
      <c r="B31" s="107">
        <v>8</v>
      </c>
      <c r="C31" s="10" t="s">
        <v>732</v>
      </c>
      <c r="D31" s="118" t="s">
        <v>732</v>
      </c>
      <c r="E31" s="118" t="s">
        <v>26</v>
      </c>
      <c r="F31" s="139" t="s">
        <v>273</v>
      </c>
      <c r="G31" s="140"/>
      <c r="H31" s="11" t="s">
        <v>733</v>
      </c>
      <c r="I31" s="14">
        <v>21.29</v>
      </c>
      <c r="J31" s="109">
        <f t="shared" si="0"/>
        <v>170.32</v>
      </c>
      <c r="K31" s="115"/>
    </row>
    <row r="32" spans="1:11" ht="24">
      <c r="A32" s="114"/>
      <c r="B32" s="107">
        <v>2</v>
      </c>
      <c r="C32" s="10" t="s">
        <v>734</v>
      </c>
      <c r="D32" s="118" t="s">
        <v>734</v>
      </c>
      <c r="E32" s="118" t="s">
        <v>26</v>
      </c>
      <c r="F32" s="139"/>
      <c r="G32" s="140"/>
      <c r="H32" s="11" t="s">
        <v>735</v>
      </c>
      <c r="I32" s="14">
        <v>21.29</v>
      </c>
      <c r="J32" s="109">
        <f t="shared" si="0"/>
        <v>42.58</v>
      </c>
      <c r="K32" s="115"/>
    </row>
    <row r="33" spans="1:11" ht="36">
      <c r="A33" s="114"/>
      <c r="B33" s="107">
        <v>2</v>
      </c>
      <c r="C33" s="10" t="s">
        <v>736</v>
      </c>
      <c r="D33" s="118" t="s">
        <v>736</v>
      </c>
      <c r="E33" s="118" t="s">
        <v>107</v>
      </c>
      <c r="F33" s="139"/>
      <c r="G33" s="140"/>
      <c r="H33" s="11" t="s">
        <v>852</v>
      </c>
      <c r="I33" s="14">
        <v>32.119999999999997</v>
      </c>
      <c r="J33" s="109">
        <f t="shared" si="0"/>
        <v>64.239999999999995</v>
      </c>
      <c r="K33" s="115"/>
    </row>
    <row r="34" spans="1:11" ht="24">
      <c r="A34" s="114"/>
      <c r="B34" s="107">
        <v>2</v>
      </c>
      <c r="C34" s="10" t="s">
        <v>737</v>
      </c>
      <c r="D34" s="118" t="s">
        <v>737</v>
      </c>
      <c r="E34" s="118" t="s">
        <v>25</v>
      </c>
      <c r="F34" s="139"/>
      <c r="G34" s="140"/>
      <c r="H34" s="11" t="s">
        <v>738</v>
      </c>
      <c r="I34" s="14">
        <v>6.86</v>
      </c>
      <c r="J34" s="109">
        <f t="shared" si="0"/>
        <v>13.72</v>
      </c>
      <c r="K34" s="115"/>
    </row>
    <row r="35" spans="1:11" ht="24">
      <c r="A35" s="114"/>
      <c r="B35" s="107">
        <v>2</v>
      </c>
      <c r="C35" s="10" t="s">
        <v>737</v>
      </c>
      <c r="D35" s="118" t="s">
        <v>737</v>
      </c>
      <c r="E35" s="118" t="s">
        <v>26</v>
      </c>
      <c r="F35" s="139"/>
      <c r="G35" s="140"/>
      <c r="H35" s="11" t="s">
        <v>738</v>
      </c>
      <c r="I35" s="14">
        <v>6.86</v>
      </c>
      <c r="J35" s="109">
        <f t="shared" si="0"/>
        <v>13.72</v>
      </c>
      <c r="K35" s="115"/>
    </row>
    <row r="36" spans="1:11">
      <c r="A36" s="114"/>
      <c r="B36" s="107">
        <v>2</v>
      </c>
      <c r="C36" s="10" t="s">
        <v>739</v>
      </c>
      <c r="D36" s="118" t="s">
        <v>739</v>
      </c>
      <c r="E36" s="118" t="s">
        <v>23</v>
      </c>
      <c r="F36" s="139"/>
      <c r="G36" s="140"/>
      <c r="H36" s="11" t="s">
        <v>740</v>
      </c>
      <c r="I36" s="14">
        <v>7.58</v>
      </c>
      <c r="J36" s="109">
        <f t="shared" si="0"/>
        <v>15.16</v>
      </c>
      <c r="K36" s="115"/>
    </row>
    <row r="37" spans="1:11" ht="24">
      <c r="A37" s="114"/>
      <c r="B37" s="107">
        <v>4</v>
      </c>
      <c r="C37" s="10" t="s">
        <v>741</v>
      </c>
      <c r="D37" s="118" t="s">
        <v>741</v>
      </c>
      <c r="E37" s="118" t="s">
        <v>25</v>
      </c>
      <c r="F37" s="139" t="s">
        <v>273</v>
      </c>
      <c r="G37" s="140"/>
      <c r="H37" s="11" t="s">
        <v>742</v>
      </c>
      <c r="I37" s="14">
        <v>21.29</v>
      </c>
      <c r="J37" s="109">
        <f t="shared" si="0"/>
        <v>85.16</v>
      </c>
      <c r="K37" s="115"/>
    </row>
    <row r="38" spans="1:11" ht="24">
      <c r="A38" s="114"/>
      <c r="B38" s="107">
        <v>2</v>
      </c>
      <c r="C38" s="10" t="s">
        <v>741</v>
      </c>
      <c r="D38" s="118" t="s">
        <v>741</v>
      </c>
      <c r="E38" s="118" t="s">
        <v>25</v>
      </c>
      <c r="F38" s="139" t="s">
        <v>673</v>
      </c>
      <c r="G38" s="140"/>
      <c r="H38" s="11" t="s">
        <v>742</v>
      </c>
      <c r="I38" s="14">
        <v>21.29</v>
      </c>
      <c r="J38" s="109">
        <f t="shared" si="0"/>
        <v>42.58</v>
      </c>
      <c r="K38" s="115"/>
    </row>
    <row r="39" spans="1:11" ht="24">
      <c r="A39" s="114"/>
      <c r="B39" s="107">
        <v>2</v>
      </c>
      <c r="C39" s="10" t="s">
        <v>743</v>
      </c>
      <c r="D39" s="118" t="s">
        <v>743</v>
      </c>
      <c r="E39" s="118" t="s">
        <v>25</v>
      </c>
      <c r="F39" s="139" t="s">
        <v>272</v>
      </c>
      <c r="G39" s="140"/>
      <c r="H39" s="11" t="s">
        <v>744</v>
      </c>
      <c r="I39" s="14">
        <v>23.1</v>
      </c>
      <c r="J39" s="109">
        <f t="shared" si="0"/>
        <v>46.2</v>
      </c>
      <c r="K39" s="115"/>
    </row>
    <row r="40" spans="1:11">
      <c r="A40" s="114"/>
      <c r="B40" s="107">
        <v>4</v>
      </c>
      <c r="C40" s="10" t="s">
        <v>745</v>
      </c>
      <c r="D40" s="118" t="s">
        <v>745</v>
      </c>
      <c r="E40" s="118" t="s">
        <v>27</v>
      </c>
      <c r="F40" s="139" t="s">
        <v>273</v>
      </c>
      <c r="G40" s="140"/>
      <c r="H40" s="11" t="s">
        <v>746</v>
      </c>
      <c r="I40" s="14">
        <v>23.1</v>
      </c>
      <c r="J40" s="109">
        <f t="shared" si="0"/>
        <v>92.4</v>
      </c>
      <c r="K40" s="115"/>
    </row>
    <row r="41" spans="1:11" ht="24">
      <c r="A41" s="114"/>
      <c r="B41" s="107">
        <v>2</v>
      </c>
      <c r="C41" s="10" t="s">
        <v>747</v>
      </c>
      <c r="D41" s="118" t="s">
        <v>747</v>
      </c>
      <c r="E41" s="118" t="s">
        <v>728</v>
      </c>
      <c r="F41" s="139" t="s">
        <v>23</v>
      </c>
      <c r="G41" s="140"/>
      <c r="H41" s="11" t="s">
        <v>748</v>
      </c>
      <c r="I41" s="14">
        <v>6.86</v>
      </c>
      <c r="J41" s="109">
        <f t="shared" si="0"/>
        <v>13.72</v>
      </c>
      <c r="K41" s="115"/>
    </row>
    <row r="42" spans="1:11" ht="24">
      <c r="A42" s="114"/>
      <c r="B42" s="107">
        <v>2</v>
      </c>
      <c r="C42" s="10" t="s">
        <v>662</v>
      </c>
      <c r="D42" s="118" t="s">
        <v>662</v>
      </c>
      <c r="E42" s="118" t="s">
        <v>23</v>
      </c>
      <c r="F42" s="139" t="s">
        <v>269</v>
      </c>
      <c r="G42" s="140"/>
      <c r="H42" s="11" t="s">
        <v>749</v>
      </c>
      <c r="I42" s="14">
        <v>31.04</v>
      </c>
      <c r="J42" s="109">
        <f t="shared" si="0"/>
        <v>62.08</v>
      </c>
      <c r="K42" s="115"/>
    </row>
    <row r="43" spans="1:11" ht="24">
      <c r="A43" s="114"/>
      <c r="B43" s="107">
        <v>2</v>
      </c>
      <c r="C43" s="10" t="s">
        <v>750</v>
      </c>
      <c r="D43" s="118" t="s">
        <v>750</v>
      </c>
      <c r="E43" s="118" t="s">
        <v>23</v>
      </c>
      <c r="F43" s="139"/>
      <c r="G43" s="140"/>
      <c r="H43" s="11" t="s">
        <v>751</v>
      </c>
      <c r="I43" s="14">
        <v>14.07</v>
      </c>
      <c r="J43" s="109">
        <f t="shared" si="0"/>
        <v>28.14</v>
      </c>
      <c r="K43" s="115"/>
    </row>
    <row r="44" spans="1:11" ht="24">
      <c r="A44" s="114"/>
      <c r="B44" s="107">
        <v>2</v>
      </c>
      <c r="C44" s="10" t="s">
        <v>752</v>
      </c>
      <c r="D44" s="118" t="s">
        <v>752</v>
      </c>
      <c r="E44" s="118" t="s">
        <v>25</v>
      </c>
      <c r="F44" s="139"/>
      <c r="G44" s="140"/>
      <c r="H44" s="11" t="s">
        <v>753</v>
      </c>
      <c r="I44" s="14">
        <v>14.07</v>
      </c>
      <c r="J44" s="109">
        <f t="shared" si="0"/>
        <v>28.14</v>
      </c>
      <c r="K44" s="115"/>
    </row>
    <row r="45" spans="1:11" ht="24">
      <c r="A45" s="114"/>
      <c r="B45" s="107">
        <v>5</v>
      </c>
      <c r="C45" s="10" t="s">
        <v>754</v>
      </c>
      <c r="D45" s="118" t="s">
        <v>754</v>
      </c>
      <c r="E45" s="118" t="s">
        <v>25</v>
      </c>
      <c r="F45" s="139"/>
      <c r="G45" s="140"/>
      <c r="H45" s="11" t="s">
        <v>755</v>
      </c>
      <c r="I45" s="14">
        <v>28.51</v>
      </c>
      <c r="J45" s="109">
        <f t="shared" si="0"/>
        <v>142.55000000000001</v>
      </c>
      <c r="K45" s="115"/>
    </row>
    <row r="46" spans="1:11" ht="24">
      <c r="A46" s="114"/>
      <c r="B46" s="107">
        <v>2</v>
      </c>
      <c r="C46" s="10" t="s">
        <v>756</v>
      </c>
      <c r="D46" s="118" t="s">
        <v>756</v>
      </c>
      <c r="E46" s="118" t="s">
        <v>23</v>
      </c>
      <c r="F46" s="139" t="s">
        <v>273</v>
      </c>
      <c r="G46" s="140"/>
      <c r="H46" s="11" t="s">
        <v>757</v>
      </c>
      <c r="I46" s="14">
        <v>21.29</v>
      </c>
      <c r="J46" s="109">
        <f t="shared" si="0"/>
        <v>42.58</v>
      </c>
      <c r="K46" s="115"/>
    </row>
    <row r="47" spans="1:11" ht="24">
      <c r="A47" s="114"/>
      <c r="B47" s="107">
        <v>4</v>
      </c>
      <c r="C47" s="10" t="s">
        <v>758</v>
      </c>
      <c r="D47" s="118" t="s">
        <v>758</v>
      </c>
      <c r="E47" s="118" t="s">
        <v>25</v>
      </c>
      <c r="F47" s="139" t="s">
        <v>272</v>
      </c>
      <c r="G47" s="140"/>
      <c r="H47" s="11" t="s">
        <v>759</v>
      </c>
      <c r="I47" s="14">
        <v>21.29</v>
      </c>
      <c r="J47" s="109">
        <f t="shared" si="0"/>
        <v>85.16</v>
      </c>
      <c r="K47" s="115"/>
    </row>
    <row r="48" spans="1:11" ht="24">
      <c r="A48" s="114"/>
      <c r="B48" s="107">
        <v>10</v>
      </c>
      <c r="C48" s="10" t="s">
        <v>760</v>
      </c>
      <c r="D48" s="118" t="s">
        <v>760</v>
      </c>
      <c r="E48" s="118" t="s">
        <v>25</v>
      </c>
      <c r="F48" s="139"/>
      <c r="G48" s="140"/>
      <c r="H48" s="11" t="s">
        <v>761</v>
      </c>
      <c r="I48" s="14">
        <v>21.29</v>
      </c>
      <c r="J48" s="109">
        <f t="shared" si="0"/>
        <v>212.89999999999998</v>
      </c>
      <c r="K48" s="115"/>
    </row>
    <row r="49" spans="1:11" ht="24">
      <c r="A49" s="114"/>
      <c r="B49" s="107">
        <v>4</v>
      </c>
      <c r="C49" s="10" t="s">
        <v>760</v>
      </c>
      <c r="D49" s="118" t="s">
        <v>760</v>
      </c>
      <c r="E49" s="118" t="s">
        <v>26</v>
      </c>
      <c r="F49" s="139"/>
      <c r="G49" s="140"/>
      <c r="H49" s="11" t="s">
        <v>761</v>
      </c>
      <c r="I49" s="14">
        <v>21.29</v>
      </c>
      <c r="J49" s="109">
        <f t="shared" si="0"/>
        <v>85.16</v>
      </c>
      <c r="K49" s="115"/>
    </row>
    <row r="50" spans="1:11" ht="24">
      <c r="A50" s="114"/>
      <c r="B50" s="107">
        <v>17</v>
      </c>
      <c r="C50" s="10" t="s">
        <v>612</v>
      </c>
      <c r="D50" s="118" t="s">
        <v>612</v>
      </c>
      <c r="E50" s="118" t="s">
        <v>26</v>
      </c>
      <c r="F50" s="139" t="s">
        <v>762</v>
      </c>
      <c r="G50" s="140"/>
      <c r="H50" s="11" t="s">
        <v>615</v>
      </c>
      <c r="I50" s="14">
        <v>5.05</v>
      </c>
      <c r="J50" s="109">
        <f t="shared" si="0"/>
        <v>85.85</v>
      </c>
      <c r="K50" s="115"/>
    </row>
    <row r="51" spans="1:11">
      <c r="A51" s="114"/>
      <c r="B51" s="107">
        <v>2</v>
      </c>
      <c r="C51" s="10" t="s">
        <v>763</v>
      </c>
      <c r="D51" s="118" t="s">
        <v>763</v>
      </c>
      <c r="E51" s="118" t="s">
        <v>23</v>
      </c>
      <c r="F51" s="139"/>
      <c r="G51" s="140"/>
      <c r="H51" s="11" t="s">
        <v>764</v>
      </c>
      <c r="I51" s="14">
        <v>10.47</v>
      </c>
      <c r="J51" s="109">
        <f t="shared" si="0"/>
        <v>20.94</v>
      </c>
      <c r="K51" s="115"/>
    </row>
    <row r="52" spans="1:11">
      <c r="A52" s="114"/>
      <c r="B52" s="107">
        <v>8</v>
      </c>
      <c r="C52" s="10" t="s">
        <v>763</v>
      </c>
      <c r="D52" s="118" t="s">
        <v>763</v>
      </c>
      <c r="E52" s="118" t="s">
        <v>25</v>
      </c>
      <c r="F52" s="139"/>
      <c r="G52" s="140"/>
      <c r="H52" s="11" t="s">
        <v>764</v>
      </c>
      <c r="I52" s="14">
        <v>10.47</v>
      </c>
      <c r="J52" s="109">
        <f t="shared" si="0"/>
        <v>83.76</v>
      </c>
      <c r="K52" s="115"/>
    </row>
    <row r="53" spans="1:11" ht="24">
      <c r="A53" s="114"/>
      <c r="B53" s="107">
        <v>8</v>
      </c>
      <c r="C53" s="10" t="s">
        <v>765</v>
      </c>
      <c r="D53" s="118" t="s">
        <v>765</v>
      </c>
      <c r="E53" s="118" t="s">
        <v>25</v>
      </c>
      <c r="F53" s="139" t="s">
        <v>272</v>
      </c>
      <c r="G53" s="140"/>
      <c r="H53" s="11" t="s">
        <v>766</v>
      </c>
      <c r="I53" s="14">
        <v>23.82</v>
      </c>
      <c r="J53" s="109">
        <f t="shared" si="0"/>
        <v>190.56</v>
      </c>
      <c r="K53" s="115"/>
    </row>
    <row r="54" spans="1:11" ht="24">
      <c r="A54" s="114"/>
      <c r="B54" s="107">
        <v>2</v>
      </c>
      <c r="C54" s="10" t="s">
        <v>767</v>
      </c>
      <c r="D54" s="118" t="s">
        <v>767</v>
      </c>
      <c r="E54" s="118" t="s">
        <v>26</v>
      </c>
      <c r="F54" s="139" t="s">
        <v>273</v>
      </c>
      <c r="G54" s="140"/>
      <c r="H54" s="11" t="s">
        <v>768</v>
      </c>
      <c r="I54" s="14">
        <v>24.9</v>
      </c>
      <c r="J54" s="109">
        <f t="shared" ref="J54:J85" si="1">I54*B54</f>
        <v>49.8</v>
      </c>
      <c r="K54" s="115"/>
    </row>
    <row r="55" spans="1:11" ht="24">
      <c r="A55" s="114"/>
      <c r="B55" s="107">
        <v>3</v>
      </c>
      <c r="C55" s="10" t="s">
        <v>769</v>
      </c>
      <c r="D55" s="118" t="s">
        <v>769</v>
      </c>
      <c r="E55" s="118" t="s">
        <v>26</v>
      </c>
      <c r="F55" s="139" t="s">
        <v>273</v>
      </c>
      <c r="G55" s="140"/>
      <c r="H55" s="11" t="s">
        <v>770</v>
      </c>
      <c r="I55" s="14">
        <v>23.1</v>
      </c>
      <c r="J55" s="109">
        <f t="shared" si="1"/>
        <v>69.300000000000011</v>
      </c>
      <c r="K55" s="115"/>
    </row>
    <row r="56" spans="1:11" ht="24">
      <c r="A56" s="114"/>
      <c r="B56" s="107">
        <v>2</v>
      </c>
      <c r="C56" s="10" t="s">
        <v>771</v>
      </c>
      <c r="D56" s="118" t="s">
        <v>842</v>
      </c>
      <c r="E56" s="118" t="s">
        <v>713</v>
      </c>
      <c r="F56" s="139"/>
      <c r="G56" s="140"/>
      <c r="H56" s="11" t="s">
        <v>853</v>
      </c>
      <c r="I56" s="14">
        <v>20.93</v>
      </c>
      <c r="J56" s="109">
        <f t="shared" si="1"/>
        <v>41.86</v>
      </c>
      <c r="K56" s="115"/>
    </row>
    <row r="57" spans="1:11" ht="24">
      <c r="A57" s="114"/>
      <c r="B57" s="107">
        <v>2</v>
      </c>
      <c r="C57" s="10" t="s">
        <v>771</v>
      </c>
      <c r="D57" s="118" t="s">
        <v>843</v>
      </c>
      <c r="E57" s="118" t="s">
        <v>772</v>
      </c>
      <c r="F57" s="139"/>
      <c r="G57" s="140"/>
      <c r="H57" s="11" t="s">
        <v>853</v>
      </c>
      <c r="I57" s="14">
        <v>22.01</v>
      </c>
      <c r="J57" s="109">
        <f t="shared" si="1"/>
        <v>44.02</v>
      </c>
      <c r="K57" s="115"/>
    </row>
    <row r="58" spans="1:11">
      <c r="A58" s="114"/>
      <c r="B58" s="107">
        <v>2</v>
      </c>
      <c r="C58" s="10" t="s">
        <v>773</v>
      </c>
      <c r="D58" s="118" t="s">
        <v>844</v>
      </c>
      <c r="E58" s="118" t="s">
        <v>714</v>
      </c>
      <c r="F58" s="139"/>
      <c r="G58" s="140"/>
      <c r="H58" s="11" t="s">
        <v>774</v>
      </c>
      <c r="I58" s="14">
        <v>46.55</v>
      </c>
      <c r="J58" s="109">
        <f t="shared" si="1"/>
        <v>93.1</v>
      </c>
      <c r="K58" s="115"/>
    </row>
    <row r="59" spans="1:11" ht="24">
      <c r="A59" s="114"/>
      <c r="B59" s="107">
        <v>5</v>
      </c>
      <c r="C59" s="10" t="s">
        <v>710</v>
      </c>
      <c r="D59" s="118" t="s">
        <v>710</v>
      </c>
      <c r="E59" s="118" t="s">
        <v>23</v>
      </c>
      <c r="F59" s="139"/>
      <c r="G59" s="140"/>
      <c r="H59" s="11" t="s">
        <v>715</v>
      </c>
      <c r="I59" s="14">
        <v>5.05</v>
      </c>
      <c r="J59" s="109">
        <f t="shared" si="1"/>
        <v>25.25</v>
      </c>
      <c r="K59" s="115"/>
    </row>
    <row r="60" spans="1:11" ht="24">
      <c r="A60" s="114"/>
      <c r="B60" s="107">
        <v>4</v>
      </c>
      <c r="C60" s="10" t="s">
        <v>710</v>
      </c>
      <c r="D60" s="118" t="s">
        <v>710</v>
      </c>
      <c r="E60" s="118" t="s">
        <v>26</v>
      </c>
      <c r="F60" s="139"/>
      <c r="G60" s="140"/>
      <c r="H60" s="11" t="s">
        <v>715</v>
      </c>
      <c r="I60" s="14">
        <v>5.05</v>
      </c>
      <c r="J60" s="109">
        <f t="shared" si="1"/>
        <v>20.2</v>
      </c>
      <c r="K60" s="115"/>
    </row>
    <row r="61" spans="1:11" ht="24">
      <c r="A61" s="114"/>
      <c r="B61" s="107">
        <v>8</v>
      </c>
      <c r="C61" s="10" t="s">
        <v>710</v>
      </c>
      <c r="D61" s="118" t="s">
        <v>710</v>
      </c>
      <c r="E61" s="118" t="s">
        <v>27</v>
      </c>
      <c r="F61" s="139"/>
      <c r="G61" s="140"/>
      <c r="H61" s="11" t="s">
        <v>715</v>
      </c>
      <c r="I61" s="14">
        <v>5.05</v>
      </c>
      <c r="J61" s="109">
        <f t="shared" si="1"/>
        <v>40.4</v>
      </c>
      <c r="K61" s="115"/>
    </row>
    <row r="62" spans="1:11">
      <c r="A62" s="114"/>
      <c r="B62" s="107">
        <v>2</v>
      </c>
      <c r="C62" s="10" t="s">
        <v>775</v>
      </c>
      <c r="D62" s="118" t="s">
        <v>775</v>
      </c>
      <c r="E62" s="118" t="s">
        <v>29</v>
      </c>
      <c r="F62" s="139" t="s">
        <v>273</v>
      </c>
      <c r="G62" s="140"/>
      <c r="H62" s="11" t="s">
        <v>776</v>
      </c>
      <c r="I62" s="14">
        <v>8.66</v>
      </c>
      <c r="J62" s="109">
        <f t="shared" si="1"/>
        <v>17.32</v>
      </c>
      <c r="K62" s="115"/>
    </row>
    <row r="63" spans="1:11">
      <c r="A63" s="114"/>
      <c r="B63" s="107">
        <v>36</v>
      </c>
      <c r="C63" s="10" t="s">
        <v>777</v>
      </c>
      <c r="D63" s="118" t="s">
        <v>777</v>
      </c>
      <c r="E63" s="118" t="s">
        <v>26</v>
      </c>
      <c r="F63" s="139" t="s">
        <v>110</v>
      </c>
      <c r="G63" s="140"/>
      <c r="H63" s="11" t="s">
        <v>778</v>
      </c>
      <c r="I63" s="14">
        <v>9.3800000000000008</v>
      </c>
      <c r="J63" s="109">
        <f t="shared" si="1"/>
        <v>337.68</v>
      </c>
      <c r="K63" s="115"/>
    </row>
    <row r="64" spans="1:11" ht="24">
      <c r="A64" s="114"/>
      <c r="B64" s="107">
        <v>1</v>
      </c>
      <c r="C64" s="10" t="s">
        <v>779</v>
      </c>
      <c r="D64" s="118" t="s">
        <v>845</v>
      </c>
      <c r="E64" s="118" t="s">
        <v>230</v>
      </c>
      <c r="F64" s="139" t="s">
        <v>265</v>
      </c>
      <c r="G64" s="140"/>
      <c r="H64" s="11" t="s">
        <v>780</v>
      </c>
      <c r="I64" s="14">
        <v>12.27</v>
      </c>
      <c r="J64" s="109">
        <f t="shared" si="1"/>
        <v>12.27</v>
      </c>
      <c r="K64" s="115"/>
    </row>
    <row r="65" spans="1:11" ht="24">
      <c r="A65" s="114"/>
      <c r="B65" s="107">
        <v>1</v>
      </c>
      <c r="C65" s="10" t="s">
        <v>779</v>
      </c>
      <c r="D65" s="118" t="s">
        <v>846</v>
      </c>
      <c r="E65" s="118" t="s">
        <v>233</v>
      </c>
      <c r="F65" s="139" t="s">
        <v>265</v>
      </c>
      <c r="G65" s="140"/>
      <c r="H65" s="11" t="s">
        <v>780</v>
      </c>
      <c r="I65" s="14">
        <v>12.63</v>
      </c>
      <c r="J65" s="109">
        <f t="shared" si="1"/>
        <v>12.63</v>
      </c>
      <c r="K65" s="115"/>
    </row>
    <row r="66" spans="1:11" ht="24">
      <c r="A66" s="114"/>
      <c r="B66" s="107">
        <v>1</v>
      </c>
      <c r="C66" s="10" t="s">
        <v>779</v>
      </c>
      <c r="D66" s="118" t="s">
        <v>847</v>
      </c>
      <c r="E66" s="118" t="s">
        <v>781</v>
      </c>
      <c r="F66" s="139" t="s">
        <v>265</v>
      </c>
      <c r="G66" s="140"/>
      <c r="H66" s="11" t="s">
        <v>780</v>
      </c>
      <c r="I66" s="14">
        <v>12.63</v>
      </c>
      <c r="J66" s="109">
        <f t="shared" si="1"/>
        <v>12.63</v>
      </c>
      <c r="K66" s="115"/>
    </row>
    <row r="67" spans="1:11">
      <c r="A67" s="114"/>
      <c r="B67" s="107">
        <v>2</v>
      </c>
      <c r="C67" s="10" t="s">
        <v>782</v>
      </c>
      <c r="D67" s="118" t="s">
        <v>782</v>
      </c>
      <c r="E67" s="118" t="s">
        <v>728</v>
      </c>
      <c r="F67" s="139" t="s">
        <v>23</v>
      </c>
      <c r="G67" s="140"/>
      <c r="H67" s="11" t="s">
        <v>783</v>
      </c>
      <c r="I67" s="14">
        <v>6.86</v>
      </c>
      <c r="J67" s="109">
        <f t="shared" si="1"/>
        <v>13.72</v>
      </c>
      <c r="K67" s="115"/>
    </row>
    <row r="68" spans="1:11">
      <c r="A68" s="114"/>
      <c r="B68" s="107">
        <v>2</v>
      </c>
      <c r="C68" s="10" t="s">
        <v>784</v>
      </c>
      <c r="D68" s="118" t="s">
        <v>784</v>
      </c>
      <c r="E68" s="118" t="s">
        <v>25</v>
      </c>
      <c r="F68" s="139"/>
      <c r="G68" s="140"/>
      <c r="H68" s="11" t="s">
        <v>785</v>
      </c>
      <c r="I68" s="14">
        <v>8.66</v>
      </c>
      <c r="J68" s="109">
        <f t="shared" si="1"/>
        <v>17.32</v>
      </c>
      <c r="K68" s="115"/>
    </row>
    <row r="69" spans="1:11">
      <c r="A69" s="114"/>
      <c r="B69" s="107">
        <v>2</v>
      </c>
      <c r="C69" s="10" t="s">
        <v>786</v>
      </c>
      <c r="D69" s="118" t="s">
        <v>786</v>
      </c>
      <c r="E69" s="118" t="s">
        <v>27</v>
      </c>
      <c r="F69" s="139"/>
      <c r="G69" s="140"/>
      <c r="H69" s="11" t="s">
        <v>787</v>
      </c>
      <c r="I69" s="14">
        <v>6.14</v>
      </c>
      <c r="J69" s="109">
        <f t="shared" si="1"/>
        <v>12.28</v>
      </c>
      <c r="K69" s="115"/>
    </row>
    <row r="70" spans="1:11" ht="36">
      <c r="A70" s="114"/>
      <c r="B70" s="107">
        <v>8</v>
      </c>
      <c r="C70" s="10" t="s">
        <v>788</v>
      </c>
      <c r="D70" s="118" t="s">
        <v>848</v>
      </c>
      <c r="E70" s="118" t="s">
        <v>230</v>
      </c>
      <c r="F70" s="139" t="s">
        <v>107</v>
      </c>
      <c r="G70" s="140"/>
      <c r="H70" s="11" t="s">
        <v>789</v>
      </c>
      <c r="I70" s="14">
        <v>30.31</v>
      </c>
      <c r="J70" s="109">
        <f t="shared" si="1"/>
        <v>242.48</v>
      </c>
      <c r="K70" s="115"/>
    </row>
    <row r="71" spans="1:11">
      <c r="A71" s="114"/>
      <c r="B71" s="107">
        <v>30</v>
      </c>
      <c r="C71" s="10" t="s">
        <v>790</v>
      </c>
      <c r="D71" s="118" t="s">
        <v>790</v>
      </c>
      <c r="E71" s="118" t="s">
        <v>23</v>
      </c>
      <c r="F71" s="139" t="s">
        <v>110</v>
      </c>
      <c r="G71" s="140"/>
      <c r="H71" s="11" t="s">
        <v>791</v>
      </c>
      <c r="I71" s="14">
        <v>5.05</v>
      </c>
      <c r="J71" s="109">
        <f t="shared" si="1"/>
        <v>151.5</v>
      </c>
      <c r="K71" s="115"/>
    </row>
    <row r="72" spans="1:11">
      <c r="A72" s="114"/>
      <c r="B72" s="107">
        <v>2</v>
      </c>
      <c r="C72" s="10" t="s">
        <v>792</v>
      </c>
      <c r="D72" s="118" t="s">
        <v>792</v>
      </c>
      <c r="E72" s="118" t="s">
        <v>25</v>
      </c>
      <c r="F72" s="139" t="s">
        <v>273</v>
      </c>
      <c r="G72" s="140"/>
      <c r="H72" s="11" t="s">
        <v>793</v>
      </c>
      <c r="I72" s="14">
        <v>21.29</v>
      </c>
      <c r="J72" s="109">
        <f t="shared" si="1"/>
        <v>42.58</v>
      </c>
      <c r="K72" s="115"/>
    </row>
    <row r="73" spans="1:11" ht="24">
      <c r="A73" s="114"/>
      <c r="B73" s="107">
        <v>3</v>
      </c>
      <c r="C73" s="10" t="s">
        <v>794</v>
      </c>
      <c r="D73" s="118" t="s">
        <v>794</v>
      </c>
      <c r="E73" s="118" t="s">
        <v>23</v>
      </c>
      <c r="F73" s="139"/>
      <c r="G73" s="140"/>
      <c r="H73" s="11" t="s">
        <v>795</v>
      </c>
      <c r="I73" s="14">
        <v>21.29</v>
      </c>
      <c r="J73" s="109">
        <f t="shared" si="1"/>
        <v>63.87</v>
      </c>
      <c r="K73" s="115"/>
    </row>
    <row r="74" spans="1:11" ht="24">
      <c r="A74" s="114"/>
      <c r="B74" s="107">
        <v>2</v>
      </c>
      <c r="C74" s="10" t="s">
        <v>796</v>
      </c>
      <c r="D74" s="118" t="s">
        <v>796</v>
      </c>
      <c r="E74" s="118" t="s">
        <v>797</v>
      </c>
      <c r="F74" s="139"/>
      <c r="G74" s="140"/>
      <c r="H74" s="11" t="s">
        <v>798</v>
      </c>
      <c r="I74" s="14">
        <v>5.05</v>
      </c>
      <c r="J74" s="109">
        <f t="shared" si="1"/>
        <v>10.1</v>
      </c>
      <c r="K74" s="115"/>
    </row>
    <row r="75" spans="1:11" ht="24">
      <c r="A75" s="114"/>
      <c r="B75" s="107">
        <v>2</v>
      </c>
      <c r="C75" s="10" t="s">
        <v>116</v>
      </c>
      <c r="D75" s="118" t="s">
        <v>116</v>
      </c>
      <c r="E75" s="118"/>
      <c r="F75" s="139"/>
      <c r="G75" s="140"/>
      <c r="H75" s="11" t="s">
        <v>799</v>
      </c>
      <c r="I75" s="14">
        <v>6.86</v>
      </c>
      <c r="J75" s="109">
        <f t="shared" si="1"/>
        <v>13.72</v>
      </c>
      <c r="K75" s="115"/>
    </row>
    <row r="76" spans="1:11" ht="24">
      <c r="A76" s="114"/>
      <c r="B76" s="107">
        <v>1</v>
      </c>
      <c r="C76" s="10" t="s">
        <v>800</v>
      </c>
      <c r="D76" s="118" t="s">
        <v>800</v>
      </c>
      <c r="E76" s="118"/>
      <c r="F76" s="139"/>
      <c r="G76" s="140"/>
      <c r="H76" s="11" t="s">
        <v>801</v>
      </c>
      <c r="I76" s="14">
        <v>5.05</v>
      </c>
      <c r="J76" s="109">
        <f t="shared" si="1"/>
        <v>5.05</v>
      </c>
      <c r="K76" s="115"/>
    </row>
    <row r="77" spans="1:11" ht="24">
      <c r="A77" s="114"/>
      <c r="B77" s="107">
        <v>18</v>
      </c>
      <c r="C77" s="10" t="s">
        <v>802</v>
      </c>
      <c r="D77" s="118" t="s">
        <v>802</v>
      </c>
      <c r="E77" s="118"/>
      <c r="F77" s="139"/>
      <c r="G77" s="140"/>
      <c r="H77" s="11" t="s">
        <v>803</v>
      </c>
      <c r="I77" s="14">
        <v>5.05</v>
      </c>
      <c r="J77" s="109">
        <f t="shared" si="1"/>
        <v>90.899999999999991</v>
      </c>
      <c r="K77" s="115"/>
    </row>
    <row r="78" spans="1:11" ht="24">
      <c r="A78" s="114"/>
      <c r="B78" s="107">
        <v>5</v>
      </c>
      <c r="C78" s="10" t="s">
        <v>649</v>
      </c>
      <c r="D78" s="118" t="s">
        <v>649</v>
      </c>
      <c r="E78" s="118" t="s">
        <v>26</v>
      </c>
      <c r="F78" s="139"/>
      <c r="G78" s="140"/>
      <c r="H78" s="11" t="s">
        <v>652</v>
      </c>
      <c r="I78" s="14">
        <v>55.58</v>
      </c>
      <c r="J78" s="109">
        <f t="shared" si="1"/>
        <v>277.89999999999998</v>
      </c>
      <c r="K78" s="115"/>
    </row>
    <row r="79" spans="1:11">
      <c r="A79" s="114"/>
      <c r="B79" s="107">
        <v>5</v>
      </c>
      <c r="C79" s="10" t="s">
        <v>711</v>
      </c>
      <c r="D79" s="118" t="s">
        <v>711</v>
      </c>
      <c r="E79" s="118" t="s">
        <v>26</v>
      </c>
      <c r="F79" s="139" t="s">
        <v>273</v>
      </c>
      <c r="G79" s="140"/>
      <c r="H79" s="11" t="s">
        <v>712</v>
      </c>
      <c r="I79" s="14">
        <v>71.819999999999993</v>
      </c>
      <c r="J79" s="109">
        <f t="shared" si="1"/>
        <v>359.09999999999997</v>
      </c>
      <c r="K79" s="115"/>
    </row>
    <row r="80" spans="1:11" ht="24">
      <c r="A80" s="114"/>
      <c r="B80" s="107">
        <v>2</v>
      </c>
      <c r="C80" s="10" t="s">
        <v>804</v>
      </c>
      <c r="D80" s="118" t="s">
        <v>804</v>
      </c>
      <c r="E80" s="118" t="s">
        <v>25</v>
      </c>
      <c r="F80" s="139"/>
      <c r="G80" s="140"/>
      <c r="H80" s="11" t="s">
        <v>805</v>
      </c>
      <c r="I80" s="14">
        <v>70.010000000000005</v>
      </c>
      <c r="J80" s="109">
        <f t="shared" si="1"/>
        <v>140.02000000000001</v>
      </c>
      <c r="K80" s="115"/>
    </row>
    <row r="81" spans="1:11">
      <c r="A81" s="114"/>
      <c r="B81" s="107">
        <v>2</v>
      </c>
      <c r="C81" s="10" t="s">
        <v>806</v>
      </c>
      <c r="D81" s="118" t="s">
        <v>806</v>
      </c>
      <c r="E81" s="118" t="s">
        <v>23</v>
      </c>
      <c r="F81" s="139"/>
      <c r="G81" s="140"/>
      <c r="H81" s="11" t="s">
        <v>807</v>
      </c>
      <c r="I81" s="14">
        <v>12.27</v>
      </c>
      <c r="J81" s="109">
        <f t="shared" si="1"/>
        <v>24.54</v>
      </c>
      <c r="K81" s="115"/>
    </row>
    <row r="82" spans="1:11" ht="24">
      <c r="A82" s="114"/>
      <c r="B82" s="107">
        <v>2</v>
      </c>
      <c r="C82" s="10" t="s">
        <v>600</v>
      </c>
      <c r="D82" s="118" t="s">
        <v>600</v>
      </c>
      <c r="E82" s="118" t="s">
        <v>23</v>
      </c>
      <c r="F82" s="139" t="s">
        <v>273</v>
      </c>
      <c r="G82" s="140"/>
      <c r="H82" s="11" t="s">
        <v>602</v>
      </c>
      <c r="I82" s="14">
        <v>24.9</v>
      </c>
      <c r="J82" s="109">
        <f t="shared" si="1"/>
        <v>49.8</v>
      </c>
      <c r="K82" s="115"/>
    </row>
    <row r="83" spans="1:11" ht="24">
      <c r="A83" s="114"/>
      <c r="B83" s="107">
        <v>3</v>
      </c>
      <c r="C83" s="10" t="s">
        <v>600</v>
      </c>
      <c r="D83" s="118" t="s">
        <v>600</v>
      </c>
      <c r="E83" s="118" t="s">
        <v>25</v>
      </c>
      <c r="F83" s="139" t="s">
        <v>273</v>
      </c>
      <c r="G83" s="140"/>
      <c r="H83" s="11" t="s">
        <v>602</v>
      </c>
      <c r="I83" s="14">
        <v>24.9</v>
      </c>
      <c r="J83" s="109">
        <f t="shared" si="1"/>
        <v>74.699999999999989</v>
      </c>
      <c r="K83" s="115"/>
    </row>
    <row r="84" spans="1:11" ht="24">
      <c r="A84" s="114"/>
      <c r="B84" s="107">
        <v>2</v>
      </c>
      <c r="C84" s="10" t="s">
        <v>808</v>
      </c>
      <c r="D84" s="118" t="s">
        <v>808</v>
      </c>
      <c r="E84" s="118" t="s">
        <v>23</v>
      </c>
      <c r="F84" s="139" t="s">
        <v>271</v>
      </c>
      <c r="G84" s="140"/>
      <c r="H84" s="11" t="s">
        <v>809</v>
      </c>
      <c r="I84" s="14">
        <v>24.18</v>
      </c>
      <c r="J84" s="109">
        <f t="shared" si="1"/>
        <v>48.36</v>
      </c>
      <c r="K84" s="115"/>
    </row>
    <row r="85" spans="1:11" ht="24">
      <c r="A85" s="114"/>
      <c r="B85" s="107">
        <v>2</v>
      </c>
      <c r="C85" s="10" t="s">
        <v>810</v>
      </c>
      <c r="D85" s="118" t="s">
        <v>810</v>
      </c>
      <c r="E85" s="118" t="s">
        <v>25</v>
      </c>
      <c r="F85" s="139" t="s">
        <v>273</v>
      </c>
      <c r="G85" s="140"/>
      <c r="H85" s="11" t="s">
        <v>811</v>
      </c>
      <c r="I85" s="14">
        <v>24.9</v>
      </c>
      <c r="J85" s="109">
        <f t="shared" si="1"/>
        <v>49.8</v>
      </c>
      <c r="K85" s="115"/>
    </row>
    <row r="86" spans="1:11" ht="24">
      <c r="A86" s="114"/>
      <c r="B86" s="107">
        <v>2</v>
      </c>
      <c r="C86" s="10" t="s">
        <v>812</v>
      </c>
      <c r="D86" s="118" t="s">
        <v>812</v>
      </c>
      <c r="E86" s="118" t="s">
        <v>26</v>
      </c>
      <c r="F86" s="139" t="s">
        <v>273</v>
      </c>
      <c r="G86" s="140"/>
      <c r="H86" s="11" t="s">
        <v>813</v>
      </c>
      <c r="I86" s="14">
        <v>21.29</v>
      </c>
      <c r="J86" s="109">
        <f t="shared" ref="J86:J106" si="2">I86*B86</f>
        <v>42.58</v>
      </c>
      <c r="K86" s="115"/>
    </row>
    <row r="87" spans="1:11" ht="36">
      <c r="A87" s="114"/>
      <c r="B87" s="107">
        <v>2</v>
      </c>
      <c r="C87" s="10" t="s">
        <v>814</v>
      </c>
      <c r="D87" s="118" t="s">
        <v>814</v>
      </c>
      <c r="E87" s="118" t="s">
        <v>27</v>
      </c>
      <c r="F87" s="139"/>
      <c r="G87" s="140"/>
      <c r="H87" s="11" t="s">
        <v>815</v>
      </c>
      <c r="I87" s="14">
        <v>6.86</v>
      </c>
      <c r="J87" s="109">
        <f t="shared" si="2"/>
        <v>13.72</v>
      </c>
      <c r="K87" s="115"/>
    </row>
    <row r="88" spans="1:11">
      <c r="A88" s="114"/>
      <c r="B88" s="107">
        <v>30</v>
      </c>
      <c r="C88" s="10" t="s">
        <v>644</v>
      </c>
      <c r="D88" s="118" t="s">
        <v>644</v>
      </c>
      <c r="E88" s="118" t="s">
        <v>635</v>
      </c>
      <c r="F88" s="139"/>
      <c r="G88" s="140"/>
      <c r="H88" s="11" t="s">
        <v>646</v>
      </c>
      <c r="I88" s="14">
        <v>5.05</v>
      </c>
      <c r="J88" s="109">
        <f t="shared" si="2"/>
        <v>151.5</v>
      </c>
      <c r="K88" s="115"/>
    </row>
    <row r="89" spans="1:11" ht="24">
      <c r="A89" s="114"/>
      <c r="B89" s="107">
        <v>2</v>
      </c>
      <c r="C89" s="10" t="s">
        <v>816</v>
      </c>
      <c r="D89" s="118" t="s">
        <v>849</v>
      </c>
      <c r="E89" s="118" t="s">
        <v>23</v>
      </c>
      <c r="F89" s="139"/>
      <c r="G89" s="140"/>
      <c r="H89" s="11" t="s">
        <v>817</v>
      </c>
      <c r="I89" s="14">
        <v>35.729999999999997</v>
      </c>
      <c r="J89" s="109">
        <f t="shared" si="2"/>
        <v>71.459999999999994</v>
      </c>
      <c r="K89" s="115"/>
    </row>
    <row r="90" spans="1:11" ht="24">
      <c r="A90" s="114"/>
      <c r="B90" s="107">
        <v>2</v>
      </c>
      <c r="C90" s="10" t="s">
        <v>816</v>
      </c>
      <c r="D90" s="118" t="s">
        <v>849</v>
      </c>
      <c r="E90" s="118" t="s">
        <v>651</v>
      </c>
      <c r="F90" s="139"/>
      <c r="G90" s="140"/>
      <c r="H90" s="11" t="s">
        <v>817</v>
      </c>
      <c r="I90" s="14">
        <v>35.729999999999997</v>
      </c>
      <c r="J90" s="109">
        <f t="shared" si="2"/>
        <v>71.459999999999994</v>
      </c>
      <c r="K90" s="115"/>
    </row>
    <row r="91" spans="1:11" ht="24">
      <c r="A91" s="114"/>
      <c r="B91" s="107">
        <v>2</v>
      </c>
      <c r="C91" s="10" t="s">
        <v>816</v>
      </c>
      <c r="D91" s="118" t="s">
        <v>849</v>
      </c>
      <c r="E91" s="118" t="s">
        <v>25</v>
      </c>
      <c r="F91" s="139"/>
      <c r="G91" s="140"/>
      <c r="H91" s="11" t="s">
        <v>817</v>
      </c>
      <c r="I91" s="14">
        <v>35.729999999999997</v>
      </c>
      <c r="J91" s="109">
        <f t="shared" si="2"/>
        <v>71.459999999999994</v>
      </c>
      <c r="K91" s="115"/>
    </row>
    <row r="92" spans="1:11" ht="24">
      <c r="A92" s="114"/>
      <c r="B92" s="107">
        <v>2</v>
      </c>
      <c r="C92" s="10" t="s">
        <v>818</v>
      </c>
      <c r="D92" s="118" t="s">
        <v>818</v>
      </c>
      <c r="E92" s="118" t="s">
        <v>651</v>
      </c>
      <c r="F92" s="139"/>
      <c r="G92" s="140"/>
      <c r="H92" s="11" t="s">
        <v>819</v>
      </c>
      <c r="I92" s="14">
        <v>42.22</v>
      </c>
      <c r="J92" s="109">
        <f t="shared" si="2"/>
        <v>84.44</v>
      </c>
      <c r="K92" s="115"/>
    </row>
    <row r="93" spans="1:11" ht="24">
      <c r="A93" s="114"/>
      <c r="B93" s="107">
        <v>2</v>
      </c>
      <c r="C93" s="10" t="s">
        <v>818</v>
      </c>
      <c r="D93" s="118" t="s">
        <v>818</v>
      </c>
      <c r="E93" s="118" t="s">
        <v>67</v>
      </c>
      <c r="F93" s="139"/>
      <c r="G93" s="140"/>
      <c r="H93" s="11" t="s">
        <v>819</v>
      </c>
      <c r="I93" s="14">
        <v>42.22</v>
      </c>
      <c r="J93" s="109">
        <f t="shared" si="2"/>
        <v>84.44</v>
      </c>
      <c r="K93" s="115"/>
    </row>
    <row r="94" spans="1:11">
      <c r="A94" s="114"/>
      <c r="B94" s="107">
        <v>2</v>
      </c>
      <c r="C94" s="10" t="s">
        <v>820</v>
      </c>
      <c r="D94" s="118" t="s">
        <v>820</v>
      </c>
      <c r="E94" s="118" t="s">
        <v>25</v>
      </c>
      <c r="F94" s="139"/>
      <c r="G94" s="140"/>
      <c r="H94" s="11" t="s">
        <v>821</v>
      </c>
      <c r="I94" s="14">
        <v>35.729999999999997</v>
      </c>
      <c r="J94" s="109">
        <f t="shared" si="2"/>
        <v>71.459999999999994</v>
      </c>
      <c r="K94" s="115"/>
    </row>
    <row r="95" spans="1:11">
      <c r="A95" s="114"/>
      <c r="B95" s="107">
        <v>2</v>
      </c>
      <c r="C95" s="10" t="s">
        <v>820</v>
      </c>
      <c r="D95" s="118" t="s">
        <v>820</v>
      </c>
      <c r="E95" s="118" t="s">
        <v>67</v>
      </c>
      <c r="F95" s="139"/>
      <c r="G95" s="140"/>
      <c r="H95" s="11" t="s">
        <v>821</v>
      </c>
      <c r="I95" s="14">
        <v>35.729999999999997</v>
      </c>
      <c r="J95" s="109">
        <f t="shared" si="2"/>
        <v>71.459999999999994</v>
      </c>
      <c r="K95" s="115"/>
    </row>
    <row r="96" spans="1:11">
      <c r="A96" s="114"/>
      <c r="B96" s="107">
        <v>2</v>
      </c>
      <c r="C96" s="10" t="s">
        <v>820</v>
      </c>
      <c r="D96" s="118" t="s">
        <v>820</v>
      </c>
      <c r="E96" s="118" t="s">
        <v>90</v>
      </c>
      <c r="F96" s="139"/>
      <c r="G96" s="140"/>
      <c r="H96" s="11" t="s">
        <v>821</v>
      </c>
      <c r="I96" s="14">
        <v>35.729999999999997</v>
      </c>
      <c r="J96" s="109">
        <f t="shared" si="2"/>
        <v>71.459999999999994</v>
      </c>
      <c r="K96" s="115"/>
    </row>
    <row r="97" spans="1:11">
      <c r="A97" s="114"/>
      <c r="B97" s="107">
        <v>2</v>
      </c>
      <c r="C97" s="10" t="s">
        <v>820</v>
      </c>
      <c r="D97" s="118" t="s">
        <v>820</v>
      </c>
      <c r="E97" s="118" t="s">
        <v>27</v>
      </c>
      <c r="F97" s="139"/>
      <c r="G97" s="140"/>
      <c r="H97" s="11" t="s">
        <v>821</v>
      </c>
      <c r="I97" s="14">
        <v>35.729999999999997</v>
      </c>
      <c r="J97" s="109">
        <f t="shared" si="2"/>
        <v>71.459999999999994</v>
      </c>
      <c r="K97" s="115"/>
    </row>
    <row r="98" spans="1:11" ht="24">
      <c r="A98" s="114"/>
      <c r="B98" s="107">
        <v>1</v>
      </c>
      <c r="C98" s="10" t="s">
        <v>822</v>
      </c>
      <c r="D98" s="118" t="s">
        <v>822</v>
      </c>
      <c r="E98" s="118" t="s">
        <v>29</v>
      </c>
      <c r="F98" s="139" t="s">
        <v>110</v>
      </c>
      <c r="G98" s="140"/>
      <c r="H98" s="11" t="s">
        <v>823</v>
      </c>
      <c r="I98" s="14">
        <v>28.15</v>
      </c>
      <c r="J98" s="109">
        <f t="shared" si="2"/>
        <v>28.15</v>
      </c>
      <c r="K98" s="115"/>
    </row>
    <row r="99" spans="1:11" ht="24">
      <c r="A99" s="114"/>
      <c r="B99" s="107">
        <v>2</v>
      </c>
      <c r="C99" s="10" t="s">
        <v>824</v>
      </c>
      <c r="D99" s="118" t="s">
        <v>824</v>
      </c>
      <c r="E99" s="118" t="s">
        <v>26</v>
      </c>
      <c r="F99" s="139" t="s">
        <v>110</v>
      </c>
      <c r="G99" s="140"/>
      <c r="H99" s="11" t="s">
        <v>825</v>
      </c>
      <c r="I99" s="14">
        <v>28.15</v>
      </c>
      <c r="J99" s="109">
        <f t="shared" si="2"/>
        <v>56.3</v>
      </c>
      <c r="K99" s="115"/>
    </row>
    <row r="100" spans="1:11" ht="24">
      <c r="A100" s="114"/>
      <c r="B100" s="107">
        <v>1</v>
      </c>
      <c r="C100" s="10" t="s">
        <v>826</v>
      </c>
      <c r="D100" s="118" t="s">
        <v>826</v>
      </c>
      <c r="E100" s="118" t="s">
        <v>26</v>
      </c>
      <c r="F100" s="139" t="s">
        <v>110</v>
      </c>
      <c r="G100" s="140"/>
      <c r="H100" s="11" t="s">
        <v>827</v>
      </c>
      <c r="I100" s="14">
        <v>28.15</v>
      </c>
      <c r="J100" s="109">
        <f t="shared" si="2"/>
        <v>28.15</v>
      </c>
      <c r="K100" s="115"/>
    </row>
    <row r="101" spans="1:11" ht="24">
      <c r="A101" s="114"/>
      <c r="B101" s="107">
        <v>1</v>
      </c>
      <c r="C101" s="10" t="s">
        <v>828</v>
      </c>
      <c r="D101" s="118" t="s">
        <v>828</v>
      </c>
      <c r="E101" s="118" t="s">
        <v>271</v>
      </c>
      <c r="F101" s="139"/>
      <c r="G101" s="140"/>
      <c r="H101" s="11" t="s">
        <v>829</v>
      </c>
      <c r="I101" s="14">
        <v>70.37</v>
      </c>
      <c r="J101" s="109">
        <f t="shared" si="2"/>
        <v>70.37</v>
      </c>
      <c r="K101" s="115"/>
    </row>
    <row r="102" spans="1:11" ht="24">
      <c r="A102" s="114"/>
      <c r="B102" s="107">
        <v>1</v>
      </c>
      <c r="C102" s="10" t="s">
        <v>830</v>
      </c>
      <c r="D102" s="118" t="s">
        <v>830</v>
      </c>
      <c r="E102" s="118" t="s">
        <v>273</v>
      </c>
      <c r="F102" s="139"/>
      <c r="G102" s="140"/>
      <c r="H102" s="11" t="s">
        <v>831</v>
      </c>
      <c r="I102" s="14">
        <v>143.27000000000001</v>
      </c>
      <c r="J102" s="109">
        <f t="shared" si="2"/>
        <v>143.27000000000001</v>
      </c>
      <c r="K102" s="115"/>
    </row>
    <row r="103" spans="1:11" ht="24">
      <c r="A103" s="114"/>
      <c r="B103" s="107">
        <v>1</v>
      </c>
      <c r="C103" s="10" t="s">
        <v>832</v>
      </c>
      <c r="D103" s="118" t="s">
        <v>832</v>
      </c>
      <c r="E103" s="118" t="s">
        <v>26</v>
      </c>
      <c r="F103" s="139" t="s">
        <v>273</v>
      </c>
      <c r="G103" s="140"/>
      <c r="H103" s="11" t="s">
        <v>833</v>
      </c>
      <c r="I103" s="14">
        <v>98.88</v>
      </c>
      <c r="J103" s="109">
        <f t="shared" si="2"/>
        <v>98.88</v>
      </c>
      <c r="K103" s="115"/>
    </row>
    <row r="104" spans="1:11" ht="24">
      <c r="A104" s="114"/>
      <c r="B104" s="107">
        <v>1</v>
      </c>
      <c r="C104" s="10" t="s">
        <v>834</v>
      </c>
      <c r="D104" s="118" t="s">
        <v>834</v>
      </c>
      <c r="E104" s="118" t="s">
        <v>835</v>
      </c>
      <c r="F104" s="139"/>
      <c r="G104" s="140"/>
      <c r="H104" s="11" t="s">
        <v>836</v>
      </c>
      <c r="I104" s="14">
        <v>23.1</v>
      </c>
      <c r="J104" s="109">
        <f t="shared" si="2"/>
        <v>23.1</v>
      </c>
      <c r="K104" s="115"/>
    </row>
    <row r="105" spans="1:11" ht="24">
      <c r="A105" s="114"/>
      <c r="B105" s="107">
        <v>1</v>
      </c>
      <c r="C105" s="10" t="s">
        <v>837</v>
      </c>
      <c r="D105" s="118" t="s">
        <v>837</v>
      </c>
      <c r="E105" s="118" t="s">
        <v>838</v>
      </c>
      <c r="F105" s="139"/>
      <c r="G105" s="140"/>
      <c r="H105" s="11" t="s">
        <v>839</v>
      </c>
      <c r="I105" s="14">
        <v>26.71</v>
      </c>
      <c r="J105" s="109">
        <f t="shared" si="2"/>
        <v>26.71</v>
      </c>
      <c r="K105" s="115"/>
    </row>
    <row r="106" spans="1:11" ht="24">
      <c r="A106" s="114"/>
      <c r="B106" s="108">
        <v>1</v>
      </c>
      <c r="C106" s="12" t="s">
        <v>840</v>
      </c>
      <c r="D106" s="119" t="s">
        <v>840</v>
      </c>
      <c r="E106" s="119" t="s">
        <v>838</v>
      </c>
      <c r="F106" s="141"/>
      <c r="G106" s="142"/>
      <c r="H106" s="13" t="s">
        <v>841</v>
      </c>
      <c r="I106" s="15">
        <v>44.75</v>
      </c>
      <c r="J106" s="110">
        <f t="shared" si="2"/>
        <v>44.75</v>
      </c>
      <c r="K106" s="115"/>
    </row>
    <row r="107" spans="1:11" ht="13.5" thickBot="1">
      <c r="A107" s="114"/>
      <c r="B107" s="126"/>
      <c r="C107" s="126"/>
      <c r="D107" s="126"/>
      <c r="E107" s="126"/>
      <c r="F107" s="126"/>
      <c r="G107" s="126"/>
      <c r="H107" s="126"/>
      <c r="I107" s="127" t="s">
        <v>255</v>
      </c>
      <c r="J107" s="128">
        <f>SUM(J22:J106)</f>
        <v>6465.8600000000015</v>
      </c>
      <c r="K107" s="115"/>
    </row>
    <row r="108" spans="1:11">
      <c r="A108" s="114"/>
      <c r="B108" s="126"/>
      <c r="C108" s="134" t="s">
        <v>855</v>
      </c>
      <c r="D108" s="136"/>
      <c r="E108" s="136"/>
      <c r="F108" s="131"/>
      <c r="G108" s="137"/>
      <c r="H108" s="143" t="s">
        <v>856</v>
      </c>
      <c r="I108" s="143"/>
      <c r="J108" s="128">
        <f>J107*-0.4</f>
        <v>-2586.344000000001</v>
      </c>
      <c r="K108" s="115"/>
    </row>
    <row r="109" spans="1:11" ht="13.5" outlineLevel="1" thickBot="1">
      <c r="A109" s="114"/>
      <c r="B109" s="126"/>
      <c r="C109" s="138" t="s">
        <v>857</v>
      </c>
      <c r="D109" s="135">
        <v>44637</v>
      </c>
      <c r="E109" s="130">
        <f>J14+90</f>
        <v>45335</v>
      </c>
      <c r="F109" s="132"/>
      <c r="G109" s="133"/>
      <c r="H109" s="143" t="s">
        <v>858</v>
      </c>
      <c r="I109" s="143"/>
      <c r="J109" s="128">
        <v>0</v>
      </c>
      <c r="K109" s="115"/>
    </row>
    <row r="110" spans="1:11">
      <c r="A110" s="114"/>
      <c r="B110" s="126"/>
      <c r="C110" s="126"/>
      <c r="D110" s="126"/>
      <c r="E110" s="126"/>
      <c r="F110" s="126"/>
      <c r="G110" s="126"/>
      <c r="H110" s="126"/>
      <c r="I110" s="127" t="s">
        <v>257</v>
      </c>
      <c r="J110" s="128">
        <f>SUM(J107:J109)</f>
        <v>3879.5160000000005</v>
      </c>
      <c r="K110" s="115"/>
    </row>
    <row r="111" spans="1:11">
      <c r="A111" s="6"/>
      <c r="B111" s="7"/>
      <c r="C111" s="7"/>
      <c r="D111" s="7"/>
      <c r="E111" s="7"/>
      <c r="F111" s="7"/>
      <c r="G111" s="7"/>
      <c r="H111" s="7" t="s">
        <v>859</v>
      </c>
      <c r="I111" s="7"/>
      <c r="J111" s="7"/>
      <c r="K111" s="8"/>
    </row>
    <row r="113" spans="8:9">
      <c r="H113" s="1" t="s">
        <v>854</v>
      </c>
      <c r="I113" s="91">
        <f>'Tax Invoice'!E14</f>
        <v>1</v>
      </c>
    </row>
    <row r="114" spans="8:9">
      <c r="H114" s="1" t="s">
        <v>705</v>
      </c>
      <c r="I114" s="91">
        <v>35.72</v>
      </c>
    </row>
    <row r="115" spans="8:9">
      <c r="H115" s="1" t="s">
        <v>708</v>
      </c>
      <c r="I115" s="91">
        <f>I117/I114</f>
        <v>181.01511758118707</v>
      </c>
    </row>
    <row r="116" spans="8:9">
      <c r="H116" s="1" t="s">
        <v>709</v>
      </c>
      <c r="I116" s="91">
        <f>I118/I114</f>
        <v>108.60907054871222</v>
      </c>
    </row>
    <row r="117" spans="8:9">
      <c r="H117" s="1" t="s">
        <v>706</v>
      </c>
      <c r="I117" s="91">
        <f>J107*I113</f>
        <v>6465.8600000000015</v>
      </c>
    </row>
    <row r="118" spans="8:9">
      <c r="H118" s="1" t="s">
        <v>707</v>
      </c>
      <c r="I118" s="91">
        <f>J110*I113</f>
        <v>3879.5160000000005</v>
      </c>
    </row>
  </sheetData>
  <mergeCells count="91">
    <mergeCell ref="F33:G33"/>
    <mergeCell ref="F28:G28"/>
    <mergeCell ref="F29:G29"/>
    <mergeCell ref="F30:G30"/>
    <mergeCell ref="F31:G31"/>
    <mergeCell ref="F32:G32"/>
    <mergeCell ref="F23:G23"/>
    <mergeCell ref="F24:G24"/>
    <mergeCell ref="F25:G25"/>
    <mergeCell ref="F26:G26"/>
    <mergeCell ref="F27:G27"/>
    <mergeCell ref="F34:G34"/>
    <mergeCell ref="F35:G35"/>
    <mergeCell ref="F36:G36"/>
    <mergeCell ref="F37:G37"/>
    <mergeCell ref="F38:G38"/>
    <mergeCell ref="F39:G39"/>
    <mergeCell ref="F40:G40"/>
    <mergeCell ref="F41:G41"/>
    <mergeCell ref="F42:G42"/>
    <mergeCell ref="F43:G43"/>
    <mergeCell ref="J10:J11"/>
    <mergeCell ref="J14:J15"/>
    <mergeCell ref="F20:G20"/>
    <mergeCell ref="F21:G21"/>
    <mergeCell ref="F22:G22"/>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H109:I109"/>
    <mergeCell ref="H108:I10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432</v>
      </c>
      <c r="O1" t="s">
        <v>144</v>
      </c>
      <c r="T1" t="s">
        <v>255</v>
      </c>
      <c r="U1">
        <v>6465.8600000000015</v>
      </c>
    </row>
    <row r="2" spans="1:21" ht="15.75">
      <c r="A2" s="114"/>
      <c r="B2" s="124" t="s">
        <v>134</v>
      </c>
      <c r="C2" s="120"/>
      <c r="D2" s="120"/>
      <c r="E2" s="120"/>
      <c r="F2" s="120"/>
      <c r="G2" s="120"/>
      <c r="H2" s="120"/>
      <c r="I2" s="125" t="s">
        <v>140</v>
      </c>
      <c r="J2" s="115"/>
      <c r="T2" t="s">
        <v>184</v>
      </c>
      <c r="U2">
        <v>721.78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7187.6400000000012</v>
      </c>
    </row>
    <row r="5" spans="1:21">
      <c r="A5" s="114"/>
      <c r="B5" s="121" t="s">
        <v>137</v>
      </c>
      <c r="C5" s="120"/>
      <c r="D5" s="120"/>
      <c r="E5" s="120"/>
      <c r="F5" s="120"/>
      <c r="G5" s="120"/>
      <c r="H5" s="120"/>
      <c r="I5" s="120"/>
      <c r="J5" s="115"/>
      <c r="S5" t="s">
        <v>850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716</v>
      </c>
      <c r="C10" s="120"/>
      <c r="D10" s="120"/>
      <c r="E10" s="115"/>
      <c r="F10" s="116"/>
      <c r="G10" s="116" t="s">
        <v>716</v>
      </c>
      <c r="H10" s="120"/>
      <c r="I10" s="144"/>
      <c r="J10" s="115"/>
    </row>
    <row r="11" spans="1:21">
      <c r="A11" s="114"/>
      <c r="B11" s="114" t="s">
        <v>717</v>
      </c>
      <c r="C11" s="120"/>
      <c r="D11" s="120"/>
      <c r="E11" s="115"/>
      <c r="F11" s="116"/>
      <c r="G11" s="116" t="s">
        <v>717</v>
      </c>
      <c r="H11" s="120"/>
      <c r="I11" s="145"/>
      <c r="J11" s="115"/>
    </row>
    <row r="12" spans="1:21">
      <c r="A12" s="114"/>
      <c r="B12" s="114" t="s">
        <v>718</v>
      </c>
      <c r="C12" s="120"/>
      <c r="D12" s="120"/>
      <c r="E12" s="115"/>
      <c r="F12" s="116"/>
      <c r="G12" s="116" t="s">
        <v>718</v>
      </c>
      <c r="H12" s="120"/>
      <c r="I12" s="120"/>
      <c r="J12" s="115"/>
    </row>
    <row r="13" spans="1:21">
      <c r="A13" s="114"/>
      <c r="B13" s="114" t="s">
        <v>719</v>
      </c>
      <c r="C13" s="120"/>
      <c r="D13" s="120"/>
      <c r="E13" s="115"/>
      <c r="F13" s="116"/>
      <c r="G13" s="116" t="s">
        <v>719</v>
      </c>
      <c r="H13" s="120"/>
      <c r="I13" s="99" t="s">
        <v>11</v>
      </c>
      <c r="J13" s="115"/>
    </row>
    <row r="14" spans="1:21">
      <c r="A14" s="114"/>
      <c r="B14" s="114" t="s">
        <v>152</v>
      </c>
      <c r="C14" s="120"/>
      <c r="D14" s="120"/>
      <c r="E14" s="115"/>
      <c r="F14" s="116"/>
      <c r="G14" s="116" t="s">
        <v>152</v>
      </c>
      <c r="H14" s="120"/>
      <c r="I14" s="146">
        <v>45243</v>
      </c>
      <c r="J14" s="115"/>
    </row>
    <row r="15" spans="1:21">
      <c r="A15" s="114"/>
      <c r="B15" s="6" t="s">
        <v>6</v>
      </c>
      <c r="C15" s="7"/>
      <c r="D15" s="7"/>
      <c r="E15" s="8"/>
      <c r="F15" s="116"/>
      <c r="G15" s="9" t="s">
        <v>6</v>
      </c>
      <c r="H15" s="120"/>
      <c r="I15" s="147"/>
      <c r="J15" s="115"/>
    </row>
    <row r="16" spans="1:21">
      <c r="A16" s="114"/>
      <c r="B16" s="120"/>
      <c r="C16" s="120"/>
      <c r="D16" s="120"/>
      <c r="E16" s="120"/>
      <c r="F16" s="120"/>
      <c r="G16" s="120"/>
      <c r="H16" s="123" t="s">
        <v>142</v>
      </c>
      <c r="I16" s="129">
        <v>40697</v>
      </c>
      <c r="J16" s="115"/>
    </row>
    <row r="17" spans="1:16">
      <c r="A17" s="114"/>
      <c r="B17" s="120" t="s">
        <v>720</v>
      </c>
      <c r="C17" s="120"/>
      <c r="D17" s="120"/>
      <c r="E17" s="120"/>
      <c r="F17" s="120"/>
      <c r="G17" s="120"/>
      <c r="H17" s="123" t="s">
        <v>143</v>
      </c>
      <c r="I17" s="129"/>
      <c r="J17" s="115"/>
    </row>
    <row r="18" spans="1:16" ht="18">
      <c r="A18" s="114"/>
      <c r="B18" s="120" t="s">
        <v>721</v>
      </c>
      <c r="C18" s="120"/>
      <c r="D18" s="120"/>
      <c r="E18" s="120"/>
      <c r="F18" s="120"/>
      <c r="G18" s="120"/>
      <c r="H18" s="122" t="s">
        <v>258</v>
      </c>
      <c r="I18" s="104" t="s">
        <v>276</v>
      </c>
      <c r="J18" s="115"/>
    </row>
    <row r="19" spans="1:16">
      <c r="A19" s="114"/>
      <c r="B19" s="120"/>
      <c r="C19" s="120"/>
      <c r="D19" s="120"/>
      <c r="E19" s="120"/>
      <c r="F19" s="120"/>
      <c r="G19" s="120"/>
      <c r="H19" s="120"/>
      <c r="I19" s="120"/>
      <c r="J19" s="115"/>
      <c r="P19">
        <v>45243</v>
      </c>
    </row>
    <row r="20" spans="1:16">
      <c r="A20" s="114"/>
      <c r="B20" s="100" t="s">
        <v>198</v>
      </c>
      <c r="C20" s="100" t="s">
        <v>199</v>
      </c>
      <c r="D20" s="117" t="s">
        <v>200</v>
      </c>
      <c r="E20" s="148" t="s">
        <v>201</v>
      </c>
      <c r="F20" s="149"/>
      <c r="G20" s="100" t="s">
        <v>169</v>
      </c>
      <c r="H20" s="100" t="s">
        <v>202</v>
      </c>
      <c r="I20" s="100" t="s">
        <v>21</v>
      </c>
      <c r="J20" s="115"/>
    </row>
    <row r="21" spans="1:16">
      <c r="A21" s="114"/>
      <c r="B21" s="105"/>
      <c r="C21" s="105"/>
      <c r="D21" s="106"/>
      <c r="E21" s="150"/>
      <c r="F21" s="151"/>
      <c r="G21" s="105" t="s">
        <v>141</v>
      </c>
      <c r="H21" s="105"/>
      <c r="I21" s="105"/>
      <c r="J21" s="115"/>
    </row>
    <row r="22" spans="1:16" ht="168">
      <c r="A22" s="114"/>
      <c r="B22" s="107">
        <v>2</v>
      </c>
      <c r="C22" s="10" t="s">
        <v>722</v>
      </c>
      <c r="D22" s="118" t="s">
        <v>273</v>
      </c>
      <c r="E22" s="139"/>
      <c r="F22" s="140"/>
      <c r="G22" s="11" t="s">
        <v>851</v>
      </c>
      <c r="H22" s="14">
        <v>6.14</v>
      </c>
      <c r="I22" s="109">
        <f t="shared" ref="I22:I53" si="0">H22*B22</f>
        <v>12.28</v>
      </c>
      <c r="J22" s="115"/>
    </row>
    <row r="23" spans="1:16" ht="168">
      <c r="A23" s="114"/>
      <c r="B23" s="107">
        <v>7</v>
      </c>
      <c r="C23" s="10" t="s">
        <v>580</v>
      </c>
      <c r="D23" s="118"/>
      <c r="E23" s="139"/>
      <c r="F23" s="140"/>
      <c r="G23" s="11" t="s">
        <v>275</v>
      </c>
      <c r="H23" s="14">
        <v>12.27</v>
      </c>
      <c r="I23" s="109">
        <f t="shared" si="0"/>
        <v>85.89</v>
      </c>
      <c r="J23" s="115"/>
    </row>
    <row r="24" spans="1:16" ht="84">
      <c r="A24" s="114"/>
      <c r="B24" s="107">
        <v>64</v>
      </c>
      <c r="C24" s="10" t="s">
        <v>723</v>
      </c>
      <c r="D24" s="118" t="s">
        <v>25</v>
      </c>
      <c r="E24" s="139" t="s">
        <v>273</v>
      </c>
      <c r="F24" s="140"/>
      <c r="G24" s="11" t="s">
        <v>724</v>
      </c>
      <c r="H24" s="14">
        <v>5.05</v>
      </c>
      <c r="I24" s="109">
        <f t="shared" si="0"/>
        <v>323.2</v>
      </c>
      <c r="J24" s="115"/>
    </row>
    <row r="25" spans="1:16" ht="132">
      <c r="A25" s="114"/>
      <c r="B25" s="107">
        <v>1</v>
      </c>
      <c r="C25" s="10" t="s">
        <v>725</v>
      </c>
      <c r="D25" s="118" t="s">
        <v>212</v>
      </c>
      <c r="E25" s="139"/>
      <c r="F25" s="140"/>
      <c r="G25" s="11" t="s">
        <v>726</v>
      </c>
      <c r="H25" s="14">
        <v>12.27</v>
      </c>
      <c r="I25" s="109">
        <f t="shared" si="0"/>
        <v>12.27</v>
      </c>
      <c r="J25" s="115"/>
    </row>
    <row r="26" spans="1:16" ht="132">
      <c r="A26" s="114"/>
      <c r="B26" s="107">
        <v>8</v>
      </c>
      <c r="C26" s="10" t="s">
        <v>727</v>
      </c>
      <c r="D26" s="118" t="s">
        <v>728</v>
      </c>
      <c r="E26" s="139" t="s">
        <v>25</v>
      </c>
      <c r="F26" s="140"/>
      <c r="G26" s="11" t="s">
        <v>729</v>
      </c>
      <c r="H26" s="14">
        <v>6.86</v>
      </c>
      <c r="I26" s="109">
        <f t="shared" si="0"/>
        <v>54.88</v>
      </c>
      <c r="J26" s="115"/>
    </row>
    <row r="27" spans="1:16" ht="132">
      <c r="A27" s="114"/>
      <c r="B27" s="107">
        <v>8</v>
      </c>
      <c r="C27" s="10" t="s">
        <v>727</v>
      </c>
      <c r="D27" s="118" t="s">
        <v>728</v>
      </c>
      <c r="E27" s="139" t="s">
        <v>26</v>
      </c>
      <c r="F27" s="140"/>
      <c r="G27" s="11" t="s">
        <v>729</v>
      </c>
      <c r="H27" s="14">
        <v>6.86</v>
      </c>
      <c r="I27" s="109">
        <f t="shared" si="0"/>
        <v>54.88</v>
      </c>
      <c r="J27" s="115"/>
    </row>
    <row r="28" spans="1:16" ht="132">
      <c r="A28" s="114"/>
      <c r="B28" s="107">
        <v>2</v>
      </c>
      <c r="C28" s="10" t="s">
        <v>730</v>
      </c>
      <c r="D28" s="118" t="s">
        <v>34</v>
      </c>
      <c r="E28" s="139"/>
      <c r="F28" s="140"/>
      <c r="G28" s="11" t="s">
        <v>731</v>
      </c>
      <c r="H28" s="14">
        <v>26.71</v>
      </c>
      <c r="I28" s="109">
        <f t="shared" si="0"/>
        <v>53.42</v>
      </c>
      <c r="J28" s="115"/>
    </row>
    <row r="29" spans="1:16" ht="132">
      <c r="A29" s="114"/>
      <c r="B29" s="107">
        <v>12</v>
      </c>
      <c r="C29" s="10" t="s">
        <v>732</v>
      </c>
      <c r="D29" s="118" t="s">
        <v>23</v>
      </c>
      <c r="E29" s="139" t="s">
        <v>273</v>
      </c>
      <c r="F29" s="140"/>
      <c r="G29" s="11" t="s">
        <v>733</v>
      </c>
      <c r="H29" s="14">
        <v>21.29</v>
      </c>
      <c r="I29" s="109">
        <f t="shared" si="0"/>
        <v>255.48</v>
      </c>
      <c r="J29" s="115"/>
    </row>
    <row r="30" spans="1:16" ht="132">
      <c r="A30" s="114"/>
      <c r="B30" s="107">
        <v>4</v>
      </c>
      <c r="C30" s="10" t="s">
        <v>732</v>
      </c>
      <c r="D30" s="118" t="s">
        <v>25</v>
      </c>
      <c r="E30" s="139" t="s">
        <v>273</v>
      </c>
      <c r="F30" s="140"/>
      <c r="G30" s="11" t="s">
        <v>733</v>
      </c>
      <c r="H30" s="14">
        <v>21.29</v>
      </c>
      <c r="I30" s="109">
        <f t="shared" si="0"/>
        <v>85.16</v>
      </c>
      <c r="J30" s="115"/>
    </row>
    <row r="31" spans="1:16" ht="132">
      <c r="A31" s="114"/>
      <c r="B31" s="107">
        <v>8</v>
      </c>
      <c r="C31" s="10" t="s">
        <v>732</v>
      </c>
      <c r="D31" s="118" t="s">
        <v>26</v>
      </c>
      <c r="E31" s="139" t="s">
        <v>273</v>
      </c>
      <c r="F31" s="140"/>
      <c r="G31" s="11" t="s">
        <v>733</v>
      </c>
      <c r="H31" s="14">
        <v>21.29</v>
      </c>
      <c r="I31" s="109">
        <f t="shared" si="0"/>
        <v>170.32</v>
      </c>
      <c r="J31" s="115"/>
    </row>
    <row r="32" spans="1:16" ht="144">
      <c r="A32" s="114"/>
      <c r="B32" s="107">
        <v>2</v>
      </c>
      <c r="C32" s="10" t="s">
        <v>734</v>
      </c>
      <c r="D32" s="118" t="s">
        <v>26</v>
      </c>
      <c r="E32" s="139"/>
      <c r="F32" s="140"/>
      <c r="G32" s="11" t="s">
        <v>735</v>
      </c>
      <c r="H32" s="14">
        <v>21.29</v>
      </c>
      <c r="I32" s="109">
        <f t="shared" si="0"/>
        <v>42.58</v>
      </c>
      <c r="J32" s="115"/>
    </row>
    <row r="33" spans="1:10" ht="264">
      <c r="A33" s="114"/>
      <c r="B33" s="107">
        <v>2</v>
      </c>
      <c r="C33" s="10" t="s">
        <v>736</v>
      </c>
      <c r="D33" s="118" t="s">
        <v>107</v>
      </c>
      <c r="E33" s="139"/>
      <c r="F33" s="140"/>
      <c r="G33" s="11" t="s">
        <v>852</v>
      </c>
      <c r="H33" s="14">
        <v>32.119999999999997</v>
      </c>
      <c r="I33" s="109">
        <f t="shared" si="0"/>
        <v>64.239999999999995</v>
      </c>
      <c r="J33" s="115"/>
    </row>
    <row r="34" spans="1:10" ht="96">
      <c r="A34" s="114"/>
      <c r="B34" s="107">
        <v>2</v>
      </c>
      <c r="C34" s="10" t="s">
        <v>737</v>
      </c>
      <c r="D34" s="118" t="s">
        <v>25</v>
      </c>
      <c r="E34" s="139"/>
      <c r="F34" s="140"/>
      <c r="G34" s="11" t="s">
        <v>738</v>
      </c>
      <c r="H34" s="14">
        <v>6.86</v>
      </c>
      <c r="I34" s="109">
        <f t="shared" si="0"/>
        <v>13.72</v>
      </c>
      <c r="J34" s="115"/>
    </row>
    <row r="35" spans="1:10" ht="96">
      <c r="A35" s="114"/>
      <c r="B35" s="107">
        <v>2</v>
      </c>
      <c r="C35" s="10" t="s">
        <v>737</v>
      </c>
      <c r="D35" s="118" t="s">
        <v>26</v>
      </c>
      <c r="E35" s="139"/>
      <c r="F35" s="140"/>
      <c r="G35" s="11" t="s">
        <v>738</v>
      </c>
      <c r="H35" s="14">
        <v>6.86</v>
      </c>
      <c r="I35" s="109">
        <f t="shared" si="0"/>
        <v>13.72</v>
      </c>
      <c r="J35" s="115"/>
    </row>
    <row r="36" spans="1:10" ht="84">
      <c r="A36" s="114"/>
      <c r="B36" s="107">
        <v>2</v>
      </c>
      <c r="C36" s="10" t="s">
        <v>739</v>
      </c>
      <c r="D36" s="118" t="s">
        <v>23</v>
      </c>
      <c r="E36" s="139"/>
      <c r="F36" s="140"/>
      <c r="G36" s="11" t="s">
        <v>740</v>
      </c>
      <c r="H36" s="14">
        <v>7.58</v>
      </c>
      <c r="I36" s="109">
        <f t="shared" si="0"/>
        <v>15.16</v>
      </c>
      <c r="J36" s="115"/>
    </row>
    <row r="37" spans="1:10" ht="108">
      <c r="A37" s="114"/>
      <c r="B37" s="107">
        <v>4</v>
      </c>
      <c r="C37" s="10" t="s">
        <v>741</v>
      </c>
      <c r="D37" s="118" t="s">
        <v>25</v>
      </c>
      <c r="E37" s="139" t="s">
        <v>273</v>
      </c>
      <c r="F37" s="140"/>
      <c r="G37" s="11" t="s">
        <v>742</v>
      </c>
      <c r="H37" s="14">
        <v>21.29</v>
      </c>
      <c r="I37" s="109">
        <f t="shared" si="0"/>
        <v>85.16</v>
      </c>
      <c r="J37" s="115"/>
    </row>
    <row r="38" spans="1:10" ht="108">
      <c r="A38" s="114"/>
      <c r="B38" s="107">
        <v>2</v>
      </c>
      <c r="C38" s="10" t="s">
        <v>741</v>
      </c>
      <c r="D38" s="118" t="s">
        <v>25</v>
      </c>
      <c r="E38" s="139" t="s">
        <v>673</v>
      </c>
      <c r="F38" s="140"/>
      <c r="G38" s="11" t="s">
        <v>742</v>
      </c>
      <c r="H38" s="14">
        <v>21.29</v>
      </c>
      <c r="I38" s="109">
        <f t="shared" si="0"/>
        <v>42.58</v>
      </c>
      <c r="J38" s="115"/>
    </row>
    <row r="39" spans="1:10" ht="108">
      <c r="A39" s="114"/>
      <c r="B39" s="107">
        <v>2</v>
      </c>
      <c r="C39" s="10" t="s">
        <v>743</v>
      </c>
      <c r="D39" s="118" t="s">
        <v>25</v>
      </c>
      <c r="E39" s="139" t="s">
        <v>272</v>
      </c>
      <c r="F39" s="140"/>
      <c r="G39" s="11" t="s">
        <v>744</v>
      </c>
      <c r="H39" s="14">
        <v>23.1</v>
      </c>
      <c r="I39" s="109">
        <f t="shared" si="0"/>
        <v>46.2</v>
      </c>
      <c r="J39" s="115"/>
    </row>
    <row r="40" spans="1:10" ht="84">
      <c r="A40" s="114"/>
      <c r="B40" s="107">
        <v>4</v>
      </c>
      <c r="C40" s="10" t="s">
        <v>745</v>
      </c>
      <c r="D40" s="118" t="s">
        <v>27</v>
      </c>
      <c r="E40" s="139" t="s">
        <v>273</v>
      </c>
      <c r="F40" s="140"/>
      <c r="G40" s="11" t="s">
        <v>746</v>
      </c>
      <c r="H40" s="14">
        <v>23.1</v>
      </c>
      <c r="I40" s="109">
        <f t="shared" si="0"/>
        <v>92.4</v>
      </c>
      <c r="J40" s="115"/>
    </row>
    <row r="41" spans="1:10" ht="132">
      <c r="A41" s="114"/>
      <c r="B41" s="107">
        <v>2</v>
      </c>
      <c r="C41" s="10" t="s">
        <v>747</v>
      </c>
      <c r="D41" s="118" t="s">
        <v>728</v>
      </c>
      <c r="E41" s="139" t="s">
        <v>23</v>
      </c>
      <c r="F41" s="140"/>
      <c r="G41" s="11" t="s">
        <v>748</v>
      </c>
      <c r="H41" s="14">
        <v>6.86</v>
      </c>
      <c r="I41" s="109">
        <f t="shared" si="0"/>
        <v>13.72</v>
      </c>
      <c r="J41" s="115"/>
    </row>
    <row r="42" spans="1:10" ht="180">
      <c r="A42" s="114"/>
      <c r="B42" s="107">
        <v>2</v>
      </c>
      <c r="C42" s="10" t="s">
        <v>662</v>
      </c>
      <c r="D42" s="118" t="s">
        <v>23</v>
      </c>
      <c r="E42" s="139" t="s">
        <v>269</v>
      </c>
      <c r="F42" s="140"/>
      <c r="G42" s="11" t="s">
        <v>749</v>
      </c>
      <c r="H42" s="14">
        <v>31.04</v>
      </c>
      <c r="I42" s="109">
        <f t="shared" si="0"/>
        <v>62.08</v>
      </c>
      <c r="J42" s="115"/>
    </row>
    <row r="43" spans="1:10" ht="108">
      <c r="A43" s="114"/>
      <c r="B43" s="107">
        <v>2</v>
      </c>
      <c r="C43" s="10" t="s">
        <v>750</v>
      </c>
      <c r="D43" s="118" t="s">
        <v>23</v>
      </c>
      <c r="E43" s="139"/>
      <c r="F43" s="140"/>
      <c r="G43" s="11" t="s">
        <v>751</v>
      </c>
      <c r="H43" s="14">
        <v>14.07</v>
      </c>
      <c r="I43" s="109">
        <f t="shared" si="0"/>
        <v>28.14</v>
      </c>
      <c r="J43" s="115"/>
    </row>
    <row r="44" spans="1:10" ht="108">
      <c r="A44" s="114"/>
      <c r="B44" s="107">
        <v>2</v>
      </c>
      <c r="C44" s="10" t="s">
        <v>752</v>
      </c>
      <c r="D44" s="118" t="s">
        <v>25</v>
      </c>
      <c r="E44" s="139"/>
      <c r="F44" s="140"/>
      <c r="G44" s="11" t="s">
        <v>753</v>
      </c>
      <c r="H44" s="14">
        <v>14.07</v>
      </c>
      <c r="I44" s="109">
        <f t="shared" si="0"/>
        <v>28.14</v>
      </c>
      <c r="J44" s="115"/>
    </row>
    <row r="45" spans="1:10" ht="132">
      <c r="A45" s="114"/>
      <c r="B45" s="107">
        <v>5</v>
      </c>
      <c r="C45" s="10" t="s">
        <v>754</v>
      </c>
      <c r="D45" s="118" t="s">
        <v>25</v>
      </c>
      <c r="E45" s="139"/>
      <c r="F45" s="140"/>
      <c r="G45" s="11" t="s">
        <v>755</v>
      </c>
      <c r="H45" s="14">
        <v>28.51</v>
      </c>
      <c r="I45" s="109">
        <f t="shared" si="0"/>
        <v>142.55000000000001</v>
      </c>
      <c r="J45" s="115"/>
    </row>
    <row r="46" spans="1:10" ht="120">
      <c r="A46" s="114"/>
      <c r="B46" s="107">
        <v>2</v>
      </c>
      <c r="C46" s="10" t="s">
        <v>756</v>
      </c>
      <c r="D46" s="118" t="s">
        <v>23</v>
      </c>
      <c r="E46" s="139" t="s">
        <v>273</v>
      </c>
      <c r="F46" s="140"/>
      <c r="G46" s="11" t="s">
        <v>757</v>
      </c>
      <c r="H46" s="14">
        <v>21.29</v>
      </c>
      <c r="I46" s="109">
        <f t="shared" si="0"/>
        <v>42.58</v>
      </c>
      <c r="J46" s="115"/>
    </row>
    <row r="47" spans="1:10" ht="132">
      <c r="A47" s="114"/>
      <c r="B47" s="107">
        <v>4</v>
      </c>
      <c r="C47" s="10" t="s">
        <v>758</v>
      </c>
      <c r="D47" s="118" t="s">
        <v>25</v>
      </c>
      <c r="E47" s="139" t="s">
        <v>272</v>
      </c>
      <c r="F47" s="140"/>
      <c r="G47" s="11" t="s">
        <v>759</v>
      </c>
      <c r="H47" s="14">
        <v>21.29</v>
      </c>
      <c r="I47" s="109">
        <f t="shared" si="0"/>
        <v>85.16</v>
      </c>
      <c r="J47" s="115"/>
    </row>
    <row r="48" spans="1:10" ht="144">
      <c r="A48" s="114"/>
      <c r="B48" s="107">
        <v>10</v>
      </c>
      <c r="C48" s="10" t="s">
        <v>760</v>
      </c>
      <c r="D48" s="118" t="s">
        <v>25</v>
      </c>
      <c r="E48" s="139"/>
      <c r="F48" s="140"/>
      <c r="G48" s="11" t="s">
        <v>761</v>
      </c>
      <c r="H48" s="14">
        <v>21.29</v>
      </c>
      <c r="I48" s="109">
        <f t="shared" si="0"/>
        <v>212.89999999999998</v>
      </c>
      <c r="J48" s="115"/>
    </row>
    <row r="49" spans="1:10" ht="144">
      <c r="A49" s="114"/>
      <c r="B49" s="107">
        <v>4</v>
      </c>
      <c r="C49" s="10" t="s">
        <v>760</v>
      </c>
      <c r="D49" s="118" t="s">
        <v>26</v>
      </c>
      <c r="E49" s="139"/>
      <c r="F49" s="140"/>
      <c r="G49" s="11" t="s">
        <v>761</v>
      </c>
      <c r="H49" s="14">
        <v>21.29</v>
      </c>
      <c r="I49" s="109">
        <f t="shared" si="0"/>
        <v>85.16</v>
      </c>
      <c r="J49" s="115"/>
    </row>
    <row r="50" spans="1:10" ht="132">
      <c r="A50" s="114"/>
      <c r="B50" s="107">
        <v>17</v>
      </c>
      <c r="C50" s="10" t="s">
        <v>612</v>
      </c>
      <c r="D50" s="118" t="s">
        <v>26</v>
      </c>
      <c r="E50" s="139" t="s">
        <v>762</v>
      </c>
      <c r="F50" s="140"/>
      <c r="G50" s="11" t="s">
        <v>615</v>
      </c>
      <c r="H50" s="14">
        <v>5.05</v>
      </c>
      <c r="I50" s="109">
        <f t="shared" si="0"/>
        <v>85.85</v>
      </c>
      <c r="J50" s="115"/>
    </row>
    <row r="51" spans="1:10" ht="108">
      <c r="A51" s="114"/>
      <c r="B51" s="107">
        <v>2</v>
      </c>
      <c r="C51" s="10" t="s">
        <v>763</v>
      </c>
      <c r="D51" s="118" t="s">
        <v>23</v>
      </c>
      <c r="E51" s="139"/>
      <c r="F51" s="140"/>
      <c r="G51" s="11" t="s">
        <v>764</v>
      </c>
      <c r="H51" s="14">
        <v>10.47</v>
      </c>
      <c r="I51" s="109">
        <f t="shared" si="0"/>
        <v>20.94</v>
      </c>
      <c r="J51" s="115"/>
    </row>
    <row r="52" spans="1:10" ht="108">
      <c r="A52" s="114"/>
      <c r="B52" s="107">
        <v>8</v>
      </c>
      <c r="C52" s="10" t="s">
        <v>763</v>
      </c>
      <c r="D52" s="118" t="s">
        <v>25</v>
      </c>
      <c r="E52" s="139"/>
      <c r="F52" s="140"/>
      <c r="G52" s="11" t="s">
        <v>764</v>
      </c>
      <c r="H52" s="14">
        <v>10.47</v>
      </c>
      <c r="I52" s="109">
        <f t="shared" si="0"/>
        <v>83.76</v>
      </c>
      <c r="J52" s="115"/>
    </row>
    <row r="53" spans="1:10" ht="132">
      <c r="A53" s="114"/>
      <c r="B53" s="107">
        <v>8</v>
      </c>
      <c r="C53" s="10" t="s">
        <v>765</v>
      </c>
      <c r="D53" s="118" t="s">
        <v>25</v>
      </c>
      <c r="E53" s="139" t="s">
        <v>272</v>
      </c>
      <c r="F53" s="140"/>
      <c r="G53" s="11" t="s">
        <v>766</v>
      </c>
      <c r="H53" s="14">
        <v>23.82</v>
      </c>
      <c r="I53" s="109">
        <f t="shared" si="0"/>
        <v>190.56</v>
      </c>
      <c r="J53" s="115"/>
    </row>
    <row r="54" spans="1:10" ht="132">
      <c r="A54" s="114"/>
      <c r="B54" s="107">
        <v>2</v>
      </c>
      <c r="C54" s="10" t="s">
        <v>767</v>
      </c>
      <c r="D54" s="118" t="s">
        <v>26</v>
      </c>
      <c r="E54" s="139" t="s">
        <v>273</v>
      </c>
      <c r="F54" s="140"/>
      <c r="G54" s="11" t="s">
        <v>768</v>
      </c>
      <c r="H54" s="14">
        <v>24.9</v>
      </c>
      <c r="I54" s="109">
        <f t="shared" ref="I54:I85" si="1">H54*B54</f>
        <v>49.8</v>
      </c>
      <c r="J54" s="115"/>
    </row>
    <row r="55" spans="1:10" ht="120">
      <c r="A55" s="114"/>
      <c r="B55" s="107">
        <v>3</v>
      </c>
      <c r="C55" s="10" t="s">
        <v>769</v>
      </c>
      <c r="D55" s="118" t="s">
        <v>26</v>
      </c>
      <c r="E55" s="139" t="s">
        <v>273</v>
      </c>
      <c r="F55" s="140"/>
      <c r="G55" s="11" t="s">
        <v>770</v>
      </c>
      <c r="H55" s="14">
        <v>23.1</v>
      </c>
      <c r="I55" s="109">
        <f t="shared" si="1"/>
        <v>69.300000000000011</v>
      </c>
      <c r="J55" s="115"/>
    </row>
    <row r="56" spans="1:10" ht="144">
      <c r="A56" s="114"/>
      <c r="B56" s="107">
        <v>2</v>
      </c>
      <c r="C56" s="10" t="s">
        <v>771</v>
      </c>
      <c r="D56" s="118" t="s">
        <v>713</v>
      </c>
      <c r="E56" s="139"/>
      <c r="F56" s="140"/>
      <c r="G56" s="11" t="s">
        <v>853</v>
      </c>
      <c r="H56" s="14">
        <v>20.93</v>
      </c>
      <c r="I56" s="109">
        <f t="shared" si="1"/>
        <v>41.86</v>
      </c>
      <c r="J56" s="115"/>
    </row>
    <row r="57" spans="1:10" ht="144">
      <c r="A57" s="114"/>
      <c r="B57" s="107">
        <v>2</v>
      </c>
      <c r="C57" s="10" t="s">
        <v>771</v>
      </c>
      <c r="D57" s="118" t="s">
        <v>772</v>
      </c>
      <c r="E57" s="139"/>
      <c r="F57" s="140"/>
      <c r="G57" s="11" t="s">
        <v>853</v>
      </c>
      <c r="H57" s="14">
        <v>22.01</v>
      </c>
      <c r="I57" s="109">
        <f t="shared" si="1"/>
        <v>44.02</v>
      </c>
      <c r="J57" s="115"/>
    </row>
    <row r="58" spans="1:10" ht="108">
      <c r="A58" s="114"/>
      <c r="B58" s="107">
        <v>2</v>
      </c>
      <c r="C58" s="10" t="s">
        <v>773</v>
      </c>
      <c r="D58" s="118" t="s">
        <v>714</v>
      </c>
      <c r="E58" s="139"/>
      <c r="F58" s="140"/>
      <c r="G58" s="11" t="s">
        <v>774</v>
      </c>
      <c r="H58" s="14">
        <v>46.55</v>
      </c>
      <c r="I58" s="109">
        <f t="shared" si="1"/>
        <v>93.1</v>
      </c>
      <c r="J58" s="115"/>
    </row>
    <row r="59" spans="1:10" ht="120">
      <c r="A59" s="114"/>
      <c r="B59" s="107">
        <v>5</v>
      </c>
      <c r="C59" s="10" t="s">
        <v>710</v>
      </c>
      <c r="D59" s="118" t="s">
        <v>23</v>
      </c>
      <c r="E59" s="139"/>
      <c r="F59" s="140"/>
      <c r="G59" s="11" t="s">
        <v>715</v>
      </c>
      <c r="H59" s="14">
        <v>5.05</v>
      </c>
      <c r="I59" s="109">
        <f t="shared" si="1"/>
        <v>25.25</v>
      </c>
      <c r="J59" s="115"/>
    </row>
    <row r="60" spans="1:10" ht="120">
      <c r="A60" s="114"/>
      <c r="B60" s="107">
        <v>4</v>
      </c>
      <c r="C60" s="10" t="s">
        <v>710</v>
      </c>
      <c r="D60" s="118" t="s">
        <v>26</v>
      </c>
      <c r="E60" s="139"/>
      <c r="F60" s="140"/>
      <c r="G60" s="11" t="s">
        <v>715</v>
      </c>
      <c r="H60" s="14">
        <v>5.05</v>
      </c>
      <c r="I60" s="109">
        <f t="shared" si="1"/>
        <v>20.2</v>
      </c>
      <c r="J60" s="115"/>
    </row>
    <row r="61" spans="1:10" ht="120">
      <c r="A61" s="114"/>
      <c r="B61" s="107">
        <v>8</v>
      </c>
      <c r="C61" s="10" t="s">
        <v>710</v>
      </c>
      <c r="D61" s="118" t="s">
        <v>27</v>
      </c>
      <c r="E61" s="139"/>
      <c r="F61" s="140"/>
      <c r="G61" s="11" t="s">
        <v>715</v>
      </c>
      <c r="H61" s="14">
        <v>5.05</v>
      </c>
      <c r="I61" s="109">
        <f t="shared" si="1"/>
        <v>40.4</v>
      </c>
      <c r="J61" s="115"/>
    </row>
    <row r="62" spans="1:10" ht="96">
      <c r="A62" s="114"/>
      <c r="B62" s="107">
        <v>2</v>
      </c>
      <c r="C62" s="10" t="s">
        <v>775</v>
      </c>
      <c r="D62" s="118" t="s">
        <v>29</v>
      </c>
      <c r="E62" s="139" t="s">
        <v>273</v>
      </c>
      <c r="F62" s="140"/>
      <c r="G62" s="11" t="s">
        <v>776</v>
      </c>
      <c r="H62" s="14">
        <v>8.66</v>
      </c>
      <c r="I62" s="109">
        <f t="shared" si="1"/>
        <v>17.32</v>
      </c>
      <c r="J62" s="115"/>
    </row>
    <row r="63" spans="1:10" ht="84">
      <c r="A63" s="114"/>
      <c r="B63" s="107">
        <v>36</v>
      </c>
      <c r="C63" s="10" t="s">
        <v>777</v>
      </c>
      <c r="D63" s="118" t="s">
        <v>26</v>
      </c>
      <c r="E63" s="139" t="s">
        <v>110</v>
      </c>
      <c r="F63" s="140"/>
      <c r="G63" s="11" t="s">
        <v>778</v>
      </c>
      <c r="H63" s="14">
        <v>9.3800000000000008</v>
      </c>
      <c r="I63" s="109">
        <f t="shared" si="1"/>
        <v>337.68</v>
      </c>
      <c r="J63" s="115"/>
    </row>
    <row r="64" spans="1:10" ht="180">
      <c r="A64" s="114"/>
      <c r="B64" s="107">
        <v>1</v>
      </c>
      <c r="C64" s="10" t="s">
        <v>779</v>
      </c>
      <c r="D64" s="118" t="s">
        <v>230</v>
      </c>
      <c r="E64" s="139" t="s">
        <v>265</v>
      </c>
      <c r="F64" s="140"/>
      <c r="G64" s="11" t="s">
        <v>780</v>
      </c>
      <c r="H64" s="14">
        <v>12.27</v>
      </c>
      <c r="I64" s="109">
        <f t="shared" si="1"/>
        <v>12.27</v>
      </c>
      <c r="J64" s="115"/>
    </row>
    <row r="65" spans="1:10" ht="180">
      <c r="A65" s="114"/>
      <c r="B65" s="107">
        <v>1</v>
      </c>
      <c r="C65" s="10" t="s">
        <v>779</v>
      </c>
      <c r="D65" s="118" t="s">
        <v>233</v>
      </c>
      <c r="E65" s="139" t="s">
        <v>265</v>
      </c>
      <c r="F65" s="140"/>
      <c r="G65" s="11" t="s">
        <v>780</v>
      </c>
      <c r="H65" s="14">
        <v>12.63</v>
      </c>
      <c r="I65" s="109">
        <f t="shared" si="1"/>
        <v>12.63</v>
      </c>
      <c r="J65" s="115"/>
    </row>
    <row r="66" spans="1:10" ht="180">
      <c r="A66" s="114"/>
      <c r="B66" s="107">
        <v>1</v>
      </c>
      <c r="C66" s="10" t="s">
        <v>779</v>
      </c>
      <c r="D66" s="118" t="s">
        <v>781</v>
      </c>
      <c r="E66" s="139" t="s">
        <v>265</v>
      </c>
      <c r="F66" s="140"/>
      <c r="G66" s="11" t="s">
        <v>780</v>
      </c>
      <c r="H66" s="14">
        <v>12.63</v>
      </c>
      <c r="I66" s="109">
        <f t="shared" si="1"/>
        <v>12.63</v>
      </c>
      <c r="J66" s="115"/>
    </row>
    <row r="67" spans="1:10" ht="108">
      <c r="A67" s="114"/>
      <c r="B67" s="107">
        <v>2</v>
      </c>
      <c r="C67" s="10" t="s">
        <v>782</v>
      </c>
      <c r="D67" s="118" t="s">
        <v>728</v>
      </c>
      <c r="E67" s="139" t="s">
        <v>23</v>
      </c>
      <c r="F67" s="140"/>
      <c r="G67" s="11" t="s">
        <v>783</v>
      </c>
      <c r="H67" s="14">
        <v>6.86</v>
      </c>
      <c r="I67" s="109">
        <f t="shared" si="1"/>
        <v>13.72</v>
      </c>
      <c r="J67" s="115"/>
    </row>
    <row r="68" spans="1:10" ht="84">
      <c r="A68" s="114"/>
      <c r="B68" s="107">
        <v>2</v>
      </c>
      <c r="C68" s="10" t="s">
        <v>784</v>
      </c>
      <c r="D68" s="118" t="s">
        <v>25</v>
      </c>
      <c r="E68" s="139"/>
      <c r="F68" s="140"/>
      <c r="G68" s="11" t="s">
        <v>785</v>
      </c>
      <c r="H68" s="14">
        <v>8.66</v>
      </c>
      <c r="I68" s="109">
        <f t="shared" si="1"/>
        <v>17.32</v>
      </c>
      <c r="J68" s="115"/>
    </row>
    <row r="69" spans="1:10" ht="96">
      <c r="A69" s="114"/>
      <c r="B69" s="107">
        <v>2</v>
      </c>
      <c r="C69" s="10" t="s">
        <v>786</v>
      </c>
      <c r="D69" s="118" t="s">
        <v>27</v>
      </c>
      <c r="E69" s="139"/>
      <c r="F69" s="140"/>
      <c r="G69" s="11" t="s">
        <v>787</v>
      </c>
      <c r="H69" s="14">
        <v>6.14</v>
      </c>
      <c r="I69" s="109">
        <f t="shared" si="1"/>
        <v>12.28</v>
      </c>
      <c r="J69" s="115"/>
    </row>
    <row r="70" spans="1:10" ht="192">
      <c r="A70" s="114"/>
      <c r="B70" s="107">
        <v>8</v>
      </c>
      <c r="C70" s="10" t="s">
        <v>788</v>
      </c>
      <c r="D70" s="118" t="s">
        <v>230</v>
      </c>
      <c r="E70" s="139" t="s">
        <v>107</v>
      </c>
      <c r="F70" s="140"/>
      <c r="G70" s="11" t="s">
        <v>789</v>
      </c>
      <c r="H70" s="14">
        <v>30.31</v>
      </c>
      <c r="I70" s="109">
        <f t="shared" si="1"/>
        <v>242.48</v>
      </c>
      <c r="J70" s="115"/>
    </row>
    <row r="71" spans="1:10" ht="84">
      <c r="A71" s="114"/>
      <c r="B71" s="107">
        <v>30</v>
      </c>
      <c r="C71" s="10" t="s">
        <v>790</v>
      </c>
      <c r="D71" s="118" t="s">
        <v>23</v>
      </c>
      <c r="E71" s="139" t="s">
        <v>110</v>
      </c>
      <c r="F71" s="140"/>
      <c r="G71" s="11" t="s">
        <v>791</v>
      </c>
      <c r="H71" s="14">
        <v>5.05</v>
      </c>
      <c r="I71" s="109">
        <f t="shared" si="1"/>
        <v>151.5</v>
      </c>
      <c r="J71" s="115"/>
    </row>
    <row r="72" spans="1:10" ht="108">
      <c r="A72" s="114"/>
      <c r="B72" s="107">
        <v>2</v>
      </c>
      <c r="C72" s="10" t="s">
        <v>792</v>
      </c>
      <c r="D72" s="118" t="s">
        <v>25</v>
      </c>
      <c r="E72" s="139" t="s">
        <v>273</v>
      </c>
      <c r="F72" s="140"/>
      <c r="G72" s="11" t="s">
        <v>793</v>
      </c>
      <c r="H72" s="14">
        <v>21.29</v>
      </c>
      <c r="I72" s="109">
        <f t="shared" si="1"/>
        <v>42.58</v>
      </c>
      <c r="J72" s="115"/>
    </row>
    <row r="73" spans="1:10" ht="120">
      <c r="A73" s="114"/>
      <c r="B73" s="107">
        <v>3</v>
      </c>
      <c r="C73" s="10" t="s">
        <v>794</v>
      </c>
      <c r="D73" s="118" t="s">
        <v>23</v>
      </c>
      <c r="E73" s="139"/>
      <c r="F73" s="140"/>
      <c r="G73" s="11" t="s">
        <v>795</v>
      </c>
      <c r="H73" s="14">
        <v>21.29</v>
      </c>
      <c r="I73" s="109">
        <f t="shared" si="1"/>
        <v>63.87</v>
      </c>
      <c r="J73" s="115"/>
    </row>
    <row r="74" spans="1:10" ht="168">
      <c r="A74" s="114"/>
      <c r="B74" s="107">
        <v>2</v>
      </c>
      <c r="C74" s="10" t="s">
        <v>796</v>
      </c>
      <c r="D74" s="118" t="s">
        <v>797</v>
      </c>
      <c r="E74" s="139"/>
      <c r="F74" s="140"/>
      <c r="G74" s="11" t="s">
        <v>798</v>
      </c>
      <c r="H74" s="14">
        <v>5.05</v>
      </c>
      <c r="I74" s="109">
        <f t="shared" si="1"/>
        <v>10.1</v>
      </c>
      <c r="J74" s="115"/>
    </row>
    <row r="75" spans="1:10" ht="132">
      <c r="A75" s="114"/>
      <c r="B75" s="107">
        <v>2</v>
      </c>
      <c r="C75" s="10" t="s">
        <v>116</v>
      </c>
      <c r="D75" s="118"/>
      <c r="E75" s="139"/>
      <c r="F75" s="140"/>
      <c r="G75" s="11" t="s">
        <v>799</v>
      </c>
      <c r="H75" s="14">
        <v>6.86</v>
      </c>
      <c r="I75" s="109">
        <f t="shared" si="1"/>
        <v>13.72</v>
      </c>
      <c r="J75" s="115"/>
    </row>
    <row r="76" spans="1:10" ht="132">
      <c r="A76" s="114"/>
      <c r="B76" s="107">
        <v>1</v>
      </c>
      <c r="C76" s="10" t="s">
        <v>800</v>
      </c>
      <c r="D76" s="118"/>
      <c r="E76" s="139"/>
      <c r="F76" s="140"/>
      <c r="G76" s="11" t="s">
        <v>801</v>
      </c>
      <c r="H76" s="14">
        <v>5.05</v>
      </c>
      <c r="I76" s="109">
        <f t="shared" si="1"/>
        <v>5.05</v>
      </c>
      <c r="J76" s="115"/>
    </row>
    <row r="77" spans="1:10" ht="132">
      <c r="A77" s="114"/>
      <c r="B77" s="107">
        <v>18</v>
      </c>
      <c r="C77" s="10" t="s">
        <v>802</v>
      </c>
      <c r="D77" s="118"/>
      <c r="E77" s="139"/>
      <c r="F77" s="140"/>
      <c r="G77" s="11" t="s">
        <v>803</v>
      </c>
      <c r="H77" s="14">
        <v>5.05</v>
      </c>
      <c r="I77" s="109">
        <f t="shared" si="1"/>
        <v>90.899999999999991</v>
      </c>
      <c r="J77" s="115"/>
    </row>
    <row r="78" spans="1:10" ht="96">
      <c r="A78" s="114"/>
      <c r="B78" s="107">
        <v>5</v>
      </c>
      <c r="C78" s="10" t="s">
        <v>649</v>
      </c>
      <c r="D78" s="118" t="s">
        <v>26</v>
      </c>
      <c r="E78" s="139"/>
      <c r="F78" s="140"/>
      <c r="G78" s="11" t="s">
        <v>652</v>
      </c>
      <c r="H78" s="14">
        <v>55.58</v>
      </c>
      <c r="I78" s="109">
        <f t="shared" si="1"/>
        <v>277.89999999999998</v>
      </c>
      <c r="J78" s="115"/>
    </row>
    <row r="79" spans="1:10" ht="96">
      <c r="A79" s="114"/>
      <c r="B79" s="107">
        <v>5</v>
      </c>
      <c r="C79" s="10" t="s">
        <v>711</v>
      </c>
      <c r="D79" s="118" t="s">
        <v>26</v>
      </c>
      <c r="E79" s="139" t="s">
        <v>273</v>
      </c>
      <c r="F79" s="140"/>
      <c r="G79" s="11" t="s">
        <v>712</v>
      </c>
      <c r="H79" s="14">
        <v>71.819999999999993</v>
      </c>
      <c r="I79" s="109">
        <f t="shared" si="1"/>
        <v>359.09999999999997</v>
      </c>
      <c r="J79" s="115"/>
    </row>
    <row r="80" spans="1:10" ht="108">
      <c r="A80" s="114"/>
      <c r="B80" s="107">
        <v>2</v>
      </c>
      <c r="C80" s="10" t="s">
        <v>804</v>
      </c>
      <c r="D80" s="118" t="s">
        <v>25</v>
      </c>
      <c r="E80" s="139"/>
      <c r="F80" s="140"/>
      <c r="G80" s="11" t="s">
        <v>805</v>
      </c>
      <c r="H80" s="14">
        <v>70.010000000000005</v>
      </c>
      <c r="I80" s="109">
        <f t="shared" si="1"/>
        <v>140.02000000000001</v>
      </c>
      <c r="J80" s="115"/>
    </row>
    <row r="81" spans="1:10" ht="96">
      <c r="A81" s="114"/>
      <c r="B81" s="107">
        <v>2</v>
      </c>
      <c r="C81" s="10" t="s">
        <v>806</v>
      </c>
      <c r="D81" s="118" t="s">
        <v>23</v>
      </c>
      <c r="E81" s="139"/>
      <c r="F81" s="140"/>
      <c r="G81" s="11" t="s">
        <v>807</v>
      </c>
      <c r="H81" s="14">
        <v>12.27</v>
      </c>
      <c r="I81" s="109">
        <f t="shared" si="1"/>
        <v>24.54</v>
      </c>
      <c r="J81" s="115"/>
    </row>
    <row r="82" spans="1:10" ht="144">
      <c r="A82" s="114"/>
      <c r="B82" s="107">
        <v>2</v>
      </c>
      <c r="C82" s="10" t="s">
        <v>600</v>
      </c>
      <c r="D82" s="118" t="s">
        <v>23</v>
      </c>
      <c r="E82" s="139" t="s">
        <v>273</v>
      </c>
      <c r="F82" s="140"/>
      <c r="G82" s="11" t="s">
        <v>602</v>
      </c>
      <c r="H82" s="14">
        <v>24.9</v>
      </c>
      <c r="I82" s="109">
        <f t="shared" si="1"/>
        <v>49.8</v>
      </c>
      <c r="J82" s="115"/>
    </row>
    <row r="83" spans="1:10" ht="144">
      <c r="A83" s="114"/>
      <c r="B83" s="107">
        <v>3</v>
      </c>
      <c r="C83" s="10" t="s">
        <v>600</v>
      </c>
      <c r="D83" s="118" t="s">
        <v>25</v>
      </c>
      <c r="E83" s="139" t="s">
        <v>273</v>
      </c>
      <c r="F83" s="140"/>
      <c r="G83" s="11" t="s">
        <v>602</v>
      </c>
      <c r="H83" s="14">
        <v>24.9</v>
      </c>
      <c r="I83" s="109">
        <f t="shared" si="1"/>
        <v>74.699999999999989</v>
      </c>
      <c r="J83" s="115"/>
    </row>
    <row r="84" spans="1:10" ht="120">
      <c r="A84" s="114"/>
      <c r="B84" s="107">
        <v>2</v>
      </c>
      <c r="C84" s="10" t="s">
        <v>808</v>
      </c>
      <c r="D84" s="118" t="s">
        <v>23</v>
      </c>
      <c r="E84" s="139" t="s">
        <v>271</v>
      </c>
      <c r="F84" s="140"/>
      <c r="G84" s="11" t="s">
        <v>809</v>
      </c>
      <c r="H84" s="14">
        <v>24.18</v>
      </c>
      <c r="I84" s="109">
        <f t="shared" si="1"/>
        <v>48.36</v>
      </c>
      <c r="J84" s="115"/>
    </row>
    <row r="85" spans="1:10" ht="120">
      <c r="A85" s="114"/>
      <c r="B85" s="107">
        <v>2</v>
      </c>
      <c r="C85" s="10" t="s">
        <v>810</v>
      </c>
      <c r="D85" s="118" t="s">
        <v>25</v>
      </c>
      <c r="E85" s="139" t="s">
        <v>273</v>
      </c>
      <c r="F85" s="140"/>
      <c r="G85" s="11" t="s">
        <v>811</v>
      </c>
      <c r="H85" s="14">
        <v>24.9</v>
      </c>
      <c r="I85" s="109">
        <f t="shared" si="1"/>
        <v>49.8</v>
      </c>
      <c r="J85" s="115"/>
    </row>
    <row r="86" spans="1:10" ht="120">
      <c r="A86" s="114"/>
      <c r="B86" s="107">
        <v>2</v>
      </c>
      <c r="C86" s="10" t="s">
        <v>812</v>
      </c>
      <c r="D86" s="118" t="s">
        <v>26</v>
      </c>
      <c r="E86" s="139" t="s">
        <v>273</v>
      </c>
      <c r="F86" s="140"/>
      <c r="G86" s="11" t="s">
        <v>813</v>
      </c>
      <c r="H86" s="14">
        <v>21.29</v>
      </c>
      <c r="I86" s="109">
        <f t="shared" ref="I86:I106" si="2">H86*B86</f>
        <v>42.58</v>
      </c>
      <c r="J86" s="115"/>
    </row>
    <row r="87" spans="1:10" ht="204">
      <c r="A87" s="114"/>
      <c r="B87" s="107">
        <v>2</v>
      </c>
      <c r="C87" s="10" t="s">
        <v>814</v>
      </c>
      <c r="D87" s="118" t="s">
        <v>27</v>
      </c>
      <c r="E87" s="139"/>
      <c r="F87" s="140"/>
      <c r="G87" s="11" t="s">
        <v>815</v>
      </c>
      <c r="H87" s="14">
        <v>6.86</v>
      </c>
      <c r="I87" s="109">
        <f t="shared" si="2"/>
        <v>13.72</v>
      </c>
      <c r="J87" s="115"/>
    </row>
    <row r="88" spans="1:10" ht="108">
      <c r="A88" s="114"/>
      <c r="B88" s="107">
        <v>30</v>
      </c>
      <c r="C88" s="10" t="s">
        <v>644</v>
      </c>
      <c r="D88" s="118" t="s">
        <v>635</v>
      </c>
      <c r="E88" s="139"/>
      <c r="F88" s="140"/>
      <c r="G88" s="11" t="s">
        <v>646</v>
      </c>
      <c r="H88" s="14">
        <v>5.05</v>
      </c>
      <c r="I88" s="109">
        <f t="shared" si="2"/>
        <v>151.5</v>
      </c>
      <c r="J88" s="115"/>
    </row>
    <row r="89" spans="1:10" ht="108">
      <c r="A89" s="114"/>
      <c r="B89" s="107">
        <v>2</v>
      </c>
      <c r="C89" s="10" t="s">
        <v>816</v>
      </c>
      <c r="D89" s="118" t="s">
        <v>23</v>
      </c>
      <c r="E89" s="139"/>
      <c r="F89" s="140"/>
      <c r="G89" s="11" t="s">
        <v>817</v>
      </c>
      <c r="H89" s="14">
        <v>35.729999999999997</v>
      </c>
      <c r="I89" s="109">
        <f t="shared" si="2"/>
        <v>71.459999999999994</v>
      </c>
      <c r="J89" s="115"/>
    </row>
    <row r="90" spans="1:10" ht="108">
      <c r="A90" s="114"/>
      <c r="B90" s="107">
        <v>2</v>
      </c>
      <c r="C90" s="10" t="s">
        <v>816</v>
      </c>
      <c r="D90" s="118" t="s">
        <v>651</v>
      </c>
      <c r="E90" s="139"/>
      <c r="F90" s="140"/>
      <c r="G90" s="11" t="s">
        <v>817</v>
      </c>
      <c r="H90" s="14">
        <v>35.729999999999997</v>
      </c>
      <c r="I90" s="109">
        <f t="shared" si="2"/>
        <v>71.459999999999994</v>
      </c>
      <c r="J90" s="115"/>
    </row>
    <row r="91" spans="1:10" ht="108">
      <c r="A91" s="114"/>
      <c r="B91" s="107">
        <v>2</v>
      </c>
      <c r="C91" s="10" t="s">
        <v>816</v>
      </c>
      <c r="D91" s="118" t="s">
        <v>25</v>
      </c>
      <c r="E91" s="139"/>
      <c r="F91" s="140"/>
      <c r="G91" s="11" t="s">
        <v>817</v>
      </c>
      <c r="H91" s="14">
        <v>35.729999999999997</v>
      </c>
      <c r="I91" s="109">
        <f t="shared" si="2"/>
        <v>71.459999999999994</v>
      </c>
      <c r="J91" s="115"/>
    </row>
    <row r="92" spans="1:10" ht="108">
      <c r="A92" s="114"/>
      <c r="B92" s="107">
        <v>2</v>
      </c>
      <c r="C92" s="10" t="s">
        <v>818</v>
      </c>
      <c r="D92" s="118" t="s">
        <v>651</v>
      </c>
      <c r="E92" s="139"/>
      <c r="F92" s="140"/>
      <c r="G92" s="11" t="s">
        <v>819</v>
      </c>
      <c r="H92" s="14">
        <v>42.22</v>
      </c>
      <c r="I92" s="109">
        <f t="shared" si="2"/>
        <v>84.44</v>
      </c>
      <c r="J92" s="115"/>
    </row>
    <row r="93" spans="1:10" ht="108">
      <c r="A93" s="114"/>
      <c r="B93" s="107">
        <v>2</v>
      </c>
      <c r="C93" s="10" t="s">
        <v>818</v>
      </c>
      <c r="D93" s="118" t="s">
        <v>67</v>
      </c>
      <c r="E93" s="139"/>
      <c r="F93" s="140"/>
      <c r="G93" s="11" t="s">
        <v>819</v>
      </c>
      <c r="H93" s="14">
        <v>42.22</v>
      </c>
      <c r="I93" s="109">
        <f t="shared" si="2"/>
        <v>84.44</v>
      </c>
      <c r="J93" s="115"/>
    </row>
    <row r="94" spans="1:10" ht="84">
      <c r="A94" s="114"/>
      <c r="B94" s="107">
        <v>2</v>
      </c>
      <c r="C94" s="10" t="s">
        <v>820</v>
      </c>
      <c r="D94" s="118" t="s">
        <v>25</v>
      </c>
      <c r="E94" s="139"/>
      <c r="F94" s="140"/>
      <c r="G94" s="11" t="s">
        <v>821</v>
      </c>
      <c r="H94" s="14">
        <v>35.729999999999997</v>
      </c>
      <c r="I94" s="109">
        <f t="shared" si="2"/>
        <v>71.459999999999994</v>
      </c>
      <c r="J94" s="115"/>
    </row>
    <row r="95" spans="1:10" ht="84">
      <c r="A95" s="114"/>
      <c r="B95" s="107">
        <v>2</v>
      </c>
      <c r="C95" s="10" t="s">
        <v>820</v>
      </c>
      <c r="D95" s="118" t="s">
        <v>67</v>
      </c>
      <c r="E95" s="139"/>
      <c r="F95" s="140"/>
      <c r="G95" s="11" t="s">
        <v>821</v>
      </c>
      <c r="H95" s="14">
        <v>35.729999999999997</v>
      </c>
      <c r="I95" s="109">
        <f t="shared" si="2"/>
        <v>71.459999999999994</v>
      </c>
      <c r="J95" s="115"/>
    </row>
    <row r="96" spans="1:10" ht="84">
      <c r="A96" s="114"/>
      <c r="B96" s="107">
        <v>2</v>
      </c>
      <c r="C96" s="10" t="s">
        <v>820</v>
      </c>
      <c r="D96" s="118" t="s">
        <v>90</v>
      </c>
      <c r="E96" s="139"/>
      <c r="F96" s="140"/>
      <c r="G96" s="11" t="s">
        <v>821</v>
      </c>
      <c r="H96" s="14">
        <v>35.729999999999997</v>
      </c>
      <c r="I96" s="109">
        <f t="shared" si="2"/>
        <v>71.459999999999994</v>
      </c>
      <c r="J96" s="115"/>
    </row>
    <row r="97" spans="1:10" ht="84">
      <c r="A97" s="114"/>
      <c r="B97" s="107">
        <v>2</v>
      </c>
      <c r="C97" s="10" t="s">
        <v>820</v>
      </c>
      <c r="D97" s="118" t="s">
        <v>27</v>
      </c>
      <c r="E97" s="139"/>
      <c r="F97" s="140"/>
      <c r="G97" s="11" t="s">
        <v>821</v>
      </c>
      <c r="H97" s="14">
        <v>35.729999999999997</v>
      </c>
      <c r="I97" s="109">
        <f t="shared" si="2"/>
        <v>71.459999999999994</v>
      </c>
      <c r="J97" s="115"/>
    </row>
    <row r="98" spans="1:10" ht="108">
      <c r="A98" s="114"/>
      <c r="B98" s="107">
        <v>1</v>
      </c>
      <c r="C98" s="10" t="s">
        <v>822</v>
      </c>
      <c r="D98" s="118" t="s">
        <v>29</v>
      </c>
      <c r="E98" s="139" t="s">
        <v>110</v>
      </c>
      <c r="F98" s="140"/>
      <c r="G98" s="11" t="s">
        <v>823</v>
      </c>
      <c r="H98" s="14">
        <v>28.15</v>
      </c>
      <c r="I98" s="109">
        <f t="shared" si="2"/>
        <v>28.15</v>
      </c>
      <c r="J98" s="115"/>
    </row>
    <row r="99" spans="1:10" ht="108">
      <c r="A99" s="114"/>
      <c r="B99" s="107">
        <v>2</v>
      </c>
      <c r="C99" s="10" t="s">
        <v>824</v>
      </c>
      <c r="D99" s="118" t="s">
        <v>26</v>
      </c>
      <c r="E99" s="139" t="s">
        <v>110</v>
      </c>
      <c r="F99" s="140"/>
      <c r="G99" s="11" t="s">
        <v>825</v>
      </c>
      <c r="H99" s="14">
        <v>28.15</v>
      </c>
      <c r="I99" s="109">
        <f t="shared" si="2"/>
        <v>56.3</v>
      </c>
      <c r="J99" s="115"/>
    </row>
    <row r="100" spans="1:10" ht="108">
      <c r="A100" s="114"/>
      <c r="B100" s="107">
        <v>1</v>
      </c>
      <c r="C100" s="10" t="s">
        <v>826</v>
      </c>
      <c r="D100" s="118" t="s">
        <v>26</v>
      </c>
      <c r="E100" s="139" t="s">
        <v>110</v>
      </c>
      <c r="F100" s="140"/>
      <c r="G100" s="11" t="s">
        <v>827</v>
      </c>
      <c r="H100" s="14">
        <v>28.15</v>
      </c>
      <c r="I100" s="109">
        <f t="shared" si="2"/>
        <v>28.15</v>
      </c>
      <c r="J100" s="115"/>
    </row>
    <row r="101" spans="1:10" ht="120">
      <c r="A101" s="114"/>
      <c r="B101" s="107">
        <v>1</v>
      </c>
      <c r="C101" s="10" t="s">
        <v>828</v>
      </c>
      <c r="D101" s="118" t="s">
        <v>271</v>
      </c>
      <c r="E101" s="139"/>
      <c r="F101" s="140"/>
      <c r="G101" s="11" t="s">
        <v>829</v>
      </c>
      <c r="H101" s="14">
        <v>70.37</v>
      </c>
      <c r="I101" s="109">
        <f t="shared" si="2"/>
        <v>70.37</v>
      </c>
      <c r="J101" s="115"/>
    </row>
    <row r="102" spans="1:10" ht="108">
      <c r="A102" s="114"/>
      <c r="B102" s="107">
        <v>1</v>
      </c>
      <c r="C102" s="10" t="s">
        <v>830</v>
      </c>
      <c r="D102" s="118" t="s">
        <v>273</v>
      </c>
      <c r="E102" s="139"/>
      <c r="F102" s="140"/>
      <c r="G102" s="11" t="s">
        <v>831</v>
      </c>
      <c r="H102" s="14">
        <v>143.27000000000001</v>
      </c>
      <c r="I102" s="109">
        <f t="shared" si="2"/>
        <v>143.27000000000001</v>
      </c>
      <c r="J102" s="115"/>
    </row>
    <row r="103" spans="1:10" ht="168">
      <c r="A103" s="114"/>
      <c r="B103" s="107">
        <v>1</v>
      </c>
      <c r="C103" s="10" t="s">
        <v>832</v>
      </c>
      <c r="D103" s="118" t="s">
        <v>26</v>
      </c>
      <c r="E103" s="139" t="s">
        <v>273</v>
      </c>
      <c r="F103" s="140"/>
      <c r="G103" s="11" t="s">
        <v>833</v>
      </c>
      <c r="H103" s="14">
        <v>98.88</v>
      </c>
      <c r="I103" s="109">
        <f t="shared" si="2"/>
        <v>98.88</v>
      </c>
      <c r="J103" s="115"/>
    </row>
    <row r="104" spans="1:10" ht="96">
      <c r="A104" s="114"/>
      <c r="B104" s="107">
        <v>1</v>
      </c>
      <c r="C104" s="10" t="s">
        <v>834</v>
      </c>
      <c r="D104" s="118" t="s">
        <v>835</v>
      </c>
      <c r="E104" s="139"/>
      <c r="F104" s="140"/>
      <c r="G104" s="11" t="s">
        <v>836</v>
      </c>
      <c r="H104" s="14">
        <v>23.1</v>
      </c>
      <c r="I104" s="109">
        <f t="shared" si="2"/>
        <v>23.1</v>
      </c>
      <c r="J104" s="115"/>
    </row>
    <row r="105" spans="1:10" ht="96">
      <c r="A105" s="114"/>
      <c r="B105" s="107">
        <v>1</v>
      </c>
      <c r="C105" s="10" t="s">
        <v>837</v>
      </c>
      <c r="D105" s="118" t="s">
        <v>838</v>
      </c>
      <c r="E105" s="139"/>
      <c r="F105" s="140"/>
      <c r="G105" s="11" t="s">
        <v>839</v>
      </c>
      <c r="H105" s="14">
        <v>26.71</v>
      </c>
      <c r="I105" s="109">
        <f t="shared" si="2"/>
        <v>26.71</v>
      </c>
      <c r="J105" s="115"/>
    </row>
    <row r="106" spans="1:10" ht="96">
      <c r="A106" s="114"/>
      <c r="B106" s="108">
        <v>1</v>
      </c>
      <c r="C106" s="12" t="s">
        <v>840</v>
      </c>
      <c r="D106" s="119" t="s">
        <v>838</v>
      </c>
      <c r="E106" s="141"/>
      <c r="F106" s="142"/>
      <c r="G106" s="13" t="s">
        <v>841</v>
      </c>
      <c r="H106" s="15">
        <v>44.75</v>
      </c>
      <c r="I106" s="110">
        <f t="shared" si="2"/>
        <v>44.75</v>
      </c>
      <c r="J106" s="115"/>
    </row>
  </sheetData>
  <mergeCells count="89">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40:F40"/>
    <mergeCell ref="E41:F41"/>
    <mergeCell ref="E42:F42"/>
    <mergeCell ref="E43:F43"/>
    <mergeCell ref="E35:F35"/>
    <mergeCell ref="E36:F36"/>
    <mergeCell ref="E37:F37"/>
    <mergeCell ref="E38:F38"/>
    <mergeCell ref="E39:F39"/>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104:F104"/>
    <mergeCell ref="E105:F105"/>
    <mergeCell ref="E106:F106"/>
    <mergeCell ref="E99:F99"/>
    <mergeCell ref="E100:F100"/>
    <mergeCell ref="E101:F101"/>
    <mergeCell ref="E102:F102"/>
    <mergeCell ref="E103:F10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8"/>
  <sheetViews>
    <sheetView zoomScale="90" zoomScaleNormal="90" workbookViewId="0">
      <selection activeCell="D22" sqref="D22:D10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6465.8600000000015</v>
      </c>
      <c r="O2" t="s">
        <v>182</v>
      </c>
    </row>
    <row r="3" spans="1:15" ht="12.75" customHeight="1">
      <c r="A3" s="114"/>
      <c r="B3" s="121" t="s">
        <v>135</v>
      </c>
      <c r="C3" s="120"/>
      <c r="D3" s="120"/>
      <c r="E3" s="120"/>
      <c r="F3" s="120"/>
      <c r="G3" s="120"/>
      <c r="H3" s="120"/>
      <c r="I3" s="120"/>
      <c r="J3" s="120"/>
      <c r="K3" s="120"/>
      <c r="L3" s="115"/>
      <c r="N3">
        <v>6465.8600000000015</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716</v>
      </c>
      <c r="C10" s="120"/>
      <c r="D10" s="120"/>
      <c r="E10" s="120"/>
      <c r="F10" s="115"/>
      <c r="G10" s="116"/>
      <c r="H10" s="116" t="s">
        <v>716</v>
      </c>
      <c r="I10" s="120"/>
      <c r="J10" s="120"/>
      <c r="K10" s="144">
        <f>IF(Invoice!J10&lt;&gt;"",Invoice!J10,"")</f>
        <v>52158</v>
      </c>
      <c r="L10" s="115"/>
    </row>
    <row r="11" spans="1:15" ht="12.75" customHeight="1">
      <c r="A11" s="114"/>
      <c r="B11" s="114" t="s">
        <v>717</v>
      </c>
      <c r="C11" s="120"/>
      <c r="D11" s="120"/>
      <c r="E11" s="120"/>
      <c r="F11" s="115"/>
      <c r="G11" s="116"/>
      <c r="H11" s="116" t="s">
        <v>717</v>
      </c>
      <c r="I11" s="120"/>
      <c r="J11" s="120"/>
      <c r="K11" s="145"/>
      <c r="L11" s="115"/>
    </row>
    <row r="12" spans="1:15" ht="12.75" customHeight="1">
      <c r="A12" s="114"/>
      <c r="B12" s="114" t="s">
        <v>718</v>
      </c>
      <c r="C12" s="120"/>
      <c r="D12" s="120"/>
      <c r="E12" s="120"/>
      <c r="F12" s="115"/>
      <c r="G12" s="116"/>
      <c r="H12" s="116" t="s">
        <v>718</v>
      </c>
      <c r="I12" s="120"/>
      <c r="J12" s="120"/>
      <c r="K12" s="120"/>
      <c r="L12" s="115"/>
    </row>
    <row r="13" spans="1:15" ht="12.75" customHeight="1">
      <c r="A13" s="114"/>
      <c r="B13" s="114" t="s">
        <v>719</v>
      </c>
      <c r="C13" s="120"/>
      <c r="D13" s="120"/>
      <c r="E13" s="120"/>
      <c r="F13" s="115"/>
      <c r="G13" s="116"/>
      <c r="H13" s="116" t="s">
        <v>719</v>
      </c>
      <c r="I13" s="120"/>
      <c r="J13" s="120"/>
      <c r="K13" s="99" t="s">
        <v>11</v>
      </c>
      <c r="L13" s="115"/>
    </row>
    <row r="14" spans="1:15" ht="15" customHeight="1">
      <c r="A14" s="114"/>
      <c r="B14" s="114" t="s">
        <v>152</v>
      </c>
      <c r="C14" s="120"/>
      <c r="D14" s="120"/>
      <c r="E14" s="120"/>
      <c r="F14" s="115"/>
      <c r="G14" s="116"/>
      <c r="H14" s="116" t="s">
        <v>152</v>
      </c>
      <c r="I14" s="120"/>
      <c r="J14" s="120"/>
      <c r="K14" s="146">
        <f>Invoice!J14</f>
        <v>45245</v>
      </c>
      <c r="L14" s="115"/>
    </row>
    <row r="15" spans="1:15" ht="15" customHeight="1">
      <c r="A15" s="114"/>
      <c r="B15" s="6" t="s">
        <v>6</v>
      </c>
      <c r="C15" s="7"/>
      <c r="D15" s="7"/>
      <c r="E15" s="7"/>
      <c r="F15" s="8"/>
      <c r="G15" s="116"/>
      <c r="H15" s="9" t="s">
        <v>6</v>
      </c>
      <c r="I15" s="120"/>
      <c r="J15" s="120"/>
      <c r="K15" s="147"/>
      <c r="L15" s="115"/>
    </row>
    <row r="16" spans="1:15" ht="15" customHeight="1">
      <c r="A16" s="114"/>
      <c r="B16" s="120"/>
      <c r="C16" s="120"/>
      <c r="D16" s="120"/>
      <c r="E16" s="120"/>
      <c r="F16" s="120"/>
      <c r="G16" s="120"/>
      <c r="H16" s="120"/>
      <c r="I16" s="123" t="s">
        <v>142</v>
      </c>
      <c r="J16" s="123" t="s">
        <v>142</v>
      </c>
      <c r="K16" s="129">
        <v>40697</v>
      </c>
      <c r="L16" s="115"/>
    </row>
    <row r="17" spans="1:12" ht="12.75" customHeight="1">
      <c r="A17" s="114"/>
      <c r="B17" s="120" t="s">
        <v>720</v>
      </c>
      <c r="C17" s="120"/>
      <c r="D17" s="120"/>
      <c r="E17" s="120"/>
      <c r="F17" s="120"/>
      <c r="G17" s="120"/>
      <c r="H17" s="120"/>
      <c r="I17" s="123" t="s">
        <v>143</v>
      </c>
      <c r="J17" s="123" t="s">
        <v>143</v>
      </c>
      <c r="K17" s="129" t="str">
        <f>IF(Invoice!J17&lt;&gt;"",Invoice!J17,"")</f>
        <v>Sunny</v>
      </c>
      <c r="L17" s="115"/>
    </row>
    <row r="18" spans="1:12" ht="18" customHeight="1">
      <c r="A18" s="114"/>
      <c r="B18" s="120" t="s">
        <v>721</v>
      </c>
      <c r="C18" s="120"/>
      <c r="D18" s="120"/>
      <c r="E18" s="120"/>
      <c r="F18" s="120"/>
      <c r="G18" s="120"/>
      <c r="H18" s="120"/>
      <c r="I18" s="122" t="s">
        <v>258</v>
      </c>
      <c r="J18" s="122"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8" t="s">
        <v>201</v>
      </c>
      <c r="G20" s="149"/>
      <c r="H20" s="100" t="s">
        <v>169</v>
      </c>
      <c r="I20" s="100" t="s">
        <v>202</v>
      </c>
      <c r="J20" s="100" t="s">
        <v>202</v>
      </c>
      <c r="K20" s="100" t="s">
        <v>21</v>
      </c>
      <c r="L20" s="115"/>
    </row>
    <row r="21" spans="1:12" ht="12.75" customHeight="1">
      <c r="A21" s="114"/>
      <c r="B21" s="105"/>
      <c r="C21" s="105"/>
      <c r="D21" s="105"/>
      <c r="E21" s="106"/>
      <c r="F21" s="150"/>
      <c r="G21" s="151"/>
      <c r="H21" s="105" t="s">
        <v>141</v>
      </c>
      <c r="I21" s="105"/>
      <c r="J21" s="105"/>
      <c r="K21" s="105"/>
      <c r="L21" s="115"/>
    </row>
    <row r="22" spans="1:12" ht="24" customHeight="1">
      <c r="A22" s="114"/>
      <c r="B22" s="107">
        <f>'Tax Invoice'!D18</f>
        <v>2</v>
      </c>
      <c r="C22" s="10" t="s">
        <v>722</v>
      </c>
      <c r="D22" s="10" t="s">
        <v>722</v>
      </c>
      <c r="E22" s="118" t="s">
        <v>273</v>
      </c>
      <c r="F22" s="139"/>
      <c r="G22" s="140"/>
      <c r="H22" s="11" t="s">
        <v>851</v>
      </c>
      <c r="I22" s="14">
        <f t="shared" ref="I22:I53" si="0">ROUNDUP(J22*$N$1,2)</f>
        <v>6.14</v>
      </c>
      <c r="J22" s="14">
        <v>6.14</v>
      </c>
      <c r="K22" s="109">
        <f t="shared" ref="K22:K53" si="1">I22*B22</f>
        <v>12.28</v>
      </c>
      <c r="L22" s="115"/>
    </row>
    <row r="23" spans="1:12" ht="24" customHeight="1">
      <c r="A23" s="114"/>
      <c r="B23" s="107">
        <f>'Tax Invoice'!D19</f>
        <v>7</v>
      </c>
      <c r="C23" s="10" t="s">
        <v>580</v>
      </c>
      <c r="D23" s="10" t="s">
        <v>580</v>
      </c>
      <c r="E23" s="118"/>
      <c r="F23" s="139"/>
      <c r="G23" s="140"/>
      <c r="H23" s="11" t="s">
        <v>275</v>
      </c>
      <c r="I23" s="14">
        <f t="shared" si="0"/>
        <v>12.27</v>
      </c>
      <c r="J23" s="14">
        <v>12.27</v>
      </c>
      <c r="K23" s="109">
        <f t="shared" si="1"/>
        <v>85.89</v>
      </c>
      <c r="L23" s="115"/>
    </row>
    <row r="24" spans="1:12" ht="12.75" customHeight="1">
      <c r="A24" s="114"/>
      <c r="B24" s="107">
        <f>'Tax Invoice'!D20</f>
        <v>64</v>
      </c>
      <c r="C24" s="10" t="s">
        <v>723</v>
      </c>
      <c r="D24" s="10" t="s">
        <v>723</v>
      </c>
      <c r="E24" s="118" t="s">
        <v>25</v>
      </c>
      <c r="F24" s="139" t="s">
        <v>273</v>
      </c>
      <c r="G24" s="140"/>
      <c r="H24" s="11" t="s">
        <v>724</v>
      </c>
      <c r="I24" s="14">
        <f t="shared" si="0"/>
        <v>5.05</v>
      </c>
      <c r="J24" s="14">
        <v>5.05</v>
      </c>
      <c r="K24" s="109">
        <f t="shared" si="1"/>
        <v>323.2</v>
      </c>
      <c r="L24" s="115"/>
    </row>
    <row r="25" spans="1:12" ht="24" customHeight="1">
      <c r="A25" s="114"/>
      <c r="B25" s="107">
        <f>'Tax Invoice'!D21</f>
        <v>1</v>
      </c>
      <c r="C25" s="10" t="s">
        <v>725</v>
      </c>
      <c r="D25" s="10" t="s">
        <v>725</v>
      </c>
      <c r="E25" s="118" t="s">
        <v>212</v>
      </c>
      <c r="F25" s="139"/>
      <c r="G25" s="140"/>
      <c r="H25" s="11" t="s">
        <v>726</v>
      </c>
      <c r="I25" s="14">
        <f t="shared" si="0"/>
        <v>12.27</v>
      </c>
      <c r="J25" s="14">
        <v>12.27</v>
      </c>
      <c r="K25" s="109">
        <f t="shared" si="1"/>
        <v>12.27</v>
      </c>
      <c r="L25" s="115"/>
    </row>
    <row r="26" spans="1:12" ht="24" customHeight="1">
      <c r="A26" s="114"/>
      <c r="B26" s="107">
        <f>'Tax Invoice'!D22</f>
        <v>8</v>
      </c>
      <c r="C26" s="10" t="s">
        <v>727</v>
      </c>
      <c r="D26" s="10" t="s">
        <v>727</v>
      </c>
      <c r="E26" s="118" t="s">
        <v>728</v>
      </c>
      <c r="F26" s="139" t="s">
        <v>25</v>
      </c>
      <c r="G26" s="140"/>
      <c r="H26" s="11" t="s">
        <v>729</v>
      </c>
      <c r="I26" s="14">
        <f t="shared" si="0"/>
        <v>6.86</v>
      </c>
      <c r="J26" s="14">
        <v>6.86</v>
      </c>
      <c r="K26" s="109">
        <f t="shared" si="1"/>
        <v>54.88</v>
      </c>
      <c r="L26" s="115"/>
    </row>
    <row r="27" spans="1:12" ht="24" customHeight="1">
      <c r="A27" s="114"/>
      <c r="B27" s="107">
        <f>'Tax Invoice'!D23</f>
        <v>8</v>
      </c>
      <c r="C27" s="10" t="s">
        <v>727</v>
      </c>
      <c r="D27" s="10" t="s">
        <v>727</v>
      </c>
      <c r="E27" s="118" t="s">
        <v>728</v>
      </c>
      <c r="F27" s="139" t="s">
        <v>26</v>
      </c>
      <c r="G27" s="140"/>
      <c r="H27" s="11" t="s">
        <v>729</v>
      </c>
      <c r="I27" s="14">
        <f t="shared" si="0"/>
        <v>6.86</v>
      </c>
      <c r="J27" s="14">
        <v>6.86</v>
      </c>
      <c r="K27" s="109">
        <f t="shared" si="1"/>
        <v>54.88</v>
      </c>
      <c r="L27" s="115"/>
    </row>
    <row r="28" spans="1:12" ht="24" customHeight="1">
      <c r="A28" s="114"/>
      <c r="B28" s="107">
        <f>'Tax Invoice'!D24</f>
        <v>2</v>
      </c>
      <c r="C28" s="10" t="s">
        <v>730</v>
      </c>
      <c r="D28" s="10" t="s">
        <v>730</v>
      </c>
      <c r="E28" s="118" t="s">
        <v>34</v>
      </c>
      <c r="F28" s="139"/>
      <c r="G28" s="140"/>
      <c r="H28" s="11" t="s">
        <v>731</v>
      </c>
      <c r="I28" s="14">
        <f t="shared" si="0"/>
        <v>26.71</v>
      </c>
      <c r="J28" s="14">
        <v>26.71</v>
      </c>
      <c r="K28" s="109">
        <f t="shared" si="1"/>
        <v>53.42</v>
      </c>
      <c r="L28" s="115"/>
    </row>
    <row r="29" spans="1:12" ht="24" customHeight="1">
      <c r="A29" s="114"/>
      <c r="B29" s="107">
        <f>'Tax Invoice'!D25</f>
        <v>12</v>
      </c>
      <c r="C29" s="10" t="s">
        <v>732</v>
      </c>
      <c r="D29" s="10" t="s">
        <v>732</v>
      </c>
      <c r="E29" s="118" t="s">
        <v>23</v>
      </c>
      <c r="F29" s="139" t="s">
        <v>273</v>
      </c>
      <c r="G29" s="140"/>
      <c r="H29" s="11" t="s">
        <v>733</v>
      </c>
      <c r="I29" s="14">
        <f t="shared" si="0"/>
        <v>21.29</v>
      </c>
      <c r="J29" s="14">
        <v>21.29</v>
      </c>
      <c r="K29" s="109">
        <f t="shared" si="1"/>
        <v>255.48</v>
      </c>
      <c r="L29" s="115"/>
    </row>
    <row r="30" spans="1:12" ht="24" customHeight="1">
      <c r="A30" s="114"/>
      <c r="B30" s="107">
        <f>'Tax Invoice'!D26</f>
        <v>4</v>
      </c>
      <c r="C30" s="10" t="s">
        <v>732</v>
      </c>
      <c r="D30" s="10" t="s">
        <v>732</v>
      </c>
      <c r="E30" s="118" t="s">
        <v>25</v>
      </c>
      <c r="F30" s="139" t="s">
        <v>273</v>
      </c>
      <c r="G30" s="140"/>
      <c r="H30" s="11" t="s">
        <v>733</v>
      </c>
      <c r="I30" s="14">
        <f t="shared" si="0"/>
        <v>21.29</v>
      </c>
      <c r="J30" s="14">
        <v>21.29</v>
      </c>
      <c r="K30" s="109">
        <f t="shared" si="1"/>
        <v>85.16</v>
      </c>
      <c r="L30" s="115"/>
    </row>
    <row r="31" spans="1:12" ht="24" customHeight="1">
      <c r="A31" s="114"/>
      <c r="B31" s="107">
        <f>'Tax Invoice'!D27</f>
        <v>8</v>
      </c>
      <c r="C31" s="10" t="s">
        <v>732</v>
      </c>
      <c r="D31" s="10" t="s">
        <v>732</v>
      </c>
      <c r="E31" s="118" t="s">
        <v>26</v>
      </c>
      <c r="F31" s="139" t="s">
        <v>273</v>
      </c>
      <c r="G31" s="140"/>
      <c r="H31" s="11" t="s">
        <v>733</v>
      </c>
      <c r="I31" s="14">
        <f t="shared" si="0"/>
        <v>21.29</v>
      </c>
      <c r="J31" s="14">
        <v>21.29</v>
      </c>
      <c r="K31" s="109">
        <f t="shared" si="1"/>
        <v>170.32</v>
      </c>
      <c r="L31" s="115"/>
    </row>
    <row r="32" spans="1:12" ht="24" customHeight="1">
      <c r="A32" s="114"/>
      <c r="B32" s="107">
        <f>'Tax Invoice'!D28</f>
        <v>2</v>
      </c>
      <c r="C32" s="10" t="s">
        <v>734</v>
      </c>
      <c r="D32" s="10" t="s">
        <v>734</v>
      </c>
      <c r="E32" s="118" t="s">
        <v>26</v>
      </c>
      <c r="F32" s="139"/>
      <c r="G32" s="140"/>
      <c r="H32" s="11" t="s">
        <v>735</v>
      </c>
      <c r="I32" s="14">
        <f t="shared" si="0"/>
        <v>21.29</v>
      </c>
      <c r="J32" s="14">
        <v>21.29</v>
      </c>
      <c r="K32" s="109">
        <f t="shared" si="1"/>
        <v>42.58</v>
      </c>
      <c r="L32" s="115"/>
    </row>
    <row r="33" spans="1:12" ht="36" customHeight="1">
      <c r="A33" s="114"/>
      <c r="B33" s="107">
        <f>'Tax Invoice'!D29</f>
        <v>2</v>
      </c>
      <c r="C33" s="10" t="s">
        <v>736</v>
      </c>
      <c r="D33" s="10" t="s">
        <v>736</v>
      </c>
      <c r="E33" s="118" t="s">
        <v>107</v>
      </c>
      <c r="F33" s="139"/>
      <c r="G33" s="140"/>
      <c r="H33" s="11" t="s">
        <v>852</v>
      </c>
      <c r="I33" s="14">
        <f t="shared" si="0"/>
        <v>32.119999999999997</v>
      </c>
      <c r="J33" s="14">
        <v>32.119999999999997</v>
      </c>
      <c r="K33" s="109">
        <f t="shared" si="1"/>
        <v>64.239999999999995</v>
      </c>
      <c r="L33" s="115"/>
    </row>
    <row r="34" spans="1:12" ht="24" customHeight="1">
      <c r="A34" s="114"/>
      <c r="B34" s="107">
        <f>'Tax Invoice'!D30</f>
        <v>2</v>
      </c>
      <c r="C34" s="10" t="s">
        <v>737</v>
      </c>
      <c r="D34" s="10" t="s">
        <v>737</v>
      </c>
      <c r="E34" s="118" t="s">
        <v>25</v>
      </c>
      <c r="F34" s="139"/>
      <c r="G34" s="140"/>
      <c r="H34" s="11" t="s">
        <v>738</v>
      </c>
      <c r="I34" s="14">
        <f t="shared" si="0"/>
        <v>6.86</v>
      </c>
      <c r="J34" s="14">
        <v>6.86</v>
      </c>
      <c r="K34" s="109">
        <f t="shared" si="1"/>
        <v>13.72</v>
      </c>
      <c r="L34" s="115"/>
    </row>
    <row r="35" spans="1:12" ht="24" customHeight="1">
      <c r="A35" s="114"/>
      <c r="B35" s="107">
        <f>'Tax Invoice'!D31</f>
        <v>2</v>
      </c>
      <c r="C35" s="10" t="s">
        <v>737</v>
      </c>
      <c r="D35" s="10" t="s">
        <v>737</v>
      </c>
      <c r="E35" s="118" t="s">
        <v>26</v>
      </c>
      <c r="F35" s="139"/>
      <c r="G35" s="140"/>
      <c r="H35" s="11" t="s">
        <v>738</v>
      </c>
      <c r="I35" s="14">
        <f t="shared" si="0"/>
        <v>6.86</v>
      </c>
      <c r="J35" s="14">
        <v>6.86</v>
      </c>
      <c r="K35" s="109">
        <f t="shared" si="1"/>
        <v>13.72</v>
      </c>
      <c r="L35" s="115"/>
    </row>
    <row r="36" spans="1:12" ht="12.75" customHeight="1">
      <c r="A36" s="114"/>
      <c r="B36" s="107">
        <f>'Tax Invoice'!D32</f>
        <v>2</v>
      </c>
      <c r="C36" s="10" t="s">
        <v>739</v>
      </c>
      <c r="D36" s="10" t="s">
        <v>739</v>
      </c>
      <c r="E36" s="118" t="s">
        <v>23</v>
      </c>
      <c r="F36" s="139"/>
      <c r="G36" s="140"/>
      <c r="H36" s="11" t="s">
        <v>740</v>
      </c>
      <c r="I36" s="14">
        <f t="shared" si="0"/>
        <v>7.58</v>
      </c>
      <c r="J36" s="14">
        <v>7.58</v>
      </c>
      <c r="K36" s="109">
        <f t="shared" si="1"/>
        <v>15.16</v>
      </c>
      <c r="L36" s="115"/>
    </row>
    <row r="37" spans="1:12" ht="24" customHeight="1">
      <c r="A37" s="114"/>
      <c r="B37" s="107">
        <f>'Tax Invoice'!D33</f>
        <v>4</v>
      </c>
      <c r="C37" s="10" t="s">
        <v>741</v>
      </c>
      <c r="D37" s="10" t="s">
        <v>741</v>
      </c>
      <c r="E37" s="118" t="s">
        <v>25</v>
      </c>
      <c r="F37" s="139" t="s">
        <v>273</v>
      </c>
      <c r="G37" s="140"/>
      <c r="H37" s="11" t="s">
        <v>742</v>
      </c>
      <c r="I37" s="14">
        <f t="shared" si="0"/>
        <v>21.29</v>
      </c>
      <c r="J37" s="14">
        <v>21.29</v>
      </c>
      <c r="K37" s="109">
        <f t="shared" si="1"/>
        <v>85.16</v>
      </c>
      <c r="L37" s="115"/>
    </row>
    <row r="38" spans="1:12" ht="24" customHeight="1">
      <c r="A38" s="114"/>
      <c r="B38" s="107">
        <f>'Tax Invoice'!D34</f>
        <v>2</v>
      </c>
      <c r="C38" s="10" t="s">
        <v>741</v>
      </c>
      <c r="D38" s="10" t="s">
        <v>741</v>
      </c>
      <c r="E38" s="118" t="s">
        <v>25</v>
      </c>
      <c r="F38" s="139" t="s">
        <v>673</v>
      </c>
      <c r="G38" s="140"/>
      <c r="H38" s="11" t="s">
        <v>742</v>
      </c>
      <c r="I38" s="14">
        <f t="shared" si="0"/>
        <v>21.29</v>
      </c>
      <c r="J38" s="14">
        <v>21.29</v>
      </c>
      <c r="K38" s="109">
        <f t="shared" si="1"/>
        <v>42.58</v>
      </c>
      <c r="L38" s="115"/>
    </row>
    <row r="39" spans="1:12" ht="24" customHeight="1">
      <c r="A39" s="114"/>
      <c r="B39" s="107">
        <f>'Tax Invoice'!D35</f>
        <v>2</v>
      </c>
      <c r="C39" s="10" t="s">
        <v>743</v>
      </c>
      <c r="D39" s="10" t="s">
        <v>743</v>
      </c>
      <c r="E39" s="118" t="s">
        <v>25</v>
      </c>
      <c r="F39" s="139" t="s">
        <v>272</v>
      </c>
      <c r="G39" s="140"/>
      <c r="H39" s="11" t="s">
        <v>744</v>
      </c>
      <c r="I39" s="14">
        <f t="shared" si="0"/>
        <v>23.1</v>
      </c>
      <c r="J39" s="14">
        <v>23.1</v>
      </c>
      <c r="K39" s="109">
        <f t="shared" si="1"/>
        <v>46.2</v>
      </c>
      <c r="L39" s="115"/>
    </row>
    <row r="40" spans="1:12" ht="12.75" customHeight="1">
      <c r="A40" s="114"/>
      <c r="B40" s="107">
        <f>'Tax Invoice'!D36</f>
        <v>4</v>
      </c>
      <c r="C40" s="10" t="s">
        <v>745</v>
      </c>
      <c r="D40" s="10" t="s">
        <v>745</v>
      </c>
      <c r="E40" s="118" t="s">
        <v>27</v>
      </c>
      <c r="F40" s="139" t="s">
        <v>273</v>
      </c>
      <c r="G40" s="140"/>
      <c r="H40" s="11" t="s">
        <v>746</v>
      </c>
      <c r="I40" s="14">
        <f t="shared" si="0"/>
        <v>23.1</v>
      </c>
      <c r="J40" s="14">
        <v>23.1</v>
      </c>
      <c r="K40" s="109">
        <f t="shared" si="1"/>
        <v>92.4</v>
      </c>
      <c r="L40" s="115"/>
    </row>
    <row r="41" spans="1:12" ht="24" customHeight="1">
      <c r="A41" s="114"/>
      <c r="B41" s="107">
        <f>'Tax Invoice'!D37</f>
        <v>2</v>
      </c>
      <c r="C41" s="10" t="s">
        <v>747</v>
      </c>
      <c r="D41" s="10" t="s">
        <v>747</v>
      </c>
      <c r="E41" s="118" t="s">
        <v>728</v>
      </c>
      <c r="F41" s="139" t="s">
        <v>23</v>
      </c>
      <c r="G41" s="140"/>
      <c r="H41" s="11" t="s">
        <v>748</v>
      </c>
      <c r="I41" s="14">
        <f t="shared" si="0"/>
        <v>6.86</v>
      </c>
      <c r="J41" s="14">
        <v>6.86</v>
      </c>
      <c r="K41" s="109">
        <f t="shared" si="1"/>
        <v>13.72</v>
      </c>
      <c r="L41" s="115"/>
    </row>
    <row r="42" spans="1:12" ht="24" customHeight="1">
      <c r="A42" s="114"/>
      <c r="B42" s="107">
        <f>'Tax Invoice'!D38</f>
        <v>2</v>
      </c>
      <c r="C42" s="10" t="s">
        <v>662</v>
      </c>
      <c r="D42" s="10" t="s">
        <v>662</v>
      </c>
      <c r="E42" s="118" t="s">
        <v>23</v>
      </c>
      <c r="F42" s="139" t="s">
        <v>269</v>
      </c>
      <c r="G42" s="140"/>
      <c r="H42" s="11" t="s">
        <v>749</v>
      </c>
      <c r="I42" s="14">
        <f t="shared" si="0"/>
        <v>31.04</v>
      </c>
      <c r="J42" s="14">
        <v>31.04</v>
      </c>
      <c r="K42" s="109">
        <f t="shared" si="1"/>
        <v>62.08</v>
      </c>
      <c r="L42" s="115"/>
    </row>
    <row r="43" spans="1:12" ht="24" customHeight="1">
      <c r="A43" s="114"/>
      <c r="B43" s="107">
        <f>'Tax Invoice'!D39</f>
        <v>2</v>
      </c>
      <c r="C43" s="10" t="s">
        <v>750</v>
      </c>
      <c r="D43" s="10" t="s">
        <v>750</v>
      </c>
      <c r="E43" s="118" t="s">
        <v>23</v>
      </c>
      <c r="F43" s="139"/>
      <c r="G43" s="140"/>
      <c r="H43" s="11" t="s">
        <v>751</v>
      </c>
      <c r="I43" s="14">
        <f t="shared" si="0"/>
        <v>14.07</v>
      </c>
      <c r="J43" s="14">
        <v>14.07</v>
      </c>
      <c r="K43" s="109">
        <f t="shared" si="1"/>
        <v>28.14</v>
      </c>
      <c r="L43" s="115"/>
    </row>
    <row r="44" spans="1:12" ht="24" customHeight="1">
      <c r="A44" s="114"/>
      <c r="B44" s="107">
        <f>'Tax Invoice'!D40</f>
        <v>2</v>
      </c>
      <c r="C44" s="10" t="s">
        <v>752</v>
      </c>
      <c r="D44" s="10" t="s">
        <v>752</v>
      </c>
      <c r="E44" s="118" t="s">
        <v>25</v>
      </c>
      <c r="F44" s="139"/>
      <c r="G44" s="140"/>
      <c r="H44" s="11" t="s">
        <v>753</v>
      </c>
      <c r="I44" s="14">
        <f t="shared" si="0"/>
        <v>14.07</v>
      </c>
      <c r="J44" s="14">
        <v>14.07</v>
      </c>
      <c r="K44" s="109">
        <f t="shared" si="1"/>
        <v>28.14</v>
      </c>
      <c r="L44" s="115"/>
    </row>
    <row r="45" spans="1:12" ht="24" customHeight="1">
      <c r="A45" s="114"/>
      <c r="B45" s="107">
        <f>'Tax Invoice'!D41</f>
        <v>5</v>
      </c>
      <c r="C45" s="10" t="s">
        <v>754</v>
      </c>
      <c r="D45" s="10" t="s">
        <v>754</v>
      </c>
      <c r="E45" s="118" t="s">
        <v>25</v>
      </c>
      <c r="F45" s="139"/>
      <c r="G45" s="140"/>
      <c r="H45" s="11" t="s">
        <v>755</v>
      </c>
      <c r="I45" s="14">
        <f t="shared" si="0"/>
        <v>28.51</v>
      </c>
      <c r="J45" s="14">
        <v>28.51</v>
      </c>
      <c r="K45" s="109">
        <f t="shared" si="1"/>
        <v>142.55000000000001</v>
      </c>
      <c r="L45" s="115"/>
    </row>
    <row r="46" spans="1:12" ht="24" customHeight="1">
      <c r="A46" s="114"/>
      <c r="B46" s="107">
        <f>'Tax Invoice'!D42</f>
        <v>2</v>
      </c>
      <c r="C46" s="10" t="s">
        <v>756</v>
      </c>
      <c r="D46" s="10" t="s">
        <v>756</v>
      </c>
      <c r="E46" s="118" t="s">
        <v>23</v>
      </c>
      <c r="F46" s="139" t="s">
        <v>273</v>
      </c>
      <c r="G46" s="140"/>
      <c r="H46" s="11" t="s">
        <v>757</v>
      </c>
      <c r="I46" s="14">
        <f t="shared" si="0"/>
        <v>21.29</v>
      </c>
      <c r="J46" s="14">
        <v>21.29</v>
      </c>
      <c r="K46" s="109">
        <f t="shared" si="1"/>
        <v>42.58</v>
      </c>
      <c r="L46" s="115"/>
    </row>
    <row r="47" spans="1:12" ht="24" customHeight="1">
      <c r="A47" s="114"/>
      <c r="B47" s="107">
        <f>'Tax Invoice'!D43</f>
        <v>4</v>
      </c>
      <c r="C47" s="10" t="s">
        <v>758</v>
      </c>
      <c r="D47" s="10" t="s">
        <v>758</v>
      </c>
      <c r="E47" s="118" t="s">
        <v>25</v>
      </c>
      <c r="F47" s="139" t="s">
        <v>272</v>
      </c>
      <c r="G47" s="140"/>
      <c r="H47" s="11" t="s">
        <v>759</v>
      </c>
      <c r="I47" s="14">
        <f t="shared" si="0"/>
        <v>21.29</v>
      </c>
      <c r="J47" s="14">
        <v>21.29</v>
      </c>
      <c r="K47" s="109">
        <f t="shared" si="1"/>
        <v>85.16</v>
      </c>
      <c r="L47" s="115"/>
    </row>
    <row r="48" spans="1:12" ht="24" customHeight="1">
      <c r="A48" s="114"/>
      <c r="B48" s="107">
        <f>'Tax Invoice'!D44</f>
        <v>10</v>
      </c>
      <c r="C48" s="10" t="s">
        <v>760</v>
      </c>
      <c r="D48" s="10" t="s">
        <v>760</v>
      </c>
      <c r="E48" s="118" t="s">
        <v>25</v>
      </c>
      <c r="F48" s="139"/>
      <c r="G48" s="140"/>
      <c r="H48" s="11" t="s">
        <v>761</v>
      </c>
      <c r="I48" s="14">
        <f t="shared" si="0"/>
        <v>21.29</v>
      </c>
      <c r="J48" s="14">
        <v>21.29</v>
      </c>
      <c r="K48" s="109">
        <f t="shared" si="1"/>
        <v>212.89999999999998</v>
      </c>
      <c r="L48" s="115"/>
    </row>
    <row r="49" spans="1:12" ht="24" customHeight="1">
      <c r="A49" s="114"/>
      <c r="B49" s="107">
        <f>'Tax Invoice'!D45</f>
        <v>4</v>
      </c>
      <c r="C49" s="10" t="s">
        <v>760</v>
      </c>
      <c r="D49" s="10" t="s">
        <v>760</v>
      </c>
      <c r="E49" s="118" t="s">
        <v>26</v>
      </c>
      <c r="F49" s="139"/>
      <c r="G49" s="140"/>
      <c r="H49" s="11" t="s">
        <v>761</v>
      </c>
      <c r="I49" s="14">
        <f t="shared" si="0"/>
        <v>21.29</v>
      </c>
      <c r="J49" s="14">
        <v>21.29</v>
      </c>
      <c r="K49" s="109">
        <f t="shared" si="1"/>
        <v>85.16</v>
      </c>
      <c r="L49" s="115"/>
    </row>
    <row r="50" spans="1:12" ht="24" customHeight="1">
      <c r="A50" s="114"/>
      <c r="B50" s="107">
        <f>'Tax Invoice'!D46</f>
        <v>17</v>
      </c>
      <c r="C50" s="10" t="s">
        <v>612</v>
      </c>
      <c r="D50" s="10" t="s">
        <v>612</v>
      </c>
      <c r="E50" s="118" t="s">
        <v>26</v>
      </c>
      <c r="F50" s="139" t="s">
        <v>762</v>
      </c>
      <c r="G50" s="140"/>
      <c r="H50" s="11" t="s">
        <v>615</v>
      </c>
      <c r="I50" s="14">
        <f t="shared" si="0"/>
        <v>5.05</v>
      </c>
      <c r="J50" s="14">
        <v>5.05</v>
      </c>
      <c r="K50" s="109">
        <f t="shared" si="1"/>
        <v>85.85</v>
      </c>
      <c r="L50" s="115"/>
    </row>
    <row r="51" spans="1:12" ht="12.75" customHeight="1">
      <c r="A51" s="114"/>
      <c r="B51" s="107">
        <f>'Tax Invoice'!D47</f>
        <v>2</v>
      </c>
      <c r="C51" s="10" t="s">
        <v>763</v>
      </c>
      <c r="D51" s="10" t="s">
        <v>763</v>
      </c>
      <c r="E51" s="118" t="s">
        <v>23</v>
      </c>
      <c r="F51" s="139"/>
      <c r="G51" s="140"/>
      <c r="H51" s="11" t="s">
        <v>764</v>
      </c>
      <c r="I51" s="14">
        <f t="shared" si="0"/>
        <v>10.47</v>
      </c>
      <c r="J51" s="14">
        <v>10.47</v>
      </c>
      <c r="K51" s="109">
        <f t="shared" si="1"/>
        <v>20.94</v>
      </c>
      <c r="L51" s="115"/>
    </row>
    <row r="52" spans="1:12" ht="12.75" customHeight="1">
      <c r="A52" s="114"/>
      <c r="B52" s="107">
        <f>'Tax Invoice'!D48</f>
        <v>8</v>
      </c>
      <c r="C52" s="10" t="s">
        <v>763</v>
      </c>
      <c r="D52" s="10" t="s">
        <v>763</v>
      </c>
      <c r="E52" s="118" t="s">
        <v>25</v>
      </c>
      <c r="F52" s="139"/>
      <c r="G52" s="140"/>
      <c r="H52" s="11" t="s">
        <v>764</v>
      </c>
      <c r="I52" s="14">
        <f t="shared" si="0"/>
        <v>10.47</v>
      </c>
      <c r="J52" s="14">
        <v>10.47</v>
      </c>
      <c r="K52" s="109">
        <f t="shared" si="1"/>
        <v>83.76</v>
      </c>
      <c r="L52" s="115"/>
    </row>
    <row r="53" spans="1:12" ht="24" customHeight="1">
      <c r="A53" s="114"/>
      <c r="B53" s="107">
        <f>'Tax Invoice'!D49</f>
        <v>8</v>
      </c>
      <c r="C53" s="10" t="s">
        <v>765</v>
      </c>
      <c r="D53" s="10" t="s">
        <v>765</v>
      </c>
      <c r="E53" s="118" t="s">
        <v>25</v>
      </c>
      <c r="F53" s="139" t="s">
        <v>272</v>
      </c>
      <c r="G53" s="140"/>
      <c r="H53" s="11" t="s">
        <v>766</v>
      </c>
      <c r="I53" s="14">
        <f t="shared" si="0"/>
        <v>23.82</v>
      </c>
      <c r="J53" s="14">
        <v>23.82</v>
      </c>
      <c r="K53" s="109">
        <f t="shared" si="1"/>
        <v>190.56</v>
      </c>
      <c r="L53" s="115"/>
    </row>
    <row r="54" spans="1:12" ht="24" customHeight="1">
      <c r="A54" s="114"/>
      <c r="B54" s="107">
        <f>'Tax Invoice'!D50</f>
        <v>2</v>
      </c>
      <c r="C54" s="10" t="s">
        <v>767</v>
      </c>
      <c r="D54" s="10" t="s">
        <v>767</v>
      </c>
      <c r="E54" s="118" t="s">
        <v>26</v>
      </c>
      <c r="F54" s="139" t="s">
        <v>273</v>
      </c>
      <c r="G54" s="140"/>
      <c r="H54" s="11" t="s">
        <v>768</v>
      </c>
      <c r="I54" s="14">
        <f t="shared" ref="I54:I85" si="2">ROUNDUP(J54*$N$1,2)</f>
        <v>24.9</v>
      </c>
      <c r="J54" s="14">
        <v>24.9</v>
      </c>
      <c r="K54" s="109">
        <f t="shared" ref="K54:K85" si="3">I54*B54</f>
        <v>49.8</v>
      </c>
      <c r="L54" s="115"/>
    </row>
    <row r="55" spans="1:12" ht="24" customHeight="1">
      <c r="A55" s="114"/>
      <c r="B55" s="107">
        <f>'Tax Invoice'!D51</f>
        <v>3</v>
      </c>
      <c r="C55" s="10" t="s">
        <v>769</v>
      </c>
      <c r="D55" s="10" t="s">
        <v>769</v>
      </c>
      <c r="E55" s="118" t="s">
        <v>26</v>
      </c>
      <c r="F55" s="139" t="s">
        <v>273</v>
      </c>
      <c r="G55" s="140"/>
      <c r="H55" s="11" t="s">
        <v>770</v>
      </c>
      <c r="I55" s="14">
        <f t="shared" si="2"/>
        <v>23.1</v>
      </c>
      <c r="J55" s="14">
        <v>23.1</v>
      </c>
      <c r="K55" s="109">
        <f t="shared" si="3"/>
        <v>69.300000000000011</v>
      </c>
      <c r="L55" s="115"/>
    </row>
    <row r="56" spans="1:12" ht="24" customHeight="1">
      <c r="A56" s="114"/>
      <c r="B56" s="107">
        <f>'Tax Invoice'!D52</f>
        <v>2</v>
      </c>
      <c r="C56" s="10" t="s">
        <v>771</v>
      </c>
      <c r="D56" s="10" t="s">
        <v>842</v>
      </c>
      <c r="E56" s="118" t="s">
        <v>713</v>
      </c>
      <c r="F56" s="139"/>
      <c r="G56" s="140"/>
      <c r="H56" s="11" t="s">
        <v>853</v>
      </c>
      <c r="I56" s="14">
        <f t="shared" si="2"/>
        <v>20.93</v>
      </c>
      <c r="J56" s="14">
        <v>20.93</v>
      </c>
      <c r="K56" s="109">
        <f t="shared" si="3"/>
        <v>41.86</v>
      </c>
      <c r="L56" s="115"/>
    </row>
    <row r="57" spans="1:12" ht="24" customHeight="1">
      <c r="A57" s="114"/>
      <c r="B57" s="107">
        <f>'Tax Invoice'!D53</f>
        <v>2</v>
      </c>
      <c r="C57" s="10" t="s">
        <v>771</v>
      </c>
      <c r="D57" s="10" t="s">
        <v>843</v>
      </c>
      <c r="E57" s="118" t="s">
        <v>772</v>
      </c>
      <c r="F57" s="139"/>
      <c r="G57" s="140"/>
      <c r="H57" s="11" t="s">
        <v>853</v>
      </c>
      <c r="I57" s="14">
        <f t="shared" si="2"/>
        <v>22.01</v>
      </c>
      <c r="J57" s="14">
        <v>22.01</v>
      </c>
      <c r="K57" s="109">
        <f t="shared" si="3"/>
        <v>44.02</v>
      </c>
      <c r="L57" s="115"/>
    </row>
    <row r="58" spans="1:12" ht="12.75" customHeight="1">
      <c r="A58" s="114"/>
      <c r="B58" s="107">
        <f>'Tax Invoice'!D54</f>
        <v>2</v>
      </c>
      <c r="C58" s="10" t="s">
        <v>773</v>
      </c>
      <c r="D58" s="10" t="s">
        <v>844</v>
      </c>
      <c r="E58" s="118" t="s">
        <v>714</v>
      </c>
      <c r="F58" s="139"/>
      <c r="G58" s="140"/>
      <c r="H58" s="11" t="s">
        <v>774</v>
      </c>
      <c r="I58" s="14">
        <f t="shared" si="2"/>
        <v>46.55</v>
      </c>
      <c r="J58" s="14">
        <v>46.55</v>
      </c>
      <c r="K58" s="109">
        <f t="shared" si="3"/>
        <v>93.1</v>
      </c>
      <c r="L58" s="115"/>
    </row>
    <row r="59" spans="1:12" ht="24" customHeight="1">
      <c r="A59" s="114"/>
      <c r="B59" s="107">
        <f>'Tax Invoice'!D55</f>
        <v>5</v>
      </c>
      <c r="C59" s="10" t="s">
        <v>710</v>
      </c>
      <c r="D59" s="10" t="s">
        <v>710</v>
      </c>
      <c r="E59" s="118" t="s">
        <v>23</v>
      </c>
      <c r="F59" s="139"/>
      <c r="G59" s="140"/>
      <c r="H59" s="11" t="s">
        <v>715</v>
      </c>
      <c r="I59" s="14">
        <f t="shared" si="2"/>
        <v>5.05</v>
      </c>
      <c r="J59" s="14">
        <v>5.05</v>
      </c>
      <c r="K59" s="109">
        <f t="shared" si="3"/>
        <v>25.25</v>
      </c>
      <c r="L59" s="115"/>
    </row>
    <row r="60" spans="1:12" ht="24" customHeight="1">
      <c r="A60" s="114"/>
      <c r="B60" s="107">
        <f>'Tax Invoice'!D56</f>
        <v>4</v>
      </c>
      <c r="C60" s="10" t="s">
        <v>710</v>
      </c>
      <c r="D60" s="10" t="s">
        <v>710</v>
      </c>
      <c r="E60" s="118" t="s">
        <v>26</v>
      </c>
      <c r="F60" s="139"/>
      <c r="G60" s="140"/>
      <c r="H60" s="11" t="s">
        <v>715</v>
      </c>
      <c r="I60" s="14">
        <f t="shared" si="2"/>
        <v>5.05</v>
      </c>
      <c r="J60" s="14">
        <v>5.05</v>
      </c>
      <c r="K60" s="109">
        <f t="shared" si="3"/>
        <v>20.2</v>
      </c>
      <c r="L60" s="115"/>
    </row>
    <row r="61" spans="1:12" ht="24" customHeight="1">
      <c r="A61" s="114"/>
      <c r="B61" s="107">
        <f>'Tax Invoice'!D57</f>
        <v>8</v>
      </c>
      <c r="C61" s="10" t="s">
        <v>710</v>
      </c>
      <c r="D61" s="10" t="s">
        <v>710</v>
      </c>
      <c r="E61" s="118" t="s">
        <v>27</v>
      </c>
      <c r="F61" s="139"/>
      <c r="G61" s="140"/>
      <c r="H61" s="11" t="s">
        <v>715</v>
      </c>
      <c r="I61" s="14">
        <f t="shared" si="2"/>
        <v>5.05</v>
      </c>
      <c r="J61" s="14">
        <v>5.05</v>
      </c>
      <c r="K61" s="109">
        <f t="shared" si="3"/>
        <v>40.4</v>
      </c>
      <c r="L61" s="115"/>
    </row>
    <row r="62" spans="1:12" ht="12.75" customHeight="1">
      <c r="A62" s="114"/>
      <c r="B62" s="107">
        <f>'Tax Invoice'!D58</f>
        <v>2</v>
      </c>
      <c r="C62" s="10" t="s">
        <v>775</v>
      </c>
      <c r="D62" s="10" t="s">
        <v>775</v>
      </c>
      <c r="E62" s="118" t="s">
        <v>29</v>
      </c>
      <c r="F62" s="139" t="s">
        <v>273</v>
      </c>
      <c r="G62" s="140"/>
      <c r="H62" s="11" t="s">
        <v>776</v>
      </c>
      <c r="I62" s="14">
        <f t="shared" si="2"/>
        <v>8.66</v>
      </c>
      <c r="J62" s="14">
        <v>8.66</v>
      </c>
      <c r="K62" s="109">
        <f t="shared" si="3"/>
        <v>17.32</v>
      </c>
      <c r="L62" s="115"/>
    </row>
    <row r="63" spans="1:12" ht="12.75" customHeight="1">
      <c r="A63" s="114"/>
      <c r="B63" s="107">
        <f>'Tax Invoice'!D59</f>
        <v>36</v>
      </c>
      <c r="C63" s="10" t="s">
        <v>777</v>
      </c>
      <c r="D63" s="10" t="s">
        <v>777</v>
      </c>
      <c r="E63" s="118" t="s">
        <v>26</v>
      </c>
      <c r="F63" s="139" t="s">
        <v>110</v>
      </c>
      <c r="G63" s="140"/>
      <c r="H63" s="11" t="s">
        <v>778</v>
      </c>
      <c r="I63" s="14">
        <f t="shared" si="2"/>
        <v>9.3800000000000008</v>
      </c>
      <c r="J63" s="14">
        <v>9.3800000000000008</v>
      </c>
      <c r="K63" s="109">
        <f t="shared" si="3"/>
        <v>337.68</v>
      </c>
      <c r="L63" s="115"/>
    </row>
    <row r="64" spans="1:12" ht="24" customHeight="1">
      <c r="A64" s="114"/>
      <c r="B64" s="107">
        <f>'Tax Invoice'!D60</f>
        <v>1</v>
      </c>
      <c r="C64" s="10" t="s">
        <v>779</v>
      </c>
      <c r="D64" s="10" t="s">
        <v>845</v>
      </c>
      <c r="E64" s="118" t="s">
        <v>230</v>
      </c>
      <c r="F64" s="139" t="s">
        <v>265</v>
      </c>
      <c r="G64" s="140"/>
      <c r="H64" s="11" t="s">
        <v>780</v>
      </c>
      <c r="I64" s="14">
        <f t="shared" si="2"/>
        <v>12.27</v>
      </c>
      <c r="J64" s="14">
        <v>12.27</v>
      </c>
      <c r="K64" s="109">
        <f t="shared" si="3"/>
        <v>12.27</v>
      </c>
      <c r="L64" s="115"/>
    </row>
    <row r="65" spans="1:12" ht="24" customHeight="1">
      <c r="A65" s="114"/>
      <c r="B65" s="107">
        <f>'Tax Invoice'!D61</f>
        <v>1</v>
      </c>
      <c r="C65" s="10" t="s">
        <v>779</v>
      </c>
      <c r="D65" s="10" t="s">
        <v>846</v>
      </c>
      <c r="E65" s="118" t="s">
        <v>233</v>
      </c>
      <c r="F65" s="139" t="s">
        <v>265</v>
      </c>
      <c r="G65" s="140"/>
      <c r="H65" s="11" t="s">
        <v>780</v>
      </c>
      <c r="I65" s="14">
        <f t="shared" si="2"/>
        <v>12.63</v>
      </c>
      <c r="J65" s="14">
        <v>12.63</v>
      </c>
      <c r="K65" s="109">
        <f t="shared" si="3"/>
        <v>12.63</v>
      </c>
      <c r="L65" s="115"/>
    </row>
    <row r="66" spans="1:12" ht="24" customHeight="1">
      <c r="A66" s="114"/>
      <c r="B66" s="107">
        <f>'Tax Invoice'!D62</f>
        <v>1</v>
      </c>
      <c r="C66" s="10" t="s">
        <v>779</v>
      </c>
      <c r="D66" s="10" t="s">
        <v>847</v>
      </c>
      <c r="E66" s="118" t="s">
        <v>781</v>
      </c>
      <c r="F66" s="139" t="s">
        <v>265</v>
      </c>
      <c r="G66" s="140"/>
      <c r="H66" s="11" t="s">
        <v>780</v>
      </c>
      <c r="I66" s="14">
        <f t="shared" si="2"/>
        <v>12.63</v>
      </c>
      <c r="J66" s="14">
        <v>12.63</v>
      </c>
      <c r="K66" s="109">
        <f t="shared" si="3"/>
        <v>12.63</v>
      </c>
      <c r="L66" s="115"/>
    </row>
    <row r="67" spans="1:12" ht="12.75" customHeight="1">
      <c r="A67" s="114"/>
      <c r="B67" s="107">
        <f>'Tax Invoice'!D63</f>
        <v>2</v>
      </c>
      <c r="C67" s="10" t="s">
        <v>782</v>
      </c>
      <c r="D67" s="10" t="s">
        <v>782</v>
      </c>
      <c r="E67" s="118" t="s">
        <v>728</v>
      </c>
      <c r="F67" s="139" t="s">
        <v>23</v>
      </c>
      <c r="G67" s="140"/>
      <c r="H67" s="11" t="s">
        <v>783</v>
      </c>
      <c r="I67" s="14">
        <f t="shared" si="2"/>
        <v>6.86</v>
      </c>
      <c r="J67" s="14">
        <v>6.86</v>
      </c>
      <c r="K67" s="109">
        <f t="shared" si="3"/>
        <v>13.72</v>
      </c>
      <c r="L67" s="115"/>
    </row>
    <row r="68" spans="1:12" ht="12.75" customHeight="1">
      <c r="A68" s="114"/>
      <c r="B68" s="107">
        <f>'Tax Invoice'!D64</f>
        <v>2</v>
      </c>
      <c r="C68" s="10" t="s">
        <v>784</v>
      </c>
      <c r="D68" s="10" t="s">
        <v>784</v>
      </c>
      <c r="E68" s="118" t="s">
        <v>25</v>
      </c>
      <c r="F68" s="139"/>
      <c r="G68" s="140"/>
      <c r="H68" s="11" t="s">
        <v>785</v>
      </c>
      <c r="I68" s="14">
        <f t="shared" si="2"/>
        <v>8.66</v>
      </c>
      <c r="J68" s="14">
        <v>8.66</v>
      </c>
      <c r="K68" s="109">
        <f t="shared" si="3"/>
        <v>17.32</v>
      </c>
      <c r="L68" s="115"/>
    </row>
    <row r="69" spans="1:12" ht="12.75" customHeight="1">
      <c r="A69" s="114"/>
      <c r="B69" s="107">
        <f>'Tax Invoice'!D65</f>
        <v>2</v>
      </c>
      <c r="C69" s="10" t="s">
        <v>786</v>
      </c>
      <c r="D69" s="10" t="s">
        <v>786</v>
      </c>
      <c r="E69" s="118" t="s">
        <v>27</v>
      </c>
      <c r="F69" s="139"/>
      <c r="G69" s="140"/>
      <c r="H69" s="11" t="s">
        <v>787</v>
      </c>
      <c r="I69" s="14">
        <f t="shared" si="2"/>
        <v>6.14</v>
      </c>
      <c r="J69" s="14">
        <v>6.14</v>
      </c>
      <c r="K69" s="109">
        <f t="shared" si="3"/>
        <v>12.28</v>
      </c>
      <c r="L69" s="115"/>
    </row>
    <row r="70" spans="1:12" ht="36" customHeight="1">
      <c r="A70" s="114"/>
      <c r="B70" s="107">
        <f>'Tax Invoice'!D66</f>
        <v>8</v>
      </c>
      <c r="C70" s="10" t="s">
        <v>788</v>
      </c>
      <c r="D70" s="10" t="s">
        <v>848</v>
      </c>
      <c r="E70" s="118" t="s">
        <v>230</v>
      </c>
      <c r="F70" s="139" t="s">
        <v>107</v>
      </c>
      <c r="G70" s="140"/>
      <c r="H70" s="11" t="s">
        <v>789</v>
      </c>
      <c r="I70" s="14">
        <f t="shared" si="2"/>
        <v>30.31</v>
      </c>
      <c r="J70" s="14">
        <v>30.31</v>
      </c>
      <c r="K70" s="109">
        <f t="shared" si="3"/>
        <v>242.48</v>
      </c>
      <c r="L70" s="115"/>
    </row>
    <row r="71" spans="1:12" ht="12.75" customHeight="1">
      <c r="A71" s="114"/>
      <c r="B71" s="107">
        <f>'Tax Invoice'!D67</f>
        <v>30</v>
      </c>
      <c r="C71" s="10" t="s">
        <v>790</v>
      </c>
      <c r="D71" s="10" t="s">
        <v>790</v>
      </c>
      <c r="E71" s="118" t="s">
        <v>23</v>
      </c>
      <c r="F71" s="139" t="s">
        <v>110</v>
      </c>
      <c r="G71" s="140"/>
      <c r="H71" s="11" t="s">
        <v>791</v>
      </c>
      <c r="I71" s="14">
        <f t="shared" si="2"/>
        <v>5.05</v>
      </c>
      <c r="J71" s="14">
        <v>5.05</v>
      </c>
      <c r="K71" s="109">
        <f t="shared" si="3"/>
        <v>151.5</v>
      </c>
      <c r="L71" s="115"/>
    </row>
    <row r="72" spans="1:12" ht="12.75" customHeight="1">
      <c r="A72" s="114"/>
      <c r="B72" s="107">
        <f>'Tax Invoice'!D68</f>
        <v>2</v>
      </c>
      <c r="C72" s="10" t="s">
        <v>792</v>
      </c>
      <c r="D72" s="10" t="s">
        <v>792</v>
      </c>
      <c r="E72" s="118" t="s">
        <v>25</v>
      </c>
      <c r="F72" s="139" t="s">
        <v>273</v>
      </c>
      <c r="G72" s="140"/>
      <c r="H72" s="11" t="s">
        <v>793</v>
      </c>
      <c r="I72" s="14">
        <f t="shared" si="2"/>
        <v>21.29</v>
      </c>
      <c r="J72" s="14">
        <v>21.29</v>
      </c>
      <c r="K72" s="109">
        <f t="shared" si="3"/>
        <v>42.58</v>
      </c>
      <c r="L72" s="115"/>
    </row>
    <row r="73" spans="1:12" ht="24" customHeight="1">
      <c r="A73" s="114"/>
      <c r="B73" s="107">
        <f>'Tax Invoice'!D69</f>
        <v>3</v>
      </c>
      <c r="C73" s="10" t="s">
        <v>794</v>
      </c>
      <c r="D73" s="10" t="s">
        <v>794</v>
      </c>
      <c r="E73" s="118" t="s">
        <v>23</v>
      </c>
      <c r="F73" s="139"/>
      <c r="G73" s="140"/>
      <c r="H73" s="11" t="s">
        <v>795</v>
      </c>
      <c r="I73" s="14">
        <f t="shared" si="2"/>
        <v>21.29</v>
      </c>
      <c r="J73" s="14">
        <v>21.29</v>
      </c>
      <c r="K73" s="109">
        <f t="shared" si="3"/>
        <v>63.87</v>
      </c>
      <c r="L73" s="115"/>
    </row>
    <row r="74" spans="1:12" ht="24" customHeight="1">
      <c r="A74" s="114"/>
      <c r="B74" s="107">
        <f>'Tax Invoice'!D70</f>
        <v>2</v>
      </c>
      <c r="C74" s="10" t="s">
        <v>796</v>
      </c>
      <c r="D74" s="10" t="s">
        <v>796</v>
      </c>
      <c r="E74" s="118" t="s">
        <v>797</v>
      </c>
      <c r="F74" s="139"/>
      <c r="G74" s="140"/>
      <c r="H74" s="11" t="s">
        <v>798</v>
      </c>
      <c r="I74" s="14">
        <f t="shared" si="2"/>
        <v>5.05</v>
      </c>
      <c r="J74" s="14">
        <v>5.05</v>
      </c>
      <c r="K74" s="109">
        <f t="shared" si="3"/>
        <v>10.1</v>
      </c>
      <c r="L74" s="115"/>
    </row>
    <row r="75" spans="1:12" ht="24" customHeight="1">
      <c r="A75" s="114"/>
      <c r="B75" s="107">
        <f>'Tax Invoice'!D71</f>
        <v>2</v>
      </c>
      <c r="C75" s="10" t="s">
        <v>116</v>
      </c>
      <c r="D75" s="10" t="s">
        <v>116</v>
      </c>
      <c r="E75" s="118"/>
      <c r="F75" s="139"/>
      <c r="G75" s="140"/>
      <c r="H75" s="11" t="s">
        <v>799</v>
      </c>
      <c r="I75" s="14">
        <f t="shared" si="2"/>
        <v>6.86</v>
      </c>
      <c r="J75" s="14">
        <v>6.86</v>
      </c>
      <c r="K75" s="109">
        <f t="shared" si="3"/>
        <v>13.72</v>
      </c>
      <c r="L75" s="115"/>
    </row>
    <row r="76" spans="1:12" ht="24" customHeight="1">
      <c r="A76" s="114"/>
      <c r="B76" s="107">
        <f>'Tax Invoice'!D72</f>
        <v>1</v>
      </c>
      <c r="C76" s="10" t="s">
        <v>800</v>
      </c>
      <c r="D76" s="10" t="s">
        <v>800</v>
      </c>
      <c r="E76" s="118"/>
      <c r="F76" s="139"/>
      <c r="G76" s="140"/>
      <c r="H76" s="11" t="s">
        <v>801</v>
      </c>
      <c r="I76" s="14">
        <f t="shared" si="2"/>
        <v>5.05</v>
      </c>
      <c r="J76" s="14">
        <v>5.05</v>
      </c>
      <c r="K76" s="109">
        <f t="shared" si="3"/>
        <v>5.05</v>
      </c>
      <c r="L76" s="115"/>
    </row>
    <row r="77" spans="1:12" ht="24" customHeight="1">
      <c r="A77" s="114"/>
      <c r="B77" s="107">
        <f>'Tax Invoice'!D73</f>
        <v>18</v>
      </c>
      <c r="C77" s="10" t="s">
        <v>802</v>
      </c>
      <c r="D77" s="10" t="s">
        <v>802</v>
      </c>
      <c r="E77" s="118"/>
      <c r="F77" s="139"/>
      <c r="G77" s="140"/>
      <c r="H77" s="11" t="s">
        <v>803</v>
      </c>
      <c r="I77" s="14">
        <f t="shared" si="2"/>
        <v>5.05</v>
      </c>
      <c r="J77" s="14">
        <v>5.05</v>
      </c>
      <c r="K77" s="109">
        <f t="shared" si="3"/>
        <v>90.899999999999991</v>
      </c>
      <c r="L77" s="115"/>
    </row>
    <row r="78" spans="1:12" ht="24" customHeight="1">
      <c r="A78" s="114"/>
      <c r="B78" s="107">
        <f>'Tax Invoice'!D74</f>
        <v>5</v>
      </c>
      <c r="C78" s="10" t="s">
        <v>649</v>
      </c>
      <c r="D78" s="10" t="s">
        <v>649</v>
      </c>
      <c r="E78" s="118" t="s">
        <v>26</v>
      </c>
      <c r="F78" s="139"/>
      <c r="G78" s="140"/>
      <c r="H78" s="11" t="s">
        <v>652</v>
      </c>
      <c r="I78" s="14">
        <f t="shared" si="2"/>
        <v>55.58</v>
      </c>
      <c r="J78" s="14">
        <v>55.58</v>
      </c>
      <c r="K78" s="109">
        <f t="shared" si="3"/>
        <v>277.89999999999998</v>
      </c>
      <c r="L78" s="115"/>
    </row>
    <row r="79" spans="1:12" ht="12.75" customHeight="1">
      <c r="A79" s="114"/>
      <c r="B79" s="107">
        <f>'Tax Invoice'!D75</f>
        <v>5</v>
      </c>
      <c r="C79" s="10" t="s">
        <v>711</v>
      </c>
      <c r="D79" s="10" t="s">
        <v>711</v>
      </c>
      <c r="E79" s="118" t="s">
        <v>26</v>
      </c>
      <c r="F79" s="139" t="s">
        <v>273</v>
      </c>
      <c r="G79" s="140"/>
      <c r="H79" s="11" t="s">
        <v>712</v>
      </c>
      <c r="I79" s="14">
        <f t="shared" si="2"/>
        <v>71.819999999999993</v>
      </c>
      <c r="J79" s="14">
        <v>71.819999999999993</v>
      </c>
      <c r="K79" s="109">
        <f t="shared" si="3"/>
        <v>359.09999999999997</v>
      </c>
      <c r="L79" s="115"/>
    </row>
    <row r="80" spans="1:12" ht="24" customHeight="1">
      <c r="A80" s="114"/>
      <c r="B80" s="107">
        <f>'Tax Invoice'!D76</f>
        <v>2</v>
      </c>
      <c r="C80" s="10" t="s">
        <v>804</v>
      </c>
      <c r="D80" s="10" t="s">
        <v>804</v>
      </c>
      <c r="E80" s="118" t="s">
        <v>25</v>
      </c>
      <c r="F80" s="139"/>
      <c r="G80" s="140"/>
      <c r="H80" s="11" t="s">
        <v>805</v>
      </c>
      <c r="I80" s="14">
        <f t="shared" si="2"/>
        <v>70.010000000000005</v>
      </c>
      <c r="J80" s="14">
        <v>70.010000000000005</v>
      </c>
      <c r="K80" s="109">
        <f t="shared" si="3"/>
        <v>140.02000000000001</v>
      </c>
      <c r="L80" s="115"/>
    </row>
    <row r="81" spans="1:12" ht="12.75" customHeight="1">
      <c r="A81" s="114"/>
      <c r="B81" s="107">
        <f>'Tax Invoice'!D77</f>
        <v>2</v>
      </c>
      <c r="C81" s="10" t="s">
        <v>806</v>
      </c>
      <c r="D81" s="10" t="s">
        <v>806</v>
      </c>
      <c r="E81" s="118" t="s">
        <v>23</v>
      </c>
      <c r="F81" s="139"/>
      <c r="G81" s="140"/>
      <c r="H81" s="11" t="s">
        <v>807</v>
      </c>
      <c r="I81" s="14">
        <f t="shared" si="2"/>
        <v>12.27</v>
      </c>
      <c r="J81" s="14">
        <v>12.27</v>
      </c>
      <c r="K81" s="109">
        <f t="shared" si="3"/>
        <v>24.54</v>
      </c>
      <c r="L81" s="115"/>
    </row>
    <row r="82" spans="1:12" ht="24" customHeight="1">
      <c r="A82" s="114"/>
      <c r="B82" s="107">
        <f>'Tax Invoice'!D78</f>
        <v>2</v>
      </c>
      <c r="C82" s="10" t="s">
        <v>600</v>
      </c>
      <c r="D82" s="10" t="s">
        <v>600</v>
      </c>
      <c r="E82" s="118" t="s">
        <v>23</v>
      </c>
      <c r="F82" s="139" t="s">
        <v>273</v>
      </c>
      <c r="G82" s="140"/>
      <c r="H82" s="11" t="s">
        <v>602</v>
      </c>
      <c r="I82" s="14">
        <f t="shared" si="2"/>
        <v>24.9</v>
      </c>
      <c r="J82" s="14">
        <v>24.9</v>
      </c>
      <c r="K82" s="109">
        <f t="shared" si="3"/>
        <v>49.8</v>
      </c>
      <c r="L82" s="115"/>
    </row>
    <row r="83" spans="1:12" ht="24" customHeight="1">
      <c r="A83" s="114"/>
      <c r="B83" s="107">
        <f>'Tax Invoice'!D79</f>
        <v>3</v>
      </c>
      <c r="C83" s="10" t="s">
        <v>600</v>
      </c>
      <c r="D83" s="10" t="s">
        <v>600</v>
      </c>
      <c r="E83" s="118" t="s">
        <v>25</v>
      </c>
      <c r="F83" s="139" t="s">
        <v>273</v>
      </c>
      <c r="G83" s="140"/>
      <c r="H83" s="11" t="s">
        <v>602</v>
      </c>
      <c r="I83" s="14">
        <f t="shared" si="2"/>
        <v>24.9</v>
      </c>
      <c r="J83" s="14">
        <v>24.9</v>
      </c>
      <c r="K83" s="109">
        <f t="shared" si="3"/>
        <v>74.699999999999989</v>
      </c>
      <c r="L83" s="115"/>
    </row>
    <row r="84" spans="1:12" ht="24" customHeight="1">
      <c r="A84" s="114"/>
      <c r="B84" s="107">
        <f>'Tax Invoice'!D80</f>
        <v>2</v>
      </c>
      <c r="C84" s="10" t="s">
        <v>808</v>
      </c>
      <c r="D84" s="10" t="s">
        <v>808</v>
      </c>
      <c r="E84" s="118" t="s">
        <v>23</v>
      </c>
      <c r="F84" s="139" t="s">
        <v>271</v>
      </c>
      <c r="G84" s="140"/>
      <c r="H84" s="11" t="s">
        <v>809</v>
      </c>
      <c r="I84" s="14">
        <f t="shared" si="2"/>
        <v>24.18</v>
      </c>
      <c r="J84" s="14">
        <v>24.18</v>
      </c>
      <c r="K84" s="109">
        <f t="shared" si="3"/>
        <v>48.36</v>
      </c>
      <c r="L84" s="115"/>
    </row>
    <row r="85" spans="1:12" ht="24" customHeight="1">
      <c r="A85" s="114"/>
      <c r="B85" s="107">
        <f>'Tax Invoice'!D81</f>
        <v>2</v>
      </c>
      <c r="C85" s="10" t="s">
        <v>810</v>
      </c>
      <c r="D85" s="10" t="s">
        <v>810</v>
      </c>
      <c r="E85" s="118" t="s">
        <v>25</v>
      </c>
      <c r="F85" s="139" t="s">
        <v>273</v>
      </c>
      <c r="G85" s="140"/>
      <c r="H85" s="11" t="s">
        <v>811</v>
      </c>
      <c r="I85" s="14">
        <f t="shared" si="2"/>
        <v>24.9</v>
      </c>
      <c r="J85" s="14">
        <v>24.9</v>
      </c>
      <c r="K85" s="109">
        <f t="shared" si="3"/>
        <v>49.8</v>
      </c>
      <c r="L85" s="115"/>
    </row>
    <row r="86" spans="1:12" ht="24" customHeight="1">
      <c r="A86" s="114"/>
      <c r="B86" s="107">
        <f>'Tax Invoice'!D82</f>
        <v>2</v>
      </c>
      <c r="C86" s="10" t="s">
        <v>812</v>
      </c>
      <c r="D86" s="10" t="s">
        <v>812</v>
      </c>
      <c r="E86" s="118" t="s">
        <v>26</v>
      </c>
      <c r="F86" s="139" t="s">
        <v>273</v>
      </c>
      <c r="G86" s="140"/>
      <c r="H86" s="11" t="s">
        <v>813</v>
      </c>
      <c r="I86" s="14">
        <f t="shared" ref="I86:I106" si="4">ROUNDUP(J86*$N$1,2)</f>
        <v>21.29</v>
      </c>
      <c r="J86" s="14">
        <v>21.29</v>
      </c>
      <c r="K86" s="109">
        <f t="shared" ref="K86:K106" si="5">I86*B86</f>
        <v>42.58</v>
      </c>
      <c r="L86" s="115"/>
    </row>
    <row r="87" spans="1:12" ht="36" customHeight="1">
      <c r="A87" s="114"/>
      <c r="B87" s="107">
        <f>'Tax Invoice'!D83</f>
        <v>2</v>
      </c>
      <c r="C87" s="10" t="s">
        <v>814</v>
      </c>
      <c r="D87" s="10" t="s">
        <v>814</v>
      </c>
      <c r="E87" s="118" t="s">
        <v>27</v>
      </c>
      <c r="F87" s="139"/>
      <c r="G87" s="140"/>
      <c r="H87" s="11" t="s">
        <v>815</v>
      </c>
      <c r="I87" s="14">
        <f t="shared" si="4"/>
        <v>6.86</v>
      </c>
      <c r="J87" s="14">
        <v>6.86</v>
      </c>
      <c r="K87" s="109">
        <f t="shared" si="5"/>
        <v>13.72</v>
      </c>
      <c r="L87" s="115"/>
    </row>
    <row r="88" spans="1:12" ht="12.75" customHeight="1">
      <c r="A88" s="114"/>
      <c r="B88" s="107">
        <f>'Tax Invoice'!D84</f>
        <v>30</v>
      </c>
      <c r="C88" s="10" t="s">
        <v>644</v>
      </c>
      <c r="D88" s="10" t="s">
        <v>644</v>
      </c>
      <c r="E88" s="118" t="s">
        <v>635</v>
      </c>
      <c r="F88" s="139"/>
      <c r="G88" s="140"/>
      <c r="H88" s="11" t="s">
        <v>646</v>
      </c>
      <c r="I88" s="14">
        <f t="shared" si="4"/>
        <v>5.05</v>
      </c>
      <c r="J88" s="14">
        <v>5.05</v>
      </c>
      <c r="K88" s="109">
        <f t="shared" si="5"/>
        <v>151.5</v>
      </c>
      <c r="L88" s="115"/>
    </row>
    <row r="89" spans="1:12" ht="24" customHeight="1">
      <c r="A89" s="114"/>
      <c r="B89" s="107">
        <f>'Tax Invoice'!D85</f>
        <v>2</v>
      </c>
      <c r="C89" s="10" t="s">
        <v>816</v>
      </c>
      <c r="D89" s="10" t="s">
        <v>849</v>
      </c>
      <c r="E89" s="118" t="s">
        <v>23</v>
      </c>
      <c r="F89" s="139"/>
      <c r="G89" s="140"/>
      <c r="H89" s="11" t="s">
        <v>817</v>
      </c>
      <c r="I89" s="14">
        <f t="shared" si="4"/>
        <v>35.729999999999997</v>
      </c>
      <c r="J89" s="14">
        <v>35.729999999999997</v>
      </c>
      <c r="K89" s="109">
        <f t="shared" si="5"/>
        <v>71.459999999999994</v>
      </c>
      <c r="L89" s="115"/>
    </row>
    <row r="90" spans="1:12" ht="24" customHeight="1">
      <c r="A90" s="114"/>
      <c r="B90" s="107">
        <f>'Tax Invoice'!D86</f>
        <v>2</v>
      </c>
      <c r="C90" s="10" t="s">
        <v>816</v>
      </c>
      <c r="D90" s="10" t="s">
        <v>849</v>
      </c>
      <c r="E90" s="118" t="s">
        <v>651</v>
      </c>
      <c r="F90" s="139"/>
      <c r="G90" s="140"/>
      <c r="H90" s="11" t="s">
        <v>817</v>
      </c>
      <c r="I90" s="14">
        <f t="shared" si="4"/>
        <v>35.729999999999997</v>
      </c>
      <c r="J90" s="14">
        <v>35.729999999999997</v>
      </c>
      <c r="K90" s="109">
        <f t="shared" si="5"/>
        <v>71.459999999999994</v>
      </c>
      <c r="L90" s="115"/>
    </row>
    <row r="91" spans="1:12" ht="24" customHeight="1">
      <c r="A91" s="114"/>
      <c r="B91" s="107">
        <f>'Tax Invoice'!D87</f>
        <v>2</v>
      </c>
      <c r="C91" s="10" t="s">
        <v>816</v>
      </c>
      <c r="D91" s="10" t="s">
        <v>849</v>
      </c>
      <c r="E91" s="118" t="s">
        <v>25</v>
      </c>
      <c r="F91" s="139"/>
      <c r="G91" s="140"/>
      <c r="H91" s="11" t="s">
        <v>817</v>
      </c>
      <c r="I91" s="14">
        <f t="shared" si="4"/>
        <v>35.729999999999997</v>
      </c>
      <c r="J91" s="14">
        <v>35.729999999999997</v>
      </c>
      <c r="K91" s="109">
        <f t="shared" si="5"/>
        <v>71.459999999999994</v>
      </c>
      <c r="L91" s="115"/>
    </row>
    <row r="92" spans="1:12" ht="24" customHeight="1">
      <c r="A92" s="114"/>
      <c r="B92" s="107">
        <f>'Tax Invoice'!D88</f>
        <v>2</v>
      </c>
      <c r="C92" s="10" t="s">
        <v>818</v>
      </c>
      <c r="D92" s="10" t="s">
        <v>818</v>
      </c>
      <c r="E92" s="118" t="s">
        <v>651</v>
      </c>
      <c r="F92" s="139"/>
      <c r="G92" s="140"/>
      <c r="H92" s="11" t="s">
        <v>819</v>
      </c>
      <c r="I92" s="14">
        <f t="shared" si="4"/>
        <v>42.22</v>
      </c>
      <c r="J92" s="14">
        <v>42.22</v>
      </c>
      <c r="K92" s="109">
        <f t="shared" si="5"/>
        <v>84.44</v>
      </c>
      <c r="L92" s="115"/>
    </row>
    <row r="93" spans="1:12" ht="24" customHeight="1">
      <c r="A93" s="114"/>
      <c r="B93" s="107">
        <f>'Tax Invoice'!D89</f>
        <v>2</v>
      </c>
      <c r="C93" s="10" t="s">
        <v>818</v>
      </c>
      <c r="D93" s="10" t="s">
        <v>818</v>
      </c>
      <c r="E93" s="118" t="s">
        <v>67</v>
      </c>
      <c r="F93" s="139"/>
      <c r="G93" s="140"/>
      <c r="H93" s="11" t="s">
        <v>819</v>
      </c>
      <c r="I93" s="14">
        <f t="shared" si="4"/>
        <v>42.22</v>
      </c>
      <c r="J93" s="14">
        <v>42.22</v>
      </c>
      <c r="K93" s="109">
        <f t="shared" si="5"/>
        <v>84.44</v>
      </c>
      <c r="L93" s="115"/>
    </row>
    <row r="94" spans="1:12" ht="12.75" customHeight="1">
      <c r="A94" s="114"/>
      <c r="B94" s="107">
        <f>'Tax Invoice'!D90</f>
        <v>2</v>
      </c>
      <c r="C94" s="10" t="s">
        <v>820</v>
      </c>
      <c r="D94" s="10" t="s">
        <v>820</v>
      </c>
      <c r="E94" s="118" t="s">
        <v>25</v>
      </c>
      <c r="F94" s="139"/>
      <c r="G94" s="140"/>
      <c r="H94" s="11" t="s">
        <v>821</v>
      </c>
      <c r="I94" s="14">
        <f t="shared" si="4"/>
        <v>35.729999999999997</v>
      </c>
      <c r="J94" s="14">
        <v>35.729999999999997</v>
      </c>
      <c r="K94" s="109">
        <f t="shared" si="5"/>
        <v>71.459999999999994</v>
      </c>
      <c r="L94" s="115"/>
    </row>
    <row r="95" spans="1:12" ht="12.75" customHeight="1">
      <c r="A95" s="114"/>
      <c r="B95" s="107">
        <f>'Tax Invoice'!D91</f>
        <v>2</v>
      </c>
      <c r="C95" s="10" t="s">
        <v>820</v>
      </c>
      <c r="D95" s="10" t="s">
        <v>820</v>
      </c>
      <c r="E95" s="118" t="s">
        <v>67</v>
      </c>
      <c r="F95" s="139"/>
      <c r="G95" s="140"/>
      <c r="H95" s="11" t="s">
        <v>821</v>
      </c>
      <c r="I95" s="14">
        <f t="shared" si="4"/>
        <v>35.729999999999997</v>
      </c>
      <c r="J95" s="14">
        <v>35.729999999999997</v>
      </c>
      <c r="K95" s="109">
        <f t="shared" si="5"/>
        <v>71.459999999999994</v>
      </c>
      <c r="L95" s="115"/>
    </row>
    <row r="96" spans="1:12" ht="12.75" customHeight="1">
      <c r="A96" s="114"/>
      <c r="B96" s="107">
        <f>'Tax Invoice'!D92</f>
        <v>2</v>
      </c>
      <c r="C96" s="10" t="s">
        <v>820</v>
      </c>
      <c r="D96" s="10" t="s">
        <v>820</v>
      </c>
      <c r="E96" s="118" t="s">
        <v>90</v>
      </c>
      <c r="F96" s="139"/>
      <c r="G96" s="140"/>
      <c r="H96" s="11" t="s">
        <v>821</v>
      </c>
      <c r="I96" s="14">
        <f t="shared" si="4"/>
        <v>35.729999999999997</v>
      </c>
      <c r="J96" s="14">
        <v>35.729999999999997</v>
      </c>
      <c r="K96" s="109">
        <f t="shared" si="5"/>
        <v>71.459999999999994</v>
      </c>
      <c r="L96" s="115"/>
    </row>
    <row r="97" spans="1:12" ht="12.75" customHeight="1">
      <c r="A97" s="114"/>
      <c r="B97" s="107">
        <f>'Tax Invoice'!D93</f>
        <v>2</v>
      </c>
      <c r="C97" s="10" t="s">
        <v>820</v>
      </c>
      <c r="D97" s="10" t="s">
        <v>820</v>
      </c>
      <c r="E97" s="118" t="s">
        <v>27</v>
      </c>
      <c r="F97" s="139"/>
      <c r="G97" s="140"/>
      <c r="H97" s="11" t="s">
        <v>821</v>
      </c>
      <c r="I97" s="14">
        <f t="shared" si="4"/>
        <v>35.729999999999997</v>
      </c>
      <c r="J97" s="14">
        <v>35.729999999999997</v>
      </c>
      <c r="K97" s="109">
        <f t="shared" si="5"/>
        <v>71.459999999999994</v>
      </c>
      <c r="L97" s="115"/>
    </row>
    <row r="98" spans="1:12" ht="24" customHeight="1">
      <c r="A98" s="114"/>
      <c r="B98" s="107">
        <f>'Tax Invoice'!D94</f>
        <v>1</v>
      </c>
      <c r="C98" s="10" t="s">
        <v>822</v>
      </c>
      <c r="D98" s="10" t="s">
        <v>822</v>
      </c>
      <c r="E98" s="118" t="s">
        <v>29</v>
      </c>
      <c r="F98" s="139" t="s">
        <v>110</v>
      </c>
      <c r="G98" s="140"/>
      <c r="H98" s="11" t="s">
        <v>823</v>
      </c>
      <c r="I98" s="14">
        <f t="shared" si="4"/>
        <v>28.15</v>
      </c>
      <c r="J98" s="14">
        <v>28.15</v>
      </c>
      <c r="K98" s="109">
        <f t="shared" si="5"/>
        <v>28.15</v>
      </c>
      <c r="L98" s="115"/>
    </row>
    <row r="99" spans="1:12" ht="24" customHeight="1">
      <c r="A99" s="114"/>
      <c r="B99" s="107">
        <f>'Tax Invoice'!D95</f>
        <v>2</v>
      </c>
      <c r="C99" s="10" t="s">
        <v>824</v>
      </c>
      <c r="D99" s="10" t="s">
        <v>824</v>
      </c>
      <c r="E99" s="118" t="s">
        <v>26</v>
      </c>
      <c r="F99" s="139" t="s">
        <v>110</v>
      </c>
      <c r="G99" s="140"/>
      <c r="H99" s="11" t="s">
        <v>825</v>
      </c>
      <c r="I99" s="14">
        <f t="shared" si="4"/>
        <v>28.15</v>
      </c>
      <c r="J99" s="14">
        <v>28.15</v>
      </c>
      <c r="K99" s="109">
        <f t="shared" si="5"/>
        <v>56.3</v>
      </c>
      <c r="L99" s="115"/>
    </row>
    <row r="100" spans="1:12" ht="24" customHeight="1">
      <c r="A100" s="114"/>
      <c r="B100" s="107">
        <f>'Tax Invoice'!D96</f>
        <v>1</v>
      </c>
      <c r="C100" s="10" t="s">
        <v>826</v>
      </c>
      <c r="D100" s="10" t="s">
        <v>826</v>
      </c>
      <c r="E100" s="118" t="s">
        <v>26</v>
      </c>
      <c r="F100" s="139" t="s">
        <v>110</v>
      </c>
      <c r="G100" s="140"/>
      <c r="H100" s="11" t="s">
        <v>827</v>
      </c>
      <c r="I100" s="14">
        <f t="shared" si="4"/>
        <v>28.15</v>
      </c>
      <c r="J100" s="14">
        <v>28.15</v>
      </c>
      <c r="K100" s="109">
        <f t="shared" si="5"/>
        <v>28.15</v>
      </c>
      <c r="L100" s="115"/>
    </row>
    <row r="101" spans="1:12" ht="24" customHeight="1">
      <c r="A101" s="114"/>
      <c r="B101" s="107">
        <f>'Tax Invoice'!D97</f>
        <v>1</v>
      </c>
      <c r="C101" s="10" t="s">
        <v>828</v>
      </c>
      <c r="D101" s="10" t="s">
        <v>828</v>
      </c>
      <c r="E101" s="118" t="s">
        <v>271</v>
      </c>
      <c r="F101" s="139"/>
      <c r="G101" s="140"/>
      <c r="H101" s="11" t="s">
        <v>829</v>
      </c>
      <c r="I101" s="14">
        <f t="shared" si="4"/>
        <v>70.37</v>
      </c>
      <c r="J101" s="14">
        <v>70.37</v>
      </c>
      <c r="K101" s="109">
        <f t="shared" si="5"/>
        <v>70.37</v>
      </c>
      <c r="L101" s="115"/>
    </row>
    <row r="102" spans="1:12" ht="24" customHeight="1">
      <c r="A102" s="114"/>
      <c r="B102" s="107">
        <f>'Tax Invoice'!D98</f>
        <v>1</v>
      </c>
      <c r="C102" s="10" t="s">
        <v>830</v>
      </c>
      <c r="D102" s="10" t="s">
        <v>830</v>
      </c>
      <c r="E102" s="118" t="s">
        <v>273</v>
      </c>
      <c r="F102" s="139"/>
      <c r="G102" s="140"/>
      <c r="H102" s="11" t="s">
        <v>831</v>
      </c>
      <c r="I102" s="14">
        <f t="shared" si="4"/>
        <v>143.27000000000001</v>
      </c>
      <c r="J102" s="14">
        <v>143.27000000000001</v>
      </c>
      <c r="K102" s="109">
        <f t="shared" si="5"/>
        <v>143.27000000000001</v>
      </c>
      <c r="L102" s="115"/>
    </row>
    <row r="103" spans="1:12" ht="24" customHeight="1">
      <c r="A103" s="114"/>
      <c r="B103" s="107">
        <f>'Tax Invoice'!D99</f>
        <v>1</v>
      </c>
      <c r="C103" s="10" t="s">
        <v>832</v>
      </c>
      <c r="D103" s="10" t="s">
        <v>832</v>
      </c>
      <c r="E103" s="118" t="s">
        <v>26</v>
      </c>
      <c r="F103" s="139" t="s">
        <v>273</v>
      </c>
      <c r="G103" s="140"/>
      <c r="H103" s="11" t="s">
        <v>833</v>
      </c>
      <c r="I103" s="14">
        <f t="shared" si="4"/>
        <v>98.88</v>
      </c>
      <c r="J103" s="14">
        <v>98.88</v>
      </c>
      <c r="K103" s="109">
        <f t="shared" si="5"/>
        <v>98.88</v>
      </c>
      <c r="L103" s="115"/>
    </row>
    <row r="104" spans="1:12" ht="24" customHeight="1">
      <c r="A104" s="114"/>
      <c r="B104" s="107">
        <f>'Tax Invoice'!D100</f>
        <v>1</v>
      </c>
      <c r="C104" s="10" t="s">
        <v>834</v>
      </c>
      <c r="D104" s="10" t="s">
        <v>834</v>
      </c>
      <c r="E104" s="118" t="s">
        <v>835</v>
      </c>
      <c r="F104" s="139"/>
      <c r="G104" s="140"/>
      <c r="H104" s="11" t="s">
        <v>836</v>
      </c>
      <c r="I104" s="14">
        <f t="shared" si="4"/>
        <v>23.1</v>
      </c>
      <c r="J104" s="14">
        <v>23.1</v>
      </c>
      <c r="K104" s="109">
        <f t="shared" si="5"/>
        <v>23.1</v>
      </c>
      <c r="L104" s="115"/>
    </row>
    <row r="105" spans="1:12" ht="24" customHeight="1">
      <c r="A105" s="114"/>
      <c r="B105" s="107">
        <f>'Tax Invoice'!D101</f>
        <v>1</v>
      </c>
      <c r="C105" s="10" t="s">
        <v>837</v>
      </c>
      <c r="D105" s="10" t="s">
        <v>837</v>
      </c>
      <c r="E105" s="118" t="s">
        <v>838</v>
      </c>
      <c r="F105" s="139"/>
      <c r="G105" s="140"/>
      <c r="H105" s="11" t="s">
        <v>839</v>
      </c>
      <c r="I105" s="14">
        <f t="shared" si="4"/>
        <v>26.71</v>
      </c>
      <c r="J105" s="14">
        <v>26.71</v>
      </c>
      <c r="K105" s="109">
        <f t="shared" si="5"/>
        <v>26.71</v>
      </c>
      <c r="L105" s="115"/>
    </row>
    <row r="106" spans="1:12" ht="24" customHeight="1">
      <c r="A106" s="114"/>
      <c r="B106" s="108">
        <f>'Tax Invoice'!D102</f>
        <v>1</v>
      </c>
      <c r="C106" s="12" t="s">
        <v>840</v>
      </c>
      <c r="D106" s="12" t="s">
        <v>840</v>
      </c>
      <c r="E106" s="119" t="s">
        <v>838</v>
      </c>
      <c r="F106" s="141"/>
      <c r="G106" s="142"/>
      <c r="H106" s="13" t="s">
        <v>841</v>
      </c>
      <c r="I106" s="15">
        <f t="shared" si="4"/>
        <v>44.75</v>
      </c>
      <c r="J106" s="15">
        <v>44.75</v>
      </c>
      <c r="K106" s="110">
        <f t="shared" si="5"/>
        <v>44.75</v>
      </c>
      <c r="L106" s="115"/>
    </row>
    <row r="107" spans="1:12" ht="12.75" customHeight="1">
      <c r="A107" s="114"/>
      <c r="B107" s="126">
        <f>SUM(B22:B106)</f>
        <v>432</v>
      </c>
      <c r="C107" s="126" t="s">
        <v>144</v>
      </c>
      <c r="D107" s="126"/>
      <c r="E107" s="126"/>
      <c r="F107" s="126"/>
      <c r="G107" s="126"/>
      <c r="H107" s="126"/>
      <c r="I107" s="127" t="s">
        <v>255</v>
      </c>
      <c r="J107" s="127" t="s">
        <v>255</v>
      </c>
      <c r="K107" s="128">
        <f>SUM(K22:K106)</f>
        <v>6465.8600000000015</v>
      </c>
      <c r="L107" s="115"/>
    </row>
    <row r="108" spans="1:12" ht="12.75" customHeight="1">
      <c r="A108" s="114"/>
      <c r="B108" s="126"/>
      <c r="C108" s="126"/>
      <c r="D108" s="126"/>
      <c r="E108" s="126"/>
      <c r="F108" s="126"/>
      <c r="G108" s="126"/>
      <c r="H108" s="126"/>
      <c r="I108" s="127" t="s">
        <v>184</v>
      </c>
      <c r="J108" s="127" t="s">
        <v>184</v>
      </c>
      <c r="K108" s="128">
        <f>Invoice!J108</f>
        <v>-2586.344000000001</v>
      </c>
      <c r="L108" s="115"/>
    </row>
    <row r="109" spans="1:12" ht="12.75" customHeight="1" outlineLevel="1">
      <c r="A109" s="114"/>
      <c r="B109" s="126"/>
      <c r="C109" s="126"/>
      <c r="D109" s="126"/>
      <c r="E109" s="126"/>
      <c r="F109" s="126"/>
      <c r="G109" s="126"/>
      <c r="H109" s="126"/>
      <c r="I109" s="127" t="s">
        <v>185</v>
      </c>
      <c r="J109" s="127" t="s">
        <v>185</v>
      </c>
      <c r="K109" s="128">
        <f>Invoice!J109</f>
        <v>0</v>
      </c>
      <c r="L109" s="115"/>
    </row>
    <row r="110" spans="1:12" ht="12.75" customHeight="1">
      <c r="A110" s="114"/>
      <c r="B110" s="126"/>
      <c r="C110" s="126"/>
      <c r="D110" s="126"/>
      <c r="E110" s="126"/>
      <c r="F110" s="126"/>
      <c r="G110" s="126"/>
      <c r="H110" s="126"/>
      <c r="I110" s="127" t="s">
        <v>257</v>
      </c>
      <c r="J110" s="127" t="s">
        <v>257</v>
      </c>
      <c r="K110" s="128">
        <f>SUM(K107:K109)</f>
        <v>3879.5160000000005</v>
      </c>
      <c r="L110" s="115"/>
    </row>
    <row r="111" spans="1:12" ht="12.75" customHeight="1">
      <c r="A111" s="6"/>
      <c r="B111" s="7"/>
      <c r="C111" s="7"/>
      <c r="D111" s="7"/>
      <c r="E111" s="7"/>
      <c r="F111" s="7"/>
      <c r="G111" s="7"/>
      <c r="H111" s="7" t="s">
        <v>850</v>
      </c>
      <c r="I111" s="7"/>
      <c r="J111" s="7"/>
      <c r="K111" s="7"/>
      <c r="L111" s="8"/>
    </row>
    <row r="112" spans="1:12" ht="12.75" customHeight="1"/>
    <row r="113" ht="12.75" customHeight="1"/>
    <row r="114" ht="12.75" customHeight="1"/>
    <row r="115" ht="12.75" customHeight="1"/>
    <row r="116" ht="12.75" customHeight="1"/>
    <row r="117" ht="12.75" customHeight="1"/>
    <row r="118" ht="12.75" customHeight="1"/>
  </sheetData>
  <mergeCells count="89">
    <mergeCell ref="F20:G20"/>
    <mergeCell ref="F21:G21"/>
    <mergeCell ref="F23:G23"/>
    <mergeCell ref="F22:G22"/>
    <mergeCell ref="K10:K11"/>
    <mergeCell ref="K14:K15"/>
    <mergeCell ref="F34:G34"/>
    <mergeCell ref="F35:G35"/>
    <mergeCell ref="F31:G31"/>
    <mergeCell ref="F32:G32"/>
    <mergeCell ref="F33:G33"/>
    <mergeCell ref="F25:G25"/>
    <mergeCell ref="F26:G26"/>
    <mergeCell ref="F24:G24"/>
    <mergeCell ref="F29:G29"/>
    <mergeCell ref="F30:G30"/>
    <mergeCell ref="F27:G27"/>
    <mergeCell ref="F28:G28"/>
    <mergeCell ref="F41:G41"/>
    <mergeCell ref="F42:G42"/>
    <mergeCell ref="F43:G43"/>
    <mergeCell ref="F36:G36"/>
    <mergeCell ref="F37:G37"/>
    <mergeCell ref="F38:G38"/>
    <mergeCell ref="F39:G39"/>
    <mergeCell ref="F40:G40"/>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104:G104"/>
    <mergeCell ref="F105:G105"/>
    <mergeCell ref="F106:G106"/>
    <mergeCell ref="F99:G99"/>
    <mergeCell ref="F100:G100"/>
    <mergeCell ref="F101:G101"/>
    <mergeCell ref="F102:G102"/>
    <mergeCell ref="F103:G10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7" zoomScaleNormal="100" workbookViewId="0">
      <selection activeCell="C18" sqref="C18:C10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6465.8600000000015</v>
      </c>
      <c r="O2" s="21" t="s">
        <v>259</v>
      </c>
    </row>
    <row r="3" spans="1:15" s="21" customFormat="1" ht="15" customHeight="1" thickBot="1">
      <c r="A3" s="22" t="s">
        <v>151</v>
      </c>
      <c r="G3" s="28">
        <f>Invoice!J14</f>
        <v>45245</v>
      </c>
      <c r="H3" s="29"/>
      <c r="N3" s="21">
        <v>6465.8600000000015</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95" t="s">
        <v>276</v>
      </c>
      <c r="L10" s="35" t="s">
        <v>276</v>
      </c>
      <c r="M10" s="21">
        <v>1</v>
      </c>
    </row>
    <row r="11" spans="1:15" s="21" customFormat="1" ht="15.75" thickBot="1">
      <c r="A11" s="41" t="str">
        <f>'Copy paste to Here'!G11</f>
        <v>Sam4 Kong4</v>
      </c>
      <c r="B11" s="42"/>
      <c r="C11" s="42"/>
      <c r="D11" s="42"/>
      <c r="F11" s="43" t="str">
        <f>'Copy paste to Here'!B11</f>
        <v>Sam4 Kong4</v>
      </c>
      <c r="G11" s="44"/>
      <c r="H11" s="45"/>
      <c r="K11" s="93" t="s">
        <v>158</v>
      </c>
      <c r="L11" s="46" t="s">
        <v>159</v>
      </c>
      <c r="M11" s="21">
        <f>VLOOKUP(G3,[1]Sheet1!$A$9:$I$7290,2,FALSE)</f>
        <v>35.44</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93" t="s">
        <v>160</v>
      </c>
      <c r="L12" s="46" t="s">
        <v>133</v>
      </c>
      <c r="M12" s="21">
        <f>VLOOKUP(G3,[1]Sheet1!$A$9:$I$7290,3,FALSE)</f>
        <v>38.340000000000003</v>
      </c>
    </row>
    <row r="13" spans="1:15" s="21" customFormat="1" ht="15.75" thickBot="1">
      <c r="A13" s="41" t="str">
        <f>'Copy paste to Here'!G13</f>
        <v>10500 Bangkok</v>
      </c>
      <c r="B13" s="42"/>
      <c r="C13" s="42"/>
      <c r="D13" s="42"/>
      <c r="E13" s="111" t="s">
        <v>276</v>
      </c>
      <c r="F13" s="43" t="str">
        <f>'Copy paste to Here'!B13</f>
        <v>10500 Bangkok</v>
      </c>
      <c r="G13" s="44"/>
      <c r="H13" s="45"/>
      <c r="K13" s="93" t="s">
        <v>161</v>
      </c>
      <c r="L13" s="46" t="s">
        <v>162</v>
      </c>
      <c r="M13" s="113">
        <f>VLOOKUP(G3,[1]Sheet1!$A$9:$I$7290,4,FALSE)</f>
        <v>44.02</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22.62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25.67</v>
      </c>
    </row>
    <row r="16" spans="1:15" s="21" customFormat="1" ht="13.7" customHeight="1" thickBot="1">
      <c r="A16" s="52"/>
      <c r="K16" s="94" t="s">
        <v>167</v>
      </c>
      <c r="L16" s="51" t="s">
        <v>168</v>
      </c>
      <c r="M16" s="21">
        <f>VLOOKUP(G3,[1]Sheet1!$A$9:$I$7290,7,FALSE)</f>
        <v>21.01</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Black  &amp;  </v>
      </c>
      <c r="B18" s="57" t="str">
        <f>'Copy paste to Here'!C22</f>
        <v>ABBSA</v>
      </c>
      <c r="C18" s="57" t="s">
        <v>722</v>
      </c>
      <c r="D18" s="58">
        <f>Invoice!B22</f>
        <v>2</v>
      </c>
      <c r="E18" s="59">
        <f>'Shipping Invoice'!J22*$N$1</f>
        <v>6.14</v>
      </c>
      <c r="F18" s="59">
        <f>D18*E18</f>
        <v>12.28</v>
      </c>
      <c r="G18" s="60">
        <f>E18*$E$14</f>
        <v>6.14</v>
      </c>
      <c r="H18" s="61">
        <f>D18*G18</f>
        <v>12.28</v>
      </c>
    </row>
    <row r="19" spans="1:13" s="62" customFormat="1" ht="24">
      <c r="A19" s="112"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580</v>
      </c>
      <c r="D19" s="58">
        <f>Invoice!B23</f>
        <v>7</v>
      </c>
      <c r="E19" s="59">
        <f>'Shipping Invoice'!J23*$N$1</f>
        <v>12.27</v>
      </c>
      <c r="F19" s="59">
        <f t="shared" ref="F19:F82" si="0">D19*E19</f>
        <v>85.89</v>
      </c>
      <c r="G19" s="60">
        <f t="shared" ref="G19:G82" si="1">E19*$E$14</f>
        <v>12.27</v>
      </c>
      <c r="H19" s="63">
        <f t="shared" ref="H19:H82" si="2">D19*G19</f>
        <v>85.89</v>
      </c>
    </row>
    <row r="20" spans="1:13" s="62" customFormat="1" ht="24">
      <c r="A20" s="56" t="str">
        <f>IF((LEN('Copy paste to Here'!G24))&gt;5,((CONCATENATE('Copy paste to Here'!G24," &amp; ",'Copy paste to Here'!D24,"  &amp;  ",'Copy paste to Here'!E24))),"Empty Cell")</f>
        <v>Flexible acrylic labret, 16g (1.2mm) with 3mm UV ball &amp; Length: 8mm  &amp;  Color: Black</v>
      </c>
      <c r="B20" s="57" t="str">
        <f>'Copy paste to Here'!C24</f>
        <v>ALBEVB</v>
      </c>
      <c r="C20" s="57" t="s">
        <v>723</v>
      </c>
      <c r="D20" s="58">
        <f>Invoice!B24</f>
        <v>64</v>
      </c>
      <c r="E20" s="59">
        <f>'Shipping Invoice'!J24*$N$1</f>
        <v>5.05</v>
      </c>
      <c r="F20" s="59">
        <f t="shared" si="0"/>
        <v>323.2</v>
      </c>
      <c r="G20" s="60">
        <f t="shared" si="1"/>
        <v>5.05</v>
      </c>
      <c r="H20" s="63">
        <f t="shared" si="2"/>
        <v>323.2</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Rose  &amp;  </v>
      </c>
      <c r="B21" s="57" t="str">
        <f>'Copy paste to Here'!C25</f>
        <v>ANSBC25</v>
      </c>
      <c r="C21" s="57" t="s">
        <v>725</v>
      </c>
      <c r="D21" s="58">
        <f>Invoice!B25</f>
        <v>1</v>
      </c>
      <c r="E21" s="59">
        <f>'Shipping Invoice'!J25*$N$1</f>
        <v>12.27</v>
      </c>
      <c r="F21" s="59">
        <f t="shared" si="0"/>
        <v>12.27</v>
      </c>
      <c r="G21" s="60">
        <f t="shared" si="1"/>
        <v>12.27</v>
      </c>
      <c r="H21" s="63">
        <f t="shared" si="2"/>
        <v>12.27</v>
      </c>
    </row>
    <row r="22" spans="1:13" s="62" customFormat="1" ht="24">
      <c r="A22" s="56" t="str">
        <f>IF((LEN('Copy paste to Here'!G26))&gt;5,((CONCATENATE('Copy paste to Here'!G26," &amp; ",'Copy paste to Here'!D26,"  &amp;  ",'Copy paste to Here'!E26))),"Empty Cell")</f>
        <v>PVD plated 316L steel eyebrow barbell, 18g (1mm) with two 3mm balls &amp; Color: High Polish  &amp;  Length: 8mm</v>
      </c>
      <c r="B22" s="57" t="str">
        <f>'Copy paste to Here'!C26</f>
        <v>BB18B3</v>
      </c>
      <c r="C22" s="57" t="s">
        <v>727</v>
      </c>
      <c r="D22" s="58">
        <f>Invoice!B26</f>
        <v>8</v>
      </c>
      <c r="E22" s="59">
        <f>'Shipping Invoice'!J26*$N$1</f>
        <v>6.86</v>
      </c>
      <c r="F22" s="59">
        <f t="shared" si="0"/>
        <v>54.88</v>
      </c>
      <c r="G22" s="60">
        <f t="shared" si="1"/>
        <v>6.86</v>
      </c>
      <c r="H22" s="63">
        <f t="shared" si="2"/>
        <v>54.88</v>
      </c>
    </row>
    <row r="23" spans="1:13" s="62" customFormat="1" ht="24">
      <c r="A23" s="56" t="str">
        <f>IF((LEN('Copy paste to Here'!G27))&gt;5,((CONCATENATE('Copy paste to Here'!G27," &amp; ",'Copy paste to Here'!D27,"  &amp;  ",'Copy paste to Here'!E27))),"Empty Cell")</f>
        <v>PVD plated 316L steel eyebrow barbell, 18g (1mm) with two 3mm balls &amp; Color: High Polish  &amp;  Length: 10mm</v>
      </c>
      <c r="B23" s="57" t="str">
        <f>'Copy paste to Here'!C27</f>
        <v>BB18B3</v>
      </c>
      <c r="C23" s="57" t="s">
        <v>727</v>
      </c>
      <c r="D23" s="58">
        <f>Invoice!B27</f>
        <v>8</v>
      </c>
      <c r="E23" s="59">
        <f>'Shipping Invoice'!J27*$N$1</f>
        <v>6.86</v>
      </c>
      <c r="F23" s="59">
        <f t="shared" si="0"/>
        <v>54.88</v>
      </c>
      <c r="G23" s="60">
        <f t="shared" si="1"/>
        <v>6.86</v>
      </c>
      <c r="H23" s="63">
        <f t="shared" si="2"/>
        <v>54.88</v>
      </c>
    </row>
    <row r="24" spans="1:13" s="62" customFormat="1" ht="25.5">
      <c r="A24" s="56" t="str">
        <f>IF((LEN('Copy paste to Here'!G28))&gt;5,((CONCATENATE('Copy paste to Here'!G28," &amp; ",'Copy paste to Here'!D28,"  &amp;  ",'Copy paste to Here'!E28))),"Empty Cell")</f>
        <v xml:space="preserve">Rose gold pvd plated 316L steel industrial barbell, 16g (1.2mm) with two 4mm cones &amp; Length: 32mm  &amp;  </v>
      </c>
      <c r="B24" s="57" t="str">
        <f>'Copy paste to Here'!C28</f>
        <v>BBEITTCN</v>
      </c>
      <c r="C24" s="57" t="s">
        <v>730</v>
      </c>
      <c r="D24" s="58">
        <f>Invoice!B28</f>
        <v>2</v>
      </c>
      <c r="E24" s="59">
        <f>'Shipping Invoice'!J28*$N$1</f>
        <v>26.71</v>
      </c>
      <c r="F24" s="59">
        <f t="shared" si="0"/>
        <v>53.42</v>
      </c>
      <c r="G24" s="60">
        <f t="shared" si="1"/>
        <v>26.71</v>
      </c>
      <c r="H24" s="63">
        <f t="shared" si="2"/>
        <v>53.42</v>
      </c>
    </row>
    <row r="25" spans="1:13" s="62" customFormat="1" ht="24">
      <c r="A25" s="56" t="str">
        <f>IF((LEN('Copy paste to Here'!G29))&gt;5,((CONCATENATE('Copy paste to Here'!G29," &amp; ",'Copy paste to Here'!D29,"  &amp;  ",'Copy paste to Here'!E29))),"Empty Cell")</f>
        <v>Anodized surgical steel eyebrow or helix barbell, 16g (1.2mm) with two 3mm cones &amp; Length: 6mm  &amp;  Color: Black</v>
      </c>
      <c r="B25" s="57" t="str">
        <f>'Copy paste to Here'!C29</f>
        <v>BBETCN</v>
      </c>
      <c r="C25" s="57" t="s">
        <v>732</v>
      </c>
      <c r="D25" s="58">
        <f>Invoice!B29</f>
        <v>12</v>
      </c>
      <c r="E25" s="59">
        <f>'Shipping Invoice'!J29*$N$1</f>
        <v>21.29</v>
      </c>
      <c r="F25" s="59">
        <f t="shared" si="0"/>
        <v>255.48</v>
      </c>
      <c r="G25" s="60">
        <f t="shared" si="1"/>
        <v>21.29</v>
      </c>
      <c r="H25" s="63">
        <f t="shared" si="2"/>
        <v>255.48</v>
      </c>
    </row>
    <row r="26" spans="1:13" s="62" customFormat="1" ht="24">
      <c r="A26" s="56" t="str">
        <f>IF((LEN('Copy paste to Here'!G30))&gt;5,((CONCATENATE('Copy paste to Here'!G30," &amp; ",'Copy paste to Here'!D30,"  &amp;  ",'Copy paste to Here'!E30))),"Empty Cell")</f>
        <v>Anodized surgical steel eyebrow or helix barbell, 16g (1.2mm) with two 3mm cones &amp; Length: 8mm  &amp;  Color: Black</v>
      </c>
      <c r="B26" s="57" t="str">
        <f>'Copy paste to Here'!C30</f>
        <v>BBETCN</v>
      </c>
      <c r="C26" s="57" t="s">
        <v>732</v>
      </c>
      <c r="D26" s="58">
        <f>Invoice!B30</f>
        <v>4</v>
      </c>
      <c r="E26" s="59">
        <f>'Shipping Invoice'!J30*$N$1</f>
        <v>21.29</v>
      </c>
      <c r="F26" s="59">
        <f t="shared" si="0"/>
        <v>85.16</v>
      </c>
      <c r="G26" s="60">
        <f t="shared" si="1"/>
        <v>21.29</v>
      </c>
      <c r="H26" s="63">
        <f t="shared" si="2"/>
        <v>85.16</v>
      </c>
    </row>
    <row r="27" spans="1:13" s="62" customFormat="1" ht="24">
      <c r="A27" s="56" t="str">
        <f>IF((LEN('Copy paste to Here'!G31))&gt;5,((CONCATENATE('Copy paste to Here'!G31," &amp; ",'Copy paste to Here'!D31,"  &amp;  ",'Copy paste to Here'!E31))),"Empty Cell")</f>
        <v>Anodized surgical steel eyebrow or helix barbell, 16g (1.2mm) with two 3mm cones &amp; Length: 10mm  &amp;  Color: Black</v>
      </c>
      <c r="B27" s="57" t="str">
        <f>'Copy paste to Here'!C31</f>
        <v>BBETCN</v>
      </c>
      <c r="C27" s="57" t="s">
        <v>732</v>
      </c>
      <c r="D27" s="58">
        <f>Invoice!B31</f>
        <v>8</v>
      </c>
      <c r="E27" s="59">
        <f>'Shipping Invoice'!J31*$N$1</f>
        <v>21.29</v>
      </c>
      <c r="F27" s="59">
        <f t="shared" si="0"/>
        <v>170.32</v>
      </c>
      <c r="G27" s="60">
        <f t="shared" si="1"/>
        <v>21.29</v>
      </c>
      <c r="H27" s="63">
        <f t="shared" si="2"/>
        <v>170.32</v>
      </c>
    </row>
    <row r="28" spans="1:13" s="62" customFormat="1" ht="24">
      <c r="A28" s="56" t="str">
        <f>IF((LEN('Copy paste to Here'!G32))&gt;5,((CONCATENATE('Copy paste to Here'!G32," &amp; ",'Copy paste to Here'!D32,"  &amp;  ",'Copy paste to Here'!E32))),"Empty Cell")</f>
        <v xml:space="preserve">Rose gold PVD plated 316L steel eyebrow barbell, 16g (1.2mm) with two 3mm balls &amp; Length: 10mm  &amp;  </v>
      </c>
      <c r="B28" s="57" t="str">
        <f>'Copy paste to Here'!C32</f>
        <v>BBETTB</v>
      </c>
      <c r="C28" s="57" t="s">
        <v>734</v>
      </c>
      <c r="D28" s="58">
        <f>Invoice!B32</f>
        <v>2</v>
      </c>
      <c r="E28" s="59">
        <f>'Shipping Invoice'!J32*$N$1</f>
        <v>21.29</v>
      </c>
      <c r="F28" s="59">
        <f t="shared" si="0"/>
        <v>42.58</v>
      </c>
      <c r="G28" s="60">
        <f t="shared" si="1"/>
        <v>21.29</v>
      </c>
      <c r="H28" s="63">
        <f t="shared" si="2"/>
        <v>42.58</v>
      </c>
    </row>
    <row r="29" spans="1:13" s="62" customFormat="1" ht="36">
      <c r="A29" s="56" t="str">
        <f>IF((LEN('Copy paste to Here'!G33))&gt;5,((CONCATENATE('Copy paste to Here'!G33," &amp; ",'Copy paste to Here'!D33,"  &amp;  ",'Copy paste to Here'!E33))),"Empty Cell")</f>
        <v xml:space="preserve">Surgical steel tongue barbell, 14g (1.6mm) with a lower 5mm steel ball and with 6.2mm flat top with ferido glued crystal without resin cover - length 5/8'' (16mm) &amp; Crystal Color: Clear  &amp;  </v>
      </c>
      <c r="B29" s="57" t="str">
        <f>'Copy paste to Here'!C33</f>
        <v>BBFCS2</v>
      </c>
      <c r="C29" s="57" t="s">
        <v>736</v>
      </c>
      <c r="D29" s="58">
        <f>Invoice!B33</f>
        <v>2</v>
      </c>
      <c r="E29" s="59">
        <f>'Shipping Invoice'!J33*$N$1</f>
        <v>32.119999999999997</v>
      </c>
      <c r="F29" s="59">
        <f t="shared" si="0"/>
        <v>64.239999999999995</v>
      </c>
      <c r="G29" s="60">
        <f t="shared" si="1"/>
        <v>32.119999999999997</v>
      </c>
      <c r="H29" s="63">
        <f t="shared" si="2"/>
        <v>64.239999999999995</v>
      </c>
    </row>
    <row r="30" spans="1:13" s="62" customFormat="1" ht="24">
      <c r="A30" s="56" t="str">
        <f>IF((LEN('Copy paste to Here'!G34))&gt;5,((CONCATENATE('Copy paste to Here'!G34," &amp; ",'Copy paste to Here'!D34,"  &amp;  ",'Copy paste to Here'!E34))),"Empty Cell")</f>
        <v xml:space="preserve">316L Surgical steel ball closure ring, 16g (1.2mm) with a 3mm ball &amp; Length: 8mm  &amp;  </v>
      </c>
      <c r="B30" s="57" t="str">
        <f>'Copy paste to Here'!C34</f>
        <v>BCR16</v>
      </c>
      <c r="C30" s="57" t="s">
        <v>737</v>
      </c>
      <c r="D30" s="58">
        <f>Invoice!B34</f>
        <v>2</v>
      </c>
      <c r="E30" s="59">
        <f>'Shipping Invoice'!J34*$N$1</f>
        <v>6.86</v>
      </c>
      <c r="F30" s="59">
        <f t="shared" si="0"/>
        <v>13.72</v>
      </c>
      <c r="G30" s="60">
        <f t="shared" si="1"/>
        <v>6.86</v>
      </c>
      <c r="H30" s="63">
        <f t="shared" si="2"/>
        <v>13.72</v>
      </c>
    </row>
    <row r="31" spans="1:13" s="62" customFormat="1" ht="24">
      <c r="A31" s="56" t="str">
        <f>IF((LEN('Copy paste to Here'!G35))&gt;5,((CONCATENATE('Copy paste to Here'!G35," &amp; ",'Copy paste to Here'!D35,"  &amp;  ",'Copy paste to Here'!E35))),"Empty Cell")</f>
        <v xml:space="preserve">316L Surgical steel ball closure ring, 16g (1.2mm) with a 3mm ball &amp; Length: 10mm  &amp;  </v>
      </c>
      <c r="B31" s="57" t="str">
        <f>'Copy paste to Here'!C35</f>
        <v>BCR16</v>
      </c>
      <c r="C31" s="57" t="s">
        <v>737</v>
      </c>
      <c r="D31" s="58">
        <f>Invoice!B35</f>
        <v>2</v>
      </c>
      <c r="E31" s="59">
        <f>'Shipping Invoice'!J35*$N$1</f>
        <v>6.86</v>
      </c>
      <c r="F31" s="59">
        <f t="shared" si="0"/>
        <v>13.72</v>
      </c>
      <c r="G31" s="60">
        <f t="shared" si="1"/>
        <v>6.86</v>
      </c>
      <c r="H31" s="63">
        <f t="shared" si="2"/>
        <v>13.72</v>
      </c>
    </row>
    <row r="32" spans="1:13" s="62" customFormat="1" ht="24">
      <c r="A32" s="56" t="str">
        <f>IF((LEN('Copy paste to Here'!G36))&gt;5,((CONCATENATE('Copy paste to Here'!G36," &amp; ",'Copy paste to Here'!D36,"  &amp;  ",'Copy paste to Here'!E36))),"Empty Cell")</f>
        <v xml:space="preserve">Surgical steel ball closure ring, 20g (0.8mm) with 3mm ball &amp; Length: 6mm  &amp;  </v>
      </c>
      <c r="B32" s="57" t="str">
        <f>'Copy paste to Here'!C36</f>
        <v>BCR20</v>
      </c>
      <c r="C32" s="57" t="s">
        <v>739</v>
      </c>
      <c r="D32" s="58">
        <f>Invoice!B36</f>
        <v>2</v>
      </c>
      <c r="E32" s="59">
        <f>'Shipping Invoice'!J36*$N$1</f>
        <v>7.58</v>
      </c>
      <c r="F32" s="59">
        <f t="shared" si="0"/>
        <v>15.16</v>
      </c>
      <c r="G32" s="60">
        <f t="shared" si="1"/>
        <v>7.58</v>
      </c>
      <c r="H32" s="63">
        <f t="shared" si="2"/>
        <v>15.16</v>
      </c>
    </row>
    <row r="33" spans="1:8" s="62" customFormat="1" ht="24">
      <c r="A33" s="56" t="str">
        <f>IF((LEN('Copy paste to Here'!G37))&gt;5,((CONCATENATE('Copy paste to Here'!G37," &amp; ",'Copy paste to Here'!D37,"  &amp;  ",'Copy paste to Here'!E37))),"Empty Cell")</f>
        <v>Black PVD plated surgical steel ball closure ring, 18g (1mm) with 3mm ball &amp; Length: 8mm  &amp;  Color: Black</v>
      </c>
      <c r="B33" s="57" t="str">
        <f>'Copy paste to Here'!C37</f>
        <v>BCRT18</v>
      </c>
      <c r="C33" s="57" t="s">
        <v>741</v>
      </c>
      <c r="D33" s="58">
        <f>Invoice!B37</f>
        <v>4</v>
      </c>
      <c r="E33" s="59">
        <f>'Shipping Invoice'!J37*$N$1</f>
        <v>21.29</v>
      </c>
      <c r="F33" s="59">
        <f t="shared" si="0"/>
        <v>85.16</v>
      </c>
      <c r="G33" s="60">
        <f t="shared" si="1"/>
        <v>21.29</v>
      </c>
      <c r="H33" s="63">
        <f t="shared" si="2"/>
        <v>85.16</v>
      </c>
    </row>
    <row r="34" spans="1:8" s="62" customFormat="1" ht="24">
      <c r="A34" s="56" t="str">
        <f>IF((LEN('Copy paste to Here'!G38))&gt;5,((CONCATENATE('Copy paste to Here'!G38," &amp; ",'Copy paste to Here'!D38,"  &amp;  ",'Copy paste to Here'!E38))),"Empty Cell")</f>
        <v>Black PVD plated surgical steel ball closure ring, 18g (1mm) with 3mm ball &amp; Length: 8mm  &amp;  Color: Blue</v>
      </c>
      <c r="B34" s="57" t="str">
        <f>'Copy paste to Here'!C38</f>
        <v>BCRT18</v>
      </c>
      <c r="C34" s="57" t="s">
        <v>741</v>
      </c>
      <c r="D34" s="58">
        <f>Invoice!B38</f>
        <v>2</v>
      </c>
      <c r="E34" s="59">
        <f>'Shipping Invoice'!J38*$N$1</f>
        <v>21.29</v>
      </c>
      <c r="F34" s="59">
        <f t="shared" si="0"/>
        <v>42.58</v>
      </c>
      <c r="G34" s="60">
        <f t="shared" si="1"/>
        <v>21.29</v>
      </c>
      <c r="H34" s="63">
        <f t="shared" si="2"/>
        <v>42.58</v>
      </c>
    </row>
    <row r="35" spans="1:8" s="62" customFormat="1" ht="24">
      <c r="A35" s="56" t="str">
        <f>IF((LEN('Copy paste to Here'!G39))&gt;5,((CONCATENATE('Copy paste to Here'!G39," &amp; ",'Copy paste to Here'!D39,"  &amp;  ",'Copy paste to Here'!E39))),"Empty Cell")</f>
        <v>Black PVD plated surgical steel ball closure ring, 20g (0.8mm) with 3mm ball &amp; Length: 8mm  &amp;  Color: Gold</v>
      </c>
      <c r="B35" s="57" t="str">
        <f>'Copy paste to Here'!C39</f>
        <v>BCRT20</v>
      </c>
      <c r="C35" s="57" t="s">
        <v>743</v>
      </c>
      <c r="D35" s="58">
        <f>Invoice!B39</f>
        <v>2</v>
      </c>
      <c r="E35" s="59">
        <f>'Shipping Invoice'!J39*$N$1</f>
        <v>23.1</v>
      </c>
      <c r="F35" s="59">
        <f t="shared" si="0"/>
        <v>46.2</v>
      </c>
      <c r="G35" s="60">
        <f t="shared" si="1"/>
        <v>23.1</v>
      </c>
      <c r="H35" s="63">
        <f t="shared" si="2"/>
        <v>46.2</v>
      </c>
    </row>
    <row r="36" spans="1:8" s="62" customFormat="1" ht="24">
      <c r="A36" s="56" t="str">
        <f>IF((LEN('Copy paste to Here'!G40))&gt;5,((CONCATENATE('Copy paste to Here'!G40," &amp; ",'Copy paste to Here'!D40,"  &amp;  ",'Copy paste to Here'!E40))),"Empty Cell")</f>
        <v>Anodized ball closure ring, 14g (1.6mm) with a 6mm ball &amp; Length: 12mm  &amp;  Color: Black</v>
      </c>
      <c r="B36" s="57" t="str">
        <f>'Copy paste to Here'!C40</f>
        <v>BCRTG</v>
      </c>
      <c r="C36" s="57" t="s">
        <v>745</v>
      </c>
      <c r="D36" s="58">
        <f>Invoice!B40</f>
        <v>4</v>
      </c>
      <c r="E36" s="59">
        <f>'Shipping Invoice'!J40*$N$1</f>
        <v>23.1</v>
      </c>
      <c r="F36" s="59">
        <f t="shared" si="0"/>
        <v>92.4</v>
      </c>
      <c r="G36" s="60">
        <f t="shared" si="1"/>
        <v>23.1</v>
      </c>
      <c r="H36" s="63">
        <f t="shared" si="2"/>
        <v>92.4</v>
      </c>
    </row>
    <row r="37" spans="1:8" s="62" customFormat="1" ht="24">
      <c r="A37" s="56" t="str">
        <f>IF((LEN('Copy paste to Here'!G41))&gt;5,((CONCATENATE('Copy paste to Here'!G41," &amp; ",'Copy paste to Here'!D41,"  &amp;  ",'Copy paste to Here'!E41))),"Empty Cell")</f>
        <v>PVD plated 316L steel eyebrow banana, 18g (1mm) with two 3mm balls &amp; Color: High Polish  &amp;  Length: 6mm</v>
      </c>
      <c r="B37" s="57" t="str">
        <f>'Copy paste to Here'!C41</f>
        <v>BN18B3</v>
      </c>
      <c r="C37" s="57" t="s">
        <v>747</v>
      </c>
      <c r="D37" s="58">
        <f>Invoice!B41</f>
        <v>2</v>
      </c>
      <c r="E37" s="59">
        <f>'Shipping Invoice'!J41*$N$1</f>
        <v>6.86</v>
      </c>
      <c r="F37" s="59">
        <f t="shared" si="0"/>
        <v>13.72</v>
      </c>
      <c r="G37" s="60">
        <f t="shared" si="1"/>
        <v>6.86</v>
      </c>
      <c r="H37" s="63">
        <f t="shared" si="2"/>
        <v>13.72</v>
      </c>
    </row>
    <row r="38" spans="1:8" s="62" customFormat="1" ht="36">
      <c r="A38" s="56" t="str">
        <f>IF((LEN('Copy paste to Here'!G42))&gt;5,((CONCATENATE('Copy paste to Here'!G42," &amp; ",'Copy paste to Here'!D42,"  &amp;  ",'Copy paste to Here'!E42))),"Empty Cell")</f>
        <v>316L steel belly banana, 14g (1.6m) with a 8mm and a 5mm bezel set jewel ball using original Czech Preciosa crystals. &amp; Length: 6mm  &amp;  Crystal Color: Light Siam</v>
      </c>
      <c r="B38" s="57" t="str">
        <f>'Copy paste to Here'!C42</f>
        <v>BN2CG</v>
      </c>
      <c r="C38" s="57" t="s">
        <v>662</v>
      </c>
      <c r="D38" s="58">
        <f>Invoice!B42</f>
        <v>2</v>
      </c>
      <c r="E38" s="59">
        <f>'Shipping Invoice'!J42*$N$1</f>
        <v>31.04</v>
      </c>
      <c r="F38" s="59">
        <f t="shared" si="0"/>
        <v>62.08</v>
      </c>
      <c r="G38" s="60">
        <f t="shared" si="1"/>
        <v>31.04</v>
      </c>
      <c r="H38" s="63">
        <f t="shared" si="2"/>
        <v>62.08</v>
      </c>
    </row>
    <row r="39" spans="1:8" s="62" customFormat="1" ht="24">
      <c r="A39" s="56" t="str">
        <f>IF((LEN('Copy paste to Here'!G43))&gt;5,((CONCATENATE('Copy paste to Here'!G43," &amp; ",'Copy paste to Here'!D43,"  &amp;  ",'Copy paste to Here'!E43))),"Empty Cell")</f>
        <v xml:space="preserve">Surgical steel eyebrow banana, 20g (0.8mm) with two 3mm balls &amp; Length: 6mm  &amp;  </v>
      </c>
      <c r="B39" s="57" t="str">
        <f>'Copy paste to Here'!C43</f>
        <v>BNE20B</v>
      </c>
      <c r="C39" s="57" t="s">
        <v>750</v>
      </c>
      <c r="D39" s="58">
        <f>Invoice!B43</f>
        <v>2</v>
      </c>
      <c r="E39" s="59">
        <f>'Shipping Invoice'!J43*$N$1</f>
        <v>14.07</v>
      </c>
      <c r="F39" s="59">
        <f t="shared" si="0"/>
        <v>28.14</v>
      </c>
      <c r="G39" s="60">
        <f t="shared" si="1"/>
        <v>14.07</v>
      </c>
      <c r="H39" s="63">
        <f t="shared" si="2"/>
        <v>28.14</v>
      </c>
    </row>
    <row r="40" spans="1:8" s="62" customFormat="1" ht="25.5">
      <c r="A40" s="56" t="str">
        <f>IF((LEN('Copy paste to Here'!G44))&gt;5,((CONCATENATE('Copy paste to Here'!G44," &amp; ",'Copy paste to Here'!D44,"  &amp;  ",'Copy paste to Here'!E44))),"Empty Cell")</f>
        <v xml:space="preserve">Surgical steel eyebrow banana, 20g (0.8mm) with two 3mm cones &amp; Length: 8mm  &amp;  </v>
      </c>
      <c r="B40" s="57" t="str">
        <f>'Copy paste to Here'!C44</f>
        <v>BNE20CN</v>
      </c>
      <c r="C40" s="57" t="s">
        <v>752</v>
      </c>
      <c r="D40" s="58">
        <f>Invoice!B44</f>
        <v>2</v>
      </c>
      <c r="E40" s="59">
        <f>'Shipping Invoice'!J44*$N$1</f>
        <v>14.07</v>
      </c>
      <c r="F40" s="59">
        <f t="shared" si="0"/>
        <v>28.14</v>
      </c>
      <c r="G40" s="60">
        <f t="shared" si="1"/>
        <v>14.07</v>
      </c>
      <c r="H40" s="63">
        <f t="shared" si="2"/>
        <v>28.14</v>
      </c>
    </row>
    <row r="41" spans="1:8" s="62" customFormat="1" ht="24">
      <c r="A41" s="56" t="str">
        <f>IF((LEN('Copy paste to Here'!G45))&gt;5,((CONCATENATE('Copy paste to Here'!G45," &amp; ",'Copy paste to Here'!D45,"  &amp;  ",'Copy paste to Here'!E45))),"Empty Cell")</f>
        <v xml:space="preserve">Surgical steel eyebrow banana, 16g (1.2mm) with two internally threaded 3mm balls &amp; Length: 8mm  &amp;  </v>
      </c>
      <c r="B41" s="57" t="str">
        <f>'Copy paste to Here'!C45</f>
        <v>BNEBIN</v>
      </c>
      <c r="C41" s="57" t="s">
        <v>754</v>
      </c>
      <c r="D41" s="58">
        <f>Invoice!B45</f>
        <v>5</v>
      </c>
      <c r="E41" s="59">
        <f>'Shipping Invoice'!J45*$N$1</f>
        <v>28.51</v>
      </c>
      <c r="F41" s="59">
        <f t="shared" si="0"/>
        <v>142.55000000000001</v>
      </c>
      <c r="G41" s="60">
        <f t="shared" si="1"/>
        <v>28.51</v>
      </c>
      <c r="H41" s="63">
        <f t="shared" si="2"/>
        <v>142.55000000000001</v>
      </c>
    </row>
    <row r="42" spans="1:8" s="62" customFormat="1" ht="24">
      <c r="A42" s="56" t="str">
        <f>IF((LEN('Copy paste to Here'!G46))&gt;5,((CONCATENATE('Copy paste to Here'!G46," &amp; ",'Copy paste to Here'!D46,"  &amp;  ",'Copy paste to Here'!E46))),"Empty Cell")</f>
        <v>Anodized surgical steel eyebrow banana, 20g (0.8mm) with two 3mm balls &amp; Length: 6mm  &amp;  Color: Black</v>
      </c>
      <c r="B42" s="57" t="str">
        <f>'Copy paste to Here'!C46</f>
        <v>BNET20B</v>
      </c>
      <c r="C42" s="57" t="s">
        <v>756</v>
      </c>
      <c r="D42" s="58">
        <f>Invoice!B46</f>
        <v>2</v>
      </c>
      <c r="E42" s="59">
        <f>'Shipping Invoice'!J46*$N$1</f>
        <v>21.29</v>
      </c>
      <c r="F42" s="59">
        <f t="shared" si="0"/>
        <v>42.58</v>
      </c>
      <c r="G42" s="60">
        <f t="shared" si="1"/>
        <v>21.29</v>
      </c>
      <c r="H42" s="63">
        <f t="shared" si="2"/>
        <v>42.58</v>
      </c>
    </row>
    <row r="43" spans="1:8" s="62" customFormat="1" ht="24">
      <c r="A43" s="56" t="str">
        <f>IF((LEN('Copy paste to Here'!G47))&gt;5,((CONCATENATE('Copy paste to Here'!G47," &amp; ",'Copy paste to Here'!D47,"  &amp;  ",'Copy paste to Here'!E47))),"Empty Cell")</f>
        <v>Premium PVD plated surgical steel eyebrow banana, 16g (1.2mm) with 3mm cones &amp; Length: 8mm  &amp;  Color: Gold</v>
      </c>
      <c r="B43" s="57" t="str">
        <f>'Copy paste to Here'!C47</f>
        <v>BNETCN</v>
      </c>
      <c r="C43" s="57" t="s">
        <v>758</v>
      </c>
      <c r="D43" s="58">
        <f>Invoice!B47</f>
        <v>4</v>
      </c>
      <c r="E43" s="59">
        <f>'Shipping Invoice'!J47*$N$1</f>
        <v>21.29</v>
      </c>
      <c r="F43" s="59">
        <f t="shared" si="0"/>
        <v>85.16</v>
      </c>
      <c r="G43" s="60">
        <f t="shared" si="1"/>
        <v>21.29</v>
      </c>
      <c r="H43" s="63">
        <f t="shared" si="2"/>
        <v>85.16</v>
      </c>
    </row>
    <row r="44" spans="1:8" s="62" customFormat="1" ht="24">
      <c r="A44" s="56" t="str">
        <f>IF((LEN('Copy paste to Here'!G48))&gt;5,((CONCATENATE('Copy paste to Here'!G48," &amp; ",'Copy paste to Here'!D48,"  &amp;  ",'Copy paste to Here'!E48))),"Empty Cell")</f>
        <v xml:space="preserve">Rose gold PVD plated surgical steel eyebrow banana, 16g (1.2mm) with two 3mm balls &amp; Length: 8mm  &amp;  </v>
      </c>
      <c r="B44" s="57" t="str">
        <f>'Copy paste to Here'!C48</f>
        <v>BNETTB</v>
      </c>
      <c r="C44" s="57" t="s">
        <v>760</v>
      </c>
      <c r="D44" s="58">
        <f>Invoice!B48</f>
        <v>10</v>
      </c>
      <c r="E44" s="59">
        <f>'Shipping Invoice'!J48*$N$1</f>
        <v>21.29</v>
      </c>
      <c r="F44" s="59">
        <f t="shared" si="0"/>
        <v>212.89999999999998</v>
      </c>
      <c r="G44" s="60">
        <f t="shared" si="1"/>
        <v>21.29</v>
      </c>
      <c r="H44" s="63">
        <f t="shared" si="2"/>
        <v>212.89999999999998</v>
      </c>
    </row>
    <row r="45" spans="1:8" s="62" customFormat="1" ht="24">
      <c r="A45" s="56" t="str">
        <f>IF((LEN('Copy paste to Here'!G49))&gt;5,((CONCATENATE('Copy paste to Here'!G49," &amp; ",'Copy paste to Here'!D49,"  &amp;  ",'Copy paste to Here'!E49))),"Empty Cell")</f>
        <v xml:space="preserve">Rose gold PVD plated surgical steel eyebrow banana, 16g (1.2mm) with two 3mm balls &amp; Length: 10mm  &amp;  </v>
      </c>
      <c r="B45" s="57" t="str">
        <f>'Copy paste to Here'!C49</f>
        <v>BNETTB</v>
      </c>
      <c r="C45" s="57" t="s">
        <v>760</v>
      </c>
      <c r="D45" s="58">
        <f>Invoice!B49</f>
        <v>4</v>
      </c>
      <c r="E45" s="59">
        <f>'Shipping Invoice'!J49*$N$1</f>
        <v>21.29</v>
      </c>
      <c r="F45" s="59">
        <f t="shared" si="0"/>
        <v>85.16</v>
      </c>
      <c r="G45" s="60">
        <f t="shared" si="1"/>
        <v>21.29</v>
      </c>
      <c r="H45" s="63">
        <f t="shared" si="2"/>
        <v>85.16</v>
      </c>
    </row>
    <row r="46" spans="1:8" s="62" customFormat="1" ht="24">
      <c r="A46" s="56" t="str">
        <f>IF((LEN('Copy paste to Here'!G50))&gt;5,((CONCATENATE('Copy paste to Here'!G50," &amp; ",'Copy paste to Here'!D50,"  &amp;  ",'Copy paste to Here'!E50))),"Empty Cell")</f>
        <v>Bioflexible belly piercing retainer, 16g to 14g (1.6mm to 1.2mm) with rubber O-ring &amp; Length: 10mm  &amp;  Gauge: 1.6mm</v>
      </c>
      <c r="B46" s="57" t="str">
        <f>'Copy paste to Here'!C50</f>
        <v>BNRT</v>
      </c>
      <c r="C46" s="57" t="s">
        <v>612</v>
      </c>
      <c r="D46" s="58">
        <f>Invoice!B50</f>
        <v>17</v>
      </c>
      <c r="E46" s="59">
        <f>'Shipping Invoice'!J50*$N$1</f>
        <v>5.05</v>
      </c>
      <c r="F46" s="59">
        <f t="shared" si="0"/>
        <v>85.85</v>
      </c>
      <c r="G46" s="60">
        <f t="shared" si="1"/>
        <v>5.05</v>
      </c>
      <c r="H46" s="63">
        <f t="shared" si="2"/>
        <v>85.85</v>
      </c>
    </row>
    <row r="47" spans="1:8" s="62" customFormat="1" ht="24">
      <c r="A47" s="56" t="str">
        <f>IF((LEN('Copy paste to Here'!G51))&gt;5,((CONCATENATE('Copy paste to Here'!G51," &amp; ",'Copy paste to Here'!D51,"  &amp;  ",'Copy paste to Here'!E51))),"Empty Cell")</f>
        <v xml:space="preserve">Surgical steel circular barbell, 18g (1mm) with two 3mm balls &amp; Length: 6mm  &amp;  </v>
      </c>
      <c r="B47" s="57" t="str">
        <f>'Copy paste to Here'!C51</f>
        <v>CB18B3</v>
      </c>
      <c r="C47" s="57" t="s">
        <v>763</v>
      </c>
      <c r="D47" s="58">
        <f>Invoice!B51</f>
        <v>2</v>
      </c>
      <c r="E47" s="59">
        <f>'Shipping Invoice'!J51*$N$1</f>
        <v>10.47</v>
      </c>
      <c r="F47" s="59">
        <f t="shared" si="0"/>
        <v>20.94</v>
      </c>
      <c r="G47" s="60">
        <f t="shared" si="1"/>
        <v>10.47</v>
      </c>
      <c r="H47" s="63">
        <f t="shared" si="2"/>
        <v>20.94</v>
      </c>
    </row>
    <row r="48" spans="1:8" s="62" customFormat="1" ht="24">
      <c r="A48" s="56" t="str">
        <f>IF((LEN('Copy paste to Here'!G52))&gt;5,((CONCATENATE('Copy paste to Here'!G52," &amp; ",'Copy paste to Here'!D52,"  &amp;  ",'Copy paste to Here'!E52))),"Empty Cell")</f>
        <v xml:space="preserve">Surgical steel circular barbell, 18g (1mm) with two 3mm balls &amp; Length: 8mm  &amp;  </v>
      </c>
      <c r="B48" s="57" t="str">
        <f>'Copy paste to Here'!C52</f>
        <v>CB18B3</v>
      </c>
      <c r="C48" s="57" t="s">
        <v>763</v>
      </c>
      <c r="D48" s="58">
        <f>Invoice!B52</f>
        <v>8</v>
      </c>
      <c r="E48" s="59">
        <f>'Shipping Invoice'!J52*$N$1</f>
        <v>10.47</v>
      </c>
      <c r="F48" s="59">
        <f t="shared" si="0"/>
        <v>83.76</v>
      </c>
      <c r="G48" s="60">
        <f t="shared" si="1"/>
        <v>10.47</v>
      </c>
      <c r="H48" s="63">
        <f t="shared" si="2"/>
        <v>83.76</v>
      </c>
    </row>
    <row r="49" spans="1:8" s="62" customFormat="1" ht="24">
      <c r="A49" s="56" t="str">
        <f>IF((LEN('Copy paste to Here'!G53))&gt;5,((CONCATENATE('Copy paste to Here'!G53," &amp; ",'Copy paste to Here'!D53,"  &amp;  ",'Copy paste to Here'!E53))),"Empty Cell")</f>
        <v>PVD plated surgical steel circular barbell 18g (1mm) with two 3mm balls &amp; Length: 8mm  &amp;  Color: Gold</v>
      </c>
      <c r="B49" s="57" t="str">
        <f>'Copy paste to Here'!C53</f>
        <v>CBT18B3</v>
      </c>
      <c r="C49" s="57" t="s">
        <v>765</v>
      </c>
      <c r="D49" s="58">
        <f>Invoice!B53</f>
        <v>8</v>
      </c>
      <c r="E49" s="59">
        <f>'Shipping Invoice'!J53*$N$1</f>
        <v>23.82</v>
      </c>
      <c r="F49" s="59">
        <f t="shared" si="0"/>
        <v>190.56</v>
      </c>
      <c r="G49" s="60">
        <f t="shared" si="1"/>
        <v>23.82</v>
      </c>
      <c r="H49" s="63">
        <f t="shared" si="2"/>
        <v>190.56</v>
      </c>
    </row>
    <row r="50" spans="1:8" s="62" customFormat="1" ht="24">
      <c r="A50" s="56" t="str">
        <f>IF((LEN('Copy paste to Here'!G54))&gt;5,((CONCATENATE('Copy paste to Here'!G54," &amp; ",'Copy paste to Here'!D54,"  &amp;  ",'Copy paste to Here'!E54))),"Empty Cell")</f>
        <v>PVD plated surgical steel circular barbell 20g (0.8mm) with two 3mm cones &amp; Length: 10mm  &amp;  Color: Black</v>
      </c>
      <c r="B50" s="57" t="str">
        <f>'Copy paste to Here'!C54</f>
        <v>CBT20CN</v>
      </c>
      <c r="C50" s="57" t="s">
        <v>767</v>
      </c>
      <c r="D50" s="58">
        <f>Invoice!B54</f>
        <v>2</v>
      </c>
      <c r="E50" s="59">
        <f>'Shipping Invoice'!J54*$N$1</f>
        <v>24.9</v>
      </c>
      <c r="F50" s="59">
        <f t="shared" si="0"/>
        <v>49.8</v>
      </c>
      <c r="G50" s="60">
        <f t="shared" si="1"/>
        <v>24.9</v>
      </c>
      <c r="H50" s="63">
        <f t="shared" si="2"/>
        <v>49.8</v>
      </c>
    </row>
    <row r="51" spans="1:8" s="62" customFormat="1" ht="24">
      <c r="A51" s="56" t="str">
        <f>IF((LEN('Copy paste to Here'!G55))&gt;5,((CONCATENATE('Copy paste to Here'!G55," &amp; ",'Copy paste to Here'!D55,"  &amp;  ",'Copy paste to Here'!E55))),"Empty Cell")</f>
        <v>Anodized surgical steel circular barbell, 14g (1.6mm) with two 4mm balls &amp; Length: 10mm  &amp;  Color: Black</v>
      </c>
      <c r="B51" s="57" t="str">
        <f>'Copy paste to Here'!C55</f>
        <v>CBTB4</v>
      </c>
      <c r="C51" s="57" t="s">
        <v>769</v>
      </c>
      <c r="D51" s="58">
        <f>Invoice!B55</f>
        <v>3</v>
      </c>
      <c r="E51" s="59">
        <f>'Shipping Invoice'!J55*$N$1</f>
        <v>23.1</v>
      </c>
      <c r="F51" s="59">
        <f t="shared" si="0"/>
        <v>69.300000000000011</v>
      </c>
      <c r="G51" s="60">
        <f t="shared" si="1"/>
        <v>23.1</v>
      </c>
      <c r="H51" s="63">
        <f t="shared" si="2"/>
        <v>69.300000000000011</v>
      </c>
    </row>
    <row r="52" spans="1:8" s="62" customFormat="1" ht="24">
      <c r="A52" s="56" t="str">
        <f>IF((LEN('Copy paste to Here'!G56))&gt;5,((CONCATENATE('Copy paste to Here'!G56," &amp; ",'Copy paste to Here'!D56,"  &amp;  ",'Copy paste to Here'!E56))),"Empty Cell")</f>
        <v xml:space="preserve">High polished surgical steel double flared flesh tunnel - size 12g to 2'' (2mm - 52mm) &amp; Gauge: 6mm  &amp;  </v>
      </c>
      <c r="B52" s="57" t="str">
        <f>'Copy paste to Here'!C56</f>
        <v>DPG</v>
      </c>
      <c r="C52" s="57" t="s">
        <v>842</v>
      </c>
      <c r="D52" s="58">
        <f>Invoice!B56</f>
        <v>2</v>
      </c>
      <c r="E52" s="59">
        <f>'Shipping Invoice'!J56*$N$1</f>
        <v>20.93</v>
      </c>
      <c r="F52" s="59">
        <f t="shared" si="0"/>
        <v>41.86</v>
      </c>
      <c r="G52" s="60">
        <f t="shared" si="1"/>
        <v>20.93</v>
      </c>
      <c r="H52" s="63">
        <f t="shared" si="2"/>
        <v>41.86</v>
      </c>
    </row>
    <row r="53" spans="1:8" s="62" customFormat="1" ht="24">
      <c r="A53" s="56" t="str">
        <f>IF((LEN('Copy paste to Here'!G57))&gt;5,((CONCATENATE('Copy paste to Here'!G57," &amp; ",'Copy paste to Here'!D57,"  &amp;  ",'Copy paste to Here'!E57))),"Empty Cell")</f>
        <v xml:space="preserve">High polished surgical steel double flared flesh tunnel - size 12g to 2'' (2mm - 52mm) &amp; Gauge: 7mm  &amp;  </v>
      </c>
      <c r="B53" s="57" t="str">
        <f>'Copy paste to Here'!C57</f>
        <v>DPG</v>
      </c>
      <c r="C53" s="57" t="s">
        <v>843</v>
      </c>
      <c r="D53" s="58">
        <f>Invoice!B57</f>
        <v>2</v>
      </c>
      <c r="E53" s="59">
        <f>'Shipping Invoice'!J57*$N$1</f>
        <v>22.01</v>
      </c>
      <c r="F53" s="59">
        <f t="shared" si="0"/>
        <v>44.02</v>
      </c>
      <c r="G53" s="60">
        <f t="shared" si="1"/>
        <v>22.01</v>
      </c>
      <c r="H53" s="63">
        <f t="shared" si="2"/>
        <v>44.02</v>
      </c>
    </row>
    <row r="54" spans="1:8" s="62" customFormat="1" ht="24">
      <c r="A54" s="56" t="str">
        <f>IF((LEN('Copy paste to Here'!G58))&gt;5,((CONCATENATE('Copy paste to Here'!G58," &amp; ",'Copy paste to Here'!D58,"  &amp;  ",'Copy paste to Here'!E58))),"Empty Cell")</f>
        <v xml:space="preserve">Rose gold PVD plated surgical steel double flared flesh tunnel &amp; Gauge: 8mm  &amp;  </v>
      </c>
      <c r="B54" s="57" t="str">
        <f>'Copy paste to Here'!C58</f>
        <v>DTTPG</v>
      </c>
      <c r="C54" s="57" t="s">
        <v>844</v>
      </c>
      <c r="D54" s="58">
        <f>Invoice!B58</f>
        <v>2</v>
      </c>
      <c r="E54" s="59">
        <f>'Shipping Invoice'!J58*$N$1</f>
        <v>46.55</v>
      </c>
      <c r="F54" s="59">
        <f t="shared" si="0"/>
        <v>93.1</v>
      </c>
      <c r="G54" s="60">
        <f t="shared" si="1"/>
        <v>46.55</v>
      </c>
      <c r="H54" s="63">
        <f t="shared" si="2"/>
        <v>93.1</v>
      </c>
    </row>
    <row r="55" spans="1:8" s="62" customFormat="1" ht="24">
      <c r="A55" s="56" t="str">
        <f>IF((LEN('Copy paste to Here'!G59))&gt;5,((CONCATENATE('Copy paste to Here'!G59," &amp; ",'Copy paste to Here'!D59,"  &amp;  ",'Copy paste to Here'!E59))),"Empty Cell")</f>
        <v xml:space="preserve">Bio flexible eyebrow retainer, 16g (1.2mm) - length 1/4'' to 1/2'' (6mm to 12mm) &amp; Length: 6mm  &amp;  </v>
      </c>
      <c r="B55" s="57" t="str">
        <f>'Copy paste to Here'!C59</f>
        <v>EBRT</v>
      </c>
      <c r="C55" s="57" t="s">
        <v>710</v>
      </c>
      <c r="D55" s="58">
        <f>Invoice!B59</f>
        <v>5</v>
      </c>
      <c r="E55" s="59">
        <f>'Shipping Invoice'!J59*$N$1</f>
        <v>5.05</v>
      </c>
      <c r="F55" s="59">
        <f t="shared" si="0"/>
        <v>25.25</v>
      </c>
      <c r="G55" s="60">
        <f t="shared" si="1"/>
        <v>5.05</v>
      </c>
      <c r="H55" s="63">
        <f t="shared" si="2"/>
        <v>25.25</v>
      </c>
    </row>
    <row r="56" spans="1:8" s="62" customFormat="1" ht="24">
      <c r="A56" s="56" t="str">
        <f>IF((LEN('Copy paste to Here'!G60))&gt;5,((CONCATENATE('Copy paste to Here'!G60," &amp; ",'Copy paste to Here'!D60,"  &amp;  ",'Copy paste to Here'!E60))),"Empty Cell")</f>
        <v xml:space="preserve">Bio flexible eyebrow retainer, 16g (1.2mm) - length 1/4'' to 1/2'' (6mm to 12mm) &amp; Length: 10mm  &amp;  </v>
      </c>
      <c r="B56" s="57" t="str">
        <f>'Copy paste to Here'!C60</f>
        <v>EBRT</v>
      </c>
      <c r="C56" s="57" t="s">
        <v>710</v>
      </c>
      <c r="D56" s="58">
        <f>Invoice!B60</f>
        <v>4</v>
      </c>
      <c r="E56" s="59">
        <f>'Shipping Invoice'!J60*$N$1</f>
        <v>5.05</v>
      </c>
      <c r="F56" s="59">
        <f t="shared" si="0"/>
        <v>20.2</v>
      </c>
      <c r="G56" s="60">
        <f t="shared" si="1"/>
        <v>5.05</v>
      </c>
      <c r="H56" s="63">
        <f t="shared" si="2"/>
        <v>20.2</v>
      </c>
    </row>
    <row r="57" spans="1:8" s="62" customFormat="1" ht="24">
      <c r="A57" s="56" t="str">
        <f>IF((LEN('Copy paste to Here'!G61))&gt;5,((CONCATENATE('Copy paste to Here'!G61," &amp; ",'Copy paste to Here'!D61,"  &amp;  ",'Copy paste to Here'!E61))),"Empty Cell")</f>
        <v xml:space="preserve">Bio flexible eyebrow retainer, 16g (1.2mm) - length 1/4'' to 1/2'' (6mm to 12mm) &amp; Length: 12mm  &amp;  </v>
      </c>
      <c r="B57" s="57" t="str">
        <f>'Copy paste to Here'!C61</f>
        <v>EBRT</v>
      </c>
      <c r="C57" s="57" t="s">
        <v>710</v>
      </c>
      <c r="D57" s="58">
        <f>Invoice!B61</f>
        <v>8</v>
      </c>
      <c r="E57" s="59">
        <f>'Shipping Invoice'!J61*$N$1</f>
        <v>5.05</v>
      </c>
      <c r="F57" s="59">
        <f t="shared" si="0"/>
        <v>40.4</v>
      </c>
      <c r="G57" s="60">
        <f t="shared" si="1"/>
        <v>5.05</v>
      </c>
      <c r="H57" s="63">
        <f t="shared" si="2"/>
        <v>40.4</v>
      </c>
    </row>
    <row r="58" spans="1:8" s="62" customFormat="1" ht="24">
      <c r="A58" s="56" t="str">
        <f>IF((LEN('Copy paste to Here'!G62))&gt;5,((CONCATENATE('Copy paste to Here'!G62," &amp; ",'Copy paste to Here'!D62,"  &amp;  ",'Copy paste to Here'!E62))),"Empty Cell")</f>
        <v>Bioflex tongue barbell, 14g (1.6mm) with two 5mm balls &amp; Length: 16mm  &amp;  Color: Black</v>
      </c>
      <c r="B58" s="57" t="str">
        <f>'Copy paste to Here'!C62</f>
        <v>FBBUV5</v>
      </c>
      <c r="C58" s="57" t="s">
        <v>775</v>
      </c>
      <c r="D58" s="58">
        <f>Invoice!B62</f>
        <v>2</v>
      </c>
      <c r="E58" s="59">
        <f>'Shipping Invoice'!J62*$N$1</f>
        <v>8.66</v>
      </c>
      <c r="F58" s="59">
        <f t="shared" si="0"/>
        <v>17.32</v>
      </c>
      <c r="G58" s="60">
        <f t="shared" si="1"/>
        <v>8.66</v>
      </c>
      <c r="H58" s="63">
        <f t="shared" si="2"/>
        <v>17.32</v>
      </c>
    </row>
    <row r="59" spans="1:8" s="62" customFormat="1" ht="24">
      <c r="A59" s="56" t="str">
        <f>IF((LEN('Copy paste to Here'!G63))&gt;5,((CONCATENATE('Copy paste to Here'!G63," &amp; ",'Copy paste to Here'!D63,"  &amp;  ",'Copy paste to Here'!E63))),"Empty Cell")</f>
        <v>Bioflex belly banana, 14g (1.6mm) with 5 and 8mm ball &amp; Length: 10mm  &amp;  Color: Clear</v>
      </c>
      <c r="B59" s="57" t="str">
        <f>'Copy paste to Here'!C63</f>
        <v>FBNUV</v>
      </c>
      <c r="C59" s="57" t="s">
        <v>777</v>
      </c>
      <c r="D59" s="58">
        <f>Invoice!B63</f>
        <v>36</v>
      </c>
      <c r="E59" s="59">
        <f>'Shipping Invoice'!J63*$N$1</f>
        <v>9.3800000000000008</v>
      </c>
      <c r="F59" s="59">
        <f t="shared" si="0"/>
        <v>337.68</v>
      </c>
      <c r="G59" s="60">
        <f t="shared" si="1"/>
        <v>9.3800000000000008</v>
      </c>
      <c r="H59" s="63">
        <f t="shared" si="2"/>
        <v>337.68</v>
      </c>
    </row>
    <row r="60" spans="1:8" s="62" customFormat="1" ht="36">
      <c r="A60" s="56" t="str">
        <f>IF((LEN('Copy paste to Here'!G64))&gt;5,((CONCATENATE('Copy paste to Here'!G64," &amp; ",'Copy paste to Here'!D64,"  &amp;  ",'Copy paste to Here'!E64))),"Empty Cell")</f>
        <v>316L steel triple tragus piercing barbell, 16g (1.2mm) with 3mm lower ball and 2.5mm to 5mm upper bezel set jewel ball &amp; Length: 6mm with 3mm top part  &amp;  Crystal Color: Blue Zircon</v>
      </c>
      <c r="B60" s="57" t="str">
        <f>'Copy paste to Here'!C64</f>
        <v>HEXDC</v>
      </c>
      <c r="C60" s="57" t="s">
        <v>845</v>
      </c>
      <c r="D60" s="58">
        <f>Invoice!B64</f>
        <v>1</v>
      </c>
      <c r="E60" s="59">
        <f>'Shipping Invoice'!J64*$N$1</f>
        <v>12.27</v>
      </c>
      <c r="F60" s="59">
        <f t="shared" si="0"/>
        <v>12.27</v>
      </c>
      <c r="G60" s="60">
        <f t="shared" si="1"/>
        <v>12.27</v>
      </c>
      <c r="H60" s="63">
        <f t="shared" si="2"/>
        <v>12.27</v>
      </c>
    </row>
    <row r="61" spans="1:8" s="62" customFormat="1" ht="36">
      <c r="A61" s="56" t="str">
        <f>IF((LEN('Copy paste to Here'!G65))&gt;5,((CONCATENATE('Copy paste to Here'!G65," &amp; ",'Copy paste to Here'!D65,"  &amp;  ",'Copy paste to Here'!E65))),"Empty Cell")</f>
        <v>316L steel triple tragus piercing barbell, 16g (1.2mm) with 3mm lower ball and 2.5mm to 5mm upper bezel set jewel ball &amp; Length: 6mm with 4mm top part  &amp;  Crystal Color: Blue Zircon</v>
      </c>
      <c r="B61" s="57" t="str">
        <f>'Copy paste to Here'!C65</f>
        <v>HEXDC</v>
      </c>
      <c r="C61" s="57" t="s">
        <v>846</v>
      </c>
      <c r="D61" s="58">
        <f>Invoice!B65</f>
        <v>1</v>
      </c>
      <c r="E61" s="59">
        <f>'Shipping Invoice'!J65*$N$1</f>
        <v>12.63</v>
      </c>
      <c r="F61" s="59">
        <f t="shared" si="0"/>
        <v>12.63</v>
      </c>
      <c r="G61" s="60">
        <f t="shared" si="1"/>
        <v>12.63</v>
      </c>
      <c r="H61" s="63">
        <f t="shared" si="2"/>
        <v>12.63</v>
      </c>
    </row>
    <row r="62" spans="1:8" s="62" customFormat="1" ht="36">
      <c r="A62" s="56" t="str">
        <f>IF((LEN('Copy paste to Here'!G66))&gt;5,((CONCATENATE('Copy paste to Here'!G66," &amp; ",'Copy paste to Here'!D66,"  &amp;  ",'Copy paste to Here'!E66))),"Empty Cell")</f>
        <v>316L steel triple tragus piercing barbell, 16g (1.2mm) with 3mm lower ball and 2.5mm to 5mm upper bezel set jewel ball &amp; Length: 6mm with 5mm top part  &amp;  Crystal Color: Blue Zircon</v>
      </c>
      <c r="B62" s="57" t="str">
        <f>'Copy paste to Here'!C66</f>
        <v>HEXDC</v>
      </c>
      <c r="C62" s="57" t="s">
        <v>847</v>
      </c>
      <c r="D62" s="58">
        <f>Invoice!B66</f>
        <v>1</v>
      </c>
      <c r="E62" s="59">
        <f>'Shipping Invoice'!J66*$N$1</f>
        <v>12.63</v>
      </c>
      <c r="F62" s="59">
        <f t="shared" si="0"/>
        <v>12.63</v>
      </c>
      <c r="G62" s="60">
        <f t="shared" si="1"/>
        <v>12.63</v>
      </c>
      <c r="H62" s="63">
        <f t="shared" si="2"/>
        <v>12.63</v>
      </c>
    </row>
    <row r="63" spans="1:8" s="62" customFormat="1" ht="24">
      <c r="A63" s="56" t="str">
        <f>IF((LEN('Copy paste to Here'!G67))&gt;5,((CONCATENATE('Copy paste to Here'!G67," &amp; ",'Copy paste to Here'!D67,"  &amp;  ",'Copy paste to Here'!E67))),"Empty Cell")</f>
        <v>PVD plated 316L steel labret, 18g (1mm) with 3mm ball &amp; Color: High Polish  &amp;  Length: 6mm</v>
      </c>
      <c r="B63" s="57" t="str">
        <f>'Copy paste to Here'!C67</f>
        <v>LB18B3</v>
      </c>
      <c r="C63" s="57" t="s">
        <v>782</v>
      </c>
      <c r="D63" s="58">
        <f>Invoice!B67</f>
        <v>2</v>
      </c>
      <c r="E63" s="59">
        <f>'Shipping Invoice'!J67*$N$1</f>
        <v>6.86</v>
      </c>
      <c r="F63" s="59">
        <f t="shared" si="0"/>
        <v>13.72</v>
      </c>
      <c r="G63" s="60">
        <f t="shared" si="1"/>
        <v>6.86</v>
      </c>
      <c r="H63" s="63">
        <f t="shared" si="2"/>
        <v>13.72</v>
      </c>
    </row>
    <row r="64" spans="1:8" s="62" customFormat="1" ht="24">
      <c r="A64" s="56" t="str">
        <f>IF((LEN('Copy paste to Here'!G68))&gt;5,((CONCATENATE('Copy paste to Here'!G68," &amp; ",'Copy paste to Here'!D68,"  &amp;  ",'Copy paste to Here'!E68))),"Empty Cell")</f>
        <v xml:space="preserve">Surgical steel labret, 18g (1mm) with 3mm cone &amp; Length: 8mm  &amp;  </v>
      </c>
      <c r="B64" s="57" t="str">
        <f>'Copy paste to Here'!C68</f>
        <v>LB18CN3</v>
      </c>
      <c r="C64" s="57" t="s">
        <v>784</v>
      </c>
      <c r="D64" s="58">
        <f>Invoice!B68</f>
        <v>2</v>
      </c>
      <c r="E64" s="59">
        <f>'Shipping Invoice'!J68*$N$1</f>
        <v>8.66</v>
      </c>
      <c r="F64" s="59">
        <f t="shared" si="0"/>
        <v>17.32</v>
      </c>
      <c r="G64" s="60">
        <f t="shared" si="1"/>
        <v>8.66</v>
      </c>
      <c r="H64" s="63">
        <f t="shared" si="2"/>
        <v>17.32</v>
      </c>
    </row>
    <row r="65" spans="1:8" s="62" customFormat="1" ht="24">
      <c r="A65" s="56" t="str">
        <f>IF((LEN('Copy paste to Here'!G69))&gt;5,((CONCATENATE('Copy paste to Here'!G69," &amp; ",'Copy paste to Here'!D69,"  &amp;  ",'Copy paste to Here'!E69))),"Empty Cell")</f>
        <v xml:space="preserve">Surgical steel labret, 14g (1.6mm) with a 4mm cone &amp; Length: 12mm  &amp;  </v>
      </c>
      <c r="B65" s="57" t="str">
        <f>'Copy paste to Here'!C69</f>
        <v>LBCN4</v>
      </c>
      <c r="C65" s="57" t="s">
        <v>786</v>
      </c>
      <c r="D65" s="58">
        <f>Invoice!B69</f>
        <v>2</v>
      </c>
      <c r="E65" s="59">
        <f>'Shipping Invoice'!J69*$N$1</f>
        <v>6.14</v>
      </c>
      <c r="F65" s="59">
        <f t="shared" si="0"/>
        <v>12.28</v>
      </c>
      <c r="G65" s="60">
        <f t="shared" si="1"/>
        <v>6.14</v>
      </c>
      <c r="H65" s="63">
        <f t="shared" si="2"/>
        <v>12.28</v>
      </c>
    </row>
    <row r="66" spans="1:8" s="62" customFormat="1" ht="36">
      <c r="A66" s="56" t="str">
        <f>IF((LEN('Copy paste to Here'!G70))&gt;5,((CONCATENATE('Copy paste to Here'!G70," &amp; ",'Copy paste to Here'!D70,"  &amp;  ",'Copy paste to Here'!E70))),"Empty Cell")</f>
        <v>Surgical steel internally threaded labret, 16g (1.2mm) with bezel set jewel flat head sized 1.5mm to 4mm for triple tragus piercings &amp; Length: 6mm with 3mm top part  &amp;  Crystal Color: Clear</v>
      </c>
      <c r="B66" s="57" t="str">
        <f>'Copy paste to Here'!C70</f>
        <v>LBIRC</v>
      </c>
      <c r="C66" s="57" t="s">
        <v>848</v>
      </c>
      <c r="D66" s="58">
        <f>Invoice!B70</f>
        <v>8</v>
      </c>
      <c r="E66" s="59">
        <f>'Shipping Invoice'!J70*$N$1</f>
        <v>30.31</v>
      </c>
      <c r="F66" s="59">
        <f t="shared" si="0"/>
        <v>242.48</v>
      </c>
      <c r="G66" s="60">
        <f t="shared" si="1"/>
        <v>30.31</v>
      </c>
      <c r="H66" s="63">
        <f t="shared" si="2"/>
        <v>242.48</v>
      </c>
    </row>
    <row r="67" spans="1:8" s="62" customFormat="1" ht="24">
      <c r="A67" s="56" t="str">
        <f>IF((LEN('Copy paste to Here'!G71))&gt;5,((CONCATENATE('Copy paste to Here'!G71," &amp; ",'Copy paste to Here'!D71,"  &amp;  ",'Copy paste to Here'!E71))),"Empty Cell")</f>
        <v>16g Flexible acrylic labret retainer with push in disc &amp; Length: 6mm  &amp;  Color: Clear</v>
      </c>
      <c r="B67" s="57" t="str">
        <f>'Copy paste to Here'!C71</f>
        <v>LBRT16</v>
      </c>
      <c r="C67" s="57" t="s">
        <v>790</v>
      </c>
      <c r="D67" s="58">
        <f>Invoice!B71</f>
        <v>30</v>
      </c>
      <c r="E67" s="59">
        <f>'Shipping Invoice'!J71*$N$1</f>
        <v>5.05</v>
      </c>
      <c r="F67" s="59">
        <f t="shared" si="0"/>
        <v>151.5</v>
      </c>
      <c r="G67" s="60">
        <f t="shared" si="1"/>
        <v>5.05</v>
      </c>
      <c r="H67" s="63">
        <f t="shared" si="2"/>
        <v>151.5</v>
      </c>
    </row>
    <row r="68" spans="1:8" s="62" customFormat="1" ht="24">
      <c r="A68" s="56" t="str">
        <f>IF((LEN('Copy paste to Here'!G72))&gt;5,((CONCATENATE('Copy paste to Here'!G72," &amp; ",'Copy paste to Here'!D72,"  &amp;  ",'Copy paste to Here'!E72))),"Empty Cell")</f>
        <v>Anodized surgical steel labret, 16g (1.2mm) with a 4mm cone &amp; Length: 8mm  &amp;  Color: Black</v>
      </c>
      <c r="B68" s="57" t="str">
        <f>'Copy paste to Here'!C72</f>
        <v>LBTCN4S</v>
      </c>
      <c r="C68" s="57" t="s">
        <v>792</v>
      </c>
      <c r="D68" s="58">
        <f>Invoice!B72</f>
        <v>2</v>
      </c>
      <c r="E68" s="59">
        <f>'Shipping Invoice'!J72*$N$1</f>
        <v>21.29</v>
      </c>
      <c r="F68" s="59">
        <f t="shared" si="0"/>
        <v>42.58</v>
      </c>
      <c r="G68" s="60">
        <f t="shared" si="1"/>
        <v>21.29</v>
      </c>
      <c r="H68" s="63">
        <f t="shared" si="2"/>
        <v>42.58</v>
      </c>
    </row>
    <row r="69" spans="1:8" s="62" customFormat="1" ht="24">
      <c r="A69" s="56" t="str">
        <f>IF((LEN('Copy paste to Here'!G73))&gt;5,((CONCATENATE('Copy paste to Here'!G73," &amp; ",'Copy paste to Here'!D73,"  &amp;  ",'Copy paste to Here'!E73))),"Empty Cell")</f>
        <v xml:space="preserve">Rose gold PVD plated surgical steel labret, 16g (1.2mm) with a 3mm ball &amp; Length: 6mm  &amp;  </v>
      </c>
      <c r="B69" s="57" t="str">
        <f>'Copy paste to Here'!C73</f>
        <v>LBTTB3</v>
      </c>
      <c r="C69" s="57" t="s">
        <v>794</v>
      </c>
      <c r="D69" s="58">
        <f>Invoice!B73</f>
        <v>3</v>
      </c>
      <c r="E69" s="59">
        <f>'Shipping Invoice'!J73*$N$1</f>
        <v>21.29</v>
      </c>
      <c r="F69" s="59">
        <f t="shared" si="0"/>
        <v>63.87</v>
      </c>
      <c r="G69" s="60">
        <f t="shared" si="1"/>
        <v>21.29</v>
      </c>
      <c r="H69" s="63">
        <f t="shared" si="2"/>
        <v>63.87</v>
      </c>
    </row>
    <row r="70" spans="1:8" s="62" customFormat="1" ht="24">
      <c r="A70" s="56" t="str">
        <f>IF((LEN('Copy paste to Here'!G74))&gt;5,((CONCATENATE('Copy paste to Here'!G74," &amp; ",'Copy paste to Here'!D74,"  &amp;  ",'Copy paste to Here'!E74))),"Empty Cell")</f>
        <v xml:space="preserve">Clear acrylic flexible nose bone retainer, 22g (0.6mm) and 20g (0.8mm) with 2mm flat disk shaped top &amp; Gauge: 0.8mm  &amp;  </v>
      </c>
      <c r="B70" s="57" t="str">
        <f>'Copy paste to Here'!C74</f>
        <v>NBRTD</v>
      </c>
      <c r="C70" s="57" t="s">
        <v>796</v>
      </c>
      <c r="D70" s="58">
        <f>Invoice!B74</f>
        <v>2</v>
      </c>
      <c r="E70" s="59">
        <f>'Shipping Invoice'!J74*$N$1</f>
        <v>5.05</v>
      </c>
      <c r="F70" s="59">
        <f t="shared" si="0"/>
        <v>10.1</v>
      </c>
      <c r="G70" s="60">
        <f t="shared" si="1"/>
        <v>5.05</v>
      </c>
      <c r="H70" s="63">
        <f t="shared" si="2"/>
        <v>10.1</v>
      </c>
    </row>
    <row r="71" spans="1:8" s="62" customFormat="1" ht="24">
      <c r="A71" s="56" t="str">
        <f>IF((LEN('Copy paste to Here'!G75))&gt;5,((CONCATENATE('Copy paste to Here'!G75," &amp; ",'Copy paste to Here'!D75,"  &amp;  ",'Copy paste to Here'!E75))),"Empty Cell")</f>
        <v xml:space="preserve">High polished surgical steel nose screw, 0.8mm (20g) with 2mm ball shaped top &amp;   &amp;  </v>
      </c>
      <c r="B71" s="57" t="str">
        <f>'Copy paste to Here'!C75</f>
        <v>NSB</v>
      </c>
      <c r="C71" s="57" t="s">
        <v>116</v>
      </c>
      <c r="D71" s="58">
        <f>Invoice!B75</f>
        <v>2</v>
      </c>
      <c r="E71" s="59">
        <f>'Shipping Invoice'!J75*$N$1</f>
        <v>6.86</v>
      </c>
      <c r="F71" s="59">
        <f t="shared" si="0"/>
        <v>13.72</v>
      </c>
      <c r="G71" s="60">
        <f t="shared" si="1"/>
        <v>6.86</v>
      </c>
      <c r="H71" s="63">
        <f t="shared" si="2"/>
        <v>13.72</v>
      </c>
    </row>
    <row r="72" spans="1:8" s="62" customFormat="1" ht="24">
      <c r="A72" s="56" t="str">
        <f>IF((LEN('Copy paste to Here'!G76))&gt;5,((CONCATENATE('Copy paste to Here'!G76," &amp; ",'Copy paste to Here'!D76,"  &amp;  ",'Copy paste to Here'!E76))),"Empty Cell")</f>
        <v xml:space="preserve">Clear Bio-flexible nose screw retainer, 20g (0.8mm) with 2mm ball shaped top &amp;   &amp;  </v>
      </c>
      <c r="B72" s="57" t="str">
        <f>'Copy paste to Here'!C76</f>
        <v>NSCRT20</v>
      </c>
      <c r="C72" s="57" t="s">
        <v>800</v>
      </c>
      <c r="D72" s="58">
        <f>Invoice!B76</f>
        <v>1</v>
      </c>
      <c r="E72" s="59">
        <f>'Shipping Invoice'!J76*$N$1</f>
        <v>5.05</v>
      </c>
      <c r="F72" s="59">
        <f t="shared" si="0"/>
        <v>5.05</v>
      </c>
      <c r="G72" s="60">
        <f t="shared" si="1"/>
        <v>5.05</v>
      </c>
      <c r="H72" s="63">
        <f t="shared" si="2"/>
        <v>5.05</v>
      </c>
    </row>
    <row r="73" spans="1:8" s="62" customFormat="1" ht="24">
      <c r="A73" s="56" t="str">
        <f>IF((LEN('Copy paste to Here'!G77))&gt;5,((CONCATENATE('Copy paste to Here'!G77," &amp; ",'Copy paste to Here'!D77,"  &amp;  ",'Copy paste to Here'!E77))),"Empty Cell")</f>
        <v xml:space="preserve">Clear acrylic flexible nose stud retainer, 20g (0.8mm) with 2mm flat disk shaped top &amp;   &amp;  </v>
      </c>
      <c r="B73" s="57" t="str">
        <f>'Copy paste to Here'!C77</f>
        <v>NSRTD</v>
      </c>
      <c r="C73" s="57" t="s">
        <v>802</v>
      </c>
      <c r="D73" s="58">
        <f>Invoice!B77</f>
        <v>18</v>
      </c>
      <c r="E73" s="59">
        <f>'Shipping Invoice'!J77*$N$1</f>
        <v>5.05</v>
      </c>
      <c r="F73" s="59">
        <f t="shared" si="0"/>
        <v>90.899999999999991</v>
      </c>
      <c r="G73" s="60">
        <f t="shared" si="1"/>
        <v>5.05</v>
      </c>
      <c r="H73" s="63">
        <f t="shared" si="2"/>
        <v>90.899999999999991</v>
      </c>
    </row>
    <row r="74" spans="1:8" s="62" customFormat="1" ht="24">
      <c r="A74" s="56" t="str">
        <f>IF((LEN('Copy paste to Here'!G78))&gt;5,((CONCATENATE('Copy paste to Here'!G78," &amp; ",'Copy paste to Here'!D78,"  &amp;  ",'Copy paste to Here'!E78))),"Empty Cell")</f>
        <v xml:space="preserve">High polished surgical steel hinged segment ring, 14g (1.6mm) &amp; Length: 10mm  &amp;  </v>
      </c>
      <c r="B74" s="57" t="str">
        <f>'Copy paste to Here'!C78</f>
        <v>SEGH14</v>
      </c>
      <c r="C74" s="57" t="s">
        <v>649</v>
      </c>
      <c r="D74" s="58">
        <f>Invoice!B78</f>
        <v>5</v>
      </c>
      <c r="E74" s="59">
        <f>'Shipping Invoice'!J78*$N$1</f>
        <v>55.58</v>
      </c>
      <c r="F74" s="59">
        <f t="shared" si="0"/>
        <v>277.89999999999998</v>
      </c>
      <c r="G74" s="60">
        <f t="shared" si="1"/>
        <v>55.58</v>
      </c>
      <c r="H74" s="63">
        <f t="shared" si="2"/>
        <v>277.89999999999998</v>
      </c>
    </row>
    <row r="75" spans="1:8" s="62" customFormat="1" ht="25.5">
      <c r="A75" s="56" t="str">
        <f>IF((LEN('Copy paste to Here'!G79))&gt;5,((CONCATENATE('Copy paste to Here'!G79," &amp; ",'Copy paste to Here'!D79,"  &amp;  ",'Copy paste to Here'!E79))),"Empty Cell")</f>
        <v>PVD plated surgical steel hinged segment ring, 14g (1.6mm) &amp; Length: 10mm  &amp;  Color: Black</v>
      </c>
      <c r="B75" s="57" t="str">
        <f>'Copy paste to Here'!C79</f>
        <v>SEGHT14</v>
      </c>
      <c r="C75" s="57" t="s">
        <v>711</v>
      </c>
      <c r="D75" s="58">
        <f>Invoice!B79</f>
        <v>5</v>
      </c>
      <c r="E75" s="59">
        <f>'Shipping Invoice'!J79*$N$1</f>
        <v>71.819999999999993</v>
      </c>
      <c r="F75" s="59">
        <f t="shared" si="0"/>
        <v>359.09999999999997</v>
      </c>
      <c r="G75" s="60">
        <f t="shared" si="1"/>
        <v>71.819999999999993</v>
      </c>
      <c r="H75" s="63">
        <f t="shared" si="2"/>
        <v>359.09999999999997</v>
      </c>
    </row>
    <row r="76" spans="1:8" s="62" customFormat="1" ht="25.5">
      <c r="A76" s="56" t="str">
        <f>IF((LEN('Copy paste to Here'!G80))&gt;5,((CONCATENATE('Copy paste to Here'!G80," &amp; ",'Copy paste to Here'!D80,"  &amp;  ",'Copy paste to Here'!E80))),"Empty Cell")</f>
        <v xml:space="preserve">Rose gold PVD plated surgical steel hinged segment ring, 16g (1.2mm) &amp; Length: 8mm  &amp;  </v>
      </c>
      <c r="B76" s="57" t="str">
        <f>'Copy paste to Here'!C80</f>
        <v>SEGHTT16</v>
      </c>
      <c r="C76" s="57" t="s">
        <v>804</v>
      </c>
      <c r="D76" s="58">
        <f>Invoice!B80</f>
        <v>2</v>
      </c>
      <c r="E76" s="59">
        <f>'Shipping Invoice'!J80*$N$1</f>
        <v>70.010000000000005</v>
      </c>
      <c r="F76" s="59">
        <f t="shared" si="0"/>
        <v>140.02000000000001</v>
      </c>
      <c r="G76" s="60">
        <f t="shared" si="1"/>
        <v>70.010000000000005</v>
      </c>
      <c r="H76" s="63">
        <f t="shared" si="2"/>
        <v>140.02000000000001</v>
      </c>
    </row>
    <row r="77" spans="1:8" s="62" customFormat="1" ht="24">
      <c r="A77" s="56" t="str">
        <f>IF((LEN('Copy paste to Here'!G81))&gt;5,((CONCATENATE('Copy paste to Here'!G81," &amp; ",'Copy paste to Here'!D81,"  &amp;  ",'Copy paste to Here'!E81))),"Empty Cell")</f>
        <v xml:space="preserve">Surgical steel spiral, 18g (1mm) with two 3mm balls &amp; Length: 6mm  &amp;  </v>
      </c>
      <c r="B77" s="57" t="str">
        <f>'Copy paste to Here'!C81</f>
        <v>SP18B3</v>
      </c>
      <c r="C77" s="57" t="s">
        <v>806</v>
      </c>
      <c r="D77" s="58">
        <f>Invoice!B81</f>
        <v>2</v>
      </c>
      <c r="E77" s="59">
        <f>'Shipping Invoice'!J81*$N$1</f>
        <v>12.27</v>
      </c>
      <c r="F77" s="59">
        <f t="shared" si="0"/>
        <v>24.54</v>
      </c>
      <c r="G77" s="60">
        <f t="shared" si="1"/>
        <v>12.27</v>
      </c>
      <c r="H77" s="63">
        <f t="shared" si="2"/>
        <v>24.54</v>
      </c>
    </row>
    <row r="78" spans="1:8" s="62" customFormat="1" ht="24">
      <c r="A78" s="56" t="str">
        <f>IF((LEN('Copy paste to Here'!G82))&gt;5,((CONCATENATE('Copy paste to Here'!G82," &amp; ",'Copy paste to Here'!D82,"  &amp;  ",'Copy paste to Here'!E82))),"Empty Cell")</f>
        <v>Premium PVD plated surgical steel eyebrow spiral, 16g (1.2mm) with two 3mm balls &amp; Length: 6mm  &amp;  Color: Black</v>
      </c>
      <c r="B78" s="57" t="str">
        <f>'Copy paste to Here'!C82</f>
        <v>SPETB</v>
      </c>
      <c r="C78" s="57" t="s">
        <v>600</v>
      </c>
      <c r="D78" s="58">
        <f>Invoice!B82</f>
        <v>2</v>
      </c>
      <c r="E78" s="59">
        <f>'Shipping Invoice'!J82*$N$1</f>
        <v>24.9</v>
      </c>
      <c r="F78" s="59">
        <f t="shared" si="0"/>
        <v>49.8</v>
      </c>
      <c r="G78" s="60">
        <f t="shared" si="1"/>
        <v>24.9</v>
      </c>
      <c r="H78" s="63">
        <f t="shared" si="2"/>
        <v>49.8</v>
      </c>
    </row>
    <row r="79" spans="1:8" s="62" customFormat="1" ht="24">
      <c r="A79" s="56" t="str">
        <f>IF((LEN('Copy paste to Here'!G83))&gt;5,((CONCATENATE('Copy paste to Here'!G83," &amp; ",'Copy paste to Here'!D83,"  &amp;  ",'Copy paste to Here'!E83))),"Empty Cell")</f>
        <v>Premium PVD plated surgical steel eyebrow spiral, 16g (1.2mm) with two 3mm balls &amp; Length: 8mm  &amp;  Color: Black</v>
      </c>
      <c r="B79" s="57" t="str">
        <f>'Copy paste to Here'!C83</f>
        <v>SPETB</v>
      </c>
      <c r="C79" s="57" t="s">
        <v>600</v>
      </c>
      <c r="D79" s="58">
        <f>Invoice!B83</f>
        <v>3</v>
      </c>
      <c r="E79" s="59">
        <f>'Shipping Invoice'!J83*$N$1</f>
        <v>24.9</v>
      </c>
      <c r="F79" s="59">
        <f t="shared" si="0"/>
        <v>74.699999999999989</v>
      </c>
      <c r="G79" s="60">
        <f t="shared" si="1"/>
        <v>24.9</v>
      </c>
      <c r="H79" s="63">
        <f t="shared" si="2"/>
        <v>74.699999999999989</v>
      </c>
    </row>
    <row r="80" spans="1:8" s="62" customFormat="1" ht="24">
      <c r="A80" s="56" t="str">
        <f>IF((LEN('Copy paste to Here'!G84))&gt;5,((CONCATENATE('Copy paste to Here'!G84," &amp; ",'Copy paste to Here'!D84,"  &amp;  ",'Copy paste to Here'!E84))),"Empty Cell")</f>
        <v>Anodized surgical steel eyebrow spiral, 16g (1.2mm) with two 4mm balls &amp; Length: 6mm  &amp;  Color: Rainbow</v>
      </c>
      <c r="B80" s="57" t="str">
        <f>'Copy paste to Here'!C84</f>
        <v>SPETB4</v>
      </c>
      <c r="C80" s="57" t="s">
        <v>808</v>
      </c>
      <c r="D80" s="58">
        <f>Invoice!B84</f>
        <v>2</v>
      </c>
      <c r="E80" s="59">
        <f>'Shipping Invoice'!J84*$N$1</f>
        <v>24.18</v>
      </c>
      <c r="F80" s="59">
        <f t="shared" si="0"/>
        <v>48.36</v>
      </c>
      <c r="G80" s="60">
        <f t="shared" si="1"/>
        <v>24.18</v>
      </c>
      <c r="H80" s="63">
        <f t="shared" si="2"/>
        <v>48.36</v>
      </c>
    </row>
    <row r="81" spans="1:8" s="62" customFormat="1" ht="24">
      <c r="A81" s="56" t="str">
        <f>IF((LEN('Copy paste to Here'!G85))&gt;5,((CONCATENATE('Copy paste to Here'!G85," &amp; ",'Copy paste to Here'!D85,"  &amp;  ",'Copy paste to Here'!E85))),"Empty Cell")</f>
        <v>PVD plated surgical steel spiral, 18g (1mm) with two 3mm balls &amp; Length: 8mm  &amp;  Color: Black</v>
      </c>
      <c r="B81" s="57" t="str">
        <f>'Copy paste to Here'!C85</f>
        <v>SPT18B3</v>
      </c>
      <c r="C81" s="57" t="s">
        <v>810</v>
      </c>
      <c r="D81" s="58">
        <f>Invoice!B85</f>
        <v>2</v>
      </c>
      <c r="E81" s="59">
        <f>'Shipping Invoice'!J85*$N$1</f>
        <v>24.9</v>
      </c>
      <c r="F81" s="59">
        <f t="shared" si="0"/>
        <v>49.8</v>
      </c>
      <c r="G81" s="60">
        <f t="shared" si="1"/>
        <v>24.9</v>
      </c>
      <c r="H81" s="63">
        <f t="shared" si="2"/>
        <v>49.8</v>
      </c>
    </row>
    <row r="82" spans="1:8" s="62" customFormat="1" ht="24">
      <c r="A82" s="56" t="str">
        <f>IF((LEN('Copy paste to Here'!G86))&gt;5,((CONCATENATE('Copy paste to Here'!G86," &amp; ",'Copy paste to Here'!D86,"  &amp;  ",'Copy paste to Here'!E86))),"Empty Cell")</f>
        <v>Anodized surgical steel eyebrow spiral, 20g (0.8mm) with two 3mm cones &amp; Length: 10mm  &amp;  Color: Black</v>
      </c>
      <c r="B82" s="57" t="str">
        <f>'Copy paste to Here'!C86</f>
        <v>SPT20CN</v>
      </c>
      <c r="C82" s="57" t="s">
        <v>812</v>
      </c>
      <c r="D82" s="58">
        <f>Invoice!B86</f>
        <v>2</v>
      </c>
      <c r="E82" s="59">
        <f>'Shipping Invoice'!J86*$N$1</f>
        <v>21.29</v>
      </c>
      <c r="F82" s="59">
        <f t="shared" si="0"/>
        <v>42.58</v>
      </c>
      <c r="G82" s="60">
        <f t="shared" si="1"/>
        <v>21.29</v>
      </c>
      <c r="H82" s="63">
        <f t="shared" si="2"/>
        <v>42.58</v>
      </c>
    </row>
    <row r="83" spans="1:8" s="62" customFormat="1" ht="36">
      <c r="A83" s="56" t="str">
        <f>IF((LEN('Copy paste to Here'!G87))&gt;5,((CONCATENATE('Copy paste to Here'!G87," &amp; ",'Copy paste to Here'!D87,"  &amp;  ",'Copy paste to Here'!E87))),"Empty Cell")</f>
        <v xml:space="preserve">316L steel Tragus Labret, 16g (1.2mm) with a tiny 2.5mm round base plate suitable for tragus piercings and a 4mm cone  &amp; Length: 12mm  &amp;  </v>
      </c>
      <c r="B83" s="57" t="str">
        <f>'Copy paste to Here'!C87</f>
        <v>TLBCN4S</v>
      </c>
      <c r="C83" s="57" t="s">
        <v>814</v>
      </c>
      <c r="D83" s="58">
        <f>Invoice!B87</f>
        <v>2</v>
      </c>
      <c r="E83" s="59">
        <f>'Shipping Invoice'!J87*$N$1</f>
        <v>6.86</v>
      </c>
      <c r="F83" s="59">
        <f t="shared" ref="F83:F146" si="3">D83*E83</f>
        <v>13.72</v>
      </c>
      <c r="G83" s="60">
        <f t="shared" ref="G83:G146" si="4">E83*$E$14</f>
        <v>6.86</v>
      </c>
      <c r="H83" s="63">
        <f t="shared" ref="H83:H146" si="5">D83*G83</f>
        <v>13.72</v>
      </c>
    </row>
    <row r="84" spans="1:8" s="62" customFormat="1" ht="24">
      <c r="A84" s="56" t="str">
        <f>IF((LEN('Copy paste to Here'!G88))&gt;5,((CONCATENATE('Copy paste to Here'!G88," &amp; ",'Copy paste to Here'!D88,"  &amp;  ",'Copy paste to Here'!E88))),"Empty Cell")</f>
        <v xml:space="preserve">Bio flexible tongue retainer, 14g (1.6mm) with silicon O-ring &amp; Color: # 1 in picture  &amp;  </v>
      </c>
      <c r="B84" s="57" t="str">
        <f>'Copy paste to Here'!C88</f>
        <v>TR14</v>
      </c>
      <c r="C84" s="57" t="s">
        <v>644</v>
      </c>
      <c r="D84" s="58">
        <f>Invoice!B88</f>
        <v>30</v>
      </c>
      <c r="E84" s="59">
        <f>'Shipping Invoice'!J88*$N$1</f>
        <v>5.05</v>
      </c>
      <c r="F84" s="59">
        <f t="shared" si="3"/>
        <v>151.5</v>
      </c>
      <c r="G84" s="60">
        <f t="shared" si="4"/>
        <v>5.05</v>
      </c>
      <c r="H84" s="63">
        <f t="shared" si="5"/>
        <v>151.5</v>
      </c>
    </row>
    <row r="85" spans="1:8" s="62" customFormat="1" ht="25.5">
      <c r="A85" s="56" t="str">
        <f>IF((LEN('Copy paste to Here'!G89))&gt;5,((CONCATENATE('Copy paste to Here'!G89," &amp; ",'Copy paste to Here'!D89,"  &amp;  ",'Copy paste to Here'!E89))),"Empty Cell")</f>
        <v xml:space="preserve">Titanium G23 eyebrow barbell, 16g (1.2mm) with two 3mm balls &amp; Length: 6mm  &amp;  </v>
      </c>
      <c r="B85" s="57" t="str">
        <f>'Copy paste to Here'!C89</f>
        <v>UBBEB</v>
      </c>
      <c r="C85" s="57" t="s">
        <v>849</v>
      </c>
      <c r="D85" s="58">
        <f>Invoice!B89</f>
        <v>2</v>
      </c>
      <c r="E85" s="59">
        <f>'Shipping Invoice'!J89*$N$1</f>
        <v>35.729999999999997</v>
      </c>
      <c r="F85" s="59">
        <f t="shared" si="3"/>
        <v>71.459999999999994</v>
      </c>
      <c r="G85" s="60">
        <f t="shared" si="4"/>
        <v>35.729999999999997</v>
      </c>
      <c r="H85" s="63">
        <f t="shared" si="5"/>
        <v>71.459999999999994</v>
      </c>
    </row>
    <row r="86" spans="1:8" s="62" customFormat="1" ht="25.5">
      <c r="A86" s="56" t="str">
        <f>IF((LEN('Copy paste to Here'!G90))&gt;5,((CONCATENATE('Copy paste to Here'!G90," &amp; ",'Copy paste to Here'!D90,"  &amp;  ",'Copy paste to Here'!E90))),"Empty Cell")</f>
        <v xml:space="preserve">Titanium G23 eyebrow barbell, 16g (1.2mm) with two 3mm balls &amp; Length: 7mm  &amp;  </v>
      </c>
      <c r="B86" s="57" t="str">
        <f>'Copy paste to Here'!C90</f>
        <v>UBBEB</v>
      </c>
      <c r="C86" s="57" t="s">
        <v>849</v>
      </c>
      <c r="D86" s="58">
        <f>Invoice!B90</f>
        <v>2</v>
      </c>
      <c r="E86" s="59">
        <f>'Shipping Invoice'!J90*$N$1</f>
        <v>35.729999999999997</v>
      </c>
      <c r="F86" s="59">
        <f t="shared" si="3"/>
        <v>71.459999999999994</v>
      </c>
      <c r="G86" s="60">
        <f t="shared" si="4"/>
        <v>35.729999999999997</v>
      </c>
      <c r="H86" s="63">
        <f t="shared" si="5"/>
        <v>71.459999999999994</v>
      </c>
    </row>
    <row r="87" spans="1:8" s="62" customFormat="1" ht="25.5">
      <c r="A87" s="56" t="str">
        <f>IF((LEN('Copy paste to Here'!G91))&gt;5,((CONCATENATE('Copy paste to Here'!G91," &amp; ",'Copy paste to Here'!D91,"  &amp;  ",'Copy paste to Here'!E91))),"Empty Cell")</f>
        <v xml:space="preserve">Titanium G23 eyebrow barbell, 16g (1.2mm) with two 3mm balls &amp; Length: 8mm  &amp;  </v>
      </c>
      <c r="B87" s="57" t="str">
        <f>'Copy paste to Here'!C91</f>
        <v>UBBEB</v>
      </c>
      <c r="C87" s="57" t="s">
        <v>849</v>
      </c>
      <c r="D87" s="58">
        <f>Invoice!B91</f>
        <v>2</v>
      </c>
      <c r="E87" s="59">
        <f>'Shipping Invoice'!J91*$N$1</f>
        <v>35.729999999999997</v>
      </c>
      <c r="F87" s="59">
        <f t="shared" si="3"/>
        <v>71.459999999999994</v>
      </c>
      <c r="G87" s="60">
        <f t="shared" si="4"/>
        <v>35.729999999999997</v>
      </c>
      <c r="H87" s="63">
        <f t="shared" si="5"/>
        <v>71.459999999999994</v>
      </c>
    </row>
    <row r="88" spans="1:8" s="62" customFormat="1" ht="24">
      <c r="A88" s="56" t="str">
        <f>IF((LEN('Copy paste to Here'!G92))&gt;5,((CONCATENATE('Copy paste to Here'!G92," &amp; ",'Copy paste to Here'!D92,"  &amp;  ",'Copy paste to Here'!E92))),"Empty Cell")</f>
        <v xml:space="preserve">Titanium G23 circular barbell, 16g (1.2mm) with two 3mm balls &amp; Length: 7mm  &amp;  </v>
      </c>
      <c r="B88" s="57" t="str">
        <f>'Copy paste to Here'!C92</f>
        <v>UCBEB</v>
      </c>
      <c r="C88" s="57" t="s">
        <v>818</v>
      </c>
      <c r="D88" s="58">
        <f>Invoice!B92</f>
        <v>2</v>
      </c>
      <c r="E88" s="59">
        <f>'Shipping Invoice'!J92*$N$1</f>
        <v>42.22</v>
      </c>
      <c r="F88" s="59">
        <f t="shared" si="3"/>
        <v>84.44</v>
      </c>
      <c r="G88" s="60">
        <f t="shared" si="4"/>
        <v>42.22</v>
      </c>
      <c r="H88" s="63">
        <f t="shared" si="5"/>
        <v>84.44</v>
      </c>
    </row>
    <row r="89" spans="1:8" s="62" customFormat="1" ht="24">
      <c r="A89" s="56" t="str">
        <f>IF((LEN('Copy paste to Here'!G93))&gt;5,((CONCATENATE('Copy paste to Here'!G93," &amp; ",'Copy paste to Here'!D93,"  &amp;  ",'Copy paste to Here'!E93))),"Empty Cell")</f>
        <v xml:space="preserve">Titanium G23 circular barbell, 16g (1.2mm) with two 3mm balls &amp; Length: 9mm  &amp;  </v>
      </c>
      <c r="B89" s="57" t="str">
        <f>'Copy paste to Here'!C93</f>
        <v>UCBEB</v>
      </c>
      <c r="C89" s="57" t="s">
        <v>818</v>
      </c>
      <c r="D89" s="58">
        <f>Invoice!B93</f>
        <v>2</v>
      </c>
      <c r="E89" s="59">
        <f>'Shipping Invoice'!J93*$N$1</f>
        <v>42.22</v>
      </c>
      <c r="F89" s="59">
        <f t="shared" si="3"/>
        <v>84.44</v>
      </c>
      <c r="G89" s="60">
        <f t="shared" si="4"/>
        <v>42.22</v>
      </c>
      <c r="H89" s="63">
        <f t="shared" si="5"/>
        <v>84.44</v>
      </c>
    </row>
    <row r="90" spans="1:8" s="62" customFormat="1" ht="24">
      <c r="A90" s="56" t="str">
        <f>IF((LEN('Copy paste to Here'!G94))&gt;5,((CONCATENATE('Copy paste to Here'!G94," &amp; ",'Copy paste to Here'!D94,"  &amp;  ",'Copy paste to Here'!E94))),"Empty Cell")</f>
        <v xml:space="preserve">Titanium G23 labret, 16g (1.2mm) with a 3mm ball &amp; Length: 8mm  &amp;  </v>
      </c>
      <c r="B90" s="57" t="str">
        <f>'Copy paste to Here'!C94</f>
        <v>ULBB3</v>
      </c>
      <c r="C90" s="57" t="s">
        <v>820</v>
      </c>
      <c r="D90" s="58">
        <f>Invoice!B94</f>
        <v>2</v>
      </c>
      <c r="E90" s="59">
        <f>'Shipping Invoice'!J94*$N$1</f>
        <v>35.729999999999997</v>
      </c>
      <c r="F90" s="59">
        <f t="shared" si="3"/>
        <v>71.459999999999994</v>
      </c>
      <c r="G90" s="60">
        <f t="shared" si="4"/>
        <v>35.729999999999997</v>
      </c>
      <c r="H90" s="63">
        <f t="shared" si="5"/>
        <v>71.459999999999994</v>
      </c>
    </row>
    <row r="91" spans="1:8" s="62" customFormat="1" ht="24">
      <c r="A91" s="56" t="str">
        <f>IF((LEN('Copy paste to Here'!G95))&gt;5,((CONCATENATE('Copy paste to Here'!G95," &amp; ",'Copy paste to Here'!D95,"  &amp;  ",'Copy paste to Here'!E95))),"Empty Cell")</f>
        <v xml:space="preserve">Titanium G23 labret, 16g (1.2mm) with a 3mm ball &amp; Length: 9mm  &amp;  </v>
      </c>
      <c r="B91" s="57" t="str">
        <f>'Copy paste to Here'!C95</f>
        <v>ULBB3</v>
      </c>
      <c r="C91" s="57" t="s">
        <v>820</v>
      </c>
      <c r="D91" s="58">
        <f>Invoice!B95</f>
        <v>2</v>
      </c>
      <c r="E91" s="59">
        <f>'Shipping Invoice'!J95*$N$1</f>
        <v>35.729999999999997</v>
      </c>
      <c r="F91" s="59">
        <f t="shared" si="3"/>
        <v>71.459999999999994</v>
      </c>
      <c r="G91" s="60">
        <f t="shared" si="4"/>
        <v>35.729999999999997</v>
      </c>
      <c r="H91" s="63">
        <f t="shared" si="5"/>
        <v>71.459999999999994</v>
      </c>
    </row>
    <row r="92" spans="1:8" s="62" customFormat="1" ht="24">
      <c r="A92" s="56" t="str">
        <f>IF((LEN('Copy paste to Here'!G96))&gt;5,((CONCATENATE('Copy paste to Here'!G96," &amp; ",'Copy paste to Here'!D96,"  &amp;  ",'Copy paste to Here'!E96))),"Empty Cell")</f>
        <v xml:space="preserve">Titanium G23 labret, 16g (1.2mm) with a 3mm ball &amp; Length: 11mm  &amp;  </v>
      </c>
      <c r="B92" s="57" t="str">
        <f>'Copy paste to Here'!C96</f>
        <v>ULBB3</v>
      </c>
      <c r="C92" s="57" t="s">
        <v>820</v>
      </c>
      <c r="D92" s="58">
        <f>Invoice!B96</f>
        <v>2</v>
      </c>
      <c r="E92" s="59">
        <f>'Shipping Invoice'!J96*$N$1</f>
        <v>35.729999999999997</v>
      </c>
      <c r="F92" s="59">
        <f t="shared" si="3"/>
        <v>71.459999999999994</v>
      </c>
      <c r="G92" s="60">
        <f t="shared" si="4"/>
        <v>35.729999999999997</v>
      </c>
      <c r="H92" s="63">
        <f t="shared" si="5"/>
        <v>71.459999999999994</v>
      </c>
    </row>
    <row r="93" spans="1:8" s="62" customFormat="1" ht="24">
      <c r="A93" s="56" t="str">
        <f>IF((LEN('Copy paste to Here'!G97))&gt;5,((CONCATENATE('Copy paste to Here'!G97," &amp; ",'Copy paste to Here'!D97,"  &amp;  ",'Copy paste to Here'!E97))),"Empty Cell")</f>
        <v xml:space="preserve">Titanium G23 labret, 16g (1.2mm) with a 3mm ball &amp; Length: 12mm  &amp;  </v>
      </c>
      <c r="B93" s="57" t="str">
        <f>'Copy paste to Here'!C97</f>
        <v>ULBB3</v>
      </c>
      <c r="C93" s="57" t="s">
        <v>820</v>
      </c>
      <c r="D93" s="58">
        <f>Invoice!B97</f>
        <v>2</v>
      </c>
      <c r="E93" s="59">
        <f>'Shipping Invoice'!J97*$N$1</f>
        <v>35.729999999999997</v>
      </c>
      <c r="F93" s="59">
        <f t="shared" si="3"/>
        <v>71.459999999999994</v>
      </c>
      <c r="G93" s="60">
        <f t="shared" si="4"/>
        <v>35.729999999999997</v>
      </c>
      <c r="H93" s="63">
        <f t="shared" si="5"/>
        <v>71.459999999999994</v>
      </c>
    </row>
    <row r="94" spans="1:8" s="62" customFormat="1" ht="25.5">
      <c r="A94" s="56" t="str">
        <f>IF((LEN('Copy paste to Here'!G98))&gt;5,((CONCATENATE('Copy paste to Here'!G98," &amp; ",'Copy paste to Here'!D98,"  &amp;  ",'Copy paste to Here'!E98))),"Empty Cell")</f>
        <v>Pack of 10 pcs. of bioflex barbell posts with external threading, 14g (1.6mm) &amp; Length: 16mm  &amp;  Color: Clear</v>
      </c>
      <c r="B94" s="57" t="str">
        <f>'Copy paste to Here'!C98</f>
        <v>XABB14G</v>
      </c>
      <c r="C94" s="57" t="s">
        <v>822</v>
      </c>
      <c r="D94" s="58">
        <f>Invoice!B98</f>
        <v>1</v>
      </c>
      <c r="E94" s="59">
        <f>'Shipping Invoice'!J98*$N$1</f>
        <v>28.15</v>
      </c>
      <c r="F94" s="59">
        <f t="shared" si="3"/>
        <v>28.15</v>
      </c>
      <c r="G94" s="60">
        <f t="shared" si="4"/>
        <v>28.15</v>
      </c>
      <c r="H94" s="63">
        <f t="shared" si="5"/>
        <v>28.15</v>
      </c>
    </row>
    <row r="95" spans="1:8" s="62" customFormat="1" ht="25.5">
      <c r="A95" s="56" t="str">
        <f>IF((LEN('Copy paste to Here'!G99))&gt;5,((CONCATENATE('Copy paste to Here'!G99," &amp; ",'Copy paste to Here'!D99,"  &amp;  ",'Copy paste to Here'!E99))),"Empty Cell")</f>
        <v>Pack of 10 pcs. of bioflex banana posts with external threading, 16g (1.2mm) &amp; Length: 10mm  &amp;  Color: Clear</v>
      </c>
      <c r="B95" s="57" t="str">
        <f>'Copy paste to Here'!C99</f>
        <v>XABN16G</v>
      </c>
      <c r="C95" s="57" t="s">
        <v>824</v>
      </c>
      <c r="D95" s="58">
        <f>Invoice!B99</f>
        <v>2</v>
      </c>
      <c r="E95" s="59">
        <f>'Shipping Invoice'!J99*$N$1</f>
        <v>28.15</v>
      </c>
      <c r="F95" s="59">
        <f t="shared" si="3"/>
        <v>56.3</v>
      </c>
      <c r="G95" s="60">
        <f t="shared" si="4"/>
        <v>28.15</v>
      </c>
      <c r="H95" s="63">
        <f t="shared" si="5"/>
        <v>56.3</v>
      </c>
    </row>
    <row r="96" spans="1:8" s="62" customFormat="1" ht="24">
      <c r="A96" s="56" t="str">
        <f>IF((LEN('Copy paste to Here'!G100))&gt;5,((CONCATENATE('Copy paste to Here'!G100," &amp; ",'Copy paste to Here'!D100,"  &amp;  ",'Copy paste to Here'!E100))),"Empty Cell")</f>
        <v>Pack of 10 pcs. of Flexible acrylic labret with external threading, 16g (1.2mm) &amp; Length: 10mm  &amp;  Color: Clear</v>
      </c>
      <c r="B96" s="57" t="str">
        <f>'Copy paste to Here'!C100</f>
        <v>XALB16G</v>
      </c>
      <c r="C96" s="57" t="s">
        <v>826</v>
      </c>
      <c r="D96" s="58">
        <f>Invoice!B100</f>
        <v>1</v>
      </c>
      <c r="E96" s="59">
        <f>'Shipping Invoice'!J100*$N$1</f>
        <v>28.15</v>
      </c>
      <c r="F96" s="59">
        <f t="shared" si="3"/>
        <v>28.15</v>
      </c>
      <c r="G96" s="60">
        <f t="shared" si="4"/>
        <v>28.15</v>
      </c>
      <c r="H96" s="63">
        <f t="shared" si="5"/>
        <v>28.15</v>
      </c>
    </row>
    <row r="97" spans="1:8" s="62" customFormat="1" ht="24">
      <c r="A97" s="56" t="str">
        <f>IF((LEN('Copy paste to Here'!G101))&gt;5,((CONCATENATE('Copy paste to Here'!G101," &amp; ",'Copy paste to Here'!D101,"  &amp;  ",'Copy paste to Here'!E101))),"Empty Cell")</f>
        <v xml:space="preserve">Pack of 10 pcs. of 3mm anodized surgical steel balls with threading 1.2mm (16g) &amp; Color: Rainbow  &amp;  </v>
      </c>
      <c r="B97" s="57" t="str">
        <f>'Copy paste to Here'!C101</f>
        <v>XBT3S</v>
      </c>
      <c r="C97" s="57" t="s">
        <v>828</v>
      </c>
      <c r="D97" s="58">
        <f>Invoice!B101</f>
        <v>1</v>
      </c>
      <c r="E97" s="59">
        <f>'Shipping Invoice'!J101*$N$1</f>
        <v>70.37</v>
      </c>
      <c r="F97" s="59">
        <f t="shared" si="3"/>
        <v>70.37</v>
      </c>
      <c r="G97" s="60">
        <f t="shared" si="4"/>
        <v>70.37</v>
      </c>
      <c r="H97" s="63">
        <f t="shared" si="5"/>
        <v>70.37</v>
      </c>
    </row>
    <row r="98" spans="1:8" s="62" customFormat="1" ht="24">
      <c r="A98" s="56" t="str">
        <f>IF((LEN('Copy paste to Here'!G102))&gt;5,((CONCATENATE('Copy paste to Here'!G102," &amp; ",'Copy paste to Here'!D102,"  &amp;  ",'Copy paste to Here'!E102))),"Empty Cell")</f>
        <v xml:space="preserve">Pack of 10 pcs. of 4mm anodized surgical steel dice - threading 1.6mm (14g) &amp; Color: Black  &amp;  </v>
      </c>
      <c r="B98" s="57" t="str">
        <f>'Copy paste to Here'!C102</f>
        <v>XSDIT4</v>
      </c>
      <c r="C98" s="57" t="s">
        <v>830</v>
      </c>
      <c r="D98" s="58">
        <f>Invoice!B102</f>
        <v>1</v>
      </c>
      <c r="E98" s="59">
        <f>'Shipping Invoice'!J102*$N$1</f>
        <v>143.27000000000001</v>
      </c>
      <c r="F98" s="59">
        <f t="shared" si="3"/>
        <v>143.27000000000001</v>
      </c>
      <c r="G98" s="60">
        <f t="shared" si="4"/>
        <v>143.27000000000001</v>
      </c>
      <c r="H98" s="63">
        <f t="shared" si="5"/>
        <v>143.27000000000001</v>
      </c>
    </row>
    <row r="99" spans="1:8" s="62" customFormat="1" ht="36">
      <c r="A99" s="56" t="str">
        <f>IF((LEN('Copy paste to Here'!G103))&gt;5,((CONCATENATE('Copy paste to Here'!G103," &amp; ",'Copy paste to Here'!D103,"  &amp;  ",'Copy paste to Here'!E103))),"Empty Cell")</f>
        <v>Pack of 10 pcs. of anodized 316L steel eyebrow banana post - threading 1.2mm (16g) - length 6mm - 16mm &amp; Length: 10mm  &amp;  Color: Black</v>
      </c>
      <c r="B99" s="57" t="str">
        <f>'Copy paste to Here'!C103</f>
        <v>XTBN16G</v>
      </c>
      <c r="C99" s="57" t="s">
        <v>832</v>
      </c>
      <c r="D99" s="58">
        <f>Invoice!B103</f>
        <v>1</v>
      </c>
      <c r="E99" s="59">
        <f>'Shipping Invoice'!J103*$N$1</f>
        <v>98.88</v>
      </c>
      <c r="F99" s="59">
        <f t="shared" si="3"/>
        <v>98.88</v>
      </c>
      <c r="G99" s="60">
        <f t="shared" si="4"/>
        <v>98.88</v>
      </c>
      <c r="H99" s="63">
        <f t="shared" si="5"/>
        <v>98.88</v>
      </c>
    </row>
    <row r="100" spans="1:8" s="62" customFormat="1" ht="24">
      <c r="A100" s="56" t="str">
        <f>IF((LEN('Copy paste to Here'!G104))&gt;5,((CONCATENATE('Copy paste to Here'!G104," &amp; ",'Copy paste to Here'!D104,"  &amp;  ",'Copy paste to Here'!E104))),"Empty Cell")</f>
        <v xml:space="preserve">Set of 10 pcs. of 3mm acrylic UV balls with 16g (1.2mm) threading &amp; Color: Pink  &amp;  </v>
      </c>
      <c r="B100" s="57" t="str">
        <f>'Copy paste to Here'!C104</f>
        <v>XUVB3</v>
      </c>
      <c r="C100" s="57" t="s">
        <v>834</v>
      </c>
      <c r="D100" s="58">
        <f>Invoice!B104</f>
        <v>1</v>
      </c>
      <c r="E100" s="59">
        <f>'Shipping Invoice'!J104*$N$1</f>
        <v>23.1</v>
      </c>
      <c r="F100" s="59">
        <f t="shared" si="3"/>
        <v>23.1</v>
      </c>
      <c r="G100" s="60">
        <f t="shared" si="4"/>
        <v>23.1</v>
      </c>
      <c r="H100" s="63">
        <f t="shared" si="5"/>
        <v>23.1</v>
      </c>
    </row>
    <row r="101" spans="1:8" s="62" customFormat="1" ht="24">
      <c r="A101" s="56" t="str">
        <f>IF((LEN('Copy paste to Here'!G105))&gt;5,((CONCATENATE('Copy paste to Here'!G105," &amp; ",'Copy paste to Here'!D105,"  &amp;  ",'Copy paste to Here'!E105))),"Empty Cell")</f>
        <v xml:space="preserve">Set of 10 pcs. of 3mm acrylic UV cones with 16g (1.2mm) threading &amp; Color: Green  &amp;  </v>
      </c>
      <c r="B101" s="57" t="str">
        <f>'Copy paste to Here'!C105</f>
        <v>XUVCN3</v>
      </c>
      <c r="C101" s="57" t="s">
        <v>837</v>
      </c>
      <c r="D101" s="58">
        <f>Invoice!B105</f>
        <v>1</v>
      </c>
      <c r="E101" s="59">
        <f>'Shipping Invoice'!J105*$N$1</f>
        <v>26.71</v>
      </c>
      <c r="F101" s="59">
        <f t="shared" si="3"/>
        <v>26.71</v>
      </c>
      <c r="G101" s="60">
        <f t="shared" si="4"/>
        <v>26.71</v>
      </c>
      <c r="H101" s="63">
        <f t="shared" si="5"/>
        <v>26.71</v>
      </c>
    </row>
    <row r="102" spans="1:8" s="62" customFormat="1" ht="24">
      <c r="A102" s="56" t="str">
        <f>IF((LEN('Copy paste to Here'!G106))&gt;5,((CONCATENATE('Copy paste to Here'!G106," &amp; ",'Copy paste to Here'!D106,"  &amp;  ",'Copy paste to Here'!E106))),"Empty Cell")</f>
        <v xml:space="preserve">Set of 10 pcs. of 4mm acrylic UV dice with 14g (1.6mm) threading &amp; Color: Green  &amp;  </v>
      </c>
      <c r="B102" s="57" t="str">
        <f>'Copy paste to Here'!C106</f>
        <v>XUVDI4</v>
      </c>
      <c r="C102" s="57" t="s">
        <v>840</v>
      </c>
      <c r="D102" s="58">
        <f>Invoice!B106</f>
        <v>1</v>
      </c>
      <c r="E102" s="59">
        <f>'Shipping Invoice'!J106*$N$1</f>
        <v>44.75</v>
      </c>
      <c r="F102" s="59">
        <f t="shared" si="3"/>
        <v>44.75</v>
      </c>
      <c r="G102" s="60">
        <f t="shared" si="4"/>
        <v>44.75</v>
      </c>
      <c r="H102" s="63">
        <f t="shared" si="5"/>
        <v>44.75</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6465.8600000000015</v>
      </c>
      <c r="G1000" s="60"/>
      <c r="H1000" s="61">
        <f t="shared" ref="H1000:H1007" si="49">F1000*$E$14</f>
        <v>6465.8600000000015</v>
      </c>
    </row>
    <row r="1001" spans="1:8" s="62" customFormat="1">
      <c r="A1001" s="56" t="str">
        <f>'[2]Copy paste to Here'!T2</f>
        <v>SHIPPING HANDLING</v>
      </c>
      <c r="B1001" s="75"/>
      <c r="C1001" s="75"/>
      <c r="D1001" s="76"/>
      <c r="E1001" s="67"/>
      <c r="F1001" s="59">
        <f>Invoice!J108</f>
        <v>-2586.344000000001</v>
      </c>
      <c r="G1001" s="60"/>
      <c r="H1001" s="61">
        <f t="shared" si="49"/>
        <v>-2586.344000000001</v>
      </c>
    </row>
    <row r="1002" spans="1:8" s="62" customFormat="1" outlineLevel="1">
      <c r="A1002" s="56" t="str">
        <f>'[2]Copy paste to Here'!T3</f>
        <v>DISCOUNT</v>
      </c>
      <c r="B1002" s="75"/>
      <c r="C1002" s="75"/>
      <c r="D1002" s="76"/>
      <c r="E1002" s="67"/>
      <c r="F1002" s="59">
        <f>Invoice!J109</f>
        <v>0</v>
      </c>
      <c r="G1002" s="60"/>
      <c r="H1002" s="61">
        <f t="shared" si="49"/>
        <v>0</v>
      </c>
    </row>
    <row r="1003" spans="1:8" s="62" customFormat="1">
      <c r="A1003" s="56" t="str">
        <f>'[2]Copy paste to Here'!T4</f>
        <v>Total:</v>
      </c>
      <c r="B1003" s="75"/>
      <c r="C1003" s="75"/>
      <c r="D1003" s="76"/>
      <c r="E1003" s="67"/>
      <c r="F1003" s="59">
        <f>SUM(F1000:F1002)</f>
        <v>3879.5160000000005</v>
      </c>
      <c r="G1003" s="60"/>
      <c r="H1003" s="61">
        <f t="shared" si="49"/>
        <v>3879.5160000000005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6465.8600000000015</v>
      </c>
    </row>
    <row r="1010" spans="1:8" s="21" customFormat="1">
      <c r="A1010" s="22"/>
      <c r="E1010" s="21" t="s">
        <v>177</v>
      </c>
      <c r="H1010" s="84">
        <f>(SUMIF($A$1000:$A$1008,"Total:",$H$1000:$H$1008))</f>
        <v>3879.5160000000005</v>
      </c>
    </row>
    <row r="1011" spans="1:8" s="21" customFormat="1">
      <c r="E1011" s="21" t="s">
        <v>178</v>
      </c>
      <c r="H1011" s="85">
        <f>H1013-H1012</f>
        <v>3625.72</v>
      </c>
    </row>
    <row r="1012" spans="1:8" s="21" customFormat="1">
      <c r="E1012" s="21" t="s">
        <v>179</v>
      </c>
      <c r="H1012" s="85">
        <f>ROUND((H1013*7)/107,2)</f>
        <v>253.8</v>
      </c>
    </row>
    <row r="1013" spans="1:8" s="21" customFormat="1">
      <c r="E1013" s="22" t="s">
        <v>180</v>
      </c>
      <c r="H1013" s="86">
        <f>ROUND((SUMIF($A$1000:$A$1008,"Total:",$H$1000:$H$1008)),2)</f>
        <v>3879.52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5"/>
  <sheetViews>
    <sheetView workbookViewId="0">
      <selection activeCell="A5" sqref="A5"/>
    </sheetView>
  </sheetViews>
  <sheetFormatPr defaultRowHeight="15"/>
  <sheetData>
    <row r="1" spans="1:1">
      <c r="A1" s="2" t="s">
        <v>722</v>
      </c>
    </row>
    <row r="2" spans="1:1">
      <c r="A2" s="2" t="s">
        <v>580</v>
      </c>
    </row>
    <row r="3" spans="1:1">
      <c r="A3" s="2" t="s">
        <v>723</v>
      </c>
    </row>
    <row r="4" spans="1:1">
      <c r="A4" s="2" t="s">
        <v>725</v>
      </c>
    </row>
    <row r="5" spans="1:1">
      <c r="A5" s="2" t="s">
        <v>727</v>
      </c>
    </row>
    <row r="6" spans="1:1">
      <c r="A6" s="2" t="s">
        <v>727</v>
      </c>
    </row>
    <row r="7" spans="1:1">
      <c r="A7" s="2" t="s">
        <v>730</v>
      </c>
    </row>
    <row r="8" spans="1:1">
      <c r="A8" s="2" t="s">
        <v>732</v>
      </c>
    </row>
    <row r="9" spans="1:1">
      <c r="A9" s="2" t="s">
        <v>732</v>
      </c>
    </row>
    <row r="10" spans="1:1">
      <c r="A10" s="2" t="s">
        <v>732</v>
      </c>
    </row>
    <row r="11" spans="1:1">
      <c r="A11" s="2" t="s">
        <v>734</v>
      </c>
    </row>
    <row r="12" spans="1:1">
      <c r="A12" s="2" t="s">
        <v>736</v>
      </c>
    </row>
    <row r="13" spans="1:1">
      <c r="A13" s="2" t="s">
        <v>737</v>
      </c>
    </row>
    <row r="14" spans="1:1">
      <c r="A14" s="2" t="s">
        <v>737</v>
      </c>
    </row>
    <row r="15" spans="1:1">
      <c r="A15" s="2" t="s">
        <v>739</v>
      </c>
    </row>
    <row r="16" spans="1:1">
      <c r="A16" s="2" t="s">
        <v>741</v>
      </c>
    </row>
    <row r="17" spans="1:1">
      <c r="A17" s="2" t="s">
        <v>741</v>
      </c>
    </row>
    <row r="18" spans="1:1">
      <c r="A18" s="2" t="s">
        <v>743</v>
      </c>
    </row>
    <row r="19" spans="1:1">
      <c r="A19" s="2" t="s">
        <v>745</v>
      </c>
    </row>
    <row r="20" spans="1:1">
      <c r="A20" s="2" t="s">
        <v>747</v>
      </c>
    </row>
    <row r="21" spans="1:1">
      <c r="A21" s="2" t="s">
        <v>662</v>
      </c>
    </row>
    <row r="22" spans="1:1">
      <c r="A22" s="2" t="s">
        <v>750</v>
      </c>
    </row>
    <row r="23" spans="1:1">
      <c r="A23" s="2" t="s">
        <v>752</v>
      </c>
    </row>
    <row r="24" spans="1:1">
      <c r="A24" s="2" t="s">
        <v>754</v>
      </c>
    </row>
    <row r="25" spans="1:1">
      <c r="A25" s="2" t="s">
        <v>756</v>
      </c>
    </row>
    <row r="26" spans="1:1">
      <c r="A26" s="2" t="s">
        <v>758</v>
      </c>
    </row>
    <row r="27" spans="1:1">
      <c r="A27" s="2" t="s">
        <v>760</v>
      </c>
    </row>
    <row r="28" spans="1:1">
      <c r="A28" s="2" t="s">
        <v>760</v>
      </c>
    </row>
    <row r="29" spans="1:1">
      <c r="A29" s="2" t="s">
        <v>612</v>
      </c>
    </row>
    <row r="30" spans="1:1">
      <c r="A30" s="2" t="s">
        <v>763</v>
      </c>
    </row>
    <row r="31" spans="1:1">
      <c r="A31" s="2" t="s">
        <v>763</v>
      </c>
    </row>
    <row r="32" spans="1:1">
      <c r="A32" s="2" t="s">
        <v>765</v>
      </c>
    </row>
    <row r="33" spans="1:1">
      <c r="A33" s="2" t="s">
        <v>767</v>
      </c>
    </row>
    <row r="34" spans="1:1">
      <c r="A34" s="2" t="s">
        <v>769</v>
      </c>
    </row>
    <row r="35" spans="1:1">
      <c r="A35" s="2" t="s">
        <v>842</v>
      </c>
    </row>
    <row r="36" spans="1:1">
      <c r="A36" s="2" t="s">
        <v>843</v>
      </c>
    </row>
    <row r="37" spans="1:1">
      <c r="A37" s="2" t="s">
        <v>844</v>
      </c>
    </row>
    <row r="38" spans="1:1">
      <c r="A38" s="2" t="s">
        <v>710</v>
      </c>
    </row>
    <row r="39" spans="1:1">
      <c r="A39" s="2" t="s">
        <v>710</v>
      </c>
    </row>
    <row r="40" spans="1:1">
      <c r="A40" s="2" t="s">
        <v>710</v>
      </c>
    </row>
    <row r="41" spans="1:1">
      <c r="A41" s="2" t="s">
        <v>775</v>
      </c>
    </row>
    <row r="42" spans="1:1">
      <c r="A42" s="2" t="s">
        <v>777</v>
      </c>
    </row>
    <row r="43" spans="1:1">
      <c r="A43" s="2" t="s">
        <v>845</v>
      </c>
    </row>
    <row r="44" spans="1:1">
      <c r="A44" s="2" t="s">
        <v>846</v>
      </c>
    </row>
    <row r="45" spans="1:1">
      <c r="A45" s="2" t="s">
        <v>847</v>
      </c>
    </row>
    <row r="46" spans="1:1">
      <c r="A46" s="2" t="s">
        <v>782</v>
      </c>
    </row>
    <row r="47" spans="1:1">
      <c r="A47" s="2" t="s">
        <v>784</v>
      </c>
    </row>
    <row r="48" spans="1:1">
      <c r="A48" s="2" t="s">
        <v>786</v>
      </c>
    </row>
    <row r="49" spans="1:1">
      <c r="A49" s="2" t="s">
        <v>848</v>
      </c>
    </row>
    <row r="50" spans="1:1">
      <c r="A50" s="2" t="s">
        <v>790</v>
      </c>
    </row>
    <row r="51" spans="1:1">
      <c r="A51" s="2" t="s">
        <v>792</v>
      </c>
    </row>
    <row r="52" spans="1:1">
      <c r="A52" s="2" t="s">
        <v>794</v>
      </c>
    </row>
    <row r="53" spans="1:1">
      <c r="A53" s="2" t="s">
        <v>796</v>
      </c>
    </row>
    <row r="54" spans="1:1">
      <c r="A54" s="2" t="s">
        <v>116</v>
      </c>
    </row>
    <row r="55" spans="1:1">
      <c r="A55" s="2" t="s">
        <v>800</v>
      </c>
    </row>
    <row r="56" spans="1:1">
      <c r="A56" s="2" t="s">
        <v>802</v>
      </c>
    </row>
    <row r="57" spans="1:1">
      <c r="A57" s="2" t="s">
        <v>649</v>
      </c>
    </row>
    <row r="58" spans="1:1">
      <c r="A58" s="2" t="s">
        <v>711</v>
      </c>
    </row>
    <row r="59" spans="1:1">
      <c r="A59" s="2" t="s">
        <v>804</v>
      </c>
    </row>
    <row r="60" spans="1:1">
      <c r="A60" s="2" t="s">
        <v>806</v>
      </c>
    </row>
    <row r="61" spans="1:1">
      <c r="A61" s="2" t="s">
        <v>600</v>
      </c>
    </row>
    <row r="62" spans="1:1">
      <c r="A62" s="2" t="s">
        <v>600</v>
      </c>
    </row>
    <row r="63" spans="1:1">
      <c r="A63" s="2" t="s">
        <v>808</v>
      </c>
    </row>
    <row r="64" spans="1:1">
      <c r="A64" s="2" t="s">
        <v>810</v>
      </c>
    </row>
    <row r="65" spans="1:1">
      <c r="A65" s="2" t="s">
        <v>812</v>
      </c>
    </row>
    <row r="66" spans="1:1">
      <c r="A66" s="2" t="s">
        <v>814</v>
      </c>
    </row>
    <row r="67" spans="1:1">
      <c r="A67" s="2" t="s">
        <v>644</v>
      </c>
    </row>
    <row r="68" spans="1:1">
      <c r="A68" s="2" t="s">
        <v>849</v>
      </c>
    </row>
    <row r="69" spans="1:1">
      <c r="A69" s="2" t="s">
        <v>849</v>
      </c>
    </row>
    <row r="70" spans="1:1">
      <c r="A70" s="2" t="s">
        <v>849</v>
      </c>
    </row>
    <row r="71" spans="1:1">
      <c r="A71" s="2" t="s">
        <v>818</v>
      </c>
    </row>
    <row r="72" spans="1:1">
      <c r="A72" s="2" t="s">
        <v>818</v>
      </c>
    </row>
    <row r="73" spans="1:1">
      <c r="A73" s="2" t="s">
        <v>820</v>
      </c>
    </row>
    <row r="74" spans="1:1">
      <c r="A74" s="2" t="s">
        <v>820</v>
      </c>
    </row>
    <row r="75" spans="1:1">
      <c r="A75" s="2" t="s">
        <v>820</v>
      </c>
    </row>
    <row r="76" spans="1:1">
      <c r="A76" s="2" t="s">
        <v>820</v>
      </c>
    </row>
    <row r="77" spans="1:1">
      <c r="A77" s="2" t="s">
        <v>822</v>
      </c>
    </row>
    <row r="78" spans="1:1">
      <c r="A78" s="2" t="s">
        <v>824</v>
      </c>
    </row>
    <row r="79" spans="1:1">
      <c r="A79" s="2" t="s">
        <v>826</v>
      </c>
    </row>
    <row r="80" spans="1:1">
      <c r="A80" s="2" t="s">
        <v>828</v>
      </c>
    </row>
    <row r="81" spans="1:1">
      <c r="A81" s="2" t="s">
        <v>830</v>
      </c>
    </row>
    <row r="82" spans="1:1">
      <c r="A82" s="2" t="s">
        <v>832</v>
      </c>
    </row>
    <row r="83" spans="1:1">
      <c r="A83" s="2" t="s">
        <v>834</v>
      </c>
    </row>
    <row r="84" spans="1:1">
      <c r="A84" s="2" t="s">
        <v>837</v>
      </c>
    </row>
    <row r="85" spans="1:1">
      <c r="A85" s="2" t="s">
        <v>840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2024-02-13T10:27:21Z</cp:lastPrinted>
  <dcterms:created xsi:type="dcterms:W3CDTF">2009-06-02T18:56:54Z</dcterms:created>
  <dcterms:modified xsi:type="dcterms:W3CDTF">2024-02-13T10:27:37Z</dcterms:modified>
</cp:coreProperties>
</file>