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9E417B9-7B8D-4572-8966-AC44103510DA}"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Invoice!$A$1:$K$143</definedName>
    <definedName name="_xlnm.Print_Area" localSheetId="3">'Shipping Invoice'!$A$1:$L$135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3" i="2" l="1"/>
  <c r="K133" i="7" l="1"/>
  <c r="E123" i="6"/>
  <c r="E121" i="6"/>
  <c r="E117" i="6"/>
  <c r="E115" i="6"/>
  <c r="E111" i="6"/>
  <c r="E109" i="6"/>
  <c r="E105" i="6"/>
  <c r="E103" i="6"/>
  <c r="E99" i="6"/>
  <c r="E97" i="6"/>
  <c r="E93" i="6"/>
  <c r="E91" i="6"/>
  <c r="E87" i="6"/>
  <c r="E85" i="6"/>
  <c r="E81" i="6"/>
  <c r="E79" i="6"/>
  <c r="E75" i="6"/>
  <c r="E73" i="6"/>
  <c r="E69" i="6"/>
  <c r="E67" i="6"/>
  <c r="E63" i="6"/>
  <c r="E61" i="6"/>
  <c r="E58" i="6"/>
  <c r="E57" i="6"/>
  <c r="E56" i="6"/>
  <c r="E55" i="6"/>
  <c r="E52" i="6"/>
  <c r="E51" i="6"/>
  <c r="E50" i="6"/>
  <c r="E49" i="6"/>
  <c r="E46" i="6"/>
  <c r="E45" i="6"/>
  <c r="E44" i="6"/>
  <c r="E43" i="6"/>
  <c r="E40" i="6"/>
  <c r="E39" i="6"/>
  <c r="E38" i="6"/>
  <c r="E37" i="6"/>
  <c r="E34" i="6"/>
  <c r="E33" i="6"/>
  <c r="E32" i="6"/>
  <c r="E31" i="6"/>
  <c r="E28" i="6"/>
  <c r="E27" i="6"/>
  <c r="E26" i="6"/>
  <c r="E25" i="6"/>
  <c r="E22" i="6"/>
  <c r="E21" i="6"/>
  <c r="E20" i="6"/>
  <c r="E19" i="6"/>
  <c r="K14" i="7"/>
  <c r="K17" i="7"/>
  <c r="K10" i="7"/>
  <c r="I130" i="7"/>
  <c r="I129" i="7"/>
  <c r="I124" i="7"/>
  <c r="I123" i="7"/>
  <c r="B121" i="7"/>
  <c r="I119" i="7"/>
  <c r="I118" i="7"/>
  <c r="B113" i="7"/>
  <c r="K113" i="7" s="1"/>
  <c r="I113" i="7"/>
  <c r="B109" i="7"/>
  <c r="I109" i="7"/>
  <c r="I108" i="7"/>
  <c r="B107" i="7"/>
  <c r="I104" i="7"/>
  <c r="B103" i="7"/>
  <c r="I99" i="7"/>
  <c r="I98" i="7"/>
  <c r="B95" i="7"/>
  <c r="I94" i="7"/>
  <c r="I93" i="7"/>
  <c r="B91" i="7"/>
  <c r="B89" i="7"/>
  <c r="K89" i="7" s="1"/>
  <c r="I89" i="7"/>
  <c r="B85" i="7"/>
  <c r="I85" i="7"/>
  <c r="I84" i="7"/>
  <c r="I79" i="7"/>
  <c r="I78" i="7"/>
  <c r="B77" i="7"/>
  <c r="I74" i="7"/>
  <c r="B73" i="7"/>
  <c r="B71" i="7"/>
  <c r="I70" i="7"/>
  <c r="I69" i="7"/>
  <c r="B67" i="7"/>
  <c r="I65" i="7"/>
  <c r="I64" i="7"/>
  <c r="I62" i="7"/>
  <c r="B59" i="7"/>
  <c r="I59" i="7"/>
  <c r="I57" i="7"/>
  <c r="B55" i="7"/>
  <c r="I55" i="7"/>
  <c r="I54" i="7"/>
  <c r="B53" i="7"/>
  <c r="I53" i="7"/>
  <c r="I50" i="7"/>
  <c r="B49" i="7"/>
  <c r="I48" i="7"/>
  <c r="I45" i="7"/>
  <c r="I44" i="7"/>
  <c r="I42" i="7"/>
  <c r="B41" i="7"/>
  <c r="I40" i="7"/>
  <c r="I39" i="7"/>
  <c r="I37" i="7"/>
  <c r="B35" i="7"/>
  <c r="I35" i="7"/>
  <c r="I34" i="7"/>
  <c r="I32" i="7"/>
  <c r="B31" i="7"/>
  <c r="I30" i="7"/>
  <c r="B29" i="7"/>
  <c r="I28" i="7"/>
  <c r="B25" i="7"/>
  <c r="I25" i="7"/>
  <c r="I23" i="7"/>
  <c r="N1" i="7"/>
  <c r="I125" i="7" s="1"/>
  <c r="N1" i="6"/>
  <c r="E125" i="6" s="1"/>
  <c r="F1002" i="6"/>
  <c r="D126" i="6"/>
  <c r="B130" i="7" s="1"/>
  <c r="D125" i="6"/>
  <c r="B129" i="7" s="1"/>
  <c r="D124" i="6"/>
  <c r="B128" i="7" s="1"/>
  <c r="D123" i="6"/>
  <c r="B127" i="7" s="1"/>
  <c r="D122" i="6"/>
  <c r="B126" i="7" s="1"/>
  <c r="D121" i="6"/>
  <c r="B125" i="7" s="1"/>
  <c r="D120" i="6"/>
  <c r="B124" i="7" s="1"/>
  <c r="D119" i="6"/>
  <c r="B123" i="7" s="1"/>
  <c r="D118" i="6"/>
  <c r="B122" i="7" s="1"/>
  <c r="D117" i="6"/>
  <c r="D116" i="6"/>
  <c r="B120" i="7" s="1"/>
  <c r="D115" i="6"/>
  <c r="B119" i="7" s="1"/>
  <c r="D114" i="6"/>
  <c r="B118" i="7" s="1"/>
  <c r="D113" i="6"/>
  <c r="B117" i="7" s="1"/>
  <c r="D112" i="6"/>
  <c r="B116" i="7" s="1"/>
  <c r="D111" i="6"/>
  <c r="B115" i="7" s="1"/>
  <c r="D110" i="6"/>
  <c r="B114" i="7" s="1"/>
  <c r="D109" i="6"/>
  <c r="D108" i="6"/>
  <c r="B112" i="7" s="1"/>
  <c r="D107" i="6"/>
  <c r="B111" i="7" s="1"/>
  <c r="D106" i="6"/>
  <c r="B110" i="7" s="1"/>
  <c r="D105" i="6"/>
  <c r="D104" i="6"/>
  <c r="B108" i="7" s="1"/>
  <c r="K108" i="7" s="1"/>
  <c r="D103" i="6"/>
  <c r="D102" i="6"/>
  <c r="B106" i="7" s="1"/>
  <c r="D101" i="6"/>
  <c r="B105" i="7" s="1"/>
  <c r="D100" i="6"/>
  <c r="B104" i="7" s="1"/>
  <c r="D99" i="6"/>
  <c r="D98" i="6"/>
  <c r="B102" i="7" s="1"/>
  <c r="D97" i="6"/>
  <c r="B101" i="7" s="1"/>
  <c r="D96" i="6"/>
  <c r="B100" i="7" s="1"/>
  <c r="D95" i="6"/>
  <c r="B99" i="7" s="1"/>
  <c r="D94" i="6"/>
  <c r="B98" i="7" s="1"/>
  <c r="D93" i="6"/>
  <c r="B97" i="7" s="1"/>
  <c r="D92" i="6"/>
  <c r="B96" i="7" s="1"/>
  <c r="D91" i="6"/>
  <c r="D90" i="6"/>
  <c r="B94" i="7" s="1"/>
  <c r="D89" i="6"/>
  <c r="B93" i="7" s="1"/>
  <c r="D88" i="6"/>
  <c r="B92" i="7" s="1"/>
  <c r="D87" i="6"/>
  <c r="D86" i="6"/>
  <c r="B90" i="7" s="1"/>
  <c r="D85" i="6"/>
  <c r="D84" i="6"/>
  <c r="B88" i="7" s="1"/>
  <c r="D83" i="6"/>
  <c r="B87" i="7" s="1"/>
  <c r="D82" i="6"/>
  <c r="B86" i="7" s="1"/>
  <c r="D81" i="6"/>
  <c r="D80" i="6"/>
  <c r="B84" i="7" s="1"/>
  <c r="K84" i="7" s="1"/>
  <c r="D79" i="6"/>
  <c r="B83" i="7" s="1"/>
  <c r="D78" i="6"/>
  <c r="B82" i="7" s="1"/>
  <c r="D77" i="6"/>
  <c r="B81" i="7" s="1"/>
  <c r="D76" i="6"/>
  <c r="B80" i="7" s="1"/>
  <c r="D75" i="6"/>
  <c r="B79" i="7" s="1"/>
  <c r="K79" i="7" s="1"/>
  <c r="D74" i="6"/>
  <c r="B78" i="7" s="1"/>
  <c r="K78" i="7" s="1"/>
  <c r="D73" i="6"/>
  <c r="D72" i="6"/>
  <c r="B76" i="7" s="1"/>
  <c r="D71" i="6"/>
  <c r="B75" i="7" s="1"/>
  <c r="D70" i="6"/>
  <c r="B74" i="7" s="1"/>
  <c r="D69" i="6"/>
  <c r="D68" i="6"/>
  <c r="B72" i="7" s="1"/>
  <c r="D67" i="6"/>
  <c r="D66" i="6"/>
  <c r="B70" i="7" s="1"/>
  <c r="D65" i="6"/>
  <c r="B69" i="7" s="1"/>
  <c r="D64" i="6"/>
  <c r="B68" i="7" s="1"/>
  <c r="D63" i="6"/>
  <c r="D62" i="6"/>
  <c r="B66" i="7" s="1"/>
  <c r="D61" i="6"/>
  <c r="B65" i="7" s="1"/>
  <c r="D60" i="6"/>
  <c r="B64" i="7" s="1"/>
  <c r="D59" i="6"/>
  <c r="B63" i="7" s="1"/>
  <c r="D58" i="6"/>
  <c r="B62" i="7" s="1"/>
  <c r="K62" i="7" s="1"/>
  <c r="D57" i="6"/>
  <c r="B61" i="7" s="1"/>
  <c r="D56" i="6"/>
  <c r="B60" i="7" s="1"/>
  <c r="D55" i="6"/>
  <c r="D54" i="6"/>
  <c r="B58" i="7" s="1"/>
  <c r="D53" i="6"/>
  <c r="B57" i="7" s="1"/>
  <c r="D52" i="6"/>
  <c r="B56" i="7" s="1"/>
  <c r="D51" i="6"/>
  <c r="D50" i="6"/>
  <c r="B54" i="7" s="1"/>
  <c r="K54" i="7" s="1"/>
  <c r="D49" i="6"/>
  <c r="D48" i="6"/>
  <c r="B52" i="7" s="1"/>
  <c r="D47" i="6"/>
  <c r="B51" i="7" s="1"/>
  <c r="D46" i="6"/>
  <c r="B50" i="7" s="1"/>
  <c r="D45" i="6"/>
  <c r="D44" i="6"/>
  <c r="B48" i="7" s="1"/>
  <c r="K48" i="7" s="1"/>
  <c r="D43" i="6"/>
  <c r="B47" i="7" s="1"/>
  <c r="D42" i="6"/>
  <c r="B46" i="7" s="1"/>
  <c r="D41" i="6"/>
  <c r="B45" i="7" s="1"/>
  <c r="D40" i="6"/>
  <c r="B44" i="7" s="1"/>
  <c r="D39" i="6"/>
  <c r="B43" i="7" s="1"/>
  <c r="D38" i="6"/>
  <c r="B42" i="7" s="1"/>
  <c r="K42" i="7" s="1"/>
  <c r="D37" i="6"/>
  <c r="D36" i="6"/>
  <c r="B40" i="7" s="1"/>
  <c r="D35" i="6"/>
  <c r="B39" i="7" s="1"/>
  <c r="D34" i="6"/>
  <c r="B38" i="7" s="1"/>
  <c r="D33" i="6"/>
  <c r="B37" i="7" s="1"/>
  <c r="K37" i="7" s="1"/>
  <c r="D32" i="6"/>
  <c r="B36" i="7" s="1"/>
  <c r="D31" i="6"/>
  <c r="D30" i="6"/>
  <c r="B34" i="7" s="1"/>
  <c r="D29" i="6"/>
  <c r="B33" i="7" s="1"/>
  <c r="D28" i="6"/>
  <c r="B32" i="7" s="1"/>
  <c r="D27" i="6"/>
  <c r="D26" i="6"/>
  <c r="B30" i="7" s="1"/>
  <c r="K30" i="7" s="1"/>
  <c r="D25" i="6"/>
  <c r="D24" i="6"/>
  <c r="B28" i="7" s="1"/>
  <c r="K28" i="7" s="1"/>
  <c r="D23" i="6"/>
  <c r="B27" i="7" s="1"/>
  <c r="D22" i="6"/>
  <c r="B26" i="7" s="1"/>
  <c r="D21" i="6"/>
  <c r="D20" i="6"/>
  <c r="B24" i="7" s="1"/>
  <c r="D19" i="6"/>
  <c r="B23" i="7" s="1"/>
  <c r="D18" i="6"/>
  <c r="B22" i="7" s="1"/>
  <c r="G3" i="6"/>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31" i="2" l="1"/>
  <c r="J132" i="2" s="1"/>
  <c r="K132" i="7" s="1"/>
  <c r="F1001" i="6"/>
  <c r="K59" i="7"/>
  <c r="K50" i="7"/>
  <c r="K74" i="7"/>
  <c r="K80" i="7"/>
  <c r="K92" i="7"/>
  <c r="K104" i="7"/>
  <c r="K116" i="7"/>
  <c r="K128" i="7"/>
  <c r="K35" i="7"/>
  <c r="I46" i="7"/>
  <c r="I51" i="7"/>
  <c r="I66" i="7"/>
  <c r="K33" i="7"/>
  <c r="K39" i="7"/>
  <c r="K45" i="7"/>
  <c r="K51" i="7"/>
  <c r="K57" i="7"/>
  <c r="K63" i="7"/>
  <c r="K69" i="7"/>
  <c r="K87" i="7"/>
  <c r="K93" i="7"/>
  <c r="K99" i="7"/>
  <c r="K123" i="7"/>
  <c r="K129" i="7"/>
  <c r="I22" i="7"/>
  <c r="I27" i="7"/>
  <c r="K27" i="7" s="1"/>
  <c r="I36" i="7"/>
  <c r="K36" i="7" s="1"/>
  <c r="K41" i="7"/>
  <c r="I47" i="7"/>
  <c r="I52" i="7"/>
  <c r="K52" i="7" s="1"/>
  <c r="I56" i="7"/>
  <c r="I61" i="7"/>
  <c r="I67" i="7"/>
  <c r="K71" i="7"/>
  <c r="I76" i="7"/>
  <c r="I81" i="7"/>
  <c r="K81" i="7" s="1"/>
  <c r="I86" i="7"/>
  <c r="K86" i="7" s="1"/>
  <c r="I91" i="7"/>
  <c r="K95" i="7"/>
  <c r="I101" i="7"/>
  <c r="K101" i="7" s="1"/>
  <c r="I106" i="7"/>
  <c r="I110" i="7"/>
  <c r="K110" i="7" s="1"/>
  <c r="I115" i="7"/>
  <c r="K115" i="7" s="1"/>
  <c r="I121" i="7"/>
  <c r="I126" i="7"/>
  <c r="K24" i="7"/>
  <c r="K34" i="7"/>
  <c r="K40" i="7"/>
  <c r="K46" i="7"/>
  <c r="K64" i="7"/>
  <c r="K70" i="7"/>
  <c r="K76" i="7"/>
  <c r="K94" i="7"/>
  <c r="K100" i="7"/>
  <c r="K106" i="7"/>
  <c r="K118" i="7"/>
  <c r="K124" i="7"/>
  <c r="K130" i="7"/>
  <c r="K67" i="7"/>
  <c r="I72" i="7"/>
  <c r="K72" i="7" s="1"/>
  <c r="I77" i="7"/>
  <c r="K77" i="7" s="1"/>
  <c r="I82" i="7"/>
  <c r="K82" i="7" s="1"/>
  <c r="I87" i="7"/>
  <c r="K91" i="7"/>
  <c r="I96" i="7"/>
  <c r="K96" i="7" s="1"/>
  <c r="I102" i="7"/>
  <c r="I107" i="7"/>
  <c r="K107" i="7" s="1"/>
  <c r="I111" i="7"/>
  <c r="K111" i="7" s="1"/>
  <c r="I116" i="7"/>
  <c r="K121" i="7"/>
  <c r="I127" i="7"/>
  <c r="K23" i="7"/>
  <c r="K47" i="7"/>
  <c r="K65" i="7"/>
  <c r="K119" i="7"/>
  <c r="K125" i="7"/>
  <c r="I24" i="7"/>
  <c r="I29" i="7"/>
  <c r="K29" i="7" s="1"/>
  <c r="I33" i="7"/>
  <c r="I38" i="7"/>
  <c r="K38" i="7" s="1"/>
  <c r="I43" i="7"/>
  <c r="K43" i="7" s="1"/>
  <c r="I49" i="7"/>
  <c r="K53" i="7"/>
  <c r="I58" i="7"/>
  <c r="K58" i="7" s="1"/>
  <c r="I63" i="7"/>
  <c r="I68" i="7"/>
  <c r="K68" i="7" s="1"/>
  <c r="I73" i="7"/>
  <c r="I83" i="7"/>
  <c r="K83" i="7" s="1"/>
  <c r="I88" i="7"/>
  <c r="K88" i="7" s="1"/>
  <c r="I92" i="7"/>
  <c r="I97" i="7"/>
  <c r="K97" i="7" s="1"/>
  <c r="I103" i="7"/>
  <c r="K103" i="7" s="1"/>
  <c r="I112" i="7"/>
  <c r="K112" i="7" s="1"/>
  <c r="I117" i="7"/>
  <c r="K117" i="7" s="1"/>
  <c r="I122" i="7"/>
  <c r="I128" i="7"/>
  <c r="K66" i="7"/>
  <c r="K102" i="7"/>
  <c r="K126" i="7"/>
  <c r="K49" i="7"/>
  <c r="K73" i="7"/>
  <c r="K127" i="7"/>
  <c r="K60" i="7"/>
  <c r="K61" i="7"/>
  <c r="K25" i="7"/>
  <c r="K32" i="7"/>
  <c r="K44" i="7"/>
  <c r="K56" i="7"/>
  <c r="K98" i="7"/>
  <c r="K122" i="7"/>
  <c r="I26" i="7"/>
  <c r="K26" i="7" s="1"/>
  <c r="I31" i="7"/>
  <c r="K31" i="7" s="1"/>
  <c r="I41" i="7"/>
  <c r="K55" i="7"/>
  <c r="I60" i="7"/>
  <c r="I71" i="7"/>
  <c r="I75" i="7"/>
  <c r="K75" i="7" s="1"/>
  <c r="I80" i="7"/>
  <c r="K85" i="7"/>
  <c r="I90" i="7"/>
  <c r="K90" i="7" s="1"/>
  <c r="I95" i="7"/>
  <c r="I100" i="7"/>
  <c r="I105" i="7"/>
  <c r="K105" i="7" s="1"/>
  <c r="K109" i="7"/>
  <c r="I114" i="7"/>
  <c r="K114" i="7" s="1"/>
  <c r="I120" i="7"/>
  <c r="K120" i="7" s="1"/>
  <c r="E18" i="6"/>
  <c r="E24" i="6"/>
  <c r="E30" i="6"/>
  <c r="E36" i="6"/>
  <c r="E42" i="6"/>
  <c r="E48" i="6"/>
  <c r="E54" i="6"/>
  <c r="E60" i="6"/>
  <c r="E66" i="6"/>
  <c r="E72" i="6"/>
  <c r="E78" i="6"/>
  <c r="E84" i="6"/>
  <c r="E90" i="6"/>
  <c r="E96" i="6"/>
  <c r="E102" i="6"/>
  <c r="E108" i="6"/>
  <c r="E114" i="6"/>
  <c r="E120" i="6"/>
  <c r="E126" i="6"/>
  <c r="E62" i="6"/>
  <c r="E68" i="6"/>
  <c r="E74" i="6"/>
  <c r="E80" i="6"/>
  <c r="E86" i="6"/>
  <c r="E92" i="6"/>
  <c r="E98" i="6"/>
  <c r="E104" i="6"/>
  <c r="E110" i="6"/>
  <c r="E116" i="6"/>
  <c r="E122" i="6"/>
  <c r="E64" i="6"/>
  <c r="E70" i="6"/>
  <c r="E76" i="6"/>
  <c r="E82" i="6"/>
  <c r="E88" i="6"/>
  <c r="E94" i="6"/>
  <c r="E100" i="6"/>
  <c r="E106" i="6"/>
  <c r="E112" i="6"/>
  <c r="E118" i="6"/>
  <c r="E124" i="6"/>
  <c r="E23" i="6"/>
  <c r="E29" i="6"/>
  <c r="E35" i="6"/>
  <c r="E41" i="6"/>
  <c r="E47" i="6"/>
  <c r="E53" i="6"/>
  <c r="E59" i="6"/>
  <c r="E65" i="6"/>
  <c r="E71" i="6"/>
  <c r="E77" i="6"/>
  <c r="E83" i="6"/>
  <c r="E89" i="6"/>
  <c r="E95" i="6"/>
  <c r="E101" i="6"/>
  <c r="E107" i="6"/>
  <c r="E113" i="6"/>
  <c r="E119" i="6"/>
  <c r="B131" i="7"/>
  <c r="K22" i="7"/>
  <c r="J134" i="2"/>
  <c r="M11" i="6"/>
  <c r="K131" i="7" l="1"/>
  <c r="K13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37" i="2" s="1"/>
  <c r="I141" i="2" l="1"/>
  <c r="I139" i="2" s="1"/>
  <c r="I142" i="2"/>
  <c r="I14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<sst xmlns="http://schemas.openxmlformats.org/spreadsheetml/2006/main" count="3444" uniqueCount="902">
  <si>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</si>
  <si>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</si>
  <si>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</si>
  <si>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</si>
  <si>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</si>
  <si>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</si>
  <si>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</si>
  <si>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</si>
  <si>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</si>
  <si>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</si>
  <si>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</si>
  <si>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</si>
  <si>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</si>
  <si>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</si>
  <si>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</si>
  <si>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</si>
  <si>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</si>
  <si>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</si>
  <si>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</si>
  <si>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</si>
  <si>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</si>
  <si>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</si>
  <si>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</si>
  <si>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</si>
  <si>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</si>
  <si>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</si>
  <si>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</si>
  <si>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</si>
  <si>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</si>
  <si>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</si>
  <si>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</si>
  <si>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</si>
  <si>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</si>
  <si>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</si>
  <si>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</si>
  <si>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</si>
  <si>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</si>
  <si>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</si>
  <si>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</si>
  <si>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</si>
  <si>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</si>
  <si>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</si>
  <si>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</si>
  <si>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</si>
  <si>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</si>
  <si>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</si>
  <si>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</si>
  <si>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</si>
  <si>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</si>
  <si>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</si>
  <si>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</si>
  <si>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</si>
  <si>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</si>
  <si>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</si>
  <si>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</si>
  <si>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</si>
  <si>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</si>
  <si>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</si>
  <si>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</si>
  <si>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</si>
  <si>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</si>
  <si>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</si>
  <si>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</si>
  <si>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</si>
  <si>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</si>
  <si>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</si>
  <si>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</si>
  <si>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</si>
  <si>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</si>
  <si>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</si>
  <si>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</si>
  <si>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</si>
  <si>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</si>
  <si>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</si>
  <si>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</si>
  <si>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</si>
  <si>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</si>
  <si>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</si>
  <si>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</si>
  <si>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</si>
  <si>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</si>
  <si>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</si>
  <si>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</si>
  <si>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</si>
  <si>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</si>
  <si>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</si>
  <si>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</si>
  <si>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</si>
  <si>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</si>
  <si>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</si>
  <si>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</si>
  <si>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</si>
  <si>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</si>
  <si>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</si>
  <si>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</si>
  <si>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</si>
  <si>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</si>
  <si>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</si>
  <si>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</si>
  <si>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</si>
  <si>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</si>
  <si>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</si>
  <si>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</si>
  <si>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</si>
  <si>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</si>
  <si>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</si>
  <si>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</si>
  <si>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</si>
  <si>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</si>
  <si>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</si>
  <si>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</si>
  <si>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</si>
  <si>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</si>
  <si>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</si>
  <si>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</si>
  <si>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</si>
  <si>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</si>
  <si>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</si>
  <si>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</si>
  <si>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</si>
  <si>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</si>
  <si>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</si>
  <si>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</si>
  <si>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</si>
  <si>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</si>
  <si>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</si>
  <si>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</si>
  <si>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</si>
  <si>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</si>
  <si>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</si>
  <si>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</si>
  <si>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</si>
  <si>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</si>
  <si>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</si>
  <si>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</si>
  <si>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</si>
  <si>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</si>
  <si>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</si>
  <si>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</si>
  <si>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</si>
  <si>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</si>
  <si>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</si>
  <si>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</si>
  <si>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</si>
  <si>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</si>
  <si>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</si>
  <si>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</si>
  <si>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</si>
  <si>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</si>
  <si>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</si>
  <si>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</si>
  <si>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</si>
  <si>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</si>
  <si>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</si>
  <si>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</si>
  <si>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</si>
  <si>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</si>
  <si>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</si>
  <si>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</si>
  <si>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</si>
  <si>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</si>
  <si>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</si>
  <si>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</si>
  <si>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</si>
  <si>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</si>
  <si>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</si>
  <si>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</si>
  <si>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</si>
  <si>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</si>
  <si>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</si>
  <si>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</si>
  <si>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</si>
  <si>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</si>
  <si>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</si>
  <si>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</si>
  <si>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</si>
  <si>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</si>
  <si>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</si>
  <si>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</si>
  <si>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</si>
  <si>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</si>
  <si>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</si>
  <si>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</si>
  <si>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</si>
  <si>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</si>
  <si>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</si>
  <si>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</si>
  <si>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</si>
  <si>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</si>
  <si>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</si>
  <si>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</si>
  <si>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</si>
  <si>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</si>
  <si>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</si>
  <si>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</si>
  <si>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</si>
  <si>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</si>
  <si>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</si>
  <si>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</si>
  <si>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</si>
  <si>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</si>
  <si>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</si>
  <si>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</si>
  <si>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</si>
  <si>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</si>
  <si>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</si>
  <si>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</si>
  <si>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</si>
  <si>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</si>
  <si>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</si>
  <si>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</si>
  <si>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</si>
  <si>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</si>
  <si>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</si>
  <si>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</si>
  <si>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</si>
  <si>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</si>
  <si>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</si>
  <si>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</si>
  <si>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</si>
  <si>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</si>
  <si>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</si>
  <si>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</si>
  <si>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</si>
  <si>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</si>
  <si>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</si>
  <si>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</si>
  <si>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</si>
  <si>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</si>
  <si>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</si>
  <si>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</si>
  <si>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</si>
  <si>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</si>
  <si>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</si>
  <si>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</si>
  <si>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</si>
  <si>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</si>
  <si>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</si>
  <si>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</si>
  <si>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</si>
  <si>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</si>
  <si>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</si>
  <si>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</si>
  <si>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</si>
  <si>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</si>
  <si>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</si>
  <si>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</si>
  <si>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</si>
  <si>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</si>
  <si>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</si>
  <si>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</si>
  <si>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</si>
  <si>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</si>
  <si>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</si>
  <si>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</si>
  <si>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</si>
  <si>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</si>
  <si>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</si>
  <si>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</si>
  <si>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</si>
  <si>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</si>
  <si>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</si>
  <si>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</si>
  <si>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</si>
  <si>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</si>
  <si>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</si>
  <si>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</si>
  <si>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</si>
  <si>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</si>
  <si>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</si>
  <si>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</si>
  <si>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</si>
  <si>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</si>
  <si>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</si>
  <si>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</si>
  <si>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</si>
  <si>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</si>
  <si>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</si>
  <si>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</si>
  <si>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</si>
  <si>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</si>
  <si>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</si>
  <si>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</si>
  <si>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</si>
  <si>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</si>
  <si>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</si>
  <si>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</si>
  <si>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</si>
  <si>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</si>
  <si>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</si>
  <si>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</si>
  <si>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</si>
  <si>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</si>
  <si>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</si>
  <si>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</si>
  <si>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</si>
  <si>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</si>
  <si>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</si>
  <si>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</si>
  <si>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</si>
  <si>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</si>
  <si>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</si>
  <si>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</si>
  <si>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</si>
  <si>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</si>
  <si>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</si>
  <si>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</si>
  <si>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</si>
  <si>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</si>
  <si>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</si>
  <si>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</si>
  <si>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</si>
  <si>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</si>
  <si>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</si>
  <si>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</si>
  <si>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</si>
  <si>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</si>
  <si>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</si>
  <si>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</si>
  <si>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</si>
  <si>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</si>
  <si>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</si>
  <si>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</si>
  <si>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</si>
  <si>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</si>
  <si>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</si>
  <si>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</si>
  <si>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</si>
  <si>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</si>
  <si>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</si>
  <si>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</si>
  <si>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</si>
  <si>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</si>
  <si>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</si>
  <si>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</si>
  <si>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</si>
  <si>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</si>
  <si>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</si>
  <si>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</si>
  <si>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</si>
  <si>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</si>
  <si>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</si>
  <si>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</si>
  <si>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</si>
  <si>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</si>
  <si>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</si>
  <si>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</si>
  <si>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</si>
  <si>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</si>
  <si>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</si>
  <si>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</si>
  <si>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</si>
  <si>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</si>
  <si>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</si>
  <si>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</si>
  <si>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</si>
  <si>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</si>
  <si>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</si>
  <si>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</si>
  <si>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</si>
  <si>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</si>
  <si>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</si>
  <si>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</si>
  <si>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</si>
  <si>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</si>
  <si>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</si>
  <si>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</si>
  <si>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</si>
  <si>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</si>
  <si>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</si>
  <si>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</si>
  <si>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</si>
  <si>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</si>
  <si>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</si>
  <si>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</si>
  <si>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</si>
  <si>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</si>
  <si>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</si>
  <si>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</si>
  <si>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</si>
  <si>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</si>
  <si>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</si>
  <si>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</si>
  <si>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</si>
  <si>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</si>
  <si>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</si>
  <si>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</si>
  <si>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</si>
  <si>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</si>
  <si>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</si>
  <si>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</si>
  <si>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</si>
  <si>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</si>
  <si>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</si>
  <si>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</si>
  <si>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</si>
  <si>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</si>
  <si>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</si>
  <si>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</si>
  <si>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</si>
  <si>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</si>
  <si>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</si>
  <si>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</si>
  <si>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</si>
  <si>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</si>
  <si>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</si>
  <si>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</si>
  <si>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</si>
  <si>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</si>
  <si>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</si>
  <si>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</si>
  <si>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</si>
  <si>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</si>
  <si>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</si>
  <si>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</si>
  <si>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</si>
  <si>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</si>
  <si>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</si>
  <si>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</si>
  <si>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</si>
  <si>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</si>
  <si>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</si>
  <si>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</si>
  <si>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</si>
  <si>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</si>
  <si>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</si>
  <si>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</si>
  <si>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</si>
  <si>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</si>
  <si>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</si>
  <si>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</si>
  <si>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</si>
  <si>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</si>
  <si>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</si>
  <si>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</si>
  <si>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</si>
  <si>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</si>
  <si>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</si>
  <si>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</si>
  <si>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</si>
  <si>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</si>
  <si>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</si>
  <si>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</si>
  <si>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</si>
  <si>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</si>
  <si>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</si>
  <si>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</si>
  <si>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</si>
  <si>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</si>
  <si>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</si>
  <si>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</si>
  <si>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</si>
  <si>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</si>
  <si>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</si>
  <si>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</si>
  <si>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</si>
  <si>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</si>
  <si>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</si>
  <si>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</si>
  <si>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</si>
  <si>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</si>
  <si>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</si>
  <si>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</si>
  <si>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</si>
  <si>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</si>
  <si>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</si>
  <si>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</si>
  <si>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</si>
  <si>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</si>
  <si>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</si>
  <si>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</si>
  <si>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</si>
  <si>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</si>
  <si>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</si>
  <si>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</si>
  <si>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</si>
  <si>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</si>
  <si>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</si>
  <si>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</si>
  <si>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</si>
  <si>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</si>
  <si>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</si>
  <si>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</si>
  <si>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</si>
  <si>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</si>
  <si>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</si>
  <si>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</si>
  <si>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</si>
  <si>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</si>
  <si>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</si>
  <si>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</si>
  <si>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</si>
  <si>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</si>
  <si>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</si>
  <si>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</si>
  <si>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</si>
  <si>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</si>
  <si>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</si>
  <si>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</si>
  <si>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</si>
  <si>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</si>
  <si>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</si>
  <si>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</si>
  <si>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</si>
  <si>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</si>
  <si>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</si>
  <si>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</si>
  <si>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</si>
  <si>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</si>
  <si>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</si>
  <si>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</si>
  <si>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</si>
  <si>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</si>
  <si>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</si>
  <si>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</si>
  <si>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</si>
  <si>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</si>
  <si>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</si>
  <si>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</si>
  <si>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</si>
  <si>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</si>
  <si>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</si>
  <si>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</si>
  <si>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</si>
  <si>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</si>
  <si>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</si>
  <si>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</si>
  <si>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</si>
  <si>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</si>
  <si>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</si>
  <si>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</si>
  <si>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</si>
  <si>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</si>
  <si>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</si>
  <si>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</si>
  <si>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</si>
  <si>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</si>
  <si>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</si>
  <si>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</si>
  <si>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</si>
  <si>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</si>
  <si>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</si>
  <si>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</si>
  <si>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</si>
  <si>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</si>
  <si>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</si>
  <si>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</si>
  <si>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</si>
  <si>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</si>
  <si>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</si>
  <si>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</si>
  <si>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</si>
  <si>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</si>
  <si>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</si>
  <si>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</si>
  <si>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</si>
  <si>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</si>
  <si>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</si>
  <si>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</si>
  <si>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</si>
  <si>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</si>
  <si>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</si>
  <si>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</si>
  <si>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</si>
  <si>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</si>
  <si>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</si>
  <si>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</si>
  <si>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</si>
  <si>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</si>
  <si>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</si>
  <si>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</si>
  <si>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</si>
  <si>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</si>
  <si>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</si>
  <si>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</si>
  <si>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</si>
  <si>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</si>
  <si>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</si>
  <si>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</si>
  <si>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</si>
  <si>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</si>
  <si>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</si>
  <si>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</si>
  <si>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</si>
  <si>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</si>
  <si>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</si>
  <si>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</si>
  <si>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</si>
  <si>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</si>
  <si>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</si>
  <si>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</si>
  <si>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</si>
  <si>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</si>
  <si>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</si>
  <si>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</si>
  <si>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</si>
  <si>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</si>
  <si>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</si>
  <si>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</si>
  <si>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</si>
  <si>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</si>
  <si>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</si>
  <si>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</si>
  <si>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</si>
  <si>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</si>
  <si>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</si>
  <si>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</si>
  <si>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</si>
  <si>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</si>
  <si>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</si>
  <si>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</si>
  <si>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</si>
  <si>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</si>
  <si>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</si>
  <si>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</si>
  <si>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</si>
  <si>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</si>
  <si>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</si>
  <si>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</si>
  <si>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</si>
  <si>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</si>
  <si>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</si>
  <si>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</si>
  <si>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</si>
  <si>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</si>
  <si>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</si>
  <si>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</si>
  <si>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</si>
  <si>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</si>
  <si>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</si>
  <si>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</si>
  <si>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</si>
  <si>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</si>
  <si>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</si>
  <si>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</si>
  <si>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</si>
  <si>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</si>
  <si>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</si>
  <si>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</si>
  <si>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</si>
  <si>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</si>
  <si>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</si>
  <si>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</si>
  <si>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</si>
  <si>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</si>
  <si>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</si>
  <si>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</si>
  <si>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</si>
  <si>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</si>
  <si>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</si>
  <si>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</si>
  <si>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</si>
  <si>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</si>
  <si>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</si>
  <si>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</si>
  <si>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</si>
  <si>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</si>
  <si>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</si>
  <si>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</si>
  <si>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</si>
  <si>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</si>
  <si>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</si>
  <si>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</si>
  <si>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</si>
  <si>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</si>
  <si>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</si>
  <si>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</si>
  <si>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</si>
  <si>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</si>
  <si>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</si>
  <si>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</si>
  <si>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</si>
  <si>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</si>
  <si>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</si>
  <si>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</si>
  <si>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</si>
  <si>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</si>
  <si>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</si>
  <si>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</si>
  <si>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</si>
  <si>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</si>
  <si>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</si>
  <si>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</si>
  <si>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</si>
  <si>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</si>
  <si>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</si>
  <si>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</si>
  <si>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</si>
  <si>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</si>
  <si>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</si>
  <si>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</si>
  <si>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</si>
  <si>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</si>
  <si>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</si>
  <si>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</si>
  <si>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</si>
  <si>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</si>
  <si>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</si>
  <si>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</si>
  <si>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</si>
  <si>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</si>
  <si>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</si>
  <si>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</si>
  <si>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</si>
  <si>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</si>
  <si>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</si>
  <si>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</si>
  <si>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</si>
  <si>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</si>
  <si>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</si>
  <si>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</si>
  <si>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</si>
  <si>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</si>
  <si>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</si>
  <si>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</si>
  <si>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</si>
  <si>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</si>
  <si>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</si>
  <si>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</si>
  <si>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</si>
  <si>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</si>
  <si>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</si>
  <si>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ANBBC25</t>
  </si>
  <si>
    <t>Bio - Flex nose bone, 20g (0.8mm) with a 2.5mm round top with bezel set SwarovskiⓇ crystal</t>
  </si>
  <si>
    <t>ANSBC25</t>
  </si>
  <si>
    <t>Bio - Flex nose stud, 20g (0.8mm) with a 2.5mm round top with bezel set SwarovskiⓇ crystal</t>
  </si>
  <si>
    <t>ASPG</t>
  </si>
  <si>
    <t>Gauge: 10mm</t>
  </si>
  <si>
    <t>Solid acrylic double flared plug</t>
  </si>
  <si>
    <t>BB18B3</t>
  </si>
  <si>
    <t>Color: High Polish</t>
  </si>
  <si>
    <t>PVD plated 316L steel eyebrow barbell, 18g (1mm) with two 3mm balls</t>
  </si>
  <si>
    <t>BBETB</t>
  </si>
  <si>
    <t>Anodized surgical steel eyebrow or helix barbell, 16g (1.2mm) with two 3mm balls</t>
  </si>
  <si>
    <t>BBETCN</t>
  </si>
  <si>
    <t>Anodized surgical steel eyebrow or helix barbell, 16g (1.2mm) with two 3mm cones</t>
  </si>
  <si>
    <t>BBINDCN</t>
  </si>
  <si>
    <t>316L steel Industrial barbell, 14g (1.6mm) with two 5mm cones</t>
  </si>
  <si>
    <t>BBITB</t>
  </si>
  <si>
    <t>Color: Green</t>
  </si>
  <si>
    <t>Premium PVD plated surgical steel industrial Barbell, 14g (1.6mm) with two 5mm balls</t>
  </si>
  <si>
    <t>BBITBXL</t>
  </si>
  <si>
    <t>Extra long PVD plated surgical steel industrial barbell, 14g (1.6mm) with two 5mm balls</t>
  </si>
  <si>
    <t>BBITCN</t>
  </si>
  <si>
    <t>Premium PVD plated surgical steel industrial Barbell, 14g (1.6mm) with two 5mm cones</t>
  </si>
  <si>
    <t>BBTC</t>
  </si>
  <si>
    <t>Color: Black Anodized w/ Clear crystal</t>
  </si>
  <si>
    <t>Anodized surgical steel tongue barbell, 14g (1.6mm) with top 6mm jewel ball and lower 6mm steel ball</t>
  </si>
  <si>
    <t>Color: Black Anodized w/ Aquamarine crystal</t>
  </si>
  <si>
    <t>BDAT14</t>
  </si>
  <si>
    <t>Anodized surgical steel Industrial zig-zag barbell, 14g (1.6mm) with two 5mm balls</t>
  </si>
  <si>
    <t>BN18B3</t>
  </si>
  <si>
    <t>PVD plated 316L steel eyebrow banana, 18g (1mm) with two 3mm balls</t>
  </si>
  <si>
    <t>BNE20B</t>
  </si>
  <si>
    <t>Surgical steel eyebrow banana, 20g (0.8mm) with two 3mm balls</t>
  </si>
  <si>
    <t>BNE20CN</t>
  </si>
  <si>
    <t>Surgical steel eyebrow banana, 20g (0.8mm) with two 3mm cones</t>
  </si>
  <si>
    <t>BNETTB</t>
  </si>
  <si>
    <t>Rose gold PVD plated surgical steel eyebrow banana, 16g (1.2mm) with two 3mm balls</t>
  </si>
  <si>
    <t>BNOCC</t>
  </si>
  <si>
    <t>BNTB5S</t>
  </si>
  <si>
    <t>Anodized surgical steel eyebrow banana, 16g (1.2mm) with two 5mm balls</t>
  </si>
  <si>
    <t>CB18B3</t>
  </si>
  <si>
    <t>Surgical steel circular barbell, 18g (1mm) with two 3mm balls</t>
  </si>
  <si>
    <t>CB18CN3</t>
  </si>
  <si>
    <t>Surgical steel circular barbell, 18g (1mm) with two 3mm cones</t>
  </si>
  <si>
    <t>CB20B</t>
  </si>
  <si>
    <t>Surgical steel circular barbell, 20g (0.8mm) with two 3mm balls</t>
  </si>
  <si>
    <t>CBT18B3</t>
  </si>
  <si>
    <t>PVD plated surgical steel circular barbell 18g (1mm) with two 3mm balls</t>
  </si>
  <si>
    <t>CBT20B</t>
  </si>
  <si>
    <t>PVD plated surgical steel circular barbell 20g (0.8mm) with two 3mm balls</t>
  </si>
  <si>
    <t>CBTB4</t>
  </si>
  <si>
    <t>Anodized surgical steel circular barbell, 14g (1.6mm) with two 4mm balls</t>
  </si>
  <si>
    <t>CBTCNM</t>
  </si>
  <si>
    <t>Anodized surgical steel circular barbell, 14g (1.6mm) with two 4mm cones</t>
  </si>
  <si>
    <t>EBRT</t>
  </si>
  <si>
    <t>FBN2CG</t>
  </si>
  <si>
    <t>Length: 10mm Clear Bioflex</t>
  </si>
  <si>
    <t>Bioflex belly banana, 14g (1.6mm) with an 5mm &amp; 8mm bezel set steel jewel ball</t>
  </si>
  <si>
    <t>FBNEVCN</t>
  </si>
  <si>
    <t>Bioflex eyebrow banana, 16g (1.2mm) with two 3mm cones</t>
  </si>
  <si>
    <t>FBNUV</t>
  </si>
  <si>
    <t>Bioflex belly banana, 14g (1.6mm) with 5 and 8mm ball</t>
  </si>
  <si>
    <t>HCRT16</t>
  </si>
  <si>
    <t>Anodized surgical steel heart shaped ball closure ring, 16g (1.2mm) with 3mm closure ball</t>
  </si>
  <si>
    <t>IPTR</t>
  </si>
  <si>
    <t>Anodized surgical steel fake plug with rubber O-Rings</t>
  </si>
  <si>
    <t>IPTRD</t>
  </si>
  <si>
    <t>Anodized surgical steel fake plug in black and gold without O-Rings</t>
  </si>
  <si>
    <t>IPVRD</t>
  </si>
  <si>
    <t>Color: Orange</t>
  </si>
  <si>
    <t>Acrylic fake plug without rubber O-rings</t>
  </si>
  <si>
    <t>LBCZIN</t>
  </si>
  <si>
    <t>Length: 8mm with 5mm top part</t>
  </si>
  <si>
    <t>Internally threaded 316L steel labret, 16g (1.2mm) with a upper 2 -5mm prong set round CZ stone (attachments are made from surgical steel)</t>
  </si>
  <si>
    <t>LBTB3</t>
  </si>
  <si>
    <t>Premium PVD plated surgical steel labret, 16g (1.2mm) with a 3mm ball</t>
  </si>
  <si>
    <t>LBTCN4</t>
  </si>
  <si>
    <t>Anodized surgical steel labret, 14g (1.6mm) with a 4mm cone</t>
  </si>
  <si>
    <t>LBTTCN3</t>
  </si>
  <si>
    <t>Rose gold PVD plated surgical steel labret, 16g (1.2mm) with a 3mm cone</t>
  </si>
  <si>
    <t>NBRTD</t>
  </si>
  <si>
    <t>Gauge: 0.8mm</t>
  </si>
  <si>
    <t>Clear acrylic flexible nose bone retainer, 22g (0.6mm) and 20g (0.8mm) with 2mm flat disk shaped top</t>
  </si>
  <si>
    <t>NSCFLC</t>
  </si>
  <si>
    <t>High polished surgical steel nose screw, 20g (0.8mm) with flower shaped top and small center crystal</t>
  </si>
  <si>
    <t>NSRTD</t>
  </si>
  <si>
    <t>Clear acrylic flexible nose stud retainer, 20g (0.8mm) with 2mm flat disk shaped top</t>
  </si>
  <si>
    <t>NSTC</t>
  </si>
  <si>
    <t>Anodized surgical steel nose screw, 20g (0.8mm) with 2mm round crystal tops</t>
  </si>
  <si>
    <t>SEPTA</t>
  </si>
  <si>
    <t>Pincher Size: Thickness 1.2mm &amp; width 10mm</t>
  </si>
  <si>
    <t>PVD plated 316L steel septum retainer in a simple inverted U shape</t>
  </si>
  <si>
    <t>Pincher Size: Thickness 1.2mm &amp; width 8mm</t>
  </si>
  <si>
    <t>SEPTB</t>
  </si>
  <si>
    <t>Gauge: 1.6mm</t>
  </si>
  <si>
    <t>Black PVD plated 316L steel septum retainer in a simple inverted U shape with outward pointing ends</t>
  </si>
  <si>
    <t>SP18CN3</t>
  </si>
  <si>
    <t>Surgical steel spiral, 18g (1mm) with two 3mm cones</t>
  </si>
  <si>
    <t>SP20CN</t>
  </si>
  <si>
    <t>Surgical steel spiral, 20g (0.8mm) with two 3mm cones</t>
  </si>
  <si>
    <t>SPB3</t>
  </si>
  <si>
    <t>Surgical steel spiral twister - 14g (1.6mm) with two 3mm balls</t>
  </si>
  <si>
    <t>SPETCN</t>
  </si>
  <si>
    <t>Premium PVD plated surgical steel eyebrow spiral, 16g (1.2mm) with two 3mm cones</t>
  </si>
  <si>
    <t>SPETTB</t>
  </si>
  <si>
    <t>Rose gold PVD plated surgical steel eyebrow spiral, 16g (1.2mm) with two 3mm balls</t>
  </si>
  <si>
    <t>UBNEB</t>
  </si>
  <si>
    <t>Titanium G23 eyebrow banana, 16g (1.2mm) with two 3mm balls</t>
  </si>
  <si>
    <t>UCBEB</t>
  </si>
  <si>
    <t>Titanium G23 circular barbell, 16g (1.2mm) with two 3mm balls</t>
  </si>
  <si>
    <t>UTCBEB</t>
  </si>
  <si>
    <t>Color: Purple</t>
  </si>
  <si>
    <t>Anodized titanium G23 circular eyebrow barbell, 16g (1.2mm) with 3mm balls</t>
  </si>
  <si>
    <t>UTCBECN</t>
  </si>
  <si>
    <t>Anodized titanium G23 circular eyebrow barbell, 16g (1.2mm) with 3mm cones</t>
  </si>
  <si>
    <t>UTLBC4</t>
  </si>
  <si>
    <t>Color: Black Anodized w/ Rose crystal</t>
  </si>
  <si>
    <t>Anodized titanium G23 labret, 16g (1.2mm) with a 4mm bezel set jewel ball</t>
  </si>
  <si>
    <t>XAJB3</t>
  </si>
  <si>
    <t>Pack of 10 pcs. of 3mm Bio-Flex balls with bezel set crystal with 1.2mm threading (16g)</t>
  </si>
  <si>
    <t>XALB16G</t>
  </si>
  <si>
    <t>Pack of 10 pcs. of Flexible acrylic labret with external threading, 16g (1.2mm)</t>
  </si>
  <si>
    <t>XBT3S</t>
  </si>
  <si>
    <t>Pack of 10 pcs. of 3mm anodized surgical steel balls with threading 1.2mm (16g)</t>
  </si>
  <si>
    <t>XBT4G</t>
  </si>
  <si>
    <t>Pack of 10 pcs. of 4mm anodized surgical steel balls with threading 1.6mm (14g)</t>
  </si>
  <si>
    <t>XBTT3S</t>
  </si>
  <si>
    <t>Pack of 10 pcs. of 3mm rose gold PVD plated 316L steel balls with 1.2mm threading (16g)</t>
  </si>
  <si>
    <t>XCNT4G</t>
  </si>
  <si>
    <t>Pack of 10 pcs. of 4mm anodized surgical steel cones with threading 1.6mm (14g)</t>
  </si>
  <si>
    <t>XHJB3</t>
  </si>
  <si>
    <t>Pack of 10 pcs. of 3mm surgical steel half jewel balls with bezel set crystal with 1.2mm threading (16g)</t>
  </si>
  <si>
    <t>XJB3</t>
  </si>
  <si>
    <t>Pack of 10 pcs. of 3mm high polished surgical steel balls with bezel set crystal and with 1.2mm (16g) threading</t>
  </si>
  <si>
    <t>XJB4</t>
  </si>
  <si>
    <t>Pack of 10 pcs. of 4mm high polished surgical steel balls with bezel set crystal and with 1.6mm (14g) threading</t>
  </si>
  <si>
    <t>XJBT3S</t>
  </si>
  <si>
    <t>Color: Rainbow Anodized w/ Clear crystal</t>
  </si>
  <si>
    <t>Pack of 10 pcs. of 3mm anodized surgical steel balls with bezel set crystal and with 1.2mm threading (16g)</t>
  </si>
  <si>
    <t>XSAB3</t>
  </si>
  <si>
    <t>Set of 10 pcs. of 3mm acrylic ball in solid colors with 16g (1.2mm) threading</t>
  </si>
  <si>
    <t>XSAB4</t>
  </si>
  <si>
    <t>Color: Pink</t>
  </si>
  <si>
    <t>Set of 10 pcs. of 4mm acrylic ball in solid colors with 14g (1.6mm) threading</t>
  </si>
  <si>
    <t>XSACN3</t>
  </si>
  <si>
    <t>Set of 10 pcs. of 3mm solid color acrylic cones with 16g (1.2mm) threading</t>
  </si>
  <si>
    <t>XSACN4</t>
  </si>
  <si>
    <t>Set of 10 pcs. of 4mm solid color acrylic cones with 14g (1.6mm) threading</t>
  </si>
  <si>
    <t>XTBN16G</t>
  </si>
  <si>
    <t>Pack of 10 pcs. of anodized 316L steel eyebrow banana post - threading 1.2mm (16g) - length 6mm - 16mm</t>
  </si>
  <si>
    <t>XUVB3</t>
  </si>
  <si>
    <t>Set of 10 pcs. of 3mm acrylic UV balls with 16g (1.2mm) threading</t>
  </si>
  <si>
    <t>XUVCN3</t>
  </si>
  <si>
    <t>Set of 10 pcs. of 3mm acrylic UV cones with 16g (1.2mm) threading</t>
  </si>
  <si>
    <t>XUVCN4</t>
  </si>
  <si>
    <t>Set of 10 pcs. of 4mm acrylic UV cones with 14g (1.6mm) threading</t>
  </si>
  <si>
    <t>XUVDI4</t>
  </si>
  <si>
    <t>Set of 10 pcs. of 4mm acrylic UV dice with 14g (1.6mm) threading</t>
  </si>
  <si>
    <t>ASPG00</t>
  </si>
  <si>
    <t>BBINDCNX14A</t>
  </si>
  <si>
    <t>IPTR10</t>
  </si>
  <si>
    <t>IPTRD3</t>
  </si>
  <si>
    <t>LBCZIN5</t>
  </si>
  <si>
    <t>SEPTA16</t>
  </si>
  <si>
    <t>SEPTB14</t>
  </si>
  <si>
    <t>Nine Thousand Eight Hundred Forty Nine and 14 cents THB</t>
  </si>
  <si>
    <t>Clear bio flexible belly banana, 14g (1.6mm) with a 5mm and a 10mm jewel ball - length 5/8'' (16mm) ''cut to fit to your size''</t>
  </si>
  <si>
    <t>Bio flexible eyebrow retainer, 16g (1.2mm) - length 1/4'' to 1/2'' (6mm to 12mm)</t>
  </si>
  <si>
    <t>Exchange Rate THB-THB</t>
  </si>
  <si>
    <t>JS Sourcings</t>
  </si>
  <si>
    <t>Sam Kong</t>
  </si>
  <si>
    <t xml:space="preserve">30/F Room 30-01 / S-01 152 </t>
  </si>
  <si>
    <t>30/F Room 30-01 / S-01 152</t>
  </si>
  <si>
    <t>Chartered Square Building</t>
  </si>
  <si>
    <r>
      <t xml:space="preserve">40% Discount as per </t>
    </r>
    <r>
      <rPr>
        <b/>
        <sz val="10"/>
        <color theme="1"/>
        <rFont val="Arial"/>
        <family val="2"/>
      </rPr>
      <t>Platinum Membership</t>
    </r>
    <r>
      <rPr>
        <sz val="10"/>
        <color theme="1"/>
        <rFont val="Arial"/>
        <family val="2"/>
      </rPr>
      <t>:</t>
    </r>
  </si>
  <si>
    <t>Pick up at the Shop:</t>
  </si>
  <si>
    <t>Five Thousand Four Hundred Eighty Four and 73 cents THB</t>
  </si>
  <si>
    <t xml:space="preserve">Credit 90 Days from the day order is picked up. </t>
  </si>
  <si>
    <t>Due Date</t>
  </si>
  <si>
    <t>Sunny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</si>
</sst>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0.0000"/>
    <numFmt numFmtId="169" formatCode="_-* #,##0.00_-;\-* #,##0.00_-;_-* &quot;-&quot;??_-;_-@_-"/>
    <numFmt numFmtId="170"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9" fontId="5" fillId="0" borderId="0" applyFont="0" applyFill="0" applyBorder="0" applyAlignment="0" applyProtection="0"/>
    <xf numFmtId="0" fontId="8" fillId="0" borderId="0"/>
    <xf numFmtId="169"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applyNumberFormat="0" applyFill="0" applyBorder="0" applyAlignment="0" applyProtection="0"/>
    <xf numFmtId="0" fontId="8" fillId="0" borderId="0"/>
    <xf numFmtId="0" fontId="5" fillId="0" borderId="0"/>
    <xf numFmtId="0" fontId="5" fillId="0" borderId="0"/>
    <xf numFmtId="0" fontId="5" fillId="0" borderId="0"/>
    <xf numFmtId="0" fontId="8" fillId="0" borderId="0"/>
    <xf numFmtId="169" fontId="5" fillId="0" borderId="0" applyFont="0" applyFill="0" applyBorder="0" applyAlignment="0" applyProtection="0"/>
    <xf numFmtId="169"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68" fontId="8" fillId="0" borderId="0" xfId="3" applyNumberFormat="1" applyAlignment="1">
      <alignment vertical="center"/>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70" fontId="40" fillId="2" borderId="7" xfId="78" applyNumberFormat="1" applyFont="1" applyFill="1" applyBorder="1" applyAlignment="1">
      <alignment horizontal="center" vertical="center"/>
    </xf>
    <xf numFmtId="1" fontId="21" fillId="2" borderId="6" xfId="78" applyNumberFormat="1" applyFont="1" applyFill="1" applyBorder="1"/>
    <xf numFmtId="1" fontId="4" fillId="2" borderId="3" xfId="0" applyNumberFormat="1" applyFont="1" applyFill="1" applyBorder="1"/>
    <xf numFmtId="1" fontId="21" fillId="2" borderId="2" xfId="78" applyNumberFormat="1" applyFont="1" applyFill="1" applyBorder="1"/>
    <xf numFmtId="1" fontId="21" fillId="2" borderId="1" xfId="78" applyNumberFormat="1" applyFont="1" applyFill="1" applyBorder="1"/>
    <xf numFmtId="165" fontId="40" fillId="2" borderId="7" xfId="78" applyNumberFormat="1" applyFont="1" applyFill="1" applyBorder="1" applyAlignment="1">
      <alignment horizontal="center"/>
    </xf>
    <xf numFmtId="1" fontId="4" fillId="2" borderId="8" xfId="0" applyNumberFormat="1" applyFont="1" applyFill="1" applyBorder="1"/>
    <xf numFmtId="1" fontId="4" fillId="2" borderId="2" xfId="0" applyNumberFormat="1" applyFont="1" applyFill="1" applyBorder="1"/>
    <xf numFmtId="1" fontId="4" fillId="2" borderId="7" xfId="0"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62">
    <cellStyle name="Comma 2" xfId="7" xr:uid="{44E72956-C86D-425B-9DB1-B7C1F9F36FFC}"/>
    <cellStyle name="Comma 2 2" xfId="4430" xr:uid="{E93FC937-4332-402D-BFA3-B11F35A8A429}"/>
    <cellStyle name="Comma 2 2 2" xfId="4755" xr:uid="{28E43BE4-7EC9-4C94-8589-D00753B625A9}"/>
    <cellStyle name="Comma 2 2 2 2" xfId="5326" xr:uid="{1ECC0081-256D-47B0-B328-105B7D5ECAA0}"/>
    <cellStyle name="Comma 2 2 3" xfId="4591" xr:uid="{22FFA913-44EA-45EE-B7E2-A9DF6DB024F8}"/>
    <cellStyle name="Comma 2 2 4" xfId="5351" xr:uid="{55BF7EE4-9C8B-487B-AE07-569022F99F7B}"/>
    <cellStyle name="Comma 3" xfId="4318" xr:uid="{E097E164-469A-4C9B-A748-1FB55C7FAAC9}"/>
    <cellStyle name="Comma 3 2" xfId="4432" xr:uid="{410B3D63-63A8-4F6B-AE24-C31987766828}"/>
    <cellStyle name="Comma 3 2 2" xfId="4756" xr:uid="{B4DB00B5-EB70-4268-9237-3BBED4A2C824}"/>
    <cellStyle name="Comma 3 2 2 2" xfId="5327" xr:uid="{71DFD1CC-8887-4789-8BD5-ED27056B1C22}"/>
    <cellStyle name="Comma 3 2 3" xfId="5325" xr:uid="{850641E6-E34E-4D6F-9787-AD51D9785950}"/>
    <cellStyle name="Comma 3 2 4" xfId="5352" xr:uid="{6A4EED1B-E5DF-4868-BC72-2E2829C0D531}"/>
    <cellStyle name="Currency 10" xfId="8" xr:uid="{E3F858A0-CAA2-4919-93DB-7989AFFBCB67}"/>
    <cellStyle name="Currency 10 2" xfId="9" xr:uid="{75D90CF6-D262-4AD2-9665-FC01CF49EEC4}"/>
    <cellStyle name="Currency 10 2 2" xfId="203" xr:uid="{3B807390-9849-4946-922C-BACF4438CFB1}"/>
    <cellStyle name="Currency 10 2 2 2" xfId="4616" xr:uid="{21AFEC87-AF69-407F-A78B-29F3B5560F5B}"/>
    <cellStyle name="Currency 10 2 3" xfId="4511" xr:uid="{46BB8052-770E-4C9D-9C45-DE604CE29E81}"/>
    <cellStyle name="Currency 10 3" xfId="10" xr:uid="{B3694298-662B-4392-8AEB-D4CE997F44B7}"/>
    <cellStyle name="Currency 10 3 2" xfId="204" xr:uid="{794C6AD5-4464-4CDE-9431-1CAA0B69CCA9}"/>
    <cellStyle name="Currency 10 3 2 2" xfId="4617" xr:uid="{CE8E667C-D343-4790-A6E3-1A222F812474}"/>
    <cellStyle name="Currency 10 3 3" xfId="4512" xr:uid="{AE98E645-5C9A-4855-8B8D-02D82DDC2577}"/>
    <cellStyle name="Currency 10 4" xfId="205" xr:uid="{5C822C13-890B-416C-A283-9E813FEA3E6B}"/>
    <cellStyle name="Currency 10 4 2" xfId="4618" xr:uid="{4805A6FB-93A1-4824-ADE6-3D071CFF3EC6}"/>
    <cellStyle name="Currency 10 5" xfId="4437" xr:uid="{BEF964AC-62B3-452C-A2C6-335844C44253}"/>
    <cellStyle name="Currency 10 6" xfId="4510" xr:uid="{E5C5EA7C-801D-4035-8474-AD1580863E68}"/>
    <cellStyle name="Currency 11" xfId="11" xr:uid="{BA60F17A-AC8D-48FB-9F33-CFE5A228DBF9}"/>
    <cellStyle name="Currency 11 2" xfId="12" xr:uid="{201D5FC4-207A-49B9-9D91-BAA3D3F370BE}"/>
    <cellStyle name="Currency 11 2 2" xfId="206" xr:uid="{663A2A0F-1DF6-4A7E-8799-7B160FDDA537}"/>
    <cellStyle name="Currency 11 2 2 2" xfId="4619" xr:uid="{59334A68-E7F0-4642-8AAA-91FE7A8B77AA}"/>
    <cellStyle name="Currency 11 2 3" xfId="4514" xr:uid="{51AD610A-43FE-42A7-8A4C-3E41B5CF702C}"/>
    <cellStyle name="Currency 11 3" xfId="13" xr:uid="{3B3E4E13-C511-4434-ACD8-B9F4AB3796A7}"/>
    <cellStyle name="Currency 11 3 2" xfId="207" xr:uid="{628B2210-29F7-4886-A6EE-56AC83ADB684}"/>
    <cellStyle name="Currency 11 3 2 2" xfId="4620" xr:uid="{1CD6353A-887B-4124-8C63-24CB11E37963}"/>
    <cellStyle name="Currency 11 3 3" xfId="4515" xr:uid="{83D089A8-1A8D-4173-9A90-20999A4B79D4}"/>
    <cellStyle name="Currency 11 4" xfId="208" xr:uid="{BB708FDC-2FF0-4A3D-9DDD-97EB6A3865CC}"/>
    <cellStyle name="Currency 11 4 2" xfId="4621" xr:uid="{C496500A-5358-4539-AF46-35F925C9B53B}"/>
    <cellStyle name="Currency 11 5" xfId="4319" xr:uid="{4680BE9B-6953-4993-AF1E-E0443BF3E3EA}"/>
    <cellStyle name="Currency 11 5 2" xfId="4438" xr:uid="{00F93D7C-C58C-48CC-AAEA-5FA8DCF4B59C}"/>
    <cellStyle name="Currency 11 5 3" xfId="4720" xr:uid="{25F22CD6-5E2E-4794-B05D-8A5A9836101F}"/>
    <cellStyle name="Currency 11 5 3 2" xfId="5315" xr:uid="{FFD94D57-E6AF-4AEB-B0AF-D510AFBC66DF}"/>
    <cellStyle name="Currency 11 5 3 3" xfId="4757" xr:uid="{0A456B7F-746A-47D9-A5A0-A3F0076FA066}"/>
    <cellStyle name="Currency 11 5 4" xfId="4697" xr:uid="{A2023DD7-0652-4204-83E3-CF6423FD137F}"/>
    <cellStyle name="Currency 11 6" xfId="4513" xr:uid="{16D0CFDE-491D-4E5E-896C-6BBA50E1F87D}"/>
    <cellStyle name="Currency 12" xfId="14" xr:uid="{A2204EF7-F8E5-4CE5-A6BF-997A6D1ED543}"/>
    <cellStyle name="Currency 12 2" xfId="15" xr:uid="{B1032068-054F-4DFC-A5F3-D54AB80CE414}"/>
    <cellStyle name="Currency 12 2 2" xfId="209" xr:uid="{C297CAAE-1E02-4FB5-AD62-78D7E89F72C4}"/>
    <cellStyle name="Currency 12 2 2 2" xfId="4622" xr:uid="{42C9A925-A795-4D58-98B8-D38958AF975B}"/>
    <cellStyle name="Currency 12 2 3" xfId="4517" xr:uid="{D5E0FABA-A972-4EBE-BA95-BEC58A0F5445}"/>
    <cellStyle name="Currency 12 3" xfId="210" xr:uid="{9B7E6681-839D-4D63-81B8-DF974E629FFE}"/>
    <cellStyle name="Currency 12 3 2" xfId="4623" xr:uid="{259A754A-13A5-46EB-80FE-255B1ADFE6A0}"/>
    <cellStyle name="Currency 12 4" xfId="4516" xr:uid="{F1407751-17D4-462E-84AB-9CFC37EE57A9}"/>
    <cellStyle name="Currency 13" xfId="16" xr:uid="{3C6E427C-4062-41E4-8800-097E656F328C}"/>
    <cellStyle name="Currency 13 2" xfId="4321" xr:uid="{59A929BD-9256-4CB8-A425-8D3B8C5CEE7C}"/>
    <cellStyle name="Currency 13 3" xfId="4322" xr:uid="{8FEFAE73-24D2-4756-BD47-D62A302641F8}"/>
    <cellStyle name="Currency 13 3 2" xfId="4759" xr:uid="{4F64146B-BD93-4947-B22C-0E38454323A5}"/>
    <cellStyle name="Currency 13 4" xfId="4320" xr:uid="{2ACEC03E-BEBD-454E-A3D3-FB14998EFE7C}"/>
    <cellStyle name="Currency 13 5" xfId="4758" xr:uid="{738E85DB-D97B-4D1E-AB20-EAC32CF3EBE7}"/>
    <cellStyle name="Currency 14" xfId="17" xr:uid="{853B960F-CEB3-4B69-B926-3B1B47BDF37A}"/>
    <cellStyle name="Currency 14 2" xfId="211" xr:uid="{592704CC-74AA-406B-8CD6-22CF3DA1AF21}"/>
    <cellStyle name="Currency 14 2 2" xfId="4624" xr:uid="{B4B6F69A-911B-4059-B394-57D49C4778C0}"/>
    <cellStyle name="Currency 14 3" xfId="4518" xr:uid="{0D5FA6D4-3D46-4635-9C06-F14EA51888C4}"/>
    <cellStyle name="Currency 15" xfId="4414" xr:uid="{785A9E57-F09C-4519-87F1-550509B87E60}"/>
    <cellStyle name="Currency 15 2" xfId="5357" xr:uid="{61E18F13-8CC9-41E8-96D6-701AE39AE722}"/>
    <cellStyle name="Currency 17" xfId="4323" xr:uid="{1394B5DF-68A8-4E9D-AE2E-D1C874813904}"/>
    <cellStyle name="Currency 2" xfId="18" xr:uid="{217BFA25-378D-4F76-B2B2-602ACBCBEB85}"/>
    <cellStyle name="Currency 2 2" xfId="19" xr:uid="{59A9691F-21ED-4493-A5F3-F366D28624E3}"/>
    <cellStyle name="Currency 2 2 2" xfId="20" xr:uid="{A43E9E04-0939-4AB7-B9BB-B4FE131C9471}"/>
    <cellStyle name="Currency 2 2 2 2" xfId="21" xr:uid="{795B7F65-E4B9-41EE-A2E5-B00F48957064}"/>
    <cellStyle name="Currency 2 2 2 2 2" xfId="4760" xr:uid="{EA43ADFA-EDC4-4208-950C-2B853A20B980}"/>
    <cellStyle name="Currency 2 2 2 3" xfId="22" xr:uid="{995297A5-4137-48F2-9D63-489EF09F0780}"/>
    <cellStyle name="Currency 2 2 2 3 2" xfId="212" xr:uid="{23527332-3126-442A-BF3B-ECE884383FC3}"/>
    <cellStyle name="Currency 2 2 2 3 2 2" xfId="4625" xr:uid="{E961D441-0B2F-4366-90D3-0352B268E993}"/>
    <cellStyle name="Currency 2 2 2 3 3" xfId="4521" xr:uid="{94521574-A8ED-4C53-9E7B-A7881B01FCC5}"/>
    <cellStyle name="Currency 2 2 2 4" xfId="213" xr:uid="{B580CAB3-0D43-4FC1-89F5-04E264F3A83A}"/>
    <cellStyle name="Currency 2 2 2 4 2" xfId="4626" xr:uid="{DB635161-4D55-4BD3-A93F-0C594403C256}"/>
    <cellStyle name="Currency 2 2 2 5" xfId="4520" xr:uid="{07726033-1610-4851-AC1F-49582E387310}"/>
    <cellStyle name="Currency 2 2 3" xfId="214" xr:uid="{8AAB5945-BB0C-42E2-B5BE-F45062A3C552}"/>
    <cellStyle name="Currency 2 2 3 2" xfId="4627" xr:uid="{E444469E-70B2-458E-927D-AF6C524A0879}"/>
    <cellStyle name="Currency 2 2 4" xfId="4519" xr:uid="{C053DAF7-4231-47ED-BB53-17B3C6E5294F}"/>
    <cellStyle name="Currency 2 3" xfId="23" xr:uid="{CC9F7A6E-07BF-4102-A11D-6EE8AF5CDE62}"/>
    <cellStyle name="Currency 2 3 2" xfId="215" xr:uid="{2AB431F1-E0DF-4691-B2DF-9BF880C96551}"/>
    <cellStyle name="Currency 2 3 2 2" xfId="4628" xr:uid="{12440AAE-768F-4CC3-BEB8-94EE0364E790}"/>
    <cellStyle name="Currency 2 3 3" xfId="4522" xr:uid="{17C1ED24-3B7C-4EFE-9694-5EF0D83766C2}"/>
    <cellStyle name="Currency 2 4" xfId="216" xr:uid="{B0C560F0-CC4A-4C44-995E-328C25FCF542}"/>
    <cellStyle name="Currency 2 4 2" xfId="217" xr:uid="{A1D5ABA5-050E-4BE4-845D-B59D8A15CF7B}"/>
    <cellStyle name="Currency 2 5" xfId="218" xr:uid="{6F1014A5-62BF-4D4D-BCED-7CD09AE83F47}"/>
    <cellStyle name="Currency 2 5 2" xfId="219" xr:uid="{7DEB2CC5-EED0-4A30-A8F4-5C9E6AEFA6C2}"/>
    <cellStyle name="Currency 2 6" xfId="220" xr:uid="{6AD2C5F9-9448-4BC0-9E31-D6F1CF1A346C}"/>
    <cellStyle name="Currency 3" xfId="24" xr:uid="{097D509B-A780-4E48-AC6A-D35CC9D5003A}"/>
    <cellStyle name="Currency 3 2" xfId="25" xr:uid="{542E7E8B-D126-43C8-8B87-69D42BE04E1D}"/>
    <cellStyle name="Currency 3 2 2" xfId="221" xr:uid="{B97D777C-3743-4776-B72B-E7CC07762FBF}"/>
    <cellStyle name="Currency 3 2 2 2" xfId="4629" xr:uid="{6FED9802-1B6A-4625-BAC5-D718186820D6}"/>
    <cellStyle name="Currency 3 2 3" xfId="4524" xr:uid="{E7A07E6F-EAB3-4121-AFBC-A204CD8DF6A1}"/>
    <cellStyle name="Currency 3 3" xfId="26" xr:uid="{CD1EBE8E-4482-444E-AC4F-3469487BEC10}"/>
    <cellStyle name="Currency 3 3 2" xfId="222" xr:uid="{9D7105DB-ACDB-4EF4-8EC6-86B8BD2517CA}"/>
    <cellStyle name="Currency 3 3 2 2" xfId="4630" xr:uid="{787FBCBB-BC41-483A-8A81-74427BA48013}"/>
    <cellStyle name="Currency 3 3 3" xfId="4525" xr:uid="{6C45299A-6C74-4129-AA95-E49CBA592538}"/>
    <cellStyle name="Currency 3 4" xfId="27" xr:uid="{398C7B23-B5A5-4B2C-85AD-876D2225C9E3}"/>
    <cellStyle name="Currency 3 4 2" xfId="223" xr:uid="{1EE88D3F-2E96-4D58-AA65-2FE17F3CADA0}"/>
    <cellStyle name="Currency 3 4 2 2" xfId="4631" xr:uid="{0492DB2A-9612-4341-ACB7-19CA02C03AD8}"/>
    <cellStyle name="Currency 3 4 3" xfId="4526" xr:uid="{E516A0E6-8233-455B-B0BE-6B8394C2F4AF}"/>
    <cellStyle name="Currency 3 5" xfId="224" xr:uid="{E18C650F-778A-4BD3-A151-0540D32F41FD}"/>
    <cellStyle name="Currency 3 5 2" xfId="4632" xr:uid="{41C71E91-BFB7-4ABB-83D2-A87FFCB85685}"/>
    <cellStyle name="Currency 3 6" xfId="4523" xr:uid="{EA3B698E-FFC6-423D-82A7-7275F4E56BD8}"/>
    <cellStyle name="Currency 4" xfId="28" xr:uid="{5EB9A06A-BA89-43A7-9736-9CE709C5E20D}"/>
    <cellStyle name="Currency 4 2" xfId="29" xr:uid="{4F22AC69-CD8D-48BE-8132-3324E09E9DC6}"/>
    <cellStyle name="Currency 4 2 2" xfId="225" xr:uid="{71FC2130-4BF9-49D6-BDFC-EB39CAC8D014}"/>
    <cellStyle name="Currency 4 2 2 2" xfId="4633" xr:uid="{125900E2-30CB-456A-9254-C9E7EBA245C3}"/>
    <cellStyle name="Currency 4 2 3" xfId="4528" xr:uid="{BFBB9F8E-466E-4707-A827-BBE081071C75}"/>
    <cellStyle name="Currency 4 3" xfId="30" xr:uid="{3E856EF6-7DFA-454A-9B40-0786C98B2E7C}"/>
    <cellStyle name="Currency 4 3 2" xfId="226" xr:uid="{254F93DB-A705-4E32-9DB5-AEE0427DBA73}"/>
    <cellStyle name="Currency 4 3 2 2" xfId="4634" xr:uid="{7B9DC027-0966-4C4B-9DBB-B153637EB580}"/>
    <cellStyle name="Currency 4 3 3" xfId="4529" xr:uid="{744F28B7-7514-4FA5-B1FA-823DA1F50C39}"/>
    <cellStyle name="Currency 4 4" xfId="227" xr:uid="{387E5438-AB94-476F-9450-63AFD25D88F7}"/>
    <cellStyle name="Currency 4 4 2" xfId="4635" xr:uid="{8244F161-3350-4350-8153-D7D1435DCE6F}"/>
    <cellStyle name="Currency 4 5" xfId="4324" xr:uid="{A2E60B3A-68B1-4C92-BA6D-69EE5AEB01AD}"/>
    <cellStyle name="Currency 4 5 2" xfId="4439" xr:uid="{CF60408A-6076-49F4-97F3-61B3D3E06188}"/>
    <cellStyle name="Currency 4 5 3" xfId="4721" xr:uid="{D2F0AD0E-3682-4C10-81ED-A443A1C0F845}"/>
    <cellStyle name="Currency 4 5 3 2" xfId="5316" xr:uid="{0C06F133-A911-450E-8B38-BF58E34F5E55}"/>
    <cellStyle name="Currency 4 5 3 3" xfId="4761" xr:uid="{8E691E1A-D211-48F7-A2DA-DCF5A2D0E3B9}"/>
    <cellStyle name="Currency 4 5 4" xfId="4698" xr:uid="{D4C083DA-C5D0-40CC-A78C-0D5D517CF653}"/>
    <cellStyle name="Currency 4 6" xfId="4527" xr:uid="{FE05693A-6729-4BB5-A3D4-FB80BFEAF52B}"/>
    <cellStyle name="Currency 5" xfId="31" xr:uid="{2F98C070-B571-470F-988D-1D8BE96F3555}"/>
    <cellStyle name="Currency 5 2" xfId="32" xr:uid="{55733B88-23BE-4DA1-857D-E13D3ED62968}"/>
    <cellStyle name="Currency 5 2 2" xfId="228" xr:uid="{B571D73F-D9EF-4991-90FD-771954DE098E}"/>
    <cellStyle name="Currency 5 2 2 2" xfId="4636" xr:uid="{F81087D2-D94B-4DDC-B453-BE009C9C8EC8}"/>
    <cellStyle name="Currency 5 2 3" xfId="4530" xr:uid="{41CB08D7-5CB1-44AE-8B37-2D03C5644A4B}"/>
    <cellStyle name="Currency 5 3" xfId="4325" xr:uid="{F2532387-6C74-4F33-87B4-B97DD716DC04}"/>
    <cellStyle name="Currency 5 3 2" xfId="4440" xr:uid="{7CE14A46-6DB3-4476-8B9D-06BBFB542327}"/>
    <cellStyle name="Currency 5 3 2 2" xfId="5306" xr:uid="{DCEFC3B2-B2ED-41AB-8271-767724CB0D94}"/>
    <cellStyle name="Currency 5 3 2 3" xfId="4763" xr:uid="{29EF8F87-5E75-4342-85D8-AA76B535F666}"/>
    <cellStyle name="Currency 5 4" xfId="4762" xr:uid="{10A0E32D-69B6-45F5-88C1-CC0E547924BB}"/>
    <cellStyle name="Currency 6" xfId="33" xr:uid="{A07B96B9-FF8E-4C1F-9D0C-2553D66600EA}"/>
    <cellStyle name="Currency 6 2" xfId="229" xr:uid="{E5EB6458-F884-4B8A-934D-2DF5EF540A60}"/>
    <cellStyle name="Currency 6 2 2" xfId="4637" xr:uid="{549E037A-9A52-41ED-A1F1-63903AD93961}"/>
    <cellStyle name="Currency 6 3" xfId="4326" xr:uid="{D001AFB1-CA47-45FC-B2CE-A1CEB942478D}"/>
    <cellStyle name="Currency 6 3 2" xfId="4441" xr:uid="{D657AFAD-4743-43D8-AAAD-32BFC1DF3B78}"/>
    <cellStyle name="Currency 6 3 3" xfId="4722" xr:uid="{0665EC1F-261A-4C8C-B617-86A92BFD70B2}"/>
    <cellStyle name="Currency 6 3 3 2" xfId="5317" xr:uid="{C05DA6A3-ADA0-4EDD-B806-AADD19890064}"/>
    <cellStyle name="Currency 6 3 3 3" xfId="4764" xr:uid="{7B69F0BE-ECE6-4F87-ACEC-E560E21E985A}"/>
    <cellStyle name="Currency 6 3 4" xfId="4699" xr:uid="{3C8E773B-6A4F-4EEF-A117-2D7F37873D4A}"/>
    <cellStyle name="Currency 6 4" xfId="4531" xr:uid="{F724CCA5-1C90-4E2D-B266-62267F73A09A}"/>
    <cellStyle name="Currency 7" xfId="34" xr:uid="{AEACC7AD-46BB-404D-BEFA-0B716975B930}"/>
    <cellStyle name="Currency 7 2" xfId="35" xr:uid="{8CFAAB41-5F3B-42AF-BEFA-0BFE3E5E50F6}"/>
    <cellStyle name="Currency 7 2 2" xfId="250" xr:uid="{3C82BA38-413A-416E-B633-5FC57255750A}"/>
    <cellStyle name="Currency 7 2 2 2" xfId="4638" xr:uid="{1F559A80-1C15-44D2-9ED0-43DD7DF71CA3}"/>
    <cellStyle name="Currency 7 2 3" xfId="4533" xr:uid="{27FE9E19-2E08-4642-99FE-235F21B47D3E}"/>
    <cellStyle name="Currency 7 3" xfId="230" xr:uid="{E8D5DD2F-5E4E-47C2-BE25-3272B8E7C833}"/>
    <cellStyle name="Currency 7 3 2" xfId="4639" xr:uid="{FDD4836D-99A8-49D0-97A3-5DD9B659CBE3}"/>
    <cellStyle name="Currency 7 4" xfId="4442" xr:uid="{48661FFC-B00B-4EA8-85C8-7398512AFA2F}"/>
    <cellStyle name="Currency 7 5" xfId="4532" xr:uid="{0CAFAEE6-E427-41B1-8E19-27A15D23C4FF}"/>
    <cellStyle name="Currency 8" xfId="36" xr:uid="{17090943-C0D7-4C93-B99B-072DE404069D}"/>
    <cellStyle name="Currency 8 2" xfId="37" xr:uid="{DB66D943-8E71-48BA-9E53-A3D01825A720}"/>
    <cellStyle name="Currency 8 2 2" xfId="231" xr:uid="{87FA9503-5DD6-473E-83EF-9776B37962D3}"/>
    <cellStyle name="Currency 8 2 2 2" xfId="4640" xr:uid="{A63AEA41-378A-4905-94F4-5FF865538B24}"/>
    <cellStyle name="Currency 8 2 3" xfId="4535" xr:uid="{6A902FB5-003B-44DD-A37C-C42EE240F144}"/>
    <cellStyle name="Currency 8 3" xfId="38" xr:uid="{65664A7D-83E5-4B3E-B221-71C03F05C610}"/>
    <cellStyle name="Currency 8 3 2" xfId="232" xr:uid="{88827D70-5617-462F-920E-C2A090CE5687}"/>
    <cellStyle name="Currency 8 3 2 2" xfId="4641" xr:uid="{6A07ADD7-B56D-4615-8749-75C2F51BC23C}"/>
    <cellStyle name="Currency 8 3 3" xfId="4536" xr:uid="{C857BB57-C648-4BE8-96F2-A1BF7216CCE2}"/>
    <cellStyle name="Currency 8 4" xfId="39" xr:uid="{4D605233-592D-41A2-AF49-9190189FDB13}"/>
    <cellStyle name="Currency 8 4 2" xfId="233" xr:uid="{2A1DC5BD-8E6A-4705-A7F5-2656DAFEE2A9}"/>
    <cellStyle name="Currency 8 4 2 2" xfId="4642" xr:uid="{B2934DF6-606A-4F39-96D7-8B8DDDB863F8}"/>
    <cellStyle name="Currency 8 4 3" xfId="4537" xr:uid="{FCABE4FA-4BDB-4D6B-8897-945E360B5B8B}"/>
    <cellStyle name="Currency 8 5" xfId="234" xr:uid="{52393ECC-15BB-480B-BC60-FB9AF1D5B268}"/>
    <cellStyle name="Currency 8 5 2" xfId="4643" xr:uid="{8ED0D6CD-6596-401A-B549-E60A76CD2D98}"/>
    <cellStyle name="Currency 8 6" xfId="4443" xr:uid="{1B53A4D7-CD82-4C4E-BF35-3B9A5E008C3E}"/>
    <cellStyle name="Currency 8 7" xfId="4534" xr:uid="{920519E2-DF4A-48DF-BE6F-4B4CA1EC50B6}"/>
    <cellStyle name="Currency 9" xfId="40" xr:uid="{FC73B463-252E-4DEE-959E-78F848E66C89}"/>
    <cellStyle name="Currency 9 2" xfId="41" xr:uid="{BB36F3D3-BFBE-42CB-9AED-507C9F489723}"/>
    <cellStyle name="Currency 9 2 2" xfId="235" xr:uid="{D2C0DBF2-2C34-4381-AE2F-D3CED7AEF9AD}"/>
    <cellStyle name="Currency 9 2 2 2" xfId="4644" xr:uid="{A1DBD29D-5FD8-4FBA-85D1-16FC5C3CCD98}"/>
    <cellStyle name="Currency 9 2 3" xfId="4539" xr:uid="{3EDA943A-1BBA-4CDF-95F0-6FB32CCC7478}"/>
    <cellStyle name="Currency 9 3" xfId="42" xr:uid="{5EB97D94-4E05-4552-A4FB-9AD91A2B13F8}"/>
    <cellStyle name="Currency 9 3 2" xfId="236" xr:uid="{51478DF2-74C0-449B-98D2-519BB26FFC2C}"/>
    <cellStyle name="Currency 9 3 2 2" xfId="4645" xr:uid="{3C005708-40C3-4C5E-B789-175D7D0E883E}"/>
    <cellStyle name="Currency 9 3 3" xfId="4540" xr:uid="{809F302C-AD5E-4847-A86F-34D8868E6DBF}"/>
    <cellStyle name="Currency 9 4" xfId="237" xr:uid="{B8C560D6-DD17-4335-A6FE-FADA2FCB3683}"/>
    <cellStyle name="Currency 9 4 2" xfId="4646" xr:uid="{AB5852AF-55AD-4E2C-BB9C-CB9B8933B794}"/>
    <cellStyle name="Currency 9 5" xfId="4327" xr:uid="{2FF1EA73-119B-457E-ACC1-01ED5B8CDD87}"/>
    <cellStyle name="Currency 9 5 2" xfId="4444" xr:uid="{607740E9-E843-4B4E-96BF-FBFDC6FBD4C9}"/>
    <cellStyle name="Currency 9 5 3" xfId="4723" xr:uid="{270729C2-7581-4465-8E82-ED880819C473}"/>
    <cellStyle name="Currency 9 5 4" xfId="4700" xr:uid="{4D6CA40E-A5DB-4310-A857-7400448E2B01}"/>
    <cellStyle name="Currency 9 6" xfId="4538" xr:uid="{E5D259F3-50EE-4823-974C-A609D6D3AF19}"/>
    <cellStyle name="Hyperlink 2" xfId="6" xr:uid="{6CFFD761-E1C4-4FFC-9C82-FDD569F38491}"/>
    <cellStyle name="Hyperlink 2 2" xfId="5361" xr:uid="{F7F61E26-FC18-4956-A4D5-446672BFA6ED}"/>
    <cellStyle name="Hyperlink 3" xfId="202" xr:uid="{337D00C9-D61F-46EA-8450-C8FF3708995D}"/>
    <cellStyle name="Hyperlink 3 2" xfId="4415" xr:uid="{4CA660CB-D98A-46C2-8B33-28B0DCEB7A69}"/>
    <cellStyle name="Hyperlink 3 3" xfId="4328" xr:uid="{C1279E1E-7E06-4D0F-8145-AB3795CE84EB}"/>
    <cellStyle name="Hyperlink 4" xfId="4329" xr:uid="{88E002BC-8954-4EE7-A547-6CCBE7546574}"/>
    <cellStyle name="Hyperlink 4 2" xfId="5355" xr:uid="{4FEA0E90-AD0A-4FCA-98EE-B41B3A267880}"/>
    <cellStyle name="Normal" xfId="0" builtinId="0"/>
    <cellStyle name="Normal 10" xfId="43" xr:uid="{9F9AC9BA-1472-436E-9EF5-B48CF354912C}"/>
    <cellStyle name="Normal 10 10" xfId="903" xr:uid="{CFC62742-0527-47BC-9C1A-C76B0DF32082}"/>
    <cellStyle name="Normal 10 10 2" xfId="2508" xr:uid="{2EB74AAC-0DB8-4DD8-9F83-1A9A6926DF98}"/>
    <cellStyle name="Normal 10 10 2 2" xfId="4331" xr:uid="{DBD39A34-5D11-4F40-9335-0164C9A38915}"/>
    <cellStyle name="Normal 10 10 2 3" xfId="4675" xr:uid="{A5A23842-B836-4747-89D2-7EE1D0A340A7}"/>
    <cellStyle name="Normal 10 10 3" xfId="2509" xr:uid="{5BF94B36-41EB-40E7-8A6B-959133FDD3C2}"/>
    <cellStyle name="Normal 10 10 4" xfId="2510" xr:uid="{C32455A3-371D-4E80-B198-41BACA33A4A1}"/>
    <cellStyle name="Normal 10 11" xfId="2511" xr:uid="{41C8008C-C355-4430-9AC0-FEB775CB2099}"/>
    <cellStyle name="Normal 10 11 2" xfId="2512" xr:uid="{5140BA08-EE60-4D73-A3F3-2B2D9FEDD053}"/>
    <cellStyle name="Normal 10 11 3" xfId="2513" xr:uid="{20978A98-D8A6-41CA-BDA2-52122F78365A}"/>
    <cellStyle name="Normal 10 11 4" xfId="2514" xr:uid="{8A34FEFD-40B7-4F74-99BD-16D8C0CDF713}"/>
    <cellStyle name="Normal 10 12" xfId="2515" xr:uid="{4CE25DF9-3BF3-4C5E-9D9A-F10B914BAF4B}"/>
    <cellStyle name="Normal 10 12 2" xfId="2516" xr:uid="{77660578-4A15-4833-B57A-7CE62FA2487F}"/>
    <cellStyle name="Normal 10 13" xfId="2517" xr:uid="{111EE16E-10B3-4661-BE14-7FACB7D31477}"/>
    <cellStyle name="Normal 10 14" xfId="2518" xr:uid="{B84256BB-BA34-43D7-8C60-572CC565D853}"/>
    <cellStyle name="Normal 10 15" xfId="2519" xr:uid="{B9640CD5-0C48-4DB4-8C98-17891EEA5B62}"/>
    <cellStyle name="Normal 10 2" xfId="44" xr:uid="{3C0AC01C-E1EF-4B02-8FB3-A281FB77BDE2}"/>
    <cellStyle name="Normal 10 2 10" xfId="2520" xr:uid="{8053449A-B1E9-428A-A364-8481CA10077F}"/>
    <cellStyle name="Normal 10 2 11" xfId="2521" xr:uid="{3338C366-5AC5-45E7-9CD7-53B3B3FD2973}"/>
    <cellStyle name="Normal 10 2 2" xfId="45" xr:uid="{E3940B62-6481-4AC5-A83A-D1810A1DBC1F}"/>
    <cellStyle name="Normal 10 2 2 2" xfId="46" xr:uid="{619F22AB-9317-4909-9D4E-D9B64FED0826}"/>
    <cellStyle name="Normal 10 2 2 2 2" xfId="238" xr:uid="{ABB0ADD4-92D2-49AA-BB03-07E588A97C43}"/>
    <cellStyle name="Normal 10 2 2 2 2 2" xfId="454" xr:uid="{303BE07D-9047-4F8F-9DE2-FB9B20B47E70}"/>
    <cellStyle name="Normal 10 2 2 2 2 2 2" xfId="455" xr:uid="{D49CBAD4-D96D-411C-BD3D-52E105D1C18D}"/>
    <cellStyle name="Normal 10 2 2 2 2 2 2 2" xfId="904" xr:uid="{6A3846FC-BB70-4110-8041-C7ED695AD064}"/>
    <cellStyle name="Normal 10 2 2 2 2 2 2 2 2" xfId="905" xr:uid="{C00F373D-2727-40B0-AF38-8AD5C3BE1A26}"/>
    <cellStyle name="Normal 10 2 2 2 2 2 2 3" xfId="906" xr:uid="{4760D55E-95E1-490B-A4F1-1181996740E6}"/>
    <cellStyle name="Normal 10 2 2 2 2 2 3" xfId="907" xr:uid="{F29ED451-5982-4824-9EDE-11883482A2B0}"/>
    <cellStyle name="Normal 10 2 2 2 2 2 3 2" xfId="908" xr:uid="{065F6524-DB96-4B5A-BEE6-B0F2F3E010AB}"/>
    <cellStyle name="Normal 10 2 2 2 2 2 4" xfId="909" xr:uid="{F7696EE4-9140-445F-A1A4-57A566B84795}"/>
    <cellStyle name="Normal 10 2 2 2 2 3" xfId="456" xr:uid="{4755228B-AB03-4554-B272-4EF869197E34}"/>
    <cellStyle name="Normal 10 2 2 2 2 3 2" xfId="910" xr:uid="{5012D7E9-721B-450C-B004-26D439612EFD}"/>
    <cellStyle name="Normal 10 2 2 2 2 3 2 2" xfId="911" xr:uid="{22DDA852-3E0D-4FBE-86AD-A089E4E2C99A}"/>
    <cellStyle name="Normal 10 2 2 2 2 3 3" xfId="912" xr:uid="{A4AFC31E-0F5E-4730-A1F7-3C0C71A7FAD9}"/>
    <cellStyle name="Normal 10 2 2 2 2 3 4" xfId="2522" xr:uid="{3FEA75B1-1BD1-446D-848F-5EC17563B4BD}"/>
    <cellStyle name="Normal 10 2 2 2 2 4" xfId="913" xr:uid="{A35FF349-94F2-400B-8067-E4EC5513C4C4}"/>
    <cellStyle name="Normal 10 2 2 2 2 4 2" xfId="914" xr:uid="{FCE4F02B-78C1-408E-8398-437B16C0FDB5}"/>
    <cellStyle name="Normal 10 2 2 2 2 5" xfId="915" xr:uid="{4178328C-84D5-4A35-AF9B-83F349721A84}"/>
    <cellStyle name="Normal 10 2 2 2 2 6" xfId="2523" xr:uid="{792B5F21-EC22-41F0-8FE5-595A86E43446}"/>
    <cellStyle name="Normal 10 2 2 2 3" xfId="239" xr:uid="{6B556DF9-9686-412F-B5D5-BC8E046390C1}"/>
    <cellStyle name="Normal 10 2 2 2 3 2" xfId="457" xr:uid="{F9148B4A-B8D9-4BC8-8DBB-058CAE044CBD}"/>
    <cellStyle name="Normal 10 2 2 2 3 2 2" xfId="458" xr:uid="{5C447F83-7B0A-4E3A-9B9F-CD40B1487E49}"/>
    <cellStyle name="Normal 10 2 2 2 3 2 2 2" xfId="916" xr:uid="{E21032C6-5865-4D35-B15F-57D334302EC7}"/>
    <cellStyle name="Normal 10 2 2 2 3 2 2 2 2" xfId="917" xr:uid="{3E6FD352-E327-477B-BC05-E740FC753A69}"/>
    <cellStyle name="Normal 10 2 2 2 3 2 2 3" xfId="918" xr:uid="{0F7BDD8E-B7AE-472B-ADFF-12F17045CB56}"/>
    <cellStyle name="Normal 10 2 2 2 3 2 3" xfId="919" xr:uid="{D65C3A7D-7543-45EE-B666-0048FBCD4A89}"/>
    <cellStyle name="Normal 10 2 2 2 3 2 3 2" xfId="920" xr:uid="{9EDBF4BC-598D-47CE-82FB-AD1764E78D16}"/>
    <cellStyle name="Normal 10 2 2 2 3 2 4" xfId="921" xr:uid="{EBB7FC56-9720-4B27-951D-242FDFA08683}"/>
    <cellStyle name="Normal 10 2 2 2 3 3" xfId="459" xr:uid="{2669EEB6-F881-4120-A959-328EFCB78D39}"/>
    <cellStyle name="Normal 10 2 2 2 3 3 2" xfId="922" xr:uid="{DBB10AD3-D63D-4F41-A348-E210DFBA99C2}"/>
    <cellStyle name="Normal 10 2 2 2 3 3 2 2" xfId="923" xr:uid="{24273E0C-1D71-4A8B-92EC-332CBB94841C}"/>
    <cellStyle name="Normal 10 2 2 2 3 3 3" xfId="924" xr:uid="{9A893E97-5536-409B-871B-C9CA236A6073}"/>
    <cellStyle name="Normal 10 2 2 2 3 4" xfId="925" xr:uid="{48B654D9-0E93-498D-95A4-82A00683B787}"/>
    <cellStyle name="Normal 10 2 2 2 3 4 2" xfId="926" xr:uid="{699A1951-3721-4A3E-9AB9-A2000FE0CBFA}"/>
    <cellStyle name="Normal 10 2 2 2 3 5" xfId="927" xr:uid="{9CA41589-972A-4321-AECD-AB3AD415FE75}"/>
    <cellStyle name="Normal 10 2 2 2 4" xfId="460" xr:uid="{5025C183-C8D6-4696-AEB1-81DC58E0BEBB}"/>
    <cellStyle name="Normal 10 2 2 2 4 2" xfId="461" xr:uid="{96AFE434-9660-4CE6-9A10-5A401A19CF16}"/>
    <cellStyle name="Normal 10 2 2 2 4 2 2" xfId="928" xr:uid="{90AAB1C7-E009-4D6A-83CC-1DF21B9A4BE7}"/>
    <cellStyle name="Normal 10 2 2 2 4 2 2 2" xfId="929" xr:uid="{43ECC27C-3C36-48C2-9007-D43D27953470}"/>
    <cellStyle name="Normal 10 2 2 2 4 2 3" xfId="930" xr:uid="{79DE78FD-16C1-4F41-B0F8-377B4E5826B9}"/>
    <cellStyle name="Normal 10 2 2 2 4 3" xfId="931" xr:uid="{9E1601E4-D46B-43E3-8792-620D14BC622E}"/>
    <cellStyle name="Normal 10 2 2 2 4 3 2" xfId="932" xr:uid="{C1F23867-DF24-4652-9978-CDC341C46FD4}"/>
    <cellStyle name="Normal 10 2 2 2 4 4" xfId="933" xr:uid="{19911575-9011-43B2-9857-7B0B8A737E9B}"/>
    <cellStyle name="Normal 10 2 2 2 5" xfId="462" xr:uid="{2B6B13A1-25BF-44F5-B6D5-305C3AE21EFE}"/>
    <cellStyle name="Normal 10 2 2 2 5 2" xfId="934" xr:uid="{36D70B0B-9A82-4E73-9A00-230FA67C040C}"/>
    <cellStyle name="Normal 10 2 2 2 5 2 2" xfId="935" xr:uid="{D0472DE9-E199-4162-BA39-FE75E6E07CFC}"/>
    <cellStyle name="Normal 10 2 2 2 5 3" xfId="936" xr:uid="{EC74DB92-F43D-4B32-BB25-A97FB26A857E}"/>
    <cellStyle name="Normal 10 2 2 2 5 4" xfId="2524" xr:uid="{3913728D-A114-46E2-B4C4-48410F5BF4E8}"/>
    <cellStyle name="Normal 10 2 2 2 6" xfId="937" xr:uid="{5F07FA6F-6C13-4FFE-B9BB-C50B85C1EBB6}"/>
    <cellStyle name="Normal 10 2 2 2 6 2" xfId="938" xr:uid="{CE69EB09-0755-4DDA-A3FC-6D81717A6271}"/>
    <cellStyle name="Normal 10 2 2 2 7" xfId="939" xr:uid="{9C68D947-7F2D-4B33-8606-FFEA58F8DDF1}"/>
    <cellStyle name="Normal 10 2 2 2 8" xfId="2525" xr:uid="{445C640F-1CE8-4C41-B7C5-A197DBDBB4F5}"/>
    <cellStyle name="Normal 10 2 2 3" xfId="240" xr:uid="{4066D9C7-C42C-4EDC-853B-0D33DD97BC32}"/>
    <cellStyle name="Normal 10 2 2 3 2" xfId="463" xr:uid="{825B8633-E2A6-44C3-94C5-F9DFCAC0712C}"/>
    <cellStyle name="Normal 10 2 2 3 2 2" xfId="464" xr:uid="{19FC4569-9C48-40A8-B9BB-0C81F9E77324}"/>
    <cellStyle name="Normal 10 2 2 3 2 2 2" xfId="940" xr:uid="{EA99AB29-0D9E-47CA-9DB9-4DE32F3FC65B}"/>
    <cellStyle name="Normal 10 2 2 3 2 2 2 2" xfId="941" xr:uid="{C5305F0F-AAD6-4914-AC92-DA115B9D188E}"/>
    <cellStyle name="Normal 10 2 2 3 2 2 3" xfId="942" xr:uid="{89B70255-DD4F-46F7-9F1A-7E4A2131B4AD}"/>
    <cellStyle name="Normal 10 2 2 3 2 3" xfId="943" xr:uid="{D0522914-5165-4390-8ED3-76C2A41B99E6}"/>
    <cellStyle name="Normal 10 2 2 3 2 3 2" xfId="944" xr:uid="{987DEE66-4EBF-424A-A9CC-25C3F6682D0C}"/>
    <cellStyle name="Normal 10 2 2 3 2 4" xfId="945" xr:uid="{33EECEFA-354E-465F-8D26-22C4DEED2D4F}"/>
    <cellStyle name="Normal 10 2 2 3 3" xfId="465" xr:uid="{6F83A240-20F2-466B-BB9A-CBFFE06BF94C}"/>
    <cellStyle name="Normal 10 2 2 3 3 2" xfId="946" xr:uid="{BFE4DD85-0E91-4325-8DA6-55471BB4FA3F}"/>
    <cellStyle name="Normal 10 2 2 3 3 2 2" xfId="947" xr:uid="{972EDBFE-21E0-46C8-A9E1-679E81EBDBD8}"/>
    <cellStyle name="Normal 10 2 2 3 3 3" xfId="948" xr:uid="{FE44FAB7-A828-45F2-9325-2AFFD2443449}"/>
    <cellStyle name="Normal 10 2 2 3 3 4" xfId="2526" xr:uid="{755921E5-ED75-476D-942F-82E935B69743}"/>
    <cellStyle name="Normal 10 2 2 3 4" xfId="949" xr:uid="{284078A9-2B12-4E9E-A5E7-006430479326}"/>
    <cellStyle name="Normal 10 2 2 3 4 2" xfId="950" xr:uid="{D89B078B-2433-4723-AA87-2B9348E49410}"/>
    <cellStyle name="Normal 10 2 2 3 5" xfId="951" xr:uid="{F587CC23-387A-40E6-9992-01EFC32D989A}"/>
    <cellStyle name="Normal 10 2 2 3 6" xfId="2527" xr:uid="{E61BE053-570D-41C9-A304-C767FB76B427}"/>
    <cellStyle name="Normal 10 2 2 4" xfId="241" xr:uid="{3D4B685D-83C7-4C0C-B3AF-42B818E6AABC}"/>
    <cellStyle name="Normal 10 2 2 4 2" xfId="466" xr:uid="{30D54852-369F-4E31-AE31-9D233A3033B7}"/>
    <cellStyle name="Normal 10 2 2 4 2 2" xfId="467" xr:uid="{33FDD74D-22D7-4093-8453-A1324E4E1E1F}"/>
    <cellStyle name="Normal 10 2 2 4 2 2 2" xfId="952" xr:uid="{89CB0AA9-8A94-433C-8CE0-469188AA4120}"/>
    <cellStyle name="Normal 10 2 2 4 2 2 2 2" xfId="953" xr:uid="{626F8631-E008-4D43-8D48-18CEB28145FE}"/>
    <cellStyle name="Normal 10 2 2 4 2 2 3" xfId="954" xr:uid="{BA73E0F9-CB60-46F6-81B1-48FB20FD952F}"/>
    <cellStyle name="Normal 10 2 2 4 2 3" xfId="955" xr:uid="{66BCC70C-40D1-42CA-9FE9-5ED412EC9F32}"/>
    <cellStyle name="Normal 10 2 2 4 2 3 2" xfId="956" xr:uid="{44801227-7FA2-4759-904E-D45558EE55BB}"/>
    <cellStyle name="Normal 10 2 2 4 2 4" xfId="957" xr:uid="{28B8BCED-A53C-4A5C-8D2F-CBE32BB3F504}"/>
    <cellStyle name="Normal 10 2 2 4 3" xfId="468" xr:uid="{F2E57562-347F-4CBD-A1F4-E66900BF6BE1}"/>
    <cellStyle name="Normal 10 2 2 4 3 2" xfId="958" xr:uid="{453BA47D-151C-44D4-A47E-87980122A30C}"/>
    <cellStyle name="Normal 10 2 2 4 3 2 2" xfId="959" xr:uid="{8FE85834-9ACF-4B2D-8480-9DAEC4A3F143}"/>
    <cellStyle name="Normal 10 2 2 4 3 3" xfId="960" xr:uid="{B9E2CE5B-9CAF-4CA1-B4B3-0938F06A73E3}"/>
    <cellStyle name="Normal 10 2 2 4 4" xfId="961" xr:uid="{38E67542-D6A6-43D6-824C-C593EDA6FB49}"/>
    <cellStyle name="Normal 10 2 2 4 4 2" xfId="962" xr:uid="{E7415B41-32A6-4E63-8784-6AA3A98E7318}"/>
    <cellStyle name="Normal 10 2 2 4 5" xfId="963" xr:uid="{450A129B-15F2-4D8E-A870-11D844B4C54E}"/>
    <cellStyle name="Normal 10 2 2 5" xfId="242" xr:uid="{F9A21995-F091-49C0-A14C-F99D3A2D7A13}"/>
    <cellStyle name="Normal 10 2 2 5 2" xfId="469" xr:uid="{79982355-40CC-44B5-B8CB-08926184E66E}"/>
    <cellStyle name="Normal 10 2 2 5 2 2" xfId="964" xr:uid="{B6EED1E0-C7E9-4EBF-92D6-C6916CD81C11}"/>
    <cellStyle name="Normal 10 2 2 5 2 2 2" xfId="965" xr:uid="{07022470-F679-47CD-B504-B9F1BAB36793}"/>
    <cellStyle name="Normal 10 2 2 5 2 3" xfId="966" xr:uid="{4AE69213-482A-41B8-9D9A-A52775D1BB11}"/>
    <cellStyle name="Normal 10 2 2 5 3" xfId="967" xr:uid="{290A6D80-9C38-4FF6-9192-7425B678FF82}"/>
    <cellStyle name="Normal 10 2 2 5 3 2" xfId="968" xr:uid="{84DC72D4-423B-46B5-9EF8-6B603405F4F0}"/>
    <cellStyle name="Normal 10 2 2 5 4" xfId="969" xr:uid="{1C7A14C1-4337-418A-80D8-62EEB7BFF9CD}"/>
    <cellStyle name="Normal 10 2 2 6" xfId="470" xr:uid="{5F847F5A-70BA-4FD3-AA8F-7265F51DD1CF}"/>
    <cellStyle name="Normal 10 2 2 6 2" xfId="970" xr:uid="{340FCF11-0940-447F-9C62-01D78856C61C}"/>
    <cellStyle name="Normal 10 2 2 6 2 2" xfId="971" xr:uid="{D56E584F-4814-4871-A18F-5A75345AE39E}"/>
    <cellStyle name="Normal 10 2 2 6 2 3" xfId="4333" xr:uid="{B9F6FCF1-91DC-4E45-91E3-181017A767D8}"/>
    <cellStyle name="Normal 10 2 2 6 3" xfId="972" xr:uid="{1F5DB4A7-4561-4DBC-9E71-FAB5A4304054}"/>
    <cellStyle name="Normal 10 2 2 6 4" xfId="2528" xr:uid="{D04B67BD-D32C-4C64-9E2D-9947E36C5344}"/>
    <cellStyle name="Normal 10 2 2 6 4 2" xfId="4564" xr:uid="{9BB52799-7B74-46FC-B65D-6F206D6D187A}"/>
    <cellStyle name="Normal 10 2 2 6 4 3" xfId="4676" xr:uid="{8E65FCDE-72F8-45C2-8EC3-431DEDA97787}"/>
    <cellStyle name="Normal 10 2 2 6 4 4" xfId="4602" xr:uid="{BE68209F-CBB2-4A2C-8DE1-8907FFDC9362}"/>
    <cellStyle name="Normal 10 2 2 7" xfId="973" xr:uid="{39012369-9E20-4E3B-ACA8-1F8D3EA17E63}"/>
    <cellStyle name="Normal 10 2 2 7 2" xfId="974" xr:uid="{B50A7AE9-4CAE-42B2-A85A-7B3D23B4A3EA}"/>
    <cellStyle name="Normal 10 2 2 8" xfId="975" xr:uid="{A240338A-DE9D-4173-BE0B-3D36DB32BF34}"/>
    <cellStyle name="Normal 10 2 2 9" xfId="2529" xr:uid="{CDF5CD02-1313-40B1-9C22-660A098B2E57}"/>
    <cellStyle name="Normal 10 2 3" xfId="47" xr:uid="{7522B717-40E3-49F9-AFC5-4444453FBF6F}"/>
    <cellStyle name="Normal 10 2 3 2" xfId="48" xr:uid="{F39324A0-425B-4C50-A003-A7AC2853294C}"/>
    <cellStyle name="Normal 10 2 3 2 2" xfId="471" xr:uid="{F25D6591-7995-4DBD-9011-7B50D021AB6C}"/>
    <cellStyle name="Normal 10 2 3 2 2 2" xfId="472" xr:uid="{6723D94B-8DCA-40AB-BECF-3D50AB6517A0}"/>
    <cellStyle name="Normal 10 2 3 2 2 2 2" xfId="976" xr:uid="{47A29DE0-201C-4CEC-9041-66318A54BFD0}"/>
    <cellStyle name="Normal 10 2 3 2 2 2 2 2" xfId="977" xr:uid="{2C634ADC-4B9C-47F4-9468-0D0865967198}"/>
    <cellStyle name="Normal 10 2 3 2 2 2 3" xfId="978" xr:uid="{3DF2D911-AE6C-4E3C-B3D5-4271D227E564}"/>
    <cellStyle name="Normal 10 2 3 2 2 3" xfId="979" xr:uid="{F2287237-6B65-4E35-ABC3-FC0AB3495E83}"/>
    <cellStyle name="Normal 10 2 3 2 2 3 2" xfId="980" xr:uid="{BF7D8F5A-A0E7-4969-B7FE-768E13F37A70}"/>
    <cellStyle name="Normal 10 2 3 2 2 4" xfId="981" xr:uid="{444CA058-678C-4CB1-90DD-497810201942}"/>
    <cellStyle name="Normal 10 2 3 2 3" xfId="473" xr:uid="{D297E67D-83C6-4127-AF8D-4988793C0860}"/>
    <cellStyle name="Normal 10 2 3 2 3 2" xfId="982" xr:uid="{7C308034-06DF-40C4-8570-645EB428438B}"/>
    <cellStyle name="Normal 10 2 3 2 3 2 2" xfId="983" xr:uid="{6DDB969C-18A0-4BB1-8642-39DA16A2D490}"/>
    <cellStyle name="Normal 10 2 3 2 3 3" xfId="984" xr:uid="{8C1F1A1F-1EE4-4FFF-92BD-BBAA760C11B9}"/>
    <cellStyle name="Normal 10 2 3 2 3 4" xfId="2530" xr:uid="{657815FC-7BFF-4F70-95D0-4FD89E4C4DC1}"/>
    <cellStyle name="Normal 10 2 3 2 4" xfId="985" xr:uid="{949E0F1F-A7BD-48D4-B768-D5635598B47E}"/>
    <cellStyle name="Normal 10 2 3 2 4 2" xfId="986" xr:uid="{B754B88F-D104-4953-BA50-D9A897E1C7A8}"/>
    <cellStyle name="Normal 10 2 3 2 5" xfId="987" xr:uid="{0AE03181-0111-4FB3-A008-F15512D0DA44}"/>
    <cellStyle name="Normal 10 2 3 2 6" xfId="2531" xr:uid="{9E1C0B8E-EE7B-4D9F-B6E6-92C3DFA5CDEE}"/>
    <cellStyle name="Normal 10 2 3 3" xfId="243" xr:uid="{5BB1E982-5777-4098-88CA-894A3C35781B}"/>
    <cellStyle name="Normal 10 2 3 3 2" xfId="474" xr:uid="{BB70ACE2-DE05-44FF-A4D8-10E70DC90282}"/>
    <cellStyle name="Normal 10 2 3 3 2 2" xfId="475" xr:uid="{2CCBB33E-8D49-4E40-B64A-88552685326A}"/>
    <cellStyle name="Normal 10 2 3 3 2 2 2" xfId="988" xr:uid="{7F65E486-6C29-4D7E-96E6-5BF4021D3230}"/>
    <cellStyle name="Normal 10 2 3 3 2 2 2 2" xfId="989" xr:uid="{4E82D843-205D-4B66-AF5D-6E9C89BF6947}"/>
    <cellStyle name="Normal 10 2 3 3 2 2 3" xfId="990" xr:uid="{DE30E510-7066-4025-B38A-A1075D301BEC}"/>
    <cellStyle name="Normal 10 2 3 3 2 3" xfId="991" xr:uid="{AF3E81AA-0670-48BD-BC9B-61B85C1A1013}"/>
    <cellStyle name="Normal 10 2 3 3 2 3 2" xfId="992" xr:uid="{C7FE493D-8B34-461F-ACCF-BCD930DA591E}"/>
    <cellStyle name="Normal 10 2 3 3 2 4" xfId="993" xr:uid="{BD011A8B-2135-4B14-A3D3-1FBE4186D1A1}"/>
    <cellStyle name="Normal 10 2 3 3 3" xfId="476" xr:uid="{3A7FE8F7-5D0E-4D00-9576-C5A464C46F3F}"/>
    <cellStyle name="Normal 10 2 3 3 3 2" xfId="994" xr:uid="{8CD39442-F020-4EB4-91FB-7FD9062002BC}"/>
    <cellStyle name="Normal 10 2 3 3 3 2 2" xfId="995" xr:uid="{F05155C6-A756-437E-AD10-8CC6F808F04C}"/>
    <cellStyle name="Normal 10 2 3 3 3 3" xfId="996" xr:uid="{5884664B-7B96-4062-A69A-87C8AA95C315}"/>
    <cellStyle name="Normal 10 2 3 3 4" xfId="997" xr:uid="{7FC64537-4F00-43A8-B877-7E91AA907AA2}"/>
    <cellStyle name="Normal 10 2 3 3 4 2" xfId="998" xr:uid="{1863D424-1045-4ECA-9591-429881335B51}"/>
    <cellStyle name="Normal 10 2 3 3 5" xfId="999" xr:uid="{B39A58D1-592E-45FC-801A-52329E8FEF78}"/>
    <cellStyle name="Normal 10 2 3 4" xfId="244" xr:uid="{AE186F9F-7D23-411C-8B08-C0FF72FBFA83}"/>
    <cellStyle name="Normal 10 2 3 4 2" xfId="477" xr:uid="{A58A2E9D-9A12-471E-A468-F26101631385}"/>
    <cellStyle name="Normal 10 2 3 4 2 2" xfId="1000" xr:uid="{154B1907-2A0A-4698-A906-57D35F9C8D4C}"/>
    <cellStyle name="Normal 10 2 3 4 2 2 2" xfId="1001" xr:uid="{DCF815F6-D3C5-4F5E-83A0-5CC7C1ACF929}"/>
    <cellStyle name="Normal 10 2 3 4 2 3" xfId="1002" xr:uid="{49963E66-993C-4F19-BE7B-3F9CCBF0B75C}"/>
    <cellStyle name="Normal 10 2 3 4 3" xfId="1003" xr:uid="{2A8A0AD9-20DB-48CD-8872-FFF23FC692F2}"/>
    <cellStyle name="Normal 10 2 3 4 3 2" xfId="1004" xr:uid="{3F279CBB-BD87-4E94-84BB-B9B2C2B24A3F}"/>
    <cellStyle name="Normal 10 2 3 4 4" xfId="1005" xr:uid="{01611D25-78AD-4325-8440-D5CF2C8A7527}"/>
    <cellStyle name="Normal 10 2 3 5" xfId="478" xr:uid="{4402D048-36E0-4475-B9A9-965381EF1061}"/>
    <cellStyle name="Normal 10 2 3 5 2" xfId="1006" xr:uid="{D1F7F2AD-15EB-4C0A-808D-53B629315C9E}"/>
    <cellStyle name="Normal 10 2 3 5 2 2" xfId="1007" xr:uid="{62453F89-44A4-496F-BC7E-4D47A81F052E}"/>
    <cellStyle name="Normal 10 2 3 5 2 3" xfId="4334" xr:uid="{E2E0077A-110D-4787-B68E-EDA6787695DD}"/>
    <cellStyle name="Normal 10 2 3 5 3" xfId="1008" xr:uid="{28628749-0CF5-4752-AF07-0099F0D0B220}"/>
    <cellStyle name="Normal 10 2 3 5 4" xfId="2532" xr:uid="{06047E67-066D-483A-9435-EF4645007266}"/>
    <cellStyle name="Normal 10 2 3 5 4 2" xfId="4565" xr:uid="{69A84F78-62D1-4884-AA14-F5E8FD9A79EE}"/>
    <cellStyle name="Normal 10 2 3 5 4 3" xfId="4677" xr:uid="{7337F005-AAEB-49BC-A5AD-42DFDC5F6463}"/>
    <cellStyle name="Normal 10 2 3 5 4 4" xfId="4603" xr:uid="{4DA866FA-133C-47C0-B78D-25B7439F96AF}"/>
    <cellStyle name="Normal 10 2 3 6" xfId="1009" xr:uid="{8B2CBA37-F095-4882-AC36-D5C884F596FE}"/>
    <cellStyle name="Normal 10 2 3 6 2" xfId="1010" xr:uid="{EB0F01D4-E981-4568-932E-7F7E1077D3FA}"/>
    <cellStyle name="Normal 10 2 3 7" xfId="1011" xr:uid="{AA60BF2E-9439-4813-91C3-D95683ADD446}"/>
    <cellStyle name="Normal 10 2 3 8" xfId="2533" xr:uid="{6BD73E56-B448-442A-8046-066085C5F7C6}"/>
    <cellStyle name="Normal 10 2 4" xfId="49" xr:uid="{A99DE917-6D38-4504-B9F4-3D98B34BEAC8}"/>
    <cellStyle name="Normal 10 2 4 2" xfId="429" xr:uid="{FF7D8D6D-2F14-4A0D-BB8F-E5C7D9E6CF09}"/>
    <cellStyle name="Normal 10 2 4 2 2" xfId="479" xr:uid="{CD6646D6-BF61-4579-8B0F-3FA050030E5A}"/>
    <cellStyle name="Normal 10 2 4 2 2 2" xfId="1012" xr:uid="{21771A74-943C-41E6-90ED-B899986B3EDD}"/>
    <cellStyle name="Normal 10 2 4 2 2 2 2" xfId="1013" xr:uid="{D4E1CF94-DBA6-4B62-93A8-9B9701DC1764}"/>
    <cellStyle name="Normal 10 2 4 2 2 3" xfId="1014" xr:uid="{2EAD198F-D3A7-4951-861F-F8C24C88F0FB}"/>
    <cellStyle name="Normal 10 2 4 2 2 4" xfId="2534" xr:uid="{D5092838-5219-4D74-9914-8AB98B6216AD}"/>
    <cellStyle name="Normal 10 2 4 2 3" xfId="1015" xr:uid="{538FD79F-6BC8-49A7-906F-12B5F823E2E5}"/>
    <cellStyle name="Normal 10 2 4 2 3 2" xfId="1016" xr:uid="{34AB17EA-CAE3-4646-902E-726051627827}"/>
    <cellStyle name="Normal 10 2 4 2 4" xfId="1017" xr:uid="{8157DAE9-6930-486F-BEE7-BE194D547E9D}"/>
    <cellStyle name="Normal 10 2 4 2 5" xfId="2535" xr:uid="{C3696A4B-EA10-4A15-B7E6-9B4C12D6BBDB}"/>
    <cellStyle name="Normal 10 2 4 3" xfId="480" xr:uid="{0479CB61-D878-456E-B3BB-8E6522278B15}"/>
    <cellStyle name="Normal 10 2 4 3 2" xfId="1018" xr:uid="{56015258-6602-4B80-9B2F-B9229814C9E3}"/>
    <cellStyle name="Normal 10 2 4 3 2 2" xfId="1019" xr:uid="{0726900C-E70A-4F75-B5F2-3776A2F135F4}"/>
    <cellStyle name="Normal 10 2 4 3 3" xfId="1020" xr:uid="{69379B51-356C-4EA0-B97F-E32A64483829}"/>
    <cellStyle name="Normal 10 2 4 3 4" xfId="2536" xr:uid="{DF8FE422-5126-4863-B397-68DCE0A72C64}"/>
    <cellStyle name="Normal 10 2 4 4" xfId="1021" xr:uid="{1E343C46-C7CD-4460-8BCC-952D29E16186}"/>
    <cellStyle name="Normal 10 2 4 4 2" xfId="1022" xr:uid="{7101598B-ED93-4D24-A861-A9721EB1569F}"/>
    <cellStyle name="Normal 10 2 4 4 3" xfId="2537" xr:uid="{8292DFDE-238B-474D-AF40-AD764065845E}"/>
    <cellStyle name="Normal 10 2 4 4 4" xfId="2538" xr:uid="{848DDAA0-8164-427D-B290-410E1570CD4F}"/>
    <cellStyle name="Normal 10 2 4 5" xfId="1023" xr:uid="{0288E935-3B9B-4ACF-AD19-57CC6F974095}"/>
    <cellStyle name="Normal 10 2 4 6" xfId="2539" xr:uid="{6A82445D-C883-4CF8-825B-BD5071F9CAF4}"/>
    <cellStyle name="Normal 10 2 4 7" xfId="2540" xr:uid="{B8F66DE9-2DF0-4857-A604-7A7BD8F000EE}"/>
    <cellStyle name="Normal 10 2 5" xfId="245" xr:uid="{73864C2D-258D-44EA-9C2C-EA8FF5C27991}"/>
    <cellStyle name="Normal 10 2 5 2" xfId="481" xr:uid="{8A4BEDD8-9E52-42E7-A713-9F6572C75D64}"/>
    <cellStyle name="Normal 10 2 5 2 2" xfId="482" xr:uid="{94125CE9-61BE-485D-9014-0DD21D11AA8A}"/>
    <cellStyle name="Normal 10 2 5 2 2 2" xfId="1024" xr:uid="{F7D6803F-09B4-4D26-BCDC-9A80A4CB4CFD}"/>
    <cellStyle name="Normal 10 2 5 2 2 2 2" xfId="1025" xr:uid="{C99F17EA-72E5-4262-8171-3C1F9F732AB6}"/>
    <cellStyle name="Normal 10 2 5 2 2 3" xfId="1026" xr:uid="{DDCA0BCD-6595-4028-BE20-5CBEF020ECD3}"/>
    <cellStyle name="Normal 10 2 5 2 3" xfId="1027" xr:uid="{EFDC8830-90F0-4BDA-851D-0F847ADBA5BF}"/>
    <cellStyle name="Normal 10 2 5 2 3 2" xfId="1028" xr:uid="{823627EF-6DFD-4E16-AE7C-E4177C2DB794}"/>
    <cellStyle name="Normal 10 2 5 2 4" xfId="1029" xr:uid="{AD10108D-A5D0-419E-8672-F11306DD237A}"/>
    <cellStyle name="Normal 10 2 5 3" xfId="483" xr:uid="{01876CE9-9850-4ABA-A564-246DCFA4B660}"/>
    <cellStyle name="Normal 10 2 5 3 2" xfId="1030" xr:uid="{53083B99-08F3-466F-B699-5B826D01631F}"/>
    <cellStyle name="Normal 10 2 5 3 2 2" xfId="1031" xr:uid="{146ADAAB-A656-45D2-B0CD-ACD71A3365C9}"/>
    <cellStyle name="Normal 10 2 5 3 3" xfId="1032" xr:uid="{CB44D243-5F76-4C82-92C2-8ECEFF3C862A}"/>
    <cellStyle name="Normal 10 2 5 3 4" xfId="2541" xr:uid="{1846412D-E9F1-48FD-94C7-B11B2D3DC845}"/>
    <cellStyle name="Normal 10 2 5 4" xfId="1033" xr:uid="{1E4ABA07-C7EE-4C23-9FD5-E9168E9FA07E}"/>
    <cellStyle name="Normal 10 2 5 4 2" xfId="1034" xr:uid="{8571A9F2-980E-463C-9133-7190FD41BBA8}"/>
    <cellStyle name="Normal 10 2 5 5" xfId="1035" xr:uid="{DE0C77D2-6487-4E94-85B7-FF8930F914F1}"/>
    <cellStyle name="Normal 10 2 5 6" xfId="2542" xr:uid="{33495B4D-5C59-4F57-A483-7869F0B0204A}"/>
    <cellStyle name="Normal 10 2 6" xfId="246" xr:uid="{5643CF3A-C3FD-4130-ADBA-5947771A49C6}"/>
    <cellStyle name="Normal 10 2 6 2" xfId="484" xr:uid="{C7F61382-1F53-4153-A8E7-3434AB318C12}"/>
    <cellStyle name="Normal 10 2 6 2 2" xfId="1036" xr:uid="{D0937CF9-0E12-411E-83FD-BF607E8E0872}"/>
    <cellStyle name="Normal 10 2 6 2 2 2" xfId="1037" xr:uid="{17117E5E-6884-45DF-B020-3D48E3BB4212}"/>
    <cellStyle name="Normal 10 2 6 2 3" xfId="1038" xr:uid="{841D22B6-2EA0-45F5-B44F-97B363DAFAAA}"/>
    <cellStyle name="Normal 10 2 6 2 4" xfId="2543" xr:uid="{BBC0931D-2964-4C32-945D-2472C31F182C}"/>
    <cellStyle name="Normal 10 2 6 3" xfId="1039" xr:uid="{B172DB22-085A-43F6-ABE9-724E3CA71B66}"/>
    <cellStyle name="Normal 10 2 6 3 2" xfId="1040" xr:uid="{062D3EF4-F29E-4311-AE6F-DB41D1311F78}"/>
    <cellStyle name="Normal 10 2 6 4" xfId="1041" xr:uid="{98DBD77A-04B2-4D91-BEEE-BD926FFF4647}"/>
    <cellStyle name="Normal 10 2 6 5" xfId="2544" xr:uid="{36256EDF-ACA0-4FEB-8B20-156D50D9C206}"/>
    <cellStyle name="Normal 10 2 7" xfId="485" xr:uid="{3249B5ED-0F4C-4880-9689-E89A77514AEF}"/>
    <cellStyle name="Normal 10 2 7 2" xfId="1042" xr:uid="{E5092795-5CEB-4364-8FB1-BCED67A9F1A4}"/>
    <cellStyle name="Normal 10 2 7 2 2" xfId="1043" xr:uid="{614AB130-01E1-46DA-B77E-4601A5B45916}"/>
    <cellStyle name="Normal 10 2 7 2 3" xfId="4332" xr:uid="{42C80BEE-F874-4395-86E8-5DFA12CFF006}"/>
    <cellStyle name="Normal 10 2 7 3" xfId="1044" xr:uid="{A248E4A2-E9FC-45FE-AF4C-82B76B8306E3}"/>
    <cellStyle name="Normal 10 2 7 4" xfId="2545" xr:uid="{D270FF4C-114D-4B3D-B530-501037CEA7DB}"/>
    <cellStyle name="Normal 10 2 7 4 2" xfId="4563" xr:uid="{CA68D6F0-2704-4EF9-ADC6-3E751FEB5981}"/>
    <cellStyle name="Normal 10 2 7 4 3" xfId="4678" xr:uid="{C72AA9F0-943B-4313-A81E-7E47D31BF699}"/>
    <cellStyle name="Normal 10 2 7 4 4" xfId="4601" xr:uid="{EFC98BF4-438C-49DC-B24D-80BDF809413B}"/>
    <cellStyle name="Normal 10 2 8" xfId="1045" xr:uid="{1900413A-CB56-4FDE-AC93-CE4638875603}"/>
    <cellStyle name="Normal 10 2 8 2" xfId="1046" xr:uid="{7C1E6871-D560-4A3A-88CB-0450493906B1}"/>
    <cellStyle name="Normal 10 2 8 3" xfId="2546" xr:uid="{E1B43097-B21B-45F5-9977-9D5B67D2DB18}"/>
    <cellStyle name="Normal 10 2 8 4" xfId="2547" xr:uid="{7E1D4D6C-3619-4EEC-877E-15B213EDAA44}"/>
    <cellStyle name="Normal 10 2 9" xfId="1047" xr:uid="{F7F57CE7-5180-464C-BB12-1AFFA1CC3C78}"/>
    <cellStyle name="Normal 10 3" xfId="50" xr:uid="{3304EC06-B84A-45AB-9F5E-D728FA80C3C0}"/>
    <cellStyle name="Normal 10 3 10" xfId="2548" xr:uid="{E3EBAD3E-EF77-4645-B6C6-E54F04A33366}"/>
    <cellStyle name="Normal 10 3 11" xfId="2549" xr:uid="{46F163C9-4149-4C35-8DA2-62BB6DC4AF2D}"/>
    <cellStyle name="Normal 10 3 2" xfId="51" xr:uid="{80C72301-BE3C-472F-9EC2-322483020062}"/>
    <cellStyle name="Normal 10 3 2 2" xfId="52" xr:uid="{CE654DAA-3BC0-4E3B-9E0F-A6D20A5B496B}"/>
    <cellStyle name="Normal 10 3 2 2 2" xfId="247" xr:uid="{E017F92A-B85F-4042-AA47-41D7B2FEFD06}"/>
    <cellStyle name="Normal 10 3 2 2 2 2" xfId="486" xr:uid="{9BF29C9E-F832-4174-BC55-A9D6C75CCFFC}"/>
    <cellStyle name="Normal 10 3 2 2 2 2 2" xfId="1048" xr:uid="{6434734B-3FE2-4A74-B8B5-C8A4A20B1C31}"/>
    <cellStyle name="Normal 10 3 2 2 2 2 2 2" xfId="1049" xr:uid="{929110AF-9691-4834-A65F-CF51AB94BCE4}"/>
    <cellStyle name="Normal 10 3 2 2 2 2 3" xfId="1050" xr:uid="{CDDCD136-9FFD-4291-9A96-3DCCE919C0BA}"/>
    <cellStyle name="Normal 10 3 2 2 2 2 4" xfId="2550" xr:uid="{D3931FF8-A09A-4E12-97AE-7489BDEB4520}"/>
    <cellStyle name="Normal 10 3 2 2 2 3" xfId="1051" xr:uid="{ED00AF49-1820-47C6-ABB2-0B201CFC3D51}"/>
    <cellStyle name="Normal 10 3 2 2 2 3 2" xfId="1052" xr:uid="{7069A92D-0DA1-4717-857B-7E400EF1E368}"/>
    <cellStyle name="Normal 10 3 2 2 2 3 3" xfId="2551" xr:uid="{BDB1263B-ACC2-4772-A383-FB75214EF115}"/>
    <cellStyle name="Normal 10 3 2 2 2 3 4" xfId="2552" xr:uid="{2DF80655-EB0D-42C1-982E-F3EAAFDC6997}"/>
    <cellStyle name="Normal 10 3 2 2 2 4" xfId="1053" xr:uid="{F9FC9948-D378-4823-B220-87F09F610728}"/>
    <cellStyle name="Normal 10 3 2 2 2 5" xfId="2553" xr:uid="{86188026-7C5C-41C2-AF65-978B96FBDC01}"/>
    <cellStyle name="Normal 10 3 2 2 2 6" xfId="2554" xr:uid="{9821F9BF-5A9E-40BC-A605-3CEFBFEFB03C}"/>
    <cellStyle name="Normal 10 3 2 2 3" xfId="487" xr:uid="{12146CA6-4EEB-4754-9DB2-A393569B87B1}"/>
    <cellStyle name="Normal 10 3 2 2 3 2" xfId="1054" xr:uid="{F4FC30A9-D801-4E3D-8477-CD50E6B80659}"/>
    <cellStyle name="Normal 10 3 2 2 3 2 2" xfId="1055" xr:uid="{2E0FF7CC-B1B7-40DE-B6AE-F9F744308D1F}"/>
    <cellStyle name="Normal 10 3 2 2 3 2 3" xfId="2555" xr:uid="{DDAB064B-5EFA-4D4A-AFD2-3A42638E782E}"/>
    <cellStyle name="Normal 10 3 2 2 3 2 4" xfId="2556" xr:uid="{ED51725A-8CBF-4466-9BEA-DCD26A564FC5}"/>
    <cellStyle name="Normal 10 3 2 2 3 3" xfId="1056" xr:uid="{1827507E-9C39-4CFA-802E-221BFED83C20}"/>
    <cellStyle name="Normal 10 3 2 2 3 4" xfId="2557" xr:uid="{4C30540A-58FB-46C1-BB04-EF595BFC8F6E}"/>
    <cellStyle name="Normal 10 3 2 2 3 5" xfId="2558" xr:uid="{2FF84068-5AA3-4B18-9F49-FE8417048C92}"/>
    <cellStyle name="Normal 10 3 2 2 4" xfId="1057" xr:uid="{7D5A0257-C670-4594-9775-F3178249504D}"/>
    <cellStyle name="Normal 10 3 2 2 4 2" xfId="1058" xr:uid="{EA7FAAB1-0F19-4084-9E3A-915B0E453A6E}"/>
    <cellStyle name="Normal 10 3 2 2 4 3" xfId="2559" xr:uid="{AFFF1B0A-3EB9-482D-98A8-967B5A9CB539}"/>
    <cellStyle name="Normal 10 3 2 2 4 4" xfId="2560" xr:uid="{9259A9B5-6BED-40EB-B362-902092CE9F03}"/>
    <cellStyle name="Normal 10 3 2 2 5" xfId="1059" xr:uid="{380011B9-D57C-4183-81AA-FFE2D24FB7A0}"/>
    <cellStyle name="Normal 10 3 2 2 5 2" xfId="2561" xr:uid="{D79BC912-9A6B-4634-B7AD-B1447C1DE914}"/>
    <cellStyle name="Normal 10 3 2 2 5 3" xfId="2562" xr:uid="{4D660D6E-AC01-4074-9F91-3B1EB5C7E79B}"/>
    <cellStyle name="Normal 10 3 2 2 5 4" xfId="2563" xr:uid="{A1A01F60-A023-467C-87EB-5B1A74E295B2}"/>
    <cellStyle name="Normal 10 3 2 2 6" xfId="2564" xr:uid="{1F4DDFB3-BD71-44AC-86C5-DA4AF7261167}"/>
    <cellStyle name="Normal 10 3 2 2 7" xfId="2565" xr:uid="{3A634089-A744-48EA-B671-72D198A1338C}"/>
    <cellStyle name="Normal 10 3 2 2 8" xfId="2566" xr:uid="{DF5CEFDE-BD39-405E-9F95-620FF7562382}"/>
    <cellStyle name="Normal 10 3 2 3" xfId="248" xr:uid="{7FC81425-96B4-4939-B192-9D5201C2BCA8}"/>
    <cellStyle name="Normal 10 3 2 3 2" xfId="488" xr:uid="{08B4E9D3-24BA-44C9-B09B-015B32D06B3F}"/>
    <cellStyle name="Normal 10 3 2 3 2 2" xfId="489" xr:uid="{BBABE011-D29A-41CE-9075-BEB7AACB7356}"/>
    <cellStyle name="Normal 10 3 2 3 2 2 2" xfId="1060" xr:uid="{4849EF1D-4CBE-4372-8E35-EBDC5F170044}"/>
    <cellStyle name="Normal 10 3 2 3 2 2 2 2" xfId="1061" xr:uid="{6CA440A1-0735-4545-82C2-690839A92D84}"/>
    <cellStyle name="Normal 10 3 2 3 2 2 3" xfId="1062" xr:uid="{E1C4E50F-93C1-41CA-9C34-43780ED20DE8}"/>
    <cellStyle name="Normal 10 3 2 3 2 3" xfId="1063" xr:uid="{8801474B-30FF-4DBD-A2C8-4A233FC8BC26}"/>
    <cellStyle name="Normal 10 3 2 3 2 3 2" xfId="1064" xr:uid="{06492828-BF01-4590-A32F-0E76BBDA1A94}"/>
    <cellStyle name="Normal 10 3 2 3 2 4" xfId="1065" xr:uid="{A2F1F5D3-EDA8-437B-B07C-E38B86186233}"/>
    <cellStyle name="Normal 10 3 2 3 3" xfId="490" xr:uid="{485373DF-5B02-4636-A15E-153750056397}"/>
    <cellStyle name="Normal 10 3 2 3 3 2" xfId="1066" xr:uid="{41074558-6074-4798-9E8F-A1DE402E21EC}"/>
    <cellStyle name="Normal 10 3 2 3 3 2 2" xfId="1067" xr:uid="{ABC7BE1A-D164-4BA7-A8E4-9D3AFF78FDFD}"/>
    <cellStyle name="Normal 10 3 2 3 3 3" xfId="1068" xr:uid="{EC6CB157-C533-4437-9EBE-B38EF5C4D13C}"/>
    <cellStyle name="Normal 10 3 2 3 3 4" xfId="2567" xr:uid="{15522A6E-340B-492D-8F51-EAA67D448C3F}"/>
    <cellStyle name="Normal 10 3 2 3 4" xfId="1069" xr:uid="{6D439764-5C75-443C-9C05-6C74F71677FF}"/>
    <cellStyle name="Normal 10 3 2 3 4 2" xfId="1070" xr:uid="{FD48B254-99EE-4998-9C33-5A80B19E4118}"/>
    <cellStyle name="Normal 10 3 2 3 5" xfId="1071" xr:uid="{3AF1D745-164D-4319-98C8-B1BCE036E730}"/>
    <cellStyle name="Normal 10 3 2 3 6" xfId="2568" xr:uid="{F3530CE1-4769-48A1-854D-CCEE12C9C790}"/>
    <cellStyle name="Normal 10 3 2 4" xfId="249" xr:uid="{19CAD774-F3DD-4394-B9A3-736BA5FC2C43}"/>
    <cellStyle name="Normal 10 3 2 4 2" xfId="491" xr:uid="{99838473-736D-4C3E-89A4-08C05FE013F3}"/>
    <cellStyle name="Normal 10 3 2 4 2 2" xfId="1072" xr:uid="{3688582D-D3DE-4C76-84D4-E752564235E1}"/>
    <cellStyle name="Normal 10 3 2 4 2 2 2" xfId="1073" xr:uid="{E25F94EE-05CD-4E12-BE51-D70234BCB8B3}"/>
    <cellStyle name="Normal 10 3 2 4 2 3" xfId="1074" xr:uid="{43C3E7F6-BDB4-4B6C-8C5F-9C094B6F34CC}"/>
    <cellStyle name="Normal 10 3 2 4 2 4" xfId="2569" xr:uid="{76D70B37-42BD-44C4-839A-30F6531C6DC8}"/>
    <cellStyle name="Normal 10 3 2 4 3" xfId="1075" xr:uid="{6CE47EDF-9E45-45A3-B34C-333DEAC11A62}"/>
    <cellStyle name="Normal 10 3 2 4 3 2" xfId="1076" xr:uid="{368B3FAA-74FB-46EA-8B5E-04ECB7AC806D}"/>
    <cellStyle name="Normal 10 3 2 4 4" xfId="1077" xr:uid="{48A81B9E-82DB-4C0C-BF30-2DD43FCBEEC7}"/>
    <cellStyle name="Normal 10 3 2 4 5" xfId="2570" xr:uid="{9A5B4ACA-B357-4013-9A72-E955C377C420}"/>
    <cellStyle name="Normal 10 3 2 5" xfId="251" xr:uid="{C0C49A13-0E50-45A7-8B2B-CCA8D44F456C}"/>
    <cellStyle name="Normal 10 3 2 5 2" xfId="1078" xr:uid="{70840662-B332-4509-89AE-3067483CD67E}"/>
    <cellStyle name="Normal 10 3 2 5 2 2" xfId="1079" xr:uid="{E4E4C9DA-360C-4401-9CB9-9D3B96330B6E}"/>
    <cellStyle name="Normal 10 3 2 5 3" xfId="1080" xr:uid="{78730524-0F1D-4F0B-99B7-BA92C5CB05BF}"/>
    <cellStyle name="Normal 10 3 2 5 4" xfId="2571" xr:uid="{127EC2BD-D24D-402D-96CC-5BA0223DEBA0}"/>
    <cellStyle name="Normal 10 3 2 6" xfId="1081" xr:uid="{1A2BE6A8-AC9B-497B-98AC-5EB7C08696FB}"/>
    <cellStyle name="Normal 10 3 2 6 2" xfId="1082" xr:uid="{74052D3E-E29E-4FA7-8969-DC6546A9B5AC}"/>
    <cellStyle name="Normal 10 3 2 6 3" xfId="2572" xr:uid="{F7A50F27-C0F8-45CE-B460-11A823D544FC}"/>
    <cellStyle name="Normal 10 3 2 6 4" xfId="2573" xr:uid="{D8FE8B88-9B9A-43C9-A2CF-9F70DEE47CDB}"/>
    <cellStyle name="Normal 10 3 2 7" xfId="1083" xr:uid="{170A9F74-6FA9-4BDE-9673-521ECC5F6BED}"/>
    <cellStyle name="Normal 10 3 2 8" xfId="2574" xr:uid="{BF12902B-C3F7-44C6-BCEE-002813083D1C}"/>
    <cellStyle name="Normal 10 3 2 9" xfId="2575" xr:uid="{578E5008-0859-4F18-9D42-EFB9FAF54A82}"/>
    <cellStyle name="Normal 10 3 3" xfId="53" xr:uid="{A0DB328B-D6F1-4FE8-8A83-FBE6896EF3D4}"/>
    <cellStyle name="Normal 10 3 3 2" xfId="54" xr:uid="{44887103-EC8A-4F48-8768-8CD26466E2BA}"/>
    <cellStyle name="Normal 10 3 3 2 2" xfId="492" xr:uid="{EBF2716B-964F-474E-A1A2-09ACA73CC482}"/>
    <cellStyle name="Normal 10 3 3 2 2 2" xfId="1084" xr:uid="{42674288-479B-44D0-BE39-DCE7C8E6422C}"/>
    <cellStyle name="Normal 10 3 3 2 2 2 2" xfId="1085" xr:uid="{B7A004C6-F55E-4AF2-8B01-6F3962A2518B}"/>
    <cellStyle name="Normal 10 3 3 2 2 2 2 2" xfId="4445" xr:uid="{DD7BC4DE-A415-472C-AFE1-FAD5FAA4F606}"/>
    <cellStyle name="Normal 10 3 3 2 2 2 3" xfId="4446" xr:uid="{E956B56C-C8D8-48E4-8B96-1C7109788910}"/>
    <cellStyle name="Normal 10 3 3 2 2 3" xfId="1086" xr:uid="{7E51588A-7844-4523-80AE-BE26726B98EB}"/>
    <cellStyle name="Normal 10 3 3 2 2 3 2" xfId="4447" xr:uid="{32DC44A3-E9C2-40B3-8239-69FCA662D127}"/>
    <cellStyle name="Normal 10 3 3 2 2 4" xfId="2576" xr:uid="{206763F0-415B-46CE-B779-6E646B47734C}"/>
    <cellStyle name="Normal 10 3 3 2 3" xfId="1087" xr:uid="{A1D03249-DA52-4F9B-B29D-22ACAEB14E08}"/>
    <cellStyle name="Normal 10 3 3 2 3 2" xfId="1088" xr:uid="{3B7A8348-B7AF-43AC-A12A-5F2872FC9DF4}"/>
    <cellStyle name="Normal 10 3 3 2 3 2 2" xfId="4448" xr:uid="{7F9E4CE5-3BAA-41F7-88EB-53538F84EBE4}"/>
    <cellStyle name="Normal 10 3 3 2 3 3" xfId="2577" xr:uid="{B34E19C7-054E-428A-8DC5-0BB921984907}"/>
    <cellStyle name="Normal 10 3 3 2 3 4" xfId="2578" xr:uid="{D551216C-8B00-44D6-AD9C-CF60FDFF5506}"/>
    <cellStyle name="Normal 10 3 3 2 4" xfId="1089" xr:uid="{7EF25F3F-05AD-4895-A40B-500201D14F0B}"/>
    <cellStyle name="Normal 10 3 3 2 4 2" xfId="4449" xr:uid="{B3055C62-6225-4A98-B546-C2AC07560436}"/>
    <cellStyle name="Normal 10 3 3 2 5" xfId="2579" xr:uid="{8B12260A-5322-47CE-A4E1-A42731270018}"/>
    <cellStyle name="Normal 10 3 3 2 6" xfId="2580" xr:uid="{CA7F4357-1981-4D6D-83C2-BD70D9C895A2}"/>
    <cellStyle name="Normal 10 3 3 3" xfId="252" xr:uid="{C496968A-0DDB-4767-B5E0-BA13C9E1CEA7}"/>
    <cellStyle name="Normal 10 3 3 3 2" xfId="1090" xr:uid="{A69C2D9F-2BFB-40CF-BCA5-11F41D692D5C}"/>
    <cellStyle name="Normal 10 3 3 3 2 2" xfId="1091" xr:uid="{F51B8F9E-AD5F-4F53-B4FE-89C33DE66F6C}"/>
    <cellStyle name="Normal 10 3 3 3 2 2 2" xfId="4450" xr:uid="{DBBC8DCA-E0B5-460B-8F35-B885541C9F0F}"/>
    <cellStyle name="Normal 10 3 3 3 2 3" xfId="2581" xr:uid="{CFD99B78-74B2-4852-8E15-93FBE1212E8A}"/>
    <cellStyle name="Normal 10 3 3 3 2 4" xfId="2582" xr:uid="{F4552C5A-26B6-4A1C-90E8-1D493F6A8617}"/>
    <cellStyle name="Normal 10 3 3 3 3" xfId="1092" xr:uid="{92552487-6227-4B3A-836C-6BFB058E54DB}"/>
    <cellStyle name="Normal 10 3 3 3 3 2" xfId="4451" xr:uid="{EC4CB3D0-0F35-465B-89A1-FB906128024F}"/>
    <cellStyle name="Normal 10 3 3 3 4" xfId="2583" xr:uid="{834091C9-2A17-4789-90F3-46F6E006D713}"/>
    <cellStyle name="Normal 10 3 3 3 5" xfId="2584" xr:uid="{7C5B4403-1CC6-438D-A8C1-98F9850A2355}"/>
    <cellStyle name="Normal 10 3 3 4" xfId="1093" xr:uid="{C4B2D8B9-6F5A-43F1-87F9-6033BC13A954}"/>
    <cellStyle name="Normal 10 3 3 4 2" xfId="1094" xr:uid="{9D265F69-64F0-407D-B42F-76BE35DA485E}"/>
    <cellStyle name="Normal 10 3 3 4 2 2" xfId="4452" xr:uid="{DC170CAA-902D-429C-8F90-6A16F4685377}"/>
    <cellStyle name="Normal 10 3 3 4 3" xfId="2585" xr:uid="{C534232A-D217-4DD4-8052-FB67B0602716}"/>
    <cellStyle name="Normal 10 3 3 4 4" xfId="2586" xr:uid="{91B95C29-DCC3-4B84-95DA-F7ECF2AE22F8}"/>
    <cellStyle name="Normal 10 3 3 5" xfId="1095" xr:uid="{0C3EEB6B-90BC-4273-8BED-E3475DF01E8A}"/>
    <cellStyle name="Normal 10 3 3 5 2" xfId="2587" xr:uid="{7F66E3AD-0E8F-46FC-BDB5-1BF49F51F6D2}"/>
    <cellStyle name="Normal 10 3 3 5 3" xfId="2588" xr:uid="{12FC8FDD-1EF7-4464-8597-BFA4126BD8EB}"/>
    <cellStyle name="Normal 10 3 3 5 4" xfId="2589" xr:uid="{B2E08698-CBAA-49E6-B331-7106523257A0}"/>
    <cellStyle name="Normal 10 3 3 6" xfId="2590" xr:uid="{67709226-9774-43C8-AA2A-F7C89562339E}"/>
    <cellStyle name="Normal 10 3 3 7" xfId="2591" xr:uid="{6F9D10F6-42C8-4890-B3CB-E7607C035EA5}"/>
    <cellStyle name="Normal 10 3 3 8" xfId="2592" xr:uid="{19E0F16F-E35C-4DB1-835A-5DFB78AB06DA}"/>
    <cellStyle name="Normal 10 3 4" xfId="55" xr:uid="{10912532-0186-4B51-924E-EB76F4BB67D9}"/>
    <cellStyle name="Normal 10 3 4 2" xfId="493" xr:uid="{CBAE3E28-E0EC-4C26-B9A6-57B38935907E}"/>
    <cellStyle name="Normal 10 3 4 2 2" xfId="494" xr:uid="{C700A875-81E7-41FF-8450-D8EFDA87781C}"/>
    <cellStyle name="Normal 10 3 4 2 2 2" xfId="1096" xr:uid="{F1A8FD0D-1BC8-4CDC-BE21-99A880961D5D}"/>
    <cellStyle name="Normal 10 3 4 2 2 2 2" xfId="1097" xr:uid="{DEEDA7B2-DEEF-473D-9B3A-F6259DF49DFD}"/>
    <cellStyle name="Normal 10 3 4 2 2 3" xfId="1098" xr:uid="{04C8D895-C900-4AC6-B021-6E6131FA6A3B}"/>
    <cellStyle name="Normal 10 3 4 2 2 4" xfId="2593" xr:uid="{A059ED63-DA09-4EBA-82A3-36A8FDC28267}"/>
    <cellStyle name="Normal 10 3 4 2 3" xfId="1099" xr:uid="{0A0D716C-6B05-4E5D-9823-BB73560B6082}"/>
    <cellStyle name="Normal 10 3 4 2 3 2" xfId="1100" xr:uid="{498616E9-0E9F-43BE-B4CF-FA97A2C9D746}"/>
    <cellStyle name="Normal 10 3 4 2 4" xfId="1101" xr:uid="{44337EC5-F9A7-44B2-92DE-5F129D9F47CA}"/>
    <cellStyle name="Normal 10 3 4 2 5" xfId="2594" xr:uid="{9CE83B53-C83C-4EA5-BE87-ADE3DC1E3E44}"/>
    <cellStyle name="Normal 10 3 4 3" xfId="495" xr:uid="{A5EF65A0-43BB-4D07-8D3B-8204F8116751}"/>
    <cellStyle name="Normal 10 3 4 3 2" xfId="1102" xr:uid="{FE5B02FA-08F2-48AD-A915-DB906917BDBE}"/>
    <cellStyle name="Normal 10 3 4 3 2 2" xfId="1103" xr:uid="{628CC07A-15C8-48B1-80E6-B391DA3FB607}"/>
    <cellStyle name="Normal 10 3 4 3 3" xfId="1104" xr:uid="{C03DBEB0-7207-4E0E-BCD3-BF97577718F9}"/>
    <cellStyle name="Normal 10 3 4 3 4" xfId="2595" xr:uid="{487EB81E-BEB0-4986-BA64-7082FEA35DE2}"/>
    <cellStyle name="Normal 10 3 4 4" xfId="1105" xr:uid="{48E5111A-7A2F-4818-9584-BD1DE82F4A18}"/>
    <cellStyle name="Normal 10 3 4 4 2" xfId="1106" xr:uid="{EE48D639-AA53-4901-AECA-17C5BB51AFA3}"/>
    <cellStyle name="Normal 10 3 4 4 3" xfId="2596" xr:uid="{33162A62-9E70-4BE1-80FF-440D4E0C43F8}"/>
    <cellStyle name="Normal 10 3 4 4 4" xfId="2597" xr:uid="{075EDD83-C549-4ACE-A34B-C8E4912A98F8}"/>
    <cellStyle name="Normal 10 3 4 5" xfId="1107" xr:uid="{1CF78A90-CFD3-43EC-B540-95BBC8031936}"/>
    <cellStyle name="Normal 10 3 4 6" xfId="2598" xr:uid="{B368E704-6979-4F8B-8BEA-E95C98B8AEDC}"/>
    <cellStyle name="Normal 10 3 4 7" xfId="2599" xr:uid="{2A243D53-6B8A-499D-99F2-D28FE6C5926E}"/>
    <cellStyle name="Normal 10 3 5" xfId="253" xr:uid="{C0A02157-F5E6-4525-8440-0CDC3DA01930}"/>
    <cellStyle name="Normal 10 3 5 2" xfId="496" xr:uid="{033C9F8C-5954-4486-B1D2-C2DDB49C8006}"/>
    <cellStyle name="Normal 10 3 5 2 2" xfId="1108" xr:uid="{C125564B-A2DB-4849-A8BC-D05DB6CFC151}"/>
    <cellStyle name="Normal 10 3 5 2 2 2" xfId="1109" xr:uid="{9C4A4A7D-A8EE-4063-8260-37E3CC2BD00C}"/>
    <cellStyle name="Normal 10 3 5 2 3" xfId="1110" xr:uid="{ECAD9690-E9CE-4DAF-AAF8-E5F9BDFD0F5B}"/>
    <cellStyle name="Normal 10 3 5 2 4" xfId="2600" xr:uid="{3605B317-3BDF-4C32-803B-7EA412071229}"/>
    <cellStyle name="Normal 10 3 5 3" xfId="1111" xr:uid="{ADCCE70D-3E72-4ABE-B33B-F850F3E2DA9F}"/>
    <cellStyle name="Normal 10 3 5 3 2" xfId="1112" xr:uid="{F8206BFD-BAEE-4967-B167-042630C7AEAB}"/>
    <cellStyle name="Normal 10 3 5 3 3" xfId="2601" xr:uid="{60A0EBFB-D748-45EC-911D-3911654E246B}"/>
    <cellStyle name="Normal 10 3 5 3 4" xfId="2602" xr:uid="{7464AA62-1038-46F7-A430-560E20F5E3EC}"/>
    <cellStyle name="Normal 10 3 5 4" xfId="1113" xr:uid="{F3A3F48E-5C76-4EC1-A0ED-DFD0E9758544}"/>
    <cellStyle name="Normal 10 3 5 5" xfId="2603" xr:uid="{D8FB9D71-9BDC-478C-B9C3-669DAD583C60}"/>
    <cellStyle name="Normal 10 3 5 6" xfId="2604" xr:uid="{0CFC3FD6-FA17-44E1-8653-AFFA22783A27}"/>
    <cellStyle name="Normal 10 3 6" xfId="254" xr:uid="{A1A57291-F02D-4682-B65C-56E733583437}"/>
    <cellStyle name="Normal 10 3 6 2" xfId="1114" xr:uid="{FE73B6D4-7D76-4746-860E-7A2637E28E0F}"/>
    <cellStyle name="Normal 10 3 6 2 2" xfId="1115" xr:uid="{E21B7210-9537-4A2C-B2D8-40D6F82317FF}"/>
    <cellStyle name="Normal 10 3 6 2 3" xfId="2605" xr:uid="{8505850B-DA67-4ECC-B587-D101E6F4EF32}"/>
    <cellStyle name="Normal 10 3 6 2 4" xfId="2606" xr:uid="{926B5660-8441-4AA7-975F-754064AE08F5}"/>
    <cellStyle name="Normal 10 3 6 3" xfId="1116" xr:uid="{703044C3-3B41-4BA3-B8ED-074536EF93EF}"/>
    <cellStyle name="Normal 10 3 6 4" xfId="2607" xr:uid="{41A1F148-AB38-40C3-80E0-EBF3720D8C15}"/>
    <cellStyle name="Normal 10 3 6 5" xfId="2608" xr:uid="{9FD0BD4E-9F36-4341-96C6-21A6260E32D3}"/>
    <cellStyle name="Normal 10 3 7" xfId="1117" xr:uid="{43290C45-7C1B-43B7-A632-AC78F36989B5}"/>
    <cellStyle name="Normal 10 3 7 2" xfId="1118" xr:uid="{4EEC1CE3-36D5-404D-81DD-8A0E5E989628}"/>
    <cellStyle name="Normal 10 3 7 3" xfId="2609" xr:uid="{36964636-FB29-4B3B-B9CB-CBCB0F176B8F}"/>
    <cellStyle name="Normal 10 3 7 4" xfId="2610" xr:uid="{512197EA-BBC4-44ED-B007-66C34F144A01}"/>
    <cellStyle name="Normal 10 3 8" xfId="1119" xr:uid="{7EEF3B6E-253E-47FC-9955-CFAEB6C78E84}"/>
    <cellStyle name="Normal 10 3 8 2" xfId="2611" xr:uid="{14CA0702-7F61-48A2-83F9-17A37514450E}"/>
    <cellStyle name="Normal 10 3 8 3" xfId="2612" xr:uid="{1FDE6E94-417E-4BB9-BD7A-E696C845E140}"/>
    <cellStyle name="Normal 10 3 8 4" xfId="2613" xr:uid="{3B008213-D427-4E82-AB81-DADC9857C2B8}"/>
    <cellStyle name="Normal 10 3 9" xfId="2614" xr:uid="{E5E3E286-DE65-42B5-983E-758F91B0135B}"/>
    <cellStyle name="Normal 10 4" xfId="56" xr:uid="{53C11662-E24E-4895-9F1B-698850DD6B50}"/>
    <cellStyle name="Normal 10 4 10" xfId="2615" xr:uid="{35CFECBD-838A-41E2-9E58-440504DD81D7}"/>
    <cellStyle name="Normal 10 4 11" xfId="2616" xr:uid="{E687652B-5554-4AA8-B607-803B576D822B}"/>
    <cellStyle name="Normal 10 4 2" xfId="57" xr:uid="{2D555E10-9400-48CD-A59C-41C8C6652ED7}"/>
    <cellStyle name="Normal 10 4 2 2" xfId="255" xr:uid="{AAB35398-D248-4A42-8702-9F6663E2C9DC}"/>
    <cellStyle name="Normal 10 4 2 2 2" xfId="497" xr:uid="{CF01ED3D-286F-4141-B4CB-3DE8F2CA9AE5}"/>
    <cellStyle name="Normal 10 4 2 2 2 2" xfId="498" xr:uid="{A6DC9F3C-4195-4014-906D-2FCE9C77EA6A}"/>
    <cellStyle name="Normal 10 4 2 2 2 2 2" xfId="1120" xr:uid="{3E2F121F-EFB7-451A-B1A5-3613375209BE}"/>
    <cellStyle name="Normal 10 4 2 2 2 2 3" xfId="2617" xr:uid="{72D8A556-242E-40F2-BF7A-F5F29E488335}"/>
    <cellStyle name="Normal 10 4 2 2 2 2 4" xfId="2618" xr:uid="{5EB621C2-D220-48FD-9B49-7EB3ADF52EE2}"/>
    <cellStyle name="Normal 10 4 2 2 2 3" xfId="1121" xr:uid="{02B7C678-1C0B-4532-BF99-3BEE6180D3C0}"/>
    <cellStyle name="Normal 10 4 2 2 2 3 2" xfId="2619" xr:uid="{E458813A-E849-46CA-A6E1-6BE8176848E4}"/>
    <cellStyle name="Normal 10 4 2 2 2 3 3" xfId="2620" xr:uid="{B16B3FDB-5C23-4432-9B32-5531668C96D3}"/>
    <cellStyle name="Normal 10 4 2 2 2 3 4" xfId="2621" xr:uid="{11EC5DFB-7D8E-4CE4-AC00-3E1A0A46F20B}"/>
    <cellStyle name="Normal 10 4 2 2 2 4" xfId="2622" xr:uid="{F9F584D7-71EF-4BD0-AB6C-86D078F428B9}"/>
    <cellStyle name="Normal 10 4 2 2 2 5" xfId="2623" xr:uid="{598D2AC3-1692-4395-A84B-80D1ED400F03}"/>
    <cellStyle name="Normal 10 4 2 2 2 6" xfId="2624" xr:uid="{E1B91FCB-7423-4032-A542-4359C07708BD}"/>
    <cellStyle name="Normal 10 4 2 2 3" xfId="499" xr:uid="{4ED0AC51-B4EA-4C47-8DBB-E4160FF04CF6}"/>
    <cellStyle name="Normal 10 4 2 2 3 2" xfId="1122" xr:uid="{EFA9D555-725A-4A76-9B51-62C32A82CB9A}"/>
    <cellStyle name="Normal 10 4 2 2 3 2 2" xfId="2625" xr:uid="{BC6A66D6-391D-45CA-B60E-0B53DC14B860}"/>
    <cellStyle name="Normal 10 4 2 2 3 2 3" xfId="2626" xr:uid="{8415F7F2-B783-4B03-8D38-3CCF31AB0258}"/>
    <cellStyle name="Normal 10 4 2 2 3 2 4" xfId="2627" xr:uid="{F388DE5B-1F40-4942-A2C1-737B946E73CF}"/>
    <cellStyle name="Normal 10 4 2 2 3 3" xfId="2628" xr:uid="{7D2E1A38-B648-4CB7-A67C-86DC5ABA3736}"/>
    <cellStyle name="Normal 10 4 2 2 3 4" xfId="2629" xr:uid="{7FED4BDB-631E-49A2-8A93-25B54C477D81}"/>
    <cellStyle name="Normal 10 4 2 2 3 5" xfId="2630" xr:uid="{DEB7F53F-FDC2-4EC7-9E03-20EC9EC52540}"/>
    <cellStyle name="Normal 10 4 2 2 4" xfId="1123" xr:uid="{59D84AC3-86B8-4E3D-BB53-D078981EA672}"/>
    <cellStyle name="Normal 10 4 2 2 4 2" xfId="2631" xr:uid="{AEE7480F-3293-4A72-BFDD-99BBA020B894}"/>
    <cellStyle name="Normal 10 4 2 2 4 3" xfId="2632" xr:uid="{745DFD65-3E2B-4FB7-8C2C-D45F11B1B253}"/>
    <cellStyle name="Normal 10 4 2 2 4 4" xfId="2633" xr:uid="{653043B5-AC23-4C42-B2B0-2FC121CD7755}"/>
    <cellStyle name="Normal 10 4 2 2 5" xfId="2634" xr:uid="{2B873EAA-7601-48C8-8E42-FA10B57989E1}"/>
    <cellStyle name="Normal 10 4 2 2 5 2" xfId="2635" xr:uid="{04D14857-BB46-43A1-9C99-6259B7F2D4B6}"/>
    <cellStyle name="Normal 10 4 2 2 5 3" xfId="2636" xr:uid="{90528527-B4DC-4606-9F6F-B7D24B881765}"/>
    <cellStyle name="Normal 10 4 2 2 5 4" xfId="2637" xr:uid="{7686D766-CF7D-4CCB-B21E-B70DF79FD8A6}"/>
    <cellStyle name="Normal 10 4 2 2 6" xfId="2638" xr:uid="{E31AA56C-B71C-429D-8FD7-361F286207DA}"/>
    <cellStyle name="Normal 10 4 2 2 7" xfId="2639" xr:uid="{155F83D5-AAAA-4D4B-80B9-6CD354319269}"/>
    <cellStyle name="Normal 10 4 2 2 8" xfId="2640" xr:uid="{D60FE242-DD72-4CF4-8E58-983B56C81EFF}"/>
    <cellStyle name="Normal 10 4 2 3" xfId="500" xr:uid="{F5FCC917-FD12-44C1-8059-5CF66339F5B1}"/>
    <cellStyle name="Normal 10 4 2 3 2" xfId="501" xr:uid="{FF468245-F26E-42B2-A06E-121065CEA14A}"/>
    <cellStyle name="Normal 10 4 2 3 2 2" xfId="502" xr:uid="{84BA9150-C7FE-4AFB-916F-7F1665D00080}"/>
    <cellStyle name="Normal 10 4 2 3 2 3" xfId="2641" xr:uid="{324A1E3C-A7B7-4471-9E72-23F47BB0F06C}"/>
    <cellStyle name="Normal 10 4 2 3 2 4" xfId="2642" xr:uid="{0146D914-68A5-4B98-BFB6-1530B933FF56}"/>
    <cellStyle name="Normal 10 4 2 3 3" xfId="503" xr:uid="{00D086D1-662A-445F-9BC2-1A2BFECB5021}"/>
    <cellStyle name="Normal 10 4 2 3 3 2" xfId="2643" xr:uid="{0E035D02-5E7F-4A1E-BDDD-E5A827C0F7D6}"/>
    <cellStyle name="Normal 10 4 2 3 3 3" xfId="2644" xr:uid="{D7ECDE70-7652-4814-9261-C9F19AAD40B0}"/>
    <cellStyle name="Normal 10 4 2 3 3 4" xfId="2645" xr:uid="{1326DCA7-56D7-4246-914D-EBAD1F8DEB01}"/>
    <cellStyle name="Normal 10 4 2 3 4" xfId="2646" xr:uid="{BBB1A97F-6242-4F16-A571-452D881695CE}"/>
    <cellStyle name="Normal 10 4 2 3 5" xfId="2647" xr:uid="{AFA6D2AD-095A-4340-AEC6-49A399B0142B}"/>
    <cellStyle name="Normal 10 4 2 3 6" xfId="2648" xr:uid="{5C24392F-54AF-456E-B141-443BBD4314E1}"/>
    <cellStyle name="Normal 10 4 2 4" xfId="504" xr:uid="{C5B7FA4A-6A26-48DD-A7AE-737CF2107F69}"/>
    <cellStyle name="Normal 10 4 2 4 2" xfId="505" xr:uid="{DE53C2A6-3F03-4D8C-99CA-956BAC13F5C2}"/>
    <cellStyle name="Normal 10 4 2 4 2 2" xfId="2649" xr:uid="{F3685B13-6FD1-4500-9315-FC47B5AEC8A4}"/>
    <cellStyle name="Normal 10 4 2 4 2 3" xfId="2650" xr:uid="{3EA9D0EC-1CC5-4AF6-9463-97F2ABA9A772}"/>
    <cellStyle name="Normal 10 4 2 4 2 4" xfId="2651" xr:uid="{A8588D1B-B439-44C3-8E42-3E46946B5AAB}"/>
    <cellStyle name="Normal 10 4 2 4 3" xfId="2652" xr:uid="{492E192C-7BA4-411D-97AB-6587B39D62ED}"/>
    <cellStyle name="Normal 10 4 2 4 4" xfId="2653" xr:uid="{8438AB91-AFF5-413D-9E1D-97F96571E118}"/>
    <cellStyle name="Normal 10 4 2 4 5" xfId="2654" xr:uid="{3BCC2F20-A487-41B6-8E39-6F3E975C8B67}"/>
    <cellStyle name="Normal 10 4 2 5" xfId="506" xr:uid="{0BADB4DD-7341-4896-A19B-70D7BAF5772A}"/>
    <cellStyle name="Normal 10 4 2 5 2" xfId="2655" xr:uid="{5F7651C0-AED8-4507-879E-DA789D906C3B}"/>
    <cellStyle name="Normal 10 4 2 5 3" xfId="2656" xr:uid="{AC3B82C4-8E0B-4997-9B2E-747F8ECD40EC}"/>
    <cellStyle name="Normal 10 4 2 5 4" xfId="2657" xr:uid="{CCF1E38D-5D31-42D1-B675-30DC7CB4DF37}"/>
    <cellStyle name="Normal 10 4 2 6" xfId="2658" xr:uid="{FB584223-0250-4C57-8428-89E0629948CD}"/>
    <cellStyle name="Normal 10 4 2 6 2" xfId="2659" xr:uid="{281A78AB-99F7-495E-B937-D29B6B5D8ADE}"/>
    <cellStyle name="Normal 10 4 2 6 3" xfId="2660" xr:uid="{E7D0931E-082E-4310-AC86-7A0093B5990F}"/>
    <cellStyle name="Normal 10 4 2 6 4" xfId="2661" xr:uid="{B4D0EFB8-7631-4A7B-9370-5AA10CD728ED}"/>
    <cellStyle name="Normal 10 4 2 7" xfId="2662" xr:uid="{932DAF1F-8271-414B-BB79-7A6F210DCB23}"/>
    <cellStyle name="Normal 10 4 2 8" xfId="2663" xr:uid="{C6376319-6702-4003-B4AC-950270B345B5}"/>
    <cellStyle name="Normal 10 4 2 9" xfId="2664" xr:uid="{790CE998-1101-4910-A316-305A015B84BA}"/>
    <cellStyle name="Normal 10 4 3" xfId="256" xr:uid="{A9856EDE-9888-48B1-8466-86B7BA2EEC88}"/>
    <cellStyle name="Normal 10 4 3 2" xfId="507" xr:uid="{F1C570C3-F9F9-469D-A745-8903060F68F6}"/>
    <cellStyle name="Normal 10 4 3 2 2" xfId="508" xr:uid="{22A905A6-D1C7-48D1-A6CF-01C433BB6D1A}"/>
    <cellStyle name="Normal 10 4 3 2 2 2" xfId="1124" xr:uid="{50958F3E-5F7A-4357-8DA5-66B8DFDA25F9}"/>
    <cellStyle name="Normal 10 4 3 2 2 2 2" xfId="1125" xr:uid="{D5BBD352-5A1E-423B-A80D-60EDE68E0B09}"/>
    <cellStyle name="Normal 10 4 3 2 2 3" xfId="1126" xr:uid="{113D50AF-81B6-4041-91F6-0FB5D4850FDE}"/>
    <cellStyle name="Normal 10 4 3 2 2 4" xfId="2665" xr:uid="{0E80CE44-9B73-4C05-BB49-CCF523B6B312}"/>
    <cellStyle name="Normal 10 4 3 2 3" xfId="1127" xr:uid="{803FE12C-D456-447D-8938-699055A13B67}"/>
    <cellStyle name="Normal 10 4 3 2 3 2" xfId="1128" xr:uid="{58A99B84-617D-4D07-AD72-3BC1380B6E8C}"/>
    <cellStyle name="Normal 10 4 3 2 3 3" xfId="2666" xr:uid="{AF6AD76A-FBE6-4133-8B98-109241318751}"/>
    <cellStyle name="Normal 10 4 3 2 3 4" xfId="2667" xr:uid="{701E1EC5-7BB2-45FE-9FC9-414192D28AA7}"/>
    <cellStyle name="Normal 10 4 3 2 4" xfId="1129" xr:uid="{1D514D84-4CD8-43F2-8BF8-184C755275E0}"/>
    <cellStyle name="Normal 10 4 3 2 5" xfId="2668" xr:uid="{C5AE2EFF-B30C-4CC4-8BC7-975D618CDF98}"/>
    <cellStyle name="Normal 10 4 3 2 6" xfId="2669" xr:uid="{C104194F-42FB-4D9D-9E68-1E7FDC35FAD9}"/>
    <cellStyle name="Normal 10 4 3 3" xfId="509" xr:uid="{5DDAFD5B-4AC1-45A5-88F3-FA508F8AEF08}"/>
    <cellStyle name="Normal 10 4 3 3 2" xfId="1130" xr:uid="{95FA3D68-039F-40E8-A0B6-8CDD4FB69959}"/>
    <cellStyle name="Normal 10 4 3 3 2 2" xfId="1131" xr:uid="{9E17B677-46AD-4003-A736-6000476326EC}"/>
    <cellStyle name="Normal 10 4 3 3 2 3" xfId="2670" xr:uid="{A360F5C1-0A48-47FA-9A72-489900AD017F}"/>
    <cellStyle name="Normal 10 4 3 3 2 4" xfId="2671" xr:uid="{69D9693E-4076-4604-B0A0-0F09E424044E}"/>
    <cellStyle name="Normal 10 4 3 3 3" xfId="1132" xr:uid="{6BF7A421-CE12-40E3-8BB5-B4C57C9A9904}"/>
    <cellStyle name="Normal 10 4 3 3 4" xfId="2672" xr:uid="{FE3CCECC-C00B-42F9-817A-4D2D93FE3E41}"/>
    <cellStyle name="Normal 10 4 3 3 5" xfId="2673" xr:uid="{A32E483B-5993-437C-B528-E96BD52B8148}"/>
    <cellStyle name="Normal 10 4 3 4" xfId="1133" xr:uid="{32FC87BC-2689-43A8-B3C7-844F088E4B6C}"/>
    <cellStyle name="Normal 10 4 3 4 2" xfId="1134" xr:uid="{3273345B-D4AD-4527-8B8D-65289C5B3C2A}"/>
    <cellStyle name="Normal 10 4 3 4 3" xfId="2674" xr:uid="{09F02870-6CF0-40FC-9779-6BD59787B079}"/>
    <cellStyle name="Normal 10 4 3 4 4" xfId="2675" xr:uid="{ED63B1B0-B543-4109-B5F6-23EC1E6855D1}"/>
    <cellStyle name="Normal 10 4 3 5" xfId="1135" xr:uid="{A6442C80-A9E2-4B0D-8106-B53688DC3C92}"/>
    <cellStyle name="Normal 10 4 3 5 2" xfId="2676" xr:uid="{44AC9658-57C0-4805-8F1F-FC8F31A9DDEF}"/>
    <cellStyle name="Normal 10 4 3 5 3" xfId="2677" xr:uid="{804F9F63-49F5-42B3-B616-E2869709D16D}"/>
    <cellStyle name="Normal 10 4 3 5 4" xfId="2678" xr:uid="{7ADD305F-7726-4452-A4F0-8F9AE3265D93}"/>
    <cellStyle name="Normal 10 4 3 6" xfId="2679" xr:uid="{6E030AE6-1C95-4A5B-BF3E-8536503027B2}"/>
    <cellStyle name="Normal 10 4 3 7" xfId="2680" xr:uid="{79D932EE-AD0A-441B-842F-3D5EA9D17DA9}"/>
    <cellStyle name="Normal 10 4 3 8" xfId="2681" xr:uid="{672D1BBC-F168-424A-97C1-1DE2FDDF218A}"/>
    <cellStyle name="Normal 10 4 4" xfId="257" xr:uid="{F44829F2-AFA3-4644-8481-FFD402130A76}"/>
    <cellStyle name="Normal 10 4 4 2" xfId="510" xr:uid="{119F2719-E1A1-4972-994B-4CADBF7DB718}"/>
    <cellStyle name="Normal 10 4 4 2 2" xfId="511" xr:uid="{A131EE35-333F-4494-9523-67BB541EC664}"/>
    <cellStyle name="Normal 10 4 4 2 2 2" xfId="1136" xr:uid="{BB404631-8975-4341-BC94-6BBB0CAD7C60}"/>
    <cellStyle name="Normal 10 4 4 2 2 3" xfId="2682" xr:uid="{97906D8F-90A6-477D-9651-A6F0F94EB348}"/>
    <cellStyle name="Normal 10 4 4 2 2 4" xfId="2683" xr:uid="{2803487C-EA32-4E01-8BCE-AB3F12CED256}"/>
    <cellStyle name="Normal 10 4 4 2 3" xfId="1137" xr:uid="{7AB7A0D0-7490-4049-8887-8A518DD352A1}"/>
    <cellStyle name="Normal 10 4 4 2 4" xfId="2684" xr:uid="{5133883C-BD22-4266-AB57-CC8A7BBA65CD}"/>
    <cellStyle name="Normal 10 4 4 2 5" xfId="2685" xr:uid="{5F9A104C-A2A5-489C-AC85-CD8664944968}"/>
    <cellStyle name="Normal 10 4 4 3" xfId="512" xr:uid="{E96579B0-C942-447B-A403-08F328534EF3}"/>
    <cellStyle name="Normal 10 4 4 3 2" xfId="1138" xr:uid="{A0E17DFD-7C98-4CED-9DFC-5A712C2D4A52}"/>
    <cellStyle name="Normal 10 4 4 3 3" xfId="2686" xr:uid="{4CC1AFFC-6D0F-4518-BA60-0C6AEB54978B}"/>
    <cellStyle name="Normal 10 4 4 3 4" xfId="2687" xr:uid="{66FE46BE-6F92-430D-9A15-8C0C46BF4B7A}"/>
    <cellStyle name="Normal 10 4 4 4" xfId="1139" xr:uid="{3AF38C9C-54CD-41E7-BB6D-249B20600996}"/>
    <cellStyle name="Normal 10 4 4 4 2" xfId="2688" xr:uid="{FC9BD2B0-4598-4D76-B4DE-20CC1AD2540D}"/>
    <cellStyle name="Normal 10 4 4 4 3" xfId="2689" xr:uid="{F9A32692-81A1-4D9E-BA07-3AE97DC473A2}"/>
    <cellStyle name="Normal 10 4 4 4 4" xfId="2690" xr:uid="{478D2293-CD5D-4410-8D8B-DF1B753BD49E}"/>
    <cellStyle name="Normal 10 4 4 5" xfId="2691" xr:uid="{BD7A1850-322A-4FFF-A578-5DB3F86EBDA6}"/>
    <cellStyle name="Normal 10 4 4 6" xfId="2692" xr:uid="{951FD057-A662-4EED-9A3D-E50D94433CB6}"/>
    <cellStyle name="Normal 10 4 4 7" xfId="2693" xr:uid="{8BF12331-0024-458C-9BE0-DB3D1D402EA3}"/>
    <cellStyle name="Normal 10 4 5" xfId="258" xr:uid="{68D1A12D-9EA9-4D9D-B3C9-D510111557F5}"/>
    <cellStyle name="Normal 10 4 5 2" xfId="513" xr:uid="{F78C1E49-71F6-4FCC-B5D8-3FD0B39474E0}"/>
    <cellStyle name="Normal 10 4 5 2 2" xfId="1140" xr:uid="{41E792CB-0AEF-42C4-B183-91F416F75B5D}"/>
    <cellStyle name="Normal 10 4 5 2 3" xfId="2694" xr:uid="{3B78E09E-A668-4B0D-ACF8-A3FF1FC38E25}"/>
    <cellStyle name="Normal 10 4 5 2 4" xfId="2695" xr:uid="{E1E7DA68-5FFA-4530-A854-63A1880AD77F}"/>
    <cellStyle name="Normal 10 4 5 3" xfId="1141" xr:uid="{F98182C3-B3DC-4C55-ACB1-B54C2CEC8CF3}"/>
    <cellStyle name="Normal 10 4 5 3 2" xfId="2696" xr:uid="{5CE2301B-5615-443F-BB3A-3A5E492843C4}"/>
    <cellStyle name="Normal 10 4 5 3 3" xfId="2697" xr:uid="{E24235CD-EEDD-4996-9439-8CD0D390F6E4}"/>
    <cellStyle name="Normal 10 4 5 3 4" xfId="2698" xr:uid="{2FB6DF94-CC0D-43EA-BF39-E760FD72AABD}"/>
    <cellStyle name="Normal 10 4 5 4" xfId="2699" xr:uid="{5B3C2540-9D57-4A0B-A123-4D34856B819F}"/>
    <cellStyle name="Normal 10 4 5 5" xfId="2700" xr:uid="{623576C9-A51F-4CBF-972B-799339149740}"/>
    <cellStyle name="Normal 10 4 5 6" xfId="2701" xr:uid="{BFD98ACA-B6E3-4FC9-8532-B04AD28DFE8F}"/>
    <cellStyle name="Normal 10 4 6" xfId="514" xr:uid="{04037034-7BC3-4EF3-85B0-C736D178B913}"/>
    <cellStyle name="Normal 10 4 6 2" xfId="1142" xr:uid="{BDE9E6EB-B7F1-4A55-83E7-BEC9D8329A77}"/>
    <cellStyle name="Normal 10 4 6 2 2" xfId="2702" xr:uid="{DDC3257E-627C-4723-B9D4-858B8F4EC3EC}"/>
    <cellStyle name="Normal 10 4 6 2 3" xfId="2703" xr:uid="{BE765091-B8A6-4A51-AE69-187E37861328}"/>
    <cellStyle name="Normal 10 4 6 2 4" xfId="2704" xr:uid="{F3FAE84A-9FB3-46D4-8F59-87B89B672B87}"/>
    <cellStyle name="Normal 10 4 6 3" xfId="2705" xr:uid="{24A70313-D7AF-46AB-880E-090CB53CB064}"/>
    <cellStyle name="Normal 10 4 6 4" xfId="2706" xr:uid="{59FEEF2F-2571-4BEE-AD1C-1C8EE7D257D6}"/>
    <cellStyle name="Normal 10 4 6 5" xfId="2707" xr:uid="{F8D7351A-CAD6-4ACD-958B-B2EBBFF55407}"/>
    <cellStyle name="Normal 10 4 7" xfId="1143" xr:uid="{26586BB7-36A2-46A6-B296-E85879A6E484}"/>
    <cellStyle name="Normal 10 4 7 2" xfId="2708" xr:uid="{C34CC50F-AE01-48D8-ADFD-8592C50CB81C}"/>
    <cellStyle name="Normal 10 4 7 3" xfId="2709" xr:uid="{7F0FC200-EF1F-4E53-BA70-945618CE0A0A}"/>
    <cellStyle name="Normal 10 4 7 4" xfId="2710" xr:uid="{E83FCC4A-BEC4-4A15-9F52-2EDF1485B319}"/>
    <cellStyle name="Normal 10 4 8" xfId="2711" xr:uid="{9891CBA6-96EF-41DC-857B-E02349B25232}"/>
    <cellStyle name="Normal 10 4 8 2" xfId="2712" xr:uid="{0136FD61-F79C-493B-AE58-AFA645ED4F27}"/>
    <cellStyle name="Normal 10 4 8 3" xfId="2713" xr:uid="{B1900870-B3AD-4292-8C59-ED903FBB05C1}"/>
    <cellStyle name="Normal 10 4 8 4" xfId="2714" xr:uid="{6014AD19-15E1-4C33-88C7-C854335ACC44}"/>
    <cellStyle name="Normal 10 4 9" xfId="2715" xr:uid="{149EED7E-9867-441D-AB9D-F5AB2812FA77}"/>
    <cellStyle name="Normal 10 5" xfId="58" xr:uid="{D5F65551-957F-4CF1-B35C-ABC1B0F3E23D}"/>
    <cellStyle name="Normal 10 5 2" xfId="59" xr:uid="{30A92CC3-113B-43CD-9A9E-E96829E028EB}"/>
    <cellStyle name="Normal 10 5 2 2" xfId="259" xr:uid="{2EEE25E6-3649-4C8C-A358-E742AA085028}"/>
    <cellStyle name="Normal 10 5 2 2 2" xfId="515" xr:uid="{A41623F9-853E-438D-A462-D431E53FD94F}"/>
    <cellStyle name="Normal 10 5 2 2 2 2" xfId="1144" xr:uid="{2AAD0CC4-02B7-4B86-A836-AFEA7E2033DB}"/>
    <cellStyle name="Normal 10 5 2 2 2 3" xfId="2716" xr:uid="{1F4B4D5E-5C8E-4D6C-9D65-6A03D5B699BE}"/>
    <cellStyle name="Normal 10 5 2 2 2 4" xfId="2717" xr:uid="{27F53516-115F-424E-8DEA-6522AED5332C}"/>
    <cellStyle name="Normal 10 5 2 2 3" xfId="1145" xr:uid="{5A88E2B8-18D4-4053-9CA9-FF9332EF4D5A}"/>
    <cellStyle name="Normal 10 5 2 2 3 2" xfId="2718" xr:uid="{C9F0D6E9-718E-4447-9EEA-B531E87B816D}"/>
    <cellStyle name="Normal 10 5 2 2 3 3" xfId="2719" xr:uid="{8C1C89FB-ABA3-49D9-A69C-B739D8A3107B}"/>
    <cellStyle name="Normal 10 5 2 2 3 4" xfId="2720" xr:uid="{55141A2D-4627-473C-A4AF-0128AE6A8980}"/>
    <cellStyle name="Normal 10 5 2 2 4" xfId="2721" xr:uid="{97F87525-8771-4AEA-8F91-98483D2B1BD0}"/>
    <cellStyle name="Normal 10 5 2 2 5" xfId="2722" xr:uid="{DF81D222-D7E4-4B72-9BF8-A005113997EA}"/>
    <cellStyle name="Normal 10 5 2 2 6" xfId="2723" xr:uid="{056B269A-68E2-4BE6-A3F2-DBD34B0ECC9A}"/>
    <cellStyle name="Normal 10 5 2 3" xfId="516" xr:uid="{CEAE80B5-776F-4AF8-BC7D-F0E6438E211F}"/>
    <cellStyle name="Normal 10 5 2 3 2" xfId="1146" xr:uid="{4B16902E-045C-426E-B76C-27C5EB4AFB80}"/>
    <cellStyle name="Normal 10 5 2 3 2 2" xfId="2724" xr:uid="{7DF6EF37-2391-4C03-97AA-1E7932AFC210}"/>
    <cellStyle name="Normal 10 5 2 3 2 3" xfId="2725" xr:uid="{379EA24E-6C90-4426-B3AA-E5FDE7A6AF7C}"/>
    <cellStyle name="Normal 10 5 2 3 2 4" xfId="2726" xr:uid="{688F0307-6ED0-400A-AE93-D8DECC88BA19}"/>
    <cellStyle name="Normal 10 5 2 3 3" xfId="2727" xr:uid="{302A6E27-F7D9-41AC-86EF-38FD76AAE0D4}"/>
    <cellStyle name="Normal 10 5 2 3 4" xfId="2728" xr:uid="{4B147C5F-46F1-4A94-A977-EE87BD7E2D8C}"/>
    <cellStyle name="Normal 10 5 2 3 5" xfId="2729" xr:uid="{E598E053-4639-4D7E-8AA5-27D904A6E8D8}"/>
    <cellStyle name="Normal 10 5 2 4" xfId="1147" xr:uid="{2723DBA0-2E92-4F12-8D48-CDBDB02B8F4A}"/>
    <cellStyle name="Normal 10 5 2 4 2" xfId="2730" xr:uid="{F6146A97-EE82-41BE-9A87-44036744AFE6}"/>
    <cellStyle name="Normal 10 5 2 4 3" xfId="2731" xr:uid="{351E36E4-FE74-4677-95A4-24034C56FB2E}"/>
    <cellStyle name="Normal 10 5 2 4 4" xfId="2732" xr:uid="{726C577C-AF40-4E50-9B59-59BDA57078FC}"/>
    <cellStyle name="Normal 10 5 2 5" xfId="2733" xr:uid="{190EF98B-733D-482E-B8E8-0BA23B6BB82A}"/>
    <cellStyle name="Normal 10 5 2 5 2" xfId="2734" xr:uid="{6F4FD46C-568E-405F-9E4F-3DE9B778AB69}"/>
    <cellStyle name="Normal 10 5 2 5 3" xfId="2735" xr:uid="{5BE06707-AE06-4AAA-ACED-C479EE5662BA}"/>
    <cellStyle name="Normal 10 5 2 5 4" xfId="2736" xr:uid="{DC69C715-DF93-49C2-8804-FBF9C583D656}"/>
    <cellStyle name="Normal 10 5 2 6" xfId="2737" xr:uid="{56ADF84B-32D6-4894-88C1-7ABD7F9447D1}"/>
    <cellStyle name="Normal 10 5 2 7" xfId="2738" xr:uid="{E34834CA-810B-4F9E-B02F-28B18DB759EF}"/>
    <cellStyle name="Normal 10 5 2 8" xfId="2739" xr:uid="{A465881E-AB28-4C30-B12D-8C9E5C5E553E}"/>
    <cellStyle name="Normal 10 5 3" xfId="260" xr:uid="{D85C5DF2-EF28-4610-9536-8E056BAEB4BD}"/>
    <cellStyle name="Normal 10 5 3 2" xfId="517" xr:uid="{7E652468-9693-4E11-9B7D-433A235CED6D}"/>
    <cellStyle name="Normal 10 5 3 2 2" xfId="518" xr:uid="{F27B1F83-9B12-44CC-B9DC-482BDB6FF50B}"/>
    <cellStyle name="Normal 10 5 3 2 3" xfId="2740" xr:uid="{63F2373C-4A6E-445B-93E8-FF178D4B5485}"/>
    <cellStyle name="Normal 10 5 3 2 4" xfId="2741" xr:uid="{1336227A-93D6-4D06-AA8A-25AAA96468D6}"/>
    <cellStyle name="Normal 10 5 3 3" xfId="519" xr:uid="{C675F257-D970-4CC9-BF4D-D107B4D9C2B0}"/>
    <cellStyle name="Normal 10 5 3 3 2" xfId="2742" xr:uid="{06E515DC-330C-48C7-95A8-4C6A7A1F6B85}"/>
    <cellStyle name="Normal 10 5 3 3 3" xfId="2743" xr:uid="{5311FDD1-4FD2-407C-94CB-885F98FAA660}"/>
    <cellStyle name="Normal 10 5 3 3 4" xfId="2744" xr:uid="{BEBE5450-C649-4FFB-B73C-20C1A8417C16}"/>
    <cellStyle name="Normal 10 5 3 4" xfId="2745" xr:uid="{CADFEBD6-FE55-4773-BF0E-15897AAC5BC9}"/>
    <cellStyle name="Normal 10 5 3 5" xfId="2746" xr:uid="{21C66281-1BB1-43AB-B00C-7356D56E1B84}"/>
    <cellStyle name="Normal 10 5 3 6" xfId="2747" xr:uid="{AD9BA7B0-5CB9-444E-944F-EBEE36627DAC}"/>
    <cellStyle name="Normal 10 5 4" xfId="261" xr:uid="{B9B45A8B-F624-43DA-A5E0-3560A64FF0BC}"/>
    <cellStyle name="Normal 10 5 4 2" xfId="520" xr:uid="{C60CDA69-AFEC-49F7-8985-7AD99EEBF9A7}"/>
    <cellStyle name="Normal 10 5 4 2 2" xfId="2748" xr:uid="{0E87B67F-122A-4333-B2B3-423207CCFD82}"/>
    <cellStyle name="Normal 10 5 4 2 3" xfId="2749" xr:uid="{A931DD90-EB8A-4ADF-8423-AD461B875C03}"/>
    <cellStyle name="Normal 10 5 4 2 4" xfId="2750" xr:uid="{1AEFB86E-F224-4C07-AC63-91D8937E9681}"/>
    <cellStyle name="Normal 10 5 4 3" xfId="2751" xr:uid="{5E503132-D21B-4FD8-B337-16A5233F147B}"/>
    <cellStyle name="Normal 10 5 4 4" xfId="2752" xr:uid="{9A773BA6-6E06-42FE-B733-4BB2C004028F}"/>
    <cellStyle name="Normal 10 5 4 5" xfId="2753" xr:uid="{B31755A9-1AE2-4358-B3D7-B7FE3946AA05}"/>
    <cellStyle name="Normal 10 5 5" xfId="521" xr:uid="{E0138B54-A5B7-4027-BF3F-AEA6D8CD2741}"/>
    <cellStyle name="Normal 10 5 5 2" xfId="2754" xr:uid="{DC581BFC-8FB7-426C-8F2E-4DD129DFC916}"/>
    <cellStyle name="Normal 10 5 5 3" xfId="2755" xr:uid="{E954044A-8E86-4DF7-917D-34E7F6DA4F00}"/>
    <cellStyle name="Normal 10 5 5 4" xfId="2756" xr:uid="{9E874360-ED19-4FEC-8D51-8A0B6802CD4F}"/>
    <cellStyle name="Normal 10 5 6" xfId="2757" xr:uid="{9EBB4B35-47B5-49B6-A373-195F09427553}"/>
    <cellStyle name="Normal 10 5 6 2" xfId="2758" xr:uid="{3484E16E-B96A-4142-A091-BDD820E43167}"/>
    <cellStyle name="Normal 10 5 6 3" xfId="2759" xr:uid="{07562EF1-C785-4E20-8BEB-994AB4B9EA46}"/>
    <cellStyle name="Normal 10 5 6 4" xfId="2760" xr:uid="{ABF43B4C-FF75-4CB6-8606-8C03BFDB19C7}"/>
    <cellStyle name="Normal 10 5 7" xfId="2761" xr:uid="{FCAD2EE4-3C19-4940-918B-9321B167B30F}"/>
    <cellStyle name="Normal 10 5 8" xfId="2762" xr:uid="{11898660-E26B-4EFE-88F5-79D197B49530}"/>
    <cellStyle name="Normal 10 5 9" xfId="2763" xr:uid="{F81BE09C-A75B-481D-B214-CDD90940C6CE}"/>
    <cellStyle name="Normal 10 6" xfId="60" xr:uid="{83FEAEE5-6DDA-4BD6-9F9D-909D731AF4AB}"/>
    <cellStyle name="Normal 10 6 2" xfId="262" xr:uid="{F1D11551-7084-4C77-907D-6B81A02D3580}"/>
    <cellStyle name="Normal 10 6 2 2" xfId="522" xr:uid="{8D53C943-793E-4C6E-B3B8-F5EEF7018633}"/>
    <cellStyle name="Normal 10 6 2 2 2" xfId="1148" xr:uid="{B0D5D8EB-4889-48E3-A8AB-8AA4F3BEFB0B}"/>
    <cellStyle name="Normal 10 6 2 2 2 2" xfId="1149" xr:uid="{5FE97BB7-7735-44C7-87B1-096B6208F042}"/>
    <cellStyle name="Normal 10 6 2 2 3" xfId="1150" xr:uid="{DE599D50-0E1B-4CD3-A198-D20065D152A9}"/>
    <cellStyle name="Normal 10 6 2 2 4" xfId="2764" xr:uid="{F8520384-BFB4-4583-AF8F-CE86D88332B7}"/>
    <cellStyle name="Normal 10 6 2 3" xfId="1151" xr:uid="{9A0B773B-1495-4B02-953B-433E2930582B}"/>
    <cellStyle name="Normal 10 6 2 3 2" xfId="1152" xr:uid="{9CA5F827-C90C-48E3-9C19-2F1DE9F1357A}"/>
    <cellStyle name="Normal 10 6 2 3 3" xfId="2765" xr:uid="{9069497F-7DD2-4B80-AA36-9C00347E0A18}"/>
    <cellStyle name="Normal 10 6 2 3 4" xfId="2766" xr:uid="{8A28C5EC-EFF4-40A7-AD84-BDA4C7683A4E}"/>
    <cellStyle name="Normal 10 6 2 4" xfId="1153" xr:uid="{22976469-5F38-409C-800C-2443857F6D17}"/>
    <cellStyle name="Normal 10 6 2 5" xfId="2767" xr:uid="{3355F8C9-B569-4895-8676-224D12E933AF}"/>
    <cellStyle name="Normal 10 6 2 6" xfId="2768" xr:uid="{9162C3A6-CA57-4216-8C56-6841D71B8641}"/>
    <cellStyle name="Normal 10 6 3" xfId="523" xr:uid="{F9B30356-1C9B-4578-BE05-7BD589CCC1E4}"/>
    <cellStyle name="Normal 10 6 3 2" xfId="1154" xr:uid="{8EB59ABF-3C58-4FCA-83EE-D04A1BC88801}"/>
    <cellStyle name="Normal 10 6 3 2 2" xfId="1155" xr:uid="{B22FEC44-59FA-4A91-8883-1C1ACBEF6368}"/>
    <cellStyle name="Normal 10 6 3 2 3" xfId="2769" xr:uid="{C8270760-FD09-4527-BA72-866E6A70FC09}"/>
    <cellStyle name="Normal 10 6 3 2 4" xfId="2770" xr:uid="{B7A66F82-8BA3-4997-9090-2DAD2CEB5925}"/>
    <cellStyle name="Normal 10 6 3 3" xfId="1156" xr:uid="{135335DA-1228-40F9-BB0B-562DDF920FAC}"/>
    <cellStyle name="Normal 10 6 3 4" xfId="2771" xr:uid="{D1B1B19E-5EA6-4A89-8AFA-0EEFE725FDB8}"/>
    <cellStyle name="Normal 10 6 3 5" xfId="2772" xr:uid="{E1E4736A-EAEB-4F13-BC3E-C51076CD324C}"/>
    <cellStyle name="Normal 10 6 4" xfId="1157" xr:uid="{5018E64E-E2DF-482A-BBB9-00D27AE122BF}"/>
    <cellStyle name="Normal 10 6 4 2" xfId="1158" xr:uid="{94C1C30C-7AD6-45F5-9DB2-A0C3A8D77C1A}"/>
    <cellStyle name="Normal 10 6 4 3" xfId="2773" xr:uid="{DC195B1A-C1D5-4B66-897D-A254EA637DB9}"/>
    <cellStyle name="Normal 10 6 4 4" xfId="2774" xr:uid="{4E660DE1-CE0F-452E-9C9A-A769A7E78098}"/>
    <cellStyle name="Normal 10 6 5" xfId="1159" xr:uid="{32D0F512-69CF-4F80-AA1F-213953304A12}"/>
    <cellStyle name="Normal 10 6 5 2" xfId="2775" xr:uid="{9DA01C14-E6FB-4E3B-834E-438173B11F8E}"/>
    <cellStyle name="Normal 10 6 5 3" xfId="2776" xr:uid="{7F47172C-9A41-445B-B2BD-D779F22F8708}"/>
    <cellStyle name="Normal 10 6 5 4" xfId="2777" xr:uid="{2BAC2C65-D402-46AF-A357-9F94B4BD467F}"/>
    <cellStyle name="Normal 10 6 6" xfId="2778" xr:uid="{38896E22-92A4-464B-9AC2-95A4B06D94E2}"/>
    <cellStyle name="Normal 10 6 7" xfId="2779" xr:uid="{04A3EE1C-0939-43CC-ACF7-17C6F70F0FFC}"/>
    <cellStyle name="Normal 10 6 8" xfId="2780" xr:uid="{33D2BF9B-E2A9-45F6-91F6-8339A96B1B6D}"/>
    <cellStyle name="Normal 10 7" xfId="263" xr:uid="{FAEF6CCC-6FBF-444C-BFE9-7A7431C7589F}"/>
    <cellStyle name="Normal 10 7 2" xfId="524" xr:uid="{EA9806D7-B79D-479E-9268-CF4A907E992D}"/>
    <cellStyle name="Normal 10 7 2 2" xfId="525" xr:uid="{72B87A5E-E61E-4F35-8E62-E64831435C9F}"/>
    <cellStyle name="Normal 10 7 2 2 2" xfId="1160" xr:uid="{8B8F7EE1-4114-4491-B9A0-4146ECA6D783}"/>
    <cellStyle name="Normal 10 7 2 2 3" xfId="2781" xr:uid="{50C0917E-27BA-401B-BB29-E7678F516ACF}"/>
    <cellStyle name="Normal 10 7 2 2 4" xfId="2782" xr:uid="{E135F535-BDAC-4575-90B0-327F530D9A13}"/>
    <cellStyle name="Normal 10 7 2 3" xfId="1161" xr:uid="{BB7D4D39-86D1-4E99-AAF3-CD0D7A575544}"/>
    <cellStyle name="Normal 10 7 2 4" xfId="2783" xr:uid="{A5EE418F-CA35-4A39-8BBB-BEAB590DDC13}"/>
    <cellStyle name="Normal 10 7 2 5" xfId="2784" xr:uid="{C3DA797F-AAAB-4E2D-AA6B-7BB2A203BE43}"/>
    <cellStyle name="Normal 10 7 3" xfId="526" xr:uid="{4B328D5B-DE8D-4B6D-9C09-87B62114E5C1}"/>
    <cellStyle name="Normal 10 7 3 2" xfId="1162" xr:uid="{B5C09B6D-0062-4813-93BA-91BADDCB1CEE}"/>
    <cellStyle name="Normal 10 7 3 3" xfId="2785" xr:uid="{9750E5E1-604E-4850-B90C-081185558322}"/>
    <cellStyle name="Normal 10 7 3 4" xfId="2786" xr:uid="{0562939C-0C75-4FD7-9416-8F747EC3886B}"/>
    <cellStyle name="Normal 10 7 4" xfId="1163" xr:uid="{C5C2C0AF-1803-424B-9C02-F5AD9ECA7B57}"/>
    <cellStyle name="Normal 10 7 4 2" xfId="2787" xr:uid="{FD1EB185-78C5-4A33-9B86-9213EDF6324F}"/>
    <cellStyle name="Normal 10 7 4 3" xfId="2788" xr:uid="{A3D5D7B7-54E4-4730-9CC6-EC65FA87B1FA}"/>
    <cellStyle name="Normal 10 7 4 4" xfId="2789" xr:uid="{21AC6929-1C96-4AAC-A217-2F4078B6B6E8}"/>
    <cellStyle name="Normal 10 7 5" xfId="2790" xr:uid="{206A99C0-00AB-4236-B2CB-482ED0912EA7}"/>
    <cellStyle name="Normal 10 7 6" xfId="2791" xr:uid="{BA5E6248-96D9-47E0-AC12-74368234FF98}"/>
    <cellStyle name="Normal 10 7 7" xfId="2792" xr:uid="{4CD735E8-62D9-4854-AE7F-C4CBAA985862}"/>
    <cellStyle name="Normal 10 8" xfId="264" xr:uid="{A713E627-94E3-4023-8720-0706A6200B36}"/>
    <cellStyle name="Normal 10 8 2" xfId="527" xr:uid="{9D0D3268-74EA-4294-BC14-1ED3717175A3}"/>
    <cellStyle name="Normal 10 8 2 2" xfId="1164" xr:uid="{A77B5791-6504-4D12-9840-FCDBBF2870A6}"/>
    <cellStyle name="Normal 10 8 2 3" xfId="2793" xr:uid="{DE26B61D-5D1D-4EE3-9681-0EF53A0C86E2}"/>
    <cellStyle name="Normal 10 8 2 4" xfId="2794" xr:uid="{213EFD18-DCEF-4D80-9201-E9CE7D543A69}"/>
    <cellStyle name="Normal 10 8 3" xfId="1165" xr:uid="{BFD582F8-AEF9-43CB-BE31-A57F10196800}"/>
    <cellStyle name="Normal 10 8 3 2" xfId="2795" xr:uid="{F6FB1394-1E81-4C19-83F8-56A9127E401F}"/>
    <cellStyle name="Normal 10 8 3 3" xfId="2796" xr:uid="{4F8C77C5-05EF-4331-9A33-A08FDB124316}"/>
    <cellStyle name="Normal 10 8 3 4" xfId="2797" xr:uid="{92690AE2-2F3A-4C7D-A0D2-2C180DAD455B}"/>
    <cellStyle name="Normal 10 8 4" xfId="2798" xr:uid="{BB82A9FC-F23E-45FD-98AA-2C3ADA979D19}"/>
    <cellStyle name="Normal 10 8 5" xfId="2799" xr:uid="{401B50D4-6DB1-4194-8F34-B015005EA429}"/>
    <cellStyle name="Normal 10 8 6" xfId="2800" xr:uid="{4DB4868D-2453-4DFE-97FB-034260ADBF1D}"/>
    <cellStyle name="Normal 10 9" xfId="265" xr:uid="{A71C58A9-5408-462D-87A0-533ED6C9AAB4}"/>
    <cellStyle name="Normal 10 9 2" xfId="1166" xr:uid="{96FD63D6-9437-40E8-91A9-68EE6C2A3682}"/>
    <cellStyle name="Normal 10 9 2 2" xfId="2801" xr:uid="{573E7F0A-2FDA-456F-AE83-5981C8E57723}"/>
    <cellStyle name="Normal 10 9 2 2 2" xfId="4330" xr:uid="{D34F1278-C710-4B5B-A31A-1270D2173D18}"/>
    <cellStyle name="Normal 10 9 2 2 3" xfId="4679" xr:uid="{C35DCAEA-E1BE-4D5F-ACB5-AD672FF3F75B}"/>
    <cellStyle name="Normal 10 9 2 3" xfId="2802" xr:uid="{AC6D4FF2-982D-4E7C-B3E4-C645D6E5FDF8}"/>
    <cellStyle name="Normal 10 9 2 4" xfId="2803" xr:uid="{20413C32-52D4-4E4C-A3D8-C92F28F087F3}"/>
    <cellStyle name="Normal 10 9 3" xfId="2804" xr:uid="{7A689862-3A21-4B2B-A637-357790C19C1F}"/>
    <cellStyle name="Normal 10 9 3 2" xfId="5339" xr:uid="{60FBDAED-1664-43D5-9613-B0D8B6DB0582}"/>
    <cellStyle name="Normal 10 9 4" xfId="2805" xr:uid="{52B0B858-252D-4C0C-8588-0A00355CBD36}"/>
    <cellStyle name="Normal 10 9 4 2" xfId="4562" xr:uid="{3C094C77-21A4-4F59-B44C-2442E07A6BD5}"/>
    <cellStyle name="Normal 10 9 4 3" xfId="4680" xr:uid="{D72900C5-AC69-409B-ADEE-3A34986C2AD9}"/>
    <cellStyle name="Normal 10 9 4 4" xfId="4600" xr:uid="{4D4A678A-11C3-4530-B5CD-98885369E3D2}"/>
    <cellStyle name="Normal 10 9 5" xfId="2806" xr:uid="{062AEE04-358F-4307-BCE7-FF74F9553F31}"/>
    <cellStyle name="Normal 11" xfId="61" xr:uid="{76D12FF2-62FE-481A-8992-33873D15588B}"/>
    <cellStyle name="Normal 11 2" xfId="266" xr:uid="{367184D2-24DF-4C87-8529-BA2990BD2C15}"/>
    <cellStyle name="Normal 11 2 2" xfId="4647" xr:uid="{6410D050-D664-4BE1-AC86-C1CC31E17680}"/>
    <cellStyle name="Normal 11 3" xfId="4335" xr:uid="{92DB687E-9583-40AF-8D41-BB9B377D897D}"/>
    <cellStyle name="Normal 11 3 2" xfId="4541" xr:uid="{6B986783-CFE3-4076-91E4-0968A441D683}"/>
    <cellStyle name="Normal 11 3 3" xfId="4724" xr:uid="{88BA9A53-73CE-47EF-9F49-2DEB05A7496E}"/>
    <cellStyle name="Normal 11 3 4" xfId="4701" xr:uid="{E9F21D78-FC4F-44A9-8ED7-39D9A127A70A}"/>
    <cellStyle name="Normal 12" xfId="62" xr:uid="{37BC346E-C37F-4872-8ECF-9F070093EDAA}"/>
    <cellStyle name="Normal 12 2" xfId="267" xr:uid="{42C7DB27-88A9-4CE4-A521-07502CAE79F8}"/>
    <cellStyle name="Normal 12 2 2" xfId="4648" xr:uid="{147FF2AD-37D9-4DBC-AC7C-4A16C5D75B7A}"/>
    <cellStyle name="Normal 12 3" xfId="4542" xr:uid="{A199DE7B-B24B-4681-A578-080D3F484F12}"/>
    <cellStyle name="Normal 13" xfId="63" xr:uid="{004D0A75-14B0-4FA9-9315-1C7233AFF720}"/>
    <cellStyle name="Normal 13 2" xfId="64" xr:uid="{F1F214E1-3935-46B3-907E-8B0861B91E73}"/>
    <cellStyle name="Normal 13 2 2" xfId="268" xr:uid="{1A76EC0C-5860-42E6-8F33-2C6E459E42A4}"/>
    <cellStyle name="Normal 13 2 2 2" xfId="4649" xr:uid="{65B02255-E7EF-4C21-8AF9-E8E1053449FD}"/>
    <cellStyle name="Normal 13 2 3" xfId="4337" xr:uid="{283EC6B7-FC44-4FE3-80E1-EC7BF821CDB0}"/>
    <cellStyle name="Normal 13 2 3 2" xfId="4543" xr:uid="{AD3415F9-241B-473C-8D76-A9324BA62C52}"/>
    <cellStyle name="Normal 13 2 3 3" xfId="4725" xr:uid="{9A3FBB25-1B43-493D-A64C-413EBBC2C736}"/>
    <cellStyle name="Normal 13 2 3 4" xfId="4702" xr:uid="{45DD0BE9-B1A9-4F1F-B2AD-CD3DC05B6CF1}"/>
    <cellStyle name="Normal 13 3" xfId="269" xr:uid="{5051ED8D-5F1D-486F-8EEB-1BDAC58B8258}"/>
    <cellStyle name="Normal 13 3 2" xfId="4421" xr:uid="{42615734-9EE6-433E-A3C4-BD88D7160C37}"/>
    <cellStyle name="Normal 13 3 3" xfId="4338" xr:uid="{89DB1C13-00D4-4E3E-8E44-84B029DBEA39}"/>
    <cellStyle name="Normal 13 3 4" xfId="4566" xr:uid="{03F44829-25DA-44E6-810C-83D54B473133}"/>
    <cellStyle name="Normal 13 3 5" xfId="4726" xr:uid="{44B7E197-9258-435B-A939-38E5FD49E2A7}"/>
    <cellStyle name="Normal 13 4" xfId="4339" xr:uid="{D4DE0D1E-584E-410D-B199-65C332B6D82D}"/>
    <cellStyle name="Normal 13 5" xfId="4336" xr:uid="{88348671-3FF6-4BAB-878C-19215A6ABAAA}"/>
    <cellStyle name="Normal 14" xfId="65" xr:uid="{AA054FEC-15AB-4361-A82E-6F8B4ABC6B12}"/>
    <cellStyle name="Normal 14 18" xfId="4341" xr:uid="{4686E1E0-A3C8-4BF2-9A0D-DC6A73534A45}"/>
    <cellStyle name="Normal 14 2" xfId="270" xr:uid="{3E023073-4125-4510-AB74-7E59911076FE}"/>
    <cellStyle name="Normal 14 2 2" xfId="430" xr:uid="{52874B13-FD67-46FE-A2E2-75D25244F29C}"/>
    <cellStyle name="Normal 14 2 2 2" xfId="431" xr:uid="{A101EFF0-AF18-4D3E-949A-12D5B8374EA3}"/>
    <cellStyle name="Normal 14 2 3" xfId="432" xr:uid="{090B7A23-EA4B-489D-A74C-71F32756249B}"/>
    <cellStyle name="Normal 14 3" xfId="433" xr:uid="{CCEA3172-7B51-4897-8EBD-4A175666B046}"/>
    <cellStyle name="Normal 14 3 2" xfId="4650" xr:uid="{A78D715B-EBF6-49DA-914A-3B464754DBE7}"/>
    <cellStyle name="Normal 14 4" xfId="4340" xr:uid="{522B71FA-B5C3-4FF4-9201-7C295824568E}"/>
    <cellStyle name="Normal 14 4 2" xfId="4544" xr:uid="{D9B422C5-8C75-4C28-A6B9-A21A4B86BDFA}"/>
    <cellStyle name="Normal 14 4 3" xfId="4727" xr:uid="{CE807E5C-0735-42E3-ACAD-3F6769F447E6}"/>
    <cellStyle name="Normal 14 4 4" xfId="4703" xr:uid="{BEA93388-3315-4A68-B641-A92E434E251E}"/>
    <cellStyle name="Normal 15" xfId="66" xr:uid="{F5F29AB5-A267-4C4F-B491-E465130B9596}"/>
    <cellStyle name="Normal 15 2" xfId="67" xr:uid="{43170A18-46A9-4502-93E6-60F758600B9E}"/>
    <cellStyle name="Normal 15 2 2" xfId="271" xr:uid="{C11F9ECE-77D4-41A4-81D0-8213143CEFDB}"/>
    <cellStyle name="Normal 15 2 2 2" xfId="4453" xr:uid="{74B0692A-18B0-4BE8-85EB-FE3FE3A3E0B3}"/>
    <cellStyle name="Normal 15 2 3" xfId="4546" xr:uid="{C734E742-86FD-47FE-884F-40847B39631B}"/>
    <cellStyle name="Normal 15 3" xfId="272" xr:uid="{5D594986-FEB1-4EC5-AC91-BB8589D421B5}"/>
    <cellStyle name="Normal 15 3 2" xfId="4422" xr:uid="{2BA0FCFE-322F-4ED3-82E2-42A0ACE5BDDE}"/>
    <cellStyle name="Normal 15 3 3" xfId="4343" xr:uid="{E7AF297D-ACE6-4FA9-8D8E-F90D94534EFB}"/>
    <cellStyle name="Normal 15 3 4" xfId="4567" xr:uid="{47DB1C69-D080-4F6B-B3EF-CD70FB405D20}"/>
    <cellStyle name="Normal 15 3 5" xfId="4729" xr:uid="{BCD862E4-2845-4183-8B52-4528AE7496B9}"/>
    <cellStyle name="Normal 15 4" xfId="4342" xr:uid="{601E7F1D-0771-4EEE-9CD9-CCE62320D3BB}"/>
    <cellStyle name="Normal 15 4 2" xfId="4545" xr:uid="{5320107A-99A7-4666-A6FA-F1AA9DD9A3B9}"/>
    <cellStyle name="Normal 15 4 3" xfId="4728" xr:uid="{52616C18-60FD-41F0-8523-52E72A31D502}"/>
    <cellStyle name="Normal 15 4 4" xfId="4704" xr:uid="{E83CCC04-B64A-4B06-8684-A52583C9EA3D}"/>
    <cellStyle name="Normal 16" xfId="68" xr:uid="{AD3A6480-F623-4C49-8E33-E1B900919C8E}"/>
    <cellStyle name="Normal 16 2" xfId="273" xr:uid="{CD91BCD3-B177-40FA-ABDB-63AFA6C511B3}"/>
    <cellStyle name="Normal 16 2 2" xfId="4423" xr:uid="{FF2CEB7D-AE8B-4590-B14F-941F2DF18737}"/>
    <cellStyle name="Normal 16 2 3" xfId="4344" xr:uid="{860B2264-DA84-4D59-A682-A9F726434BE2}"/>
    <cellStyle name="Normal 16 2 4" xfId="4568" xr:uid="{F6D01E05-8526-4281-B572-E3EBF829E4FD}"/>
    <cellStyle name="Normal 16 2 5" xfId="4730" xr:uid="{90F75796-DB71-4742-8E88-6420E0083ED7}"/>
    <cellStyle name="Normal 16 3" xfId="274" xr:uid="{149EC92A-14E9-445D-8C03-E2434ADF8001}"/>
    <cellStyle name="Normal 17" xfId="69" xr:uid="{AB490456-E06C-4208-86B8-B828EF1DF396}"/>
    <cellStyle name="Normal 17 2" xfId="275" xr:uid="{751BE476-A4DF-40E0-A0DE-BEAEEF6EE755}"/>
    <cellStyle name="Normal 17 2 2" xfId="4424" xr:uid="{22576953-B292-4092-9CED-4DE4B96944C8}"/>
    <cellStyle name="Normal 17 2 3" xfId="4346" xr:uid="{8292AC70-C926-4066-8D13-0D3B23578D21}"/>
    <cellStyle name="Normal 17 2 4" xfId="4569" xr:uid="{964E0526-B8A7-4CD3-B310-A1C6FAF09C33}"/>
    <cellStyle name="Normal 17 2 5" xfId="4731" xr:uid="{5C677317-2DC1-4C55-B128-F249D244CD98}"/>
    <cellStyle name="Normal 17 3" xfId="4347" xr:uid="{F28E3D9E-2B9E-46FA-BC66-19BE03FA275D}"/>
    <cellStyle name="Normal 17 4" xfId="4345" xr:uid="{AF7A9AF8-C4A2-4F36-AEDE-444E80AF0F3C}"/>
    <cellStyle name="Normal 18" xfId="70" xr:uid="{1090BE04-25D6-414D-8B26-38F1CDB1B3B7}"/>
    <cellStyle name="Normal 18 2" xfId="276" xr:uid="{3B94691F-F87E-47E7-A742-4B591B5053C7}"/>
    <cellStyle name="Normal 18 2 2" xfId="4454" xr:uid="{CD029125-533B-47A4-9D0A-24B5F3CC91D3}"/>
    <cellStyle name="Normal 18 3" xfId="4348" xr:uid="{DED7D22A-32F3-413B-9D00-9C9F22414B8D}"/>
    <cellStyle name="Normal 18 3 2" xfId="4547" xr:uid="{B6540F52-AB93-4C84-9A5F-5C17B5302E8D}"/>
    <cellStyle name="Normal 18 3 3" xfId="4732" xr:uid="{79871AF9-72FB-4F1A-A527-9C5DDD5F1398}"/>
    <cellStyle name="Normal 18 3 4" xfId="4705" xr:uid="{62090930-DAE3-42B3-857C-6C2ECA369988}"/>
    <cellStyle name="Normal 19" xfId="71" xr:uid="{79C300FE-264F-4966-B40D-7D2FFD35728B}"/>
    <cellStyle name="Normal 19 2" xfId="72" xr:uid="{C47BDEFD-C566-4F51-A856-DE86B6BE8EDC}"/>
    <cellStyle name="Normal 19 2 2" xfId="277" xr:uid="{27C4CC46-FC14-4F00-B1B8-3253874C139C}"/>
    <cellStyle name="Normal 19 2 2 2" xfId="4651" xr:uid="{8CD65E8E-C334-465D-A219-722D5483AA8C}"/>
    <cellStyle name="Normal 19 2 3" xfId="4549" xr:uid="{CB16E367-98F9-4933-8760-162F45CD7127}"/>
    <cellStyle name="Normal 19 3" xfId="278" xr:uid="{89DBD304-02E7-4E89-8602-FE9FE23F7B00}"/>
    <cellStyle name="Normal 19 3 2" xfId="4652" xr:uid="{0950A8F4-AA2F-434C-8E18-F3D9F6022DF2}"/>
    <cellStyle name="Normal 19 4" xfId="4548" xr:uid="{D4B95B8E-2D04-4455-8EC8-5113B1AABBD1}"/>
    <cellStyle name="Normal 2" xfId="3" xr:uid="{0035700C-F3A5-4A6F-B63A-5CE25669DEE2}"/>
    <cellStyle name="Normal 2 2" xfId="73" xr:uid="{381F4419-596E-4B5C-B5C7-DD631070514D}"/>
    <cellStyle name="Normal 2 2 2" xfId="74" xr:uid="{2893DBA0-FEFD-4BCC-99B2-F60CF0D4229A}"/>
    <cellStyle name="Normal 2 2 2 2" xfId="279" xr:uid="{BF8277B0-4CA6-4DBF-B17E-794043409FEC}"/>
    <cellStyle name="Normal 2 2 2 2 2" xfId="4655" xr:uid="{CCFA969F-F15B-41E4-86A9-3B1632A2F395}"/>
    <cellStyle name="Normal 2 2 2 3" xfId="4551" xr:uid="{2CA48E67-817C-4070-8BCD-F60E14CF3232}"/>
    <cellStyle name="Normal 2 2 3" xfId="280" xr:uid="{E1C65D64-7F73-4081-9C15-2C62F511F2FB}"/>
    <cellStyle name="Normal 2 2 3 2" xfId="4455" xr:uid="{76A216D7-DF95-4792-A7FF-136E68804ED1}"/>
    <cellStyle name="Normal 2 2 3 2 2" xfId="4585" xr:uid="{8F4C712F-3295-4D2E-8F45-014D2968AF46}"/>
    <cellStyle name="Normal 2 2 3 2 2 2" xfId="4656" xr:uid="{8BA4166C-5C1D-41AA-8F56-CE79363E0064}"/>
    <cellStyle name="Normal 2 2 3 2 2 3" xfId="5353" xr:uid="{587DA8AC-EA43-446C-A6A2-7346C6C95B5B}"/>
    <cellStyle name="Normal 2 2 3 2 3" xfId="4750" xr:uid="{54544F9E-7629-4EB1-87C0-46920BE6A238}"/>
    <cellStyle name="Normal 2 2 3 2 4" xfId="5305" xr:uid="{D32D8B56-3C28-429C-94BE-ABF52E07DBBD}"/>
    <cellStyle name="Normal 2 2 3 3" xfId="4435" xr:uid="{7E3B0DEB-2148-4B82-BDAE-CF4DDC5BA717}"/>
    <cellStyle name="Normal 2 2 3 4" xfId="4706" xr:uid="{3CBDCE10-7A67-4197-B101-12110F50565A}"/>
    <cellStyle name="Normal 2 2 3 5" xfId="4695" xr:uid="{35CD0AAE-8773-47C1-B2C9-F95BE3679283}"/>
    <cellStyle name="Normal 2 2 4" xfId="4349" xr:uid="{1DB56D0D-0C15-4EF5-8E30-00987115C882}"/>
    <cellStyle name="Normal 2 2 4 2" xfId="4550" xr:uid="{FBFC8105-62B7-4DAA-92C1-AF151C92BC9B}"/>
    <cellStyle name="Normal 2 2 4 3" xfId="4733" xr:uid="{5659CE87-2759-4CE5-A921-09E0423C5E58}"/>
    <cellStyle name="Normal 2 2 4 4" xfId="4707" xr:uid="{1B42E530-2DC6-443D-B4CC-7D33980E092A}"/>
    <cellStyle name="Normal 2 2 5" xfId="4654" xr:uid="{915A9493-7063-481C-9F67-5D789B581AB8}"/>
    <cellStyle name="Normal 2 2 6" xfId="4753" xr:uid="{1D17FF80-0FBD-4F6A-B9B3-4289D7874DEF}"/>
    <cellStyle name="Normal 2 3" xfId="75" xr:uid="{247DA072-FBB3-43AE-9DDF-510DC6EE9A7A}"/>
    <cellStyle name="Normal 2 3 2" xfId="76" xr:uid="{6A0C9FA0-A886-455A-99AE-8D0E82C1A84D}"/>
    <cellStyle name="Normal 2 3 2 2" xfId="281" xr:uid="{DCBDA758-7AC1-4DF5-B7C7-B7AEEF4094EB}"/>
    <cellStyle name="Normal 2 3 2 2 2" xfId="4657" xr:uid="{9F57857B-095B-44E9-852A-511FE8DA1264}"/>
    <cellStyle name="Normal 2 3 2 3" xfId="4351" xr:uid="{4DD6AD56-9B64-4AC5-9948-125153F874B0}"/>
    <cellStyle name="Normal 2 3 2 3 2" xfId="4553" xr:uid="{D51E3214-66A1-422F-AF78-B32BAC4B2920}"/>
    <cellStyle name="Normal 2 3 2 3 3" xfId="4735" xr:uid="{5A4D5804-1F06-44B9-8789-60EAA1AF9D80}"/>
    <cellStyle name="Normal 2 3 2 3 4" xfId="4708" xr:uid="{40305043-968B-4622-8EF9-405BF2967499}"/>
    <cellStyle name="Normal 2 3 3" xfId="77" xr:uid="{C86481A8-0A68-4FC9-8776-AD22D37D7C78}"/>
    <cellStyle name="Normal 2 3 4" xfId="78" xr:uid="{D9960F64-0D24-40DF-A4EA-8796162A63B6}"/>
    <cellStyle name="Normal 2 3 5" xfId="185" xr:uid="{03F0FE97-7A3E-4A6C-95C8-7DE21C577229}"/>
    <cellStyle name="Normal 2 3 5 2" xfId="4658" xr:uid="{B8F8E330-AEFF-4170-A929-FD2D787B985C}"/>
    <cellStyle name="Normal 2 3 6" xfId="4350" xr:uid="{F39F7CBA-3722-46F6-B3C8-6B30CBF0FF40}"/>
    <cellStyle name="Normal 2 3 6 2" xfId="4552" xr:uid="{589FC62E-CCCF-448F-AAD9-1739B218FD93}"/>
    <cellStyle name="Normal 2 3 6 3" xfId="4734" xr:uid="{E2CA48E2-7D00-4D53-91B9-1A9E43F2222C}"/>
    <cellStyle name="Normal 2 3 6 4" xfId="4709" xr:uid="{4B0E8391-4B70-4DC4-8BBE-2975CEE212DA}"/>
    <cellStyle name="Normal 2 3 7" xfId="5318" xr:uid="{A5E23328-F718-492C-8660-FF736FF87D8E}"/>
    <cellStyle name="Normal 2 4" xfId="79" xr:uid="{4F912789-1117-4676-B755-5C1B1AD34FA1}"/>
    <cellStyle name="Normal 2 4 2" xfId="80" xr:uid="{FD8691F3-1336-46D8-A508-95337AA98FE7}"/>
    <cellStyle name="Normal 2 4 3" xfId="282" xr:uid="{29690C1E-F393-4993-9228-893ED0B297C1}"/>
    <cellStyle name="Normal 2 4 3 2" xfId="4659" xr:uid="{234BFDCE-9BE2-465E-84E4-674811C36268}"/>
    <cellStyle name="Normal 2 4 3 3" xfId="4673" xr:uid="{1276B020-7AD8-47D1-B8B4-911B74636706}"/>
    <cellStyle name="Normal 2 4 4" xfId="4554" xr:uid="{C6892932-64DB-4A6A-8160-68238B5B6AF9}"/>
    <cellStyle name="Normal 2 4 5" xfId="4754" xr:uid="{91B3CD13-E7A0-4184-82B4-4C1E41A666D9}"/>
    <cellStyle name="Normal 2 4 6" xfId="4752" xr:uid="{7985E794-5A03-4D15-B26C-D3E0A5C8EC50}"/>
    <cellStyle name="Normal 2 5" xfId="184" xr:uid="{937F2E19-10CB-4C8F-A36D-AE6D4BA5D769}"/>
    <cellStyle name="Normal 2 5 2" xfId="284" xr:uid="{CC74CD36-6604-466F-A8E2-20F5F6346FD6}"/>
    <cellStyle name="Normal 2 5 2 2" xfId="2505" xr:uid="{810A9591-7C75-46E4-89D8-2D76156B02C4}"/>
    <cellStyle name="Normal 2 5 3" xfId="283" xr:uid="{AF258E5E-DB06-43F9-8DA7-99919C80BC02}"/>
    <cellStyle name="Normal 2 5 3 2" xfId="4586" xr:uid="{BB37BF75-AA9D-4853-AC25-62A7053AA9ED}"/>
    <cellStyle name="Normal 2 5 3 3" xfId="4746" xr:uid="{DA452DAD-B139-43BB-A639-1A7231479AF7}"/>
    <cellStyle name="Normal 2 5 3 4" xfId="5302" xr:uid="{77AC1079-AB44-40A0-9CC2-FBBAAD5A2A33}"/>
    <cellStyle name="Normal 2 5 3 4 2" xfId="5345" xr:uid="{7D63580A-3762-4D9F-BA31-68581747D1B3}"/>
    <cellStyle name="Normal 2 5 4" xfId="4660" xr:uid="{1B8C8B86-1888-4346-B5F5-2518E157D041}"/>
    <cellStyle name="Normal 2 5 5" xfId="4615" xr:uid="{63FF50D9-5EED-40B8-853E-76F819CF83B4}"/>
    <cellStyle name="Normal 2 5 6" xfId="4614" xr:uid="{F059A146-4F53-4100-9354-F3F9DA4FCBE1}"/>
    <cellStyle name="Normal 2 5 7" xfId="4749" xr:uid="{7E1F04CA-A2E5-4606-9106-FDBB2DE8BE41}"/>
    <cellStyle name="Normal 2 5 8" xfId="4719" xr:uid="{D8DB377F-9D91-434C-BC91-743D24F25E97}"/>
    <cellStyle name="Normal 2 6" xfId="285" xr:uid="{E6E34936-5368-42F7-8075-03A97D98CF28}"/>
    <cellStyle name="Normal 2 6 2" xfId="286" xr:uid="{DDBFC3C5-23C9-4488-9E92-858080FB64A3}"/>
    <cellStyle name="Normal 2 6 3" xfId="452" xr:uid="{0CC972E0-D015-4296-96AC-FA9F1294A51D}"/>
    <cellStyle name="Normal 2 6 3 2" xfId="5335" xr:uid="{7572F035-0ED3-4A83-84DC-4DA19F1F102F}"/>
    <cellStyle name="Normal 2 6 4" xfId="4661" xr:uid="{3F2C4CF0-C2DB-40E5-85C3-37F796198046}"/>
    <cellStyle name="Normal 2 6 5" xfId="4612" xr:uid="{B42D2696-0091-4F6F-81C0-E67922964CCE}"/>
    <cellStyle name="Normal 2 6 5 2" xfId="4710" xr:uid="{C9A7D153-4A46-4962-9E94-E186FE111A68}"/>
    <cellStyle name="Normal 2 6 6" xfId="4598" xr:uid="{217F9417-DABF-44B2-9817-E666DEBEA2A9}"/>
    <cellStyle name="Normal 2 6 7" xfId="5322" xr:uid="{94CD4E96-AABC-4122-AA0C-DBE4144BA13F}"/>
    <cellStyle name="Normal 2 6 8" xfId="5331" xr:uid="{5EF8E04A-B1CA-43E8-A7B6-4024091A7CE0}"/>
    <cellStyle name="Normal 2 7" xfId="287" xr:uid="{15EBC586-DB66-49FA-89F5-6C8172343CBD}"/>
    <cellStyle name="Normal 2 7 2" xfId="4456" xr:uid="{9FE84D50-F581-407C-8BD0-A9FAD7C3D65C}"/>
    <cellStyle name="Normal 2 7 3" xfId="4662" xr:uid="{780BCA89-7B11-485B-838B-4518E85DD586}"/>
    <cellStyle name="Normal 2 7 4" xfId="5303" xr:uid="{CB2AEC5F-938B-48D8-A9E6-E267AF02E639}"/>
    <cellStyle name="Normal 2 8" xfId="4508" xr:uid="{734A4C4F-6800-4598-90A7-FBDE83887694}"/>
    <cellStyle name="Normal 2 9" xfId="4653" xr:uid="{F2B6695B-1815-49D7-A0EB-64E90AF41708}"/>
    <cellStyle name="Normal 20" xfId="434" xr:uid="{560E875D-4B45-4A26-B2FC-CD0600090A22}"/>
    <cellStyle name="Normal 20 2" xfId="435" xr:uid="{C42B3901-6E31-4DA1-A21B-354781D8847F}"/>
    <cellStyle name="Normal 20 2 2" xfId="436" xr:uid="{9808244A-4CF2-45A0-B36A-7579AC7784FA}"/>
    <cellStyle name="Normal 20 2 2 2" xfId="4425" xr:uid="{84AA23BC-13F4-4987-95AA-60D1B553840A}"/>
    <cellStyle name="Normal 20 2 2 3" xfId="4417" xr:uid="{0AC2C41D-ACA3-4277-B885-3593E24F297B}"/>
    <cellStyle name="Normal 20 2 2 4" xfId="4582" xr:uid="{3E666157-E4C2-4DBF-979A-8898E27F1CE9}"/>
    <cellStyle name="Normal 20 2 2 5" xfId="4744" xr:uid="{C2073E0E-B493-4D29-9F6D-0401F8D73F90}"/>
    <cellStyle name="Normal 20 2 3" xfId="4420" xr:uid="{83D3CEC4-33D2-4585-8464-7566708F3677}"/>
    <cellStyle name="Normal 20 2 4" xfId="4416" xr:uid="{6E0C4AC0-6FE9-4179-8B16-A43E5F18D81F}"/>
    <cellStyle name="Normal 20 2 5" xfId="4581" xr:uid="{D3B4DB1E-289E-4B8D-AC46-1B5E939ECD93}"/>
    <cellStyle name="Normal 20 2 6" xfId="4743" xr:uid="{CE0A2BF5-628D-482B-87FD-7F1D1A10AFDF}"/>
    <cellStyle name="Normal 20 3" xfId="1167" xr:uid="{85077DC9-A4B0-439D-8177-4F13E1C6E872}"/>
    <cellStyle name="Normal 20 3 2" xfId="4457" xr:uid="{75A7DEF7-FCAB-4FF5-8594-93C7D9107337}"/>
    <cellStyle name="Normal 20 4" xfId="4352" xr:uid="{34113385-ECED-4F9D-8EE6-9F74F15FB7FA}"/>
    <cellStyle name="Normal 20 4 2" xfId="4555" xr:uid="{88AC2387-19B4-4C32-ACEE-BF12EE9F405F}"/>
    <cellStyle name="Normal 20 4 3" xfId="4736" xr:uid="{ABAA5A7F-AA72-476E-97F8-4B6F447A1940}"/>
    <cellStyle name="Normal 20 4 4" xfId="4711" xr:uid="{AE4E1CD1-BFE6-4EA5-A7FF-C24317B5657B}"/>
    <cellStyle name="Normal 20 5" xfId="4433" xr:uid="{F4A85E45-07CD-485F-8F2A-EC8FD6013666}"/>
    <cellStyle name="Normal 20 5 2" xfId="5328" xr:uid="{28989E4A-E99A-4605-8334-F048EBF59EB7}"/>
    <cellStyle name="Normal 20 6" xfId="4587" xr:uid="{598E14EF-D503-474F-84EA-FCD8D6103B2A}"/>
    <cellStyle name="Normal 20 7" xfId="4696" xr:uid="{C12D309A-3B98-41FF-BE2D-EF35460A995F}"/>
    <cellStyle name="Normal 20 8" xfId="4717" xr:uid="{DEF928B7-06AB-4D18-AEE6-107A4E097A3D}"/>
    <cellStyle name="Normal 20 9" xfId="4716" xr:uid="{8E8F3B58-3FA7-4B56-9315-BCB5CDF54DD9}"/>
    <cellStyle name="Normal 21" xfId="437" xr:uid="{C235D38F-8D1A-4E97-A531-541304EA237D}"/>
    <cellStyle name="Normal 21 2" xfId="438" xr:uid="{1DCCD245-0617-4873-93E4-02FDB2540DEB}"/>
    <cellStyle name="Normal 21 2 2" xfId="439" xr:uid="{4FF00B09-8B19-4427-AD4D-C2C769764738}"/>
    <cellStyle name="Normal 21 3" xfId="4353" xr:uid="{26CC3DFC-CBF9-4623-8158-228E60E39BE1}"/>
    <cellStyle name="Normal 21 3 2" xfId="4459" xr:uid="{432F1101-3CCC-4016-91EF-8E7D58880791}"/>
    <cellStyle name="Normal 21 3 2 2" xfId="5358" xr:uid="{F3D694EC-07C9-4D3C-A87F-695B874E0849}"/>
    <cellStyle name="Normal 21 3 3" xfId="4458" xr:uid="{96921A5C-740B-4811-9FA6-4891B5BC02C1}"/>
    <cellStyle name="Normal 21 4" xfId="4570" xr:uid="{33F71B9A-975B-498C-A5B5-A366906B7343}"/>
    <cellStyle name="Normal 21 4 2" xfId="5359" xr:uid="{662AEFF3-3F61-4E0B-BD7B-D811A0E8CEAD}"/>
    <cellStyle name="Normal 21 5" xfId="4737" xr:uid="{C9C745B2-5995-4001-B066-08607258717F}"/>
    <cellStyle name="Normal 22" xfId="440" xr:uid="{49B411EB-7172-4916-B7D9-B45138E928AC}"/>
    <cellStyle name="Normal 22 2" xfId="441" xr:uid="{87819F19-501B-4C36-A348-535715CED229}"/>
    <cellStyle name="Normal 22 3" xfId="4310" xr:uid="{FE6B4BC2-470C-4929-8CF4-35DF6832E018}"/>
    <cellStyle name="Normal 22 3 2" xfId="4354" xr:uid="{E42EDA76-4EFA-478D-A7BF-C45B7B095C16}"/>
    <cellStyle name="Normal 22 3 2 2" xfId="4461" xr:uid="{68B7EAD6-8FA6-4028-BEC3-942BA17BAE52}"/>
    <cellStyle name="Normal 22 3 3" xfId="4460" xr:uid="{57E06E7A-1ED5-458F-87F7-D24AD5629301}"/>
    <cellStyle name="Normal 22 3 4" xfId="4691" xr:uid="{8D927C0F-DD8F-4D30-85D0-2C265D585EAA}"/>
    <cellStyle name="Normal 22 4" xfId="4313" xr:uid="{A9B041BF-F7FE-44CE-921D-AF1758E9BE6A}"/>
    <cellStyle name="Normal 22 4 10" xfId="5356" xr:uid="{EEDCBA01-EC30-4BB7-8297-9FB85546C588}"/>
    <cellStyle name="Normal 22 4 2" xfId="4431" xr:uid="{FC76862C-DF6A-4627-B43E-A84FCB450E11}"/>
    <cellStyle name="Normal 22 4 3" xfId="4571" xr:uid="{2915CDB1-32ED-4C4E-B640-1594007C4097}"/>
    <cellStyle name="Normal 22 4 3 2" xfId="4590" xr:uid="{B116A8C0-959D-4B0E-9CCC-2D5B13B95997}"/>
    <cellStyle name="Normal 22 4 3 3" xfId="4748" xr:uid="{7CFBE3F0-D423-447A-A95B-EE2965FD0554}"/>
    <cellStyle name="Normal 22 4 3 4" xfId="5338" xr:uid="{5749BB79-B90D-4E4F-86C8-72D58056AC95}"/>
    <cellStyle name="Normal 22 4 3 5" xfId="5334" xr:uid="{4B4D505D-BF85-4ACE-A018-547CE8E73600}"/>
    <cellStyle name="Normal 22 4 4" xfId="4692" xr:uid="{A9A73E0F-3BA4-4DF1-AF3B-2D3DDFA0CF61}"/>
    <cellStyle name="Normal 22 4 5" xfId="4604" xr:uid="{02640AB8-58C8-491D-B1A7-35714CA8B2DF}"/>
    <cellStyle name="Normal 22 4 6" xfId="4595" xr:uid="{43F808B8-8B36-45DB-8E65-AA0F96489EC6}"/>
    <cellStyle name="Normal 22 4 7" xfId="4594" xr:uid="{38FB99A8-CD55-4F18-B1EE-02B268EDDEF3}"/>
    <cellStyle name="Normal 22 4 8" xfId="4593" xr:uid="{60F9DC83-BFB3-4FC8-87EC-372BE500B0E4}"/>
    <cellStyle name="Normal 22 4 9" xfId="4592" xr:uid="{BE1501B1-DEDE-4FB8-A2F3-8434D80F1C92}"/>
    <cellStyle name="Normal 22 5" xfId="4738" xr:uid="{449FCBEF-36F0-4251-A10A-0F850A1AC561}"/>
    <cellStyle name="Normal 23" xfId="442" xr:uid="{9417D5A1-DADD-4B8D-9490-4E6B6593900E}"/>
    <cellStyle name="Normal 23 2" xfId="2500" xr:uid="{86E47A02-69EB-4FE1-BA2B-3AC897A74EDA}"/>
    <cellStyle name="Normal 23 2 2" xfId="4356" xr:uid="{7772E338-C009-404D-A6A7-4275955CD014}"/>
    <cellStyle name="Normal 23 2 2 2" xfId="4751" xr:uid="{554A2CE9-63E2-452B-A545-F085A2924B5F}"/>
    <cellStyle name="Normal 23 2 2 3" xfId="4693" xr:uid="{BB652ADF-EA99-4F7A-B72F-194BC8337473}"/>
    <cellStyle name="Normal 23 2 2 4" xfId="4663" xr:uid="{324E85B9-2A16-4A56-9ECE-3C1B467B9EC2}"/>
    <cellStyle name="Normal 23 2 3" xfId="4605" xr:uid="{2F032F55-4FD7-4913-817A-4EA1B645D379}"/>
    <cellStyle name="Normal 23 2 4" xfId="4712" xr:uid="{07C50AD5-2CCE-4DA2-84D5-FD5E34CE3E0D}"/>
    <cellStyle name="Normal 23 3" xfId="4426" xr:uid="{A1F9F52B-53DC-46A3-93B9-F02851957FDD}"/>
    <cellStyle name="Normal 23 4" xfId="4355" xr:uid="{CE4BCAFA-3807-43D5-AB82-0776622D72F4}"/>
    <cellStyle name="Normal 23 5" xfId="4572" xr:uid="{9E93DD1F-D14C-499A-8F05-D7D70FF7D6A1}"/>
    <cellStyle name="Normal 23 6" xfId="4739" xr:uid="{1E979828-0B70-43C0-9AD0-C8562B5663E2}"/>
    <cellStyle name="Normal 24" xfId="443" xr:uid="{1463AE3B-B037-40CD-987A-05E03E6AEF38}"/>
    <cellStyle name="Normal 24 2" xfId="444" xr:uid="{E57CAB92-CF0D-4829-B898-750FEECD8623}"/>
    <cellStyle name="Normal 24 2 2" xfId="4428" xr:uid="{7831715B-3FD0-4FF9-9493-DFB507505417}"/>
    <cellStyle name="Normal 24 2 3" xfId="4358" xr:uid="{2E9F7BCB-E13B-41A6-953D-ADFCFBA7A1D8}"/>
    <cellStyle name="Normal 24 2 4" xfId="4574" xr:uid="{B431004A-6A2D-4536-AF29-F9DF4A6A5851}"/>
    <cellStyle name="Normal 24 2 5" xfId="4741" xr:uid="{BB053549-BEC3-43DE-8824-2324F9C7B65D}"/>
    <cellStyle name="Normal 24 3" xfId="4427" xr:uid="{B0132DDF-7247-431D-9439-A2C4A6D33B6E}"/>
    <cellStyle name="Normal 24 4" xfId="4357" xr:uid="{2B0816F2-3A85-489C-A057-A1E7E7BB2E58}"/>
    <cellStyle name="Normal 24 5" xfId="4573" xr:uid="{DCB80C3D-076D-47EA-8A21-490B435DFBD4}"/>
    <cellStyle name="Normal 24 6" xfId="4740" xr:uid="{3453075D-F2A2-4969-8714-8AC7185BC10A}"/>
    <cellStyle name="Normal 25" xfId="451" xr:uid="{5EAEC771-1739-4660-BDC8-6D84A8CDA4FB}"/>
    <cellStyle name="Normal 25 2" xfId="4360" xr:uid="{728ACCE1-4B1A-42A6-9971-96AE08B3BA54}"/>
    <cellStyle name="Normal 25 2 2" xfId="5337" xr:uid="{EE5C9DBE-C1CF-4986-8CC4-501A4B5232D2}"/>
    <cellStyle name="Normal 25 3" xfId="4429" xr:uid="{A6D4B355-3C25-4C08-B028-F269631B22C4}"/>
    <cellStyle name="Normal 25 4" xfId="4359" xr:uid="{6679E5E4-A527-4712-BBC8-63A346C07272}"/>
    <cellStyle name="Normal 25 5" xfId="4575" xr:uid="{6F2CEFED-B146-4518-BE19-EE4E9F7A6AD9}"/>
    <cellStyle name="Normal 26" xfId="2498" xr:uid="{6065057F-3097-47E3-B8A9-ED950CCD173B}"/>
    <cellStyle name="Normal 26 2" xfId="2499" xr:uid="{2D409E94-8702-45CA-9FBF-F69732C3E171}"/>
    <cellStyle name="Normal 26 2 2" xfId="4362" xr:uid="{FC9CD7B9-944D-4D02-BC34-14D5A36F0B63}"/>
    <cellStyle name="Normal 26 3" xfId="4361" xr:uid="{533100DD-9ACA-4779-9B15-EA866543F158}"/>
    <cellStyle name="Normal 26 3 2" xfId="4436" xr:uid="{575786A8-7939-4DAD-8DA7-13F7FED72025}"/>
    <cellStyle name="Normal 27" xfId="2507" xr:uid="{9B51DC80-D487-499E-99ED-C064449A7A20}"/>
    <cellStyle name="Normal 27 2" xfId="4364" xr:uid="{1D73E3BB-E3CB-4831-8AD0-A428946B3637}"/>
    <cellStyle name="Normal 27 3" xfId="4363" xr:uid="{09BB9617-5672-4364-AC30-2C2A8EEEE9CF}"/>
    <cellStyle name="Normal 27 4" xfId="4599" xr:uid="{2794EDF6-909C-4388-A633-682191E56EB9}"/>
    <cellStyle name="Normal 27 5" xfId="5320" xr:uid="{6C6EA1E4-E39B-433F-A98F-EEFD07B9947D}"/>
    <cellStyle name="Normal 27 6" xfId="4589" xr:uid="{0FC328BE-E0E5-4E17-8CDD-AEFD902206A3}"/>
    <cellStyle name="Normal 27 7" xfId="5332" xr:uid="{DF44B60A-CC1B-4573-B5A6-70206EC2FC3B}"/>
    <cellStyle name="Normal 28" xfId="4365" xr:uid="{E6F55C50-8D78-4BDE-95D2-94F119F18439}"/>
    <cellStyle name="Normal 28 2" xfId="4366" xr:uid="{E6939D4D-BA5E-4B93-8513-E68EF19DE70C}"/>
    <cellStyle name="Normal 28 3" xfId="4367" xr:uid="{EB334660-26A1-4BEC-88F7-E1DFE16341D9}"/>
    <cellStyle name="Normal 29" xfId="4368" xr:uid="{447A4060-3DA7-4901-9ABD-8C0F3015E292}"/>
    <cellStyle name="Normal 29 2" xfId="4369" xr:uid="{C9860188-0C69-4E67-BB0F-3A7060AACBBB}"/>
    <cellStyle name="Normal 3" xfId="2" xr:uid="{665067A7-73F8-4B7E-BFD2-7BB3B9468366}"/>
    <cellStyle name="Normal 3 2" xfId="81" xr:uid="{43CB0077-17FB-4E69-BC1A-1575A8C8C3CD}"/>
    <cellStyle name="Normal 3 2 2" xfId="82" xr:uid="{E80B71B0-5DD7-4B42-929C-A683E52556AC}"/>
    <cellStyle name="Normal 3 2 2 2" xfId="288" xr:uid="{DFB0A859-48D7-4FEB-91B3-85B3DD331459}"/>
    <cellStyle name="Normal 3 2 2 2 2" xfId="4665" xr:uid="{BF6C4B44-C44D-44E2-BB9D-D07D3F9AB6F2}"/>
    <cellStyle name="Normal 3 2 2 3" xfId="4556" xr:uid="{16D8A487-48CC-4469-AFA2-2187B449C971}"/>
    <cellStyle name="Normal 3 2 3" xfId="83" xr:uid="{89736B9E-5F12-4250-A9B1-120EF1F7EAD7}"/>
    <cellStyle name="Normal 3 2 4" xfId="289" xr:uid="{AC82CA1F-1603-467A-87B5-D9CE8C722A95}"/>
    <cellStyle name="Normal 3 2 4 2" xfId="4666" xr:uid="{349813A9-5B44-425E-857C-4F824FEBBE0F}"/>
    <cellStyle name="Normal 3 2 5" xfId="2506" xr:uid="{566A4267-6349-4C4C-BD08-369A75FEC61D}"/>
    <cellStyle name="Normal 3 2 5 2" xfId="4509" xr:uid="{63484185-767C-4844-8403-D8A454EB7466}"/>
    <cellStyle name="Normal 3 2 5 3" xfId="5304" xr:uid="{E3D5A5CC-74BE-4F96-9337-A01B700E8B29}"/>
    <cellStyle name="Normal 3 3" xfId="84" xr:uid="{584E1B10-4583-4CB4-9E6A-98960BA905F7}"/>
    <cellStyle name="Normal 3 3 2" xfId="290" xr:uid="{AC467C1D-DA9B-45F2-868D-B864A4287459}"/>
    <cellStyle name="Normal 3 3 2 2" xfId="4667" xr:uid="{816C6A0C-EF91-4454-AB95-3025C367BADD}"/>
    <cellStyle name="Normal 3 3 3" xfId="4557" xr:uid="{535E11B4-C487-4D2D-BAD9-948E171D4865}"/>
    <cellStyle name="Normal 3 4" xfId="85" xr:uid="{FBD8E8AD-7C37-4683-85F2-8EBCA0EDB102}"/>
    <cellStyle name="Normal 3 4 2" xfId="2502" xr:uid="{0077EE51-1146-4538-A1D6-78F34727F057}"/>
    <cellStyle name="Normal 3 4 2 2" xfId="4668" xr:uid="{7651F10F-B2EC-40CB-A4AF-B9C4526E596F}"/>
    <cellStyle name="Normal 3 4 3" xfId="5341" xr:uid="{9688B639-9EB1-48F5-9130-59B12FC604D8}"/>
    <cellStyle name="Normal 3 5" xfId="2501" xr:uid="{2C22C814-2352-47C2-AA4A-C46A979E0FDC}"/>
    <cellStyle name="Normal 3 5 2" xfId="4669" xr:uid="{39E8CED3-D298-40FA-919F-D24A7AD14EC0}"/>
    <cellStyle name="Normal 3 5 3" xfId="4745" xr:uid="{D1C2A0C9-7585-42F5-9296-37C1C67359DD}"/>
    <cellStyle name="Normal 3 5 4" xfId="4713" xr:uid="{AEDACF16-FF08-428C-B4D2-9E5487C14AFE}"/>
    <cellStyle name="Normal 3 6" xfId="4664" xr:uid="{5F85DAC8-9E3B-4054-A7DB-28AE01449E9D}"/>
    <cellStyle name="Normal 3 6 2" xfId="5336" xr:uid="{48DFCC02-BA74-45CE-A905-0306CA6E0DF6}"/>
    <cellStyle name="Normal 3 6 2 2" xfId="5333" xr:uid="{00CD02C3-2F90-41D0-A46E-0DC730D8E338}"/>
    <cellStyle name="Normal 30" xfId="4370" xr:uid="{F050C31D-7A50-45A7-A319-5F9027196030}"/>
    <cellStyle name="Normal 30 2" xfId="4371" xr:uid="{97F0AC06-C8E3-4F33-A4B6-40803287F419}"/>
    <cellStyle name="Normal 31" xfId="4372" xr:uid="{28BBD1AB-D41E-4B93-A207-57A23A4C504A}"/>
    <cellStyle name="Normal 31 2" xfId="4373" xr:uid="{D47FD2EB-473B-4960-B008-9C4D7A11C27E}"/>
    <cellStyle name="Normal 32" xfId="4374" xr:uid="{32CCB50B-63B8-4983-8AFF-E509E3B6A790}"/>
    <cellStyle name="Normal 33" xfId="4375" xr:uid="{A34F57E4-D510-4896-A243-FDC9448AB80B}"/>
    <cellStyle name="Normal 33 2" xfId="4376" xr:uid="{350E1175-B3CD-42DF-A305-542B4D7AEAB5}"/>
    <cellStyle name="Normal 34" xfId="4377" xr:uid="{5BFB5EF3-D2A3-4565-9DE4-688E7066D507}"/>
    <cellStyle name="Normal 34 2" xfId="4378" xr:uid="{F2A3B392-A53B-401C-9A47-FFD651E8E312}"/>
    <cellStyle name="Normal 35" xfId="4379" xr:uid="{86630C3B-5341-4122-A873-CAF13603229F}"/>
    <cellStyle name="Normal 35 2" xfId="4380" xr:uid="{19A63167-D81B-4FC2-8975-5BF167C905FD}"/>
    <cellStyle name="Normal 36" xfId="4381" xr:uid="{88ABEB6F-6062-4014-AA87-F74B4543F5E8}"/>
    <cellStyle name="Normal 36 2" xfId="4382" xr:uid="{0CC66DEC-E1BD-4E7C-B343-AA1A35D750A7}"/>
    <cellStyle name="Normal 37" xfId="4383" xr:uid="{31C772BC-BB73-43A7-B022-38A5C4910F62}"/>
    <cellStyle name="Normal 37 2" xfId="4384" xr:uid="{D1CB4D5C-AF9C-47F1-B5B9-79002CBAB60C}"/>
    <cellStyle name="Normal 38" xfId="4385" xr:uid="{89EE16D9-78EA-4F37-829F-C107895C8C8E}"/>
    <cellStyle name="Normal 38 2" xfId="4386" xr:uid="{0964D85E-9C5C-49BE-9AC6-115297747FAD}"/>
    <cellStyle name="Normal 39" xfId="4387" xr:uid="{37509EB2-296D-41E0-A928-F81A726AC13E}"/>
    <cellStyle name="Normal 39 2" xfId="4388" xr:uid="{5D9052BA-A1C0-4ABA-9DD1-38B605D633A6}"/>
    <cellStyle name="Normal 39 2 2" xfId="4389" xr:uid="{EA4B9EC7-E465-4C95-86BE-6C14C01B1484}"/>
    <cellStyle name="Normal 39 3" xfId="4390" xr:uid="{57B22727-3272-4CD1-867C-B17CC309D558}"/>
    <cellStyle name="Normal 4" xfId="86" xr:uid="{F9808D85-84D9-4EB4-A5D8-5688A61DF509}"/>
    <cellStyle name="Normal 4 2" xfId="87" xr:uid="{EF84D91F-1C10-401F-89A9-3985B7A602F6}"/>
    <cellStyle name="Normal 4 2 2" xfId="88" xr:uid="{7C1FC95B-3A84-4B2C-92F1-6FB51A55708C}"/>
    <cellStyle name="Normal 4 2 2 2" xfId="445" xr:uid="{E965059D-C4A0-4BEC-9FAB-60A818216964}"/>
    <cellStyle name="Normal 4 2 2 3" xfId="2807" xr:uid="{037C1A0F-15DC-45A2-A04D-645A2786D843}"/>
    <cellStyle name="Normal 4 2 2 4" xfId="2808" xr:uid="{FA9A976B-F4E3-4235-A4A9-C705432126D5}"/>
    <cellStyle name="Normal 4 2 2 4 2" xfId="2809" xr:uid="{EE9D277D-4FED-4C40-9F87-6C137DFC91F2}"/>
    <cellStyle name="Normal 4 2 2 4 3" xfId="2810" xr:uid="{A96F4663-7524-4B05-B4C2-3B494552E1ED}"/>
    <cellStyle name="Normal 4 2 2 4 3 2" xfId="2811" xr:uid="{1579A1D8-1BEA-495F-B165-D38F7DA628FC}"/>
    <cellStyle name="Normal 4 2 2 4 3 3" xfId="4312" xr:uid="{A3481C8E-DB3E-4351-8F9D-EE019522BBC9}"/>
    <cellStyle name="Normal 4 2 3" xfId="2493" xr:uid="{9EA7FDCF-0181-478F-931A-E27D8CF56CEB}"/>
    <cellStyle name="Normal 4 2 3 2" xfId="2504" xr:uid="{6C0882DE-AB46-4597-A5A1-71952A7EF263}"/>
    <cellStyle name="Normal 4 2 3 2 2" xfId="4462" xr:uid="{53DBA5E1-264E-492A-9A5E-83CD864D1EFC}"/>
    <cellStyle name="Normal 4 2 3 2 3" xfId="5347" xr:uid="{993C3F32-8147-4CA3-A29D-0B6A3DF98CF8}"/>
    <cellStyle name="Normal 4 2 3 3" xfId="4463" xr:uid="{06212DA4-4084-4BB2-A280-EBD735D9ED95}"/>
    <cellStyle name="Normal 4 2 3 3 2" xfId="4464" xr:uid="{37B6AEB7-B69D-425A-8F61-8C437A1B2ECF}"/>
    <cellStyle name="Normal 4 2 3 4" xfId="4465" xr:uid="{24ADD61B-68AD-489D-8286-6C5F7170D506}"/>
    <cellStyle name="Normal 4 2 3 5" xfId="4466" xr:uid="{D31128FC-8E2A-4B52-AFC3-F6501C80BFD1}"/>
    <cellStyle name="Normal 4 2 4" xfId="2494" xr:uid="{A5328100-042A-4BDC-9A48-68182D2DF477}"/>
    <cellStyle name="Normal 4 2 4 2" xfId="4392" xr:uid="{ACCA3845-4A97-41A3-BF35-B3AD590E14F6}"/>
    <cellStyle name="Normal 4 2 4 2 2" xfId="4467" xr:uid="{05A7CACE-F122-46FA-B1AD-E7F19B71E721}"/>
    <cellStyle name="Normal 4 2 4 2 3" xfId="4694" xr:uid="{EC451200-AD23-47BC-ABCE-C33ECF747F2F}"/>
    <cellStyle name="Normal 4 2 4 2 4" xfId="4613" xr:uid="{3DDD090A-D11D-4CB6-A94D-F6E8C0893F2A}"/>
    <cellStyle name="Normal 4 2 4 3" xfId="4576" xr:uid="{AFFA89D1-79FA-4CC9-8C60-DAF953908EA1}"/>
    <cellStyle name="Normal 4 2 4 4" xfId="4714" xr:uid="{4EBF3AC2-8E9E-49A0-8418-9112CF02A645}"/>
    <cellStyle name="Normal 4 2 5" xfId="1168" xr:uid="{B3BE76CC-53A3-487B-9C49-2F437E7D93A9}"/>
    <cellStyle name="Normal 4 2 6" xfId="4558" xr:uid="{1603D4E2-E189-4E71-AE0F-51444AA4D8BC}"/>
    <cellStyle name="Normal 4 2 7" xfId="5350" xr:uid="{9E400A61-7618-4A1E-A8E7-672E8EEE41B0}"/>
    <cellStyle name="Normal 4 3" xfId="528" xr:uid="{5A69BC9A-1328-4012-BBEA-A148B7A5AF85}"/>
    <cellStyle name="Normal 4 3 2" xfId="1170" xr:uid="{8E98084F-2BC2-4E7E-9C0B-FADCC6BEB654}"/>
    <cellStyle name="Normal 4 3 2 2" xfId="1171" xr:uid="{6E1E5A7E-7571-4516-82C5-6177FE579188}"/>
    <cellStyle name="Normal 4 3 2 3" xfId="1172" xr:uid="{0793DC5F-FF92-4B66-B113-7CC1EFA4E66F}"/>
    <cellStyle name="Normal 4 3 3" xfId="1169" xr:uid="{73259717-D40D-4AD4-9098-58C1BD72456D}"/>
    <cellStyle name="Normal 4 3 3 2" xfId="4434" xr:uid="{1212AAB7-5887-4399-AC91-925FF24A5E09}"/>
    <cellStyle name="Normal 4 3 4" xfId="2812" xr:uid="{31A43177-43FD-4A85-914B-D513D5D7DA27}"/>
    <cellStyle name="Normal 4 3 5" xfId="2813" xr:uid="{5A5F3185-6F55-425B-B351-C630F7693763}"/>
    <cellStyle name="Normal 4 3 5 2" xfId="2814" xr:uid="{A03299FA-A37B-4163-B688-A2B5B2E2696F}"/>
    <cellStyle name="Normal 4 3 5 3" xfId="2815" xr:uid="{29017287-1A43-4F1E-ACEC-7F76EAC05F71}"/>
    <cellStyle name="Normal 4 3 5 3 2" xfId="2816" xr:uid="{0450EF41-B041-4BF8-B933-4777F0C24777}"/>
    <cellStyle name="Normal 4 3 5 3 3" xfId="4311" xr:uid="{BBBD7C66-7CC9-4597-91BF-F17E9462CC2B}"/>
    <cellStyle name="Normal 4 3 6" xfId="4314" xr:uid="{B174A31B-F83D-4260-BFBD-36F5F3813135}"/>
    <cellStyle name="Normal 4 3 7" xfId="5348" xr:uid="{E66D706C-4879-48BE-BD74-40EFBC614AA0}"/>
    <cellStyle name="Normal 4 4" xfId="453" xr:uid="{8E500E71-2546-4084-B2BB-68D27B2611CA}"/>
    <cellStyle name="Normal 4 4 2" xfId="2495" xr:uid="{8C5B9FA5-B7D7-484A-A433-7D1A59B88514}"/>
    <cellStyle name="Normal 4 4 2 2" xfId="5354" xr:uid="{3534A87D-0CC4-43B3-87ED-C087FCCCF111}"/>
    <cellStyle name="Normal 4 4 3" xfId="2503" xr:uid="{893BBFE6-116D-4388-8D7C-CF3305EE9A87}"/>
    <cellStyle name="Normal 4 4 3 2" xfId="4317" xr:uid="{56C4A84E-295E-4474-AE10-B1DDD198FAA6}"/>
    <cellStyle name="Normal 4 4 3 3" xfId="4316" xr:uid="{EA696CAD-EF8C-4FEA-9DDA-3C8F3B450FB2}"/>
    <cellStyle name="Normal 4 4 4" xfId="4747" xr:uid="{E1C73EDC-AB4E-4CE7-A208-4C6DD9F04D4C}"/>
    <cellStyle name="Normal 4 4 5" xfId="5346" xr:uid="{ADC54010-2FF0-4113-88E5-75A273B1FBA5}"/>
    <cellStyle name="Normal 4 5" xfId="2496" xr:uid="{B0EFBF62-6A7A-4E06-8E4E-E6FCA2D0818B}"/>
    <cellStyle name="Normal 4 5 2" xfId="4391" xr:uid="{DA0263DC-C3C6-453C-9BCF-819BDEFFBEA3}"/>
    <cellStyle name="Normal 4 6" xfId="2497" xr:uid="{549A7F1A-B5B1-410C-BDA5-21C996F6D164}"/>
    <cellStyle name="Normal 4 7" xfId="900" xr:uid="{F1653DC5-A138-4CCB-9BC6-6397A878221B}"/>
    <cellStyle name="Normal 4 8" xfId="5349" xr:uid="{BE8E9F8B-2F94-47A7-8B40-403395982345}"/>
    <cellStyle name="Normal 40" xfId="4393" xr:uid="{E6A8155B-C073-44E8-A8F1-E9B12B044E82}"/>
    <cellStyle name="Normal 40 2" xfId="4394" xr:uid="{7A02B615-8066-4C5E-A170-11DC066C131E}"/>
    <cellStyle name="Normal 40 2 2" xfId="4395" xr:uid="{9CAB410E-71B8-4D60-95B0-71983EDD00BF}"/>
    <cellStyle name="Normal 40 3" xfId="4396" xr:uid="{2104A1C1-AE12-4990-9B6B-2C2EC5232DBF}"/>
    <cellStyle name="Normal 41" xfId="4397" xr:uid="{55EF8EA8-198B-44ED-9E87-F3A28AE1D0DA}"/>
    <cellStyle name="Normal 41 2" xfId="4398" xr:uid="{8EB84902-8312-47D3-90CE-B8A92C52F90E}"/>
    <cellStyle name="Normal 42" xfId="4399" xr:uid="{D50520EE-1121-4F4F-8C1C-1A2B7946AC46}"/>
    <cellStyle name="Normal 42 2" xfId="4400" xr:uid="{0BA2B701-6077-430B-B54D-A273470724F8}"/>
    <cellStyle name="Normal 43" xfId="4401" xr:uid="{8B19D6A8-1158-4A22-9B20-3D66BE442C46}"/>
    <cellStyle name="Normal 43 2" xfId="4402" xr:uid="{09EE2343-06E4-49CF-AFF9-F86A4F8764E6}"/>
    <cellStyle name="Normal 44" xfId="4412" xr:uid="{4C4B2A33-B6AE-48CB-A978-CC71028B4B1F}"/>
    <cellStyle name="Normal 44 2" xfId="4413" xr:uid="{CE917429-BA15-4099-B370-4BA0F4D23BA7}"/>
    <cellStyle name="Normal 45" xfId="4674" xr:uid="{548D3F72-BC6D-4C8D-849E-D25F70C664B5}"/>
    <cellStyle name="Normal 45 2" xfId="5324" xr:uid="{8445471A-64BF-42BB-9B1B-42C0E45FF70A}"/>
    <cellStyle name="Normal 45 3" xfId="5323" xr:uid="{F6A93A89-8970-4217-AFE8-7F8F4B8BE5CA}"/>
    <cellStyle name="Normal 5" xfId="89" xr:uid="{8CBC5B73-121E-46FD-8439-81D59429C1B6}"/>
    <cellStyle name="Normal 5 10" xfId="291" xr:uid="{39A62F95-56DA-4748-A08F-4A3F442BBB31}"/>
    <cellStyle name="Normal 5 10 2" xfId="529" xr:uid="{962D457F-22DD-4439-9987-22EE6FAA9057}"/>
    <cellStyle name="Normal 5 10 2 2" xfId="1173" xr:uid="{E4A40556-B880-4872-9C49-819E1425BDCC}"/>
    <cellStyle name="Normal 5 10 2 3" xfId="2817" xr:uid="{2050D859-14EA-48ED-933C-06F0F32CD5F6}"/>
    <cellStyle name="Normal 5 10 2 4" xfId="2818" xr:uid="{30622FFD-4C92-4CD4-9265-9BC7A7659ED2}"/>
    <cellStyle name="Normal 5 10 3" xfId="1174" xr:uid="{998DDAC8-C4CA-4879-9390-5AA5C51F1A6F}"/>
    <cellStyle name="Normal 5 10 3 2" xfId="2819" xr:uid="{C56BCC38-CD5A-4A43-994C-8B70B8CFDB14}"/>
    <cellStyle name="Normal 5 10 3 3" xfId="2820" xr:uid="{51A52819-86C1-46FE-8D75-91E9DABE3AAD}"/>
    <cellStyle name="Normal 5 10 3 4" xfId="2821" xr:uid="{BC8FE91A-AAC0-4570-9515-27B79545B9FB}"/>
    <cellStyle name="Normal 5 10 4" xfId="2822" xr:uid="{949A196C-5828-42C8-BFCC-16B3A492E64A}"/>
    <cellStyle name="Normal 5 10 5" xfId="2823" xr:uid="{5EC63182-4411-4A9D-BCD2-C42AE4E56F59}"/>
    <cellStyle name="Normal 5 10 6" xfId="2824" xr:uid="{C7C2A0A7-F32E-482E-B744-B488356168CD}"/>
    <cellStyle name="Normal 5 11" xfId="292" xr:uid="{C68FCDCE-7CBE-4F42-BECC-8ADCAB96235B}"/>
    <cellStyle name="Normal 5 11 2" xfId="1175" xr:uid="{BDB7AAE6-5718-4CD4-8630-AC7A1D4EC52B}"/>
    <cellStyle name="Normal 5 11 2 2" xfId="2825" xr:uid="{D3EE7786-9335-4CA5-A080-6B2EAE1A35DD}"/>
    <cellStyle name="Normal 5 11 2 2 2" xfId="4403" xr:uid="{83BBC908-FFD4-4864-BC7C-A5C815AC6F76}"/>
    <cellStyle name="Normal 5 11 2 2 3" xfId="4681" xr:uid="{C5DE66BC-8B70-4CB1-B136-D5F03D564F9C}"/>
    <cellStyle name="Normal 5 11 2 3" xfId="2826" xr:uid="{5697D468-17E1-4971-9BF1-3F845A37CDEF}"/>
    <cellStyle name="Normal 5 11 2 4" xfId="2827" xr:uid="{C1174662-10C8-4222-9957-4E47C7614D9F}"/>
    <cellStyle name="Normal 5 11 3" xfId="2828" xr:uid="{3B02D0BB-6E67-4743-9429-B93880C23185}"/>
    <cellStyle name="Normal 5 11 3 2" xfId="5340" xr:uid="{1DE6B092-0A88-48E1-818A-9A91C844F6CB}"/>
    <cellStyle name="Normal 5 11 4" xfId="2829" xr:uid="{F43D18DE-1BBA-40EC-8634-1F12BE4C5B80}"/>
    <cellStyle name="Normal 5 11 4 2" xfId="4577" xr:uid="{576C56EB-0B92-438B-AECB-516E895A7E87}"/>
    <cellStyle name="Normal 5 11 4 3" xfId="4682" xr:uid="{C208D4D5-7F62-4A7C-AB80-F3F1C8217BB8}"/>
    <cellStyle name="Normal 5 11 4 4" xfId="4606" xr:uid="{602BA307-B633-4C5B-AB87-4480DEB0664A}"/>
    <cellStyle name="Normal 5 11 5" xfId="2830" xr:uid="{EBFB42D6-9606-4291-9C41-BDE8D5059A09}"/>
    <cellStyle name="Normal 5 12" xfId="1176" xr:uid="{7F6E036A-5CD3-4805-BDD7-2D05A62B46B3}"/>
    <cellStyle name="Normal 5 12 2" xfId="2831" xr:uid="{E31193E9-D484-4CEF-8BF9-E3BE82ABAE6D}"/>
    <cellStyle name="Normal 5 12 3" xfId="2832" xr:uid="{7B23E136-FA9D-4F7E-8839-84122061373F}"/>
    <cellStyle name="Normal 5 12 4" xfId="2833" xr:uid="{17A7FB1F-D9BA-47C5-B382-7037B365E4BD}"/>
    <cellStyle name="Normal 5 13" xfId="901" xr:uid="{4FDCBD6D-580D-4011-B573-DD08E629C830}"/>
    <cellStyle name="Normal 5 13 2" xfId="2834" xr:uid="{B9F61620-948A-49B8-AB0D-92D76C1ED5C2}"/>
    <cellStyle name="Normal 5 13 3" xfId="2835" xr:uid="{73A4A370-CBD0-45E5-9EEA-B105ADE5DC75}"/>
    <cellStyle name="Normal 5 13 4" xfId="2836" xr:uid="{F0094368-3C21-43A6-B073-D27119BDEB2E}"/>
    <cellStyle name="Normal 5 14" xfId="2837" xr:uid="{0EB912A5-111B-4AE7-A6BD-D37EDBB33B18}"/>
    <cellStyle name="Normal 5 14 2" xfId="2838" xr:uid="{F7EC7CD5-ABD2-41FB-8FE3-4D81977E497B}"/>
    <cellStyle name="Normal 5 15" xfId="2839" xr:uid="{E137FF33-BF10-468B-86A4-1E338822F022}"/>
    <cellStyle name="Normal 5 16" xfId="2840" xr:uid="{749CAE6A-35AB-4CE2-82F7-26A4D37AB5E9}"/>
    <cellStyle name="Normal 5 17" xfId="2841" xr:uid="{C35B8132-13AA-4302-88A4-7C7B5C7F11A2}"/>
    <cellStyle name="Normal 5 18" xfId="5360" xr:uid="{8229553D-CC49-4222-BE9B-BBB79AD2778E}"/>
    <cellStyle name="Normal 5 2" xfId="90" xr:uid="{A80471B4-9EFE-4A26-B3EF-DF3625AF42D5}"/>
    <cellStyle name="Normal 5 2 2" xfId="187" xr:uid="{7086EF30-E0A0-44CA-A89C-C5E2A8FC3DF6}"/>
    <cellStyle name="Normal 5 2 2 2" xfId="188" xr:uid="{985707FE-423B-4BAF-8101-4278E4275C68}"/>
    <cellStyle name="Normal 5 2 2 2 2" xfId="189" xr:uid="{158BBED7-30B1-4121-A753-71A18B553610}"/>
    <cellStyle name="Normal 5 2 2 2 2 2" xfId="190" xr:uid="{422EAF56-0BA9-4BF4-8F48-724B839480A1}"/>
    <cellStyle name="Normal 5 2 2 2 3" xfId="191" xr:uid="{7950B895-2990-48E3-BC32-9280DB82C211}"/>
    <cellStyle name="Normal 5 2 2 2 4" xfId="4670" xr:uid="{11BC68EC-D566-4B95-96DD-B998ED90A49B}"/>
    <cellStyle name="Normal 5 2 2 2 5" xfId="5300" xr:uid="{1B6B17C5-C010-41A7-B242-0A7D4B29CDD7}"/>
    <cellStyle name="Normal 5 2 2 3" xfId="192" xr:uid="{F496A297-564B-49A3-8422-4AE151F76F16}"/>
    <cellStyle name="Normal 5 2 2 3 2" xfId="193" xr:uid="{C0E1F9BE-F986-40B6-BEB9-16AFB9BFC729}"/>
    <cellStyle name="Normal 5 2 2 4" xfId="194" xr:uid="{507CA5B4-A56C-45CB-A7B1-477C8377EE66}"/>
    <cellStyle name="Normal 5 2 2 5" xfId="293" xr:uid="{85ED4059-2344-47E6-83E6-F8783C4DC204}"/>
    <cellStyle name="Normal 5 2 2 6" xfId="4596" xr:uid="{83B350DB-54DF-4E61-A7E3-EB52682BF657}"/>
    <cellStyle name="Normal 5 2 2 7" xfId="5329" xr:uid="{DE4A2920-FF56-445F-9354-3EAC4C1A6080}"/>
    <cellStyle name="Normal 5 2 3" xfId="195" xr:uid="{A2D552E2-7999-45DC-B1A8-12F06A230F19}"/>
    <cellStyle name="Normal 5 2 3 2" xfId="196" xr:uid="{FDE1AD21-829F-4EC9-AB33-09CEA0B5FEA4}"/>
    <cellStyle name="Normal 5 2 3 2 2" xfId="197" xr:uid="{564B570D-092D-4AB5-BAB4-AA2C629FB8E2}"/>
    <cellStyle name="Normal 5 2 3 2 3" xfId="4559" xr:uid="{80970872-740F-429F-B4B7-87EEEB817C75}"/>
    <cellStyle name="Normal 5 2 3 2 4" xfId="5301" xr:uid="{6AA4832F-2D75-44D3-9FF1-95A0F4B0ED4A}"/>
    <cellStyle name="Normal 5 2 3 3" xfId="198" xr:uid="{502A68ED-EEE9-45E0-A740-555656F89381}"/>
    <cellStyle name="Normal 5 2 3 3 2" xfId="4742" xr:uid="{7FC5C48F-2463-45C3-A19F-83653B917575}"/>
    <cellStyle name="Normal 5 2 3 4" xfId="4404" xr:uid="{E35EDDE8-74D9-445F-B2D9-B5A9EDD569CB}"/>
    <cellStyle name="Normal 5 2 3 4 2" xfId="4715" xr:uid="{573639C4-3C80-4C80-86C2-1645EF04C65F}"/>
    <cellStyle name="Normal 5 2 3 5" xfId="4597" xr:uid="{4E468FBE-EC36-4666-9F2F-9E98ADCB9AD9}"/>
    <cellStyle name="Normal 5 2 3 6" xfId="5321" xr:uid="{2C520195-E7C9-401E-B465-6F4A460BB2E8}"/>
    <cellStyle name="Normal 5 2 3 7" xfId="5330" xr:uid="{CACBAC4F-84F0-43EF-834F-88D1A9A72EE5}"/>
    <cellStyle name="Normal 5 2 4" xfId="199" xr:uid="{4D05A641-91BE-4033-B540-CD6461381938}"/>
    <cellStyle name="Normal 5 2 4 2" xfId="200" xr:uid="{118C59E5-436C-4E71-8131-458142955533}"/>
    <cellStyle name="Normal 5 2 5" xfId="201" xr:uid="{A1DA67B6-6F41-4467-8C1D-88526AD39DB4}"/>
    <cellStyle name="Normal 5 2 6" xfId="186" xr:uid="{B4159DC9-A0E1-403B-8EB9-AB7650DF185A}"/>
    <cellStyle name="Normal 5 3" xfId="91" xr:uid="{57026C8A-C8C9-4B8F-9223-99FC39B403D3}"/>
    <cellStyle name="Normal 5 3 2" xfId="4406" xr:uid="{6EB9227D-255C-4793-A934-1B966C98304D}"/>
    <cellStyle name="Normal 5 3 3" xfId="4405" xr:uid="{0B2F8EBD-AE6C-4093-82FC-D50FA8A2526C}"/>
    <cellStyle name="Normal 5 4" xfId="92" xr:uid="{C6968F80-6BD4-4BC3-B847-CA08C66D9CAC}"/>
    <cellStyle name="Normal 5 4 10" xfId="2842" xr:uid="{C49F9C5C-9A3C-42A0-B396-2D9F6B50B6D3}"/>
    <cellStyle name="Normal 5 4 11" xfId="2843" xr:uid="{D32E4F38-0B23-472B-813D-D45432F35DFD}"/>
    <cellStyle name="Normal 5 4 2" xfId="93" xr:uid="{9418ED79-4185-4FE5-AD14-53F2E034ECB9}"/>
    <cellStyle name="Normal 5 4 2 2" xfId="94" xr:uid="{28E282F2-5B05-42CA-B183-A586C46434F2}"/>
    <cellStyle name="Normal 5 4 2 2 2" xfId="294" xr:uid="{B774516F-0866-486F-85CB-44CC3B2B5269}"/>
    <cellStyle name="Normal 5 4 2 2 2 2" xfId="530" xr:uid="{1AA149EC-A2B5-49F5-A1EF-E179AF779040}"/>
    <cellStyle name="Normal 5 4 2 2 2 2 2" xfId="531" xr:uid="{793596E9-601F-440E-BB1A-FC073AFB9CBE}"/>
    <cellStyle name="Normal 5 4 2 2 2 2 2 2" xfId="1177" xr:uid="{7552F385-6CB4-4CAF-A290-675ABF2B59A7}"/>
    <cellStyle name="Normal 5 4 2 2 2 2 2 2 2" xfId="1178" xr:uid="{9BD9BCE5-C3D3-4A0F-9408-73AAB33AA4DF}"/>
    <cellStyle name="Normal 5 4 2 2 2 2 2 3" xfId="1179" xr:uid="{71DAE254-3A0D-4558-B418-D1620E6C7E43}"/>
    <cellStyle name="Normal 5 4 2 2 2 2 3" xfId="1180" xr:uid="{2AEC9270-8BBC-49CC-B7BB-DC7493AB9B56}"/>
    <cellStyle name="Normal 5 4 2 2 2 2 3 2" xfId="1181" xr:uid="{19FED586-98AD-4B3C-BA14-B9A7300B9934}"/>
    <cellStyle name="Normal 5 4 2 2 2 2 4" xfId="1182" xr:uid="{920DE0E7-2017-4279-B51D-D6EE01B76177}"/>
    <cellStyle name="Normal 5 4 2 2 2 3" xfId="532" xr:uid="{F27F0E96-44A1-4E08-B462-149F3119682F}"/>
    <cellStyle name="Normal 5 4 2 2 2 3 2" xfId="1183" xr:uid="{9B660517-0F20-4E40-BAC1-2A0913F75D50}"/>
    <cellStyle name="Normal 5 4 2 2 2 3 2 2" xfId="1184" xr:uid="{FCCD2452-1D06-479F-A2FD-6C0EBD81D271}"/>
    <cellStyle name="Normal 5 4 2 2 2 3 3" xfId="1185" xr:uid="{C8745D70-FBCB-485B-B453-35147D257668}"/>
    <cellStyle name="Normal 5 4 2 2 2 3 4" xfId="2844" xr:uid="{E98AB084-6C15-40B5-89C7-BF26B1274C86}"/>
    <cellStyle name="Normal 5 4 2 2 2 4" xfId="1186" xr:uid="{02EFF83F-D72C-4CEC-9A23-3D3FEB7E71B2}"/>
    <cellStyle name="Normal 5 4 2 2 2 4 2" xfId="1187" xr:uid="{759F9373-E912-431E-9761-D822D8C08D71}"/>
    <cellStyle name="Normal 5 4 2 2 2 5" xfId="1188" xr:uid="{853AAA08-8608-49E2-A5EA-B72B7B398907}"/>
    <cellStyle name="Normal 5 4 2 2 2 6" xfId="2845" xr:uid="{80464B89-F612-4E5F-BC04-06BE61EB30B2}"/>
    <cellStyle name="Normal 5 4 2 2 3" xfId="295" xr:uid="{EF202B1A-4BA9-4134-B20B-09537A61F4F8}"/>
    <cellStyle name="Normal 5 4 2 2 3 2" xfId="533" xr:uid="{77C9F926-CB26-4654-8B7B-FFB7D2CA45E3}"/>
    <cellStyle name="Normal 5 4 2 2 3 2 2" xfId="534" xr:uid="{63CD04F0-0FDB-4D9D-80D8-8100AB25D0F8}"/>
    <cellStyle name="Normal 5 4 2 2 3 2 2 2" xfId="1189" xr:uid="{1D57DE8B-3878-469A-B8A9-CC6030D77A08}"/>
    <cellStyle name="Normal 5 4 2 2 3 2 2 2 2" xfId="1190" xr:uid="{6DF1062C-CD5B-4B7C-B218-650E5294943E}"/>
    <cellStyle name="Normal 5 4 2 2 3 2 2 3" xfId="1191" xr:uid="{E8771E43-84C1-4A16-B9F1-E02A27DEBDF0}"/>
    <cellStyle name="Normal 5 4 2 2 3 2 3" xfId="1192" xr:uid="{B70D3E29-491E-45D9-BD8C-29773647E85F}"/>
    <cellStyle name="Normal 5 4 2 2 3 2 3 2" xfId="1193" xr:uid="{65F6B3BE-305C-4232-A5BA-68E175758B2F}"/>
    <cellStyle name="Normal 5 4 2 2 3 2 4" xfId="1194" xr:uid="{8C8C5709-A900-478E-B68F-5FBC45F2B4B0}"/>
    <cellStyle name="Normal 5 4 2 2 3 3" xfId="535" xr:uid="{B5691E73-271F-4BD9-AB26-F9312DE2444E}"/>
    <cellStyle name="Normal 5 4 2 2 3 3 2" xfId="1195" xr:uid="{EE2C7DA7-C39F-4A86-B9CA-CB2EFC185FD1}"/>
    <cellStyle name="Normal 5 4 2 2 3 3 2 2" xfId="1196" xr:uid="{D3A484D0-6B13-4B06-8219-98B4601D5E00}"/>
    <cellStyle name="Normal 5 4 2 2 3 3 3" xfId="1197" xr:uid="{4FE2165C-3417-4EA2-96FE-D74D5A71499F}"/>
    <cellStyle name="Normal 5 4 2 2 3 4" xfId="1198" xr:uid="{AB327E13-A2F7-4D7C-A632-7856DA5423E6}"/>
    <cellStyle name="Normal 5 4 2 2 3 4 2" xfId="1199" xr:uid="{099B62DD-9A25-46FD-BBCB-55058D3D54E4}"/>
    <cellStyle name="Normal 5 4 2 2 3 5" xfId="1200" xr:uid="{F756D585-BA55-4CFB-BFDF-B32AE17ACA8D}"/>
    <cellStyle name="Normal 5 4 2 2 4" xfId="536" xr:uid="{478D41E4-6514-41CA-BA50-A56BAE95B976}"/>
    <cellStyle name="Normal 5 4 2 2 4 2" xfId="537" xr:uid="{095A4308-78BE-4A04-B121-BF8D751B5C79}"/>
    <cellStyle name="Normal 5 4 2 2 4 2 2" xfId="1201" xr:uid="{36732200-741D-4F9E-849F-C6239B4C611A}"/>
    <cellStyle name="Normal 5 4 2 2 4 2 2 2" xfId="1202" xr:uid="{8C3C1EDC-7D9E-4FCE-BA69-87B7E45B77CF}"/>
    <cellStyle name="Normal 5 4 2 2 4 2 3" xfId="1203" xr:uid="{19D86738-EEAB-4CB9-984B-A09D3FB38167}"/>
    <cellStyle name="Normal 5 4 2 2 4 3" xfId="1204" xr:uid="{2941119E-1737-4FE4-BC7C-4F1E45BEE748}"/>
    <cellStyle name="Normal 5 4 2 2 4 3 2" xfId="1205" xr:uid="{E5441BA8-FDB1-43AB-990B-69DA44774540}"/>
    <cellStyle name="Normal 5 4 2 2 4 4" xfId="1206" xr:uid="{F41A8BAC-8402-43A2-BD34-50EE22E90142}"/>
    <cellStyle name="Normal 5 4 2 2 5" xfId="538" xr:uid="{D9CBB15E-6E99-413D-8FC1-28A720043385}"/>
    <cellStyle name="Normal 5 4 2 2 5 2" xfId="1207" xr:uid="{A58D0669-1BD5-44E8-B19B-12BBA30672FC}"/>
    <cellStyle name="Normal 5 4 2 2 5 2 2" xfId="1208" xr:uid="{488B86D3-B3A3-4516-9C3A-CE94C5B4F505}"/>
    <cellStyle name="Normal 5 4 2 2 5 3" xfId="1209" xr:uid="{42CE697B-3DD8-4306-8A63-E91B87A64260}"/>
    <cellStyle name="Normal 5 4 2 2 5 4" xfId="2846" xr:uid="{03E354D3-A495-4018-9552-27FBF2B1432E}"/>
    <cellStyle name="Normal 5 4 2 2 6" xfId="1210" xr:uid="{6302879C-A229-4AD9-981C-D13813BDE5BD}"/>
    <cellStyle name="Normal 5 4 2 2 6 2" xfId="1211" xr:uid="{B5C3B7F8-0F16-4975-B029-B5F73FDEC586}"/>
    <cellStyle name="Normal 5 4 2 2 7" xfId="1212" xr:uid="{B28634FC-71E0-4F62-AEA9-7E11A0E2C544}"/>
    <cellStyle name="Normal 5 4 2 2 8" xfId="2847" xr:uid="{7BCE6158-F193-4D3C-AAFD-C35CD22EE64B}"/>
    <cellStyle name="Normal 5 4 2 3" xfId="296" xr:uid="{E047E511-AA90-451B-8403-A37FC357801C}"/>
    <cellStyle name="Normal 5 4 2 3 2" xfId="539" xr:uid="{DF56F3D7-810B-4B6A-972F-62CB658FD6C7}"/>
    <cellStyle name="Normal 5 4 2 3 2 2" xfId="540" xr:uid="{D05B7115-9409-418F-B75E-9C22C353C00F}"/>
    <cellStyle name="Normal 5 4 2 3 2 2 2" xfId="1213" xr:uid="{1EE9EAEF-603B-4487-9ECB-5A81D475CBFD}"/>
    <cellStyle name="Normal 5 4 2 3 2 2 2 2" xfId="1214" xr:uid="{38A4D6D5-5DDF-4CCB-99F1-22D667DFBCFE}"/>
    <cellStyle name="Normal 5 4 2 3 2 2 3" xfId="1215" xr:uid="{83E2BBBD-DC24-4CCE-8A0D-4A21380157E9}"/>
    <cellStyle name="Normal 5 4 2 3 2 3" xfId="1216" xr:uid="{FD3DB3CC-96ED-4B1C-9B95-A469807C51BB}"/>
    <cellStyle name="Normal 5 4 2 3 2 3 2" xfId="1217" xr:uid="{D843CF8C-4AB4-4467-AA2A-E1F55D1DC41C}"/>
    <cellStyle name="Normal 5 4 2 3 2 4" xfId="1218" xr:uid="{3427485D-B6E1-4E9F-9F92-9341E86185BA}"/>
    <cellStyle name="Normal 5 4 2 3 3" xfId="541" xr:uid="{0CA2FD1B-CC1B-4B1C-BDE0-5949384373EF}"/>
    <cellStyle name="Normal 5 4 2 3 3 2" xfId="1219" xr:uid="{F7330D6E-9255-403D-A013-FA8A0D2C7B9A}"/>
    <cellStyle name="Normal 5 4 2 3 3 2 2" xfId="1220" xr:uid="{1DE0CB69-0A91-4CA4-9147-25D6C1FC1965}"/>
    <cellStyle name="Normal 5 4 2 3 3 3" xfId="1221" xr:uid="{2D6B638C-1F65-4F9A-B205-7EACC8E09E58}"/>
    <cellStyle name="Normal 5 4 2 3 3 4" xfId="2848" xr:uid="{CB55443D-4E1D-4CD2-81D9-05FE5F1D68AD}"/>
    <cellStyle name="Normal 5 4 2 3 4" xfId="1222" xr:uid="{583E6C04-0880-466C-92E9-E550193BD815}"/>
    <cellStyle name="Normal 5 4 2 3 4 2" xfId="1223" xr:uid="{2DA64AF4-B831-48B7-9B70-8BC94413B06F}"/>
    <cellStyle name="Normal 5 4 2 3 5" xfId="1224" xr:uid="{EEBD9F48-AFA2-476C-AE93-788FC9CFDDDA}"/>
    <cellStyle name="Normal 5 4 2 3 6" xfId="2849" xr:uid="{07B01DE4-A101-4D0B-BA87-4EAA1A6239A2}"/>
    <cellStyle name="Normal 5 4 2 4" xfId="297" xr:uid="{3981ADCE-7536-4813-BB64-D4D25E3B269A}"/>
    <cellStyle name="Normal 5 4 2 4 2" xfId="542" xr:uid="{9735D03E-F925-40C1-8B75-A6844D154F18}"/>
    <cellStyle name="Normal 5 4 2 4 2 2" xfId="543" xr:uid="{5649FD25-29B0-4542-9C27-78F53ABF0BF3}"/>
    <cellStyle name="Normal 5 4 2 4 2 2 2" xfId="1225" xr:uid="{00F762CA-0009-47B9-B62E-3A4A227C1E47}"/>
    <cellStyle name="Normal 5 4 2 4 2 2 2 2" xfId="1226" xr:uid="{309D81FD-06C3-42B9-A619-253BAB433569}"/>
    <cellStyle name="Normal 5 4 2 4 2 2 3" xfId="1227" xr:uid="{3461E9D6-D86D-4FFD-8275-70A5E9BB4809}"/>
    <cellStyle name="Normal 5 4 2 4 2 3" xfId="1228" xr:uid="{385A9750-338B-4A3A-96E9-107BCA1CEC43}"/>
    <cellStyle name="Normal 5 4 2 4 2 3 2" xfId="1229" xr:uid="{A67344D3-73CD-47E5-9545-378DAD7AB97F}"/>
    <cellStyle name="Normal 5 4 2 4 2 4" xfId="1230" xr:uid="{87C41481-0F6B-4718-B10A-5499147DF1AB}"/>
    <cellStyle name="Normal 5 4 2 4 3" xfId="544" xr:uid="{C69B5C67-C645-491C-9FFD-0E1767EFED52}"/>
    <cellStyle name="Normal 5 4 2 4 3 2" xfId="1231" xr:uid="{EA9C7AD3-6D57-4154-9F9D-9C1CF23FE18F}"/>
    <cellStyle name="Normal 5 4 2 4 3 2 2" xfId="1232" xr:uid="{EC8255C8-9645-4E2D-A02A-D8A75379CC5F}"/>
    <cellStyle name="Normal 5 4 2 4 3 3" xfId="1233" xr:uid="{C9514FB0-F286-4300-826E-3075B0347E10}"/>
    <cellStyle name="Normal 5 4 2 4 4" xfId="1234" xr:uid="{09B05592-C987-4A3C-B2A9-1D2F629B8B95}"/>
    <cellStyle name="Normal 5 4 2 4 4 2" xfId="1235" xr:uid="{8F157925-54F6-4EB5-8722-117B073EFDBB}"/>
    <cellStyle name="Normal 5 4 2 4 5" xfId="1236" xr:uid="{93D01CC3-ABD5-4F58-BA75-59A598F0B56B}"/>
    <cellStyle name="Normal 5 4 2 5" xfId="298" xr:uid="{0DE7AD05-EADB-4505-831D-A90B365F8B2C}"/>
    <cellStyle name="Normal 5 4 2 5 2" xfId="545" xr:uid="{E91F9D31-51BF-4D8E-BC2A-E5C19DD45C6F}"/>
    <cellStyle name="Normal 5 4 2 5 2 2" xfId="1237" xr:uid="{14931C02-BE70-4233-B6E2-CC7465CBD9AE}"/>
    <cellStyle name="Normal 5 4 2 5 2 2 2" xfId="1238" xr:uid="{E9BE64E0-3481-4EF1-9031-8E2DE93B8400}"/>
    <cellStyle name="Normal 5 4 2 5 2 3" xfId="1239" xr:uid="{73CB7091-5E4C-45F5-A3F1-79ADB2C05187}"/>
    <cellStyle name="Normal 5 4 2 5 3" xfId="1240" xr:uid="{45F8AA93-A569-4EA1-822C-AF941B03BD35}"/>
    <cellStyle name="Normal 5 4 2 5 3 2" xfId="1241" xr:uid="{A4D991AE-8D47-4BC3-89D4-7A4199CB68FA}"/>
    <cellStyle name="Normal 5 4 2 5 4" xfId="1242" xr:uid="{038E22D7-02C9-4BB8-B3C8-C59B42A6B943}"/>
    <cellStyle name="Normal 5 4 2 6" xfId="546" xr:uid="{29E935C4-7957-420B-893F-A26EDD838B55}"/>
    <cellStyle name="Normal 5 4 2 6 2" xfId="1243" xr:uid="{6E7996E0-F488-4E56-8E5A-B776327572CE}"/>
    <cellStyle name="Normal 5 4 2 6 2 2" xfId="1244" xr:uid="{E9CB6323-F2E6-4612-B8A7-D0659AC2EF86}"/>
    <cellStyle name="Normal 5 4 2 6 2 3" xfId="4419" xr:uid="{1E4AD6F9-3F5E-4770-ACD6-B7822CD8C116}"/>
    <cellStyle name="Normal 5 4 2 6 3" xfId="1245" xr:uid="{A3B20C65-983B-4F4B-8185-A54E8B8FD45B}"/>
    <cellStyle name="Normal 5 4 2 6 4" xfId="2850" xr:uid="{5B52FE84-1C9C-4318-B2A0-BF879E822563}"/>
    <cellStyle name="Normal 5 4 2 6 4 2" xfId="4584" xr:uid="{5FCF8346-96F2-4594-BB10-DB1F4B750F1B}"/>
    <cellStyle name="Normal 5 4 2 6 4 3" xfId="4683" xr:uid="{BFD90972-75B4-4766-806B-E1A709151975}"/>
    <cellStyle name="Normal 5 4 2 6 4 4" xfId="4611" xr:uid="{4D38687D-64C4-4EF8-8903-A2F88C740796}"/>
    <cellStyle name="Normal 5 4 2 7" xfId="1246" xr:uid="{05ABE374-2214-421E-A7FF-823A01A9DA1D}"/>
    <cellStyle name="Normal 5 4 2 7 2" xfId="1247" xr:uid="{AF8DA30C-629B-4C4A-9C5A-030E1FE55F60}"/>
    <cellStyle name="Normal 5 4 2 8" xfId="1248" xr:uid="{B7003E10-577C-4532-82EC-2054E3654B08}"/>
    <cellStyle name="Normal 5 4 2 9" xfId="2851" xr:uid="{DC3573A9-69AD-48BA-8BD4-0FF078B321A6}"/>
    <cellStyle name="Normal 5 4 3" xfId="95" xr:uid="{67C09968-2D07-413D-B250-79F4893F11CA}"/>
    <cellStyle name="Normal 5 4 3 2" xfId="96" xr:uid="{DF1F9BF3-FE73-4389-BA25-184B7A095006}"/>
    <cellStyle name="Normal 5 4 3 2 2" xfId="547" xr:uid="{A1A2544E-F617-4880-AA1D-7B1DF6AB1763}"/>
    <cellStyle name="Normal 5 4 3 2 2 2" xfId="548" xr:uid="{2CBDF790-2225-4616-A02C-1F4FAC304339}"/>
    <cellStyle name="Normal 5 4 3 2 2 2 2" xfId="1249" xr:uid="{AC98BCB1-22FA-48AD-910C-47AF7991B7EF}"/>
    <cellStyle name="Normal 5 4 3 2 2 2 2 2" xfId="1250" xr:uid="{A5FA5267-7428-4779-B38B-98FE5E5F8B59}"/>
    <cellStyle name="Normal 5 4 3 2 2 2 3" xfId="1251" xr:uid="{AF13905A-3830-41DA-8096-D0191D05746C}"/>
    <cellStyle name="Normal 5 4 3 2 2 3" xfId="1252" xr:uid="{95D78AC8-5E4D-4BCA-9D8F-E938CF61CC2A}"/>
    <cellStyle name="Normal 5 4 3 2 2 3 2" xfId="1253" xr:uid="{D1753180-C620-46A9-986C-D56D791B3E0E}"/>
    <cellStyle name="Normal 5 4 3 2 2 4" xfId="1254" xr:uid="{B9C43381-589B-4BA8-9DC1-C1DBE573B001}"/>
    <cellStyle name="Normal 5 4 3 2 3" xfId="549" xr:uid="{B0C7F94A-4D18-4405-8FB0-ADC8AB06B3D3}"/>
    <cellStyle name="Normal 5 4 3 2 3 2" xfId="1255" xr:uid="{B289B66C-9866-4190-B627-DD02CCAE67CA}"/>
    <cellStyle name="Normal 5 4 3 2 3 2 2" xfId="1256" xr:uid="{C78FD23A-71E0-46E9-BF5E-A9B1368AB6B7}"/>
    <cellStyle name="Normal 5 4 3 2 3 3" xfId="1257" xr:uid="{85331860-2D5C-44F1-AE02-9E7E263E0159}"/>
    <cellStyle name="Normal 5 4 3 2 3 4" xfId="2852" xr:uid="{F8964EDD-3693-4A84-981E-37A8A61B32A8}"/>
    <cellStyle name="Normal 5 4 3 2 4" xfId="1258" xr:uid="{C9FC83F7-1B4B-4E61-AE3C-446849ED4F3C}"/>
    <cellStyle name="Normal 5 4 3 2 4 2" xfId="1259" xr:uid="{95DDCA0B-119F-49E5-BD9F-52E3003D38EE}"/>
    <cellStyle name="Normal 5 4 3 2 5" xfId="1260" xr:uid="{89644BF5-1804-4C36-AB9E-2354DA9AE225}"/>
    <cellStyle name="Normal 5 4 3 2 6" xfId="2853" xr:uid="{BF7EADDE-EB35-4AF1-84EF-A198EB22F4F7}"/>
    <cellStyle name="Normal 5 4 3 3" xfId="299" xr:uid="{A96323B5-285E-422A-A4D2-C3BE974106FC}"/>
    <cellStyle name="Normal 5 4 3 3 2" xfId="550" xr:uid="{42BBA6EC-AC72-4990-A8B7-E8B5945B31D0}"/>
    <cellStyle name="Normal 5 4 3 3 2 2" xfId="551" xr:uid="{C0E0CB1D-9A9A-4502-8814-FEE0130C4A28}"/>
    <cellStyle name="Normal 5 4 3 3 2 2 2" xfId="1261" xr:uid="{38FFE609-1063-48B8-BC35-4CF88B5D580C}"/>
    <cellStyle name="Normal 5 4 3 3 2 2 2 2" xfId="1262" xr:uid="{1469F4C0-018B-4CE5-A5F6-B0920C0F510C}"/>
    <cellStyle name="Normal 5 4 3 3 2 2 3" xfId="1263" xr:uid="{88F6276F-6154-42DB-998A-E48FABD5B4DD}"/>
    <cellStyle name="Normal 5 4 3 3 2 3" xfId="1264" xr:uid="{C3206423-AFEB-4050-B1CC-6C9D1F301324}"/>
    <cellStyle name="Normal 5 4 3 3 2 3 2" xfId="1265" xr:uid="{7ED286FE-6B42-4E6E-86E8-D1143EDA6B8A}"/>
    <cellStyle name="Normal 5 4 3 3 2 4" xfId="1266" xr:uid="{8A100106-93C8-4146-90A8-715E3042D9E9}"/>
    <cellStyle name="Normal 5 4 3 3 3" xfId="552" xr:uid="{D591463C-7D5B-447D-AEAB-BFFC921E3685}"/>
    <cellStyle name="Normal 5 4 3 3 3 2" xfId="1267" xr:uid="{06B2938E-34DE-46C8-A07D-9C3DE41325D7}"/>
    <cellStyle name="Normal 5 4 3 3 3 2 2" xfId="1268" xr:uid="{02CB46FD-EA01-4D8F-8B2A-1F74C8458ABA}"/>
    <cellStyle name="Normal 5 4 3 3 3 3" xfId="1269" xr:uid="{438F2A63-170E-4E56-9A75-0169AA4F920C}"/>
    <cellStyle name="Normal 5 4 3 3 4" xfId="1270" xr:uid="{E98C330F-9EDF-4597-9508-40259D4B13A7}"/>
    <cellStyle name="Normal 5 4 3 3 4 2" xfId="1271" xr:uid="{5EE2A8AC-E1E2-46A2-B998-CAE3E8312372}"/>
    <cellStyle name="Normal 5 4 3 3 5" xfId="1272" xr:uid="{5E647823-496E-40AD-8BE7-96981B8E5659}"/>
    <cellStyle name="Normal 5 4 3 4" xfId="300" xr:uid="{CB204BEF-6F72-4931-9652-A3058C15B05D}"/>
    <cellStyle name="Normal 5 4 3 4 2" xfId="553" xr:uid="{389D96ED-0D5E-40D4-BFA6-31BAA4A88455}"/>
    <cellStyle name="Normal 5 4 3 4 2 2" xfId="1273" xr:uid="{D2F2C9C9-00C6-47BC-B7E9-BEF62E315723}"/>
    <cellStyle name="Normal 5 4 3 4 2 2 2" xfId="1274" xr:uid="{3CCEBB26-8E88-46BD-AFC1-57E95D6DD9E9}"/>
    <cellStyle name="Normal 5 4 3 4 2 3" xfId="1275" xr:uid="{94F1F680-B7C0-4B7F-A858-18D3EAEC2BEE}"/>
    <cellStyle name="Normal 5 4 3 4 3" xfId="1276" xr:uid="{DA492250-F84E-457B-A9DF-0A22B58112F7}"/>
    <cellStyle name="Normal 5 4 3 4 3 2" xfId="1277" xr:uid="{6C9C5099-E3BA-4FCC-84F0-9D855CB42196}"/>
    <cellStyle name="Normal 5 4 3 4 4" xfId="1278" xr:uid="{6877078E-1F34-4E3A-88A9-521F3FCDC951}"/>
    <cellStyle name="Normal 5 4 3 5" xfId="554" xr:uid="{FC7031A5-C480-4360-9EB7-8F800C703FBC}"/>
    <cellStyle name="Normal 5 4 3 5 2" xfId="1279" xr:uid="{629B4B1D-BE7D-415C-AD9A-6A1753708622}"/>
    <cellStyle name="Normal 5 4 3 5 2 2" xfId="1280" xr:uid="{92656C1C-C7E0-41D9-9A0A-D6064A0339C0}"/>
    <cellStyle name="Normal 5 4 3 5 3" xfId="1281" xr:uid="{ACCEF48E-7A8A-4680-A2D8-87BB12429359}"/>
    <cellStyle name="Normal 5 4 3 5 4" xfId="2854" xr:uid="{AB5809F7-3EC2-4E0E-8FF1-4B026322C5B0}"/>
    <cellStyle name="Normal 5 4 3 6" xfId="1282" xr:uid="{FB817FB6-8973-4CC4-89C9-BC93082060FE}"/>
    <cellStyle name="Normal 5 4 3 6 2" xfId="1283" xr:uid="{F3D7F3DF-F576-4A9F-A6D7-7783A52AC066}"/>
    <cellStyle name="Normal 5 4 3 7" xfId="1284" xr:uid="{557E3DB4-7E81-482D-B377-758D26AAB402}"/>
    <cellStyle name="Normal 5 4 3 8" xfId="2855" xr:uid="{B462B41A-D34B-4313-8E80-8BB2698AD6E3}"/>
    <cellStyle name="Normal 5 4 4" xfId="97" xr:uid="{7B9EFFC9-A7D4-4061-B19D-1411D669E52A}"/>
    <cellStyle name="Normal 5 4 4 2" xfId="446" xr:uid="{A4DD1B3C-E4B6-4C0F-BC8D-7AC4B54D744B}"/>
    <cellStyle name="Normal 5 4 4 2 2" xfId="555" xr:uid="{82755991-5C56-41C5-9526-8A1BA3DAD208}"/>
    <cellStyle name="Normal 5 4 4 2 2 2" xfId="1285" xr:uid="{CC026F56-A1AE-4502-AA98-7B3FBF801709}"/>
    <cellStyle name="Normal 5 4 4 2 2 2 2" xfId="1286" xr:uid="{C6674654-B22E-4DFF-81FB-BC44AB96E99D}"/>
    <cellStyle name="Normal 5 4 4 2 2 3" xfId="1287" xr:uid="{BA390839-825B-45FF-87B1-7EDAEAEAD99C}"/>
    <cellStyle name="Normal 5 4 4 2 2 4" xfId="2856" xr:uid="{1D0487D7-E80B-41AC-A392-89CAB63FE8A5}"/>
    <cellStyle name="Normal 5 4 4 2 3" xfId="1288" xr:uid="{D6919339-90F8-433C-9A03-C3867C2965C7}"/>
    <cellStyle name="Normal 5 4 4 2 3 2" xfId="1289" xr:uid="{EF89FF4D-D6A2-4885-BE20-4B588379DB14}"/>
    <cellStyle name="Normal 5 4 4 2 4" xfId="1290" xr:uid="{8E3BF611-7582-49FF-AC5B-360A6E3478C3}"/>
    <cellStyle name="Normal 5 4 4 2 5" xfId="2857" xr:uid="{13691C91-AD18-4F21-B50D-7D0F63091991}"/>
    <cellStyle name="Normal 5 4 4 3" xfId="556" xr:uid="{08B36BF3-110B-4B94-BAD2-A901ED5588F3}"/>
    <cellStyle name="Normal 5 4 4 3 2" xfId="1291" xr:uid="{B93E94BA-A418-4870-9DF4-F31876474ECB}"/>
    <cellStyle name="Normal 5 4 4 3 2 2" xfId="1292" xr:uid="{078DA624-B72D-464F-8E4D-B5F931DB30E2}"/>
    <cellStyle name="Normal 5 4 4 3 3" xfId="1293" xr:uid="{5EA6C27A-B284-4F89-93B8-CD250664672E}"/>
    <cellStyle name="Normal 5 4 4 3 4" xfId="2858" xr:uid="{8393AC83-3D22-4210-8442-C6BA32FB2CB8}"/>
    <cellStyle name="Normal 5 4 4 4" xfId="1294" xr:uid="{556DBF83-0FF9-4108-9647-CCE34A7BC8D6}"/>
    <cellStyle name="Normal 5 4 4 4 2" xfId="1295" xr:uid="{5410E9FF-B1C7-43C9-A4F7-A7C61E84C734}"/>
    <cellStyle name="Normal 5 4 4 4 3" xfId="2859" xr:uid="{40E0DEE0-0218-426D-90B2-0BF711DD3DEA}"/>
    <cellStyle name="Normal 5 4 4 4 4" xfId="2860" xr:uid="{D8BCB4CB-F65A-458D-85BB-BA6AABF69F5D}"/>
    <cellStyle name="Normal 5 4 4 5" xfId="1296" xr:uid="{4AC67C31-EC44-4C88-AC44-27DC52B264BA}"/>
    <cellStyle name="Normal 5 4 4 6" xfId="2861" xr:uid="{EAC11F78-D6B3-4741-ABE4-05C40D00992E}"/>
    <cellStyle name="Normal 5 4 4 7" xfId="2862" xr:uid="{4A0691D2-2904-44AD-B822-26112C5F8355}"/>
    <cellStyle name="Normal 5 4 5" xfId="301" xr:uid="{0A44ECE7-8026-49E8-8466-EB3E6A6E9793}"/>
    <cellStyle name="Normal 5 4 5 2" xfId="557" xr:uid="{EB387A24-4973-4B9C-B6BE-7EBCEE1EA5A5}"/>
    <cellStyle name="Normal 5 4 5 2 2" xfId="558" xr:uid="{7BB90E9B-B9F8-4551-B98E-28D2B766B464}"/>
    <cellStyle name="Normal 5 4 5 2 2 2" xfId="1297" xr:uid="{FF8BBFA2-6B00-4BF1-9C10-7578E37829BD}"/>
    <cellStyle name="Normal 5 4 5 2 2 2 2" xfId="1298" xr:uid="{EE7F849D-428F-4FD6-9E9B-F24009067EC3}"/>
    <cellStyle name="Normal 5 4 5 2 2 3" xfId="1299" xr:uid="{C8F3FF02-2974-4F46-A662-0C6DF9029CDB}"/>
    <cellStyle name="Normal 5 4 5 2 3" xfId="1300" xr:uid="{2D60E0E1-5CD0-49E3-AC7C-26B1D969D0A6}"/>
    <cellStyle name="Normal 5 4 5 2 3 2" xfId="1301" xr:uid="{7A093B90-AD64-44E5-8AD6-AEFB4E0D8210}"/>
    <cellStyle name="Normal 5 4 5 2 4" xfId="1302" xr:uid="{AFA01B7F-F7BB-4EA8-A1D1-71790AE55DF7}"/>
    <cellStyle name="Normal 5 4 5 3" xfId="559" xr:uid="{A46F8371-3A7C-42E1-8523-6DEAC2060EFF}"/>
    <cellStyle name="Normal 5 4 5 3 2" xfId="1303" xr:uid="{37C1F238-8870-471C-896F-D2CA2E6982BB}"/>
    <cellStyle name="Normal 5 4 5 3 2 2" xfId="1304" xr:uid="{66F3B364-6B54-4BD5-BACD-9150F626366C}"/>
    <cellStyle name="Normal 5 4 5 3 3" xfId="1305" xr:uid="{F85ADA35-A431-4E93-8827-75B7E0412A54}"/>
    <cellStyle name="Normal 5 4 5 3 4" xfId="2863" xr:uid="{FB6E4444-E8CC-47C9-8128-D550747B49EF}"/>
    <cellStyle name="Normal 5 4 5 4" xfId="1306" xr:uid="{599E365C-3BA7-47AF-ABDF-9754A0D74342}"/>
    <cellStyle name="Normal 5 4 5 4 2" xfId="1307" xr:uid="{B838F631-1D51-4B47-B44A-FC2C4A56E3D4}"/>
    <cellStyle name="Normal 5 4 5 5" xfId="1308" xr:uid="{CBD19026-2B0D-4D29-8486-4436E60D5BD3}"/>
    <cellStyle name="Normal 5 4 5 6" xfId="2864" xr:uid="{029A0844-EA1A-4928-A493-DCC5D0ADFFE3}"/>
    <cellStyle name="Normal 5 4 6" xfId="302" xr:uid="{3FD104C0-475C-452C-BE96-8EAFF1AE6644}"/>
    <cellStyle name="Normal 5 4 6 2" xfId="560" xr:uid="{3A10273D-C2E6-4B7F-9669-D5E48BC3EA86}"/>
    <cellStyle name="Normal 5 4 6 2 2" xfId="1309" xr:uid="{E641145F-48CC-4454-8B04-6CF8C7FA6922}"/>
    <cellStyle name="Normal 5 4 6 2 2 2" xfId="1310" xr:uid="{0AD565A5-218C-4586-84E6-0EA4F399F767}"/>
    <cellStyle name="Normal 5 4 6 2 3" xfId="1311" xr:uid="{3565E07B-E7EA-415B-82FE-9F49278F4973}"/>
    <cellStyle name="Normal 5 4 6 2 4" xfId="2865" xr:uid="{48E787CC-12BB-4C0B-AA6E-37D95842AD06}"/>
    <cellStyle name="Normal 5 4 6 3" xfId="1312" xr:uid="{C2319866-EB47-435C-8EE2-25F6D7AD302E}"/>
    <cellStyle name="Normal 5 4 6 3 2" xfId="1313" xr:uid="{ADE50544-722E-488C-8D47-67C2688652D0}"/>
    <cellStyle name="Normal 5 4 6 4" xfId="1314" xr:uid="{AE3C2155-4AB1-44DB-9512-E585EDD24D29}"/>
    <cellStyle name="Normal 5 4 6 5" xfId="2866" xr:uid="{07B3FAC1-8607-4378-9B88-925D226749CB}"/>
    <cellStyle name="Normal 5 4 7" xfId="561" xr:uid="{136322F8-D6BD-42F2-BF93-BCE14EF2ECEB}"/>
    <cellStyle name="Normal 5 4 7 2" xfId="1315" xr:uid="{8C2C03AA-04F1-4366-A42A-A8D5E79A3A86}"/>
    <cellStyle name="Normal 5 4 7 2 2" xfId="1316" xr:uid="{FCE29327-8F03-4A6E-964D-DA5253A19216}"/>
    <cellStyle name="Normal 5 4 7 2 3" xfId="4418" xr:uid="{B4968A50-7788-4400-B0AF-CAA4DEA27388}"/>
    <cellStyle name="Normal 5 4 7 3" xfId="1317" xr:uid="{E5455AD2-17A5-418E-B21F-58FADC3F46FA}"/>
    <cellStyle name="Normal 5 4 7 4" xfId="2867" xr:uid="{70A1F830-7BE7-466A-80F5-D8115CB8BB55}"/>
    <cellStyle name="Normal 5 4 7 4 2" xfId="4583" xr:uid="{E05A3E28-0380-412D-9EEE-9255EBC51F02}"/>
    <cellStyle name="Normal 5 4 7 4 3" xfId="4684" xr:uid="{27CB5AFB-B1D6-4408-BA53-664C358F4617}"/>
    <cellStyle name="Normal 5 4 7 4 4" xfId="4610" xr:uid="{3E3996A2-0C4C-4694-B0B7-5F5031FC90F3}"/>
    <cellStyle name="Normal 5 4 8" xfId="1318" xr:uid="{E79A0E76-C8F7-4BAA-BEFB-8F7B3B5BC4E7}"/>
    <cellStyle name="Normal 5 4 8 2" xfId="1319" xr:uid="{029A9907-B015-4760-9231-26E111B08196}"/>
    <cellStyle name="Normal 5 4 8 3" xfId="2868" xr:uid="{E047031A-6AFB-45E4-ABF9-AE2254D4A7CB}"/>
    <cellStyle name="Normal 5 4 8 4" xfId="2869" xr:uid="{B75360EC-3A9C-44BA-BD11-2D336AC68397}"/>
    <cellStyle name="Normal 5 4 9" xfId="1320" xr:uid="{86673E05-4B44-498E-A88E-39BBFA234F00}"/>
    <cellStyle name="Normal 5 5" xfId="98" xr:uid="{1247DFFB-03F0-4E8A-A75C-163D76D4B675}"/>
    <cellStyle name="Normal 5 5 10" xfId="2870" xr:uid="{242A5254-1E7B-47BD-AB5E-83C5E31BC4F2}"/>
    <cellStyle name="Normal 5 5 11" xfId="2871" xr:uid="{138BBA6F-E223-4FCE-8D72-9097B087DE0B}"/>
    <cellStyle name="Normal 5 5 2" xfId="99" xr:uid="{A4A4C359-3678-4799-97C4-E47CA19FA5B7}"/>
    <cellStyle name="Normal 5 5 2 2" xfId="100" xr:uid="{9E9D47EC-AFEB-407F-831B-C33BF0113226}"/>
    <cellStyle name="Normal 5 5 2 2 2" xfId="303" xr:uid="{6C8A6F19-E58B-40FE-BB4C-0659E457CD8B}"/>
    <cellStyle name="Normal 5 5 2 2 2 2" xfId="562" xr:uid="{067AD5E8-59A6-4433-B206-BFE7196CC028}"/>
    <cellStyle name="Normal 5 5 2 2 2 2 2" xfId="1321" xr:uid="{16720B3E-0F42-44CE-AD71-79B27442DBC5}"/>
    <cellStyle name="Normal 5 5 2 2 2 2 2 2" xfId="1322" xr:uid="{2B3AAC52-A5BA-4F8E-BF33-F4D4AC0E03DB}"/>
    <cellStyle name="Normal 5 5 2 2 2 2 3" xfId="1323" xr:uid="{72094B99-F830-4935-9409-17F3E092FE50}"/>
    <cellStyle name="Normal 5 5 2 2 2 2 4" xfId="2872" xr:uid="{28A16F0F-C74B-4AC9-8816-8B5E63562F76}"/>
    <cellStyle name="Normal 5 5 2 2 2 3" xfId="1324" xr:uid="{E06B7353-7123-4188-B5F1-7C25A1429FBA}"/>
    <cellStyle name="Normal 5 5 2 2 2 3 2" xfId="1325" xr:uid="{91E9880B-5FAE-4F3A-A41D-BE1FD0306803}"/>
    <cellStyle name="Normal 5 5 2 2 2 3 3" xfId="2873" xr:uid="{5106E70B-4E4B-4D09-9196-A7FC6A434699}"/>
    <cellStyle name="Normal 5 5 2 2 2 3 4" xfId="2874" xr:uid="{3E9301B0-065B-40E3-8436-12F066500E20}"/>
    <cellStyle name="Normal 5 5 2 2 2 4" xfId="1326" xr:uid="{BA62287A-4BBF-4F2E-8ECF-A4A5CDB460CE}"/>
    <cellStyle name="Normal 5 5 2 2 2 5" xfId="2875" xr:uid="{AAC5375E-2DDE-42F3-A2E6-BB5204CF0441}"/>
    <cellStyle name="Normal 5 5 2 2 2 6" xfId="2876" xr:uid="{B0CB37BD-48F9-4983-B96B-99A81FB40EA5}"/>
    <cellStyle name="Normal 5 5 2 2 3" xfId="563" xr:uid="{9CD9BAE7-DFED-48BB-9F9F-C4264E02FDAF}"/>
    <cellStyle name="Normal 5 5 2 2 3 2" xfId="1327" xr:uid="{A1993614-8A62-4AE2-9319-0CB7EF3F49BF}"/>
    <cellStyle name="Normal 5 5 2 2 3 2 2" xfId="1328" xr:uid="{82990496-02CF-48DB-A17E-40C26584DF80}"/>
    <cellStyle name="Normal 5 5 2 2 3 2 3" xfId="2877" xr:uid="{24359249-DE69-4AE5-B7EC-12EABF8D4DCA}"/>
    <cellStyle name="Normal 5 5 2 2 3 2 4" xfId="2878" xr:uid="{6C2E7DA6-A41B-42A9-B865-FA198928C2C6}"/>
    <cellStyle name="Normal 5 5 2 2 3 3" xfId="1329" xr:uid="{F0EC005A-3D91-4F96-BD38-9660D2F14C5C}"/>
    <cellStyle name="Normal 5 5 2 2 3 4" xfId="2879" xr:uid="{D3BEA108-85CE-417C-AF4D-9BC1B6F2A38D}"/>
    <cellStyle name="Normal 5 5 2 2 3 5" xfId="2880" xr:uid="{87764AF6-BE50-4951-B021-618E72BBCCE9}"/>
    <cellStyle name="Normal 5 5 2 2 4" xfId="1330" xr:uid="{9DC0264E-F5A4-4610-9809-B39267D898B7}"/>
    <cellStyle name="Normal 5 5 2 2 4 2" xfId="1331" xr:uid="{46B93944-178A-4843-9B01-22251414C936}"/>
    <cellStyle name="Normal 5 5 2 2 4 3" xfId="2881" xr:uid="{20027C32-F04D-4B60-8A96-7D056957E739}"/>
    <cellStyle name="Normal 5 5 2 2 4 4" xfId="2882" xr:uid="{BD174582-A097-4FDF-AD7D-998C30F9EAC6}"/>
    <cellStyle name="Normal 5 5 2 2 5" xfId="1332" xr:uid="{F334A523-8D9C-4AD9-BB84-25F47CC914AA}"/>
    <cellStyle name="Normal 5 5 2 2 5 2" xfId="2883" xr:uid="{D5159D55-20F3-419D-B583-04E73E5403C4}"/>
    <cellStyle name="Normal 5 5 2 2 5 3" xfId="2884" xr:uid="{1DD166A5-A3E4-4119-BF48-40DCCE391B5E}"/>
    <cellStyle name="Normal 5 5 2 2 5 4" xfId="2885" xr:uid="{D5FF43DF-6CC4-4FEF-99CF-46F933E80F61}"/>
    <cellStyle name="Normal 5 5 2 2 6" xfId="2886" xr:uid="{F6085C50-7449-4BF3-A4B1-5647190E6A7D}"/>
    <cellStyle name="Normal 5 5 2 2 7" xfId="2887" xr:uid="{5263A9BF-4368-4DE7-BCD9-044C086369CF}"/>
    <cellStyle name="Normal 5 5 2 2 8" xfId="2888" xr:uid="{4FD1049B-67EC-44D5-A8E4-B468C10A4808}"/>
    <cellStyle name="Normal 5 5 2 3" xfId="304" xr:uid="{EAC2859C-6918-4741-9599-A99C429BED04}"/>
    <cellStyle name="Normal 5 5 2 3 2" xfId="564" xr:uid="{163E4636-C8E8-46C0-9104-07F5CDD66AAD}"/>
    <cellStyle name="Normal 5 5 2 3 2 2" xfId="565" xr:uid="{BE3659CD-6593-404B-A153-8F4833379D6F}"/>
    <cellStyle name="Normal 5 5 2 3 2 2 2" xfId="1333" xr:uid="{9825E7F1-4026-4206-979C-6C09BAA3EBCF}"/>
    <cellStyle name="Normal 5 5 2 3 2 2 2 2" xfId="1334" xr:uid="{0DA144C7-4B73-42BA-8155-3223A62F17AE}"/>
    <cellStyle name="Normal 5 5 2 3 2 2 3" xfId="1335" xr:uid="{A540F53F-8E29-4AF6-84D3-B02C49485E5A}"/>
    <cellStyle name="Normal 5 5 2 3 2 3" xfId="1336" xr:uid="{752D9E20-A6E1-41A5-B01C-D11FD335599D}"/>
    <cellStyle name="Normal 5 5 2 3 2 3 2" xfId="1337" xr:uid="{7B81CC06-9886-4B56-AA6E-612D7E93BFD1}"/>
    <cellStyle name="Normal 5 5 2 3 2 4" xfId="1338" xr:uid="{69598D8A-911C-45A7-BD5E-301B8BF435ED}"/>
    <cellStyle name="Normal 5 5 2 3 3" xfId="566" xr:uid="{3F86CB96-E753-4E2D-A83D-09C8455B1D6B}"/>
    <cellStyle name="Normal 5 5 2 3 3 2" xfId="1339" xr:uid="{2FBD5605-E7C9-422A-B0A9-E6BABFBDFEDC}"/>
    <cellStyle name="Normal 5 5 2 3 3 2 2" xfId="1340" xr:uid="{63FD3D35-EE6C-4AF8-A2BD-A02DCF61EA64}"/>
    <cellStyle name="Normal 5 5 2 3 3 3" xfId="1341" xr:uid="{5EE26010-D995-4EDE-85C1-B05023275DDA}"/>
    <cellStyle name="Normal 5 5 2 3 3 4" xfId="2889" xr:uid="{C63EE34A-86DA-4C6A-89F4-99DF0C1D14D4}"/>
    <cellStyle name="Normal 5 5 2 3 4" xfId="1342" xr:uid="{F21BEAAA-46C8-46A0-B3A2-C94F5B50D160}"/>
    <cellStyle name="Normal 5 5 2 3 4 2" xfId="1343" xr:uid="{AEAB4FCC-F348-4A0B-9465-043DEEA8B681}"/>
    <cellStyle name="Normal 5 5 2 3 5" xfId="1344" xr:uid="{6B321446-F377-41A7-A7E0-675037189849}"/>
    <cellStyle name="Normal 5 5 2 3 6" xfId="2890" xr:uid="{482AA6E8-DE76-4AD0-9815-270E159CE2F9}"/>
    <cellStyle name="Normal 5 5 2 4" xfId="305" xr:uid="{D5919737-3414-48EE-8770-9B201AAD9BED}"/>
    <cellStyle name="Normal 5 5 2 4 2" xfId="567" xr:uid="{6FAEC632-F91D-43D0-847B-3352AA1AF065}"/>
    <cellStyle name="Normal 5 5 2 4 2 2" xfId="1345" xr:uid="{280C6D72-04E6-4359-81CB-78EEE693818F}"/>
    <cellStyle name="Normal 5 5 2 4 2 2 2" xfId="1346" xr:uid="{0CC520F3-51AA-49B4-ADA9-8C8AB33681CB}"/>
    <cellStyle name="Normal 5 5 2 4 2 3" xfId="1347" xr:uid="{9C045922-B472-4244-980C-29977E2F5152}"/>
    <cellStyle name="Normal 5 5 2 4 2 4" xfId="2891" xr:uid="{8D57E1D9-8C6F-4117-A2E1-3900508D4858}"/>
    <cellStyle name="Normal 5 5 2 4 3" xfId="1348" xr:uid="{7BF7AC27-417E-48F6-8D56-F35C05E0FB40}"/>
    <cellStyle name="Normal 5 5 2 4 3 2" xfId="1349" xr:uid="{1D34AB47-506C-44E7-9563-2D43195C8B17}"/>
    <cellStyle name="Normal 5 5 2 4 4" xfId="1350" xr:uid="{AB733375-BF07-42C6-A717-99DDEC49E752}"/>
    <cellStyle name="Normal 5 5 2 4 5" xfId="2892" xr:uid="{C750349B-9CF6-41DB-BAC6-2EB830936528}"/>
    <cellStyle name="Normal 5 5 2 5" xfId="306" xr:uid="{449E908B-2379-4FAD-AEB5-BD23D47A55F7}"/>
    <cellStyle name="Normal 5 5 2 5 2" xfId="1351" xr:uid="{2C2EB5EA-3F9C-404E-9A22-11A41026E59D}"/>
    <cellStyle name="Normal 5 5 2 5 2 2" xfId="1352" xr:uid="{FA5C75FE-B4E4-43EB-9D86-2FCFFD71E37D}"/>
    <cellStyle name="Normal 5 5 2 5 3" xfId="1353" xr:uid="{E3446993-0C31-4635-B580-2D48CACDE4D1}"/>
    <cellStyle name="Normal 5 5 2 5 4" xfId="2893" xr:uid="{0CC983CD-E2C3-4A80-A591-E838790965B2}"/>
    <cellStyle name="Normal 5 5 2 6" xfId="1354" xr:uid="{87EA74C2-BE98-4CCD-9F70-048012ADE02A}"/>
    <cellStyle name="Normal 5 5 2 6 2" xfId="1355" xr:uid="{357B4FEF-B2C8-4A6F-89A3-20F19DC1286B}"/>
    <cellStyle name="Normal 5 5 2 6 3" xfId="2894" xr:uid="{63B89600-AFF0-45B3-9B58-402AC1F3F7D3}"/>
    <cellStyle name="Normal 5 5 2 6 4" xfId="2895" xr:uid="{B8249082-5D04-4394-83E4-AD9562F90B04}"/>
    <cellStyle name="Normal 5 5 2 7" xfId="1356" xr:uid="{4012764D-8E1F-4A0F-98DE-A5E0C3A36205}"/>
    <cellStyle name="Normal 5 5 2 8" xfId="2896" xr:uid="{1638CE08-99C9-4C7E-82F6-92869DA7C9FF}"/>
    <cellStyle name="Normal 5 5 2 9" xfId="2897" xr:uid="{D9F34915-AED0-4BAB-AA87-DCE62B6B5605}"/>
    <cellStyle name="Normal 5 5 3" xfId="101" xr:uid="{8A3788A8-F0A3-4D22-8849-E134F62DA598}"/>
    <cellStyle name="Normal 5 5 3 2" xfId="102" xr:uid="{D11FEAFB-890C-477D-B137-F6FA9C9F0FA9}"/>
    <cellStyle name="Normal 5 5 3 2 2" xfId="568" xr:uid="{68402CB5-07C1-4A36-8C22-1C5CCD249C81}"/>
    <cellStyle name="Normal 5 5 3 2 2 2" xfId="1357" xr:uid="{712F3BA6-3C82-4EC7-BA94-B749F89C3A22}"/>
    <cellStyle name="Normal 5 5 3 2 2 2 2" xfId="1358" xr:uid="{0811164D-7F55-408C-A299-8BBAEC406331}"/>
    <cellStyle name="Normal 5 5 3 2 2 2 2 2" xfId="4468" xr:uid="{2C3BDFD2-63FC-4103-8E62-9DAB32F96BB8}"/>
    <cellStyle name="Normal 5 5 3 2 2 2 3" xfId="4469" xr:uid="{0F0A914A-461B-40AC-ABB5-CD48A1CFFA67}"/>
    <cellStyle name="Normal 5 5 3 2 2 3" xfId="1359" xr:uid="{3CEBE793-DA95-4A6A-8271-56025D42CB92}"/>
    <cellStyle name="Normal 5 5 3 2 2 3 2" xfId="4470" xr:uid="{F8451034-E2CC-4E4D-B28F-A63CBED196A1}"/>
    <cellStyle name="Normal 5 5 3 2 2 4" xfId="2898" xr:uid="{8D6D4CC2-F03B-4B28-8FEE-BF859FE01761}"/>
    <cellStyle name="Normal 5 5 3 2 3" xfId="1360" xr:uid="{FD403744-DE2F-420A-96C2-E68F9398E0B8}"/>
    <cellStyle name="Normal 5 5 3 2 3 2" xfId="1361" xr:uid="{5D2DD6AF-B37D-4B49-AEEF-6F0D3841ACB9}"/>
    <cellStyle name="Normal 5 5 3 2 3 2 2" xfId="4471" xr:uid="{B8E1E0DD-87B9-4667-A781-797EF9DD6DD2}"/>
    <cellStyle name="Normal 5 5 3 2 3 3" xfId="2899" xr:uid="{BD2D9252-6B78-40A9-816E-77D5BC87EB7E}"/>
    <cellStyle name="Normal 5 5 3 2 3 4" xfId="2900" xr:uid="{7FDC5625-8DA3-442F-85A7-137A93EE0157}"/>
    <cellStyle name="Normal 5 5 3 2 4" xfId="1362" xr:uid="{A5A8A8B4-8939-4EEB-A940-6E6CF6CAF9C7}"/>
    <cellStyle name="Normal 5 5 3 2 4 2" xfId="4472" xr:uid="{32C2804F-FF8C-4CF5-A7AE-03960623854A}"/>
    <cellStyle name="Normal 5 5 3 2 5" xfId="2901" xr:uid="{363D8E7E-A4DC-47A7-B61C-023E56E74719}"/>
    <cellStyle name="Normal 5 5 3 2 6" xfId="2902" xr:uid="{23844DB5-CFA7-4884-9D31-38DDF71F22D3}"/>
    <cellStyle name="Normal 5 5 3 3" xfId="307" xr:uid="{7637F5A4-6983-4BB9-AB3E-B73FEF3D3F6D}"/>
    <cellStyle name="Normal 5 5 3 3 2" xfId="1363" xr:uid="{0E9E1D73-B41F-4681-A88C-8574CC46D902}"/>
    <cellStyle name="Normal 5 5 3 3 2 2" xfId="1364" xr:uid="{B54A7F71-CC09-424A-A353-01B83B0FF930}"/>
    <cellStyle name="Normal 5 5 3 3 2 2 2" xfId="4473" xr:uid="{D1EB3FC6-87CE-447E-8B92-9FAEAB881BDA}"/>
    <cellStyle name="Normal 5 5 3 3 2 3" xfId="2903" xr:uid="{CAF510DA-9445-448F-9DCF-6E3EF9A37AD7}"/>
    <cellStyle name="Normal 5 5 3 3 2 4" xfId="2904" xr:uid="{2C256F99-1AB3-4B29-A91D-EEF233529095}"/>
    <cellStyle name="Normal 5 5 3 3 3" xfId="1365" xr:uid="{1C841104-DCEA-49A6-945B-39B1BBF35E73}"/>
    <cellStyle name="Normal 5 5 3 3 3 2" xfId="4474" xr:uid="{FC3C7F96-66D4-45D7-9C0A-26661F69A316}"/>
    <cellStyle name="Normal 5 5 3 3 4" xfId="2905" xr:uid="{792612EA-391E-4BF3-991E-82CFCBD65DB0}"/>
    <cellStyle name="Normal 5 5 3 3 5" xfId="2906" xr:uid="{81F0F1F5-3066-46B7-A044-9EFAF062AAD8}"/>
    <cellStyle name="Normal 5 5 3 4" xfId="1366" xr:uid="{65FD7717-E97C-4ED4-BEAB-5D64E348AEC5}"/>
    <cellStyle name="Normal 5 5 3 4 2" xfId="1367" xr:uid="{58246171-0717-4DEE-BDFF-4F17A72A88B2}"/>
    <cellStyle name="Normal 5 5 3 4 2 2" xfId="4475" xr:uid="{5E75B4A6-F1CF-424B-BD5E-31232235BC59}"/>
    <cellStyle name="Normal 5 5 3 4 3" xfId="2907" xr:uid="{6955BEAF-CB8B-438A-838E-C6688ED11AC8}"/>
    <cellStyle name="Normal 5 5 3 4 4" xfId="2908" xr:uid="{02DFC352-E2F6-45A5-B858-2CA525D10F22}"/>
    <cellStyle name="Normal 5 5 3 5" xfId="1368" xr:uid="{79113D1F-AF09-4CF2-956B-9123689243E4}"/>
    <cellStyle name="Normal 5 5 3 5 2" xfId="2909" xr:uid="{2198F180-52AD-4930-9A3E-62AC78E5F57D}"/>
    <cellStyle name="Normal 5 5 3 5 3" xfId="2910" xr:uid="{9962BB3F-78FC-4FA0-898A-A8B7E4B6AFC4}"/>
    <cellStyle name="Normal 5 5 3 5 4" xfId="2911" xr:uid="{F6ECC441-69CA-414C-B401-FE5E9589BD10}"/>
    <cellStyle name="Normal 5 5 3 6" xfId="2912" xr:uid="{F41CC0BA-D4F1-4120-8859-66C37ABB365F}"/>
    <cellStyle name="Normal 5 5 3 7" xfId="2913" xr:uid="{9B669E74-6532-4041-8649-970D60D4AA91}"/>
    <cellStyle name="Normal 5 5 3 8" xfId="2914" xr:uid="{F18A7B01-CF7A-4B50-A8D1-E4D438253869}"/>
    <cellStyle name="Normal 5 5 4" xfId="103" xr:uid="{B416762E-6F12-4689-B8B5-1FCB8D3227F9}"/>
    <cellStyle name="Normal 5 5 4 2" xfId="569" xr:uid="{45C9AB4F-7732-424D-A0A5-719E15FF0F3D}"/>
    <cellStyle name="Normal 5 5 4 2 2" xfId="570" xr:uid="{D00DFC18-0E1E-464E-A4C7-0AB1F3241161}"/>
    <cellStyle name="Normal 5 5 4 2 2 2" xfId="1369" xr:uid="{440F3822-2475-4C55-931D-594E6F04D07B}"/>
    <cellStyle name="Normal 5 5 4 2 2 2 2" xfId="1370" xr:uid="{4AFDB039-2082-4AEE-8DE3-7F22A24798D6}"/>
    <cellStyle name="Normal 5 5 4 2 2 3" xfId="1371" xr:uid="{7955E241-B399-4115-8CE7-489CB2BA2AF0}"/>
    <cellStyle name="Normal 5 5 4 2 2 4" xfId="2915" xr:uid="{DF372B98-C7C7-4FB5-81DE-DC1D6132A00D}"/>
    <cellStyle name="Normal 5 5 4 2 3" xfId="1372" xr:uid="{8C62E866-A8F1-48F4-BD48-876500B29A42}"/>
    <cellStyle name="Normal 5 5 4 2 3 2" xfId="1373" xr:uid="{C81CEE1F-4E06-4222-AC9B-9FEC54AE5A5B}"/>
    <cellStyle name="Normal 5 5 4 2 4" xfId="1374" xr:uid="{2C607534-95E9-4C81-A373-0294A12831EC}"/>
    <cellStyle name="Normal 5 5 4 2 5" xfId="2916" xr:uid="{73056767-17EC-4F91-92D9-3F5C37820332}"/>
    <cellStyle name="Normal 5 5 4 3" xfId="571" xr:uid="{8CBFFC82-8D9D-4D6B-8A02-CF411B7CA5EC}"/>
    <cellStyle name="Normal 5 5 4 3 2" xfId="1375" xr:uid="{687C4779-2C9E-4A19-A222-5912646C7436}"/>
    <cellStyle name="Normal 5 5 4 3 2 2" xfId="1376" xr:uid="{07C6F107-F339-4929-8F91-790BF445EC07}"/>
    <cellStyle name="Normal 5 5 4 3 3" xfId="1377" xr:uid="{36627C60-3E7F-42A9-B48D-63793600598C}"/>
    <cellStyle name="Normal 5 5 4 3 4" xfId="2917" xr:uid="{8C706F89-50D9-41C3-BB1F-3F2A5AF657D6}"/>
    <cellStyle name="Normal 5 5 4 4" xfId="1378" xr:uid="{E1B0BF30-9DD9-4F63-B9C4-0CEEAE1FA533}"/>
    <cellStyle name="Normal 5 5 4 4 2" xfId="1379" xr:uid="{252FDFE2-0010-485A-8DEC-C7B2FC72D4BE}"/>
    <cellStyle name="Normal 5 5 4 4 3" xfId="2918" xr:uid="{434F37EB-7D40-48CF-B59E-32345C48ECAD}"/>
    <cellStyle name="Normal 5 5 4 4 4" xfId="2919" xr:uid="{1B637A94-8446-4CB8-BA8C-93E1C63ABC70}"/>
    <cellStyle name="Normal 5 5 4 5" xfId="1380" xr:uid="{AFE5BCBC-617D-4344-B7DE-15EE48F8CDF1}"/>
    <cellStyle name="Normal 5 5 4 6" xfId="2920" xr:uid="{F0508A74-B823-47E3-B9A5-E645DDA485E1}"/>
    <cellStyle name="Normal 5 5 4 7" xfId="2921" xr:uid="{C73228DF-D562-4CCC-BE94-1977FCD37ED5}"/>
    <cellStyle name="Normal 5 5 5" xfId="308" xr:uid="{A6A2D9F4-4C71-4D44-9FFB-CDCB2CFDBB04}"/>
    <cellStyle name="Normal 5 5 5 2" xfId="572" xr:uid="{00CD79EE-9148-4C36-93DD-BFCA8DF19725}"/>
    <cellStyle name="Normal 5 5 5 2 2" xfId="1381" xr:uid="{3360B3CF-3FC3-46BB-8D3B-56D28FDBFE59}"/>
    <cellStyle name="Normal 5 5 5 2 2 2" xfId="1382" xr:uid="{457A68B9-6777-4D31-9582-ED1BAE87A4B5}"/>
    <cellStyle name="Normal 5 5 5 2 3" xfId="1383" xr:uid="{D4129C75-6A55-4192-A4E7-E0CA774F6D1E}"/>
    <cellStyle name="Normal 5 5 5 2 4" xfId="2922" xr:uid="{8BA92739-CA66-48BA-B0AE-12E4CB7C3760}"/>
    <cellStyle name="Normal 5 5 5 3" xfId="1384" xr:uid="{195F5981-CD64-485B-9FD5-876377BC337F}"/>
    <cellStyle name="Normal 5 5 5 3 2" xfId="1385" xr:uid="{75C7E6D7-1CCC-49A9-9140-833475F63A7D}"/>
    <cellStyle name="Normal 5 5 5 3 3" xfId="2923" xr:uid="{436C6595-4C92-4DF3-9321-882D3C24CB10}"/>
    <cellStyle name="Normal 5 5 5 3 4" xfId="2924" xr:uid="{79C08BA7-08C3-42C6-8FF9-EF0A56C70300}"/>
    <cellStyle name="Normal 5 5 5 4" xfId="1386" xr:uid="{1AD28082-7046-4A6D-BAAD-F627A093704D}"/>
    <cellStyle name="Normal 5 5 5 5" xfId="2925" xr:uid="{66FDEE83-BCB1-433B-AFFF-E3666B82B010}"/>
    <cellStyle name="Normal 5 5 5 6" xfId="2926" xr:uid="{9BCDF9D2-5CA8-4552-8A1C-5DC621BA8908}"/>
    <cellStyle name="Normal 5 5 6" xfId="309" xr:uid="{2FF6E332-0FE3-446B-B683-9D49274A7E5F}"/>
    <cellStyle name="Normal 5 5 6 2" xfId="1387" xr:uid="{5F238A9B-542C-4BAB-84EE-9446981B35FA}"/>
    <cellStyle name="Normal 5 5 6 2 2" xfId="1388" xr:uid="{FC8E3630-426F-4EB7-AF86-408FFE310174}"/>
    <cellStyle name="Normal 5 5 6 2 3" xfId="2927" xr:uid="{63F120AF-953D-4CE2-8DB4-149320B91468}"/>
    <cellStyle name="Normal 5 5 6 2 4" xfId="2928" xr:uid="{7D412E1E-516C-406F-9BAD-FB647E0F494B}"/>
    <cellStyle name="Normal 5 5 6 3" xfId="1389" xr:uid="{156AA8E3-D619-436A-90D2-B51542219833}"/>
    <cellStyle name="Normal 5 5 6 4" xfId="2929" xr:uid="{55DBDE85-BA3F-4D13-ABCF-F91F39EF6700}"/>
    <cellStyle name="Normal 5 5 6 5" xfId="2930" xr:uid="{84536536-923B-40DD-99DA-6F851F6214A9}"/>
    <cellStyle name="Normal 5 5 7" xfId="1390" xr:uid="{E9FF5BD1-4138-4FB7-B811-CE347DA280B4}"/>
    <cellStyle name="Normal 5 5 7 2" xfId="1391" xr:uid="{EC5FAEF4-7A94-4B4C-9A56-916F4CC6DB3F}"/>
    <cellStyle name="Normal 5 5 7 3" xfId="2931" xr:uid="{F0E7E5E2-FF03-4743-940C-C8FC939C83B9}"/>
    <cellStyle name="Normal 5 5 7 4" xfId="2932" xr:uid="{7EA23088-8295-48B4-8683-F51ED2AB73E2}"/>
    <cellStyle name="Normal 5 5 8" xfId="1392" xr:uid="{42D92AC5-E3A4-4B56-94F1-118887C48670}"/>
    <cellStyle name="Normal 5 5 8 2" xfId="2933" xr:uid="{E0D0D5B8-AE43-4B9C-AC79-20DA88E058CE}"/>
    <cellStyle name="Normal 5 5 8 3" xfId="2934" xr:uid="{8BCFC781-EE43-4956-9384-8D2CE452ACB9}"/>
    <cellStyle name="Normal 5 5 8 4" xfId="2935" xr:uid="{40CBEAF9-FC1F-4606-A7A2-68849E135779}"/>
    <cellStyle name="Normal 5 5 9" xfId="2936" xr:uid="{CF40B826-68C0-453B-A341-D4506B0A4B6E}"/>
    <cellStyle name="Normal 5 6" xfId="104" xr:uid="{1E63069C-BAAC-4C1F-85F2-70ABD91EF8A0}"/>
    <cellStyle name="Normal 5 6 10" xfId="2937" xr:uid="{7CA09998-A26A-4744-8ADB-AADF9D6612A7}"/>
    <cellStyle name="Normal 5 6 11" xfId="2938" xr:uid="{C008747F-5BE8-4538-B09D-5455D10C608B}"/>
    <cellStyle name="Normal 5 6 2" xfId="105" xr:uid="{71DD5BE8-A3CB-4C1C-8615-3D9257238057}"/>
    <cellStyle name="Normal 5 6 2 2" xfId="310" xr:uid="{4C2985EF-BBE0-4DF6-99D0-BB88405B1CE8}"/>
    <cellStyle name="Normal 5 6 2 2 2" xfId="573" xr:uid="{D72095AF-62E9-4CF2-91BC-2B59FB2D89F1}"/>
    <cellStyle name="Normal 5 6 2 2 2 2" xfId="574" xr:uid="{1ECB3906-30DE-4B48-8AF0-F8A06F4EE27C}"/>
    <cellStyle name="Normal 5 6 2 2 2 2 2" xfId="1393" xr:uid="{1EF242AC-A591-45C6-8A6B-91FE7CBDCF07}"/>
    <cellStyle name="Normal 5 6 2 2 2 2 3" xfId="2939" xr:uid="{C7340D2A-0F3F-40C0-A160-77D560676F93}"/>
    <cellStyle name="Normal 5 6 2 2 2 2 4" xfId="2940" xr:uid="{17859FED-001A-4E40-A25D-CE7755BF9979}"/>
    <cellStyle name="Normal 5 6 2 2 2 3" xfId="1394" xr:uid="{15EAD77B-2A76-4641-AA36-C87770A6B4DF}"/>
    <cellStyle name="Normal 5 6 2 2 2 3 2" xfId="2941" xr:uid="{7762840A-FB6E-44CB-A284-AF6AECEDE6C5}"/>
    <cellStyle name="Normal 5 6 2 2 2 3 3" xfId="2942" xr:uid="{289AF6B5-367E-4A61-A451-09EC4A432013}"/>
    <cellStyle name="Normal 5 6 2 2 2 3 4" xfId="2943" xr:uid="{AED026CA-516C-43D5-8CF7-C5B0EA292D5C}"/>
    <cellStyle name="Normal 5 6 2 2 2 4" xfId="2944" xr:uid="{85BA91D5-7594-4EBC-817D-284961A1C318}"/>
    <cellStyle name="Normal 5 6 2 2 2 5" xfId="2945" xr:uid="{C1F14792-4392-404C-8D85-7C3982AB7A23}"/>
    <cellStyle name="Normal 5 6 2 2 2 6" xfId="2946" xr:uid="{9F380C63-4D12-4F01-A7BD-999F746DECEE}"/>
    <cellStyle name="Normal 5 6 2 2 3" xfId="575" xr:uid="{64495A95-A4BC-47E2-A547-7AA309CB0002}"/>
    <cellStyle name="Normal 5 6 2 2 3 2" xfId="1395" xr:uid="{CECD1E70-A337-44AF-AFF1-79702C91B16F}"/>
    <cellStyle name="Normal 5 6 2 2 3 2 2" xfId="2947" xr:uid="{1DACE81B-257E-424C-85EF-6EA1861FDAA2}"/>
    <cellStyle name="Normal 5 6 2 2 3 2 3" xfId="2948" xr:uid="{EE6EA1B8-1CB4-4BEF-8B31-D090238B91C9}"/>
    <cellStyle name="Normal 5 6 2 2 3 2 4" xfId="2949" xr:uid="{7DBE55E4-D2EF-4A76-B2B4-153AFBEBC096}"/>
    <cellStyle name="Normal 5 6 2 2 3 3" xfId="2950" xr:uid="{286614CE-6E9F-4DC6-99AD-2F25DE721FF7}"/>
    <cellStyle name="Normal 5 6 2 2 3 4" xfId="2951" xr:uid="{CF781DC5-DF54-4F7D-83BE-02FB46E31413}"/>
    <cellStyle name="Normal 5 6 2 2 3 5" xfId="2952" xr:uid="{3C02F928-9249-4B50-97C0-901290D28248}"/>
    <cellStyle name="Normal 5 6 2 2 4" xfId="1396" xr:uid="{0CD67DEB-347C-4BF2-8260-E6968D6A2C64}"/>
    <cellStyle name="Normal 5 6 2 2 4 2" xfId="2953" xr:uid="{A70260E8-1DA2-4B21-8500-581F479FD986}"/>
    <cellStyle name="Normal 5 6 2 2 4 3" xfId="2954" xr:uid="{3C3E757A-1FDC-420C-A477-696228862BF8}"/>
    <cellStyle name="Normal 5 6 2 2 4 4" xfId="2955" xr:uid="{EA585C01-0101-4A32-8789-EC8ECC59E42D}"/>
    <cellStyle name="Normal 5 6 2 2 5" xfId="2956" xr:uid="{F7AA7BD3-6FC4-4557-BB0A-A07CD183B900}"/>
    <cellStyle name="Normal 5 6 2 2 5 2" xfId="2957" xr:uid="{48C16EB1-FA06-4A85-9C53-46371173D5E5}"/>
    <cellStyle name="Normal 5 6 2 2 5 3" xfId="2958" xr:uid="{71A61814-BDA0-4611-B239-47AA1FA55E34}"/>
    <cellStyle name="Normal 5 6 2 2 5 4" xfId="2959" xr:uid="{05F3F9A8-D41D-48C9-B355-87C6FF3C61AD}"/>
    <cellStyle name="Normal 5 6 2 2 6" xfId="2960" xr:uid="{2A0F2A39-56C5-49CA-9E72-C7014237F7A9}"/>
    <cellStyle name="Normal 5 6 2 2 7" xfId="2961" xr:uid="{0AF1C645-991C-4844-B52D-9799CD315E73}"/>
    <cellStyle name="Normal 5 6 2 2 8" xfId="2962" xr:uid="{42795FA8-FF6F-44EB-8E7F-BC84470B009C}"/>
    <cellStyle name="Normal 5 6 2 3" xfId="576" xr:uid="{19D0BBA1-7886-4B34-89FC-79A9EBB88CF4}"/>
    <cellStyle name="Normal 5 6 2 3 2" xfId="577" xr:uid="{D972B799-545F-44A1-A0FA-9D1C810A5E7B}"/>
    <cellStyle name="Normal 5 6 2 3 2 2" xfId="578" xr:uid="{8B1EB675-6402-44C0-B96B-AF3141CAC176}"/>
    <cellStyle name="Normal 5 6 2 3 2 3" xfId="2963" xr:uid="{6BF720AE-A310-4B7E-857A-EEAA39A83103}"/>
    <cellStyle name="Normal 5 6 2 3 2 4" xfId="2964" xr:uid="{36E94014-56A8-4F7B-8976-8E29BD4C7C82}"/>
    <cellStyle name="Normal 5 6 2 3 3" xfId="579" xr:uid="{551D2D61-7973-4165-9C8E-9CD8FC8B818F}"/>
    <cellStyle name="Normal 5 6 2 3 3 2" xfId="2965" xr:uid="{E526C28F-8775-4CC9-B1C5-AF119237282D}"/>
    <cellStyle name="Normal 5 6 2 3 3 3" xfId="2966" xr:uid="{049DA2D2-0346-41CD-BEFF-5F291ED868CC}"/>
    <cellStyle name="Normal 5 6 2 3 3 4" xfId="2967" xr:uid="{E963A8D4-5B1C-43A9-A510-D955767DE465}"/>
    <cellStyle name="Normal 5 6 2 3 4" xfId="2968" xr:uid="{86CC2F47-EB2C-4A1B-BA23-4B74B48D72AA}"/>
    <cellStyle name="Normal 5 6 2 3 5" xfId="2969" xr:uid="{27A452AA-2BCC-4650-84A8-4E2E302EE217}"/>
    <cellStyle name="Normal 5 6 2 3 6" xfId="2970" xr:uid="{E4869DE2-E08F-4D29-BE32-4974AC881972}"/>
    <cellStyle name="Normal 5 6 2 4" xfId="580" xr:uid="{0DD4CF22-CAFB-454C-99E4-85159E4CF8FC}"/>
    <cellStyle name="Normal 5 6 2 4 2" xfId="581" xr:uid="{74335DAF-1083-4DC1-B56F-0EA419664C1C}"/>
    <cellStyle name="Normal 5 6 2 4 2 2" xfId="2971" xr:uid="{CD04BF4A-82A0-424A-BE98-498E0BC4ED1F}"/>
    <cellStyle name="Normal 5 6 2 4 2 3" xfId="2972" xr:uid="{B2531847-838C-4792-A32A-0FFB9C3B5055}"/>
    <cellStyle name="Normal 5 6 2 4 2 4" xfId="2973" xr:uid="{C43A1F02-995A-4DE1-9DDA-915A2D95A648}"/>
    <cellStyle name="Normal 5 6 2 4 3" xfId="2974" xr:uid="{A2090F33-1387-477C-B588-BCA563B74A13}"/>
    <cellStyle name="Normal 5 6 2 4 4" xfId="2975" xr:uid="{4E16A01A-316B-4E3E-9083-B60369E50B6D}"/>
    <cellStyle name="Normal 5 6 2 4 5" xfId="2976" xr:uid="{54C75300-EAB7-4E9F-9F4B-E229239E694A}"/>
    <cellStyle name="Normal 5 6 2 5" xfId="582" xr:uid="{77A6898D-AFDA-45CF-A421-1A7468C84B1E}"/>
    <cellStyle name="Normal 5 6 2 5 2" xfId="2977" xr:uid="{4AFBFDD3-DE72-4386-805A-588D4F83838C}"/>
    <cellStyle name="Normal 5 6 2 5 3" xfId="2978" xr:uid="{C32DEFB4-A597-4683-9688-C34AF661DD93}"/>
    <cellStyle name="Normal 5 6 2 5 4" xfId="2979" xr:uid="{803006EC-09D2-4681-8F9A-A3526321A965}"/>
    <cellStyle name="Normal 5 6 2 6" xfId="2980" xr:uid="{FF9DBD31-32EE-41F2-AF63-7973E3C6F730}"/>
    <cellStyle name="Normal 5 6 2 6 2" xfId="2981" xr:uid="{86F31FFE-268B-4733-93AF-D4EDA90B43FB}"/>
    <cellStyle name="Normal 5 6 2 6 3" xfId="2982" xr:uid="{1C39C28A-212E-4D0F-A9F6-399B8208E43A}"/>
    <cellStyle name="Normal 5 6 2 6 4" xfId="2983" xr:uid="{F1CE23B6-ED22-4E4E-918F-9F321A5F3233}"/>
    <cellStyle name="Normal 5 6 2 7" xfId="2984" xr:uid="{4EC6DA0D-E4A1-4909-9C98-278B697B671E}"/>
    <cellStyle name="Normal 5 6 2 8" xfId="2985" xr:uid="{89DED7C5-1D82-4A3D-B17E-9A96176E84A0}"/>
    <cellStyle name="Normal 5 6 2 9" xfId="2986" xr:uid="{A1FBBC5A-303D-462B-B530-85FBC03522CF}"/>
    <cellStyle name="Normal 5 6 3" xfId="311" xr:uid="{6183D93C-D031-4D5A-B9EE-316324175854}"/>
    <cellStyle name="Normal 5 6 3 2" xfId="583" xr:uid="{44A79826-8D4B-47D3-9E9A-31B1A23A8388}"/>
    <cellStyle name="Normal 5 6 3 2 2" xfId="584" xr:uid="{2476EED2-6929-449B-B4A1-941DE2F0C949}"/>
    <cellStyle name="Normal 5 6 3 2 2 2" xfId="1397" xr:uid="{5B6F918B-17FC-4FA4-8251-CC9802FD6859}"/>
    <cellStyle name="Normal 5 6 3 2 2 2 2" xfId="1398" xr:uid="{ADF3E2CC-7B7A-41FB-9C90-3F17A161FA9B}"/>
    <cellStyle name="Normal 5 6 3 2 2 3" xfId="1399" xr:uid="{C74F5808-CDE2-4947-B95F-DD2928F4606B}"/>
    <cellStyle name="Normal 5 6 3 2 2 4" xfId="2987" xr:uid="{E69B8F0D-20D4-4DEE-AC5B-CDE3F1A15D19}"/>
    <cellStyle name="Normal 5 6 3 2 3" xfId="1400" xr:uid="{10724E6B-69E5-4089-AF68-3A9013ED8365}"/>
    <cellStyle name="Normal 5 6 3 2 3 2" xfId="1401" xr:uid="{F136DEEF-A53D-450D-9CD3-7387D159A528}"/>
    <cellStyle name="Normal 5 6 3 2 3 3" xfId="2988" xr:uid="{1D9EDF0B-A4B1-4AA2-9047-FA57D77E7FFF}"/>
    <cellStyle name="Normal 5 6 3 2 3 4" xfId="2989" xr:uid="{EC7AF291-BF31-43A8-A51B-F836B8EEF995}"/>
    <cellStyle name="Normal 5 6 3 2 4" xfId="1402" xr:uid="{50936C8F-C85C-4F68-A836-32F6E0A85505}"/>
    <cellStyle name="Normal 5 6 3 2 5" xfId="2990" xr:uid="{F1FF035A-E0A2-400C-9243-22EB196FD3E3}"/>
    <cellStyle name="Normal 5 6 3 2 6" xfId="2991" xr:uid="{3A410226-1A59-4136-B484-76DD1EC8D3CE}"/>
    <cellStyle name="Normal 5 6 3 3" xfId="585" xr:uid="{E0BAD347-D5B2-45AA-B155-2C340992FE77}"/>
    <cellStyle name="Normal 5 6 3 3 2" xfId="1403" xr:uid="{636A1524-B394-4191-8EB9-B61449B11369}"/>
    <cellStyle name="Normal 5 6 3 3 2 2" xfId="1404" xr:uid="{776B03ED-FD86-4C51-A315-02B84D1167AA}"/>
    <cellStyle name="Normal 5 6 3 3 2 3" xfId="2992" xr:uid="{644100E0-06AB-44F7-B7CA-C88A88C828E5}"/>
    <cellStyle name="Normal 5 6 3 3 2 4" xfId="2993" xr:uid="{9DA90A6B-68CD-49F7-A95E-5E854305C7CD}"/>
    <cellStyle name="Normal 5 6 3 3 3" xfId="1405" xr:uid="{385E834E-7656-4CC6-A8EA-7B735E7A3FB2}"/>
    <cellStyle name="Normal 5 6 3 3 4" xfId="2994" xr:uid="{552FF92C-1635-4570-A63C-3297D7736CF8}"/>
    <cellStyle name="Normal 5 6 3 3 5" xfId="2995" xr:uid="{DD5CE9C4-444A-4BF0-94DF-2CC74D8C5B87}"/>
    <cellStyle name="Normal 5 6 3 4" xfId="1406" xr:uid="{92AB4C05-0DB1-40C2-8D07-506FCF0B8844}"/>
    <cellStyle name="Normal 5 6 3 4 2" xfId="1407" xr:uid="{EAE980E1-D240-486A-8D28-0ED351399041}"/>
    <cellStyle name="Normal 5 6 3 4 3" xfId="2996" xr:uid="{09EE8D4D-5E7F-4F33-9545-E873A7EBA075}"/>
    <cellStyle name="Normal 5 6 3 4 4" xfId="2997" xr:uid="{B784409C-18C2-4D5C-8702-7C56BF6008FB}"/>
    <cellStyle name="Normal 5 6 3 5" xfId="1408" xr:uid="{837A54BA-2DBA-447E-9DCF-E1DDC71A03A2}"/>
    <cellStyle name="Normal 5 6 3 5 2" xfId="2998" xr:uid="{27B63E44-1298-460C-97A6-F81351C0CFBC}"/>
    <cellStyle name="Normal 5 6 3 5 3" xfId="2999" xr:uid="{AD4052DF-B7A3-40DD-94EB-7B12DE426687}"/>
    <cellStyle name="Normal 5 6 3 5 4" xfId="3000" xr:uid="{B77BF571-5AC3-44F5-A8E2-B171443923BA}"/>
    <cellStyle name="Normal 5 6 3 6" xfId="3001" xr:uid="{16AB0171-09F4-419D-972A-B5B82462D6A5}"/>
    <cellStyle name="Normal 5 6 3 7" xfId="3002" xr:uid="{EE44816F-34F5-4CAB-967C-98D18038F7F6}"/>
    <cellStyle name="Normal 5 6 3 8" xfId="3003" xr:uid="{E4C15347-63D7-4187-9C88-35C89F739F7F}"/>
    <cellStyle name="Normal 5 6 4" xfId="312" xr:uid="{7A2E80BF-1858-4D8B-8E53-5BC011CD7237}"/>
    <cellStyle name="Normal 5 6 4 2" xfId="586" xr:uid="{4B4C9997-536E-48BD-BE95-4B44D1C8FAC8}"/>
    <cellStyle name="Normal 5 6 4 2 2" xfId="587" xr:uid="{C64F54E8-4EA2-498A-9E56-C139FDE24DAC}"/>
    <cellStyle name="Normal 5 6 4 2 2 2" xfId="1409" xr:uid="{32430DD5-4FD9-46C6-BCEC-5905DEC758A0}"/>
    <cellStyle name="Normal 5 6 4 2 2 3" xfId="3004" xr:uid="{CC2A8DA4-8B8E-43B0-A161-548123C25896}"/>
    <cellStyle name="Normal 5 6 4 2 2 4" xfId="3005" xr:uid="{3E3A5C4F-33EB-444C-B532-996C4FFB4976}"/>
    <cellStyle name="Normal 5 6 4 2 3" xfId="1410" xr:uid="{BD4C20FD-2752-4C46-A027-DDE1F87F07A6}"/>
    <cellStyle name="Normal 5 6 4 2 4" xfId="3006" xr:uid="{E96C0BA4-3263-4706-92C6-EB7506AF5731}"/>
    <cellStyle name="Normal 5 6 4 2 5" xfId="3007" xr:uid="{83AE3345-3AAC-4FD4-A891-AD2400890794}"/>
    <cellStyle name="Normal 5 6 4 3" xfId="588" xr:uid="{6949F2FD-42EF-424A-8994-37D0BA90386B}"/>
    <cellStyle name="Normal 5 6 4 3 2" xfId="1411" xr:uid="{846FA6DE-9C31-4F0D-88C4-67260CD4D4FF}"/>
    <cellStyle name="Normal 5 6 4 3 3" xfId="3008" xr:uid="{C3C0EAC5-1B99-42CB-87D7-BBF57FAC1C7F}"/>
    <cellStyle name="Normal 5 6 4 3 4" xfId="3009" xr:uid="{78DA863A-9626-42C7-A0E6-DC9FC9093BB5}"/>
    <cellStyle name="Normal 5 6 4 4" xfId="1412" xr:uid="{0EE85D41-A6A6-47EA-9DB2-13A81DDD3494}"/>
    <cellStyle name="Normal 5 6 4 4 2" xfId="3010" xr:uid="{71E6EE7D-0525-429A-96CF-3E0CD66B08B3}"/>
    <cellStyle name="Normal 5 6 4 4 3" xfId="3011" xr:uid="{4DB5CBA5-BE3A-47CC-AF73-41152B4843DD}"/>
    <cellStyle name="Normal 5 6 4 4 4" xfId="3012" xr:uid="{4B079564-B596-40BC-B870-DC427BA4BCD1}"/>
    <cellStyle name="Normal 5 6 4 5" xfId="3013" xr:uid="{3EF5E873-09D0-4254-AD55-264D0D18763F}"/>
    <cellStyle name="Normal 5 6 4 6" xfId="3014" xr:uid="{06C6F22C-295F-4C2F-AEF8-8BA2B53E1AD6}"/>
    <cellStyle name="Normal 5 6 4 7" xfId="3015" xr:uid="{63773F2E-DAD1-4E8D-A9E3-D8DE5090C2B0}"/>
    <cellStyle name="Normal 5 6 5" xfId="313" xr:uid="{E1D43EB9-7A40-4C09-B4B0-C32C48A31E24}"/>
    <cellStyle name="Normal 5 6 5 2" xfId="589" xr:uid="{B10CA1EC-EA64-43AB-9217-E2E62B3A4833}"/>
    <cellStyle name="Normal 5 6 5 2 2" xfId="1413" xr:uid="{046EEE80-743D-4730-A22F-403BDBE2C2EF}"/>
    <cellStyle name="Normal 5 6 5 2 3" xfId="3016" xr:uid="{FE9C3757-AFDE-4307-A8D1-F331FC263D7E}"/>
    <cellStyle name="Normal 5 6 5 2 4" xfId="3017" xr:uid="{46E643CD-DE65-4B9B-A43E-C6C4BE649D62}"/>
    <cellStyle name="Normal 5 6 5 3" xfId="1414" xr:uid="{6B8FF806-2BAC-4CE4-82EF-FA6682B993C6}"/>
    <cellStyle name="Normal 5 6 5 3 2" xfId="3018" xr:uid="{67502A2D-BA00-4A82-85EA-58049121599F}"/>
    <cellStyle name="Normal 5 6 5 3 3" xfId="3019" xr:uid="{B74D6DD4-061D-4E43-B095-AB236B86A6B7}"/>
    <cellStyle name="Normal 5 6 5 3 4" xfId="3020" xr:uid="{F72A90BC-5475-4913-BFDB-5C12A22086F7}"/>
    <cellStyle name="Normal 5 6 5 4" xfId="3021" xr:uid="{B5DE58F3-13AE-4752-A4DB-5A9301861F1E}"/>
    <cellStyle name="Normal 5 6 5 5" xfId="3022" xr:uid="{5D787797-B055-40A5-BE2E-77025A69586F}"/>
    <cellStyle name="Normal 5 6 5 6" xfId="3023" xr:uid="{CA02E8A9-AC0B-4DEF-A717-01216AE43529}"/>
    <cellStyle name="Normal 5 6 6" xfId="590" xr:uid="{351534E3-4FDF-4864-B994-E07A54D3A1A3}"/>
    <cellStyle name="Normal 5 6 6 2" xfId="1415" xr:uid="{4D69702C-80CA-4037-B572-6BD1728643B4}"/>
    <cellStyle name="Normal 5 6 6 2 2" xfId="3024" xr:uid="{70E9FD3B-6F7C-4E63-A317-B4A47DBEF02F}"/>
    <cellStyle name="Normal 5 6 6 2 3" xfId="3025" xr:uid="{BC1B3436-FC6E-4540-BCB8-9D13FA440912}"/>
    <cellStyle name="Normal 5 6 6 2 4" xfId="3026" xr:uid="{6E1A89AD-244C-4A34-9373-0EED09AE6DEA}"/>
    <cellStyle name="Normal 5 6 6 3" xfId="3027" xr:uid="{41D640E2-26AE-4637-A86E-8F79732DD68E}"/>
    <cellStyle name="Normal 5 6 6 4" xfId="3028" xr:uid="{476CF105-AAAC-4A47-B190-5CEC4650B6B7}"/>
    <cellStyle name="Normal 5 6 6 5" xfId="3029" xr:uid="{68508268-A6A6-49A8-A8E4-DFE8E8E57E8F}"/>
    <cellStyle name="Normal 5 6 7" xfId="1416" xr:uid="{BB6917C3-AE66-4773-9699-76FF58AF28FF}"/>
    <cellStyle name="Normal 5 6 7 2" xfId="3030" xr:uid="{7F39EA45-DCFA-4C83-B687-EC17B5DBA4BE}"/>
    <cellStyle name="Normal 5 6 7 3" xfId="3031" xr:uid="{3C3BD9A9-DAB6-4950-AF07-7DEE84C9B55C}"/>
    <cellStyle name="Normal 5 6 7 4" xfId="3032" xr:uid="{42F91010-8D68-41FF-8B77-CEFD206C1075}"/>
    <cellStyle name="Normal 5 6 8" xfId="3033" xr:uid="{B2DD8AAA-28EC-4647-8387-06781185EAA3}"/>
    <cellStyle name="Normal 5 6 8 2" xfId="3034" xr:uid="{3536A381-DF14-4DB2-8DA0-C5AB6822C204}"/>
    <cellStyle name="Normal 5 6 8 3" xfId="3035" xr:uid="{10C107E0-A2D1-423F-9325-CD8656E60AA6}"/>
    <cellStyle name="Normal 5 6 8 4" xfId="3036" xr:uid="{99993949-8B70-4FD3-8947-EC7327775FE3}"/>
    <cellStyle name="Normal 5 6 9" xfId="3037" xr:uid="{F9BBFDE7-C240-4774-B72E-A812ED953013}"/>
    <cellStyle name="Normal 5 7" xfId="106" xr:uid="{195D0CDF-E79D-4FA8-95CF-D9FFD4F92D97}"/>
    <cellStyle name="Normal 5 7 2" xfId="107" xr:uid="{D3DA2A18-A6A1-441D-ADAA-5400A48444AD}"/>
    <cellStyle name="Normal 5 7 2 2" xfId="314" xr:uid="{120ECC79-4C6C-49B7-9A91-F8DE4C996BAA}"/>
    <cellStyle name="Normal 5 7 2 2 2" xfId="591" xr:uid="{27E97E03-A088-4B39-BA84-BB6802457E3E}"/>
    <cellStyle name="Normal 5 7 2 2 2 2" xfId="1417" xr:uid="{03B0AA7F-23FE-436A-AFE3-99B6A6CC86A3}"/>
    <cellStyle name="Normal 5 7 2 2 2 3" xfId="3038" xr:uid="{38754826-E752-4B4E-8897-D5DB47C59959}"/>
    <cellStyle name="Normal 5 7 2 2 2 4" xfId="3039" xr:uid="{53C9DA5E-2AA5-4722-B941-953547508CEF}"/>
    <cellStyle name="Normal 5 7 2 2 3" xfId="1418" xr:uid="{D1A0DF03-9959-4F2C-9595-EA68FC8A5499}"/>
    <cellStyle name="Normal 5 7 2 2 3 2" xfId="3040" xr:uid="{17666B14-5992-4039-B617-A0B6548A93F8}"/>
    <cellStyle name="Normal 5 7 2 2 3 3" xfId="3041" xr:uid="{DE545A06-05D4-4BF4-A3E4-F0532DFAC7A9}"/>
    <cellStyle name="Normal 5 7 2 2 3 4" xfId="3042" xr:uid="{6EE4EF8A-DD79-4E84-8685-0A5E8ABA7BFA}"/>
    <cellStyle name="Normal 5 7 2 2 4" xfId="3043" xr:uid="{48038BC3-B7F2-4277-ABB5-3C196847159C}"/>
    <cellStyle name="Normal 5 7 2 2 5" xfId="3044" xr:uid="{A684E9FB-0343-4C3D-A66B-2A2124F4106E}"/>
    <cellStyle name="Normal 5 7 2 2 6" xfId="3045" xr:uid="{E48372AE-F352-49A6-8955-5F139C01DF95}"/>
    <cellStyle name="Normal 5 7 2 3" xfId="592" xr:uid="{1C05591E-58BD-4ABA-8D27-6D69A063BFF5}"/>
    <cellStyle name="Normal 5 7 2 3 2" xfId="1419" xr:uid="{995A6CCA-73C6-437E-BA9E-63B899C25325}"/>
    <cellStyle name="Normal 5 7 2 3 2 2" xfId="3046" xr:uid="{AA990A82-CF65-4995-BB9A-ABDC36B27CBC}"/>
    <cellStyle name="Normal 5 7 2 3 2 3" xfId="3047" xr:uid="{330955F6-E53E-4D84-8EE3-AC69F318AAE9}"/>
    <cellStyle name="Normal 5 7 2 3 2 4" xfId="3048" xr:uid="{0D7803F5-5C17-471E-809D-C50C116ABA7D}"/>
    <cellStyle name="Normal 5 7 2 3 3" xfId="3049" xr:uid="{1EED3EEC-76EF-4323-AB2F-B0D9A942CEDE}"/>
    <cellStyle name="Normal 5 7 2 3 4" xfId="3050" xr:uid="{9933F439-C5CF-4ADE-8C3E-677870CBFBBB}"/>
    <cellStyle name="Normal 5 7 2 3 5" xfId="3051" xr:uid="{F5D7C801-40CB-4A49-8815-968CF2BA73AA}"/>
    <cellStyle name="Normal 5 7 2 4" xfId="1420" xr:uid="{23AE4F88-A487-4CA4-BA3B-D3C8FEEB70EC}"/>
    <cellStyle name="Normal 5 7 2 4 2" xfId="3052" xr:uid="{F7B56B1A-5746-4A9A-AAD9-DCB02417C610}"/>
    <cellStyle name="Normal 5 7 2 4 3" xfId="3053" xr:uid="{B1B51888-7101-41FF-956D-68BDE0E25860}"/>
    <cellStyle name="Normal 5 7 2 4 4" xfId="3054" xr:uid="{6ACACD62-3597-4E33-8115-9E009818DFB2}"/>
    <cellStyle name="Normal 5 7 2 5" xfId="3055" xr:uid="{53C0DBA3-C433-443A-AB5D-6B8754CC4F81}"/>
    <cellStyle name="Normal 5 7 2 5 2" xfId="3056" xr:uid="{E2FAB684-F6C5-498C-B8F2-3485D962CBCF}"/>
    <cellStyle name="Normal 5 7 2 5 3" xfId="3057" xr:uid="{14AC8466-C3E3-4D93-A71C-496B442714D6}"/>
    <cellStyle name="Normal 5 7 2 5 4" xfId="3058" xr:uid="{ACEE0A2B-416B-414E-A372-552006E59625}"/>
    <cellStyle name="Normal 5 7 2 6" xfId="3059" xr:uid="{3EC9B824-D761-4AFB-8A19-012EFDF9E2C2}"/>
    <cellStyle name="Normal 5 7 2 7" xfId="3060" xr:uid="{2DC7E19F-279B-4F89-B24E-07D07B30D8A9}"/>
    <cellStyle name="Normal 5 7 2 8" xfId="3061" xr:uid="{1190EE71-02A7-47DF-960F-1C048BA3CECB}"/>
    <cellStyle name="Normal 5 7 3" xfId="315" xr:uid="{CD3F7137-B91D-454B-9923-2C90459BD4ED}"/>
    <cellStyle name="Normal 5 7 3 2" xfId="593" xr:uid="{E7C91096-0B85-4675-B445-215610426B99}"/>
    <cellStyle name="Normal 5 7 3 2 2" xfId="594" xr:uid="{C3CEF4C8-574B-46CD-A986-EAA91E27FC8B}"/>
    <cellStyle name="Normal 5 7 3 2 3" xfId="3062" xr:uid="{954030FE-7EEE-4CA0-BC00-40F4CFF8326F}"/>
    <cellStyle name="Normal 5 7 3 2 4" xfId="3063" xr:uid="{4681CFDF-C11B-4316-B5E5-67223468B698}"/>
    <cellStyle name="Normal 5 7 3 3" xfId="595" xr:uid="{C89EEC6A-F4DD-4A09-9ED9-DA36E155F016}"/>
    <cellStyle name="Normal 5 7 3 3 2" xfId="3064" xr:uid="{BBCB7532-B6C2-4E76-AA00-4F442A83E45F}"/>
    <cellStyle name="Normal 5 7 3 3 3" xfId="3065" xr:uid="{C2A2FE02-5A03-4145-A384-ED5A1D1F7DDD}"/>
    <cellStyle name="Normal 5 7 3 3 4" xfId="3066" xr:uid="{8F0FE91A-DCED-4AC0-B7B1-3A85CCF4E5B7}"/>
    <cellStyle name="Normal 5 7 3 4" xfId="3067" xr:uid="{69AE9998-A7E7-4AA0-85EE-B236959FB866}"/>
    <cellStyle name="Normal 5 7 3 5" xfId="3068" xr:uid="{825D2143-0E84-4F8A-B506-9458B47EA745}"/>
    <cellStyle name="Normal 5 7 3 6" xfId="3069" xr:uid="{74B669F3-C40A-44FA-B080-01E04D7668DD}"/>
    <cellStyle name="Normal 5 7 4" xfId="316" xr:uid="{130D1EB5-A8B4-4234-88E0-768374C7DEA9}"/>
    <cellStyle name="Normal 5 7 4 2" xfId="596" xr:uid="{92435CDD-5DAE-4847-AF12-BAB6ECCA3249}"/>
    <cellStyle name="Normal 5 7 4 2 2" xfId="3070" xr:uid="{7E1759DB-5EFD-4441-8564-179E2C5706BC}"/>
    <cellStyle name="Normal 5 7 4 2 3" xfId="3071" xr:uid="{D61CCA09-1014-4D63-AFE0-7B237D8D9560}"/>
    <cellStyle name="Normal 5 7 4 2 4" xfId="3072" xr:uid="{29F9C2EB-C0F5-4A74-BB44-E9EC3B4A6E42}"/>
    <cellStyle name="Normal 5 7 4 3" xfId="3073" xr:uid="{85B93860-544D-4B30-89E1-9A9E569F54B6}"/>
    <cellStyle name="Normal 5 7 4 4" xfId="3074" xr:uid="{3D465F4D-ABB3-4D29-9CE7-0F12CC607FE6}"/>
    <cellStyle name="Normal 5 7 4 5" xfId="3075" xr:uid="{29286045-5744-46F7-B959-6A9233824C37}"/>
    <cellStyle name="Normal 5 7 5" xfId="597" xr:uid="{E69FC4DA-D3A8-4997-9B8C-D33A212E9CC7}"/>
    <cellStyle name="Normal 5 7 5 2" xfId="3076" xr:uid="{B7A2470A-532C-4964-8F28-B13BCEBCB375}"/>
    <cellStyle name="Normal 5 7 5 3" xfId="3077" xr:uid="{109A3D3B-4C71-46FA-A9D2-48E2D7A9413C}"/>
    <cellStyle name="Normal 5 7 5 4" xfId="3078" xr:uid="{5C8D8F63-862C-4192-BA33-6D823E3F0EFB}"/>
    <cellStyle name="Normal 5 7 6" xfId="3079" xr:uid="{FE03C3A2-CCF2-4C20-833F-AEBC20C9E5D4}"/>
    <cellStyle name="Normal 5 7 6 2" xfId="3080" xr:uid="{BD489186-BDAF-45A9-8EDF-309A1F50D15C}"/>
    <cellStyle name="Normal 5 7 6 3" xfId="3081" xr:uid="{90C90AD3-8953-4ED0-810A-78EEC57D141A}"/>
    <cellStyle name="Normal 5 7 6 4" xfId="3082" xr:uid="{6689CD88-1AEB-418B-885D-94F9D5D6AE20}"/>
    <cellStyle name="Normal 5 7 7" xfId="3083" xr:uid="{5D4C4C27-9DE5-43D1-B42C-EF05ECF829F8}"/>
    <cellStyle name="Normal 5 7 8" xfId="3084" xr:uid="{F72440AD-632B-4A78-B6B9-B4FA4D4EE7F4}"/>
    <cellStyle name="Normal 5 7 9" xfId="3085" xr:uid="{A6982C94-B097-4FBE-B7C4-ED5B9392606F}"/>
    <cellStyle name="Normal 5 8" xfId="108" xr:uid="{B4B426CE-DB00-4748-AB98-24E314394E08}"/>
    <cellStyle name="Normal 5 8 2" xfId="317" xr:uid="{5E71AF87-468B-4171-A5CD-1887089C34C4}"/>
    <cellStyle name="Normal 5 8 2 2" xfId="598" xr:uid="{60285415-6814-4957-A1E9-FFCB26518F65}"/>
    <cellStyle name="Normal 5 8 2 2 2" xfId="1421" xr:uid="{B3390580-E568-4E6A-B5D0-06774312EFFF}"/>
    <cellStyle name="Normal 5 8 2 2 2 2" xfId="1422" xr:uid="{F3949102-FC4A-45DF-AF45-452C0DDE1786}"/>
    <cellStyle name="Normal 5 8 2 2 3" xfId="1423" xr:uid="{D7A6827F-506E-49EA-887F-C38D09DBD2D0}"/>
    <cellStyle name="Normal 5 8 2 2 4" xfId="3086" xr:uid="{0D5F5C25-29F2-44E5-B85A-5CDC6117A070}"/>
    <cellStyle name="Normal 5 8 2 3" xfId="1424" xr:uid="{F7E33C31-E156-43A8-A87C-C66A667878B6}"/>
    <cellStyle name="Normal 5 8 2 3 2" xfId="1425" xr:uid="{89E69117-F463-4AE6-9FCA-16E2A9DA1D0A}"/>
    <cellStyle name="Normal 5 8 2 3 3" xfId="3087" xr:uid="{6289D748-EA65-4C04-A295-F42A399E3A1E}"/>
    <cellStyle name="Normal 5 8 2 3 4" xfId="3088" xr:uid="{EA250A03-93D5-470D-BAB8-0430B91DC3AF}"/>
    <cellStyle name="Normal 5 8 2 4" xfId="1426" xr:uid="{77ADCDBB-570F-42DF-9E7C-BB913DC86494}"/>
    <cellStyle name="Normal 5 8 2 5" xfId="3089" xr:uid="{8013B5F7-E5E9-40E6-BBAC-2CDEB7DC0146}"/>
    <cellStyle name="Normal 5 8 2 6" xfId="3090" xr:uid="{FF5502F3-ED6D-47AE-8AA8-0F4D8BF0FE9F}"/>
    <cellStyle name="Normal 5 8 3" xfId="599" xr:uid="{30F79F01-4885-4659-A9FB-F7271C2FC547}"/>
    <cellStyle name="Normal 5 8 3 2" xfId="1427" xr:uid="{6882C0AE-F40A-4D99-B5E7-A0A942E1AA36}"/>
    <cellStyle name="Normal 5 8 3 2 2" xfId="1428" xr:uid="{7E2D368D-260A-4A69-91D2-06A55750D9A5}"/>
    <cellStyle name="Normal 5 8 3 2 3" xfId="3091" xr:uid="{4333129C-B20B-42FA-ACEB-57EF442B3CB7}"/>
    <cellStyle name="Normal 5 8 3 2 4" xfId="3092" xr:uid="{8AD54B56-9002-409E-8251-393F2391D6FC}"/>
    <cellStyle name="Normal 5 8 3 3" xfId="1429" xr:uid="{48280FC9-D8E7-40C8-8BB2-CE858FDE6BAC}"/>
    <cellStyle name="Normal 5 8 3 4" xfId="3093" xr:uid="{F1E0B393-504A-4F77-97AD-61437B3BCECD}"/>
    <cellStyle name="Normal 5 8 3 5" xfId="3094" xr:uid="{79C57D2C-0CB3-4AC9-934F-FB8732B5DD02}"/>
    <cellStyle name="Normal 5 8 4" xfId="1430" xr:uid="{82006925-FDFF-49A1-99B4-033553C22946}"/>
    <cellStyle name="Normal 5 8 4 2" xfId="1431" xr:uid="{0B461785-C26F-472E-91BF-04E9A8FFD4BB}"/>
    <cellStyle name="Normal 5 8 4 3" xfId="3095" xr:uid="{A70EF8B5-6E02-4A96-B1B8-148E8FEF4B37}"/>
    <cellStyle name="Normal 5 8 4 4" xfId="3096" xr:uid="{B9F2E94C-C6AF-418B-8B5E-76B70295D21F}"/>
    <cellStyle name="Normal 5 8 5" xfId="1432" xr:uid="{512BC6EA-BEFC-41C1-A9B3-F8321B0786DF}"/>
    <cellStyle name="Normal 5 8 5 2" xfId="3097" xr:uid="{F25495BD-20BC-4F41-A296-22B82F0223C0}"/>
    <cellStyle name="Normal 5 8 5 3" xfId="3098" xr:uid="{86119829-0473-4ACD-8F31-3BFD7AF06E1A}"/>
    <cellStyle name="Normal 5 8 5 4" xfId="3099" xr:uid="{AF3EC0FF-96C4-4EEA-B8F9-25A03FDF6E2E}"/>
    <cellStyle name="Normal 5 8 6" xfId="3100" xr:uid="{9043D23B-1B86-4DE1-B19E-C5CB60D5E4BB}"/>
    <cellStyle name="Normal 5 8 7" xfId="3101" xr:uid="{A088FC03-8D40-4B96-AC12-81E47B8DCF75}"/>
    <cellStyle name="Normal 5 8 8" xfId="3102" xr:uid="{537AF4AD-CF77-4B99-886B-0CA0D1C2D149}"/>
    <cellStyle name="Normal 5 9" xfId="318" xr:uid="{F8B658EE-8021-4C03-B278-6C299C315253}"/>
    <cellStyle name="Normal 5 9 2" xfId="600" xr:uid="{29775D34-EF32-445D-A35A-A836D558B739}"/>
    <cellStyle name="Normal 5 9 2 2" xfId="601" xr:uid="{B5F568B6-4F2D-4E6E-B98A-E378C7A92584}"/>
    <cellStyle name="Normal 5 9 2 2 2" xfId="1433" xr:uid="{BB553291-81A4-474D-9525-3D37F0A69CF6}"/>
    <cellStyle name="Normal 5 9 2 2 3" xfId="3103" xr:uid="{143C2450-DDDD-4890-881E-7FA3F9D5FA6D}"/>
    <cellStyle name="Normal 5 9 2 2 4" xfId="3104" xr:uid="{9A414FB0-66BF-4BA3-8A56-D27DA47A7DBC}"/>
    <cellStyle name="Normal 5 9 2 3" xfId="1434" xr:uid="{98DD6BB2-4FAF-4F3C-9CF5-219264344BF7}"/>
    <cellStyle name="Normal 5 9 2 4" xfId="3105" xr:uid="{F72366E0-BDE8-4017-A650-D1243301BE6D}"/>
    <cellStyle name="Normal 5 9 2 5" xfId="3106" xr:uid="{96F4DA2C-8265-4C34-9D2E-40EB9118B714}"/>
    <cellStyle name="Normal 5 9 3" xfId="602" xr:uid="{49D72350-CB51-4E67-B758-5E9A4C1EF579}"/>
    <cellStyle name="Normal 5 9 3 2" xfId="1435" xr:uid="{ACBE9948-3608-460E-8B65-568677861724}"/>
    <cellStyle name="Normal 5 9 3 3" xfId="3107" xr:uid="{CE2033A3-BD4D-4597-A144-1D950AF6413B}"/>
    <cellStyle name="Normal 5 9 3 4" xfId="3108" xr:uid="{542D2E94-B8F1-4FE0-A8C4-7AE5D0148AA0}"/>
    <cellStyle name="Normal 5 9 4" xfId="1436" xr:uid="{6C24BAC5-66FB-414C-BE97-CD8827ABA662}"/>
    <cellStyle name="Normal 5 9 4 2" xfId="3109" xr:uid="{42E06194-B816-4594-9F93-941BF65B2744}"/>
    <cellStyle name="Normal 5 9 4 3" xfId="3110" xr:uid="{63385C92-FEA1-4570-8623-54AD1C39717E}"/>
    <cellStyle name="Normal 5 9 4 4" xfId="3111" xr:uid="{E29E852C-18EA-4C52-B070-579A0481FD4F}"/>
    <cellStyle name="Normal 5 9 5" xfId="3112" xr:uid="{93645206-1A56-4EDC-9538-0B997F797EC2}"/>
    <cellStyle name="Normal 5 9 6" xfId="3113" xr:uid="{466CB748-5788-4A0C-B4A5-8AA1C6E43502}"/>
    <cellStyle name="Normal 5 9 7" xfId="3114" xr:uid="{3E1755F0-DA7B-41BD-95F5-B848728CD2F6}"/>
    <cellStyle name="Normal 6" xfId="109" xr:uid="{A61A79C2-DB0C-4F20-969A-13D6D88D0A34}"/>
    <cellStyle name="Normal 6 10" xfId="319" xr:uid="{5CE42795-ABF7-4F4E-849E-FD56D3A714BF}"/>
    <cellStyle name="Normal 6 10 2" xfId="1437" xr:uid="{639E38BC-45B1-48E3-AE26-26F82FB0F736}"/>
    <cellStyle name="Normal 6 10 2 2" xfId="3115" xr:uid="{D03616B3-9EC9-4EA1-ABDA-3FFBB9054C6E}"/>
    <cellStyle name="Normal 6 10 2 2 2" xfId="4588" xr:uid="{0AE6FEA7-2999-419F-B620-DEAAF722FCCE}"/>
    <cellStyle name="Normal 6 10 2 3" xfId="3116" xr:uid="{2BF1B684-1039-4007-BDB9-C5BAE0D3E9A9}"/>
    <cellStyle name="Normal 6 10 2 4" xfId="3117" xr:uid="{1B9AFB48-35B6-4A7F-9DB0-93981BEC0EFE}"/>
    <cellStyle name="Normal 6 10 2 5" xfId="5344" xr:uid="{BA3A8B9E-6839-4494-985E-4A0BA6239F37}"/>
    <cellStyle name="Normal 6 10 3" xfId="3118" xr:uid="{DF0AC279-A5B5-49B5-98C6-A3291F29A956}"/>
    <cellStyle name="Normal 6 10 4" xfId="3119" xr:uid="{C9A3493C-8EDC-4719-89F4-18445571954C}"/>
    <cellStyle name="Normal 6 10 5" xfId="3120" xr:uid="{D1DD95D9-79E3-40BB-A39C-C76F8F4ECAAE}"/>
    <cellStyle name="Normal 6 11" xfId="1438" xr:uid="{E43D64EC-17AE-453C-B6E6-0DC5CA37DE7C}"/>
    <cellStyle name="Normal 6 11 2" xfId="3121" xr:uid="{D7BE49A2-4C24-444C-9243-FF1D47CB81B1}"/>
    <cellStyle name="Normal 6 11 3" xfId="3122" xr:uid="{CA9BB8B8-7A73-4D62-B8D0-295E16AAC75C}"/>
    <cellStyle name="Normal 6 11 4" xfId="3123" xr:uid="{8E91FF42-7C30-4054-AE92-37EB1D4CA683}"/>
    <cellStyle name="Normal 6 12" xfId="902" xr:uid="{722F45AA-71F7-410B-8B15-04E500B1CD9A}"/>
    <cellStyle name="Normal 6 12 2" xfId="3124" xr:uid="{4AD7E6DB-C17D-4957-92D5-B40AEC2898D1}"/>
    <cellStyle name="Normal 6 12 3" xfId="3125" xr:uid="{6DEA2489-CE75-477D-A881-52713D8F4F44}"/>
    <cellStyle name="Normal 6 12 4" xfId="3126" xr:uid="{EEBF0A79-AAAC-4581-B6D0-58536761052B}"/>
    <cellStyle name="Normal 6 13" xfId="899" xr:uid="{AE830F2C-BD36-4165-8C33-1C6A8DC4EF0E}"/>
    <cellStyle name="Normal 6 13 2" xfId="3128" xr:uid="{32C7D2AE-960C-4E37-90B5-F67E335B5112}"/>
    <cellStyle name="Normal 6 13 3" xfId="4315" xr:uid="{16C9794E-1263-4453-A2DC-F4903C94CCC6}"/>
    <cellStyle name="Normal 6 13 4" xfId="3127" xr:uid="{872F99BF-77F0-4EFB-B302-C4696CC95D58}"/>
    <cellStyle name="Normal 6 13 5" xfId="5319" xr:uid="{431010B6-DC2F-42DA-B04D-7C42CF8FF46C}"/>
    <cellStyle name="Normal 6 14" xfId="3129" xr:uid="{F33DA44F-463D-479B-A162-1FB738AE3C3F}"/>
    <cellStyle name="Normal 6 15" xfId="3130" xr:uid="{89A34CF0-BC73-4E25-A590-127DFB60F61D}"/>
    <cellStyle name="Normal 6 16" xfId="3131" xr:uid="{3C516DF5-3394-4E22-8FEC-4FD1790ACF68}"/>
    <cellStyle name="Normal 6 2" xfId="110" xr:uid="{525D39B0-163D-4CC2-AB96-4C549F4F439E}"/>
    <cellStyle name="Normal 6 2 2" xfId="320" xr:uid="{32C76DFD-CC37-42A1-87CB-7B9E81730E84}"/>
    <cellStyle name="Normal 6 2 2 2" xfId="4671" xr:uid="{EAAD0817-AA8B-4771-AE25-8388BD0913CF}"/>
    <cellStyle name="Normal 6 2 3" xfId="4560" xr:uid="{CE7BB57C-7D05-4ADD-8945-013FA079803D}"/>
    <cellStyle name="Normal 6 3" xfId="111" xr:uid="{2CFA4472-64C8-4AC4-82DF-35FF1FB7E8CF}"/>
    <cellStyle name="Normal 6 3 10" xfId="3132" xr:uid="{9F89CF00-A858-46F9-A5C0-DE56332CF8C2}"/>
    <cellStyle name="Normal 6 3 11" xfId="3133" xr:uid="{B6B1609A-8AEA-4216-B695-47DD948AE570}"/>
    <cellStyle name="Normal 6 3 2" xfId="112" xr:uid="{7D0F9D9E-F2B4-441A-8453-A0EB525AAD08}"/>
    <cellStyle name="Normal 6 3 2 2" xfId="113" xr:uid="{84D8BC2B-DB06-424E-B1A6-91D437828C8E}"/>
    <cellStyle name="Normal 6 3 2 2 2" xfId="321" xr:uid="{40D4FF72-C401-4FA6-B667-FB20F896E035}"/>
    <cellStyle name="Normal 6 3 2 2 2 2" xfId="603" xr:uid="{FE89306E-0C63-4E2F-A35A-FB77AE330877}"/>
    <cellStyle name="Normal 6 3 2 2 2 2 2" xfId="604" xr:uid="{1899E795-80D2-4F19-8438-8609679F67C7}"/>
    <cellStyle name="Normal 6 3 2 2 2 2 2 2" xfId="1439" xr:uid="{F252DFF8-EE9A-4008-8A36-228EA4CE38FC}"/>
    <cellStyle name="Normal 6 3 2 2 2 2 2 2 2" xfId="1440" xr:uid="{66D99990-1F82-41CA-910A-18018FD39D8F}"/>
    <cellStyle name="Normal 6 3 2 2 2 2 2 3" xfId="1441" xr:uid="{BDA348F1-B8C9-4B88-B021-575C3966B975}"/>
    <cellStyle name="Normal 6 3 2 2 2 2 3" xfId="1442" xr:uid="{49787647-1DDB-48BE-AABA-590973CE8AE2}"/>
    <cellStyle name="Normal 6 3 2 2 2 2 3 2" xfId="1443" xr:uid="{7031F8AA-B547-4159-A7E1-BEF5A5765FAF}"/>
    <cellStyle name="Normal 6 3 2 2 2 2 4" xfId="1444" xr:uid="{7B342070-4FBE-4966-99EB-48519675DC44}"/>
    <cellStyle name="Normal 6 3 2 2 2 3" xfId="605" xr:uid="{C0BD9F64-E087-4D9A-9E89-FBE2C66AA006}"/>
    <cellStyle name="Normal 6 3 2 2 2 3 2" xfId="1445" xr:uid="{20DCBD0F-5928-4A96-9CCB-FE8CF0D76B22}"/>
    <cellStyle name="Normal 6 3 2 2 2 3 2 2" xfId="1446" xr:uid="{F043F713-8382-43C7-865A-16DBE576BF4C}"/>
    <cellStyle name="Normal 6 3 2 2 2 3 3" xfId="1447" xr:uid="{1CA2E069-EB60-4DCD-B571-61CAC3FB454D}"/>
    <cellStyle name="Normal 6 3 2 2 2 3 4" xfId="3134" xr:uid="{F3AFCD92-6BF4-4E8B-8551-4631F0EDA2B8}"/>
    <cellStyle name="Normal 6 3 2 2 2 4" xfId="1448" xr:uid="{6731F157-A4E2-4BEC-B03E-35F79C558D21}"/>
    <cellStyle name="Normal 6 3 2 2 2 4 2" xfId="1449" xr:uid="{C0DBC7CD-DF95-4194-80F6-0456D1A301A3}"/>
    <cellStyle name="Normal 6 3 2 2 2 5" xfId="1450" xr:uid="{E990E173-560A-487D-9575-9EF30F3C4929}"/>
    <cellStyle name="Normal 6 3 2 2 2 6" xfId="3135" xr:uid="{8A106D68-83B6-4CD6-AB7B-B2492F794000}"/>
    <cellStyle name="Normal 6 3 2 2 3" xfId="322" xr:uid="{AF01F22F-C2C5-406B-B4E9-EAA736926549}"/>
    <cellStyle name="Normal 6 3 2 2 3 2" xfId="606" xr:uid="{1E97AD34-264D-4855-ACEB-0560ED8E4462}"/>
    <cellStyle name="Normal 6 3 2 2 3 2 2" xfId="607" xr:uid="{2AFFF2A0-BD5A-49F2-B5B1-BECD3E799E03}"/>
    <cellStyle name="Normal 6 3 2 2 3 2 2 2" xfId="1451" xr:uid="{B4C7BC35-DDB9-46EF-BA99-1E01D687338B}"/>
    <cellStyle name="Normal 6 3 2 2 3 2 2 2 2" xfId="1452" xr:uid="{8410ECB1-3BB5-4D70-8EEF-BEC0DFEB2FCF}"/>
    <cellStyle name="Normal 6 3 2 2 3 2 2 3" xfId="1453" xr:uid="{1DDDECF7-8EB7-4652-B7D6-7BDF56DA95BF}"/>
    <cellStyle name="Normal 6 3 2 2 3 2 3" xfId="1454" xr:uid="{154007CD-9C1D-415B-8859-F0F326707CB8}"/>
    <cellStyle name="Normal 6 3 2 2 3 2 3 2" xfId="1455" xr:uid="{D9EB7ED4-6609-4456-8794-3DE44A1EAB95}"/>
    <cellStyle name="Normal 6 3 2 2 3 2 4" xfId="1456" xr:uid="{B3F92AF1-48D3-4354-A823-BF6CD9D4A7F6}"/>
    <cellStyle name="Normal 6 3 2 2 3 3" xfId="608" xr:uid="{BC9C5C73-905C-4329-B9BE-D0ADF2384A12}"/>
    <cellStyle name="Normal 6 3 2 2 3 3 2" xfId="1457" xr:uid="{900485A2-08B2-4BF8-B4C6-C4184887E261}"/>
    <cellStyle name="Normal 6 3 2 2 3 3 2 2" xfId="1458" xr:uid="{746308F3-AB97-4E69-9E9A-6738895D914F}"/>
    <cellStyle name="Normal 6 3 2 2 3 3 3" xfId="1459" xr:uid="{A993B437-C075-41DF-8ADF-9D54A96FAF2F}"/>
    <cellStyle name="Normal 6 3 2 2 3 4" xfId="1460" xr:uid="{FC000D50-C915-4A72-99DB-ED657FD4804F}"/>
    <cellStyle name="Normal 6 3 2 2 3 4 2" xfId="1461" xr:uid="{E3B78673-9C75-4C1F-A299-DBF185CA720D}"/>
    <cellStyle name="Normal 6 3 2 2 3 5" xfId="1462" xr:uid="{BB88F4F3-8909-4F95-82DB-1438EBA805DB}"/>
    <cellStyle name="Normal 6 3 2 2 4" xfId="609" xr:uid="{8AA90C0B-B567-4C23-A4AC-EB1F39612741}"/>
    <cellStyle name="Normal 6 3 2 2 4 2" xfId="610" xr:uid="{1A7D6820-E1F8-4845-AD73-C35D8D5FE182}"/>
    <cellStyle name="Normal 6 3 2 2 4 2 2" xfId="1463" xr:uid="{513FE70C-EF21-4BFF-96DD-7F48D84BF6C1}"/>
    <cellStyle name="Normal 6 3 2 2 4 2 2 2" xfId="1464" xr:uid="{28BDBD44-C104-4284-BFA3-7D29738C8559}"/>
    <cellStyle name="Normal 6 3 2 2 4 2 3" xfId="1465" xr:uid="{04A5D77A-391D-4CB1-814A-12C68A2CF728}"/>
    <cellStyle name="Normal 6 3 2 2 4 3" xfId="1466" xr:uid="{C55A30BB-767B-4937-9213-F16B1BF9A894}"/>
    <cellStyle name="Normal 6 3 2 2 4 3 2" xfId="1467" xr:uid="{EAE10141-8BE4-41D7-B981-C504FA3D736D}"/>
    <cellStyle name="Normal 6 3 2 2 4 4" xfId="1468" xr:uid="{F6A6C9BF-DFAC-4D7F-855D-7A7F320A0DA7}"/>
    <cellStyle name="Normal 6 3 2 2 5" xfId="611" xr:uid="{F79E1A70-4990-49CA-ABC6-A211F62DAC6E}"/>
    <cellStyle name="Normal 6 3 2 2 5 2" xfId="1469" xr:uid="{5119563D-6985-4837-AA06-5F63A4E61A3B}"/>
    <cellStyle name="Normal 6 3 2 2 5 2 2" xfId="1470" xr:uid="{44E0DBF8-51A0-406E-B4BE-0396CB215CA6}"/>
    <cellStyle name="Normal 6 3 2 2 5 3" xfId="1471" xr:uid="{E6CF5C1E-D007-427D-A3B8-034E8B2773F3}"/>
    <cellStyle name="Normal 6 3 2 2 5 4" xfId="3136" xr:uid="{471715D7-2E7B-4EA2-A7B5-1828F850877E}"/>
    <cellStyle name="Normal 6 3 2 2 6" xfId="1472" xr:uid="{F003DA7E-6E4B-4491-96EB-2130D7079E1C}"/>
    <cellStyle name="Normal 6 3 2 2 6 2" xfId="1473" xr:uid="{EAF9455D-315B-431E-8014-3997D2C71B8A}"/>
    <cellStyle name="Normal 6 3 2 2 7" xfId="1474" xr:uid="{89AD3140-AD2E-4A6A-9DF5-92FE55F04837}"/>
    <cellStyle name="Normal 6 3 2 2 8" xfId="3137" xr:uid="{B6EB5D78-04CB-4D3E-B672-209AF32E11C8}"/>
    <cellStyle name="Normal 6 3 2 3" xfId="323" xr:uid="{0BB25268-E9E8-425B-916D-ECF3D9ADC00E}"/>
    <cellStyle name="Normal 6 3 2 3 2" xfId="612" xr:uid="{618F9648-6658-408C-8572-4C63E112745B}"/>
    <cellStyle name="Normal 6 3 2 3 2 2" xfId="613" xr:uid="{A2EC7403-414C-421D-B9D7-ADAD22AD48AF}"/>
    <cellStyle name="Normal 6 3 2 3 2 2 2" xfId="1475" xr:uid="{16503441-4F97-4067-9177-ACDD53581C4C}"/>
    <cellStyle name="Normal 6 3 2 3 2 2 2 2" xfId="1476" xr:uid="{E0E3CE72-7F58-46FF-B442-14DD443B0D45}"/>
    <cellStyle name="Normal 6 3 2 3 2 2 3" xfId="1477" xr:uid="{2FDC5369-0197-4181-AEDD-31496A2B6957}"/>
    <cellStyle name="Normal 6 3 2 3 2 3" xfId="1478" xr:uid="{53DC48F0-F03B-43E5-96E2-A4B9F08EA794}"/>
    <cellStyle name="Normal 6 3 2 3 2 3 2" xfId="1479" xr:uid="{8C33B7E0-3EAC-406A-8034-3C49FEC51C2C}"/>
    <cellStyle name="Normal 6 3 2 3 2 4" xfId="1480" xr:uid="{34DF7645-981A-4B12-A256-AC201F840882}"/>
    <cellStyle name="Normal 6 3 2 3 3" xfId="614" xr:uid="{B29CA0BB-760C-4143-84E1-F589F4E19B10}"/>
    <cellStyle name="Normal 6 3 2 3 3 2" xfId="1481" xr:uid="{E1C0B652-B713-4A9F-B1ED-877AECC4882F}"/>
    <cellStyle name="Normal 6 3 2 3 3 2 2" xfId="1482" xr:uid="{42EB56BF-F18E-4020-8876-546DD809B6C9}"/>
    <cellStyle name="Normal 6 3 2 3 3 3" xfId="1483" xr:uid="{FBEE86CF-8A0C-4340-B873-6663729F6E16}"/>
    <cellStyle name="Normal 6 3 2 3 3 4" xfId="3138" xr:uid="{15866A9A-3E42-4429-B913-04EE8D81E61A}"/>
    <cellStyle name="Normal 6 3 2 3 4" xfId="1484" xr:uid="{FA47AE5B-31D7-490C-AA7C-D22C69A99E87}"/>
    <cellStyle name="Normal 6 3 2 3 4 2" xfId="1485" xr:uid="{48DA906A-8436-4A27-BA63-795AD87F1EE3}"/>
    <cellStyle name="Normal 6 3 2 3 5" xfId="1486" xr:uid="{36FD46C2-4525-4101-9938-DE833AEAF15B}"/>
    <cellStyle name="Normal 6 3 2 3 6" xfId="3139" xr:uid="{BB0529EC-43E1-4067-AB5D-A220DFAE5687}"/>
    <cellStyle name="Normal 6 3 2 4" xfId="324" xr:uid="{CB4616FF-1134-4BAD-B92C-93C162631357}"/>
    <cellStyle name="Normal 6 3 2 4 2" xfId="615" xr:uid="{B1FDC497-E672-4D1D-8447-3E741BDA55FB}"/>
    <cellStyle name="Normal 6 3 2 4 2 2" xfId="616" xr:uid="{A51AEA46-DBFA-4DB6-8310-114F4389FD09}"/>
    <cellStyle name="Normal 6 3 2 4 2 2 2" xfId="1487" xr:uid="{6C1B0E7B-C937-4B1C-B70A-31B6882D8155}"/>
    <cellStyle name="Normal 6 3 2 4 2 2 2 2" xfId="1488" xr:uid="{1BE052F0-E10D-48A8-A098-1A3E3C5EBA24}"/>
    <cellStyle name="Normal 6 3 2 4 2 2 3" xfId="1489" xr:uid="{83C1DDF2-620A-48E7-85EA-D5F94D10D988}"/>
    <cellStyle name="Normal 6 3 2 4 2 3" xfId="1490" xr:uid="{67077878-30FA-4019-A03D-3A31A29AF955}"/>
    <cellStyle name="Normal 6 3 2 4 2 3 2" xfId="1491" xr:uid="{C6EEED10-EBE9-45DA-903F-ECEBF66B9D81}"/>
    <cellStyle name="Normal 6 3 2 4 2 4" xfId="1492" xr:uid="{6184E386-E646-44C8-8583-889A3327B28D}"/>
    <cellStyle name="Normal 6 3 2 4 3" xfId="617" xr:uid="{E4A45D2B-1688-456F-865B-01948CE53169}"/>
    <cellStyle name="Normal 6 3 2 4 3 2" xfId="1493" xr:uid="{A79B23C7-B28C-456B-92F4-F7BA81B42A41}"/>
    <cellStyle name="Normal 6 3 2 4 3 2 2" xfId="1494" xr:uid="{7DCC73C6-0070-4F33-AFD0-9FBAF6FD3CB4}"/>
    <cellStyle name="Normal 6 3 2 4 3 3" xfId="1495" xr:uid="{826AFE3E-7FE4-4BA3-B5A1-ADF7AC048145}"/>
    <cellStyle name="Normal 6 3 2 4 4" xfId="1496" xr:uid="{ABFFF1CF-6BE0-409A-85CB-CD26DF0757A1}"/>
    <cellStyle name="Normal 6 3 2 4 4 2" xfId="1497" xr:uid="{1EFBDBC4-9D9E-457D-A85D-2D3352EC0685}"/>
    <cellStyle name="Normal 6 3 2 4 5" xfId="1498" xr:uid="{4B9A5697-EF02-49BE-AFFF-9587DC9D8D31}"/>
    <cellStyle name="Normal 6 3 2 5" xfId="325" xr:uid="{5C471CC6-B68D-4D03-AF1C-7BB6D22115D9}"/>
    <cellStyle name="Normal 6 3 2 5 2" xfId="618" xr:uid="{764A09CD-BFD4-4984-8F0E-99EF3F1A5E44}"/>
    <cellStyle name="Normal 6 3 2 5 2 2" xfId="1499" xr:uid="{B2F43163-85B9-4777-BD3F-8D5419586EFC}"/>
    <cellStyle name="Normal 6 3 2 5 2 2 2" xfId="1500" xr:uid="{F4E44C30-B938-427A-B118-70A7A545E92C}"/>
    <cellStyle name="Normal 6 3 2 5 2 3" xfId="1501" xr:uid="{582E1690-6997-4D98-AC37-AB77A839D8C2}"/>
    <cellStyle name="Normal 6 3 2 5 3" xfId="1502" xr:uid="{04D2B48D-4478-4784-8CE6-5E1D9DC0FC73}"/>
    <cellStyle name="Normal 6 3 2 5 3 2" xfId="1503" xr:uid="{F1115C2B-DC1B-4224-8F69-1FF8FB3F37A6}"/>
    <cellStyle name="Normal 6 3 2 5 4" xfId="1504" xr:uid="{F57587EB-F42C-441F-8198-D61AA6BEE4F0}"/>
    <cellStyle name="Normal 6 3 2 6" xfId="619" xr:uid="{36CA11BC-4A86-4981-AD71-C7EB072D27BC}"/>
    <cellStyle name="Normal 6 3 2 6 2" xfId="1505" xr:uid="{801118C6-DE4E-4D5E-9273-F10DAAE65209}"/>
    <cellStyle name="Normal 6 3 2 6 2 2" xfId="1506" xr:uid="{6BFF289D-9E35-42C6-A0D5-830779C09AC3}"/>
    <cellStyle name="Normal 6 3 2 6 3" xfId="1507" xr:uid="{76AC99C9-2E7B-4614-AC71-D34CCBFF0EC1}"/>
    <cellStyle name="Normal 6 3 2 6 4" xfId="3140" xr:uid="{6AF95B44-49FD-4650-9EDB-1302E1BF2694}"/>
    <cellStyle name="Normal 6 3 2 7" xfId="1508" xr:uid="{F3588BEB-E435-418F-AA45-248D092C86EE}"/>
    <cellStyle name="Normal 6 3 2 7 2" xfId="1509" xr:uid="{1012BB24-A9FF-416F-9937-83041A5F7315}"/>
    <cellStyle name="Normal 6 3 2 8" xfId="1510" xr:uid="{08C3DF1E-D7A3-4A91-8737-9F2F88AB7E57}"/>
    <cellStyle name="Normal 6 3 2 9" xfId="3141" xr:uid="{4E534588-2388-4C54-9982-BE031206F0CC}"/>
    <cellStyle name="Normal 6 3 3" xfId="114" xr:uid="{9A6C4A62-1E1E-4BBA-A5EC-9AFC0E228D71}"/>
    <cellStyle name="Normal 6 3 3 2" xfId="115" xr:uid="{08A092E9-F402-4D37-81A7-21D1FEED6CF0}"/>
    <cellStyle name="Normal 6 3 3 2 2" xfId="620" xr:uid="{50799C30-43B8-458C-9483-50E350F9A5B4}"/>
    <cellStyle name="Normal 6 3 3 2 2 2" xfId="621" xr:uid="{23815E7F-90C1-4A49-9A5E-BEFD45487C49}"/>
    <cellStyle name="Normal 6 3 3 2 2 2 2" xfId="1511" xr:uid="{042C3B96-2592-4ED8-B64B-D94E655FFB6C}"/>
    <cellStyle name="Normal 6 3 3 2 2 2 2 2" xfId="1512" xr:uid="{003226EC-C1E2-4916-8A24-87C6AFCF7F51}"/>
    <cellStyle name="Normal 6 3 3 2 2 2 3" xfId="1513" xr:uid="{36414593-2F63-4918-9779-5C5213F0710B}"/>
    <cellStyle name="Normal 6 3 3 2 2 3" xfId="1514" xr:uid="{92A107EB-1CD3-438C-81FA-174B4B179C51}"/>
    <cellStyle name="Normal 6 3 3 2 2 3 2" xfId="1515" xr:uid="{5B4FE40F-A26A-4FCA-81EF-38BE2601B1A3}"/>
    <cellStyle name="Normal 6 3 3 2 2 4" xfId="1516" xr:uid="{3D1812C6-8E68-47EC-82F4-8CA9664FE955}"/>
    <cellStyle name="Normal 6 3 3 2 3" xfId="622" xr:uid="{2E0FE91A-F42F-46E7-BBB1-F8B87079C673}"/>
    <cellStyle name="Normal 6 3 3 2 3 2" xfId="1517" xr:uid="{DF0EFA3A-4637-4727-A3EC-B2D431269AAE}"/>
    <cellStyle name="Normal 6 3 3 2 3 2 2" xfId="1518" xr:uid="{5D2607B1-D732-496D-B78C-CBB567E8CC0C}"/>
    <cellStyle name="Normal 6 3 3 2 3 3" xfId="1519" xr:uid="{DE36B484-7146-47C3-AE73-2469C5072B81}"/>
    <cellStyle name="Normal 6 3 3 2 3 4" xfId="3142" xr:uid="{58A09B26-4CC7-4A63-B06D-9A5B4CB11FCD}"/>
    <cellStyle name="Normal 6 3 3 2 4" xfId="1520" xr:uid="{BAE8B99F-C3EF-46FC-A301-83C6DFD218DE}"/>
    <cellStyle name="Normal 6 3 3 2 4 2" xfId="1521" xr:uid="{CBD97D65-8B2F-419C-A02E-78AAA365B069}"/>
    <cellStyle name="Normal 6 3 3 2 5" xfId="1522" xr:uid="{B88B5515-551E-415F-AAF2-3ACAF3ACBFC4}"/>
    <cellStyle name="Normal 6 3 3 2 6" xfId="3143" xr:uid="{50F30BB1-E405-4C01-841E-E64518AA075B}"/>
    <cellStyle name="Normal 6 3 3 3" xfId="326" xr:uid="{667ABCA6-4572-4C97-A369-71CA5D5E48AA}"/>
    <cellStyle name="Normal 6 3 3 3 2" xfId="623" xr:uid="{3AF2F751-F0B5-4016-BFD8-F3E233421F4C}"/>
    <cellStyle name="Normal 6 3 3 3 2 2" xfId="624" xr:uid="{250EB1B4-B468-4BEB-8D4D-57D120ADD903}"/>
    <cellStyle name="Normal 6 3 3 3 2 2 2" xfId="1523" xr:uid="{EEADD5E6-06FA-4891-B4F8-A345E08678E8}"/>
    <cellStyle name="Normal 6 3 3 3 2 2 2 2" xfId="1524" xr:uid="{3C0E70EA-5BA1-4CFC-89D2-EDF1D413314C}"/>
    <cellStyle name="Normal 6 3 3 3 2 2 3" xfId="1525" xr:uid="{E0E89B71-6560-4505-BA55-7F0C8E7263F3}"/>
    <cellStyle name="Normal 6 3 3 3 2 3" xfId="1526" xr:uid="{7AAC6854-A4BB-4964-82C8-E359B91D8405}"/>
    <cellStyle name="Normal 6 3 3 3 2 3 2" xfId="1527" xr:uid="{054D88E6-8DDB-4594-98E0-FE051F7AFFE4}"/>
    <cellStyle name="Normal 6 3 3 3 2 4" xfId="1528" xr:uid="{A2686FA4-1697-4D6E-B302-A246597AFA34}"/>
    <cellStyle name="Normal 6 3 3 3 3" xfId="625" xr:uid="{E0FF6FE6-2215-49F0-AC33-E6F80F1D3B8E}"/>
    <cellStyle name="Normal 6 3 3 3 3 2" xfId="1529" xr:uid="{199461E7-B765-4A32-B585-3704DC842B4E}"/>
    <cellStyle name="Normal 6 3 3 3 3 2 2" xfId="1530" xr:uid="{0F4D6191-2A7A-4106-BB6C-336AB16628BB}"/>
    <cellStyle name="Normal 6 3 3 3 3 3" xfId="1531" xr:uid="{1F729D3A-C4F5-485C-A96E-D2BA144D913E}"/>
    <cellStyle name="Normal 6 3 3 3 4" xfId="1532" xr:uid="{87A40BA5-22B0-417D-9FCB-6E52975605FA}"/>
    <cellStyle name="Normal 6 3 3 3 4 2" xfId="1533" xr:uid="{936BAB27-18C5-42C7-B7D5-F7451EAB1DE4}"/>
    <cellStyle name="Normal 6 3 3 3 5" xfId="1534" xr:uid="{4BBA664F-DB52-4A54-A76F-EB668229400F}"/>
    <cellStyle name="Normal 6 3 3 4" xfId="327" xr:uid="{0EAC63C4-98E9-4182-B625-FE1CB126CFD0}"/>
    <cellStyle name="Normal 6 3 3 4 2" xfId="626" xr:uid="{1E742E3C-66C9-4486-8A64-833E67C124F9}"/>
    <cellStyle name="Normal 6 3 3 4 2 2" xfId="1535" xr:uid="{D0DC54CC-E89D-4AE8-AE1E-91F1AFE370BF}"/>
    <cellStyle name="Normal 6 3 3 4 2 2 2" xfId="1536" xr:uid="{099CC429-9CDF-48F6-9AB9-DC93B26FD13C}"/>
    <cellStyle name="Normal 6 3 3 4 2 3" xfId="1537" xr:uid="{56B285D7-3DAD-427F-8791-660E3D9ADD66}"/>
    <cellStyle name="Normal 6 3 3 4 3" xfId="1538" xr:uid="{2C49FF71-3B3C-454C-8C2B-D449E0C3419F}"/>
    <cellStyle name="Normal 6 3 3 4 3 2" xfId="1539" xr:uid="{2DEF8417-94EB-4AC8-9DAD-7314D9423929}"/>
    <cellStyle name="Normal 6 3 3 4 4" xfId="1540" xr:uid="{6FF6DD0C-CDA3-4F16-B4BC-A9DACA98ECF5}"/>
    <cellStyle name="Normal 6 3 3 5" xfId="627" xr:uid="{91AD065A-A9A6-4BFC-AE63-AC8A05A4A6DE}"/>
    <cellStyle name="Normal 6 3 3 5 2" xfId="1541" xr:uid="{7EB6B6B6-65D3-4B04-A534-60DF80057A8A}"/>
    <cellStyle name="Normal 6 3 3 5 2 2" xfId="1542" xr:uid="{894D246E-E79E-4589-B27D-A434C9290AD3}"/>
    <cellStyle name="Normal 6 3 3 5 3" xfId="1543" xr:uid="{E30E12A0-AFD2-4883-A265-24AE8E46D3A2}"/>
    <cellStyle name="Normal 6 3 3 5 4" xfId="3144" xr:uid="{E660DE4A-2D68-4930-A572-3CB7DEE4D52E}"/>
    <cellStyle name="Normal 6 3 3 6" xfId="1544" xr:uid="{D13B786A-3001-45C5-815B-F87998C211DA}"/>
    <cellStyle name="Normal 6 3 3 6 2" xfId="1545" xr:uid="{CBA75E86-0A4D-488D-B6E5-C2DD937410E9}"/>
    <cellStyle name="Normal 6 3 3 7" xfId="1546" xr:uid="{B780F466-3191-4CFC-9E7E-9B737713F163}"/>
    <cellStyle name="Normal 6 3 3 8" xfId="3145" xr:uid="{A3C7955F-ED20-4DB8-82C5-EF5E4DA8FF88}"/>
    <cellStyle name="Normal 6 3 4" xfId="116" xr:uid="{17AFDBB8-F0BB-40D6-A090-2C5AD9D50234}"/>
    <cellStyle name="Normal 6 3 4 2" xfId="447" xr:uid="{08EB7AF6-FE98-4A79-AB7E-839856208103}"/>
    <cellStyle name="Normal 6 3 4 2 2" xfId="628" xr:uid="{9E9CA3EB-BE85-4CD7-83C6-518B13105315}"/>
    <cellStyle name="Normal 6 3 4 2 2 2" xfId="1547" xr:uid="{79C91921-1142-4E61-82AD-7DD6E0D7617A}"/>
    <cellStyle name="Normal 6 3 4 2 2 2 2" xfId="1548" xr:uid="{268CB89C-E1DF-41D9-9905-EFC1438D7CA3}"/>
    <cellStyle name="Normal 6 3 4 2 2 3" xfId="1549" xr:uid="{69171978-326D-4D25-AA8D-218C6AE62932}"/>
    <cellStyle name="Normal 6 3 4 2 2 4" xfId="3146" xr:uid="{0CFBDF94-0541-452A-892E-685DC354EA0E}"/>
    <cellStyle name="Normal 6 3 4 2 3" xfId="1550" xr:uid="{17EC0FDF-58DF-4B42-931E-872E46D9017B}"/>
    <cellStyle name="Normal 6 3 4 2 3 2" xfId="1551" xr:uid="{228519F6-F7DD-4578-94F1-B9D6F86FDCA5}"/>
    <cellStyle name="Normal 6 3 4 2 4" xfId="1552" xr:uid="{15923368-6FA4-4E25-9D28-D34151916854}"/>
    <cellStyle name="Normal 6 3 4 2 5" xfId="3147" xr:uid="{E55CF32A-1A41-4E4B-80AF-FC85B3B61A0D}"/>
    <cellStyle name="Normal 6 3 4 3" xfId="629" xr:uid="{BC12401E-5681-4A7E-9720-3F92919CD8BA}"/>
    <cellStyle name="Normal 6 3 4 3 2" xfId="1553" xr:uid="{51118469-9116-4A6B-903D-9BC2A0B2B4DC}"/>
    <cellStyle name="Normal 6 3 4 3 2 2" xfId="1554" xr:uid="{1D2D4469-BF25-490A-933C-A129097847BA}"/>
    <cellStyle name="Normal 6 3 4 3 3" xfId="1555" xr:uid="{7D47755A-B582-4928-AF7D-FFF78538BE23}"/>
    <cellStyle name="Normal 6 3 4 3 4" xfId="3148" xr:uid="{F0C1C63A-22DE-407F-BA58-A666916C68A3}"/>
    <cellStyle name="Normal 6 3 4 4" xfId="1556" xr:uid="{693D26F7-C05C-4B07-8F6D-175783FFF9B5}"/>
    <cellStyle name="Normal 6 3 4 4 2" xfId="1557" xr:uid="{1480DE0B-163F-4CC9-9289-E937BD50FF0B}"/>
    <cellStyle name="Normal 6 3 4 4 3" xfId="3149" xr:uid="{D7975204-8504-4DB0-96EF-23773294734F}"/>
    <cellStyle name="Normal 6 3 4 4 4" xfId="3150" xr:uid="{C1F15262-5E52-4A3A-A9F7-590B82355FD6}"/>
    <cellStyle name="Normal 6 3 4 5" xfId="1558" xr:uid="{F36F6843-237E-41CB-AC53-3BF492980DDB}"/>
    <cellStyle name="Normal 6 3 4 6" xfId="3151" xr:uid="{492F42F7-95FC-42E6-8E2E-D07A7302A2F1}"/>
    <cellStyle name="Normal 6 3 4 7" xfId="3152" xr:uid="{959D9727-2138-44C6-8DB0-B188A7F02019}"/>
    <cellStyle name="Normal 6 3 5" xfId="328" xr:uid="{793562E3-A09B-441A-80B7-E638D8E66B8E}"/>
    <cellStyle name="Normal 6 3 5 2" xfId="630" xr:uid="{D4F3C178-36BE-44C2-B57A-2DAE299D30C4}"/>
    <cellStyle name="Normal 6 3 5 2 2" xfId="631" xr:uid="{1DF450B6-EE79-41FC-9EB6-2C228108B8B0}"/>
    <cellStyle name="Normal 6 3 5 2 2 2" xfId="1559" xr:uid="{283C4C0C-1758-4CBF-BD2B-9E6A50DFDBBA}"/>
    <cellStyle name="Normal 6 3 5 2 2 2 2" xfId="1560" xr:uid="{F100D770-15EC-4DB5-9B79-44BEB9411588}"/>
    <cellStyle name="Normal 6 3 5 2 2 3" xfId="1561" xr:uid="{EA2CF4D8-3DFC-41C2-971F-BBF9DF0C79B6}"/>
    <cellStyle name="Normal 6 3 5 2 3" xfId="1562" xr:uid="{6A30DEBC-99E8-40E4-AB5A-672755991175}"/>
    <cellStyle name="Normal 6 3 5 2 3 2" xfId="1563" xr:uid="{07EA845B-1AE7-4051-913A-328DD59F4E1E}"/>
    <cellStyle name="Normal 6 3 5 2 4" xfId="1564" xr:uid="{F1C6B2BD-DF0C-417B-A304-AF25B7941131}"/>
    <cellStyle name="Normal 6 3 5 3" xfId="632" xr:uid="{F48FA792-D14F-44D0-BFF5-5C8E29F25EE3}"/>
    <cellStyle name="Normal 6 3 5 3 2" xfId="1565" xr:uid="{5B6AE708-392A-471D-B575-A2AC07187B4C}"/>
    <cellStyle name="Normal 6 3 5 3 2 2" xfId="1566" xr:uid="{323EB591-53A1-4256-9FDD-89D6D0B46C64}"/>
    <cellStyle name="Normal 6 3 5 3 3" xfId="1567" xr:uid="{5C0D7587-300C-4FD4-B3A1-624C2A35A911}"/>
    <cellStyle name="Normal 6 3 5 3 4" xfId="3153" xr:uid="{37016F23-4537-4CCE-94D8-A2E190E5BF09}"/>
    <cellStyle name="Normal 6 3 5 4" xfId="1568" xr:uid="{9BDA569B-7374-4C90-9A88-C5EFD34DF94C}"/>
    <cellStyle name="Normal 6 3 5 4 2" xfId="1569" xr:uid="{309D4360-1EAF-4A2D-8E4C-48A3B842ECCA}"/>
    <cellStyle name="Normal 6 3 5 5" xfId="1570" xr:uid="{A54DA492-8385-40B5-8DFF-1D626B877145}"/>
    <cellStyle name="Normal 6 3 5 6" xfId="3154" xr:uid="{50E6CFB0-15E7-4D78-B70B-8CF41AF29C9F}"/>
    <cellStyle name="Normal 6 3 6" xfId="329" xr:uid="{1960E843-A5A8-416D-BE01-6B2CB792A930}"/>
    <cellStyle name="Normal 6 3 6 2" xfId="633" xr:uid="{9D3D157C-8D57-4FB0-BE6B-6A29A3BE0F76}"/>
    <cellStyle name="Normal 6 3 6 2 2" xfId="1571" xr:uid="{6E866C25-8507-47A0-9AD7-545F5E0BBE85}"/>
    <cellStyle name="Normal 6 3 6 2 2 2" xfId="1572" xr:uid="{33E0B854-B24D-4C7D-9F6D-CE13714D52B6}"/>
    <cellStyle name="Normal 6 3 6 2 3" xfId="1573" xr:uid="{AEEED2BA-C97B-47B0-A07A-AC6552444A09}"/>
    <cellStyle name="Normal 6 3 6 2 4" xfId="3155" xr:uid="{92562BE0-52BD-4856-A027-5558147F84B3}"/>
    <cellStyle name="Normal 6 3 6 3" xfId="1574" xr:uid="{D9762835-8C8C-4A02-8502-C5F623250E0A}"/>
    <cellStyle name="Normal 6 3 6 3 2" xfId="1575" xr:uid="{A01E68DC-3014-4D3D-B296-E6D389A951DA}"/>
    <cellStyle name="Normal 6 3 6 4" xfId="1576" xr:uid="{04E63CCF-FDBF-4209-965A-45B2A8DC6640}"/>
    <cellStyle name="Normal 6 3 6 5" xfId="3156" xr:uid="{6B1BF568-7F15-4832-8570-02C9D0480A0C}"/>
    <cellStyle name="Normal 6 3 7" xfId="634" xr:uid="{BF20A083-ADE1-4AB9-8AFB-9F0B9AB651B4}"/>
    <cellStyle name="Normal 6 3 7 2" xfId="1577" xr:uid="{FF813744-0266-4FBE-B9C5-A673E1072119}"/>
    <cellStyle name="Normal 6 3 7 2 2" xfId="1578" xr:uid="{6607695E-041B-4C54-B550-A543E2AAA60D}"/>
    <cellStyle name="Normal 6 3 7 3" xfId="1579" xr:uid="{4898C73D-EA58-4A57-A59D-DD520E0566A0}"/>
    <cellStyle name="Normal 6 3 7 4" xfId="3157" xr:uid="{354FC877-096F-4398-8800-1203037F0635}"/>
    <cellStyle name="Normal 6 3 8" xfId="1580" xr:uid="{FC8C96E3-814A-4418-A5C1-0C157E4F0996}"/>
    <cellStyle name="Normal 6 3 8 2" xfId="1581" xr:uid="{75CDAC15-59D4-4DE0-95D3-99E7298FA5E0}"/>
    <cellStyle name="Normal 6 3 8 3" xfId="3158" xr:uid="{C2C29DE8-F852-4750-B337-DB73B56BBFAB}"/>
    <cellStyle name="Normal 6 3 8 4" xfId="3159" xr:uid="{73696C22-CC72-4A96-92C4-41DA8D7848DE}"/>
    <cellStyle name="Normal 6 3 9" xfId="1582" xr:uid="{5C303263-D4EE-4D84-82BB-18D3E00751A8}"/>
    <cellStyle name="Normal 6 3 9 2" xfId="4718" xr:uid="{F558DA78-C8EB-498C-9562-C772B76F1E93}"/>
    <cellStyle name="Normal 6 4" xfId="117" xr:uid="{7627C50B-B14C-42AE-AE97-6EC4BE0449BA}"/>
    <cellStyle name="Normal 6 4 10" xfId="3160" xr:uid="{83914EE0-B02D-432A-9F76-8CAD2D78A8AB}"/>
    <cellStyle name="Normal 6 4 11" xfId="3161" xr:uid="{0F62BB47-9906-4117-8E15-8B1BB2EB8B74}"/>
    <cellStyle name="Normal 6 4 2" xfId="118" xr:uid="{3929280B-DF58-4887-B07E-E6033DCF41DD}"/>
    <cellStyle name="Normal 6 4 2 2" xfId="119" xr:uid="{B4E0F7E0-C5DE-4CA1-96AF-9550CAB20D46}"/>
    <cellStyle name="Normal 6 4 2 2 2" xfId="330" xr:uid="{5D12BC7F-42AB-4564-84F7-465DC4FDA91A}"/>
    <cellStyle name="Normal 6 4 2 2 2 2" xfId="635" xr:uid="{6306A5B7-1A67-4C31-A9DB-E85E41410620}"/>
    <cellStyle name="Normal 6 4 2 2 2 2 2" xfId="1583" xr:uid="{46745731-FA2D-4C32-AC86-ACF115B9708F}"/>
    <cellStyle name="Normal 6 4 2 2 2 2 2 2" xfId="1584" xr:uid="{AD593BE3-AA89-4BE4-8F4E-307DDDAC7DCB}"/>
    <cellStyle name="Normal 6 4 2 2 2 2 3" xfId="1585" xr:uid="{EEC5E4ED-050E-4E08-93FC-2E90E0B2DCC5}"/>
    <cellStyle name="Normal 6 4 2 2 2 2 4" xfId="3162" xr:uid="{D11CD8A3-1136-426D-9EA0-08C78C67BB52}"/>
    <cellStyle name="Normal 6 4 2 2 2 3" xfId="1586" xr:uid="{ECDA75E4-51F6-4EEA-810D-183C98A3CE3A}"/>
    <cellStyle name="Normal 6 4 2 2 2 3 2" xfId="1587" xr:uid="{61AF39F4-38B8-456D-8BD2-4CF2F7509DCF}"/>
    <cellStyle name="Normal 6 4 2 2 2 3 3" xfId="3163" xr:uid="{476A64AE-4BCA-4F33-AC83-23859647175F}"/>
    <cellStyle name="Normal 6 4 2 2 2 3 4" xfId="3164" xr:uid="{001D506A-1ABA-4095-A2D7-990578513165}"/>
    <cellStyle name="Normal 6 4 2 2 2 4" xfId="1588" xr:uid="{F17FEDAF-0DF9-433C-AFDD-5A8451399F76}"/>
    <cellStyle name="Normal 6 4 2 2 2 5" xfId="3165" xr:uid="{B4EFFB82-601A-4479-ACF7-3275079946E8}"/>
    <cellStyle name="Normal 6 4 2 2 2 6" xfId="3166" xr:uid="{788C41FC-56E7-479E-9613-DD3F5A233A4C}"/>
    <cellStyle name="Normal 6 4 2 2 3" xfId="636" xr:uid="{564CE62E-268A-4C6A-8EAA-F7A57BE54F8F}"/>
    <cellStyle name="Normal 6 4 2 2 3 2" xfId="1589" xr:uid="{F10E1C2B-B200-40F1-BD02-D0FF4A87DB7C}"/>
    <cellStyle name="Normal 6 4 2 2 3 2 2" xfId="1590" xr:uid="{4B1843CE-539A-4B95-BAE1-20EFF59DA3DB}"/>
    <cellStyle name="Normal 6 4 2 2 3 2 3" xfId="3167" xr:uid="{B7F635AD-41ED-4D14-A7C6-CC36E63F6EF0}"/>
    <cellStyle name="Normal 6 4 2 2 3 2 4" xfId="3168" xr:uid="{DE5C4FAD-E299-44AE-B35D-17BFC2848EC6}"/>
    <cellStyle name="Normal 6 4 2 2 3 3" xfId="1591" xr:uid="{2C40A8A7-0E61-4050-90A3-77D29C79EA90}"/>
    <cellStyle name="Normal 6 4 2 2 3 4" xfId="3169" xr:uid="{A00764B8-0464-4A7A-A0DB-1909FFBA0792}"/>
    <cellStyle name="Normal 6 4 2 2 3 5" xfId="3170" xr:uid="{EB99B42C-1FC5-4C41-B80B-486045BBD164}"/>
    <cellStyle name="Normal 6 4 2 2 4" xfId="1592" xr:uid="{51C2E33C-06E6-40D4-9B96-85AD13871E92}"/>
    <cellStyle name="Normal 6 4 2 2 4 2" xfId="1593" xr:uid="{F4ED1DFD-2764-40FD-9CC4-345346B78E9F}"/>
    <cellStyle name="Normal 6 4 2 2 4 3" xfId="3171" xr:uid="{56EE3157-8486-4BA7-8CA1-16F3A13A4E45}"/>
    <cellStyle name="Normal 6 4 2 2 4 4" xfId="3172" xr:uid="{9068E300-8F06-46E2-B7F0-A900416867C7}"/>
    <cellStyle name="Normal 6 4 2 2 5" xfId="1594" xr:uid="{44EF1BF5-4D42-40D0-91DD-93D4C86C95EC}"/>
    <cellStyle name="Normal 6 4 2 2 5 2" xfId="3173" xr:uid="{BBD9E7DC-3135-4244-B0A9-3640DB359460}"/>
    <cellStyle name="Normal 6 4 2 2 5 3" xfId="3174" xr:uid="{1B74B3F7-9E92-4EB9-93EB-CB33D48BD36E}"/>
    <cellStyle name="Normal 6 4 2 2 5 4" xfId="3175" xr:uid="{31DE858B-6B1B-4B2E-A3B7-5EB9E1FBF9AB}"/>
    <cellStyle name="Normal 6 4 2 2 6" xfId="3176" xr:uid="{52E9BC6F-8BCF-4B17-9A09-88225AD70C10}"/>
    <cellStyle name="Normal 6 4 2 2 7" xfId="3177" xr:uid="{993F662E-948F-4AD9-9B75-C67D2A7C8566}"/>
    <cellStyle name="Normal 6 4 2 2 8" xfId="3178" xr:uid="{0B92DC72-881B-4605-8200-CB03494D1E08}"/>
    <cellStyle name="Normal 6 4 2 3" xfId="331" xr:uid="{62C27251-8FEB-4684-89F1-28F117BB125F}"/>
    <cellStyle name="Normal 6 4 2 3 2" xfId="637" xr:uid="{1F175701-507F-419F-BF9F-2B2438370CAB}"/>
    <cellStyle name="Normal 6 4 2 3 2 2" xfId="638" xr:uid="{7AE22D45-D22A-46FA-9DF2-0D839F204752}"/>
    <cellStyle name="Normal 6 4 2 3 2 2 2" xfId="1595" xr:uid="{4091AB86-A389-40D3-AFF4-BFB9982635B7}"/>
    <cellStyle name="Normal 6 4 2 3 2 2 2 2" xfId="1596" xr:uid="{0F888F68-7D63-4608-92B2-807F0588D736}"/>
    <cellStyle name="Normal 6 4 2 3 2 2 3" xfId="1597" xr:uid="{9BF5F5D4-B925-48D8-A93B-BF42E0A5FFC4}"/>
    <cellStyle name="Normal 6 4 2 3 2 3" xfId="1598" xr:uid="{2DC34AB7-3395-419A-9A4F-2B1AAD480654}"/>
    <cellStyle name="Normal 6 4 2 3 2 3 2" xfId="1599" xr:uid="{CFAB4118-8404-464D-BD94-C6CCC16F5EF2}"/>
    <cellStyle name="Normal 6 4 2 3 2 4" xfId="1600" xr:uid="{1283E866-A3F4-4A65-B6DF-FB2F527A987C}"/>
    <cellStyle name="Normal 6 4 2 3 3" xfId="639" xr:uid="{3773B427-A614-46AF-A4AD-4A194ED74246}"/>
    <cellStyle name="Normal 6 4 2 3 3 2" xfId="1601" xr:uid="{38D3A2DD-4C5D-42C9-8418-4928859DD5BA}"/>
    <cellStyle name="Normal 6 4 2 3 3 2 2" xfId="1602" xr:uid="{BEC2625D-DF73-4763-83D6-DDE7F8975B78}"/>
    <cellStyle name="Normal 6 4 2 3 3 3" xfId="1603" xr:uid="{0009F4C3-0B92-4593-A6F3-3524600A9C96}"/>
    <cellStyle name="Normal 6 4 2 3 3 4" xfId="3179" xr:uid="{90813AC1-397C-4D93-8287-FC5BA02AFF2F}"/>
    <cellStyle name="Normal 6 4 2 3 4" xfId="1604" xr:uid="{8F292E7F-27D5-454C-9AD0-B1336B99A8EF}"/>
    <cellStyle name="Normal 6 4 2 3 4 2" xfId="1605" xr:uid="{5DF90337-1F51-4140-89FA-71882EA2EBBE}"/>
    <cellStyle name="Normal 6 4 2 3 5" xfId="1606" xr:uid="{34A53F36-F516-45D2-AEA4-60AEE5AED611}"/>
    <cellStyle name="Normal 6 4 2 3 6" xfId="3180" xr:uid="{90874516-BFAF-44D8-82C9-A70A9A51DDE8}"/>
    <cellStyle name="Normal 6 4 2 4" xfId="332" xr:uid="{E685D5EC-9BFF-4B5C-ABE1-D92838459671}"/>
    <cellStyle name="Normal 6 4 2 4 2" xfId="640" xr:uid="{75B730A8-3384-45E9-A69D-359335D3BF05}"/>
    <cellStyle name="Normal 6 4 2 4 2 2" xfId="1607" xr:uid="{98BF8D6F-C64E-4718-BCB7-7FE0352194B9}"/>
    <cellStyle name="Normal 6 4 2 4 2 2 2" xfId="1608" xr:uid="{D3FB2D32-4A72-49A4-9B4B-DB86D0C03220}"/>
    <cellStyle name="Normal 6 4 2 4 2 3" xfId="1609" xr:uid="{BE58DBD0-6DCD-47C9-9D09-BAFCB3144248}"/>
    <cellStyle name="Normal 6 4 2 4 2 4" xfId="3181" xr:uid="{0CAD1F49-0E36-461B-9552-98879961D2A4}"/>
    <cellStyle name="Normal 6 4 2 4 3" xfId="1610" xr:uid="{FB041856-F8F1-4E9E-98C9-DA2DE5AAC3C9}"/>
    <cellStyle name="Normal 6 4 2 4 3 2" xfId="1611" xr:uid="{A9829AA1-6BF5-40E8-A1A7-5FF936F04856}"/>
    <cellStyle name="Normal 6 4 2 4 4" xfId="1612" xr:uid="{6F5DDAE4-51F2-47C8-AF9A-0DAC298C57FD}"/>
    <cellStyle name="Normal 6 4 2 4 5" xfId="3182" xr:uid="{35062F4B-A15B-4316-90DA-F8A6B978E75E}"/>
    <cellStyle name="Normal 6 4 2 5" xfId="333" xr:uid="{9F89D6B7-FE69-48F5-B20E-93A743939C08}"/>
    <cellStyle name="Normal 6 4 2 5 2" xfId="1613" xr:uid="{35316F25-40EA-4929-8158-BD9D37F920D1}"/>
    <cellStyle name="Normal 6 4 2 5 2 2" xfId="1614" xr:uid="{5C0B8C41-8550-46AB-BEBD-78D01AF98A24}"/>
    <cellStyle name="Normal 6 4 2 5 3" xfId="1615" xr:uid="{E387CDFF-C47B-4A7E-97F0-4B64157B9E8D}"/>
    <cellStyle name="Normal 6 4 2 5 4" xfId="3183" xr:uid="{441E819E-AB29-4549-987C-DB8CB1D488AA}"/>
    <cellStyle name="Normal 6 4 2 6" xfId="1616" xr:uid="{9A5D482D-3BEB-4494-98D1-3CA05BE91148}"/>
    <cellStyle name="Normal 6 4 2 6 2" xfId="1617" xr:uid="{49580D0A-CFD1-4234-A641-C34ED54A6016}"/>
    <cellStyle name="Normal 6 4 2 6 3" xfId="3184" xr:uid="{F9C0378B-6E1B-47DB-8C52-D1E725145351}"/>
    <cellStyle name="Normal 6 4 2 6 4" xfId="3185" xr:uid="{3012F03A-EFD0-4F95-A6F6-F90DDF0F38A9}"/>
    <cellStyle name="Normal 6 4 2 7" xfId="1618" xr:uid="{A76F0D76-C889-4EDA-93FD-A5C8CCE29731}"/>
    <cellStyle name="Normal 6 4 2 8" xfId="3186" xr:uid="{B717ADA3-DB7E-4B3E-861E-084C09BFDDDE}"/>
    <cellStyle name="Normal 6 4 2 9" xfId="3187" xr:uid="{E1FC2D76-9B5E-4E8E-AA72-BC2C19C91775}"/>
    <cellStyle name="Normal 6 4 3" xfId="120" xr:uid="{E7776762-73E0-48CD-A36D-E24355CA91E5}"/>
    <cellStyle name="Normal 6 4 3 2" xfId="121" xr:uid="{E64DC859-995F-440E-9DDC-6F9B53C616B8}"/>
    <cellStyle name="Normal 6 4 3 2 2" xfId="641" xr:uid="{9D82DD72-BD11-4AF4-A447-C6576E9DDAC0}"/>
    <cellStyle name="Normal 6 4 3 2 2 2" xfId="1619" xr:uid="{71D5C15B-9E23-4FE3-9C81-8FCF362ED8D0}"/>
    <cellStyle name="Normal 6 4 3 2 2 2 2" xfId="1620" xr:uid="{C817B584-506D-4B93-A578-2FB46D930084}"/>
    <cellStyle name="Normal 6 4 3 2 2 2 2 2" xfId="4476" xr:uid="{E791F4C0-50CE-4049-9DA7-3F72EC006338}"/>
    <cellStyle name="Normal 6 4 3 2 2 2 3" xfId="4477" xr:uid="{245DD37A-68B9-4E49-9210-679E7789075A}"/>
    <cellStyle name="Normal 6 4 3 2 2 3" xfId="1621" xr:uid="{880F8719-7705-40AC-A0FE-F79EA67DD894}"/>
    <cellStyle name="Normal 6 4 3 2 2 3 2" xfId="4478" xr:uid="{5576D727-8C66-4C4F-8B54-2389D7D67E1D}"/>
    <cellStyle name="Normal 6 4 3 2 2 4" xfId="3188" xr:uid="{1BA132E2-4031-4414-9828-13421077FA23}"/>
    <cellStyle name="Normal 6 4 3 2 3" xfId="1622" xr:uid="{3E89E200-94F0-4231-9821-210FC8642643}"/>
    <cellStyle name="Normal 6 4 3 2 3 2" xfId="1623" xr:uid="{AB29EA7F-872F-4856-9D98-6452BBB2588D}"/>
    <cellStyle name="Normal 6 4 3 2 3 2 2" xfId="4479" xr:uid="{0AA7A118-B34A-4E40-9C31-FDDF447E902A}"/>
    <cellStyle name="Normal 6 4 3 2 3 3" xfId="3189" xr:uid="{421ED61F-8E05-4762-877F-011130394DD1}"/>
    <cellStyle name="Normal 6 4 3 2 3 4" xfId="3190" xr:uid="{8EC8FFB3-A311-4D28-8BBB-65D0501F6AB1}"/>
    <cellStyle name="Normal 6 4 3 2 4" xfId="1624" xr:uid="{AF30B037-D816-4FDB-B3C0-A327DFC6C4E1}"/>
    <cellStyle name="Normal 6 4 3 2 4 2" xfId="4480" xr:uid="{9079617B-28B2-4F7A-9533-32F56B1C2E98}"/>
    <cellStyle name="Normal 6 4 3 2 5" xfId="3191" xr:uid="{FF075C44-941B-4846-864D-4341FAEEC2DE}"/>
    <cellStyle name="Normal 6 4 3 2 6" xfId="3192" xr:uid="{763E6868-D61F-4600-95E2-DAA071A1999D}"/>
    <cellStyle name="Normal 6 4 3 3" xfId="334" xr:uid="{4B9FDC70-7301-4F3E-8463-E20E91A28E28}"/>
    <cellStyle name="Normal 6 4 3 3 2" xfId="1625" xr:uid="{F957F5A6-540C-416F-A8A2-98FB5AFCB6B6}"/>
    <cellStyle name="Normal 6 4 3 3 2 2" xfId="1626" xr:uid="{85DF9679-338C-4FF5-B27D-87D8B30D9570}"/>
    <cellStyle name="Normal 6 4 3 3 2 2 2" xfId="4481" xr:uid="{57507F68-DDB1-4F9C-83CB-0864B20B49CF}"/>
    <cellStyle name="Normal 6 4 3 3 2 3" xfId="3193" xr:uid="{B80817CA-1E45-4A9E-B574-6A24EAA482EE}"/>
    <cellStyle name="Normal 6 4 3 3 2 4" xfId="3194" xr:uid="{D6AB151D-2735-4784-93B3-860AFB3DFD97}"/>
    <cellStyle name="Normal 6 4 3 3 3" xfId="1627" xr:uid="{DFF5F98F-69DF-4AC0-BF29-228A34727F50}"/>
    <cellStyle name="Normal 6 4 3 3 3 2" xfId="4482" xr:uid="{0C69B64B-FBA7-4935-A286-CA4F2FCD0AA7}"/>
    <cellStyle name="Normal 6 4 3 3 4" xfId="3195" xr:uid="{3D44D184-A5B7-49B4-85EA-39E27D1A5E59}"/>
    <cellStyle name="Normal 6 4 3 3 5" xfId="3196" xr:uid="{3FD8F94F-D3DE-4462-9AE0-2BF799FAF95B}"/>
    <cellStyle name="Normal 6 4 3 4" xfId="1628" xr:uid="{28C4E22C-27AF-4B69-A068-4B5462944B76}"/>
    <cellStyle name="Normal 6 4 3 4 2" xfId="1629" xr:uid="{B721D58E-9D80-45DE-B32F-07B21CA1BE7B}"/>
    <cellStyle name="Normal 6 4 3 4 2 2" xfId="4483" xr:uid="{DA506643-80C7-4EBD-91A0-80F9096BF42A}"/>
    <cellStyle name="Normal 6 4 3 4 3" xfId="3197" xr:uid="{66232555-348C-468F-888F-689B9DF942BC}"/>
    <cellStyle name="Normal 6 4 3 4 4" xfId="3198" xr:uid="{D2CE6414-C2F3-4539-851D-612A5CFEA836}"/>
    <cellStyle name="Normal 6 4 3 5" xfId="1630" xr:uid="{21EBE0D5-1DFC-4B33-8C21-1D6D510CFF23}"/>
    <cellStyle name="Normal 6 4 3 5 2" xfId="3199" xr:uid="{D670F214-FCDD-42FD-9A0F-0510ECC2F9F7}"/>
    <cellStyle name="Normal 6 4 3 5 3" xfId="3200" xr:uid="{5A2EDFF7-B83A-443D-B2A5-202A9A36D8E4}"/>
    <cellStyle name="Normal 6 4 3 5 4" xfId="3201" xr:uid="{853C01D3-E48E-43CE-915A-69D34C4FB4C8}"/>
    <cellStyle name="Normal 6 4 3 6" xfId="3202" xr:uid="{CCB1DB32-2F9B-4122-9F70-69E5E936F294}"/>
    <cellStyle name="Normal 6 4 3 7" xfId="3203" xr:uid="{D6250E77-AECC-47EB-A0A0-4FDAB389607C}"/>
    <cellStyle name="Normal 6 4 3 8" xfId="3204" xr:uid="{F47C15DE-16C1-4420-9B5F-15674CEFC75E}"/>
    <cellStyle name="Normal 6 4 4" xfId="122" xr:uid="{C84DE89B-8AFA-443B-AA1A-6E60CAB503A8}"/>
    <cellStyle name="Normal 6 4 4 2" xfId="642" xr:uid="{B12F8B84-EF40-4F8D-BE1B-F44F7CEF4F76}"/>
    <cellStyle name="Normal 6 4 4 2 2" xfId="643" xr:uid="{E1D9A188-5E48-44E4-94F6-1E643CA23709}"/>
    <cellStyle name="Normal 6 4 4 2 2 2" xfId="1631" xr:uid="{88A9AC29-641C-4CEB-BB94-F252B595E247}"/>
    <cellStyle name="Normal 6 4 4 2 2 2 2" xfId="1632" xr:uid="{9F40665B-E9DB-4065-A423-D50C87A465FA}"/>
    <cellStyle name="Normal 6 4 4 2 2 3" xfId="1633" xr:uid="{FF54D355-2E2C-41D0-873A-CAF25D7620FD}"/>
    <cellStyle name="Normal 6 4 4 2 2 4" xfId="3205" xr:uid="{941B7826-B1F6-411C-8C22-B65F9E789714}"/>
    <cellStyle name="Normal 6 4 4 2 3" xfId="1634" xr:uid="{6949585A-2A2A-48BD-A79F-21127A24275F}"/>
    <cellStyle name="Normal 6 4 4 2 3 2" xfId="1635" xr:uid="{9B8C6766-771D-499B-9005-8217DF1BCB36}"/>
    <cellStyle name="Normal 6 4 4 2 4" xfId="1636" xr:uid="{98D2855B-1AB0-4715-AC71-ED3344212D6E}"/>
    <cellStyle name="Normal 6 4 4 2 5" xfId="3206" xr:uid="{EC2B23F1-4C32-4725-9002-9973BBE19013}"/>
    <cellStyle name="Normal 6 4 4 3" xfId="644" xr:uid="{CD68363F-B53D-4766-AF26-7F5E1F1C61A1}"/>
    <cellStyle name="Normal 6 4 4 3 2" xfId="1637" xr:uid="{F22A2531-A206-42D0-939E-F613C1F1F40D}"/>
    <cellStyle name="Normal 6 4 4 3 2 2" xfId="1638" xr:uid="{D4BACECD-1AA4-4EA5-A424-1A7F3A8163A9}"/>
    <cellStyle name="Normal 6 4 4 3 3" xfId="1639" xr:uid="{5B928285-B55B-4935-985B-4DCAC29C2920}"/>
    <cellStyle name="Normal 6 4 4 3 4" xfId="3207" xr:uid="{652E7E93-21F6-49DA-BB4E-1B40E4E79775}"/>
    <cellStyle name="Normal 6 4 4 4" xfId="1640" xr:uid="{68D4F915-E012-4B3F-95B5-D8C921AE84B5}"/>
    <cellStyle name="Normal 6 4 4 4 2" xfId="1641" xr:uid="{4426985E-E46E-4099-A1AA-98F3EA47ADB6}"/>
    <cellStyle name="Normal 6 4 4 4 3" xfId="3208" xr:uid="{6A88E83B-D523-4998-9785-EA6A3CDB6A8B}"/>
    <cellStyle name="Normal 6 4 4 4 4" xfId="3209" xr:uid="{9CE7751A-05B2-49D6-ADF8-A241F5881E8C}"/>
    <cellStyle name="Normal 6 4 4 5" xfId="1642" xr:uid="{463A4D0C-5A93-40AA-B94A-D1CEB3FB1637}"/>
    <cellStyle name="Normal 6 4 4 6" xfId="3210" xr:uid="{9581DC00-4483-4459-AB37-2186C8A6A852}"/>
    <cellStyle name="Normal 6 4 4 7" xfId="3211" xr:uid="{F51AEB1C-7645-4780-9B85-9D2281C8F4EE}"/>
    <cellStyle name="Normal 6 4 5" xfId="335" xr:uid="{69514B1E-98C2-4C1D-BB38-2F7E3ECE3F79}"/>
    <cellStyle name="Normal 6 4 5 2" xfId="645" xr:uid="{35B63405-FC36-4CA1-B3B6-3D0557E82AE2}"/>
    <cellStyle name="Normal 6 4 5 2 2" xfId="1643" xr:uid="{07762F39-E05C-4318-A597-E8D914D93A2C}"/>
    <cellStyle name="Normal 6 4 5 2 2 2" xfId="1644" xr:uid="{8E55BC10-C2D7-4807-9056-C740F1134E36}"/>
    <cellStyle name="Normal 6 4 5 2 3" xfId="1645" xr:uid="{EA72D17A-D114-44A3-A2E5-6B89982931BA}"/>
    <cellStyle name="Normal 6 4 5 2 4" xfId="3212" xr:uid="{E50A4B29-0910-46C8-8D5F-BDBA67819589}"/>
    <cellStyle name="Normal 6 4 5 3" xfId="1646" xr:uid="{B8E1F6BF-DF20-451B-B557-1D637306357F}"/>
    <cellStyle name="Normal 6 4 5 3 2" xfId="1647" xr:uid="{3EAE37CE-07BB-49C9-90CA-25B9FA36D44C}"/>
    <cellStyle name="Normal 6 4 5 3 3" xfId="3213" xr:uid="{E124B255-49E8-4717-B745-1FEBB6A51DD1}"/>
    <cellStyle name="Normal 6 4 5 3 4" xfId="3214" xr:uid="{FD0D4CBE-7EA2-430E-90B2-DF94A3A1A17A}"/>
    <cellStyle name="Normal 6 4 5 4" xfId="1648" xr:uid="{5EB37C1E-2E1B-4735-8012-FCFBF840B99A}"/>
    <cellStyle name="Normal 6 4 5 5" xfId="3215" xr:uid="{6AD5309C-58A8-4285-9724-A3B518085087}"/>
    <cellStyle name="Normal 6 4 5 6" xfId="3216" xr:uid="{6E25FF0F-54FB-4131-83BB-3F04DE0741A4}"/>
    <cellStyle name="Normal 6 4 6" xfId="336" xr:uid="{484D4691-5957-4820-ADF5-62D8F3B7CB29}"/>
    <cellStyle name="Normal 6 4 6 2" xfId="1649" xr:uid="{C20BDCC1-698E-49BE-93F2-CBF1D7757447}"/>
    <cellStyle name="Normal 6 4 6 2 2" xfId="1650" xr:uid="{80688F37-72C5-4FA3-AF0B-C5592BB22A39}"/>
    <cellStyle name="Normal 6 4 6 2 3" xfId="3217" xr:uid="{5A9E6CB1-831E-4984-8A66-95F5E36F6087}"/>
    <cellStyle name="Normal 6 4 6 2 4" xfId="3218" xr:uid="{25704785-B68F-42C9-A56D-24A7784F860B}"/>
    <cellStyle name="Normal 6 4 6 3" xfId="1651" xr:uid="{856CAEE9-548F-4C58-BF16-9CF3F8F6E01C}"/>
    <cellStyle name="Normal 6 4 6 4" xfId="3219" xr:uid="{D6B03E7A-884E-48A0-B8FE-A81A6274F225}"/>
    <cellStyle name="Normal 6 4 6 5" xfId="3220" xr:uid="{FE040B36-EF93-4A13-98C8-694DF3C9D3C7}"/>
    <cellStyle name="Normal 6 4 7" xfId="1652" xr:uid="{E79B54B5-87D2-421E-8D39-32A1A8CD0BCE}"/>
    <cellStyle name="Normal 6 4 7 2" xfId="1653" xr:uid="{1C5280F1-EE7A-4A8E-B348-AE16AE8F26E7}"/>
    <cellStyle name="Normal 6 4 7 3" xfId="3221" xr:uid="{40633F0E-317D-41F8-9EB2-9FB7231FF6ED}"/>
    <cellStyle name="Normal 6 4 7 3 2" xfId="4407" xr:uid="{D715EBC7-DF56-4E94-90AE-E302F1ACD386}"/>
    <cellStyle name="Normal 6 4 7 3 3" xfId="4685" xr:uid="{B1932CC3-2B5B-449E-A5ED-E637CF73306F}"/>
    <cellStyle name="Normal 6 4 7 4" xfId="3222" xr:uid="{EC1B4BB1-7275-4CA4-B92D-2727295359AF}"/>
    <cellStyle name="Normal 6 4 8" xfId="1654" xr:uid="{ED704151-D74C-4F6C-995B-4BEC98A6105F}"/>
    <cellStyle name="Normal 6 4 8 2" xfId="3223" xr:uid="{774CC6EB-22BE-4032-806D-DCD69E48DF1C}"/>
    <cellStyle name="Normal 6 4 8 3" xfId="3224" xr:uid="{11EE6B64-62CE-44EA-A463-21AC6B5648AA}"/>
    <cellStyle name="Normal 6 4 8 4" xfId="3225" xr:uid="{3A60B0E1-1248-48BF-B1AE-E796B95D89E9}"/>
    <cellStyle name="Normal 6 4 9" xfId="3226" xr:uid="{0F67B0C1-46D1-45AF-97B7-5FF085D48E85}"/>
    <cellStyle name="Normal 6 5" xfId="123" xr:uid="{B7FAF8DD-C5DC-487D-A881-B8331B377E2C}"/>
    <cellStyle name="Normal 6 5 10" xfId="3227" xr:uid="{D0FF0879-11E2-4273-929F-01E18B96C9D9}"/>
    <cellStyle name="Normal 6 5 11" xfId="3228" xr:uid="{B89C94C5-246F-4771-88FE-77528BFCF182}"/>
    <cellStyle name="Normal 6 5 2" xfId="124" xr:uid="{5A0EB112-B046-4496-AAFC-026B72E06918}"/>
    <cellStyle name="Normal 6 5 2 2" xfId="337" xr:uid="{D5615849-CADD-4040-9854-680A549B96C4}"/>
    <cellStyle name="Normal 6 5 2 2 2" xfId="646" xr:uid="{D57ACF22-C0F8-4DC2-842B-C431D0278D22}"/>
    <cellStyle name="Normal 6 5 2 2 2 2" xfId="647" xr:uid="{5E963180-C46D-4D8F-A565-44F5AB8575CA}"/>
    <cellStyle name="Normal 6 5 2 2 2 2 2" xfId="1655" xr:uid="{54D6DE48-A1B2-4EE6-8AF1-E86DF2636469}"/>
    <cellStyle name="Normal 6 5 2 2 2 2 3" xfId="3229" xr:uid="{31CBF50D-2F70-4A63-AD4A-D8A239C3ED55}"/>
    <cellStyle name="Normal 6 5 2 2 2 2 4" xfId="3230" xr:uid="{3CB67B3B-FAFF-4848-BC8C-7078FFF75403}"/>
    <cellStyle name="Normal 6 5 2 2 2 3" xfId="1656" xr:uid="{D7B626F7-3D72-4C1D-97A6-765C7035DDE9}"/>
    <cellStyle name="Normal 6 5 2 2 2 3 2" xfId="3231" xr:uid="{F45DE02E-B7EC-4B52-80EF-C1144128E75B}"/>
    <cellStyle name="Normal 6 5 2 2 2 3 3" xfId="3232" xr:uid="{8438B159-FC39-46FE-B03C-5B118869BAE7}"/>
    <cellStyle name="Normal 6 5 2 2 2 3 4" xfId="3233" xr:uid="{14546741-0113-4281-B852-B80B1097A9F1}"/>
    <cellStyle name="Normal 6 5 2 2 2 4" xfId="3234" xr:uid="{FBBBF1A0-4FF4-434E-BF95-C0EE35A5E2B1}"/>
    <cellStyle name="Normal 6 5 2 2 2 5" xfId="3235" xr:uid="{4AEE531F-B0E8-457A-AFAD-6A5421E5109C}"/>
    <cellStyle name="Normal 6 5 2 2 2 6" xfId="3236" xr:uid="{049FFD9E-01B2-4698-BCD2-2AF72D8E202D}"/>
    <cellStyle name="Normal 6 5 2 2 3" xfId="648" xr:uid="{092E6EF9-5671-4C18-BC9A-64447944A7B7}"/>
    <cellStyle name="Normal 6 5 2 2 3 2" xfId="1657" xr:uid="{F6F78D78-02CB-4F0B-8D05-7FE68B9CF369}"/>
    <cellStyle name="Normal 6 5 2 2 3 2 2" xfId="3237" xr:uid="{BEC6DA24-3891-4F83-9DC9-82AE1D62D1D9}"/>
    <cellStyle name="Normal 6 5 2 2 3 2 3" xfId="3238" xr:uid="{6DD124D1-C466-4DA1-908C-A2B78D8C4416}"/>
    <cellStyle name="Normal 6 5 2 2 3 2 4" xfId="3239" xr:uid="{28FE0F90-AC7C-4FEF-A27F-83C8452902B8}"/>
    <cellStyle name="Normal 6 5 2 2 3 3" xfId="3240" xr:uid="{1EDCD52F-7D58-44A1-8AC9-0891BB412D40}"/>
    <cellStyle name="Normal 6 5 2 2 3 4" xfId="3241" xr:uid="{B6ABBDDB-C97E-46E0-B817-D31C87BF8A68}"/>
    <cellStyle name="Normal 6 5 2 2 3 5" xfId="3242" xr:uid="{4B69F366-B0A8-4B04-855E-D544A427D5D7}"/>
    <cellStyle name="Normal 6 5 2 2 4" xfId="1658" xr:uid="{FB881A2A-2B90-41A5-AC26-16A89DEF5F7B}"/>
    <cellStyle name="Normal 6 5 2 2 4 2" xfId="3243" xr:uid="{108EC664-4642-479F-8B82-E25316E2E3A8}"/>
    <cellStyle name="Normal 6 5 2 2 4 3" xfId="3244" xr:uid="{A732FCA5-9CB8-4497-B248-991BD4140C1A}"/>
    <cellStyle name="Normal 6 5 2 2 4 4" xfId="3245" xr:uid="{64E5834C-192C-440E-9628-997025A00079}"/>
    <cellStyle name="Normal 6 5 2 2 5" xfId="3246" xr:uid="{CD94B0C7-99DD-4BE0-8EF9-63AAA0F209D2}"/>
    <cellStyle name="Normal 6 5 2 2 5 2" xfId="3247" xr:uid="{9A55D628-F6D1-4983-BECB-6155C3D471A7}"/>
    <cellStyle name="Normal 6 5 2 2 5 3" xfId="3248" xr:uid="{F8E5ED47-7D41-4EE7-AB64-AB5DF7DFB46D}"/>
    <cellStyle name="Normal 6 5 2 2 5 4" xfId="3249" xr:uid="{C41A35C8-41D5-4E39-8FBB-87A050AD5A9A}"/>
    <cellStyle name="Normal 6 5 2 2 6" xfId="3250" xr:uid="{7EEA7D05-B940-472D-8F99-A2F0246DD837}"/>
    <cellStyle name="Normal 6 5 2 2 7" xfId="3251" xr:uid="{7089F9B6-C64B-4B88-9A1C-5C4684E20DE9}"/>
    <cellStyle name="Normal 6 5 2 2 8" xfId="3252" xr:uid="{F9641AD8-B2F8-48FA-B75C-90E89401134D}"/>
    <cellStyle name="Normal 6 5 2 3" xfId="649" xr:uid="{4CFB8D61-CC3D-4B87-8ACB-88AB3CF6896B}"/>
    <cellStyle name="Normal 6 5 2 3 2" xfId="650" xr:uid="{B1F11A16-B5FF-4FD7-B5E1-A0B6816EE6ED}"/>
    <cellStyle name="Normal 6 5 2 3 2 2" xfId="651" xr:uid="{CF059CCF-44AF-4954-8852-3FD0A9A8F3FA}"/>
    <cellStyle name="Normal 6 5 2 3 2 3" xfId="3253" xr:uid="{838F3FB6-71EC-4FD6-80A4-B69EEF1CF1A0}"/>
    <cellStyle name="Normal 6 5 2 3 2 4" xfId="3254" xr:uid="{FC1385E5-1B2A-48CA-B036-B076F24CAD3F}"/>
    <cellStyle name="Normal 6 5 2 3 3" xfId="652" xr:uid="{2D9336C7-4515-4FB7-9FAB-6F4D668C763F}"/>
    <cellStyle name="Normal 6 5 2 3 3 2" xfId="3255" xr:uid="{ECCEC018-8DB3-4694-AD62-380C146E31AA}"/>
    <cellStyle name="Normal 6 5 2 3 3 3" xfId="3256" xr:uid="{E9093AE3-541A-4B94-81AC-1D8B4976D527}"/>
    <cellStyle name="Normal 6 5 2 3 3 4" xfId="3257" xr:uid="{AD1CA765-30C5-4E7F-9A40-54DCF4F09907}"/>
    <cellStyle name="Normal 6 5 2 3 4" xfId="3258" xr:uid="{588CFB18-226E-41A5-A07A-F6A2CF4CCF9F}"/>
    <cellStyle name="Normal 6 5 2 3 5" xfId="3259" xr:uid="{BAF72FA0-622C-41C0-9B78-10850BAC0F0A}"/>
    <cellStyle name="Normal 6 5 2 3 6" xfId="3260" xr:uid="{98F559AB-0A1D-43DB-B256-809C3E041F19}"/>
    <cellStyle name="Normal 6 5 2 4" xfId="653" xr:uid="{05C81768-0217-4E64-990E-D0D77B444643}"/>
    <cellStyle name="Normal 6 5 2 4 2" xfId="654" xr:uid="{43C8F864-952B-4A40-A638-5E1AD9873CA4}"/>
    <cellStyle name="Normal 6 5 2 4 2 2" xfId="3261" xr:uid="{364DFE43-2340-4385-9390-195A83A6FD6E}"/>
    <cellStyle name="Normal 6 5 2 4 2 3" xfId="3262" xr:uid="{18B2A555-079E-4245-A440-6B1399A8FF86}"/>
    <cellStyle name="Normal 6 5 2 4 2 4" xfId="3263" xr:uid="{78954C39-A773-4675-A71E-708900AB7C7C}"/>
    <cellStyle name="Normal 6 5 2 4 3" xfId="3264" xr:uid="{1B00C497-BCF5-43E3-B23E-26BF52178E90}"/>
    <cellStyle name="Normal 6 5 2 4 4" xfId="3265" xr:uid="{E95854AE-113E-4F9A-8BE0-E5C9BCD6409D}"/>
    <cellStyle name="Normal 6 5 2 4 5" xfId="3266" xr:uid="{D83C897F-84BD-409C-8FAB-BA0551140D8C}"/>
    <cellStyle name="Normal 6 5 2 5" xfId="655" xr:uid="{8C1CCB20-FE48-42D1-884B-8CC70D9537C3}"/>
    <cellStyle name="Normal 6 5 2 5 2" xfId="3267" xr:uid="{5E848F11-7DCE-4AA5-B7E6-F26F2823F111}"/>
    <cellStyle name="Normal 6 5 2 5 3" xfId="3268" xr:uid="{6096DC9B-0CEC-4F4F-88AE-F879170F9C17}"/>
    <cellStyle name="Normal 6 5 2 5 4" xfId="3269" xr:uid="{C353F5AC-858C-4D92-BD7F-1F5642347FC8}"/>
    <cellStyle name="Normal 6 5 2 6" xfId="3270" xr:uid="{8D62BD42-B97C-430F-A868-0E9F5BB27C4D}"/>
    <cellStyle name="Normal 6 5 2 6 2" xfId="3271" xr:uid="{2ECE1995-DA93-4D40-B032-D3EEA932E9BB}"/>
    <cellStyle name="Normal 6 5 2 6 3" xfId="3272" xr:uid="{1EC2C167-9869-4DBD-A1B3-4D439D74D5B3}"/>
    <cellStyle name="Normal 6 5 2 6 4" xfId="3273" xr:uid="{6BFBBC3A-F3C5-4485-8571-F8FEE88A9033}"/>
    <cellStyle name="Normal 6 5 2 7" xfId="3274" xr:uid="{8AF9FE54-D501-47AB-BE26-99856A018507}"/>
    <cellStyle name="Normal 6 5 2 8" xfId="3275" xr:uid="{B4CA80B5-72FD-4E8F-B336-46196600D53F}"/>
    <cellStyle name="Normal 6 5 2 9" xfId="3276" xr:uid="{6E623A06-3B25-4209-9FCE-0D335979EC85}"/>
    <cellStyle name="Normal 6 5 3" xfId="338" xr:uid="{C4404C19-70A6-4489-9145-3C83EF7419FA}"/>
    <cellStyle name="Normal 6 5 3 2" xfId="656" xr:uid="{9465AB68-BA06-4AD0-A366-102E20EE72DA}"/>
    <cellStyle name="Normal 6 5 3 2 2" xfId="657" xr:uid="{3F96E330-1634-4545-A476-2475FB76147C}"/>
    <cellStyle name="Normal 6 5 3 2 2 2" xfId="1659" xr:uid="{BA4A1CCD-5823-4398-B36D-FBC6B942A476}"/>
    <cellStyle name="Normal 6 5 3 2 2 2 2" xfId="1660" xr:uid="{4B607AF9-2113-48B6-AA98-0C6FB8E3ACCB}"/>
    <cellStyle name="Normal 6 5 3 2 2 3" xfId="1661" xr:uid="{3D38E16D-8B13-46AF-A82C-6C379B695F21}"/>
    <cellStyle name="Normal 6 5 3 2 2 4" xfId="3277" xr:uid="{591F84A7-2EAD-457D-829C-7C30B446F800}"/>
    <cellStyle name="Normal 6 5 3 2 3" xfId="1662" xr:uid="{F20570C0-2126-4A36-88D5-897DF879C58F}"/>
    <cellStyle name="Normal 6 5 3 2 3 2" xfId="1663" xr:uid="{1B02222A-B0F6-44E2-9794-9F7178E5C16D}"/>
    <cellStyle name="Normal 6 5 3 2 3 3" xfId="3278" xr:uid="{F3777E96-9FAD-4A61-AA5F-623AB47D652F}"/>
    <cellStyle name="Normal 6 5 3 2 3 4" xfId="3279" xr:uid="{8801B59D-3107-4E57-BA46-6C6F0836F997}"/>
    <cellStyle name="Normal 6 5 3 2 4" xfId="1664" xr:uid="{2279AF0B-D01A-4C90-9B0C-50DE345CD68E}"/>
    <cellStyle name="Normal 6 5 3 2 5" xfId="3280" xr:uid="{0A887330-403F-45E4-ABAD-DC05FBE5C298}"/>
    <cellStyle name="Normal 6 5 3 2 6" xfId="3281" xr:uid="{A9D9E43C-3CAD-4D26-8291-C5BDDE5ABF71}"/>
    <cellStyle name="Normal 6 5 3 3" xfId="658" xr:uid="{83DCB9CB-C8D0-44CD-B3A3-6464967836E5}"/>
    <cellStyle name="Normal 6 5 3 3 2" xfId="1665" xr:uid="{3BB3C666-C979-472F-BD86-9370CC74188E}"/>
    <cellStyle name="Normal 6 5 3 3 2 2" xfId="1666" xr:uid="{D99BFCE2-EDDD-4F11-A394-CC5254E231A1}"/>
    <cellStyle name="Normal 6 5 3 3 2 3" xfId="3282" xr:uid="{2B23B609-BC00-4B76-9C06-5AADF27E2E5C}"/>
    <cellStyle name="Normal 6 5 3 3 2 4" xfId="3283" xr:uid="{49C749B6-3035-4E35-BC6F-3686D26332EF}"/>
    <cellStyle name="Normal 6 5 3 3 3" xfId="1667" xr:uid="{4A578AB4-3A5B-4240-AC8C-11EA13FF43E8}"/>
    <cellStyle name="Normal 6 5 3 3 4" xfId="3284" xr:uid="{70E42F11-9BA1-44BD-A0CA-2195C8EBD5C9}"/>
    <cellStyle name="Normal 6 5 3 3 5" xfId="3285" xr:uid="{E625ECD5-3852-48D5-9BC5-DE9412A87E18}"/>
    <cellStyle name="Normal 6 5 3 4" xfId="1668" xr:uid="{7B52C05E-595A-4DDE-A96C-C8ED81BB7CA3}"/>
    <cellStyle name="Normal 6 5 3 4 2" xfId="1669" xr:uid="{86DE3FF0-9386-45C7-B05C-C4016DBEAC77}"/>
    <cellStyle name="Normal 6 5 3 4 3" xfId="3286" xr:uid="{CAA78974-B7C4-4AC6-9300-AF0D53E4F938}"/>
    <cellStyle name="Normal 6 5 3 4 4" xfId="3287" xr:uid="{CD3DDAF0-08AF-4D37-87B0-17A02D9F6680}"/>
    <cellStyle name="Normal 6 5 3 5" xfId="1670" xr:uid="{E06B34B1-EB86-486B-BC53-62DD68B72FE0}"/>
    <cellStyle name="Normal 6 5 3 5 2" xfId="3288" xr:uid="{55EEBF10-F2F1-444E-8DDC-F9C619820158}"/>
    <cellStyle name="Normal 6 5 3 5 3" xfId="3289" xr:uid="{AAA23DB0-8D53-465F-9C2D-10B6B1D0751A}"/>
    <cellStyle name="Normal 6 5 3 5 4" xfId="3290" xr:uid="{3D885469-8B8E-4F81-8797-2DE018DD928B}"/>
    <cellStyle name="Normal 6 5 3 6" xfId="3291" xr:uid="{66A16990-7B61-4BAD-87F8-78CC5A930615}"/>
    <cellStyle name="Normal 6 5 3 7" xfId="3292" xr:uid="{F3784B22-DE2D-494E-BBE4-9E9FFB79A65D}"/>
    <cellStyle name="Normal 6 5 3 8" xfId="3293" xr:uid="{3B2981B7-CBC0-495B-90EE-D126CF6A935A}"/>
    <cellStyle name="Normal 6 5 4" xfId="339" xr:uid="{7144D45B-B32F-482F-AFFA-8B277F060179}"/>
    <cellStyle name="Normal 6 5 4 2" xfId="659" xr:uid="{2B931D1B-BD12-46E3-9887-E1C43A89CF78}"/>
    <cellStyle name="Normal 6 5 4 2 2" xfId="660" xr:uid="{C2266B72-23D6-4AD0-AF93-CB4137434EFE}"/>
    <cellStyle name="Normal 6 5 4 2 2 2" xfId="1671" xr:uid="{3BFFC3D6-767B-446B-8922-236D1078ADEC}"/>
    <cellStyle name="Normal 6 5 4 2 2 3" xfId="3294" xr:uid="{5E8D43D7-7EB9-4A5F-BE07-85C2DC49E575}"/>
    <cellStyle name="Normal 6 5 4 2 2 4" xfId="3295" xr:uid="{437E7B1F-D645-401B-8F51-841FEEDE0ED9}"/>
    <cellStyle name="Normal 6 5 4 2 3" xfId="1672" xr:uid="{93DB92E2-2B34-4341-AC48-6A61EC332BB0}"/>
    <cellStyle name="Normal 6 5 4 2 4" xfId="3296" xr:uid="{A9CDC143-430E-4F9B-B849-6128E39F743F}"/>
    <cellStyle name="Normal 6 5 4 2 5" xfId="3297" xr:uid="{98BAFAD9-DE02-4B34-A82B-DBE45C3BC122}"/>
    <cellStyle name="Normal 6 5 4 3" xfId="661" xr:uid="{6F85E0EC-7810-47E8-AD7F-D90B96ACB692}"/>
    <cellStyle name="Normal 6 5 4 3 2" xfId="1673" xr:uid="{E9CCE618-E2CE-439A-ABAE-3CBE030F8670}"/>
    <cellStyle name="Normal 6 5 4 3 3" xfId="3298" xr:uid="{0FB0252A-7359-410B-9F62-1233E8EC6652}"/>
    <cellStyle name="Normal 6 5 4 3 4" xfId="3299" xr:uid="{A2E0C1F3-EB14-4EF3-A8B6-3AC5CB22E549}"/>
    <cellStyle name="Normal 6 5 4 4" xfId="1674" xr:uid="{ED20F262-935D-4BC3-AE56-D7E6D39DD855}"/>
    <cellStyle name="Normal 6 5 4 4 2" xfId="3300" xr:uid="{A5DAF416-249C-4268-9874-1B7C7CDCA09F}"/>
    <cellStyle name="Normal 6 5 4 4 3" xfId="3301" xr:uid="{9FCEBE4E-2D52-4B9C-9B23-0DDF187C5909}"/>
    <cellStyle name="Normal 6 5 4 4 4" xfId="3302" xr:uid="{526B7E79-771C-40B0-903A-E4ED451ED384}"/>
    <cellStyle name="Normal 6 5 4 5" xfId="3303" xr:uid="{9B1F97E2-7903-4590-89F4-4D2712BB52DD}"/>
    <cellStyle name="Normal 6 5 4 6" xfId="3304" xr:uid="{0B91BC15-ED4E-4493-8B5B-740EF6E5FA40}"/>
    <cellStyle name="Normal 6 5 4 7" xfId="3305" xr:uid="{82AEAD6E-FFC8-42CC-AF80-9BA736962F03}"/>
    <cellStyle name="Normal 6 5 5" xfId="340" xr:uid="{36A7D1B4-6596-4F58-BC6C-D44F500E88F7}"/>
    <cellStyle name="Normal 6 5 5 2" xfId="662" xr:uid="{7244CF1B-94AA-4C6D-81CC-1E26EDC029BB}"/>
    <cellStyle name="Normal 6 5 5 2 2" xfId="1675" xr:uid="{CD6A062C-C4F6-4EB5-B572-316636E7FD46}"/>
    <cellStyle name="Normal 6 5 5 2 3" xfId="3306" xr:uid="{C84BD729-C49B-4F61-89A0-39E2F10EBBB2}"/>
    <cellStyle name="Normal 6 5 5 2 4" xfId="3307" xr:uid="{812CF417-9349-495A-AC11-4E87036DF204}"/>
    <cellStyle name="Normal 6 5 5 3" xfId="1676" xr:uid="{A79E4F63-5922-45F5-9FEF-F732D80394A5}"/>
    <cellStyle name="Normal 6 5 5 3 2" xfId="3308" xr:uid="{DB65F415-1569-43A8-828C-7E129981EB12}"/>
    <cellStyle name="Normal 6 5 5 3 3" xfId="3309" xr:uid="{7C9F30E5-12BB-4C15-BE4F-7377BA583D26}"/>
    <cellStyle name="Normal 6 5 5 3 4" xfId="3310" xr:uid="{321BCD6B-9A6E-4D74-B6D4-446AE74806E2}"/>
    <cellStyle name="Normal 6 5 5 4" xfId="3311" xr:uid="{24C3E97B-A92A-4C6C-A283-28FD183FEDA4}"/>
    <cellStyle name="Normal 6 5 5 5" xfId="3312" xr:uid="{B7C8BFFA-E76B-4296-8FDD-1B841EF00952}"/>
    <cellStyle name="Normal 6 5 5 6" xfId="3313" xr:uid="{78D60AED-EAA4-422E-BEF1-8261CECF9242}"/>
    <cellStyle name="Normal 6 5 6" xfId="663" xr:uid="{14B0D0DB-44CB-4B61-98AF-5AA6CC2177BB}"/>
    <cellStyle name="Normal 6 5 6 2" xfId="1677" xr:uid="{0941EA0B-08A8-4968-A742-EEFC0BEB5FC8}"/>
    <cellStyle name="Normal 6 5 6 2 2" xfId="3314" xr:uid="{A626B56E-1445-426A-A02A-49FC204B2363}"/>
    <cellStyle name="Normal 6 5 6 2 3" xfId="3315" xr:uid="{127BACEB-C741-4D2D-AF32-7FF7A8AD6F7B}"/>
    <cellStyle name="Normal 6 5 6 2 4" xfId="3316" xr:uid="{94157820-25FB-481B-A2AB-698930DAB864}"/>
    <cellStyle name="Normal 6 5 6 3" xfId="3317" xr:uid="{1E3DB973-4776-4F60-9D70-CC8EF3796D44}"/>
    <cellStyle name="Normal 6 5 6 4" xfId="3318" xr:uid="{19F25029-47A5-42AD-B0E9-F8A6E0965048}"/>
    <cellStyle name="Normal 6 5 6 5" xfId="3319" xr:uid="{3AC6364C-0285-4FA4-BFBA-24320EB70E46}"/>
    <cellStyle name="Normal 6 5 7" xfId="1678" xr:uid="{7DC1D9E1-5C1D-4710-8A99-CFE6D39E48DC}"/>
    <cellStyle name="Normal 6 5 7 2" xfId="3320" xr:uid="{3931AF24-8506-49C4-8FA0-91E9B6647B61}"/>
    <cellStyle name="Normal 6 5 7 3" xfId="3321" xr:uid="{815A0FED-1D08-472B-B0D4-F5DEDABA8722}"/>
    <cellStyle name="Normal 6 5 7 4" xfId="3322" xr:uid="{736B1B25-5B41-4DA9-9023-EDD3F8E803F0}"/>
    <cellStyle name="Normal 6 5 8" xfId="3323" xr:uid="{8AB83055-4CC6-44A5-944C-37F039A219E1}"/>
    <cellStyle name="Normal 6 5 8 2" xfId="3324" xr:uid="{845F7CB6-F140-4B84-8144-967C83AC64D2}"/>
    <cellStyle name="Normal 6 5 8 3" xfId="3325" xr:uid="{97A7EEA0-A92B-4035-8BDF-80375C7378F5}"/>
    <cellStyle name="Normal 6 5 8 4" xfId="3326" xr:uid="{E666E735-B637-495D-A06A-49872BFEE34B}"/>
    <cellStyle name="Normal 6 5 9" xfId="3327" xr:uid="{389A895D-CFD2-467B-B25F-1F511E61405E}"/>
    <cellStyle name="Normal 6 6" xfId="125" xr:uid="{58753207-EBF2-4C80-8326-292891CC0007}"/>
    <cellStyle name="Normal 6 6 2" xfId="126" xr:uid="{92EF82C1-F431-478F-895F-C50BAD67B041}"/>
    <cellStyle name="Normal 6 6 2 2" xfId="341" xr:uid="{479287DA-7273-4183-AE84-A7430CA49A83}"/>
    <cellStyle name="Normal 6 6 2 2 2" xfId="664" xr:uid="{15F13433-EA2F-46E8-A674-F40449B284F6}"/>
    <cellStyle name="Normal 6 6 2 2 2 2" xfId="1679" xr:uid="{32B5DBA7-0E91-4141-85E5-1C3361B1862F}"/>
    <cellStyle name="Normal 6 6 2 2 2 3" xfId="3328" xr:uid="{3845016A-02C8-4894-8A4A-8EF14F18C62C}"/>
    <cellStyle name="Normal 6 6 2 2 2 4" xfId="3329" xr:uid="{60CD4ED1-2D13-49AC-AC86-C6303E3B5CAA}"/>
    <cellStyle name="Normal 6 6 2 2 3" xfId="1680" xr:uid="{1AF876F5-E87A-479E-9E69-D52B7250353D}"/>
    <cellStyle name="Normal 6 6 2 2 3 2" xfId="3330" xr:uid="{CB9A6C81-D0C3-4E49-B564-29F9D7BA703C}"/>
    <cellStyle name="Normal 6 6 2 2 3 3" xfId="3331" xr:uid="{75C70C56-1961-4483-823D-B63AF375D313}"/>
    <cellStyle name="Normal 6 6 2 2 3 4" xfId="3332" xr:uid="{2100CAB0-00E1-4985-AB9F-74F8C5672310}"/>
    <cellStyle name="Normal 6 6 2 2 4" xfId="3333" xr:uid="{CF25A5B0-AD91-45D0-8E8E-F323BFB81C86}"/>
    <cellStyle name="Normal 6 6 2 2 5" xfId="3334" xr:uid="{F2FB8746-11A3-4BDE-BD6F-FDA811F560FF}"/>
    <cellStyle name="Normal 6 6 2 2 6" xfId="3335" xr:uid="{541467B1-F65A-4801-BDB1-C5AF9F917D6D}"/>
    <cellStyle name="Normal 6 6 2 3" xfId="665" xr:uid="{E292BB28-8168-4451-8F21-49EBE39E2C34}"/>
    <cellStyle name="Normal 6 6 2 3 2" xfId="1681" xr:uid="{4B4959B1-8536-4DEE-A38E-6FB09071E877}"/>
    <cellStyle name="Normal 6 6 2 3 2 2" xfId="3336" xr:uid="{BA769504-B593-41A8-B10D-346F349A4A78}"/>
    <cellStyle name="Normal 6 6 2 3 2 3" xfId="3337" xr:uid="{C3C63573-979B-479D-B93E-0C80F382C90E}"/>
    <cellStyle name="Normal 6 6 2 3 2 4" xfId="3338" xr:uid="{5228F1ED-2D42-4DC7-AED0-7B0F96945F67}"/>
    <cellStyle name="Normal 6 6 2 3 3" xfId="3339" xr:uid="{66EB4CD4-3FF1-4A82-B29E-57B86FA939B0}"/>
    <cellStyle name="Normal 6 6 2 3 4" xfId="3340" xr:uid="{1A6089FE-E7B7-4742-88CA-6C36715541F5}"/>
    <cellStyle name="Normal 6 6 2 3 5" xfId="3341" xr:uid="{DAEF0879-DC80-4637-AE59-58E8C3C714C4}"/>
    <cellStyle name="Normal 6 6 2 4" xfId="1682" xr:uid="{A8148E67-FBA9-4FCC-B7F0-331D9FFB10CD}"/>
    <cellStyle name="Normal 6 6 2 4 2" xfId="3342" xr:uid="{CE3E9B79-484A-4AF3-8159-BD80F7B16C94}"/>
    <cellStyle name="Normal 6 6 2 4 3" xfId="3343" xr:uid="{E3636F40-FD14-4653-91AD-2A4532872BE8}"/>
    <cellStyle name="Normal 6 6 2 4 4" xfId="3344" xr:uid="{A07C06E6-F959-4258-9B6E-ACCD55D9E592}"/>
    <cellStyle name="Normal 6 6 2 5" xfId="3345" xr:uid="{7C460119-259B-451A-9EE4-A9FE9CAD3A21}"/>
    <cellStyle name="Normal 6 6 2 5 2" xfId="3346" xr:uid="{D4A2E1FA-5E0A-4616-9A3C-76010A065705}"/>
    <cellStyle name="Normal 6 6 2 5 3" xfId="3347" xr:uid="{24529A42-EFC8-4948-AE2B-E1DFE3B0BC24}"/>
    <cellStyle name="Normal 6 6 2 5 4" xfId="3348" xr:uid="{E9BD8DB8-011C-4308-A8D2-3CB0EF454EA7}"/>
    <cellStyle name="Normal 6 6 2 6" xfId="3349" xr:uid="{C750B932-2B29-4D95-8D57-900F7BECF07B}"/>
    <cellStyle name="Normal 6 6 2 7" xfId="3350" xr:uid="{1813BD69-5C57-48D7-A596-1E869A35AB90}"/>
    <cellStyle name="Normal 6 6 2 8" xfId="3351" xr:uid="{6945FC42-61B7-4344-A94C-6F36B62993B1}"/>
    <cellStyle name="Normal 6 6 3" xfId="342" xr:uid="{D399E9C6-84D7-4C3D-B55C-1A88A0031CCC}"/>
    <cellStyle name="Normal 6 6 3 2" xfId="666" xr:uid="{A9A343C5-1E3C-4BE9-8B5D-C096DD23386F}"/>
    <cellStyle name="Normal 6 6 3 2 2" xfId="667" xr:uid="{172BC0B1-1F35-4070-AB0E-988D1D5F271D}"/>
    <cellStyle name="Normal 6 6 3 2 3" xfId="3352" xr:uid="{F7E4FA68-321A-49EE-9945-4450AF8E6481}"/>
    <cellStyle name="Normal 6 6 3 2 4" xfId="3353" xr:uid="{688CED5B-511D-49CC-8539-D48BA5CD1CA0}"/>
    <cellStyle name="Normal 6 6 3 3" xfId="668" xr:uid="{87F5FF42-7CA8-4BDB-8A9F-68B08A34698B}"/>
    <cellStyle name="Normal 6 6 3 3 2" xfId="3354" xr:uid="{50522086-0850-4FC0-9ED9-BA1659135A0F}"/>
    <cellStyle name="Normal 6 6 3 3 3" xfId="3355" xr:uid="{361D141C-3C16-48A6-AF03-A9CE0A4AE8BB}"/>
    <cellStyle name="Normal 6 6 3 3 4" xfId="3356" xr:uid="{C9900454-0719-4D61-9C0F-EB5AAB82C44B}"/>
    <cellStyle name="Normal 6 6 3 4" xfId="3357" xr:uid="{0504A1E0-10A4-4D85-95CA-D2356E255B9C}"/>
    <cellStyle name="Normal 6 6 3 5" xfId="3358" xr:uid="{AD4DD869-7EF8-437F-A115-23BFDF38011A}"/>
    <cellStyle name="Normal 6 6 3 6" xfId="3359" xr:uid="{402F1531-7384-4D2A-A45F-5CDA7E5BDA56}"/>
    <cellStyle name="Normal 6 6 4" xfId="343" xr:uid="{B59D4BDE-D8E2-4A8F-9684-27A4C2BD2006}"/>
    <cellStyle name="Normal 6 6 4 2" xfId="669" xr:uid="{1145A3C2-DB08-42E4-8D92-0AD11AD1C645}"/>
    <cellStyle name="Normal 6 6 4 2 2" xfId="3360" xr:uid="{2E2957EA-545C-48F0-AE7B-7FB0DB2DD2CF}"/>
    <cellStyle name="Normal 6 6 4 2 3" xfId="3361" xr:uid="{71449D51-3CFF-4BA6-AA7F-5846D0F2E657}"/>
    <cellStyle name="Normal 6 6 4 2 4" xfId="3362" xr:uid="{6576DB0B-F4DC-413A-A111-E4E46C18ADF4}"/>
    <cellStyle name="Normal 6 6 4 3" xfId="3363" xr:uid="{ACBB052C-C266-464D-9BE6-38D2220CC7B0}"/>
    <cellStyle name="Normal 6 6 4 4" xfId="3364" xr:uid="{9B987D34-1BB1-4960-872D-DE1F0B6CE5CA}"/>
    <cellStyle name="Normal 6 6 4 5" xfId="3365" xr:uid="{BBF2157D-26BF-4316-863F-3D40E6CC0BF9}"/>
    <cellStyle name="Normal 6 6 5" xfId="670" xr:uid="{2E6B4C56-1603-49AB-A738-09EFE3202D9D}"/>
    <cellStyle name="Normal 6 6 5 2" xfId="3366" xr:uid="{412E091F-12AC-431E-871C-0BF90468F9C5}"/>
    <cellStyle name="Normal 6 6 5 3" xfId="3367" xr:uid="{44194C0B-632B-43EB-8C3E-83FBC7740088}"/>
    <cellStyle name="Normal 6 6 5 4" xfId="3368" xr:uid="{15C5814A-3DAD-4018-A3F8-4F0FEF33C1E5}"/>
    <cellStyle name="Normal 6 6 6" xfId="3369" xr:uid="{C29EE726-9E5C-41BF-98EB-A668C729E090}"/>
    <cellStyle name="Normal 6 6 6 2" xfId="3370" xr:uid="{06D92BD0-5F68-410B-81B2-4B8783208589}"/>
    <cellStyle name="Normal 6 6 6 3" xfId="3371" xr:uid="{69EE37AC-7618-44D4-9431-1168B90808EF}"/>
    <cellStyle name="Normal 6 6 6 4" xfId="3372" xr:uid="{740A4F85-CA36-41DF-9751-71C08DB50820}"/>
    <cellStyle name="Normal 6 6 7" xfId="3373" xr:uid="{B31869EE-4F87-43B1-9B80-833AB20A44C1}"/>
    <cellStyle name="Normal 6 6 8" xfId="3374" xr:uid="{34ADA7A9-115F-4F19-856D-596ECCB3078B}"/>
    <cellStyle name="Normal 6 6 9" xfId="3375" xr:uid="{7790F93E-7F19-4CB3-B372-5BA244D42F68}"/>
    <cellStyle name="Normal 6 7" xfId="127" xr:uid="{C4C12633-D1A7-44A5-AB93-11AD4F78BBA3}"/>
    <cellStyle name="Normal 6 7 2" xfId="344" xr:uid="{24BF9F5D-F638-4B57-B493-33B6390744EF}"/>
    <cellStyle name="Normal 6 7 2 2" xfId="671" xr:uid="{41F3FD44-B84B-4A46-AB93-FFA31E76C320}"/>
    <cellStyle name="Normal 6 7 2 2 2" xfId="1683" xr:uid="{B5412083-6AB3-4C3C-A32B-C19B5A904A64}"/>
    <cellStyle name="Normal 6 7 2 2 2 2" xfId="1684" xr:uid="{CF52D69E-F0E0-4A98-9354-2302B7C57D51}"/>
    <cellStyle name="Normal 6 7 2 2 3" xfId="1685" xr:uid="{0D11D682-1A0A-4B7E-905B-AB50EC606319}"/>
    <cellStyle name="Normal 6 7 2 2 4" xfId="3376" xr:uid="{7DC993E1-30E9-47D3-9BA2-7B71484C58A0}"/>
    <cellStyle name="Normal 6 7 2 3" xfId="1686" xr:uid="{8FB4B8D5-966C-4C3A-8A52-1B9DEAE99BAC}"/>
    <cellStyle name="Normal 6 7 2 3 2" xfId="1687" xr:uid="{6CE94346-5622-4642-8D1F-8DA770023E1C}"/>
    <cellStyle name="Normal 6 7 2 3 3" xfId="3377" xr:uid="{8BBC2FE7-8D75-436E-A1E5-5E427E408AF5}"/>
    <cellStyle name="Normal 6 7 2 3 4" xfId="3378" xr:uid="{0A8920EC-8409-48D8-B392-5136F21BA8A7}"/>
    <cellStyle name="Normal 6 7 2 4" xfId="1688" xr:uid="{2DD003E4-EB64-4964-87C1-48C360C6BF43}"/>
    <cellStyle name="Normal 6 7 2 5" xfId="3379" xr:uid="{A7CB84F6-0855-4E32-8AD5-C6CB2C7CD8B5}"/>
    <cellStyle name="Normal 6 7 2 6" xfId="3380" xr:uid="{C51B18EE-ABEC-4884-889E-AE99756E4528}"/>
    <cellStyle name="Normal 6 7 3" xfId="672" xr:uid="{22816F62-03F2-4FEF-B3EA-3CF0A0EB3460}"/>
    <cellStyle name="Normal 6 7 3 2" xfId="1689" xr:uid="{4190578F-E041-4A3B-97AB-16087AC944CF}"/>
    <cellStyle name="Normal 6 7 3 2 2" xfId="1690" xr:uid="{DA2C1B1B-970D-46F3-8E2D-AB4CFFF4D6B5}"/>
    <cellStyle name="Normal 6 7 3 2 3" xfId="3381" xr:uid="{393175F7-9EE6-4C59-87CB-D7FE7AE4B3B0}"/>
    <cellStyle name="Normal 6 7 3 2 4" xfId="3382" xr:uid="{A6213F3D-4999-4FD7-959B-D4E595580539}"/>
    <cellStyle name="Normal 6 7 3 3" xfId="1691" xr:uid="{9650C531-36B4-46B2-94F0-714F3C7C60E9}"/>
    <cellStyle name="Normal 6 7 3 4" xfId="3383" xr:uid="{36341093-63DE-46FD-9BB7-F2F2D6AF52FA}"/>
    <cellStyle name="Normal 6 7 3 5" xfId="3384" xr:uid="{0B0059CC-6A9A-4924-BD85-B7FF54FD2F0E}"/>
    <cellStyle name="Normal 6 7 4" xfId="1692" xr:uid="{4E19E45D-E5EC-4A5A-AE1B-7E54EBED9B35}"/>
    <cellStyle name="Normal 6 7 4 2" xfId="1693" xr:uid="{A9F50977-AA7E-4F71-B974-F81303E81408}"/>
    <cellStyle name="Normal 6 7 4 3" xfId="3385" xr:uid="{32629E89-C629-4C79-BBC0-4803570AE8A2}"/>
    <cellStyle name="Normal 6 7 4 4" xfId="3386" xr:uid="{B914C8E3-0D5F-4549-A34F-AA32DA77A64C}"/>
    <cellStyle name="Normal 6 7 5" xfId="1694" xr:uid="{573130D0-DBEC-428B-994F-218BAEFA780D}"/>
    <cellStyle name="Normal 6 7 5 2" xfId="3387" xr:uid="{7EBEAACE-7C9E-4BB5-9DC8-1A0C73048650}"/>
    <cellStyle name="Normal 6 7 5 3" xfId="3388" xr:uid="{5DBF3156-E745-483B-95D5-56B7C1282B0A}"/>
    <cellStyle name="Normal 6 7 5 4" xfId="3389" xr:uid="{8E7D34DF-C473-427D-B727-74CA6495F005}"/>
    <cellStyle name="Normal 6 7 6" xfId="3390" xr:uid="{387BC278-31BC-4AB6-9CC5-091E1A880381}"/>
    <cellStyle name="Normal 6 7 7" xfId="3391" xr:uid="{6C4B790B-8E24-4151-AEAC-D2D7D35790D6}"/>
    <cellStyle name="Normal 6 7 8" xfId="3392" xr:uid="{162F72E2-A42D-4983-A173-324463FE21CF}"/>
    <cellStyle name="Normal 6 8" xfId="345" xr:uid="{03260993-9101-465F-8985-5D5B674A09BE}"/>
    <cellStyle name="Normal 6 8 2" xfId="673" xr:uid="{F3BD7EB0-596A-4B16-B093-6DDBA6C75090}"/>
    <cellStyle name="Normal 6 8 2 2" xfId="674" xr:uid="{A4427C7A-407D-4F95-A5D9-B52ADA4D27F0}"/>
    <cellStyle name="Normal 6 8 2 2 2" xfId="1695" xr:uid="{2DADDEC0-DA4B-454C-B31E-23A6A00165E2}"/>
    <cellStyle name="Normal 6 8 2 2 3" xfId="3393" xr:uid="{F8F9517E-2102-4529-9F49-A3EC27043846}"/>
    <cellStyle name="Normal 6 8 2 2 4" xfId="3394" xr:uid="{8A822FBE-9A7F-4FAF-A698-BC1BCF3379C8}"/>
    <cellStyle name="Normal 6 8 2 3" xfId="1696" xr:uid="{6A2BDB82-7298-43D6-A86D-9E3A102FED06}"/>
    <cellStyle name="Normal 6 8 2 4" xfId="3395" xr:uid="{FBA9E32B-4AEC-4148-B567-B626F640017B}"/>
    <cellStyle name="Normal 6 8 2 5" xfId="3396" xr:uid="{5544B273-CB8E-4BF7-BD7D-5511BC324433}"/>
    <cellStyle name="Normal 6 8 3" xfId="675" xr:uid="{D38979A3-E3FD-4059-B873-A357C10CC629}"/>
    <cellStyle name="Normal 6 8 3 2" xfId="1697" xr:uid="{A447F4AC-A6EF-4EC7-AFC2-92BA3BD8C889}"/>
    <cellStyle name="Normal 6 8 3 3" xfId="3397" xr:uid="{A9936546-A93D-4E25-9A8F-779B4D942E23}"/>
    <cellStyle name="Normal 6 8 3 4" xfId="3398" xr:uid="{9A3DB9E6-0D6B-415F-B87C-798FC0B6166D}"/>
    <cellStyle name="Normal 6 8 4" xfId="1698" xr:uid="{17BC2B2F-CA2F-4904-89E3-74824505CCAF}"/>
    <cellStyle name="Normal 6 8 4 2" xfId="3399" xr:uid="{2A6B4317-1D2F-4D82-B850-68CDE4AF3196}"/>
    <cellStyle name="Normal 6 8 4 3" xfId="3400" xr:uid="{5126288F-AA87-486C-9F4C-5AF8A5728787}"/>
    <cellStyle name="Normal 6 8 4 4" xfId="3401" xr:uid="{7D0381BB-E32C-4FB9-B24D-B425F6215003}"/>
    <cellStyle name="Normal 6 8 5" xfId="3402" xr:uid="{D7B48CC8-B53C-4312-A230-A1BAD3F65D17}"/>
    <cellStyle name="Normal 6 8 6" xfId="3403" xr:uid="{288E58AC-CAE4-49A8-8253-B0711A44F873}"/>
    <cellStyle name="Normal 6 8 7" xfId="3404" xr:uid="{AEBCEC8B-96C0-4466-B0BC-AA94352C110A}"/>
    <cellStyle name="Normal 6 9" xfId="346" xr:uid="{45B3BFD7-CC64-4959-B1CF-A1976FD2C859}"/>
    <cellStyle name="Normal 6 9 2" xfId="676" xr:uid="{9A0A47AF-F4FE-400A-9B7B-E2112E307498}"/>
    <cellStyle name="Normal 6 9 2 2" xfId="1699" xr:uid="{8FAC0D14-DBE2-4333-A02A-C7E9FD35ABE5}"/>
    <cellStyle name="Normal 6 9 2 3" xfId="3405" xr:uid="{1F6AE922-7A3B-4166-87CA-FC108807496E}"/>
    <cellStyle name="Normal 6 9 2 4" xfId="3406" xr:uid="{8877E98D-7C3D-44C9-90DD-8678E771E3FA}"/>
    <cellStyle name="Normal 6 9 3" xfId="1700" xr:uid="{4FD0999A-FAEE-41E2-B83F-B6FC60962441}"/>
    <cellStyle name="Normal 6 9 3 2" xfId="3407" xr:uid="{3B44FB8B-2D32-4021-86FF-CA13FC92735D}"/>
    <cellStyle name="Normal 6 9 3 3" xfId="3408" xr:uid="{AE645125-FBB2-4046-9633-CC46FFD380EA}"/>
    <cellStyle name="Normal 6 9 3 4" xfId="3409" xr:uid="{2870DBC2-2987-4367-BC52-507C5F38D03B}"/>
    <cellStyle name="Normal 6 9 4" xfId="3410" xr:uid="{02EF7959-B580-4071-9ED3-695D976E5FA3}"/>
    <cellStyle name="Normal 6 9 5" xfId="3411" xr:uid="{25D496F5-8CD6-40F3-8205-21456FE7F287}"/>
    <cellStyle name="Normal 6 9 6" xfId="3412" xr:uid="{941F2D11-9301-4276-ADC4-A00D00B459D5}"/>
    <cellStyle name="Normal 7" xfId="128" xr:uid="{F51684D8-4A88-4BEE-A6C1-2FE857819738}"/>
    <cellStyle name="Normal 7 10" xfId="1701" xr:uid="{C608AE5B-B86A-4E3D-9A05-0FA00C03FAE9}"/>
    <cellStyle name="Normal 7 10 2" xfId="3413" xr:uid="{C3BAECEF-53A9-437A-861F-E08F4EBC3724}"/>
    <cellStyle name="Normal 7 10 3" xfId="3414" xr:uid="{35983B5D-CFCD-463E-8693-39BF2786B7FA}"/>
    <cellStyle name="Normal 7 10 4" xfId="3415" xr:uid="{76B2D4B2-DAE1-482B-8292-B22C8494FF02}"/>
    <cellStyle name="Normal 7 11" xfId="3416" xr:uid="{B70E34CC-D928-46D3-B803-618E9F192FBD}"/>
    <cellStyle name="Normal 7 11 2" xfId="3417" xr:uid="{81850AE1-A17F-488F-BE64-A1F390451892}"/>
    <cellStyle name="Normal 7 11 3" xfId="3418" xr:uid="{0CF50539-89E6-498B-B279-B8543CC96B45}"/>
    <cellStyle name="Normal 7 11 4" xfId="3419" xr:uid="{92C3EEAD-B40A-4631-82CB-BC19B8660033}"/>
    <cellStyle name="Normal 7 12" xfId="3420" xr:uid="{43089C5E-4682-488A-B09F-025FB99C5407}"/>
    <cellStyle name="Normal 7 12 2" xfId="3421" xr:uid="{C45E760E-C720-4DE8-938C-103E6BC29844}"/>
    <cellStyle name="Normal 7 13" xfId="3422" xr:uid="{05955116-2A5A-49F4-A87F-839BDF28EF7C}"/>
    <cellStyle name="Normal 7 14" xfId="3423" xr:uid="{79C2AFAB-29E9-4E5B-90B3-8DB812360267}"/>
    <cellStyle name="Normal 7 15" xfId="3424" xr:uid="{07530652-1A19-4157-A85D-873BA0EC253C}"/>
    <cellStyle name="Normal 7 2" xfId="129" xr:uid="{3A74FE5C-8AF7-4417-9F04-AE5C2D8A5DE1}"/>
    <cellStyle name="Normal 7 2 10" xfId="3425" xr:uid="{0762E1EE-94C3-419E-AE42-8A9E9BF94B8F}"/>
    <cellStyle name="Normal 7 2 11" xfId="3426" xr:uid="{C78E3212-1502-4443-8EB9-665975F35283}"/>
    <cellStyle name="Normal 7 2 2" xfId="130" xr:uid="{1F57526F-A94C-4D69-8A25-BCF50696C096}"/>
    <cellStyle name="Normal 7 2 2 2" xfId="131" xr:uid="{979CD5C4-7F8A-4920-A214-6C6EFE463CF4}"/>
    <cellStyle name="Normal 7 2 2 2 2" xfId="347" xr:uid="{CF6FA933-091A-4930-87E8-CEF6761D063B}"/>
    <cellStyle name="Normal 7 2 2 2 2 2" xfId="677" xr:uid="{3556448A-4C00-4D36-8246-F4D8440D76F0}"/>
    <cellStyle name="Normal 7 2 2 2 2 2 2" xfId="678" xr:uid="{5BDAD88D-2792-498A-BC77-9DD12DFCDA9D}"/>
    <cellStyle name="Normal 7 2 2 2 2 2 2 2" xfId="1702" xr:uid="{E13887FF-6795-40CE-A047-ECB232953726}"/>
    <cellStyle name="Normal 7 2 2 2 2 2 2 2 2" xfId="1703" xr:uid="{D07D8D86-3769-4BC3-83C9-A733F2276F94}"/>
    <cellStyle name="Normal 7 2 2 2 2 2 2 3" xfId="1704" xr:uid="{29C15050-3503-4C47-BA2F-6D7DF64769D7}"/>
    <cellStyle name="Normal 7 2 2 2 2 2 3" xfId="1705" xr:uid="{1FEA078E-B8A6-4A0A-B6B4-963473DBD591}"/>
    <cellStyle name="Normal 7 2 2 2 2 2 3 2" xfId="1706" xr:uid="{8B377FED-1BFD-43E5-9CAD-E2BFBCC443CC}"/>
    <cellStyle name="Normal 7 2 2 2 2 2 4" xfId="1707" xr:uid="{9A82E30F-0724-4DB9-A1D4-633D801907C0}"/>
    <cellStyle name="Normal 7 2 2 2 2 3" xfId="679" xr:uid="{D5A7522D-1E91-4F42-949D-1D714F195934}"/>
    <cellStyle name="Normal 7 2 2 2 2 3 2" xfId="1708" xr:uid="{08B3710B-7F94-413F-B7E3-FE7B507B4E4F}"/>
    <cellStyle name="Normal 7 2 2 2 2 3 2 2" xfId="1709" xr:uid="{35E9CE0A-6B99-4E89-B7E4-07225A523D0A}"/>
    <cellStyle name="Normal 7 2 2 2 2 3 3" xfId="1710" xr:uid="{A66C6DA3-8321-480E-8C3A-708C5CE67A26}"/>
    <cellStyle name="Normal 7 2 2 2 2 3 4" xfId="3427" xr:uid="{09F22F71-6538-496B-8FBD-6BE830E01F92}"/>
    <cellStyle name="Normal 7 2 2 2 2 4" xfId="1711" xr:uid="{53ED5815-AB25-41AB-B956-7372FAC74C87}"/>
    <cellStyle name="Normal 7 2 2 2 2 4 2" xfId="1712" xr:uid="{4C95C7B3-A2B0-46A0-AD2F-4B1C78453F76}"/>
    <cellStyle name="Normal 7 2 2 2 2 5" xfId="1713" xr:uid="{F46ECD18-BD8F-4225-90ED-9EE740329122}"/>
    <cellStyle name="Normal 7 2 2 2 2 6" xfId="3428" xr:uid="{D5A02D9D-4922-41F7-9E72-21F9D71668BE}"/>
    <cellStyle name="Normal 7 2 2 2 3" xfId="348" xr:uid="{E9D52BEE-6931-4989-9971-B2379D46AD45}"/>
    <cellStyle name="Normal 7 2 2 2 3 2" xfId="680" xr:uid="{8E60D1EF-1D9C-44B2-AE73-C9BBDEA72F8B}"/>
    <cellStyle name="Normal 7 2 2 2 3 2 2" xfId="681" xr:uid="{D483A915-A86E-47CF-901F-3FAB10818EAC}"/>
    <cellStyle name="Normal 7 2 2 2 3 2 2 2" xfId="1714" xr:uid="{A49AE9EA-7B89-4699-8DE4-40F2AABF34B6}"/>
    <cellStyle name="Normal 7 2 2 2 3 2 2 2 2" xfId="1715" xr:uid="{362EB52B-98D2-462F-8599-732302FF7DDD}"/>
    <cellStyle name="Normal 7 2 2 2 3 2 2 3" xfId="1716" xr:uid="{E9306A6D-0D95-47F7-AD84-8A14CEF0F495}"/>
    <cellStyle name="Normal 7 2 2 2 3 2 3" xfId="1717" xr:uid="{7FEF6799-C673-4487-8D17-859C7ACAEE0E}"/>
    <cellStyle name="Normal 7 2 2 2 3 2 3 2" xfId="1718" xr:uid="{AC3558A2-F196-455C-A889-2583473234C7}"/>
    <cellStyle name="Normal 7 2 2 2 3 2 4" xfId="1719" xr:uid="{C3F00B42-D11D-4DF6-B553-D5BB85C05321}"/>
    <cellStyle name="Normal 7 2 2 2 3 3" xfId="682" xr:uid="{EEBFBA61-9020-450F-97C8-038EE5404092}"/>
    <cellStyle name="Normal 7 2 2 2 3 3 2" xfId="1720" xr:uid="{2962F246-66F0-4172-AE09-C26252AF7990}"/>
    <cellStyle name="Normal 7 2 2 2 3 3 2 2" xfId="1721" xr:uid="{CE4B20F3-269D-442D-99D6-067ECACBA312}"/>
    <cellStyle name="Normal 7 2 2 2 3 3 3" xfId="1722" xr:uid="{640C95CD-9915-4A5A-804D-D828D3037E8F}"/>
    <cellStyle name="Normal 7 2 2 2 3 4" xfId="1723" xr:uid="{B20A0D49-C4F9-47A9-9FA2-7D0A73181DB3}"/>
    <cellStyle name="Normal 7 2 2 2 3 4 2" xfId="1724" xr:uid="{FB6D829F-4DF3-47BD-8715-2B5CB96CDDBB}"/>
    <cellStyle name="Normal 7 2 2 2 3 5" xfId="1725" xr:uid="{92EC9F25-D14F-48BF-B49F-299157C6EE2E}"/>
    <cellStyle name="Normal 7 2 2 2 4" xfId="683" xr:uid="{D311A493-FF8C-4265-B3CA-8CA90968C8A6}"/>
    <cellStyle name="Normal 7 2 2 2 4 2" xfId="684" xr:uid="{698934F4-9246-4346-9907-9F2D8B4AC84D}"/>
    <cellStyle name="Normal 7 2 2 2 4 2 2" xfId="1726" xr:uid="{40786659-6254-422E-AD0D-C39259BBB6A4}"/>
    <cellStyle name="Normal 7 2 2 2 4 2 2 2" xfId="1727" xr:uid="{7D6C60CD-EE71-4C09-95DB-C72FFF2A9FBD}"/>
    <cellStyle name="Normal 7 2 2 2 4 2 3" xfId="1728" xr:uid="{B7EA0647-1908-4D3E-85AF-3464550101C6}"/>
    <cellStyle name="Normal 7 2 2 2 4 3" xfId="1729" xr:uid="{7002A636-0083-4569-AA2C-5CE28B8CA21A}"/>
    <cellStyle name="Normal 7 2 2 2 4 3 2" xfId="1730" xr:uid="{4F6C3800-017D-49E5-BA8A-0173E8A7E440}"/>
    <cellStyle name="Normal 7 2 2 2 4 4" xfId="1731" xr:uid="{47368C17-C9AB-4FBF-8CFE-D3A9A2A2BA60}"/>
    <cellStyle name="Normal 7 2 2 2 5" xfId="685" xr:uid="{DC9FCEBA-FF60-4821-A875-D7D1613EC5D4}"/>
    <cellStyle name="Normal 7 2 2 2 5 2" xfId="1732" xr:uid="{92F9EE13-A8ED-4385-8E04-9D4D9F92692D}"/>
    <cellStyle name="Normal 7 2 2 2 5 2 2" xfId="1733" xr:uid="{31E385A8-7A6E-4E63-B7D9-2EE4BD195FB1}"/>
    <cellStyle name="Normal 7 2 2 2 5 3" xfId="1734" xr:uid="{FC5EF934-739D-41A7-BBC5-10CFD04DF0C3}"/>
    <cellStyle name="Normal 7 2 2 2 5 4" xfId="3429" xr:uid="{CDA3329B-E623-4B2F-9FD2-81932004D0A4}"/>
    <cellStyle name="Normal 7 2 2 2 6" xfId="1735" xr:uid="{A50A527B-DBFA-4F68-AFA9-65A44D46619F}"/>
    <cellStyle name="Normal 7 2 2 2 6 2" xfId="1736" xr:uid="{0762BB2C-E94E-4C24-B4A2-8010BCC31234}"/>
    <cellStyle name="Normal 7 2 2 2 7" xfId="1737" xr:uid="{64181905-5AD3-4439-8ACE-8E402E0AC9C0}"/>
    <cellStyle name="Normal 7 2 2 2 8" xfId="3430" xr:uid="{F1A9A13D-FAB1-464B-826C-043AF3C44D18}"/>
    <cellStyle name="Normal 7 2 2 3" xfId="349" xr:uid="{9E7C5E55-31E0-4AFB-BE17-22C118A4EC74}"/>
    <cellStyle name="Normal 7 2 2 3 2" xfId="686" xr:uid="{8FDD6D1E-B69E-4E45-B233-220F17C501A4}"/>
    <cellStyle name="Normal 7 2 2 3 2 2" xfId="687" xr:uid="{B6644665-392F-49EE-AD42-901292D0D813}"/>
    <cellStyle name="Normal 7 2 2 3 2 2 2" xfId="1738" xr:uid="{8A5074EC-A7A5-480E-B8A1-51BDC53CEC95}"/>
    <cellStyle name="Normal 7 2 2 3 2 2 2 2" xfId="1739" xr:uid="{FF6BE7AB-C76A-4901-AA15-6264DE5DB657}"/>
    <cellStyle name="Normal 7 2 2 3 2 2 3" xfId="1740" xr:uid="{8DD5CDC4-B0B7-4939-A93D-54E0030866EF}"/>
    <cellStyle name="Normal 7 2 2 3 2 3" xfId="1741" xr:uid="{A8E321F7-2498-450C-947A-436F54F4022C}"/>
    <cellStyle name="Normal 7 2 2 3 2 3 2" xfId="1742" xr:uid="{1E7154BE-9107-40F3-8F7A-0FA32FA61204}"/>
    <cellStyle name="Normal 7 2 2 3 2 4" xfId="1743" xr:uid="{37D9F30E-87A6-4E3E-AB10-FB1804654A19}"/>
    <cellStyle name="Normal 7 2 2 3 3" xfId="688" xr:uid="{3F5E7E81-BD0B-43B6-88E1-F97E35EF632D}"/>
    <cellStyle name="Normal 7 2 2 3 3 2" xfId="1744" xr:uid="{0B3F996F-841C-4F27-BD0C-5E1DCF890395}"/>
    <cellStyle name="Normal 7 2 2 3 3 2 2" xfId="1745" xr:uid="{158FADA1-2A77-49DF-9FF3-42BCE902CA3B}"/>
    <cellStyle name="Normal 7 2 2 3 3 3" xfId="1746" xr:uid="{94E45FA2-4F05-4CCB-AF0A-7F8A030A1DE8}"/>
    <cellStyle name="Normal 7 2 2 3 3 4" xfId="3431" xr:uid="{48311F5D-9DA0-490A-80DD-118970541AA7}"/>
    <cellStyle name="Normal 7 2 2 3 4" xfId="1747" xr:uid="{E9962103-B6B3-4E2E-9C8E-D9FE55EFD4FE}"/>
    <cellStyle name="Normal 7 2 2 3 4 2" xfId="1748" xr:uid="{203799AE-AB1C-4431-B68D-B34CDF5F8AD5}"/>
    <cellStyle name="Normal 7 2 2 3 5" xfId="1749" xr:uid="{3EE37E12-359F-485D-B716-5F90C07DAAE0}"/>
    <cellStyle name="Normal 7 2 2 3 6" xfId="3432" xr:uid="{97AF9319-5CD9-49DA-B8E5-D3A6E8FAB436}"/>
    <cellStyle name="Normal 7 2 2 4" xfId="350" xr:uid="{E4A2572A-914B-45EF-BDD0-C5E0BEF69984}"/>
    <cellStyle name="Normal 7 2 2 4 2" xfId="689" xr:uid="{CA082A98-A5EC-4834-8A92-7C322119CA9F}"/>
    <cellStyle name="Normal 7 2 2 4 2 2" xfId="690" xr:uid="{43B104CE-CF01-4B43-8394-35E1279FBA45}"/>
    <cellStyle name="Normal 7 2 2 4 2 2 2" xfId="1750" xr:uid="{6B6E3510-903C-4E18-B031-D025E8DB9C04}"/>
    <cellStyle name="Normal 7 2 2 4 2 2 2 2" xfId="1751" xr:uid="{DD5E2231-5DC3-451C-B02D-5A78C7855644}"/>
    <cellStyle name="Normal 7 2 2 4 2 2 3" xfId="1752" xr:uid="{AA861D3E-56D7-4D7F-AACB-05F7AF5D2D66}"/>
    <cellStyle name="Normal 7 2 2 4 2 3" xfId="1753" xr:uid="{3BA90EE0-263F-4C01-B943-E9FCEA13199C}"/>
    <cellStyle name="Normal 7 2 2 4 2 3 2" xfId="1754" xr:uid="{E6638580-3B64-47C4-A5F6-E385BB27F6D5}"/>
    <cellStyle name="Normal 7 2 2 4 2 4" xfId="1755" xr:uid="{101CDF13-6B2B-48AF-8184-9CC72A5A7033}"/>
    <cellStyle name="Normal 7 2 2 4 3" xfId="691" xr:uid="{C44538F8-3139-45EF-B014-2E5995F240E2}"/>
    <cellStyle name="Normal 7 2 2 4 3 2" xfId="1756" xr:uid="{B7BD24EC-657F-45BE-957A-BCDD1D170600}"/>
    <cellStyle name="Normal 7 2 2 4 3 2 2" xfId="1757" xr:uid="{04CBCD0C-2EA7-46FA-B4DA-5DBCB73270B8}"/>
    <cellStyle name="Normal 7 2 2 4 3 3" xfId="1758" xr:uid="{C1A26A6E-33E9-4732-A6B2-E0702CC3D84B}"/>
    <cellStyle name="Normal 7 2 2 4 4" xfId="1759" xr:uid="{9DAB969C-A440-4B59-A54C-89868582D910}"/>
    <cellStyle name="Normal 7 2 2 4 4 2" xfId="1760" xr:uid="{516F9EB0-7ADE-47FA-80E9-C4DD824C54BD}"/>
    <cellStyle name="Normal 7 2 2 4 5" xfId="1761" xr:uid="{C98FA6FC-E72B-4F3F-9F86-1A148F5C3E10}"/>
    <cellStyle name="Normal 7 2 2 5" xfId="351" xr:uid="{F9F1C3B4-1164-46ED-B047-BA81D0E37387}"/>
    <cellStyle name="Normal 7 2 2 5 2" xfId="692" xr:uid="{0B6A638C-909A-476C-9403-B83DD2AB1E33}"/>
    <cellStyle name="Normal 7 2 2 5 2 2" xfId="1762" xr:uid="{7EA034CC-6D14-4AF6-8710-56C38F91D6A8}"/>
    <cellStyle name="Normal 7 2 2 5 2 2 2" xfId="1763" xr:uid="{4B2F2323-A89C-4EA7-801F-559E5B648C9C}"/>
    <cellStyle name="Normal 7 2 2 5 2 3" xfId="1764" xr:uid="{0D23D410-C777-498A-876D-D938090DC555}"/>
    <cellStyle name="Normal 7 2 2 5 3" xfId="1765" xr:uid="{0C62A6BF-41BF-4F11-8E64-E0740A4BCC19}"/>
    <cellStyle name="Normal 7 2 2 5 3 2" xfId="1766" xr:uid="{0FDB43FA-DE6E-4AFB-82E2-10C0F9DBE0D2}"/>
    <cellStyle name="Normal 7 2 2 5 4" xfId="1767" xr:uid="{489E800E-3E51-4E80-9660-EC2C0F870C3C}"/>
    <cellStyle name="Normal 7 2 2 6" xfId="693" xr:uid="{6DF77163-68C2-4EE3-8D3D-FCD0430A252F}"/>
    <cellStyle name="Normal 7 2 2 6 2" xfId="1768" xr:uid="{C017CE51-B224-4B76-85DD-4D0343583583}"/>
    <cellStyle name="Normal 7 2 2 6 2 2" xfId="1769" xr:uid="{F51CF13B-3AE4-46AB-AC36-86E887BD79A0}"/>
    <cellStyle name="Normal 7 2 2 6 3" xfId="1770" xr:uid="{C180DBC4-D64E-47EE-956D-8D398D16399C}"/>
    <cellStyle name="Normal 7 2 2 6 4" xfId="3433" xr:uid="{C9771C8B-C8E8-47F4-9B7B-3C31716CBCF0}"/>
    <cellStyle name="Normal 7 2 2 7" xfId="1771" xr:uid="{0906BEBF-BB1E-4574-833E-8E24AECF1E8A}"/>
    <cellStyle name="Normal 7 2 2 7 2" xfId="1772" xr:uid="{8C0452EC-94B1-4EB7-9111-341691AFD6D6}"/>
    <cellStyle name="Normal 7 2 2 8" xfId="1773" xr:uid="{82D855CD-340C-455B-BA22-2A04D8EA6AB6}"/>
    <cellStyle name="Normal 7 2 2 9" xfId="3434" xr:uid="{019BBA76-155B-4CDB-B7F3-AF237FFD3D21}"/>
    <cellStyle name="Normal 7 2 3" xfId="132" xr:uid="{90BA1DBF-704D-4F95-9AB2-CDD705F48296}"/>
    <cellStyle name="Normal 7 2 3 2" xfId="133" xr:uid="{F55AFD05-4768-4B06-A518-852846E14B4E}"/>
    <cellStyle name="Normal 7 2 3 2 2" xfId="694" xr:uid="{16022379-6F8A-4CAB-9369-A30357549B32}"/>
    <cellStyle name="Normal 7 2 3 2 2 2" xfId="695" xr:uid="{C2822400-4AFD-41A5-AF9E-F6135BD4ABC7}"/>
    <cellStyle name="Normal 7 2 3 2 2 2 2" xfId="1774" xr:uid="{9BB0704D-BDA3-49AE-BA84-C718FFE44EE5}"/>
    <cellStyle name="Normal 7 2 3 2 2 2 2 2" xfId="1775" xr:uid="{F75A8D82-00C3-4ADC-8F50-EC78E689FE89}"/>
    <cellStyle name="Normal 7 2 3 2 2 2 3" xfId="1776" xr:uid="{21970F4C-58F7-44D1-83C6-FE9ADFB4FF2F}"/>
    <cellStyle name="Normal 7 2 3 2 2 3" xfId="1777" xr:uid="{781C0F85-1160-43C7-8C9C-0DD1788EC972}"/>
    <cellStyle name="Normal 7 2 3 2 2 3 2" xfId="1778" xr:uid="{F28DCB1F-4328-46C2-BADD-204967C4F305}"/>
    <cellStyle name="Normal 7 2 3 2 2 4" xfId="1779" xr:uid="{4503DA2D-06DE-4AD0-8C72-F3313822D3CF}"/>
    <cellStyle name="Normal 7 2 3 2 3" xfId="696" xr:uid="{3C59E16E-8910-471A-958F-3A8E406AF39D}"/>
    <cellStyle name="Normal 7 2 3 2 3 2" xfId="1780" xr:uid="{1D0B2E3F-6ABC-45D7-A131-939B1EFA20CE}"/>
    <cellStyle name="Normal 7 2 3 2 3 2 2" xfId="1781" xr:uid="{0F1D1546-6589-431D-BB02-BDA6AD2F3033}"/>
    <cellStyle name="Normal 7 2 3 2 3 3" xfId="1782" xr:uid="{36D668BF-07C7-4FF5-911F-76947FDE3A43}"/>
    <cellStyle name="Normal 7 2 3 2 3 4" xfId="3435" xr:uid="{C0C62293-E203-4D27-8629-14352EE0F909}"/>
    <cellStyle name="Normal 7 2 3 2 4" xfId="1783" xr:uid="{F8F67582-38C1-4EF7-95CA-BB02E5139DBC}"/>
    <cellStyle name="Normal 7 2 3 2 4 2" xfId="1784" xr:uid="{598135F1-D935-4013-8940-8FF94C5BA8C8}"/>
    <cellStyle name="Normal 7 2 3 2 5" xfId="1785" xr:uid="{D4D64AEE-743B-4C01-A984-F66B27A53C9C}"/>
    <cellStyle name="Normal 7 2 3 2 6" xfId="3436" xr:uid="{14D83186-36C6-4448-A26B-CD0FA6BE45DF}"/>
    <cellStyle name="Normal 7 2 3 3" xfId="352" xr:uid="{1B44F4C7-80C9-474C-94EF-41B6A8172DF0}"/>
    <cellStyle name="Normal 7 2 3 3 2" xfId="697" xr:uid="{931F3B8A-DA00-415D-BFC3-5F3BB7E23ECD}"/>
    <cellStyle name="Normal 7 2 3 3 2 2" xfId="698" xr:uid="{48627410-57D7-4670-AD29-C336DBB601A6}"/>
    <cellStyle name="Normal 7 2 3 3 2 2 2" xfId="1786" xr:uid="{ACA60755-3731-4894-A131-A53C0DF03858}"/>
    <cellStyle name="Normal 7 2 3 3 2 2 2 2" xfId="1787" xr:uid="{2ADC5BA6-48DD-4444-8FFF-4DC2F4EA7886}"/>
    <cellStyle name="Normal 7 2 3 3 2 2 3" xfId="1788" xr:uid="{03CA6C40-8CBA-4666-945E-3F0A1FDC044E}"/>
    <cellStyle name="Normal 7 2 3 3 2 3" xfId="1789" xr:uid="{BC6D3FAA-3C75-452D-8A80-CCF8E187844C}"/>
    <cellStyle name="Normal 7 2 3 3 2 3 2" xfId="1790" xr:uid="{C0891A14-CA6E-4505-A7D0-F66FA279B6EC}"/>
    <cellStyle name="Normal 7 2 3 3 2 4" xfId="1791" xr:uid="{CA4C1A8E-080B-4181-9B8D-F73E50D4352C}"/>
    <cellStyle name="Normal 7 2 3 3 3" xfId="699" xr:uid="{FD6340CE-D649-4DC4-98E9-481B11D19048}"/>
    <cellStyle name="Normal 7 2 3 3 3 2" xfId="1792" xr:uid="{F5FDFE44-9F2C-4965-A401-5CF6054ED10F}"/>
    <cellStyle name="Normal 7 2 3 3 3 2 2" xfId="1793" xr:uid="{57377933-807C-4609-9BF4-B3E93553B82D}"/>
    <cellStyle name="Normal 7 2 3 3 3 3" xfId="1794" xr:uid="{7C6228D7-9DBA-403B-814C-277115B16109}"/>
    <cellStyle name="Normal 7 2 3 3 4" xfId="1795" xr:uid="{737562A4-2890-40C3-9641-583C988218D3}"/>
    <cellStyle name="Normal 7 2 3 3 4 2" xfId="1796" xr:uid="{6F804694-3D54-418B-8419-5A7BD9167972}"/>
    <cellStyle name="Normal 7 2 3 3 5" xfId="1797" xr:uid="{F5E54B10-CD0E-4BF9-8434-D338692EE0ED}"/>
    <cellStyle name="Normal 7 2 3 4" xfId="353" xr:uid="{697CCA8D-B8B8-497F-A7A5-B1BB2898DF58}"/>
    <cellStyle name="Normal 7 2 3 4 2" xfId="700" xr:uid="{97786DB1-B593-4841-8074-C856436935D4}"/>
    <cellStyle name="Normal 7 2 3 4 2 2" xfId="1798" xr:uid="{736A02F7-EEA8-4AB8-98AE-62CF6A1A7FA1}"/>
    <cellStyle name="Normal 7 2 3 4 2 2 2" xfId="1799" xr:uid="{E056A0E7-5FE1-43F1-B00B-3193518C8D10}"/>
    <cellStyle name="Normal 7 2 3 4 2 3" xfId="1800" xr:uid="{B1C98E1B-1872-461D-AE78-25403B2A5E11}"/>
    <cellStyle name="Normal 7 2 3 4 3" xfId="1801" xr:uid="{969B9AB4-0F58-4425-B4A9-304A426ED1AA}"/>
    <cellStyle name="Normal 7 2 3 4 3 2" xfId="1802" xr:uid="{DDD05046-53AF-468A-B12E-C7FCB8CA7C46}"/>
    <cellStyle name="Normal 7 2 3 4 4" xfId="1803" xr:uid="{D380B3D3-AF69-4B91-A671-7BFB6710DE86}"/>
    <cellStyle name="Normal 7 2 3 5" xfId="701" xr:uid="{5F2D69A1-3EC3-4B42-B6E6-281D3538DECA}"/>
    <cellStyle name="Normal 7 2 3 5 2" xfId="1804" xr:uid="{D23940E1-6910-460D-A9E0-1BD75BAC81C3}"/>
    <cellStyle name="Normal 7 2 3 5 2 2" xfId="1805" xr:uid="{1159F63F-0BF8-4F04-AF37-2DD3CF89B389}"/>
    <cellStyle name="Normal 7 2 3 5 3" xfId="1806" xr:uid="{459EDB03-DBFE-4609-8170-BBBA3753B74A}"/>
    <cellStyle name="Normal 7 2 3 5 4" xfId="3437" xr:uid="{9B0B90E7-AAF1-4F55-9E5E-017EB4F6E512}"/>
    <cellStyle name="Normal 7 2 3 6" xfId="1807" xr:uid="{B31B7EB2-1412-49E4-BDDF-D2D0FC7FBA4F}"/>
    <cellStyle name="Normal 7 2 3 6 2" xfId="1808" xr:uid="{B1E9F6D0-7E98-43AD-9E82-DD426E1F36A0}"/>
    <cellStyle name="Normal 7 2 3 7" xfId="1809" xr:uid="{EE3E8ACA-97B6-44E0-BB45-D025881C0DEE}"/>
    <cellStyle name="Normal 7 2 3 8" xfId="3438" xr:uid="{622CD32D-8F1D-42C0-A82A-9BC080924078}"/>
    <cellStyle name="Normal 7 2 4" xfId="134" xr:uid="{606DCBF4-95F8-4971-9BE3-6168036A4B4C}"/>
    <cellStyle name="Normal 7 2 4 2" xfId="448" xr:uid="{F382384B-2F78-4C34-A559-94AF47F48FA7}"/>
    <cellStyle name="Normal 7 2 4 2 2" xfId="702" xr:uid="{6CBA44E5-F838-43DF-9AB1-895699DFDD62}"/>
    <cellStyle name="Normal 7 2 4 2 2 2" xfId="1810" xr:uid="{2223BF4B-04DE-4095-8360-A8A2AF18C7B7}"/>
    <cellStyle name="Normal 7 2 4 2 2 2 2" xfId="1811" xr:uid="{1DEF8F58-8D76-4A49-8964-318BF6478F68}"/>
    <cellStyle name="Normal 7 2 4 2 2 3" xfId="1812" xr:uid="{07AE22F5-AC5A-4BF3-B7BD-9E5FD088DBEE}"/>
    <cellStyle name="Normal 7 2 4 2 2 4" xfId="3439" xr:uid="{638A3C99-1A51-4501-97DE-0299E23E7AEE}"/>
    <cellStyle name="Normal 7 2 4 2 3" xfId="1813" xr:uid="{A55B2D63-39D0-4079-8D92-459F30C4B7A9}"/>
    <cellStyle name="Normal 7 2 4 2 3 2" xfId="1814" xr:uid="{BBC9C954-DAAE-417E-93F1-B9E6BC5C0BDD}"/>
    <cellStyle name="Normal 7 2 4 2 4" xfId="1815" xr:uid="{8FC65C84-C4DF-40B0-90D1-0A789865331D}"/>
    <cellStyle name="Normal 7 2 4 2 5" xfId="3440" xr:uid="{1F889C80-03B1-46A6-A378-C36DAA00A5E3}"/>
    <cellStyle name="Normal 7 2 4 3" xfId="703" xr:uid="{EE888080-5BFE-47AE-8242-BE6B50BF045A}"/>
    <cellStyle name="Normal 7 2 4 3 2" xfId="1816" xr:uid="{E5E56E64-30EA-4935-B2E4-E7BF583DAE56}"/>
    <cellStyle name="Normal 7 2 4 3 2 2" xfId="1817" xr:uid="{3796E1D9-12E3-45E8-B658-943805E71BA6}"/>
    <cellStyle name="Normal 7 2 4 3 3" xfId="1818" xr:uid="{5A52A547-246D-4608-9976-856DB44D3472}"/>
    <cellStyle name="Normal 7 2 4 3 4" xfId="3441" xr:uid="{1F3B11FE-59EA-4324-89B0-68963B4AD38B}"/>
    <cellStyle name="Normal 7 2 4 4" xfId="1819" xr:uid="{88256F6C-0185-4B5B-8BDA-2B744B1CB322}"/>
    <cellStyle name="Normal 7 2 4 4 2" xfId="1820" xr:uid="{4BDFCFAA-CCFA-4C30-8704-8080C7C0C6FA}"/>
    <cellStyle name="Normal 7 2 4 4 3" xfId="3442" xr:uid="{193B4E20-AB84-4056-A499-EE55F9D79A63}"/>
    <cellStyle name="Normal 7 2 4 4 4" xfId="3443" xr:uid="{BE24BD9B-0957-4C0E-9775-ADEAA7369EB2}"/>
    <cellStyle name="Normal 7 2 4 5" xfId="1821" xr:uid="{2A510DC6-2E81-4FFE-A70F-CF39A65295B8}"/>
    <cellStyle name="Normal 7 2 4 6" xfId="3444" xr:uid="{CCC5BB74-6357-4BE3-8C1C-0B9AC2645245}"/>
    <cellStyle name="Normal 7 2 4 7" xfId="3445" xr:uid="{04F5E7A0-1A7C-40E0-9C59-DAA11F3B35FF}"/>
    <cellStyle name="Normal 7 2 5" xfId="354" xr:uid="{E8F0DC80-C331-40F0-BF93-773424A384E3}"/>
    <cellStyle name="Normal 7 2 5 2" xfId="704" xr:uid="{FE05C098-A893-4E44-B773-4270764F2D52}"/>
    <cellStyle name="Normal 7 2 5 2 2" xfId="705" xr:uid="{34AD2725-9D3F-406E-8FE1-FBB3C73F00B0}"/>
    <cellStyle name="Normal 7 2 5 2 2 2" xfId="1822" xr:uid="{017B8C30-7129-423A-BD21-5247CB94FE11}"/>
    <cellStyle name="Normal 7 2 5 2 2 2 2" xfId="1823" xr:uid="{E5ED5043-874B-4724-9C1F-1903897F1C5B}"/>
    <cellStyle name="Normal 7 2 5 2 2 3" xfId="1824" xr:uid="{65137FB1-1494-4842-9B78-68FF4DECE484}"/>
    <cellStyle name="Normal 7 2 5 2 3" xfId="1825" xr:uid="{9E9048F4-ED5C-4D72-B9E4-D67D29D99688}"/>
    <cellStyle name="Normal 7 2 5 2 3 2" xfId="1826" xr:uid="{FF62B0CE-45DC-481C-81E8-4AC1EFFB4F3F}"/>
    <cellStyle name="Normal 7 2 5 2 4" xfId="1827" xr:uid="{15CB8137-73F0-4DC4-B0D4-817688A15FD5}"/>
    <cellStyle name="Normal 7 2 5 3" xfId="706" xr:uid="{277933DF-B627-49C6-BCDC-067077620C3E}"/>
    <cellStyle name="Normal 7 2 5 3 2" xfId="1828" xr:uid="{41D1D59C-A2A2-4000-BAB9-2A7B2982B8BB}"/>
    <cellStyle name="Normal 7 2 5 3 2 2" xfId="1829" xr:uid="{F1AD8890-DC7D-4CFF-B78E-CB972890C474}"/>
    <cellStyle name="Normal 7 2 5 3 3" xfId="1830" xr:uid="{FBC89E79-FE93-48A7-ADAF-63A8D9BF7981}"/>
    <cellStyle name="Normal 7 2 5 3 4" xfId="3446" xr:uid="{0B84C76B-00C1-4C51-A0E2-2C4F9607E270}"/>
    <cellStyle name="Normal 7 2 5 4" xfId="1831" xr:uid="{EC1E2D8E-CA2B-478E-BA2C-F75EDCCF4BFD}"/>
    <cellStyle name="Normal 7 2 5 4 2" xfId="1832" xr:uid="{185364A5-4F69-4950-A1BF-4CF95E54161F}"/>
    <cellStyle name="Normal 7 2 5 5" xfId="1833" xr:uid="{16A71AC1-DB8D-4873-A190-4D13E5857382}"/>
    <cellStyle name="Normal 7 2 5 6" xfId="3447" xr:uid="{0BAB701A-F259-4EA5-9288-AE2D5122B987}"/>
    <cellStyle name="Normal 7 2 6" xfId="355" xr:uid="{98BC7D6B-D766-4A80-9DA3-16518FB749A0}"/>
    <cellStyle name="Normal 7 2 6 2" xfId="707" xr:uid="{68057FD6-F26C-4D3B-896E-32D0B7DDB6CA}"/>
    <cellStyle name="Normal 7 2 6 2 2" xfId="1834" xr:uid="{D222D266-241D-4A82-84B2-AC364A7D268A}"/>
    <cellStyle name="Normal 7 2 6 2 2 2" xfId="1835" xr:uid="{73F1A692-FDB3-4564-B231-4BBE984E4611}"/>
    <cellStyle name="Normal 7 2 6 2 3" xfId="1836" xr:uid="{90730C14-BB74-420E-8D6D-8A3E2C71A1B2}"/>
    <cellStyle name="Normal 7 2 6 2 4" xfId="3448" xr:uid="{CCE3F903-512F-4537-820E-37221A21C4E0}"/>
    <cellStyle name="Normal 7 2 6 3" xfId="1837" xr:uid="{20872934-643D-4356-B896-708239F5EA4A}"/>
    <cellStyle name="Normal 7 2 6 3 2" xfId="1838" xr:uid="{7D325D3A-A958-420B-8E30-8FDD9B4B1DF7}"/>
    <cellStyle name="Normal 7 2 6 4" xfId="1839" xr:uid="{6CB968C7-34CC-4989-BAAA-9D270B8CDFFC}"/>
    <cellStyle name="Normal 7 2 6 5" xfId="3449" xr:uid="{B2AF23E6-E865-48DC-831D-055A77B8E4CD}"/>
    <cellStyle name="Normal 7 2 7" xfId="708" xr:uid="{A267461C-BB83-4E13-B43B-1A705C0DC140}"/>
    <cellStyle name="Normal 7 2 7 2" xfId="1840" xr:uid="{530F8D80-12F3-4C8E-A551-02AD406231A5}"/>
    <cellStyle name="Normal 7 2 7 2 2" xfId="1841" xr:uid="{98959F72-E313-4EF4-B527-AF71439216EC}"/>
    <cellStyle name="Normal 7 2 7 2 3" xfId="4409" xr:uid="{28643757-83AF-43BB-8AE6-E097F9A85F28}"/>
    <cellStyle name="Normal 7 2 7 3" xfId="1842" xr:uid="{C98B27BD-39BA-425B-AE9A-0FE6735E445A}"/>
    <cellStyle name="Normal 7 2 7 4" xfId="3450" xr:uid="{D364656F-0B1D-4575-B15F-761C8DA977A6}"/>
    <cellStyle name="Normal 7 2 7 4 2" xfId="4579" xr:uid="{D965F487-D97C-48E1-954D-382B0AADD311}"/>
    <cellStyle name="Normal 7 2 7 4 3" xfId="4686" xr:uid="{36BDDA96-99AD-442C-A83C-32AEC5A90A31}"/>
    <cellStyle name="Normal 7 2 7 4 4" xfId="4608" xr:uid="{43478FE8-D84F-4C92-A71B-F9ED66434857}"/>
    <cellStyle name="Normal 7 2 8" xfId="1843" xr:uid="{C813D725-373A-47FE-AA1A-F528A58B47C5}"/>
    <cellStyle name="Normal 7 2 8 2" xfId="1844" xr:uid="{C33A3B6E-79A5-4543-B69D-C864C08E308F}"/>
    <cellStyle name="Normal 7 2 8 3" xfId="3451" xr:uid="{946ECB2A-9898-4E85-A722-E59AA7FA1D19}"/>
    <cellStyle name="Normal 7 2 8 4" xfId="3452" xr:uid="{9FC748DB-3981-4838-AF59-916F47C21FC5}"/>
    <cellStyle name="Normal 7 2 9" xfId="1845" xr:uid="{5FAA5A93-4062-4856-81A4-01143428D652}"/>
    <cellStyle name="Normal 7 3" xfId="135" xr:uid="{70330D26-F994-46E3-87D7-09E33C60F22D}"/>
    <cellStyle name="Normal 7 3 10" xfId="3453" xr:uid="{148E0249-5108-4845-BC52-8913FA8307F2}"/>
    <cellStyle name="Normal 7 3 11" xfId="3454" xr:uid="{567C1E8E-3737-445C-9D23-EC5C75F29486}"/>
    <cellStyle name="Normal 7 3 2" xfId="136" xr:uid="{ADEF5D13-2AA7-47B1-942D-E32CC414EB62}"/>
    <cellStyle name="Normal 7 3 2 2" xfId="137" xr:uid="{026E071F-323F-4504-A8EF-8467D3169F16}"/>
    <cellStyle name="Normal 7 3 2 2 2" xfId="356" xr:uid="{C501FED7-57F7-4234-9B4B-0FC053820B93}"/>
    <cellStyle name="Normal 7 3 2 2 2 2" xfId="709" xr:uid="{D56E6005-4F05-4906-8736-23462E10278F}"/>
    <cellStyle name="Normal 7 3 2 2 2 2 2" xfId="1846" xr:uid="{22F94229-76A7-4E81-9B28-E6872A0B5D18}"/>
    <cellStyle name="Normal 7 3 2 2 2 2 2 2" xfId="1847" xr:uid="{5FBD26D3-438B-4C14-93F9-F1F5A1986208}"/>
    <cellStyle name="Normal 7 3 2 2 2 2 3" xfId="1848" xr:uid="{142D26CA-79DA-4A41-8057-A3E374A5CD14}"/>
    <cellStyle name="Normal 7 3 2 2 2 2 4" xfId="3455" xr:uid="{88F54BE9-1757-4AD8-A0B7-A9E3E3867F07}"/>
    <cellStyle name="Normal 7 3 2 2 2 3" xfId="1849" xr:uid="{CF3CF1FD-09D9-4FBA-A022-63A4F30E019A}"/>
    <cellStyle name="Normal 7 3 2 2 2 3 2" xfId="1850" xr:uid="{0AC1189C-450A-47CF-A445-0D89C88B6769}"/>
    <cellStyle name="Normal 7 3 2 2 2 3 3" xfId="3456" xr:uid="{CDDBC1E1-A28B-419B-9BAA-7755F5633965}"/>
    <cellStyle name="Normal 7 3 2 2 2 3 4" xfId="3457" xr:uid="{6CBA4FF3-E02D-4753-8AA1-E23D1D5A62B3}"/>
    <cellStyle name="Normal 7 3 2 2 2 4" xfId="1851" xr:uid="{71A51685-1585-4E55-B45A-C3E06EEDFBA7}"/>
    <cellStyle name="Normal 7 3 2 2 2 5" xfId="3458" xr:uid="{824E99DD-83C0-4966-A4DD-189029FFA137}"/>
    <cellStyle name="Normal 7 3 2 2 2 6" xfId="3459" xr:uid="{9BC2FC39-75DE-432F-A501-63B836BFB298}"/>
    <cellStyle name="Normal 7 3 2 2 3" xfId="710" xr:uid="{41FB0EA8-7A82-4B19-B29A-0812A2C12C08}"/>
    <cellStyle name="Normal 7 3 2 2 3 2" xfId="1852" xr:uid="{18FE0DC1-1701-4A65-A584-71469E1246C4}"/>
    <cellStyle name="Normal 7 3 2 2 3 2 2" xfId="1853" xr:uid="{ED4010BA-387F-4821-8E34-32B20C5A88E0}"/>
    <cellStyle name="Normal 7 3 2 2 3 2 3" xfId="3460" xr:uid="{1F092F5F-9891-4B5C-B5E4-56BFCB0EEE71}"/>
    <cellStyle name="Normal 7 3 2 2 3 2 4" xfId="3461" xr:uid="{1113C06B-21C9-4AC0-B315-B2E873B35B9A}"/>
    <cellStyle name="Normal 7 3 2 2 3 3" xfId="1854" xr:uid="{CEE2B6AB-DCC3-4119-A5CD-707EA4A0C909}"/>
    <cellStyle name="Normal 7 3 2 2 3 4" xfId="3462" xr:uid="{34D06CBC-F8C9-4FA0-AFAF-0D3AEED4482A}"/>
    <cellStyle name="Normal 7 3 2 2 3 5" xfId="3463" xr:uid="{8111F0A1-EFE8-4F42-9F04-D68B78A20FE3}"/>
    <cellStyle name="Normal 7 3 2 2 4" xfId="1855" xr:uid="{574120D6-44EF-4813-A99A-4B02ADFCEFF4}"/>
    <cellStyle name="Normal 7 3 2 2 4 2" xfId="1856" xr:uid="{0F4C852C-D04C-4C34-9BEA-AE6DF672F861}"/>
    <cellStyle name="Normal 7 3 2 2 4 3" xfId="3464" xr:uid="{37A28147-1D58-4FED-BE92-9A2D2935A024}"/>
    <cellStyle name="Normal 7 3 2 2 4 4" xfId="3465" xr:uid="{E4DD6038-6935-4D3A-BED4-5BEF85350732}"/>
    <cellStyle name="Normal 7 3 2 2 5" xfId="1857" xr:uid="{829EDEB5-D463-4771-A958-E4C1C50208DD}"/>
    <cellStyle name="Normal 7 3 2 2 5 2" xfId="3466" xr:uid="{B86CE418-AE07-4A26-AB37-816641AEC9EE}"/>
    <cellStyle name="Normal 7 3 2 2 5 3" xfId="3467" xr:uid="{C16B9C3B-5912-412D-A23E-A44188F3012D}"/>
    <cellStyle name="Normal 7 3 2 2 5 4" xfId="3468" xr:uid="{8613DB7F-383A-433E-9EA8-84D6B45B89F4}"/>
    <cellStyle name="Normal 7 3 2 2 6" xfId="3469" xr:uid="{B97FF773-FAC7-45ED-939C-8A6544E3B05F}"/>
    <cellStyle name="Normal 7 3 2 2 7" xfId="3470" xr:uid="{4346B9A1-245F-4F31-BBAC-A7413A773F4F}"/>
    <cellStyle name="Normal 7 3 2 2 8" xfId="3471" xr:uid="{34835590-58DF-48E7-BEAD-0491772C5497}"/>
    <cellStyle name="Normal 7 3 2 3" xfId="357" xr:uid="{2F6BE32A-71B9-447F-AB18-6EAE8C32A241}"/>
    <cellStyle name="Normal 7 3 2 3 2" xfId="711" xr:uid="{6610F925-F432-4683-B913-4CE9B734B3A4}"/>
    <cellStyle name="Normal 7 3 2 3 2 2" xfId="712" xr:uid="{5686A921-0E33-4961-BBD6-AC6B8AF8A303}"/>
    <cellStyle name="Normal 7 3 2 3 2 2 2" xfId="1858" xr:uid="{07B529CF-3E82-4777-8619-7E7A07AA83CE}"/>
    <cellStyle name="Normal 7 3 2 3 2 2 2 2" xfId="1859" xr:uid="{4B728C50-DEAB-438A-A7CF-871002A40AD5}"/>
    <cellStyle name="Normal 7 3 2 3 2 2 3" xfId="1860" xr:uid="{F68680EA-B682-4235-8E25-A7DBF1C0150E}"/>
    <cellStyle name="Normal 7 3 2 3 2 3" xfId="1861" xr:uid="{CADBEB11-1DF3-48B9-AFBF-450BFB9C6F7D}"/>
    <cellStyle name="Normal 7 3 2 3 2 3 2" xfId="1862" xr:uid="{ACE1E30C-DC9D-44B1-95D0-2625E8B7D0F5}"/>
    <cellStyle name="Normal 7 3 2 3 2 4" xfId="1863" xr:uid="{A6940E71-876E-4E27-96A3-98A811927379}"/>
    <cellStyle name="Normal 7 3 2 3 3" xfId="713" xr:uid="{170F89A2-A605-49CA-BBCE-5210E36546C6}"/>
    <cellStyle name="Normal 7 3 2 3 3 2" xfId="1864" xr:uid="{082C2B9D-0A01-40A1-A892-109CEB3C35AA}"/>
    <cellStyle name="Normal 7 3 2 3 3 2 2" xfId="1865" xr:uid="{1F10A80D-CDF9-48AD-BE86-E6A68030A696}"/>
    <cellStyle name="Normal 7 3 2 3 3 3" xfId="1866" xr:uid="{66B9BFAF-CC9F-4341-860E-59082D9E087A}"/>
    <cellStyle name="Normal 7 3 2 3 3 4" xfId="3472" xr:uid="{AD27E3C9-165F-4FBE-9D98-B426245C7D7E}"/>
    <cellStyle name="Normal 7 3 2 3 4" xfId="1867" xr:uid="{BEBE4B59-7C2A-4DE3-807E-86573C2B1561}"/>
    <cellStyle name="Normal 7 3 2 3 4 2" xfId="1868" xr:uid="{917CD736-2DDA-4F25-BBA9-BA25F7C28BA1}"/>
    <cellStyle name="Normal 7 3 2 3 5" xfId="1869" xr:uid="{3C16A460-06F3-4B2B-8965-7DEE217BAF79}"/>
    <cellStyle name="Normal 7 3 2 3 6" xfId="3473" xr:uid="{864CEF16-D66F-4F67-B65D-44EDE1D46068}"/>
    <cellStyle name="Normal 7 3 2 4" xfId="358" xr:uid="{D799BAD4-D67F-4E74-844A-ABED88E8AAC3}"/>
    <cellStyle name="Normal 7 3 2 4 2" xfId="714" xr:uid="{902BCB23-9B36-4A68-A900-AE04DFE157C6}"/>
    <cellStyle name="Normal 7 3 2 4 2 2" xfId="1870" xr:uid="{A6F8CF73-542F-4073-B18F-4D4334FCA4B7}"/>
    <cellStyle name="Normal 7 3 2 4 2 2 2" xfId="1871" xr:uid="{630A3E62-199D-414F-899B-8F5E0C1C4143}"/>
    <cellStyle name="Normal 7 3 2 4 2 3" xfId="1872" xr:uid="{E88C5FFB-2663-4E5B-AA61-E4EFA9942DB6}"/>
    <cellStyle name="Normal 7 3 2 4 2 4" xfId="3474" xr:uid="{FC94F786-4D75-4EF4-B2B0-88637617C3A4}"/>
    <cellStyle name="Normal 7 3 2 4 3" xfId="1873" xr:uid="{42670248-8F3F-45BC-9A0C-0DAE168DBCF7}"/>
    <cellStyle name="Normal 7 3 2 4 3 2" xfId="1874" xr:uid="{6758D6D8-3D96-448F-BB6B-DFE8441D466A}"/>
    <cellStyle name="Normal 7 3 2 4 4" xfId="1875" xr:uid="{04C3EF91-EDB4-4073-B5C4-1D9A31D243BA}"/>
    <cellStyle name="Normal 7 3 2 4 5" xfId="3475" xr:uid="{18302605-BE96-4989-A517-880246B7C05F}"/>
    <cellStyle name="Normal 7 3 2 5" xfId="359" xr:uid="{D2AD3D49-C287-42EA-95EE-291F41BA59ED}"/>
    <cellStyle name="Normal 7 3 2 5 2" xfId="1876" xr:uid="{20A1BF63-270F-4B75-817A-497EC8101CDE}"/>
    <cellStyle name="Normal 7 3 2 5 2 2" xfId="1877" xr:uid="{57F6D2EE-212A-4421-9276-7677CC30484C}"/>
    <cellStyle name="Normal 7 3 2 5 3" xfId="1878" xr:uid="{5EED48DC-6F6A-4751-950A-1B597F982349}"/>
    <cellStyle name="Normal 7 3 2 5 4" xfId="3476" xr:uid="{8CF19A7D-310F-45A6-B0C1-0A858F0C8877}"/>
    <cellStyle name="Normal 7 3 2 6" xfId="1879" xr:uid="{DEFB4594-15F4-4DC2-9B7F-E8554DA1B016}"/>
    <cellStyle name="Normal 7 3 2 6 2" xfId="1880" xr:uid="{E86113F2-D5E9-4B4E-98D2-45D0535D2200}"/>
    <cellStyle name="Normal 7 3 2 6 3" xfId="3477" xr:uid="{9107ADBD-040D-4F35-A4EE-C005576C3663}"/>
    <cellStyle name="Normal 7 3 2 6 4" xfId="3478" xr:uid="{00487BB7-72D6-4C4E-9719-ACF10E03F846}"/>
    <cellStyle name="Normal 7 3 2 7" xfId="1881" xr:uid="{1E7CE308-4088-4AC8-84CE-859739D1A8E1}"/>
    <cellStyle name="Normal 7 3 2 8" xfId="3479" xr:uid="{2C61FAB9-F9C3-41CF-9112-8C283E80AA4C}"/>
    <cellStyle name="Normal 7 3 2 9" xfId="3480" xr:uid="{BDAE91D7-F17B-4982-8328-2CE0A511F97A}"/>
    <cellStyle name="Normal 7 3 3" xfId="138" xr:uid="{928899C7-5685-479B-A888-31A735DB81E0}"/>
    <cellStyle name="Normal 7 3 3 2" xfId="139" xr:uid="{1C673BFC-0C53-4C56-BD1C-CE2906E160F0}"/>
    <cellStyle name="Normal 7 3 3 2 2" xfId="715" xr:uid="{2CBFDE45-4004-4868-B14F-46F5EE055E81}"/>
    <cellStyle name="Normal 7 3 3 2 2 2" xfId="1882" xr:uid="{EA0C5251-2216-4D96-8C0E-ED31E70AF6FB}"/>
    <cellStyle name="Normal 7 3 3 2 2 2 2" xfId="1883" xr:uid="{E4787AA8-1880-4E7F-B082-6EAD2E2AAF70}"/>
    <cellStyle name="Normal 7 3 3 2 2 2 2 2" xfId="4484" xr:uid="{8562707C-0BA4-4946-8EF1-06EDA79B4C0C}"/>
    <cellStyle name="Normal 7 3 3 2 2 2 3" xfId="4485" xr:uid="{8505FD4D-8162-4632-A54F-8DD687AE1433}"/>
    <cellStyle name="Normal 7 3 3 2 2 3" xfId="1884" xr:uid="{88107AA3-AD60-4CF9-BCA8-EF07DE8ABCD9}"/>
    <cellStyle name="Normal 7 3 3 2 2 3 2" xfId="4486" xr:uid="{D200924B-B16D-468B-879B-75F23896E381}"/>
    <cellStyle name="Normal 7 3 3 2 2 4" xfId="3481" xr:uid="{0269A41B-0DBE-4B72-B180-F254F50058C4}"/>
    <cellStyle name="Normal 7 3 3 2 3" xfId="1885" xr:uid="{AB936EC1-BC9A-4820-9462-0864C2F1E10E}"/>
    <cellStyle name="Normal 7 3 3 2 3 2" xfId="1886" xr:uid="{98D3E938-D922-4749-A298-CDC690D75913}"/>
    <cellStyle name="Normal 7 3 3 2 3 2 2" xfId="4487" xr:uid="{EC390458-8133-4360-AE93-6AC532E24E12}"/>
    <cellStyle name="Normal 7 3 3 2 3 3" xfId="3482" xr:uid="{A437FC2C-278D-470B-9052-30FD72334F83}"/>
    <cellStyle name="Normal 7 3 3 2 3 4" xfId="3483" xr:uid="{216727A8-3EAD-4605-A734-E11264051FF6}"/>
    <cellStyle name="Normal 7 3 3 2 4" xfId="1887" xr:uid="{FD42DAE4-BE66-4574-A2FF-506A51A40C39}"/>
    <cellStyle name="Normal 7 3 3 2 4 2" xfId="4488" xr:uid="{1C539DDF-0C5C-4697-BA11-6D40FBAF9569}"/>
    <cellStyle name="Normal 7 3 3 2 5" xfId="3484" xr:uid="{62489328-A09E-4B82-A0EE-EF3EC93877C5}"/>
    <cellStyle name="Normal 7 3 3 2 6" xfId="3485" xr:uid="{A82D06FE-DF25-46CF-892F-DDF2B09DAC06}"/>
    <cellStyle name="Normal 7 3 3 3" xfId="360" xr:uid="{740AE507-5590-4E57-AC18-306329213F48}"/>
    <cellStyle name="Normal 7 3 3 3 2" xfId="1888" xr:uid="{40D20A8B-444D-4FBB-9913-A67854002394}"/>
    <cellStyle name="Normal 7 3 3 3 2 2" xfId="1889" xr:uid="{BF0B2208-9DB2-4ECD-8C6A-6392FFEA1CA7}"/>
    <cellStyle name="Normal 7 3 3 3 2 2 2" xfId="4489" xr:uid="{F4B737E9-C550-4639-83F5-664BA4C18D2E}"/>
    <cellStyle name="Normal 7 3 3 3 2 3" xfId="3486" xr:uid="{EB26155E-9B59-4B6A-9358-D2E535CD2421}"/>
    <cellStyle name="Normal 7 3 3 3 2 4" xfId="3487" xr:uid="{7A0664BD-B054-4555-B9B9-446B5EAF5614}"/>
    <cellStyle name="Normal 7 3 3 3 3" xfId="1890" xr:uid="{827A1FC5-A133-45F1-8BAA-50EC0E443048}"/>
    <cellStyle name="Normal 7 3 3 3 3 2" xfId="4490" xr:uid="{E5841B34-01E1-4814-9088-13E3276F68C9}"/>
    <cellStyle name="Normal 7 3 3 3 4" xfId="3488" xr:uid="{93A01211-5F1E-49E6-9E21-1A123D89036C}"/>
    <cellStyle name="Normal 7 3 3 3 5" xfId="3489" xr:uid="{A4A61C22-6CE8-4583-BF88-DAD54EF77F1F}"/>
    <cellStyle name="Normal 7 3 3 4" xfId="1891" xr:uid="{54DE35D5-582D-4C1B-AA0D-84B2A3AA0158}"/>
    <cellStyle name="Normal 7 3 3 4 2" xfId="1892" xr:uid="{3FC2AECB-2C3C-401E-9705-CC6595D20A6E}"/>
    <cellStyle name="Normal 7 3 3 4 2 2" xfId="4491" xr:uid="{357ED499-610F-4266-8625-58D8939DBCEA}"/>
    <cellStyle name="Normal 7 3 3 4 3" xfId="3490" xr:uid="{8BCE3AEC-794F-4BA5-8F84-40371DA371AE}"/>
    <cellStyle name="Normal 7 3 3 4 4" xfId="3491" xr:uid="{E88E617E-C464-41E2-9D13-C64F86873936}"/>
    <cellStyle name="Normal 7 3 3 5" xfId="1893" xr:uid="{DF8F91C8-887A-40BD-9998-2C50F88B8394}"/>
    <cellStyle name="Normal 7 3 3 5 2" xfId="3492" xr:uid="{AC6B38FE-5109-4D0C-A796-7E486F0E19CD}"/>
    <cellStyle name="Normal 7 3 3 5 3" xfId="3493" xr:uid="{4E8BA5B0-BFEC-443D-AA5C-CABC9149C28B}"/>
    <cellStyle name="Normal 7 3 3 5 4" xfId="3494" xr:uid="{F7CDE691-781D-4FD1-A5F2-42AF640E789F}"/>
    <cellStyle name="Normal 7 3 3 6" xfId="3495" xr:uid="{0C8E8476-DC72-4E24-8AFF-6D49F9C5FEAC}"/>
    <cellStyle name="Normal 7 3 3 7" xfId="3496" xr:uid="{BFD34D9D-FED5-4D1E-8AB8-32B8E676969F}"/>
    <cellStyle name="Normal 7 3 3 8" xfId="3497" xr:uid="{135ED850-8268-4206-B4A2-F2CD0613264B}"/>
    <cellStyle name="Normal 7 3 4" xfId="140" xr:uid="{EB47F247-D3CA-4445-A902-12F3665DC1DB}"/>
    <cellStyle name="Normal 7 3 4 2" xfId="716" xr:uid="{84F73A0E-5829-4C8D-A554-8CB75C4EFCF7}"/>
    <cellStyle name="Normal 7 3 4 2 2" xfId="717" xr:uid="{7B332302-8C59-4001-A071-2000902D0B99}"/>
    <cellStyle name="Normal 7 3 4 2 2 2" xfId="1894" xr:uid="{D09C8D26-BBFE-49E8-B7F8-F2911BC8C7E2}"/>
    <cellStyle name="Normal 7 3 4 2 2 2 2" xfId="1895" xr:uid="{5F28D064-22DB-43E8-85AB-D6547C90CA9F}"/>
    <cellStyle name="Normal 7 3 4 2 2 3" xfId="1896" xr:uid="{7A5C6CAD-FE50-4039-8A9A-7C1BD88E448B}"/>
    <cellStyle name="Normal 7 3 4 2 2 4" xfId="3498" xr:uid="{7B0E4888-A850-4BCC-BFA2-49F5B0CE3B78}"/>
    <cellStyle name="Normal 7 3 4 2 3" xfId="1897" xr:uid="{812714C3-DB72-48C3-968F-238C1E881E3F}"/>
    <cellStyle name="Normal 7 3 4 2 3 2" xfId="1898" xr:uid="{0A9624FA-D8CF-4780-A7E9-EF326604FEE4}"/>
    <cellStyle name="Normal 7 3 4 2 4" xfId="1899" xr:uid="{430DB002-5E1F-490B-81C0-7A52EA195B78}"/>
    <cellStyle name="Normal 7 3 4 2 5" xfId="3499" xr:uid="{5825D002-23CF-4316-9F5C-B29435ACB1C1}"/>
    <cellStyle name="Normal 7 3 4 3" xfId="718" xr:uid="{7A9D610B-01B6-4009-B823-9B3EBB60D648}"/>
    <cellStyle name="Normal 7 3 4 3 2" xfId="1900" xr:uid="{D572A4AD-C763-438F-8E74-1506098B7468}"/>
    <cellStyle name="Normal 7 3 4 3 2 2" xfId="1901" xr:uid="{08A7811D-1D15-4A8B-BE8B-F3C81D6FE258}"/>
    <cellStyle name="Normal 7 3 4 3 3" xfId="1902" xr:uid="{01B1F6AF-8A91-4111-9D94-A17FE6B8EAE8}"/>
    <cellStyle name="Normal 7 3 4 3 4" xfId="3500" xr:uid="{7C1D4F0A-07EF-4B3E-A7B0-0DC70A2D1108}"/>
    <cellStyle name="Normal 7 3 4 4" xfId="1903" xr:uid="{B32F3868-F38D-4EFD-BC9D-4850361B8343}"/>
    <cellStyle name="Normal 7 3 4 4 2" xfId="1904" xr:uid="{7CD614FF-280E-460F-BEF3-83593EC14A7D}"/>
    <cellStyle name="Normal 7 3 4 4 3" xfId="3501" xr:uid="{34F661CB-3E1E-4072-A3E9-80189A238F8E}"/>
    <cellStyle name="Normal 7 3 4 4 4" xfId="3502" xr:uid="{AADE0877-3803-49DD-92E3-D5C7E9C2142F}"/>
    <cellStyle name="Normal 7 3 4 5" xfId="1905" xr:uid="{3E67162F-8465-4A85-8CAB-DAA65140FC6C}"/>
    <cellStyle name="Normal 7 3 4 6" xfId="3503" xr:uid="{70891939-09B2-4E70-B108-3EC0292D0FD2}"/>
    <cellStyle name="Normal 7 3 4 7" xfId="3504" xr:uid="{AA9E282E-DAB6-4618-AEF4-7C3B556710B0}"/>
    <cellStyle name="Normal 7 3 5" xfId="361" xr:uid="{578C2814-0094-4E64-9F25-1D323EA70138}"/>
    <cellStyle name="Normal 7 3 5 2" xfId="719" xr:uid="{FC1BE2AE-55F6-4EA7-8B36-BEF935491C65}"/>
    <cellStyle name="Normal 7 3 5 2 2" xfId="1906" xr:uid="{B2F995A4-025D-49B7-97F2-809894119731}"/>
    <cellStyle name="Normal 7 3 5 2 2 2" xfId="1907" xr:uid="{46A80945-F7B5-4DD9-A2E1-82CCAD0B7531}"/>
    <cellStyle name="Normal 7 3 5 2 3" xfId="1908" xr:uid="{E809FD89-E2A5-40B1-B26B-923842D7781E}"/>
    <cellStyle name="Normal 7 3 5 2 4" xfId="3505" xr:uid="{02ADB24F-576B-4F51-874C-E8DECA6F87A8}"/>
    <cellStyle name="Normal 7 3 5 3" xfId="1909" xr:uid="{2EBA9C3C-E461-4203-B67F-B58645B3DE3D}"/>
    <cellStyle name="Normal 7 3 5 3 2" xfId="1910" xr:uid="{B12F9D92-0154-4217-9293-499D034995AD}"/>
    <cellStyle name="Normal 7 3 5 3 3" xfId="3506" xr:uid="{7F0CBB79-91BF-444F-AFFD-7D91D71CB976}"/>
    <cellStyle name="Normal 7 3 5 3 4" xfId="3507" xr:uid="{BE161854-68F3-4BF3-AB19-0BD21C433F3F}"/>
    <cellStyle name="Normal 7 3 5 4" xfId="1911" xr:uid="{E404691C-F04C-4CCA-965F-FC669EFD6E53}"/>
    <cellStyle name="Normal 7 3 5 5" xfId="3508" xr:uid="{B85D19A1-3341-4425-BBEA-8FDE186D45B2}"/>
    <cellStyle name="Normal 7 3 5 6" xfId="3509" xr:uid="{646F05A5-22F2-4242-A241-10D002B00F2C}"/>
    <cellStyle name="Normal 7 3 6" xfId="362" xr:uid="{DE817EF4-B02F-4374-8423-A23C064E8DDA}"/>
    <cellStyle name="Normal 7 3 6 2" xfId="1912" xr:uid="{BBDFEF70-E1B1-42CC-9E47-D9F20603528E}"/>
    <cellStyle name="Normal 7 3 6 2 2" xfId="1913" xr:uid="{84D84A38-C18F-4BBC-8ABB-6AFBE68C33E2}"/>
    <cellStyle name="Normal 7 3 6 2 3" xfId="3510" xr:uid="{DEB5AB81-33E5-4FEA-A57E-C4007A89FC75}"/>
    <cellStyle name="Normal 7 3 6 2 4" xfId="3511" xr:uid="{724363D9-BCA8-49C9-B9BD-B82A87BB41AB}"/>
    <cellStyle name="Normal 7 3 6 3" xfId="1914" xr:uid="{8A19A4F1-A23B-4FCF-86D8-89FC4FA3A1F9}"/>
    <cellStyle name="Normal 7 3 6 4" xfId="3512" xr:uid="{C21C6903-1523-4162-9F7D-ADE4EABB6412}"/>
    <cellStyle name="Normal 7 3 6 5" xfId="3513" xr:uid="{84067D59-EFE3-4F82-BBFB-2187FD4FCDD5}"/>
    <cellStyle name="Normal 7 3 7" xfId="1915" xr:uid="{161C4534-B07D-4D9C-AB86-45C3C75CD796}"/>
    <cellStyle name="Normal 7 3 7 2" xfId="1916" xr:uid="{3FB58048-137B-49FD-9058-FC3D5182DD35}"/>
    <cellStyle name="Normal 7 3 7 3" xfId="3514" xr:uid="{F0BAB723-6FE1-4885-8489-5C40E70612A1}"/>
    <cellStyle name="Normal 7 3 7 4" xfId="3515" xr:uid="{59786ECF-A6ED-4A65-B86F-E8D9A28CA871}"/>
    <cellStyle name="Normal 7 3 8" xfId="1917" xr:uid="{39F18DED-7D09-4233-B8DC-8DE2C5AA0CFD}"/>
    <cellStyle name="Normal 7 3 8 2" xfId="3516" xr:uid="{E7F49DCC-A1F8-4E7F-A5EC-B442C59A855F}"/>
    <cellStyle name="Normal 7 3 8 3" xfId="3517" xr:uid="{282CAC7B-4C02-4FE8-8DA7-5B00966E8285}"/>
    <cellStyle name="Normal 7 3 8 4" xfId="3518" xr:uid="{A0027669-1BC0-4FC9-9C12-BDD62B8A3EFF}"/>
    <cellStyle name="Normal 7 3 9" xfId="3519" xr:uid="{216B7B00-ECF5-4847-BA9A-B3103583E8AE}"/>
    <cellStyle name="Normal 7 4" xfId="141" xr:uid="{C5867FA1-8A84-4DB8-AAF9-CA50D3CED6B1}"/>
    <cellStyle name="Normal 7 4 10" xfId="3520" xr:uid="{E43B3D15-3B58-45A1-8186-9A1773156951}"/>
    <cellStyle name="Normal 7 4 11" xfId="3521" xr:uid="{3AEF4F7A-5BBC-4C03-9254-6D8E14A42F8D}"/>
    <cellStyle name="Normal 7 4 2" xfId="142" xr:uid="{98B1910B-2DF9-4399-92C2-29FE5B5AD126}"/>
    <cellStyle name="Normal 7 4 2 2" xfId="363" xr:uid="{AB051276-BED1-4A07-AD1C-AF2ECB6782DA}"/>
    <cellStyle name="Normal 7 4 2 2 2" xfId="720" xr:uid="{EA0DEAFF-3DA5-4B40-9F92-2D7ADA85246B}"/>
    <cellStyle name="Normal 7 4 2 2 2 2" xfId="721" xr:uid="{13260CD3-7E3D-4199-B7F0-CB572BAA8800}"/>
    <cellStyle name="Normal 7 4 2 2 2 2 2" xfId="1918" xr:uid="{610EB55C-BEDA-438A-B247-8139AE7675DF}"/>
    <cellStyle name="Normal 7 4 2 2 2 2 3" xfId="3522" xr:uid="{5FBAE1EA-BE1A-4928-A220-56912A8F6857}"/>
    <cellStyle name="Normal 7 4 2 2 2 2 4" xfId="3523" xr:uid="{B6D34E40-E031-4AFF-915A-0873096ED429}"/>
    <cellStyle name="Normal 7 4 2 2 2 3" xfId="1919" xr:uid="{FF9ECC42-2282-42A4-8ECA-3D2CEA73C0C3}"/>
    <cellStyle name="Normal 7 4 2 2 2 3 2" xfId="3524" xr:uid="{84C0562C-C794-40C5-8C1B-01284463C242}"/>
    <cellStyle name="Normal 7 4 2 2 2 3 3" xfId="3525" xr:uid="{ECC9F9E9-F481-4FB0-99C4-4F5C46C9E93A}"/>
    <cellStyle name="Normal 7 4 2 2 2 3 4" xfId="3526" xr:uid="{39879C1D-AE28-435D-B01B-9633B1B5055D}"/>
    <cellStyle name="Normal 7 4 2 2 2 4" xfId="3527" xr:uid="{D8D1F5B7-49D7-4BD9-92F2-506ECB6D9C6C}"/>
    <cellStyle name="Normal 7 4 2 2 2 5" xfId="3528" xr:uid="{73047017-E220-4A55-92A2-D01064998569}"/>
    <cellStyle name="Normal 7 4 2 2 2 6" xfId="3529" xr:uid="{F6DE87CF-F567-4888-997B-4F2A19FBDE0C}"/>
    <cellStyle name="Normal 7 4 2 2 3" xfId="722" xr:uid="{C4D85722-9643-4FFC-B815-586438BCA265}"/>
    <cellStyle name="Normal 7 4 2 2 3 2" xfId="1920" xr:uid="{D18AC692-89B5-46A6-A964-D3E57F9F5145}"/>
    <cellStyle name="Normal 7 4 2 2 3 2 2" xfId="3530" xr:uid="{BFBA0466-1A77-4484-AFE4-E10380C45019}"/>
    <cellStyle name="Normal 7 4 2 2 3 2 3" xfId="3531" xr:uid="{2FB45BDD-98D9-43F0-8906-130D4DF1A571}"/>
    <cellStyle name="Normal 7 4 2 2 3 2 4" xfId="3532" xr:uid="{078FEC25-89ED-4911-8D8F-133478B07553}"/>
    <cellStyle name="Normal 7 4 2 2 3 3" xfId="3533" xr:uid="{CAF22DAA-0386-4561-98F6-D1E6351F747F}"/>
    <cellStyle name="Normal 7 4 2 2 3 4" xfId="3534" xr:uid="{2CD5527F-4008-4ABB-8008-07E44C3A54ED}"/>
    <cellStyle name="Normal 7 4 2 2 3 5" xfId="3535" xr:uid="{95471EED-AF3E-43B7-B503-FD6DC0AD9083}"/>
    <cellStyle name="Normal 7 4 2 2 4" xfId="1921" xr:uid="{B6E807A3-B188-4AA6-A1A9-151A6FE0327D}"/>
    <cellStyle name="Normal 7 4 2 2 4 2" xfId="3536" xr:uid="{53D75FB3-7A90-4578-9C8C-6034863DEDFB}"/>
    <cellStyle name="Normal 7 4 2 2 4 3" xfId="3537" xr:uid="{D86D3DD5-593A-4472-9375-DC1838611A4C}"/>
    <cellStyle name="Normal 7 4 2 2 4 4" xfId="3538" xr:uid="{172C0720-2FF4-4BA1-9E84-55E6879B28C4}"/>
    <cellStyle name="Normal 7 4 2 2 5" xfId="3539" xr:uid="{DB8471F7-29F5-41EC-A138-FD324DF22C5D}"/>
    <cellStyle name="Normal 7 4 2 2 5 2" xfId="3540" xr:uid="{8F52D0A6-4628-447A-A053-0106D9E993ED}"/>
    <cellStyle name="Normal 7 4 2 2 5 3" xfId="3541" xr:uid="{9D0CB2E9-5E72-48D4-BD0D-CC4B60F4EE37}"/>
    <cellStyle name="Normal 7 4 2 2 5 4" xfId="3542" xr:uid="{35605063-75F5-4A24-9C9E-EE2D9F320C17}"/>
    <cellStyle name="Normal 7 4 2 2 6" xfId="3543" xr:uid="{BB048316-ED55-4538-998A-3C8B9A99C2DB}"/>
    <cellStyle name="Normal 7 4 2 2 7" xfId="3544" xr:uid="{2DA65641-F630-44FF-9969-7206EA8B4363}"/>
    <cellStyle name="Normal 7 4 2 2 8" xfId="3545" xr:uid="{B9CEB588-BC21-4115-8595-FBA0D6C01CE6}"/>
    <cellStyle name="Normal 7 4 2 3" xfId="723" xr:uid="{D3F7D0D5-D532-485E-8FD9-34CBBA3518CA}"/>
    <cellStyle name="Normal 7 4 2 3 2" xfId="724" xr:uid="{9CC49A8D-1034-4278-940B-8A6C832BA0E5}"/>
    <cellStyle name="Normal 7 4 2 3 2 2" xfId="725" xr:uid="{D6D76F5D-7C3A-4055-9C55-C90752E61267}"/>
    <cellStyle name="Normal 7 4 2 3 2 3" xfId="3546" xr:uid="{0D156DC2-9D60-4184-8C05-47D9FF85D963}"/>
    <cellStyle name="Normal 7 4 2 3 2 4" xfId="3547" xr:uid="{B71B03EC-2277-405F-9A68-33A72B8BD48D}"/>
    <cellStyle name="Normal 7 4 2 3 3" xfId="726" xr:uid="{42800231-676E-48E2-8ACD-4BC56A3A4121}"/>
    <cellStyle name="Normal 7 4 2 3 3 2" xfId="3548" xr:uid="{CDFB26FE-004C-4989-B533-4675F86DB51B}"/>
    <cellStyle name="Normal 7 4 2 3 3 3" xfId="3549" xr:uid="{CE083404-D8D1-4324-828C-3C3636F89A50}"/>
    <cellStyle name="Normal 7 4 2 3 3 4" xfId="3550" xr:uid="{90EE9A07-AF03-4A3E-A323-801CFDC1CCA9}"/>
    <cellStyle name="Normal 7 4 2 3 4" xfId="3551" xr:uid="{00FCB791-242F-452E-A8FD-B534B9613A41}"/>
    <cellStyle name="Normal 7 4 2 3 5" xfId="3552" xr:uid="{AED0F37E-716B-4685-ABFB-2E04D906C424}"/>
    <cellStyle name="Normal 7 4 2 3 6" xfId="3553" xr:uid="{52D36D29-7E3A-43C4-BEEE-AA69F532CF88}"/>
    <cellStyle name="Normal 7 4 2 4" xfId="727" xr:uid="{B8278E24-06A5-485C-86A2-E6F3630F0BEC}"/>
    <cellStyle name="Normal 7 4 2 4 2" xfId="728" xr:uid="{A25FC8CA-E497-4FCA-8220-4DCBC500ECDB}"/>
    <cellStyle name="Normal 7 4 2 4 2 2" xfId="3554" xr:uid="{88C136FB-BC43-4E78-9832-D6475FB7A92E}"/>
    <cellStyle name="Normal 7 4 2 4 2 3" xfId="3555" xr:uid="{EB7E75ED-B250-4AAB-9ADA-8F428850FCF5}"/>
    <cellStyle name="Normal 7 4 2 4 2 4" xfId="3556" xr:uid="{7323360F-B9C6-4277-9397-971E02955ABE}"/>
    <cellStyle name="Normal 7 4 2 4 3" xfId="3557" xr:uid="{604BBD35-5E1C-4EEF-9F2D-5CB1D8789A7D}"/>
    <cellStyle name="Normal 7 4 2 4 4" xfId="3558" xr:uid="{A18B2836-E059-47B2-BB9B-60D197879535}"/>
    <cellStyle name="Normal 7 4 2 4 5" xfId="3559" xr:uid="{FFC7908C-133D-4F49-A690-0B14F3730F5C}"/>
    <cellStyle name="Normal 7 4 2 5" xfId="729" xr:uid="{5414C8CD-59FC-411D-AA37-8AF10775D5DC}"/>
    <cellStyle name="Normal 7 4 2 5 2" xfId="3560" xr:uid="{90B0B724-81C1-46B4-B74C-788118E17399}"/>
    <cellStyle name="Normal 7 4 2 5 3" xfId="3561" xr:uid="{2830AD38-D960-4B39-993F-C024F19732DF}"/>
    <cellStyle name="Normal 7 4 2 5 4" xfId="3562" xr:uid="{4B066F6F-53A1-415C-8F72-59FA7D359813}"/>
    <cellStyle name="Normal 7 4 2 6" xfId="3563" xr:uid="{88AF9BCA-0D0A-42E6-A9C0-C0F79DAF4A2B}"/>
    <cellStyle name="Normal 7 4 2 6 2" xfId="3564" xr:uid="{5816930A-18F9-4212-BF8F-64D55FE7FAF0}"/>
    <cellStyle name="Normal 7 4 2 6 3" xfId="3565" xr:uid="{72A102CB-96C0-4283-BE90-F62CFF680DD6}"/>
    <cellStyle name="Normal 7 4 2 6 4" xfId="3566" xr:uid="{2B5A1800-2997-4A9D-ABEC-9CFD4EE9318C}"/>
    <cellStyle name="Normal 7 4 2 7" xfId="3567" xr:uid="{05847B49-44A8-419D-B89E-57D8D4A6DA8B}"/>
    <cellStyle name="Normal 7 4 2 8" xfId="3568" xr:uid="{0B3D0DD4-BF9C-473A-9F98-2D8587DEDE5D}"/>
    <cellStyle name="Normal 7 4 2 9" xfId="3569" xr:uid="{CCF1B479-8F98-4CCB-A1DA-B519E7D85438}"/>
    <cellStyle name="Normal 7 4 3" xfId="364" xr:uid="{12DD3492-5C1B-42DD-B5A8-43F3F63E9F03}"/>
    <cellStyle name="Normal 7 4 3 2" xfId="730" xr:uid="{58424786-59B1-42FA-A4B9-7751395BE1D2}"/>
    <cellStyle name="Normal 7 4 3 2 2" xfId="731" xr:uid="{727BE169-5D6A-4C6D-B3EB-FEC36D5D65BB}"/>
    <cellStyle name="Normal 7 4 3 2 2 2" xfId="1922" xr:uid="{0F80D839-CCB2-40C6-B1A1-9C4945B066F1}"/>
    <cellStyle name="Normal 7 4 3 2 2 2 2" xfId="1923" xr:uid="{14A32737-CA3B-4049-B0E1-F0D4A9826599}"/>
    <cellStyle name="Normal 7 4 3 2 2 3" xfId="1924" xr:uid="{EE99381B-AD58-47A5-9241-74E3D9FC4651}"/>
    <cellStyle name="Normal 7 4 3 2 2 4" xfId="3570" xr:uid="{57F386EE-9A76-4C8D-82D6-82125A90C71E}"/>
    <cellStyle name="Normal 7 4 3 2 3" xfId="1925" xr:uid="{31F1AB44-A03F-4C05-AAE4-282A72FAE55D}"/>
    <cellStyle name="Normal 7 4 3 2 3 2" xfId="1926" xr:uid="{DB300292-C93F-47B5-9631-02EC1FBDD1A1}"/>
    <cellStyle name="Normal 7 4 3 2 3 3" xfId="3571" xr:uid="{6A866D94-71D7-43C5-BF22-895C028C72A4}"/>
    <cellStyle name="Normal 7 4 3 2 3 4" xfId="3572" xr:uid="{57596386-B233-412F-B806-9A2CECBDBB5C}"/>
    <cellStyle name="Normal 7 4 3 2 4" xfId="1927" xr:uid="{6429057A-2908-44EB-AC28-810538B0CABB}"/>
    <cellStyle name="Normal 7 4 3 2 5" xfId="3573" xr:uid="{D3939F03-FF34-44FE-9E40-644F518FDE72}"/>
    <cellStyle name="Normal 7 4 3 2 6" xfId="3574" xr:uid="{0C29E534-EBF2-4CBD-8255-1D2753472B52}"/>
    <cellStyle name="Normal 7 4 3 3" xfId="732" xr:uid="{FFCF257C-CEFE-4C57-BC8B-107EBF551A01}"/>
    <cellStyle name="Normal 7 4 3 3 2" xfId="1928" xr:uid="{9D9473C5-870D-4EF3-826A-CA6E7BFB0C29}"/>
    <cellStyle name="Normal 7 4 3 3 2 2" xfId="1929" xr:uid="{2B45BA8A-761B-40B0-9226-C566D779891B}"/>
    <cellStyle name="Normal 7 4 3 3 2 3" xfId="3575" xr:uid="{B7979900-1EFC-4111-928D-A3047863E7CE}"/>
    <cellStyle name="Normal 7 4 3 3 2 4" xfId="3576" xr:uid="{93970883-9B40-4BFE-A4BF-77CA1EE28E5C}"/>
    <cellStyle name="Normal 7 4 3 3 3" xfId="1930" xr:uid="{D04E042E-C50A-4169-A2FE-E7B0488D0999}"/>
    <cellStyle name="Normal 7 4 3 3 4" xfId="3577" xr:uid="{E36CA52D-04A9-4171-A792-770B735848B0}"/>
    <cellStyle name="Normal 7 4 3 3 5" xfId="3578" xr:uid="{66959F8D-57AA-4277-BC50-BB8B514C73C3}"/>
    <cellStyle name="Normal 7 4 3 4" xfId="1931" xr:uid="{9861F65D-9D63-49D7-AC86-B46C53AC0B76}"/>
    <cellStyle name="Normal 7 4 3 4 2" xfId="1932" xr:uid="{0B23CD31-78E6-43A1-8430-23C6A09EEAD1}"/>
    <cellStyle name="Normal 7 4 3 4 3" xfId="3579" xr:uid="{B5116D9F-0A34-4E38-9CFA-DA189A08250C}"/>
    <cellStyle name="Normal 7 4 3 4 4" xfId="3580" xr:uid="{5D17E5EA-2CEC-4AD7-8241-E4B62213C530}"/>
    <cellStyle name="Normal 7 4 3 5" xfId="1933" xr:uid="{FE8EF252-9EB9-4486-B21F-CC80184A5E80}"/>
    <cellStyle name="Normal 7 4 3 5 2" xfId="3581" xr:uid="{11FA0C33-A38E-4F3F-A5DC-A6B251598340}"/>
    <cellStyle name="Normal 7 4 3 5 3" xfId="3582" xr:uid="{8959FC94-A888-428F-B372-3F0EFF4E1B72}"/>
    <cellStyle name="Normal 7 4 3 5 4" xfId="3583" xr:uid="{BFE8AC8A-1D82-411C-8EC9-F8C723C18242}"/>
    <cellStyle name="Normal 7 4 3 6" xfId="3584" xr:uid="{8A2FB262-844E-4B8B-A256-051F819A609A}"/>
    <cellStyle name="Normal 7 4 3 7" xfId="3585" xr:uid="{4D23778C-80FE-4361-919E-C0AF8A963D2F}"/>
    <cellStyle name="Normal 7 4 3 8" xfId="3586" xr:uid="{AFC630C2-440C-4FEC-98C8-A11CD4DF5058}"/>
    <cellStyle name="Normal 7 4 4" xfId="365" xr:uid="{79E1172B-4E6B-4817-BFDD-2FC68779DDC8}"/>
    <cellStyle name="Normal 7 4 4 2" xfId="733" xr:uid="{077B9357-AD35-4EE6-A282-2EF830FABEB7}"/>
    <cellStyle name="Normal 7 4 4 2 2" xfId="734" xr:uid="{6C80809D-36BD-4837-9CD1-E43036B7F81A}"/>
    <cellStyle name="Normal 7 4 4 2 2 2" xfId="1934" xr:uid="{D4B85094-21E7-4B45-907B-CA61632D2F53}"/>
    <cellStyle name="Normal 7 4 4 2 2 3" xfId="3587" xr:uid="{D62B1802-75A2-4403-8DEE-C5136EDA2D35}"/>
    <cellStyle name="Normal 7 4 4 2 2 4" xfId="3588" xr:uid="{303AE16F-15A5-4552-B864-77C436EA5803}"/>
    <cellStyle name="Normal 7 4 4 2 3" xfId="1935" xr:uid="{52181082-A869-4858-B99D-57D6771BB05A}"/>
    <cellStyle name="Normal 7 4 4 2 4" xfId="3589" xr:uid="{E6641150-F4D1-4BCE-A4B4-814A76330756}"/>
    <cellStyle name="Normal 7 4 4 2 5" xfId="3590" xr:uid="{1899FFCB-6AAE-4724-A92E-8A5F0FC0FB4A}"/>
    <cellStyle name="Normal 7 4 4 3" xfId="735" xr:uid="{CFDE851B-2454-4E42-9550-7B33AC44A2B5}"/>
    <cellStyle name="Normal 7 4 4 3 2" xfId="1936" xr:uid="{C5E29A3A-5B47-46A6-BCF8-2F432630485C}"/>
    <cellStyle name="Normal 7 4 4 3 3" xfId="3591" xr:uid="{465E8731-57B9-47D1-906D-3E27AAC108AD}"/>
    <cellStyle name="Normal 7 4 4 3 4" xfId="3592" xr:uid="{1A2B5203-19B8-4FEC-BDA0-FF53E2CE806C}"/>
    <cellStyle name="Normal 7 4 4 4" xfId="1937" xr:uid="{AA167B8A-75BA-4BC3-8B29-8D016D482F9D}"/>
    <cellStyle name="Normal 7 4 4 4 2" xfId="3593" xr:uid="{3CB160C6-0CF9-486D-9548-B65038BC3AD2}"/>
    <cellStyle name="Normal 7 4 4 4 3" xfId="3594" xr:uid="{63F6B411-7A8C-47A1-A483-8E48E0E89372}"/>
    <cellStyle name="Normal 7 4 4 4 4" xfId="3595" xr:uid="{6BCCF8A6-EA59-4A60-ACE4-71C0E462D362}"/>
    <cellStyle name="Normal 7 4 4 5" xfId="3596" xr:uid="{8FA473C4-5C5D-4E8D-A0BF-07E5996EB7F7}"/>
    <cellStyle name="Normal 7 4 4 6" xfId="3597" xr:uid="{98BF22F9-1287-4C65-AA0C-F1A9F419B3EE}"/>
    <cellStyle name="Normal 7 4 4 7" xfId="3598" xr:uid="{44A657FA-06D1-4BBD-A504-FCA4A1EF9769}"/>
    <cellStyle name="Normal 7 4 5" xfId="366" xr:uid="{E81BE461-3D63-487D-BF94-73F13A75CED3}"/>
    <cellStyle name="Normal 7 4 5 2" xfId="736" xr:uid="{BC385563-5CEB-41A6-A54C-AC0FE24ED841}"/>
    <cellStyle name="Normal 7 4 5 2 2" xfId="1938" xr:uid="{1F2FC05F-6A78-42D5-BB85-3DA3BFA14273}"/>
    <cellStyle name="Normal 7 4 5 2 3" xfId="3599" xr:uid="{25E75ECC-009A-43F1-A3CB-EE8A5B395F45}"/>
    <cellStyle name="Normal 7 4 5 2 4" xfId="3600" xr:uid="{13AFD7CD-07CC-430C-BB92-20B94C3B5D4B}"/>
    <cellStyle name="Normal 7 4 5 3" xfId="1939" xr:uid="{8CE02691-D452-4AD5-AC42-78A37B612EC2}"/>
    <cellStyle name="Normal 7 4 5 3 2" xfId="3601" xr:uid="{549C044C-6776-44CD-9D2D-3D9EC8A2E09A}"/>
    <cellStyle name="Normal 7 4 5 3 3" xfId="3602" xr:uid="{8FA48054-D7D7-4BB5-BB95-4BD7F56481E1}"/>
    <cellStyle name="Normal 7 4 5 3 4" xfId="3603" xr:uid="{99E5E89D-A29A-464C-BEBA-F2253A457256}"/>
    <cellStyle name="Normal 7 4 5 4" xfId="3604" xr:uid="{9003FD8D-20C7-483A-AE80-9D1FFB3C64EA}"/>
    <cellStyle name="Normal 7 4 5 5" xfId="3605" xr:uid="{FF769424-F48F-456D-BCF1-1A6253B3B10D}"/>
    <cellStyle name="Normal 7 4 5 6" xfId="3606" xr:uid="{6EF20B7A-3227-4DD8-9565-1EB000DEB85C}"/>
    <cellStyle name="Normal 7 4 6" xfId="737" xr:uid="{BD772F78-2B5A-41E0-810A-2DB7AEF8F537}"/>
    <cellStyle name="Normal 7 4 6 2" xfId="1940" xr:uid="{371202F4-3367-42EF-AF27-9F56AE39CBE6}"/>
    <cellStyle name="Normal 7 4 6 2 2" xfId="3607" xr:uid="{7D37F70F-53E3-401D-A14F-57C6A687897C}"/>
    <cellStyle name="Normal 7 4 6 2 3" xfId="3608" xr:uid="{0200A77D-E307-400D-BED5-3B93097B8DDF}"/>
    <cellStyle name="Normal 7 4 6 2 4" xfId="3609" xr:uid="{5FFA6B53-5C2C-43CC-8DEE-898F16F4C912}"/>
    <cellStyle name="Normal 7 4 6 3" xfId="3610" xr:uid="{A9A5937A-4D3E-4FC5-B82B-9AC2CAEA05C7}"/>
    <cellStyle name="Normal 7 4 6 4" xfId="3611" xr:uid="{D1EC11F0-C26C-4F62-BEFA-F254C2EDE85D}"/>
    <cellStyle name="Normal 7 4 6 5" xfId="3612" xr:uid="{BB079813-7A56-40C7-8C31-3AB86CF19D64}"/>
    <cellStyle name="Normal 7 4 7" xfId="1941" xr:uid="{2D6126E2-0643-44AF-B02D-51A9F6F326AC}"/>
    <cellStyle name="Normal 7 4 7 2" xfId="3613" xr:uid="{C17A77E7-B9EA-4562-838B-BA1E6C7A4777}"/>
    <cellStyle name="Normal 7 4 7 3" xfId="3614" xr:uid="{99AE7063-63DB-471C-B49D-08EBB6CD206A}"/>
    <cellStyle name="Normal 7 4 7 4" xfId="3615" xr:uid="{FC30A25F-6935-4AF5-9609-E4652638964E}"/>
    <cellStyle name="Normal 7 4 8" xfId="3616" xr:uid="{38C9BC9D-B932-48CE-9EC0-7F243535A3C2}"/>
    <cellStyle name="Normal 7 4 8 2" xfId="3617" xr:uid="{979064EE-70EF-4D78-9DC4-6D10236A3012}"/>
    <cellStyle name="Normal 7 4 8 3" xfId="3618" xr:uid="{8AFEC179-E0AC-42A5-B3F1-16B6060BE167}"/>
    <cellStyle name="Normal 7 4 8 4" xfId="3619" xr:uid="{ED5ADF7B-6D4D-4481-9510-670F686519CD}"/>
    <cellStyle name="Normal 7 4 9" xfId="3620" xr:uid="{81371339-5069-4093-B59A-2464FE1FD10C}"/>
    <cellStyle name="Normal 7 5" xfId="143" xr:uid="{82CA2D1D-0FAA-4AFC-A6B6-E16AD113FF54}"/>
    <cellStyle name="Normal 7 5 2" xfId="144" xr:uid="{8E8D0DD4-F898-4DA1-98DB-C5911A1AD4BB}"/>
    <cellStyle name="Normal 7 5 2 2" xfId="367" xr:uid="{641C7DD9-B68F-44C1-ABD6-5B1BA9340D72}"/>
    <cellStyle name="Normal 7 5 2 2 2" xfId="738" xr:uid="{299BAC79-6B96-4661-BFBB-22752C9280B4}"/>
    <cellStyle name="Normal 7 5 2 2 2 2" xfId="1942" xr:uid="{27A165D0-6D9C-4303-91A4-727E3951EEB2}"/>
    <cellStyle name="Normal 7 5 2 2 2 3" xfId="3621" xr:uid="{2BF0363E-63F3-4032-8D43-972F0D7C7C2D}"/>
    <cellStyle name="Normal 7 5 2 2 2 4" xfId="3622" xr:uid="{D746BA20-FF8A-41A9-85EB-2E94A6C984CA}"/>
    <cellStyle name="Normal 7 5 2 2 3" xfId="1943" xr:uid="{5CAFFA7C-8C3A-44E8-8B90-7EE7CE88D6CE}"/>
    <cellStyle name="Normal 7 5 2 2 3 2" xfId="3623" xr:uid="{3C8DFEF2-5BD3-431B-82F5-9972F8A92FD6}"/>
    <cellStyle name="Normal 7 5 2 2 3 3" xfId="3624" xr:uid="{40F94C1A-27CF-4549-A132-C37787621A0B}"/>
    <cellStyle name="Normal 7 5 2 2 3 4" xfId="3625" xr:uid="{CCE1894C-7D72-45A4-9D76-462FE19834B0}"/>
    <cellStyle name="Normal 7 5 2 2 4" xfId="3626" xr:uid="{DF0AFCA6-7D55-4EDF-97BC-B57404A10814}"/>
    <cellStyle name="Normal 7 5 2 2 5" xfId="3627" xr:uid="{939D179F-A918-44D4-A9E2-67D67C171D6B}"/>
    <cellStyle name="Normal 7 5 2 2 6" xfId="3628" xr:uid="{A7F64600-707C-4D1C-85F0-FF7AF459B443}"/>
    <cellStyle name="Normal 7 5 2 3" xfId="739" xr:uid="{51903752-4F21-4216-8AF5-F440DE839C39}"/>
    <cellStyle name="Normal 7 5 2 3 2" xfId="1944" xr:uid="{272E80C4-5CEC-43E0-B400-33BDB866C894}"/>
    <cellStyle name="Normal 7 5 2 3 2 2" xfId="3629" xr:uid="{1219D48A-F367-459F-9DC2-E94FA9F6C4A5}"/>
    <cellStyle name="Normal 7 5 2 3 2 3" xfId="3630" xr:uid="{35F5A3E2-11F2-4FA7-BF55-73DD0ED4F90F}"/>
    <cellStyle name="Normal 7 5 2 3 2 4" xfId="3631" xr:uid="{6C2FA63D-F221-49AD-B13D-7D4238E2362B}"/>
    <cellStyle name="Normal 7 5 2 3 3" xfId="3632" xr:uid="{6FC3EE5A-F05E-4B10-919E-EF72397F56FC}"/>
    <cellStyle name="Normal 7 5 2 3 4" xfId="3633" xr:uid="{0C6D3EA8-F3DB-436E-97C3-B48671DD4428}"/>
    <cellStyle name="Normal 7 5 2 3 5" xfId="3634" xr:uid="{BA139A55-7369-4528-90A3-7D261B3668F3}"/>
    <cellStyle name="Normal 7 5 2 4" xfId="1945" xr:uid="{52199C46-5D10-4D1B-8772-33F7143BFD00}"/>
    <cellStyle name="Normal 7 5 2 4 2" xfId="3635" xr:uid="{F9496AE4-04ED-46DB-97D1-07DB8DDB16C5}"/>
    <cellStyle name="Normal 7 5 2 4 3" xfId="3636" xr:uid="{54B61F5D-F1AF-43E7-BB64-A50C07EB8B7A}"/>
    <cellStyle name="Normal 7 5 2 4 4" xfId="3637" xr:uid="{E3EF2BAF-5BF4-4235-9AA5-6B3AB232D844}"/>
    <cellStyle name="Normal 7 5 2 5" xfId="3638" xr:uid="{56ACBEDC-E95D-4FF1-B951-F338CECC1BA3}"/>
    <cellStyle name="Normal 7 5 2 5 2" xfId="3639" xr:uid="{1A0F677D-B3DF-40D6-B016-F418F8373F31}"/>
    <cellStyle name="Normal 7 5 2 5 3" xfId="3640" xr:uid="{142B55FC-105D-4403-A4CF-0987AFC3471F}"/>
    <cellStyle name="Normal 7 5 2 5 4" xfId="3641" xr:uid="{0B2282B7-6F81-4DBD-BE56-720C246ED868}"/>
    <cellStyle name="Normal 7 5 2 6" xfId="3642" xr:uid="{A806874C-C115-41D9-89DE-AC0A68AFD87F}"/>
    <cellStyle name="Normal 7 5 2 7" xfId="3643" xr:uid="{9ACD8849-13F7-4215-84A9-4626D3DC7B00}"/>
    <cellStyle name="Normal 7 5 2 8" xfId="3644" xr:uid="{1DCC5BDD-EF89-46EA-823F-1FDB905AAF98}"/>
    <cellStyle name="Normal 7 5 3" xfId="368" xr:uid="{845E915A-32F9-4975-B7E7-5DF9F8D1C18B}"/>
    <cellStyle name="Normal 7 5 3 2" xfId="740" xr:uid="{801738E1-93BE-4520-B83E-0EBD204EBE98}"/>
    <cellStyle name="Normal 7 5 3 2 2" xfId="741" xr:uid="{1E3877D4-5202-496D-A354-0C57867E0968}"/>
    <cellStyle name="Normal 7 5 3 2 3" xfId="3645" xr:uid="{3294AB31-E58E-4B96-A6B5-E96A8D7478BF}"/>
    <cellStyle name="Normal 7 5 3 2 4" xfId="3646" xr:uid="{87544500-7046-4F44-B81F-D7BFAB4379B7}"/>
    <cellStyle name="Normal 7 5 3 3" xfId="742" xr:uid="{2FB5759F-9806-4DFC-8C1A-C8BB49122C3B}"/>
    <cellStyle name="Normal 7 5 3 3 2" xfId="3647" xr:uid="{DE0F6241-628E-4693-9DBD-B321CE26A833}"/>
    <cellStyle name="Normal 7 5 3 3 3" xfId="3648" xr:uid="{49B8A949-EE48-45E2-93E6-1DCB5D7A18D7}"/>
    <cellStyle name="Normal 7 5 3 3 4" xfId="3649" xr:uid="{EE9C2A07-3AA2-4F48-A5B4-354B70016D3D}"/>
    <cellStyle name="Normal 7 5 3 4" xfId="3650" xr:uid="{EDAA7308-914F-43CA-B040-BCBDB9D2AB4D}"/>
    <cellStyle name="Normal 7 5 3 5" xfId="3651" xr:uid="{4B71A6CB-38D3-4E33-BDB1-91EFAF21C836}"/>
    <cellStyle name="Normal 7 5 3 6" xfId="3652" xr:uid="{D29899CF-F1AF-42CA-8F0D-29E06951B324}"/>
    <cellStyle name="Normal 7 5 4" xfId="369" xr:uid="{2E662880-3D3F-4957-9121-97C3CDF31422}"/>
    <cellStyle name="Normal 7 5 4 2" xfId="743" xr:uid="{0AE93800-4B6A-4302-8D1E-3FBBE06421E2}"/>
    <cellStyle name="Normal 7 5 4 2 2" xfId="3653" xr:uid="{F3066014-DA69-4359-B2C0-5ADF0B331E8E}"/>
    <cellStyle name="Normal 7 5 4 2 3" xfId="3654" xr:uid="{7B55CAD0-6CB4-4F36-85D3-52B896BB64F6}"/>
    <cellStyle name="Normal 7 5 4 2 4" xfId="3655" xr:uid="{0E314A77-DAF8-43A3-A752-2D70D8BADD79}"/>
    <cellStyle name="Normal 7 5 4 3" xfId="3656" xr:uid="{830465D0-909B-44B0-AF30-B282F51DFE95}"/>
    <cellStyle name="Normal 7 5 4 4" xfId="3657" xr:uid="{0EFD9008-60D5-46F7-8A31-BAFF8B3C8F98}"/>
    <cellStyle name="Normal 7 5 4 5" xfId="3658" xr:uid="{8196D43A-330E-48F9-8731-2CEFC8F2688D}"/>
    <cellStyle name="Normal 7 5 5" xfId="744" xr:uid="{5ED450A4-E1FA-4B9B-BB20-F4F50D2B8848}"/>
    <cellStyle name="Normal 7 5 5 2" xfId="3659" xr:uid="{BDA72EC2-1F51-4E8B-8C17-EC01689D0F1D}"/>
    <cellStyle name="Normal 7 5 5 3" xfId="3660" xr:uid="{3CBE151D-9F49-45A0-B62C-48816835D5A8}"/>
    <cellStyle name="Normal 7 5 5 4" xfId="3661" xr:uid="{B2026E79-E216-410F-A6BE-C648727321F6}"/>
    <cellStyle name="Normal 7 5 6" xfId="3662" xr:uid="{62918576-1668-41EA-9CD8-C828FF230263}"/>
    <cellStyle name="Normal 7 5 6 2" xfId="3663" xr:uid="{C5BA3237-9807-48EF-8B75-3B7AB43DEFAA}"/>
    <cellStyle name="Normal 7 5 6 3" xfId="3664" xr:uid="{AE0A576C-63F3-432E-A7A6-8A778A90686D}"/>
    <cellStyle name="Normal 7 5 6 4" xfId="3665" xr:uid="{220E9D23-7EB7-4D22-84D9-9EA41B2411FC}"/>
    <cellStyle name="Normal 7 5 7" xfId="3666" xr:uid="{8D079712-399C-4B57-BC57-62BDD43F66CC}"/>
    <cellStyle name="Normal 7 5 8" xfId="3667" xr:uid="{BD45E8B4-DB52-492C-9706-CF5866BA93EF}"/>
    <cellStyle name="Normal 7 5 9" xfId="3668" xr:uid="{FB646999-7C1F-471A-8D26-C1AF860F5755}"/>
    <cellStyle name="Normal 7 6" xfId="145" xr:uid="{FC6A4346-986C-437F-A5BF-D1A9656A0FD3}"/>
    <cellStyle name="Normal 7 6 2" xfId="370" xr:uid="{5C9491A4-4D33-4DED-A8DF-40CBB478CFFB}"/>
    <cellStyle name="Normal 7 6 2 2" xfId="745" xr:uid="{7152BBC1-3CDD-42F8-A024-7E64211A84E2}"/>
    <cellStyle name="Normal 7 6 2 2 2" xfId="1946" xr:uid="{CBA442FA-1060-43F9-8B9F-C975F05040F8}"/>
    <cellStyle name="Normal 7 6 2 2 2 2" xfId="1947" xr:uid="{D539BC4B-14AF-41FF-B187-F647E14CC79F}"/>
    <cellStyle name="Normal 7 6 2 2 3" xfId="1948" xr:uid="{FDA67417-6AC9-4DAB-86F1-BD5EC485C654}"/>
    <cellStyle name="Normal 7 6 2 2 4" xfId="3669" xr:uid="{0C2A9A9F-B98E-4F79-A138-46DEBB84F2F9}"/>
    <cellStyle name="Normal 7 6 2 3" xfId="1949" xr:uid="{1671FAF1-B7E7-407E-B71A-0E3DB8B51DAE}"/>
    <cellStyle name="Normal 7 6 2 3 2" xfId="1950" xr:uid="{F89F18F4-AD02-454E-B9DB-3CD13F7338E1}"/>
    <cellStyle name="Normal 7 6 2 3 3" xfId="3670" xr:uid="{C04E0AF4-6472-4AF1-BB6B-E1051257889F}"/>
    <cellStyle name="Normal 7 6 2 3 4" xfId="3671" xr:uid="{B517D0D7-5137-44C7-9FB2-69356A97B4C9}"/>
    <cellStyle name="Normal 7 6 2 4" xfId="1951" xr:uid="{AAC62AE7-CFEB-460F-B8F8-2D37F06F6F33}"/>
    <cellStyle name="Normal 7 6 2 5" xfId="3672" xr:uid="{6ADEDEFD-F8F7-48A9-B94C-9372290A8918}"/>
    <cellStyle name="Normal 7 6 2 6" xfId="3673" xr:uid="{680A0A34-2014-4C44-8D9E-155C897151D0}"/>
    <cellStyle name="Normal 7 6 3" xfId="746" xr:uid="{185CB38E-1E3E-4FAF-B61D-4B8006A5723C}"/>
    <cellStyle name="Normal 7 6 3 2" xfId="1952" xr:uid="{6EE68530-9AC9-4B7D-A840-467600E9B630}"/>
    <cellStyle name="Normal 7 6 3 2 2" xfId="1953" xr:uid="{18FBACBB-231A-4E6B-A073-60FA42D107CA}"/>
    <cellStyle name="Normal 7 6 3 2 3" xfId="3674" xr:uid="{745E3386-2713-4DE4-8EA6-5D064A94C987}"/>
    <cellStyle name="Normal 7 6 3 2 4" xfId="3675" xr:uid="{70EC88F6-D60A-45C2-9D29-DC5E59F1059A}"/>
    <cellStyle name="Normal 7 6 3 3" xfId="1954" xr:uid="{7E3E082D-9770-4E18-A89F-54ACF0119959}"/>
    <cellStyle name="Normal 7 6 3 4" xfId="3676" xr:uid="{EF298554-F86C-4F64-A983-314A236D68E9}"/>
    <cellStyle name="Normal 7 6 3 5" xfId="3677" xr:uid="{00EC4586-7D39-4A08-A08A-F9757B6B846B}"/>
    <cellStyle name="Normal 7 6 4" xfId="1955" xr:uid="{17B33FD9-1D03-4037-93F6-869EB5613A36}"/>
    <cellStyle name="Normal 7 6 4 2" xfId="1956" xr:uid="{089F7D99-8434-4725-B091-9238586E133E}"/>
    <cellStyle name="Normal 7 6 4 3" xfId="3678" xr:uid="{F043A16D-6EB9-4B82-96A9-3998711F9BBC}"/>
    <cellStyle name="Normal 7 6 4 4" xfId="3679" xr:uid="{6BDF0D55-E967-45D2-A8EF-A6D1E2FCB179}"/>
    <cellStyle name="Normal 7 6 5" xfId="1957" xr:uid="{DCBBEC59-73CC-4289-8DAE-2FA6DD70CE94}"/>
    <cellStyle name="Normal 7 6 5 2" xfId="3680" xr:uid="{C1285716-52D8-40AF-8B91-9B4BCFF3CCD6}"/>
    <cellStyle name="Normal 7 6 5 3" xfId="3681" xr:uid="{DF6006BA-146E-4A01-8EBA-F5413F9DADDB}"/>
    <cellStyle name="Normal 7 6 5 4" xfId="3682" xr:uid="{1F1658D1-5F7C-4900-84C7-5C2210F955FD}"/>
    <cellStyle name="Normal 7 6 6" xfId="3683" xr:uid="{36F85CDF-F002-4B37-8834-DB685A2C5066}"/>
    <cellStyle name="Normal 7 6 7" xfId="3684" xr:uid="{E40DCAD4-2277-4F1A-9A1F-A3AF1F084E14}"/>
    <cellStyle name="Normal 7 6 8" xfId="3685" xr:uid="{81608D4C-0C79-44FD-8F50-F3052C50A809}"/>
    <cellStyle name="Normal 7 7" xfId="371" xr:uid="{24FC276E-F76A-4144-9A8F-91E8C8D08298}"/>
    <cellStyle name="Normal 7 7 2" xfId="747" xr:uid="{4C50D9A7-E4C3-4E8B-A240-C886B21F7DD9}"/>
    <cellStyle name="Normal 7 7 2 2" xfId="748" xr:uid="{624223A3-C450-4971-8E69-92292ABCCC1D}"/>
    <cellStyle name="Normal 7 7 2 2 2" xfId="1958" xr:uid="{E2A5A0D5-107B-4186-8561-AFD7FFAA1DE0}"/>
    <cellStyle name="Normal 7 7 2 2 3" xfId="3686" xr:uid="{C14872EA-86BD-4CD6-90E3-5E8D632689AC}"/>
    <cellStyle name="Normal 7 7 2 2 4" xfId="3687" xr:uid="{0C718494-8FBF-4275-9414-A9D01FB8B590}"/>
    <cellStyle name="Normal 7 7 2 3" xfId="1959" xr:uid="{78250440-289D-441B-903E-1E57FB2AD2A8}"/>
    <cellStyle name="Normal 7 7 2 4" xfId="3688" xr:uid="{B3B964E7-6AF8-470A-A48C-6F52E293B616}"/>
    <cellStyle name="Normal 7 7 2 5" xfId="3689" xr:uid="{E5609875-55EC-4FC3-BC84-AAE1CED7918A}"/>
    <cellStyle name="Normal 7 7 3" xfId="749" xr:uid="{D02686A8-C12F-4D3C-B5E8-207DDC7D25DB}"/>
    <cellStyle name="Normal 7 7 3 2" xfId="1960" xr:uid="{2DAC0CC7-711C-41AB-839E-4DAA394620A4}"/>
    <cellStyle name="Normal 7 7 3 3" xfId="3690" xr:uid="{92AE67F8-F3D5-4974-B08B-B8D6C482661D}"/>
    <cellStyle name="Normal 7 7 3 4" xfId="3691" xr:uid="{ABC3F1F3-495B-40EF-8628-1530163E7579}"/>
    <cellStyle name="Normal 7 7 4" xfId="1961" xr:uid="{3830673A-0C61-4B23-B758-80288190AD34}"/>
    <cellStyle name="Normal 7 7 4 2" xfId="3692" xr:uid="{45891FF3-281F-41A0-B19C-707C79729EEC}"/>
    <cellStyle name="Normal 7 7 4 3" xfId="3693" xr:uid="{24E5C9B8-0940-42C1-B0FD-EAC4E94EA5AC}"/>
    <cellStyle name="Normal 7 7 4 4" xfId="3694" xr:uid="{0A73A6EF-AFB0-4A9C-9405-E73D92F12435}"/>
    <cellStyle name="Normal 7 7 5" xfId="3695" xr:uid="{F3E6CE25-FB01-4E33-A4F8-B6364E4D6495}"/>
    <cellStyle name="Normal 7 7 6" xfId="3696" xr:uid="{47A11B4C-B761-4BA4-81EC-E8A06C4FDD24}"/>
    <cellStyle name="Normal 7 7 7" xfId="3697" xr:uid="{0EBF9C29-308F-44C1-B064-387D5E04E6EC}"/>
    <cellStyle name="Normal 7 8" xfId="372" xr:uid="{8992067D-8CD3-468B-8078-5C142C383CCB}"/>
    <cellStyle name="Normal 7 8 2" xfId="750" xr:uid="{0CB215CD-4670-4580-AD8B-679D9B3BD91C}"/>
    <cellStyle name="Normal 7 8 2 2" xfId="1962" xr:uid="{4B79CC25-B61E-4B4C-8BA4-AC4BD7BD9AD8}"/>
    <cellStyle name="Normal 7 8 2 3" xfId="3698" xr:uid="{0B6B2C84-110C-40FE-9EA7-01B4C00933D0}"/>
    <cellStyle name="Normal 7 8 2 4" xfId="3699" xr:uid="{2165D43E-0346-4F8C-8183-A32D9DB148FE}"/>
    <cellStyle name="Normal 7 8 3" xfId="1963" xr:uid="{83826204-EDB6-4D78-A3AF-662A98BC2F20}"/>
    <cellStyle name="Normal 7 8 3 2" xfId="3700" xr:uid="{C076B21B-BB1B-43C0-91DE-A1BB60985C76}"/>
    <cellStyle name="Normal 7 8 3 3" xfId="3701" xr:uid="{1633534F-5747-43A1-AC25-FF340FB11716}"/>
    <cellStyle name="Normal 7 8 3 4" xfId="3702" xr:uid="{DED9FD48-23D8-4FCF-A665-B2490D994EF2}"/>
    <cellStyle name="Normal 7 8 4" xfId="3703" xr:uid="{14EC12B5-72EC-472E-9E58-EFCBF36AEE8B}"/>
    <cellStyle name="Normal 7 8 5" xfId="3704" xr:uid="{7E89521D-CECA-4C86-B143-A0BB8D91EEAA}"/>
    <cellStyle name="Normal 7 8 6" xfId="3705" xr:uid="{1B165529-6A4B-485D-A6AF-B95440C67C89}"/>
    <cellStyle name="Normal 7 9" xfId="373" xr:uid="{FE6EAB4E-C969-4DAE-AEFC-D9EBF3ACB8E1}"/>
    <cellStyle name="Normal 7 9 2" xfId="1964" xr:uid="{825DA987-53AC-40BA-9CF5-075F7D3AE6F5}"/>
    <cellStyle name="Normal 7 9 2 2" xfId="3706" xr:uid="{A3EA90FD-8154-4358-A794-30953E926C43}"/>
    <cellStyle name="Normal 7 9 2 2 2" xfId="4408" xr:uid="{0051409D-1499-4659-9066-B4E0BCBEBFA9}"/>
    <cellStyle name="Normal 7 9 2 2 3" xfId="4687" xr:uid="{A8E52FB6-D9CF-47CB-A90B-BF969F4C36AA}"/>
    <cellStyle name="Normal 7 9 2 3" xfId="3707" xr:uid="{532D6555-6102-4451-80E7-F3D545D627E2}"/>
    <cellStyle name="Normal 7 9 2 4" xfId="3708" xr:uid="{644D02CF-53A9-4C55-97E2-63AEA5DDA3DE}"/>
    <cellStyle name="Normal 7 9 3" xfId="3709" xr:uid="{E91F9BD7-194D-4C87-B092-2590C158FA69}"/>
    <cellStyle name="Normal 7 9 3 2" xfId="5342" xr:uid="{020DFC29-3C51-47C9-91D8-807C193D903A}"/>
    <cellStyle name="Normal 7 9 4" xfId="3710" xr:uid="{D7E12C9D-5824-466C-B5FD-0B34B92A584C}"/>
    <cellStyle name="Normal 7 9 4 2" xfId="4578" xr:uid="{6602E12C-FDEB-4E46-BD88-19BE298D3024}"/>
    <cellStyle name="Normal 7 9 4 3" xfId="4688" xr:uid="{E060AF49-BECA-4649-8F2B-A388954A1C6B}"/>
    <cellStyle name="Normal 7 9 4 4" xfId="4607" xr:uid="{9458F9B7-138C-4BB7-81F3-3D929357D87C}"/>
    <cellStyle name="Normal 7 9 5" xfId="3711" xr:uid="{A3EBF642-130A-4746-9ECE-5E6F63E52C9C}"/>
    <cellStyle name="Normal 8" xfId="146" xr:uid="{96447A5A-6555-4184-B52B-237F39D8E7DB}"/>
    <cellStyle name="Normal 8 10" xfId="1965" xr:uid="{63A4D624-7CE5-44BF-9ECB-84AC57F757CA}"/>
    <cellStyle name="Normal 8 10 2" xfId="3712" xr:uid="{4EA5FE3D-EA35-45CD-B614-525123C617A2}"/>
    <cellStyle name="Normal 8 10 3" xfId="3713" xr:uid="{ECD2DE95-3BB6-466D-A767-CC2DC50E7B70}"/>
    <cellStyle name="Normal 8 10 4" xfId="3714" xr:uid="{50974A1C-1B77-43B5-8585-839D89BE3148}"/>
    <cellStyle name="Normal 8 11" xfId="3715" xr:uid="{4FC7724E-2CC7-4865-83FF-FC82B5481EFC}"/>
    <cellStyle name="Normal 8 11 2" xfId="3716" xr:uid="{670F91BC-69D6-466C-B2EA-482C03F8DA45}"/>
    <cellStyle name="Normal 8 11 3" xfId="3717" xr:uid="{B85345C6-99BB-44E8-9024-85E7ECBA4180}"/>
    <cellStyle name="Normal 8 11 4" xfId="3718" xr:uid="{FFA9FDBD-5124-49D9-A18F-37FD7006583F}"/>
    <cellStyle name="Normal 8 12" xfId="3719" xr:uid="{1E556E52-7FEA-4140-8136-FCA778BF6314}"/>
    <cellStyle name="Normal 8 12 2" xfId="3720" xr:uid="{36C94FA7-3D38-4FFF-A955-9E7D3977DCA1}"/>
    <cellStyle name="Normal 8 13" xfId="3721" xr:uid="{5E9F7479-3854-4D4E-87A4-CA40E616D987}"/>
    <cellStyle name="Normal 8 14" xfId="3722" xr:uid="{7958A08C-7F7D-4C4F-B090-4B0022C46006}"/>
    <cellStyle name="Normal 8 15" xfId="3723" xr:uid="{67EB552D-BD9A-4FC8-8AA1-BE53D1946269}"/>
    <cellStyle name="Normal 8 2" xfId="147" xr:uid="{5809AA8F-5B1D-4637-A73F-E3B5BDE597DB}"/>
    <cellStyle name="Normal 8 2 10" xfId="3724" xr:uid="{76B203A7-E000-4B5B-A4A1-E95566D837C3}"/>
    <cellStyle name="Normal 8 2 11" xfId="3725" xr:uid="{326440AB-A095-4D1D-A3E0-990C15E65C0F}"/>
    <cellStyle name="Normal 8 2 2" xfId="148" xr:uid="{81F0C8BA-8CF0-4EA8-BC95-C46FCFF233E1}"/>
    <cellStyle name="Normal 8 2 2 2" xfId="149" xr:uid="{E3946318-3D76-492B-89E3-71827C798ABA}"/>
    <cellStyle name="Normal 8 2 2 2 2" xfId="374" xr:uid="{D1832733-5164-4273-A575-F5CFCBF8712C}"/>
    <cellStyle name="Normal 8 2 2 2 2 2" xfId="751" xr:uid="{023C99EA-7368-456C-A411-1EBCF9A2DF65}"/>
    <cellStyle name="Normal 8 2 2 2 2 2 2" xfId="752" xr:uid="{D797D798-142B-4BA0-A424-219173EF2BB9}"/>
    <cellStyle name="Normal 8 2 2 2 2 2 2 2" xfId="1966" xr:uid="{F3364CD2-EF3F-4B05-A650-76EEBFCFB45C}"/>
    <cellStyle name="Normal 8 2 2 2 2 2 2 2 2" xfId="1967" xr:uid="{B381B901-53A7-498B-85B3-B6A72EC44CBD}"/>
    <cellStyle name="Normal 8 2 2 2 2 2 2 3" xfId="1968" xr:uid="{9AFFA838-03EE-455A-BBF5-F183AFC5BB1D}"/>
    <cellStyle name="Normal 8 2 2 2 2 2 3" xfId="1969" xr:uid="{B65658F7-8E4B-4847-8964-5E418B2BFD7F}"/>
    <cellStyle name="Normal 8 2 2 2 2 2 3 2" xfId="1970" xr:uid="{9357E563-EF2B-47B7-8611-C692263A379B}"/>
    <cellStyle name="Normal 8 2 2 2 2 2 4" xfId="1971" xr:uid="{C570AFBE-6F42-4E81-9C36-33BFC27CA56B}"/>
    <cellStyle name="Normal 8 2 2 2 2 3" xfId="753" xr:uid="{7930EECC-00D4-447F-B8B0-6E704B4FC133}"/>
    <cellStyle name="Normal 8 2 2 2 2 3 2" xfId="1972" xr:uid="{532245C2-2C0D-465A-9E1C-A683E8D46D3B}"/>
    <cellStyle name="Normal 8 2 2 2 2 3 2 2" xfId="1973" xr:uid="{2DC820B2-5AB8-4E0D-A180-27DBDB3DEA01}"/>
    <cellStyle name="Normal 8 2 2 2 2 3 3" xfId="1974" xr:uid="{1E1C3980-269B-4DD1-8BB5-1151FE9330AA}"/>
    <cellStyle name="Normal 8 2 2 2 2 3 4" xfId="3726" xr:uid="{757BFDDE-01C8-4E73-91F8-6ED2B8880771}"/>
    <cellStyle name="Normal 8 2 2 2 2 4" xfId="1975" xr:uid="{A67F5C67-C8BA-405C-92EC-D237147C2FA6}"/>
    <cellStyle name="Normal 8 2 2 2 2 4 2" xfId="1976" xr:uid="{89028BF6-D5BF-4792-A78F-2700DC3C2661}"/>
    <cellStyle name="Normal 8 2 2 2 2 5" xfId="1977" xr:uid="{9848D946-B4C4-4E2B-86A3-B393DD423678}"/>
    <cellStyle name="Normal 8 2 2 2 2 6" xfId="3727" xr:uid="{4A1F9A83-1B92-440B-B8D9-45640FCFC28D}"/>
    <cellStyle name="Normal 8 2 2 2 3" xfId="375" xr:uid="{A665E6EA-0A51-4A50-B188-87364FC683D0}"/>
    <cellStyle name="Normal 8 2 2 2 3 2" xfId="754" xr:uid="{C37C6D4E-B6E8-4D79-9D0A-FC1A4D9B0CFA}"/>
    <cellStyle name="Normal 8 2 2 2 3 2 2" xfId="755" xr:uid="{2AFBE952-2378-4BBE-B1A0-CA8081698A18}"/>
    <cellStyle name="Normal 8 2 2 2 3 2 2 2" xfId="1978" xr:uid="{68C32ABA-322B-4E0D-858F-51F358B56ADD}"/>
    <cellStyle name="Normal 8 2 2 2 3 2 2 2 2" xfId="1979" xr:uid="{92DF2A73-051F-40C9-B1D8-858256BE4784}"/>
    <cellStyle name="Normal 8 2 2 2 3 2 2 3" xfId="1980" xr:uid="{71B727CF-6B8D-460F-84BE-E5DE7BF55378}"/>
    <cellStyle name="Normal 8 2 2 2 3 2 3" xfId="1981" xr:uid="{F96D3D69-2AF9-4009-AEBC-B4823D1AE465}"/>
    <cellStyle name="Normal 8 2 2 2 3 2 3 2" xfId="1982" xr:uid="{A71A369D-9548-4485-9857-2294DF2FF694}"/>
    <cellStyle name="Normal 8 2 2 2 3 2 4" xfId="1983" xr:uid="{7A7294C1-531F-40C4-BB1C-8D57068BA76F}"/>
    <cellStyle name="Normal 8 2 2 2 3 3" xfId="756" xr:uid="{44B9E53F-7A00-48D7-9D5C-1B689C6CF1E8}"/>
    <cellStyle name="Normal 8 2 2 2 3 3 2" xfId="1984" xr:uid="{1A53CAE4-954D-472E-8586-8271EF5EE798}"/>
    <cellStyle name="Normal 8 2 2 2 3 3 2 2" xfId="1985" xr:uid="{61E84013-61AF-46EB-8BA1-BE9F32A356EC}"/>
    <cellStyle name="Normal 8 2 2 2 3 3 3" xfId="1986" xr:uid="{4B1D0DEE-A448-4D78-8099-E9D285F8248C}"/>
    <cellStyle name="Normal 8 2 2 2 3 4" xfId="1987" xr:uid="{B7D743AB-0015-42A9-9EB9-9999D21D3F1F}"/>
    <cellStyle name="Normal 8 2 2 2 3 4 2" xfId="1988" xr:uid="{EC0AAFA6-32AC-4DA6-BCBB-5965FDF4D0A0}"/>
    <cellStyle name="Normal 8 2 2 2 3 5" xfId="1989" xr:uid="{FCFC7E8F-3C02-4406-AB20-2B9661706B13}"/>
    <cellStyle name="Normal 8 2 2 2 4" xfId="757" xr:uid="{310F577E-A226-475D-BA16-71773F799D8F}"/>
    <cellStyle name="Normal 8 2 2 2 4 2" xfId="758" xr:uid="{D59BDDF5-C32A-4D25-87BD-32BD7F26014D}"/>
    <cellStyle name="Normal 8 2 2 2 4 2 2" xfId="1990" xr:uid="{848598B4-7A9E-49E4-A21B-9DD0FD9F3FB2}"/>
    <cellStyle name="Normal 8 2 2 2 4 2 2 2" xfId="1991" xr:uid="{04F7C997-1D5D-4A8B-BCA8-4D076FF5BA20}"/>
    <cellStyle name="Normal 8 2 2 2 4 2 3" xfId="1992" xr:uid="{558BE4E0-DF18-4903-87DF-C98B445640B6}"/>
    <cellStyle name="Normal 8 2 2 2 4 3" xfId="1993" xr:uid="{D096B2C1-A040-411D-9145-8BD4B9536DB8}"/>
    <cellStyle name="Normal 8 2 2 2 4 3 2" xfId="1994" xr:uid="{1DE12B95-DF3C-448E-BBDD-6EBCFCC418AD}"/>
    <cellStyle name="Normal 8 2 2 2 4 4" xfId="1995" xr:uid="{3DCD4240-F9B9-4A52-AEF0-A658CC97A1A1}"/>
    <cellStyle name="Normal 8 2 2 2 5" xfId="759" xr:uid="{4932C206-9ED6-4DEB-88F5-020C140F634E}"/>
    <cellStyle name="Normal 8 2 2 2 5 2" xfId="1996" xr:uid="{F90D4FB6-B190-45AB-9937-7105087934D7}"/>
    <cellStyle name="Normal 8 2 2 2 5 2 2" xfId="1997" xr:uid="{2F25B534-E28D-4509-BDA9-F872E0C0F1F0}"/>
    <cellStyle name="Normal 8 2 2 2 5 3" xfId="1998" xr:uid="{84BE4A38-EE73-4CB0-99EF-ABE03624C65B}"/>
    <cellStyle name="Normal 8 2 2 2 5 4" xfId="3728" xr:uid="{CD71563D-B58D-4339-B516-DE8D1E81AFC3}"/>
    <cellStyle name="Normal 8 2 2 2 6" xfId="1999" xr:uid="{451170AD-1470-484C-9FBE-FD62E21B6D34}"/>
    <cellStyle name="Normal 8 2 2 2 6 2" xfId="2000" xr:uid="{DD59CD78-3C04-4777-B675-7231922BD35A}"/>
    <cellStyle name="Normal 8 2 2 2 7" xfId="2001" xr:uid="{D7963A74-78C7-4B3F-B54D-9A11691C41F1}"/>
    <cellStyle name="Normal 8 2 2 2 8" xfId="3729" xr:uid="{10513E6F-F53A-4598-B046-4EB9986488DE}"/>
    <cellStyle name="Normal 8 2 2 3" xfId="376" xr:uid="{90EC1032-2803-4E5C-BE34-836C89BF294A}"/>
    <cellStyle name="Normal 8 2 2 3 2" xfId="760" xr:uid="{DC9EDBEB-F7C3-425F-B879-644D0A05EA8E}"/>
    <cellStyle name="Normal 8 2 2 3 2 2" xfId="761" xr:uid="{311977B2-91F1-4856-9AB3-B133ADEADEC5}"/>
    <cellStyle name="Normal 8 2 2 3 2 2 2" xfId="2002" xr:uid="{7DCF1AC1-FA15-49AD-B4C4-0B6C31DB9299}"/>
    <cellStyle name="Normal 8 2 2 3 2 2 2 2" xfId="2003" xr:uid="{1319FC33-73C5-4C98-A89E-430F6D53955C}"/>
    <cellStyle name="Normal 8 2 2 3 2 2 3" xfId="2004" xr:uid="{0FA7BF83-F909-484E-A9BF-07F2C62D3BA8}"/>
    <cellStyle name="Normal 8 2 2 3 2 3" xfId="2005" xr:uid="{39133F59-D6BD-46CD-B72C-16BB84EB11DF}"/>
    <cellStyle name="Normal 8 2 2 3 2 3 2" xfId="2006" xr:uid="{43643553-F650-4719-A101-7C14E98890E7}"/>
    <cellStyle name="Normal 8 2 2 3 2 4" xfId="2007" xr:uid="{DFF0BE80-10F7-4498-B171-5CECC25F252C}"/>
    <cellStyle name="Normal 8 2 2 3 3" xfId="762" xr:uid="{91571C37-4948-4345-ABA9-D77CD36DE529}"/>
    <cellStyle name="Normal 8 2 2 3 3 2" xfId="2008" xr:uid="{AF40DB25-1FAA-4B40-8A64-542AB7FD48B2}"/>
    <cellStyle name="Normal 8 2 2 3 3 2 2" xfId="2009" xr:uid="{09137BDF-B3D8-4319-959C-162F2D65CDE7}"/>
    <cellStyle name="Normal 8 2 2 3 3 3" xfId="2010" xr:uid="{64A99417-8958-4C1A-B351-D1F5E0AB347A}"/>
    <cellStyle name="Normal 8 2 2 3 3 4" xfId="3730" xr:uid="{2DF81598-42FF-4929-827E-E8B5C5F73CDB}"/>
    <cellStyle name="Normal 8 2 2 3 4" xfId="2011" xr:uid="{96D5880F-4DF0-423A-A4EA-057CB55140B8}"/>
    <cellStyle name="Normal 8 2 2 3 4 2" xfId="2012" xr:uid="{BD514174-8797-49C9-A23D-913664C52C03}"/>
    <cellStyle name="Normal 8 2 2 3 5" xfId="2013" xr:uid="{956D9D2E-8C49-4283-9A4C-439273233889}"/>
    <cellStyle name="Normal 8 2 2 3 6" xfId="3731" xr:uid="{EC503FD4-5FDA-4BA2-9C54-B9E22F6947DF}"/>
    <cellStyle name="Normal 8 2 2 4" xfId="377" xr:uid="{754D2E1E-580C-4196-93DE-5CB6C191FCE8}"/>
    <cellStyle name="Normal 8 2 2 4 2" xfId="763" xr:uid="{5EDD6C5D-F95D-411C-99CC-DEB56BE2D8DE}"/>
    <cellStyle name="Normal 8 2 2 4 2 2" xfId="764" xr:uid="{0929824D-C94A-4FC4-9258-20B2CE96D312}"/>
    <cellStyle name="Normal 8 2 2 4 2 2 2" xfId="2014" xr:uid="{965DDC63-47C4-4A89-934C-3E5121EE784C}"/>
    <cellStyle name="Normal 8 2 2 4 2 2 2 2" xfId="2015" xr:uid="{CD02076F-674C-4D4B-BEB7-7F6A460ECA8C}"/>
    <cellStyle name="Normal 8 2 2 4 2 2 3" xfId="2016" xr:uid="{FCF808B5-D73F-47B7-A944-1D0C1DECFA05}"/>
    <cellStyle name="Normal 8 2 2 4 2 3" xfId="2017" xr:uid="{17428A78-F13F-4B73-BBEC-6264A7355673}"/>
    <cellStyle name="Normal 8 2 2 4 2 3 2" xfId="2018" xr:uid="{6358BAD4-8E99-405D-9A5C-461D0E239376}"/>
    <cellStyle name="Normal 8 2 2 4 2 4" xfId="2019" xr:uid="{564EE7AC-C27C-4D0C-A035-47E08AE7F675}"/>
    <cellStyle name="Normal 8 2 2 4 3" xfId="765" xr:uid="{54507552-779F-44F4-8CEE-12B1C01B339C}"/>
    <cellStyle name="Normal 8 2 2 4 3 2" xfId="2020" xr:uid="{2A80F424-8E28-4FD5-9F38-8063C39443F7}"/>
    <cellStyle name="Normal 8 2 2 4 3 2 2" xfId="2021" xr:uid="{28BE3FAF-A250-4691-9DA8-1E83438EBB16}"/>
    <cellStyle name="Normal 8 2 2 4 3 3" xfId="2022" xr:uid="{44E4799F-051D-4070-A5A1-695735818647}"/>
    <cellStyle name="Normal 8 2 2 4 4" xfId="2023" xr:uid="{2026601F-8E18-4817-B2E5-A1C9F75447B7}"/>
    <cellStyle name="Normal 8 2 2 4 4 2" xfId="2024" xr:uid="{B6797A55-584E-4247-B1AF-A8FDE8C7E83E}"/>
    <cellStyle name="Normal 8 2 2 4 5" xfId="2025" xr:uid="{4BFC1EDB-B047-4A82-92F2-B52B70DE991C}"/>
    <cellStyle name="Normal 8 2 2 5" xfId="378" xr:uid="{A21BA49D-B468-4D8C-A6F2-313CD6619347}"/>
    <cellStyle name="Normal 8 2 2 5 2" xfId="766" xr:uid="{3A5666D6-BEE6-40AE-9C6A-8D45FED6EB13}"/>
    <cellStyle name="Normal 8 2 2 5 2 2" xfId="2026" xr:uid="{04B64182-41AB-4531-94C9-3C7DAD23203E}"/>
    <cellStyle name="Normal 8 2 2 5 2 2 2" xfId="2027" xr:uid="{62DC7DD8-AE2C-46C8-8DC6-73E7FB1AF031}"/>
    <cellStyle name="Normal 8 2 2 5 2 3" xfId="2028" xr:uid="{4B445F1A-7D60-4E64-A74B-7AC19D00ED1F}"/>
    <cellStyle name="Normal 8 2 2 5 3" xfId="2029" xr:uid="{17BD1BEE-7EF5-4F31-B2CB-E89F97D1A6D3}"/>
    <cellStyle name="Normal 8 2 2 5 3 2" xfId="2030" xr:uid="{9352EE1B-ACE1-4CE4-91B8-C8D043AB3747}"/>
    <cellStyle name="Normal 8 2 2 5 4" xfId="2031" xr:uid="{B13EBA7D-632C-4B3B-B928-CEE5BE348358}"/>
    <cellStyle name="Normal 8 2 2 6" xfId="767" xr:uid="{454654DC-7278-46DD-AE49-374ABDB4F8DE}"/>
    <cellStyle name="Normal 8 2 2 6 2" xfId="2032" xr:uid="{A4CCF250-B25A-4C73-9187-9366300DE04F}"/>
    <cellStyle name="Normal 8 2 2 6 2 2" xfId="2033" xr:uid="{3CDC1F9D-A998-4C24-B225-BC98AFB85C59}"/>
    <cellStyle name="Normal 8 2 2 6 3" xfId="2034" xr:uid="{5749C0C8-6185-4D2D-B2CE-EFAFCE63BDAD}"/>
    <cellStyle name="Normal 8 2 2 6 4" xfId="3732" xr:uid="{8212F936-CCB6-4E3A-B9BE-762145AF542E}"/>
    <cellStyle name="Normal 8 2 2 7" xfId="2035" xr:uid="{BEE423A4-D2AB-4863-A10D-55453773EE9F}"/>
    <cellStyle name="Normal 8 2 2 7 2" xfId="2036" xr:uid="{6A5B04A8-08B1-451F-B48B-AE2046DAF347}"/>
    <cellStyle name="Normal 8 2 2 8" xfId="2037" xr:uid="{F4FF1559-4F9F-406C-9973-48342808D347}"/>
    <cellStyle name="Normal 8 2 2 9" xfId="3733" xr:uid="{EA0011A5-27FD-4652-9E18-EF255B68C705}"/>
    <cellStyle name="Normal 8 2 3" xfId="150" xr:uid="{0A63D214-214B-4F0F-8BF9-BACED9E8A514}"/>
    <cellStyle name="Normal 8 2 3 2" xfId="151" xr:uid="{71CEF254-7339-4B5F-B96F-B2A7AB9AF9CE}"/>
    <cellStyle name="Normal 8 2 3 2 2" xfId="768" xr:uid="{92AB5234-0708-496D-9318-0678B1AD35FE}"/>
    <cellStyle name="Normal 8 2 3 2 2 2" xfId="769" xr:uid="{585E7A9F-7D5D-4BFE-8B0D-FB5D04F45EAB}"/>
    <cellStyle name="Normal 8 2 3 2 2 2 2" xfId="2038" xr:uid="{B9565364-8FE1-4F16-AF0C-586D4C8269EC}"/>
    <cellStyle name="Normal 8 2 3 2 2 2 2 2" xfId="2039" xr:uid="{98B83A0F-8DE5-4D71-BCB6-A8CA598C9C67}"/>
    <cellStyle name="Normal 8 2 3 2 2 2 3" xfId="2040" xr:uid="{4B91591F-6680-439D-B4C9-C300B5801F03}"/>
    <cellStyle name="Normal 8 2 3 2 2 3" xfId="2041" xr:uid="{BD18431D-8D12-4ABE-815E-1075D97CA6FC}"/>
    <cellStyle name="Normal 8 2 3 2 2 3 2" xfId="2042" xr:uid="{AECABA64-C7CC-4737-8396-B7FB1ED0BEDA}"/>
    <cellStyle name="Normal 8 2 3 2 2 4" xfId="2043" xr:uid="{4918D2E8-93FB-44E1-AE49-87546FFCCE06}"/>
    <cellStyle name="Normal 8 2 3 2 3" xfId="770" xr:uid="{1F868A7B-C903-4BCF-893D-9BFD58C7464E}"/>
    <cellStyle name="Normal 8 2 3 2 3 2" xfId="2044" xr:uid="{D07A8440-27BE-4D8E-BBB4-C9A7EEED7803}"/>
    <cellStyle name="Normal 8 2 3 2 3 2 2" xfId="2045" xr:uid="{FDC01685-FBFF-4F61-A676-5D2134491200}"/>
    <cellStyle name="Normal 8 2 3 2 3 3" xfId="2046" xr:uid="{DE018E21-14FC-4671-A85C-BF5DF3AD4E1A}"/>
    <cellStyle name="Normal 8 2 3 2 3 4" xfId="3734" xr:uid="{BD85109B-C692-433E-9387-F9AD47661F87}"/>
    <cellStyle name="Normal 8 2 3 2 4" xfId="2047" xr:uid="{FA0E1ECB-EDA0-4A4A-98CD-AF47886469F2}"/>
    <cellStyle name="Normal 8 2 3 2 4 2" xfId="2048" xr:uid="{9657912C-4A18-4BBD-814C-FC0F74F48EAD}"/>
    <cellStyle name="Normal 8 2 3 2 5" xfId="2049" xr:uid="{D083C77A-5BD8-4B7F-BB7B-AB7E20AFA003}"/>
    <cellStyle name="Normal 8 2 3 2 6" xfId="3735" xr:uid="{C278539C-139B-4D54-B187-E03B3B001431}"/>
    <cellStyle name="Normal 8 2 3 3" xfId="379" xr:uid="{38F39B9E-DFF3-4E34-A79D-A399888B8C9E}"/>
    <cellStyle name="Normal 8 2 3 3 2" xfId="771" xr:uid="{44588400-0AC8-492B-A443-DB7C8D755501}"/>
    <cellStyle name="Normal 8 2 3 3 2 2" xfId="772" xr:uid="{A92FD627-99F9-46CC-A614-7D1AE537832E}"/>
    <cellStyle name="Normal 8 2 3 3 2 2 2" xfId="2050" xr:uid="{914DD066-A5AC-45DB-94AF-6E84D84AECDC}"/>
    <cellStyle name="Normal 8 2 3 3 2 2 2 2" xfId="2051" xr:uid="{FEB42B63-EB26-47BF-B499-FDDB982FCAD8}"/>
    <cellStyle name="Normal 8 2 3 3 2 2 3" xfId="2052" xr:uid="{C46BE476-D7DE-4438-8BEF-9DECEC660288}"/>
    <cellStyle name="Normal 8 2 3 3 2 3" xfId="2053" xr:uid="{B81BBC46-0E95-4302-8C3E-BF2C0E33A92C}"/>
    <cellStyle name="Normal 8 2 3 3 2 3 2" xfId="2054" xr:uid="{BFFB99B1-427C-48FA-BF52-A9C37321D114}"/>
    <cellStyle name="Normal 8 2 3 3 2 4" xfId="2055" xr:uid="{85269D8F-F417-4411-A72A-15931A61531F}"/>
    <cellStyle name="Normal 8 2 3 3 3" xfId="773" xr:uid="{5E17D257-FC55-4ADC-AC42-0CBDB710ADA6}"/>
    <cellStyle name="Normal 8 2 3 3 3 2" xfId="2056" xr:uid="{66B6DB41-B5C2-4CDE-98E0-C5B79E78A8F6}"/>
    <cellStyle name="Normal 8 2 3 3 3 2 2" xfId="2057" xr:uid="{52232157-B4EB-47FD-A940-C2C8097C7984}"/>
    <cellStyle name="Normal 8 2 3 3 3 3" xfId="2058" xr:uid="{7F89A323-7106-4C2A-B887-62D87C9873EA}"/>
    <cellStyle name="Normal 8 2 3 3 4" xfId="2059" xr:uid="{528FE248-528F-49D3-86DD-C0E39BE2A22C}"/>
    <cellStyle name="Normal 8 2 3 3 4 2" xfId="2060" xr:uid="{FE31C37B-ED6C-456F-857A-D6462E7AC837}"/>
    <cellStyle name="Normal 8 2 3 3 5" xfId="2061" xr:uid="{BBF80DC0-A6B1-4902-A349-AA6B572A31F4}"/>
    <cellStyle name="Normal 8 2 3 4" xfId="380" xr:uid="{A3D16188-AE1E-49E7-A9BD-9AF35055C69A}"/>
    <cellStyle name="Normal 8 2 3 4 2" xfId="774" xr:uid="{BD7D464F-EAC3-4446-B901-B87AFF6B97A1}"/>
    <cellStyle name="Normal 8 2 3 4 2 2" xfId="2062" xr:uid="{C1297FE9-BB51-4DC5-A65F-A639306F6AFB}"/>
    <cellStyle name="Normal 8 2 3 4 2 2 2" xfId="2063" xr:uid="{974254CA-8D99-4E25-8D7E-8E3BDFB6D694}"/>
    <cellStyle name="Normal 8 2 3 4 2 3" xfId="2064" xr:uid="{118F59DE-0433-42EE-9D10-A802FC44C716}"/>
    <cellStyle name="Normal 8 2 3 4 3" xfId="2065" xr:uid="{B4309EF1-0E70-4CC3-B1A8-0B5AD5DE2887}"/>
    <cellStyle name="Normal 8 2 3 4 3 2" xfId="2066" xr:uid="{5597FE18-3927-411D-A75B-E12A0D7B80AA}"/>
    <cellStyle name="Normal 8 2 3 4 4" xfId="2067" xr:uid="{20188A30-9498-42EC-8AEB-220BEA5DF5F6}"/>
    <cellStyle name="Normal 8 2 3 5" xfId="775" xr:uid="{D6C889F4-45FC-4A4F-B7B4-C13BA9F65A6E}"/>
    <cellStyle name="Normal 8 2 3 5 2" xfId="2068" xr:uid="{BBB659E9-4F2B-4104-BD16-F8F12750F845}"/>
    <cellStyle name="Normal 8 2 3 5 2 2" xfId="2069" xr:uid="{542D8B6E-C6A3-4146-90A8-05DD0EAC955A}"/>
    <cellStyle name="Normal 8 2 3 5 3" xfId="2070" xr:uid="{F00BDC7D-A83E-44D9-805B-F680F2DFD8BB}"/>
    <cellStyle name="Normal 8 2 3 5 4" xfId="3736" xr:uid="{EFADC22A-B167-4BB8-A4B4-93DE7599891C}"/>
    <cellStyle name="Normal 8 2 3 6" xfId="2071" xr:uid="{73B4B3FE-CB6C-4ACB-B733-C6C6535EB58D}"/>
    <cellStyle name="Normal 8 2 3 6 2" xfId="2072" xr:uid="{6E8A11AE-0673-45BC-ABC7-EDCA0E91C33E}"/>
    <cellStyle name="Normal 8 2 3 7" xfId="2073" xr:uid="{FAEDC749-732D-48DC-BEF9-513E0150A1DF}"/>
    <cellStyle name="Normal 8 2 3 8" xfId="3737" xr:uid="{2F084FCA-BEC2-46AC-AB58-61578D443570}"/>
    <cellStyle name="Normal 8 2 4" xfId="152" xr:uid="{345FABA7-317F-420D-9BB6-AD331A0BC422}"/>
    <cellStyle name="Normal 8 2 4 2" xfId="449" xr:uid="{10553519-2FA9-4AC7-AEB2-807F72318630}"/>
    <cellStyle name="Normal 8 2 4 2 2" xfId="776" xr:uid="{E004DCA1-9D14-47E1-ACB1-5BFCDA039C1D}"/>
    <cellStyle name="Normal 8 2 4 2 2 2" xfId="2074" xr:uid="{E9C97DE9-E68C-4404-B201-6B372934D70E}"/>
    <cellStyle name="Normal 8 2 4 2 2 2 2" xfId="2075" xr:uid="{3260EFB1-307A-4671-A9E8-DF9D001E3DA8}"/>
    <cellStyle name="Normal 8 2 4 2 2 3" xfId="2076" xr:uid="{8B7DE484-4E1E-499F-A292-31876836727C}"/>
    <cellStyle name="Normal 8 2 4 2 2 4" xfId="3738" xr:uid="{B4A41841-BA8F-41F0-86A0-796378819260}"/>
    <cellStyle name="Normal 8 2 4 2 3" xfId="2077" xr:uid="{FE33317B-B3DF-4105-B8F3-FA2FC0E20016}"/>
    <cellStyle name="Normal 8 2 4 2 3 2" xfId="2078" xr:uid="{510ECFC4-6A27-436B-A8DD-A97E87E677C9}"/>
    <cellStyle name="Normal 8 2 4 2 4" xfId="2079" xr:uid="{31E5BAF5-4BA2-440C-8F9B-EC51F07007E1}"/>
    <cellStyle name="Normal 8 2 4 2 5" xfId="3739" xr:uid="{D89C41F8-6182-4C9A-8E1C-62E7155FF77E}"/>
    <cellStyle name="Normal 8 2 4 3" xfId="777" xr:uid="{65DDE702-D77C-43F6-B19B-C950DD24055A}"/>
    <cellStyle name="Normal 8 2 4 3 2" xfId="2080" xr:uid="{3D48BE8F-5659-43D2-80C6-178FCEC036CB}"/>
    <cellStyle name="Normal 8 2 4 3 2 2" xfId="2081" xr:uid="{3A716C38-84B9-4BEB-BCF4-F9DCDAF9FE96}"/>
    <cellStyle name="Normal 8 2 4 3 3" xfId="2082" xr:uid="{6A172FAA-1462-402E-B043-3681F8767A75}"/>
    <cellStyle name="Normal 8 2 4 3 4" xfId="3740" xr:uid="{59C7283E-0E57-48C5-AEA9-F74D3E39C56A}"/>
    <cellStyle name="Normal 8 2 4 4" xfId="2083" xr:uid="{011D9603-D42B-4C14-A335-09CC063A6F6D}"/>
    <cellStyle name="Normal 8 2 4 4 2" xfId="2084" xr:uid="{ECCDA160-58FE-486D-BA5B-6F2FCA47FE57}"/>
    <cellStyle name="Normal 8 2 4 4 3" xfId="3741" xr:uid="{4B1E5EFA-8B78-470D-982A-33D4B9122D19}"/>
    <cellStyle name="Normal 8 2 4 4 4" xfId="3742" xr:uid="{590F829D-AEE3-405F-A5C2-36D0F46B3D4D}"/>
    <cellStyle name="Normal 8 2 4 5" xfId="2085" xr:uid="{CDAE239D-8CA2-4F9A-B3AB-4451555EF48F}"/>
    <cellStyle name="Normal 8 2 4 6" xfId="3743" xr:uid="{0A261F95-4CA5-4797-AD26-C9397280BF8D}"/>
    <cellStyle name="Normal 8 2 4 7" xfId="3744" xr:uid="{B13CE3B1-396A-411B-9DF5-EBA4A1B490B4}"/>
    <cellStyle name="Normal 8 2 5" xfId="381" xr:uid="{DB9B09F8-69CE-4A5A-9323-72A61E3B4871}"/>
    <cellStyle name="Normal 8 2 5 2" xfId="778" xr:uid="{36A28020-E43D-4C8E-88E8-8EC23F5EA5B0}"/>
    <cellStyle name="Normal 8 2 5 2 2" xfId="779" xr:uid="{8192CDCA-4B9F-415B-B66E-1A699BAAE004}"/>
    <cellStyle name="Normal 8 2 5 2 2 2" xfId="2086" xr:uid="{9809CC7B-83AC-427B-922F-A4497F6CFAFC}"/>
    <cellStyle name="Normal 8 2 5 2 2 2 2" xfId="2087" xr:uid="{24439A1F-B1C3-44C6-A617-4FC2E4A3B4BE}"/>
    <cellStyle name="Normal 8 2 5 2 2 3" xfId="2088" xr:uid="{D1E6150E-AF48-4CF2-A5E2-E6777ED6A41F}"/>
    <cellStyle name="Normal 8 2 5 2 3" xfId="2089" xr:uid="{866DE027-3002-48FB-84C8-C2BC3EB72579}"/>
    <cellStyle name="Normal 8 2 5 2 3 2" xfId="2090" xr:uid="{4C11972E-6D66-4C35-B503-01C5B53C9F0D}"/>
    <cellStyle name="Normal 8 2 5 2 4" xfId="2091" xr:uid="{FD994F05-F7A4-4303-BA93-6B6C57D7ED0A}"/>
    <cellStyle name="Normal 8 2 5 3" xfId="780" xr:uid="{B5FE9AD0-368C-47B6-87D8-236B83B3DDF9}"/>
    <cellStyle name="Normal 8 2 5 3 2" xfId="2092" xr:uid="{EB24AC75-67BC-4227-91D5-7F59013EA97C}"/>
    <cellStyle name="Normal 8 2 5 3 2 2" xfId="2093" xr:uid="{F23C1C22-A055-4AEB-B744-686845033216}"/>
    <cellStyle name="Normal 8 2 5 3 3" xfId="2094" xr:uid="{DADDF02E-317F-4FE2-9999-06DF03FBF452}"/>
    <cellStyle name="Normal 8 2 5 3 4" xfId="3745" xr:uid="{B6C7D15B-C7F5-4FE2-A9F0-22433D70BCF9}"/>
    <cellStyle name="Normal 8 2 5 4" xfId="2095" xr:uid="{E4DC496B-D371-4DD6-A48D-0DE2D72733D8}"/>
    <cellStyle name="Normal 8 2 5 4 2" xfId="2096" xr:uid="{76692892-AFB0-4DAB-83D2-439F17FDFB80}"/>
    <cellStyle name="Normal 8 2 5 5" xfId="2097" xr:uid="{22F458AD-5C6A-4B61-B098-36207F436B9D}"/>
    <cellStyle name="Normal 8 2 5 6" xfId="3746" xr:uid="{2C042826-0A0A-4B4E-B3E1-50EE778E2DE4}"/>
    <cellStyle name="Normal 8 2 6" xfId="382" xr:uid="{A791BCC4-B682-4464-AE5C-0562BB547AA9}"/>
    <cellStyle name="Normal 8 2 6 2" xfId="781" xr:uid="{28C2846B-DDA7-4FCC-8586-9431A0503012}"/>
    <cellStyle name="Normal 8 2 6 2 2" xfId="2098" xr:uid="{BA24C739-D0FA-4CBE-8BE1-28E284F92DF8}"/>
    <cellStyle name="Normal 8 2 6 2 2 2" xfId="2099" xr:uid="{71F3B708-D6EF-4223-A220-58C3102DCA3C}"/>
    <cellStyle name="Normal 8 2 6 2 3" xfId="2100" xr:uid="{4D3F1613-7A8E-40A0-83F5-4FADE6172821}"/>
    <cellStyle name="Normal 8 2 6 2 4" xfId="3747" xr:uid="{F14CBEE4-7E10-4A8E-9D4F-86A1C2E3CEC3}"/>
    <cellStyle name="Normal 8 2 6 3" xfId="2101" xr:uid="{A65E1BDB-B06C-4CB0-86AC-CDA5C8F4484C}"/>
    <cellStyle name="Normal 8 2 6 3 2" xfId="2102" xr:uid="{E06FBEE9-E439-4CE4-8F93-A61DFED8EAA3}"/>
    <cellStyle name="Normal 8 2 6 4" xfId="2103" xr:uid="{11C815A1-15F7-497E-B1A1-77F7959449A8}"/>
    <cellStyle name="Normal 8 2 6 5" xfId="3748" xr:uid="{A12FD862-F66D-4D19-848E-F4284C9125FC}"/>
    <cellStyle name="Normal 8 2 7" xfId="782" xr:uid="{09657491-D944-4630-B005-DA2CB5E40962}"/>
    <cellStyle name="Normal 8 2 7 2" xfId="2104" xr:uid="{4CEE7801-DC1F-4B20-BC7A-BE807496851B}"/>
    <cellStyle name="Normal 8 2 7 2 2" xfId="2105" xr:uid="{DB0B1E98-C281-42C6-8568-F3E7EE2A90DB}"/>
    <cellStyle name="Normal 8 2 7 3" xfId="2106" xr:uid="{9AAAF20B-CF73-41DF-AAD7-193636F0CEC1}"/>
    <cellStyle name="Normal 8 2 7 4" xfId="3749" xr:uid="{A50B11F6-A79B-4FB1-9047-B24822C17891}"/>
    <cellStyle name="Normal 8 2 8" xfId="2107" xr:uid="{898D909C-A6B0-45D1-9A28-4894DD74A69F}"/>
    <cellStyle name="Normal 8 2 8 2" xfId="2108" xr:uid="{52F3B97F-0E82-4FF2-8FB5-05DF316AA57F}"/>
    <cellStyle name="Normal 8 2 8 3" xfId="3750" xr:uid="{0FCD55B6-927A-4063-B475-A9B880DE6627}"/>
    <cellStyle name="Normal 8 2 8 4" xfId="3751" xr:uid="{65D70FD6-4551-4203-9A63-6B0C47129F87}"/>
    <cellStyle name="Normal 8 2 9" xfId="2109" xr:uid="{5F84B8FC-F44A-4F6D-AEBA-00D5AB31C3EE}"/>
    <cellStyle name="Normal 8 3" xfId="153" xr:uid="{47C74FFB-09C8-462C-AB05-47DD5E1F1A41}"/>
    <cellStyle name="Normal 8 3 10" xfId="3752" xr:uid="{BFA6927B-FD4C-40B1-80EF-314AA05C93E8}"/>
    <cellStyle name="Normal 8 3 11" xfId="3753" xr:uid="{6FBEFC0D-7275-4D02-AD35-F217D580E203}"/>
    <cellStyle name="Normal 8 3 2" xfId="154" xr:uid="{870B89D9-2BE1-44AC-B22F-4106F5C402DB}"/>
    <cellStyle name="Normal 8 3 2 2" xfId="155" xr:uid="{06E6D185-54B7-406D-ACF4-4DA3C29E526F}"/>
    <cellStyle name="Normal 8 3 2 2 2" xfId="383" xr:uid="{87CB48F8-BD36-4AF7-9F11-D9C6D28BD553}"/>
    <cellStyle name="Normal 8 3 2 2 2 2" xfId="783" xr:uid="{92CC0114-9496-4810-BFEA-44107CBCA5E5}"/>
    <cellStyle name="Normal 8 3 2 2 2 2 2" xfId="2110" xr:uid="{F53887C2-6DD4-4172-955B-AC7C41A8C26B}"/>
    <cellStyle name="Normal 8 3 2 2 2 2 2 2" xfId="2111" xr:uid="{45C19EF0-BD72-4E48-8A8E-39B3D3DA3D59}"/>
    <cellStyle name="Normal 8 3 2 2 2 2 3" xfId="2112" xr:uid="{F6FA831F-100F-4F46-9A5B-C9F0807F47BA}"/>
    <cellStyle name="Normal 8 3 2 2 2 2 4" xfId="3754" xr:uid="{BF89C682-ACDB-444C-A86B-A1A524839513}"/>
    <cellStyle name="Normal 8 3 2 2 2 3" xfId="2113" xr:uid="{B307ADBA-9D9D-43A6-A55E-11FEC743A98A}"/>
    <cellStyle name="Normal 8 3 2 2 2 3 2" xfId="2114" xr:uid="{0A295691-9522-4A0A-8BF7-EE5B5EEFED90}"/>
    <cellStyle name="Normal 8 3 2 2 2 3 3" xfId="3755" xr:uid="{A14BB11D-DC36-428E-B524-10497626BE7B}"/>
    <cellStyle name="Normal 8 3 2 2 2 3 4" xfId="3756" xr:uid="{9C7A70BE-70E2-4EE9-99D5-535242D14DA0}"/>
    <cellStyle name="Normal 8 3 2 2 2 4" xfId="2115" xr:uid="{0A086C4A-EB12-4311-BE18-3F4105243978}"/>
    <cellStyle name="Normal 8 3 2 2 2 5" xfId="3757" xr:uid="{38A9685B-2178-4FD7-AB0E-4C7F4A91A74F}"/>
    <cellStyle name="Normal 8 3 2 2 2 6" xfId="3758" xr:uid="{13951533-FBCE-4738-91DB-321A74C8FAFB}"/>
    <cellStyle name="Normal 8 3 2 2 3" xfId="784" xr:uid="{A5BB3250-D049-4E1C-9D79-6CADFB640376}"/>
    <cellStyle name="Normal 8 3 2 2 3 2" xfId="2116" xr:uid="{C38EE6A6-C946-4A0D-A3BB-C2708B6168E4}"/>
    <cellStyle name="Normal 8 3 2 2 3 2 2" xfId="2117" xr:uid="{E522450E-6001-4F71-A781-BA1E386CA17F}"/>
    <cellStyle name="Normal 8 3 2 2 3 2 3" xfId="3759" xr:uid="{B76909F2-E4FC-4B8F-85E4-4EDED6BABFE2}"/>
    <cellStyle name="Normal 8 3 2 2 3 2 4" xfId="3760" xr:uid="{CB93CF3B-F41B-4FCA-BC5C-86A9458E0FCC}"/>
    <cellStyle name="Normal 8 3 2 2 3 3" xfId="2118" xr:uid="{24F09FCA-439D-4D33-A840-8FEB2BE51A7F}"/>
    <cellStyle name="Normal 8 3 2 2 3 4" xfId="3761" xr:uid="{2EB1C2F6-CD38-49D8-9274-76E131667EC6}"/>
    <cellStyle name="Normal 8 3 2 2 3 5" xfId="3762" xr:uid="{427A3FBA-EA10-4947-8C83-54F9C3F45B9A}"/>
    <cellStyle name="Normal 8 3 2 2 4" xfId="2119" xr:uid="{4CFDD77C-EE35-4947-9E78-69F5358B44A7}"/>
    <cellStyle name="Normal 8 3 2 2 4 2" xfId="2120" xr:uid="{43D5D6A2-FA2F-42EF-B1EA-BEDAF588ACEC}"/>
    <cellStyle name="Normal 8 3 2 2 4 3" xfId="3763" xr:uid="{4FF063F8-AB3C-439C-91DD-9B9EE1F3352B}"/>
    <cellStyle name="Normal 8 3 2 2 4 4" xfId="3764" xr:uid="{4FED6278-CAB3-47B7-81EF-1A4F62E3024E}"/>
    <cellStyle name="Normal 8 3 2 2 5" xfId="2121" xr:uid="{D70A3059-17A8-4297-9BD2-8967427DDD1D}"/>
    <cellStyle name="Normal 8 3 2 2 5 2" xfId="3765" xr:uid="{2EBF5F8F-0F34-4B67-A36F-084946390B95}"/>
    <cellStyle name="Normal 8 3 2 2 5 3" xfId="3766" xr:uid="{BE8D3E35-93D6-4541-AD8C-E7C14F5D438A}"/>
    <cellStyle name="Normal 8 3 2 2 5 4" xfId="3767" xr:uid="{45260859-E4EA-4145-A33A-0F2C9B40992E}"/>
    <cellStyle name="Normal 8 3 2 2 6" xfId="3768" xr:uid="{E8EBA5D9-2493-4B1D-AF44-D514C2AF76D7}"/>
    <cellStyle name="Normal 8 3 2 2 7" xfId="3769" xr:uid="{EAEBC73E-9688-4B24-9449-8D3755CC6BBF}"/>
    <cellStyle name="Normal 8 3 2 2 8" xfId="3770" xr:uid="{2927149A-3771-456D-86FB-CECFD10BF131}"/>
    <cellStyle name="Normal 8 3 2 3" xfId="384" xr:uid="{F2C252BF-3F1C-4CED-AE89-1E768FDDCE16}"/>
    <cellStyle name="Normal 8 3 2 3 2" xfId="785" xr:uid="{D595924C-555E-4FA3-8F8B-49BE4361C36F}"/>
    <cellStyle name="Normal 8 3 2 3 2 2" xfId="786" xr:uid="{22C51194-0B50-4777-AB4E-C7CC32FA9271}"/>
    <cellStyle name="Normal 8 3 2 3 2 2 2" xfId="2122" xr:uid="{B20D7A1F-0EF5-42E5-9F27-7661946E3C4E}"/>
    <cellStyle name="Normal 8 3 2 3 2 2 2 2" xfId="2123" xr:uid="{E6CC0FDD-2054-4CEA-99DC-A7C9183CE60C}"/>
    <cellStyle name="Normal 8 3 2 3 2 2 3" xfId="2124" xr:uid="{C2C472B7-449B-4640-B521-4633B3A7BE33}"/>
    <cellStyle name="Normal 8 3 2 3 2 3" xfId="2125" xr:uid="{8307E0D4-11B7-412C-BEE0-9EC28F810FD1}"/>
    <cellStyle name="Normal 8 3 2 3 2 3 2" xfId="2126" xr:uid="{0DBA9F0E-E35D-48EB-A2BF-D93E1B3024A6}"/>
    <cellStyle name="Normal 8 3 2 3 2 4" xfId="2127" xr:uid="{6233858F-EDEB-4B4F-9D71-3007E4284632}"/>
    <cellStyle name="Normal 8 3 2 3 3" xfId="787" xr:uid="{73DA3C72-6C73-4059-92FA-5849F9E3DB33}"/>
    <cellStyle name="Normal 8 3 2 3 3 2" xfId="2128" xr:uid="{E67ADB96-FAC5-4945-863C-94D6432E6C34}"/>
    <cellStyle name="Normal 8 3 2 3 3 2 2" xfId="2129" xr:uid="{BFE737DE-9D3A-4382-9F95-8719BD454AF5}"/>
    <cellStyle name="Normal 8 3 2 3 3 3" xfId="2130" xr:uid="{3B3F5FEF-AADE-40A1-9BDB-6D18275D34A3}"/>
    <cellStyle name="Normal 8 3 2 3 3 4" xfId="3771" xr:uid="{E6B76680-3B99-4BC7-9E92-287F45BAEE94}"/>
    <cellStyle name="Normal 8 3 2 3 4" xfId="2131" xr:uid="{500AA314-8947-4BAA-9D2B-EC9687BEC5D6}"/>
    <cellStyle name="Normal 8 3 2 3 4 2" xfId="2132" xr:uid="{C420753D-1FA0-4726-904F-EC6AD0C69BFD}"/>
    <cellStyle name="Normal 8 3 2 3 5" xfId="2133" xr:uid="{582149FC-B6D2-4371-B8A2-1BA8E4727A71}"/>
    <cellStyle name="Normal 8 3 2 3 6" xfId="3772" xr:uid="{EE69051F-CE00-4031-A36D-C0E9D2E2A017}"/>
    <cellStyle name="Normal 8 3 2 4" xfId="385" xr:uid="{FB31BEB1-2953-42DF-B861-5961197A7E03}"/>
    <cellStyle name="Normal 8 3 2 4 2" xfId="788" xr:uid="{452ED5B2-E302-40E3-AFEA-1245A1C7EC67}"/>
    <cellStyle name="Normal 8 3 2 4 2 2" xfId="2134" xr:uid="{FA084759-0B42-4796-BE53-EA3411663786}"/>
    <cellStyle name="Normal 8 3 2 4 2 2 2" xfId="2135" xr:uid="{CEC2735B-A417-422A-AB5A-FC39FCEBD48E}"/>
    <cellStyle name="Normal 8 3 2 4 2 3" xfId="2136" xr:uid="{BA966101-36F8-49AE-87B2-0B755A8889C6}"/>
    <cellStyle name="Normal 8 3 2 4 2 4" xfId="3773" xr:uid="{FDC044A2-0B59-4A92-8463-9954C734838A}"/>
    <cellStyle name="Normal 8 3 2 4 3" xfId="2137" xr:uid="{698FCA4A-2462-42A0-A78F-4DC3EC3E4C58}"/>
    <cellStyle name="Normal 8 3 2 4 3 2" xfId="2138" xr:uid="{77AF76AA-EB18-4CD0-B12F-5F34425776B9}"/>
    <cellStyle name="Normal 8 3 2 4 4" xfId="2139" xr:uid="{7BF9C1C0-2F2D-4C2A-84A1-C68825B3265C}"/>
    <cellStyle name="Normal 8 3 2 4 5" xfId="3774" xr:uid="{99F00776-67F4-48BD-8734-250D489BCCC1}"/>
    <cellStyle name="Normal 8 3 2 5" xfId="386" xr:uid="{BCBAF58F-D650-4437-960E-78F4344F3965}"/>
    <cellStyle name="Normal 8 3 2 5 2" xfId="2140" xr:uid="{78E7B0CF-A929-4C9F-9205-E13C60788374}"/>
    <cellStyle name="Normal 8 3 2 5 2 2" xfId="2141" xr:uid="{4FDAB369-5B66-4ADC-BFB2-52A5D3B86D50}"/>
    <cellStyle name="Normal 8 3 2 5 3" xfId="2142" xr:uid="{A03CD024-4594-4C46-8B0A-28894EC6B882}"/>
    <cellStyle name="Normal 8 3 2 5 4" xfId="3775" xr:uid="{759653FD-8425-4E4A-838E-A0096D99461A}"/>
    <cellStyle name="Normal 8 3 2 6" xfId="2143" xr:uid="{B96754C4-93B3-4209-8F80-526631E9F896}"/>
    <cellStyle name="Normal 8 3 2 6 2" xfId="2144" xr:uid="{31C90F67-9DC3-479C-8C6D-5A66A500D7CF}"/>
    <cellStyle name="Normal 8 3 2 6 3" xfId="3776" xr:uid="{57B6F372-7A94-4503-B37B-0144F7017CBA}"/>
    <cellStyle name="Normal 8 3 2 6 4" xfId="3777" xr:uid="{9CE4434B-EE40-47DA-BB2A-DECD9C0DDF8A}"/>
    <cellStyle name="Normal 8 3 2 7" xfId="2145" xr:uid="{30D71523-C4FB-413C-BB66-4947230F6CC1}"/>
    <cellStyle name="Normal 8 3 2 8" xfId="3778" xr:uid="{D9E674E1-72C5-47F5-BE85-734465531BD1}"/>
    <cellStyle name="Normal 8 3 2 9" xfId="3779" xr:uid="{BC322092-D51B-4685-85DC-AF16C8C4BAE8}"/>
    <cellStyle name="Normal 8 3 3" xfId="156" xr:uid="{C6AF9D51-08F6-4ACC-B4B4-98353966345C}"/>
    <cellStyle name="Normal 8 3 3 2" xfId="157" xr:uid="{FABCF816-C4A3-4F2C-AD9B-044DFF4375B0}"/>
    <cellStyle name="Normal 8 3 3 2 2" xfId="789" xr:uid="{2E13F29F-D078-4EEA-988A-73D7AC977726}"/>
    <cellStyle name="Normal 8 3 3 2 2 2" xfId="2146" xr:uid="{E2731623-4F54-41DB-878D-9FA6FED0BF8D}"/>
    <cellStyle name="Normal 8 3 3 2 2 2 2" xfId="2147" xr:uid="{8EA290BB-72AF-4A61-8CB6-07B7A6B5A3D0}"/>
    <cellStyle name="Normal 8 3 3 2 2 2 2 2" xfId="4492" xr:uid="{509629EC-35D3-48AA-ABC9-9C0EB501BC38}"/>
    <cellStyle name="Normal 8 3 3 2 2 2 3" xfId="4493" xr:uid="{CBFC6B4A-0BCE-4BF9-A1C4-1B96B10DF7BA}"/>
    <cellStyle name="Normal 8 3 3 2 2 3" xfId="2148" xr:uid="{4D8BB79C-E38D-49FF-94DA-C4406939160A}"/>
    <cellStyle name="Normal 8 3 3 2 2 3 2" xfId="4494" xr:uid="{65957EAC-0EF9-4BBE-AF39-E70744DAFFF4}"/>
    <cellStyle name="Normal 8 3 3 2 2 4" xfId="3780" xr:uid="{B708F902-F32F-478A-A69D-77B6155B5144}"/>
    <cellStyle name="Normal 8 3 3 2 3" xfId="2149" xr:uid="{C7E9CB66-B5B2-49AE-BE71-7A028C1603C4}"/>
    <cellStyle name="Normal 8 3 3 2 3 2" xfId="2150" xr:uid="{DFCC5D7C-02D9-4A57-9377-48CAE47EB777}"/>
    <cellStyle name="Normal 8 3 3 2 3 2 2" xfId="4495" xr:uid="{1D0E8A5B-1FDA-4154-9091-4436775B4735}"/>
    <cellStyle name="Normal 8 3 3 2 3 3" xfId="3781" xr:uid="{8436E5FE-3145-4DCB-A5E4-0FAC5C3B43AD}"/>
    <cellStyle name="Normal 8 3 3 2 3 4" xfId="3782" xr:uid="{0567D685-03D5-46DC-850A-874108CA3ECC}"/>
    <cellStyle name="Normal 8 3 3 2 4" xfId="2151" xr:uid="{24271F2F-1DE7-41C5-89DE-76A7A8AFBF39}"/>
    <cellStyle name="Normal 8 3 3 2 4 2" xfId="4496" xr:uid="{45010441-7C1D-4666-ACBA-70F0BFB621D4}"/>
    <cellStyle name="Normal 8 3 3 2 5" xfId="3783" xr:uid="{F95D7EE8-00B2-4C8C-971F-A90E32B05EAF}"/>
    <cellStyle name="Normal 8 3 3 2 6" xfId="3784" xr:uid="{ED2563C9-B124-47EC-9BA1-1FDFB5F1B08E}"/>
    <cellStyle name="Normal 8 3 3 3" xfId="387" xr:uid="{704ECFC2-3EE3-4989-98A2-8B5DBBCD83D3}"/>
    <cellStyle name="Normal 8 3 3 3 2" xfId="2152" xr:uid="{953F6F5A-BD36-4C61-9053-C7D81DEE57F0}"/>
    <cellStyle name="Normal 8 3 3 3 2 2" xfId="2153" xr:uid="{BB8DB3A1-0E46-4E2F-A4A5-937C66CD4829}"/>
    <cellStyle name="Normal 8 3 3 3 2 2 2" xfId="4497" xr:uid="{EB331450-92FF-4565-B4A6-438ED8B8ACBF}"/>
    <cellStyle name="Normal 8 3 3 3 2 3" xfId="3785" xr:uid="{A92D62CC-DCAF-49A3-A011-631B54A2265C}"/>
    <cellStyle name="Normal 8 3 3 3 2 4" xfId="3786" xr:uid="{DC2B8B71-F44F-4CB6-9F66-989C9D349BF9}"/>
    <cellStyle name="Normal 8 3 3 3 3" xfId="2154" xr:uid="{D6C0580A-E358-4849-AE0B-C6E1C2C880E1}"/>
    <cellStyle name="Normal 8 3 3 3 3 2" xfId="4498" xr:uid="{188D7075-245D-4D60-858B-936429E7A14C}"/>
    <cellStyle name="Normal 8 3 3 3 4" xfId="3787" xr:uid="{58425A43-96D3-469B-A5C2-25CCB12E51D2}"/>
    <cellStyle name="Normal 8 3 3 3 5" xfId="3788" xr:uid="{FE4F8458-EDAB-4DA7-8E95-B50CF1B8B6A3}"/>
    <cellStyle name="Normal 8 3 3 4" xfId="2155" xr:uid="{3B945CA1-CACF-4AC7-9B4B-44EE643F43B2}"/>
    <cellStyle name="Normal 8 3 3 4 2" xfId="2156" xr:uid="{B6979468-338E-468E-AE33-31046EFE73DF}"/>
    <cellStyle name="Normal 8 3 3 4 2 2" xfId="4499" xr:uid="{4E09D568-9A4B-4EE1-A50F-6220D13D9F79}"/>
    <cellStyle name="Normal 8 3 3 4 3" xfId="3789" xr:uid="{80143426-EE78-4048-98B5-925E4165BE50}"/>
    <cellStyle name="Normal 8 3 3 4 4" xfId="3790" xr:uid="{79C06F5D-8C7B-4A49-9829-2731F57DB853}"/>
    <cellStyle name="Normal 8 3 3 5" xfId="2157" xr:uid="{8A4E4A8C-0BDD-4F76-AC9A-16FE97841EC9}"/>
    <cellStyle name="Normal 8 3 3 5 2" xfId="3791" xr:uid="{510FB364-E6EF-49BF-93D4-0F9959339029}"/>
    <cellStyle name="Normal 8 3 3 5 3" xfId="3792" xr:uid="{2CF71796-7A32-4D4E-ABBB-9986C1209A6D}"/>
    <cellStyle name="Normal 8 3 3 5 4" xfId="3793" xr:uid="{E5624538-D47D-4FEB-AED9-D546A693E56F}"/>
    <cellStyle name="Normal 8 3 3 6" xfId="3794" xr:uid="{83FDF5D3-96D7-4BF1-86A6-CACFB0EA35EF}"/>
    <cellStyle name="Normal 8 3 3 7" xfId="3795" xr:uid="{7B80023E-7D0B-4BD1-85C1-32A147888D57}"/>
    <cellStyle name="Normal 8 3 3 8" xfId="3796" xr:uid="{3DD09E44-7CD5-4735-A12E-DDBF5CB26611}"/>
    <cellStyle name="Normal 8 3 4" xfId="158" xr:uid="{848B5DE1-F621-4FE9-8CCA-1A4BBA933536}"/>
    <cellStyle name="Normal 8 3 4 2" xfId="790" xr:uid="{97110BF1-A1DD-4354-BC8D-0CBAB4E7150F}"/>
    <cellStyle name="Normal 8 3 4 2 2" xfId="791" xr:uid="{70D57D6D-9EBE-488F-8FF2-2DF610235B6B}"/>
    <cellStyle name="Normal 8 3 4 2 2 2" xfId="2158" xr:uid="{4E91BFD8-0175-4003-A6CB-6768F92943AF}"/>
    <cellStyle name="Normal 8 3 4 2 2 2 2" xfId="2159" xr:uid="{A21355B0-F61F-4C23-B403-9F77BF183324}"/>
    <cellStyle name="Normal 8 3 4 2 2 3" xfId="2160" xr:uid="{FF60BB33-FEB8-49E0-8B1E-747766E9140A}"/>
    <cellStyle name="Normal 8 3 4 2 2 4" xfId="3797" xr:uid="{58B38C06-3BBF-49E1-9046-D72284C8DAD4}"/>
    <cellStyle name="Normal 8 3 4 2 3" xfId="2161" xr:uid="{D8163FF7-218A-4977-9F79-3A7380857DF8}"/>
    <cellStyle name="Normal 8 3 4 2 3 2" xfId="2162" xr:uid="{A406FDDD-9664-4667-AED6-CE9A7E3C4379}"/>
    <cellStyle name="Normal 8 3 4 2 4" xfId="2163" xr:uid="{A858B7CE-BA4A-481F-9142-8724315B9C1B}"/>
    <cellStyle name="Normal 8 3 4 2 5" xfId="3798" xr:uid="{2AE86536-72BC-410C-94D8-0CF788F4EA9F}"/>
    <cellStyle name="Normal 8 3 4 3" xfId="792" xr:uid="{3F2E999C-E349-400E-BE14-D005683B0F58}"/>
    <cellStyle name="Normal 8 3 4 3 2" xfId="2164" xr:uid="{2B1C1594-12D8-4181-9473-A0CC33A07EBC}"/>
    <cellStyle name="Normal 8 3 4 3 2 2" xfId="2165" xr:uid="{D9B7D63F-4A69-4E50-B4E5-992DED1A6CB8}"/>
    <cellStyle name="Normal 8 3 4 3 3" xfId="2166" xr:uid="{8FC82026-B8DB-4B01-9A34-DE82D908225A}"/>
    <cellStyle name="Normal 8 3 4 3 4" xfId="3799" xr:uid="{8B6EF23E-71D3-4ED2-BC66-1CC16846567A}"/>
    <cellStyle name="Normal 8 3 4 4" xfId="2167" xr:uid="{E37ADC8A-7DCD-4ACC-944A-2BCBB04E6505}"/>
    <cellStyle name="Normal 8 3 4 4 2" xfId="2168" xr:uid="{DF7ADB46-EBC0-4C2B-AE03-83EE296F8DB7}"/>
    <cellStyle name="Normal 8 3 4 4 3" xfId="3800" xr:uid="{B4D3B212-6162-4717-9E7F-AF67674294A3}"/>
    <cellStyle name="Normal 8 3 4 4 4" xfId="3801" xr:uid="{E5D56648-BB79-4BF7-AD74-584394F290F3}"/>
    <cellStyle name="Normal 8 3 4 5" xfId="2169" xr:uid="{49716DD9-0884-4C18-984F-0ACE938598C7}"/>
    <cellStyle name="Normal 8 3 4 6" xfId="3802" xr:uid="{6722C754-EEA6-4219-B34E-118E354256B0}"/>
    <cellStyle name="Normal 8 3 4 7" xfId="3803" xr:uid="{A08F1A43-91B0-41DC-B084-31EA816C41D5}"/>
    <cellStyle name="Normal 8 3 5" xfId="388" xr:uid="{79FA5DDA-AF02-4111-8446-12DC848F95B6}"/>
    <cellStyle name="Normal 8 3 5 2" xfId="793" xr:uid="{F0096A1B-D779-40DB-89C9-BC6D9E20CCF2}"/>
    <cellStyle name="Normal 8 3 5 2 2" xfId="2170" xr:uid="{537FD732-E140-49B3-B059-0B9AAB33DBBC}"/>
    <cellStyle name="Normal 8 3 5 2 2 2" xfId="2171" xr:uid="{FFDBAF50-4EAF-45A4-90C3-4E7F0913129E}"/>
    <cellStyle name="Normal 8 3 5 2 3" xfId="2172" xr:uid="{418109FB-B1D5-43BB-9283-365A98F82159}"/>
    <cellStyle name="Normal 8 3 5 2 4" xfId="3804" xr:uid="{E2A09EE5-6761-48F8-925F-268363C7EADF}"/>
    <cellStyle name="Normal 8 3 5 3" xfId="2173" xr:uid="{D86A6E58-A843-48BE-B61E-EDDE1DF1F922}"/>
    <cellStyle name="Normal 8 3 5 3 2" xfId="2174" xr:uid="{334BFCE2-9E4C-4D13-8F8D-E45881BA0107}"/>
    <cellStyle name="Normal 8 3 5 3 3" xfId="3805" xr:uid="{47B07606-B50E-4100-92B5-D45D118B47D0}"/>
    <cellStyle name="Normal 8 3 5 3 4" xfId="3806" xr:uid="{EEA1D6C4-B988-4A71-8D7F-0CC60DCFDF70}"/>
    <cellStyle name="Normal 8 3 5 4" xfId="2175" xr:uid="{7C6156E1-C9B6-4D47-B36B-A7293B0F9B53}"/>
    <cellStyle name="Normal 8 3 5 5" xfId="3807" xr:uid="{8BE793DF-ADE5-4630-9FEA-698FDD14E934}"/>
    <cellStyle name="Normal 8 3 5 6" xfId="3808" xr:uid="{9B0CB7CB-2D60-4E6F-B1C0-0C70EED6F9CE}"/>
    <cellStyle name="Normal 8 3 6" xfId="389" xr:uid="{B8B011E4-7072-4D8E-AB98-30C4056409A1}"/>
    <cellStyle name="Normal 8 3 6 2" xfId="2176" xr:uid="{002559AB-4909-462C-BAD6-7841CA125BE4}"/>
    <cellStyle name="Normal 8 3 6 2 2" xfId="2177" xr:uid="{ABB8B5A4-8CDF-492D-953D-22893030477B}"/>
    <cellStyle name="Normal 8 3 6 2 3" xfId="3809" xr:uid="{80209700-24F6-4365-9179-65674B0403BC}"/>
    <cellStyle name="Normal 8 3 6 2 4" xfId="3810" xr:uid="{3224ABCC-FB28-430D-8804-20FC4C3BE0A3}"/>
    <cellStyle name="Normal 8 3 6 3" xfId="2178" xr:uid="{5922EF48-2A97-48A0-B3C5-4C012AD67EEA}"/>
    <cellStyle name="Normal 8 3 6 4" xfId="3811" xr:uid="{0ED1EF5E-820F-4ACB-A305-666E58501832}"/>
    <cellStyle name="Normal 8 3 6 5" xfId="3812" xr:uid="{E0D0CAA5-9F84-479C-A677-B9B7EC8BF53B}"/>
    <cellStyle name="Normal 8 3 7" xfId="2179" xr:uid="{7A4A9C43-32C8-4268-9465-25E1773AA058}"/>
    <cellStyle name="Normal 8 3 7 2" xfId="2180" xr:uid="{6266C0D6-F7FC-46E7-A2E0-D5AF57A6FAFA}"/>
    <cellStyle name="Normal 8 3 7 3" xfId="3813" xr:uid="{EA9FEF49-6228-456B-9637-8589D26F4FE2}"/>
    <cellStyle name="Normal 8 3 7 4" xfId="3814" xr:uid="{8460CE56-8CC8-43A2-8FEF-4A91E58E7334}"/>
    <cellStyle name="Normal 8 3 8" xfId="2181" xr:uid="{B7EE9FFE-75CD-4EC3-9CEE-69364871E7B3}"/>
    <cellStyle name="Normal 8 3 8 2" xfId="3815" xr:uid="{DEA45412-3A18-42E2-9D56-F30AA9A53AD7}"/>
    <cellStyle name="Normal 8 3 8 3" xfId="3816" xr:uid="{F1F9D1F2-111C-4B22-801C-DC05669B4463}"/>
    <cellStyle name="Normal 8 3 8 4" xfId="3817" xr:uid="{BCE7D98C-726A-45F7-BC37-85C112CF3243}"/>
    <cellStyle name="Normal 8 3 9" xfId="3818" xr:uid="{E22384D3-95C2-4053-B24D-33E65921E71F}"/>
    <cellStyle name="Normal 8 4" xfId="159" xr:uid="{9E95539B-1B00-4FEE-81FF-2567ADAE7226}"/>
    <cellStyle name="Normal 8 4 10" xfId="3819" xr:uid="{83ECE6E1-5366-41E4-B476-C8D33C4545AF}"/>
    <cellStyle name="Normal 8 4 11" xfId="3820" xr:uid="{AA1AAD81-7B90-4A77-831A-391780B6C220}"/>
    <cellStyle name="Normal 8 4 2" xfId="160" xr:uid="{228A245E-6F7B-498B-851C-EF9FC44FF103}"/>
    <cellStyle name="Normal 8 4 2 2" xfId="390" xr:uid="{B8378FA0-5AF1-4E5F-A82A-FB19109C8C36}"/>
    <cellStyle name="Normal 8 4 2 2 2" xfId="794" xr:uid="{135E741B-5FA2-442D-807F-4D3BF81122BD}"/>
    <cellStyle name="Normal 8 4 2 2 2 2" xfId="795" xr:uid="{E636B6A1-329D-45D4-B756-FD131173BE60}"/>
    <cellStyle name="Normal 8 4 2 2 2 2 2" xfId="2182" xr:uid="{709B15E8-03D1-40B7-A447-26EC61F8B417}"/>
    <cellStyle name="Normal 8 4 2 2 2 2 3" xfId="3821" xr:uid="{408C5B94-1A00-415D-A1E4-56481BF8544A}"/>
    <cellStyle name="Normal 8 4 2 2 2 2 4" xfId="3822" xr:uid="{4EDCBA3D-EF4F-43CA-BCA7-E92BEF5D2448}"/>
    <cellStyle name="Normal 8 4 2 2 2 3" xfId="2183" xr:uid="{145BB7AA-B843-436C-B6ED-439F70DCF065}"/>
    <cellStyle name="Normal 8 4 2 2 2 3 2" xfId="3823" xr:uid="{A1E6EA35-59A5-45EA-9C59-D9BC4EF2AD07}"/>
    <cellStyle name="Normal 8 4 2 2 2 3 3" xfId="3824" xr:uid="{7CE8F861-B05A-4110-9195-BADFB0CB2913}"/>
    <cellStyle name="Normal 8 4 2 2 2 3 4" xfId="3825" xr:uid="{22DD64F7-9882-44C1-AF6C-45DE2BC3D078}"/>
    <cellStyle name="Normal 8 4 2 2 2 4" xfId="3826" xr:uid="{45E88261-7977-45F5-9850-4AEC3FBB7ADA}"/>
    <cellStyle name="Normal 8 4 2 2 2 5" xfId="3827" xr:uid="{7AEF8FB4-15EE-4783-9CBD-6ADCFBCD028C}"/>
    <cellStyle name="Normal 8 4 2 2 2 6" xfId="3828" xr:uid="{16367E2C-0829-4043-92BF-50996802F69E}"/>
    <cellStyle name="Normal 8 4 2 2 3" xfId="796" xr:uid="{A8705730-12ED-4205-A4D9-9AD472189329}"/>
    <cellStyle name="Normal 8 4 2 2 3 2" xfId="2184" xr:uid="{9E2E4BAE-49FB-415D-8EEE-8C7AFDAAFF6B}"/>
    <cellStyle name="Normal 8 4 2 2 3 2 2" xfId="3829" xr:uid="{D59B6A81-FCFF-4B5D-88F5-3701AD7AC34B}"/>
    <cellStyle name="Normal 8 4 2 2 3 2 3" xfId="3830" xr:uid="{90761E5C-7E5A-4403-A40F-59D60AD825E8}"/>
    <cellStyle name="Normal 8 4 2 2 3 2 4" xfId="3831" xr:uid="{B6726463-1C75-44C4-8E76-08D4CCBBF66A}"/>
    <cellStyle name="Normal 8 4 2 2 3 3" xfId="3832" xr:uid="{050FFD31-8765-4862-93CD-79650DFDEE0F}"/>
    <cellStyle name="Normal 8 4 2 2 3 4" xfId="3833" xr:uid="{F48F714B-0863-4884-A9F0-E964C70DBC18}"/>
    <cellStyle name="Normal 8 4 2 2 3 5" xfId="3834" xr:uid="{9209521C-2891-4727-AA8C-74ED991E0094}"/>
    <cellStyle name="Normal 8 4 2 2 4" xfId="2185" xr:uid="{B715D2CD-01AE-459F-95FF-203C72CD1F20}"/>
    <cellStyle name="Normal 8 4 2 2 4 2" xfId="3835" xr:uid="{BC970798-0142-46B0-A9EF-7894BD0AFAE1}"/>
    <cellStyle name="Normal 8 4 2 2 4 3" xfId="3836" xr:uid="{B4A93629-3B12-49DC-8663-09FBE52B785B}"/>
    <cellStyle name="Normal 8 4 2 2 4 4" xfId="3837" xr:uid="{1A969B59-3F87-4B4A-BA6F-75CC1650FCAE}"/>
    <cellStyle name="Normal 8 4 2 2 5" xfId="3838" xr:uid="{972036DD-C1C3-48E2-897C-8FC75FF347CB}"/>
    <cellStyle name="Normal 8 4 2 2 5 2" xfId="3839" xr:uid="{6E959BD0-D5C6-48B4-8AE7-1FF79DAC0A04}"/>
    <cellStyle name="Normal 8 4 2 2 5 3" xfId="3840" xr:uid="{457C3991-3F36-404D-B660-983BBC040370}"/>
    <cellStyle name="Normal 8 4 2 2 5 4" xfId="3841" xr:uid="{E03A42F3-000F-4890-927B-B93952BABE84}"/>
    <cellStyle name="Normal 8 4 2 2 6" xfId="3842" xr:uid="{1F741C93-F39C-49A9-A6DB-4E45771AE31B}"/>
    <cellStyle name="Normal 8 4 2 2 7" xfId="3843" xr:uid="{365A1543-B0B4-4E6B-AC27-E9B57B94ADAD}"/>
    <cellStyle name="Normal 8 4 2 2 8" xfId="3844" xr:uid="{B662B733-E65F-4628-B4D2-21DE98A8F618}"/>
    <cellStyle name="Normal 8 4 2 3" xfId="797" xr:uid="{C7774250-CA6B-49F6-91AD-3AB6286DE7A3}"/>
    <cellStyle name="Normal 8 4 2 3 2" xfId="798" xr:uid="{44129A73-8632-4F98-BCCD-5BA7FB672F84}"/>
    <cellStyle name="Normal 8 4 2 3 2 2" xfId="799" xr:uid="{1CF33EC8-0B79-4A16-98A1-1B51352868B1}"/>
    <cellStyle name="Normal 8 4 2 3 2 3" xfId="3845" xr:uid="{226C7EA9-AC06-4AFB-B904-39DC4FF4E15E}"/>
    <cellStyle name="Normal 8 4 2 3 2 4" xfId="3846" xr:uid="{E22D0154-8C53-4842-8165-D4B8EC0F8C8A}"/>
    <cellStyle name="Normal 8 4 2 3 3" xfId="800" xr:uid="{E7E65150-CBC5-4716-BB85-D881200FCDF1}"/>
    <cellStyle name="Normal 8 4 2 3 3 2" xfId="3847" xr:uid="{FA533FF8-BD18-405F-B322-E23033E7BB6D}"/>
    <cellStyle name="Normal 8 4 2 3 3 3" xfId="3848" xr:uid="{5811DC70-11DD-449D-8129-CA9ABFB39BEB}"/>
    <cellStyle name="Normal 8 4 2 3 3 4" xfId="3849" xr:uid="{686175DE-6745-4F72-AAB3-1276301D98A2}"/>
    <cellStyle name="Normal 8 4 2 3 4" xfId="3850" xr:uid="{5672B95B-9C0B-42A5-B9F8-675CE632ECC3}"/>
    <cellStyle name="Normal 8 4 2 3 5" xfId="3851" xr:uid="{678CE497-DFDA-4526-B5A3-C5A9C5418836}"/>
    <cellStyle name="Normal 8 4 2 3 6" xfId="3852" xr:uid="{0B432A5A-0361-4FB5-8410-68B8959E1272}"/>
    <cellStyle name="Normal 8 4 2 4" xfId="801" xr:uid="{93D47B84-D7DB-4329-86CD-4830CF38E4CA}"/>
    <cellStyle name="Normal 8 4 2 4 2" xfId="802" xr:uid="{5F4FA27D-13A2-4304-9798-F35D8BDE7678}"/>
    <cellStyle name="Normal 8 4 2 4 2 2" xfId="3853" xr:uid="{EE9E7E01-A48A-496B-A575-86A29A3A3D11}"/>
    <cellStyle name="Normal 8 4 2 4 2 3" xfId="3854" xr:uid="{3DB42729-8F08-4E03-8204-3DC0AC56DAA4}"/>
    <cellStyle name="Normal 8 4 2 4 2 4" xfId="3855" xr:uid="{94E4E2C0-A23D-44FE-A8BE-4F7C12B6AF48}"/>
    <cellStyle name="Normal 8 4 2 4 3" xfId="3856" xr:uid="{ABCC7A6B-CBD6-4473-AC6F-B205E98A32EA}"/>
    <cellStyle name="Normal 8 4 2 4 4" xfId="3857" xr:uid="{F4E44261-CB45-4A37-B509-2FCF8A0A8FC4}"/>
    <cellStyle name="Normal 8 4 2 4 5" xfId="3858" xr:uid="{00EEA518-A9F8-4584-B89C-AF0D121CBF7F}"/>
    <cellStyle name="Normal 8 4 2 5" xfId="803" xr:uid="{1E6EC6B8-FC5E-4753-B86C-0C5DC6A94AD9}"/>
    <cellStyle name="Normal 8 4 2 5 2" xfId="3859" xr:uid="{443826B8-BBA0-485F-B383-32C2104AA5A3}"/>
    <cellStyle name="Normal 8 4 2 5 3" xfId="3860" xr:uid="{D12D88ED-0A1C-479A-B9D3-66CE3898D748}"/>
    <cellStyle name="Normal 8 4 2 5 4" xfId="3861" xr:uid="{1A6E3390-FD2F-4E77-97AC-A5526EF074E3}"/>
    <cellStyle name="Normal 8 4 2 6" xfId="3862" xr:uid="{D6C62772-72FF-4038-ABAE-9B90AC57A3D8}"/>
    <cellStyle name="Normal 8 4 2 6 2" xfId="3863" xr:uid="{4787CB99-4FFC-43F7-8F82-A3A92F67A878}"/>
    <cellStyle name="Normal 8 4 2 6 3" xfId="3864" xr:uid="{0CE5C7D7-1465-4381-86B8-3B052C4224B4}"/>
    <cellStyle name="Normal 8 4 2 6 4" xfId="3865" xr:uid="{B58B7480-274E-41A9-8A32-D3F19257FA70}"/>
    <cellStyle name="Normal 8 4 2 7" xfId="3866" xr:uid="{B7249621-BC20-4555-A899-05EF3E9BC649}"/>
    <cellStyle name="Normal 8 4 2 8" xfId="3867" xr:uid="{4005FA02-1ED9-47C1-B794-A179603CD793}"/>
    <cellStyle name="Normal 8 4 2 9" xfId="3868" xr:uid="{D456B817-98C3-461A-A15A-99BCD3B538C9}"/>
    <cellStyle name="Normal 8 4 3" xfId="391" xr:uid="{17619904-C5E3-4705-AA80-408498878A7E}"/>
    <cellStyle name="Normal 8 4 3 2" xfId="804" xr:uid="{4303214B-1486-451B-B2D2-8F11D8F497D7}"/>
    <cellStyle name="Normal 8 4 3 2 2" xfId="805" xr:uid="{883A097A-DAF7-4736-BBD5-38762F9F55DF}"/>
    <cellStyle name="Normal 8 4 3 2 2 2" xfId="2186" xr:uid="{E627302A-60B7-4FA2-B58B-0E1300D30821}"/>
    <cellStyle name="Normal 8 4 3 2 2 2 2" xfId="2187" xr:uid="{8EC402FB-0759-4D11-839B-194D463F19AC}"/>
    <cellStyle name="Normal 8 4 3 2 2 3" xfId="2188" xr:uid="{C3D21356-47E6-4C38-BBE3-39622775C8CB}"/>
    <cellStyle name="Normal 8 4 3 2 2 4" xfId="3869" xr:uid="{9054686C-22B9-4B9A-AFC7-79EA2B2C8C43}"/>
    <cellStyle name="Normal 8 4 3 2 3" xfId="2189" xr:uid="{1212D9CF-EA6C-4A24-A453-EDD14AAC04E5}"/>
    <cellStyle name="Normal 8 4 3 2 3 2" xfId="2190" xr:uid="{DF597546-708C-4826-BBCF-00D4443A7C91}"/>
    <cellStyle name="Normal 8 4 3 2 3 3" xfId="3870" xr:uid="{29298366-276F-481B-BC26-769FBEDF0BF9}"/>
    <cellStyle name="Normal 8 4 3 2 3 4" xfId="3871" xr:uid="{65945D47-6B9D-4424-838E-A985804CBF1C}"/>
    <cellStyle name="Normal 8 4 3 2 4" xfId="2191" xr:uid="{F13AD5BA-BD04-44F4-9EDE-180BC3322AE2}"/>
    <cellStyle name="Normal 8 4 3 2 5" xfId="3872" xr:uid="{CA85E5EA-1F47-4ABD-B4E7-CE662238593A}"/>
    <cellStyle name="Normal 8 4 3 2 6" xfId="3873" xr:uid="{BD9E34E0-4C66-4289-851A-8B11B96CC5C9}"/>
    <cellStyle name="Normal 8 4 3 3" xfId="806" xr:uid="{74A2B32C-D89D-4ADA-9712-E0E1238881CC}"/>
    <cellStyle name="Normal 8 4 3 3 2" xfId="2192" xr:uid="{7779C36F-B5DB-43C0-927F-7707F8A9DF9C}"/>
    <cellStyle name="Normal 8 4 3 3 2 2" xfId="2193" xr:uid="{627673A4-877A-424B-888E-44CCF82644E6}"/>
    <cellStyle name="Normal 8 4 3 3 2 3" xfId="3874" xr:uid="{12257C90-CA54-4CFD-8D41-1E2C5B02BE20}"/>
    <cellStyle name="Normal 8 4 3 3 2 4" xfId="3875" xr:uid="{44FB23A4-DC39-4E69-BBD5-DA48F821C169}"/>
    <cellStyle name="Normal 8 4 3 3 3" xfId="2194" xr:uid="{28403A77-172F-484B-B4F8-28C9CF8CF0C4}"/>
    <cellStyle name="Normal 8 4 3 3 4" xfId="3876" xr:uid="{3C670E04-2920-41BB-8564-DDA1AB45D2AB}"/>
    <cellStyle name="Normal 8 4 3 3 5" xfId="3877" xr:uid="{8CC839DE-D202-49B9-AE46-D6136B857F4B}"/>
    <cellStyle name="Normal 8 4 3 4" xfId="2195" xr:uid="{E580F8C1-8ECE-426A-A020-483937EA5F82}"/>
    <cellStyle name="Normal 8 4 3 4 2" xfId="2196" xr:uid="{28C2EC88-1907-4FC4-9220-6CFB853E9178}"/>
    <cellStyle name="Normal 8 4 3 4 3" xfId="3878" xr:uid="{6A099C43-5D48-437C-8D01-E4F5B26977CF}"/>
    <cellStyle name="Normal 8 4 3 4 4" xfId="3879" xr:uid="{DE2D08DF-E9F2-46E8-B2DA-F8E2280BE927}"/>
    <cellStyle name="Normal 8 4 3 5" xfId="2197" xr:uid="{A93EE5F5-45C6-494C-9DFF-EB2961E35989}"/>
    <cellStyle name="Normal 8 4 3 5 2" xfId="3880" xr:uid="{CE9028A7-BFB6-4054-854C-86F1775F324F}"/>
    <cellStyle name="Normal 8 4 3 5 3" xfId="3881" xr:uid="{4B3CB942-80ED-4FDB-9BBC-FF39787B8BC4}"/>
    <cellStyle name="Normal 8 4 3 5 4" xfId="3882" xr:uid="{13E2F96F-873F-417E-9F10-E0AC15FA670A}"/>
    <cellStyle name="Normal 8 4 3 6" xfId="3883" xr:uid="{002EC5C1-5886-430E-997A-2D462D44ACAB}"/>
    <cellStyle name="Normal 8 4 3 7" xfId="3884" xr:uid="{FCFF1EC8-9D9E-4A33-97F6-456DBEDEFB6A}"/>
    <cellStyle name="Normal 8 4 3 8" xfId="3885" xr:uid="{B8FA9817-3F73-4080-B5C2-7DCF981D8470}"/>
    <cellStyle name="Normal 8 4 4" xfId="392" xr:uid="{78A2DDDA-B9FB-4D78-AE1A-BF1C84C65918}"/>
    <cellStyle name="Normal 8 4 4 2" xfId="807" xr:uid="{1F387818-549C-4D44-B5BA-AAF0056985E1}"/>
    <cellStyle name="Normal 8 4 4 2 2" xfId="808" xr:uid="{8AF336CE-3851-4E77-A7EE-AA114E3FD05C}"/>
    <cellStyle name="Normal 8 4 4 2 2 2" xfId="2198" xr:uid="{1A987355-0D06-4F73-B39A-DFC59024B730}"/>
    <cellStyle name="Normal 8 4 4 2 2 3" xfId="3886" xr:uid="{C2627618-06CE-4B9D-8955-A8BC5D70C424}"/>
    <cellStyle name="Normal 8 4 4 2 2 4" xfId="3887" xr:uid="{25F444D9-0D0B-491C-8A90-A18B893AF85A}"/>
    <cellStyle name="Normal 8 4 4 2 3" xfId="2199" xr:uid="{04AE1FFA-025C-4632-A316-244F8AE33E42}"/>
    <cellStyle name="Normal 8 4 4 2 4" xfId="3888" xr:uid="{FBC96CAD-09DD-4CD5-BC0C-53A33ACF3C89}"/>
    <cellStyle name="Normal 8 4 4 2 5" xfId="3889" xr:uid="{E448CC12-CE0E-477F-B132-106FEE2546E8}"/>
    <cellStyle name="Normal 8 4 4 3" xfId="809" xr:uid="{6453BCF7-D76C-464D-BAD3-5625F4C37DE1}"/>
    <cellStyle name="Normal 8 4 4 3 2" xfId="2200" xr:uid="{90EB97DB-DC73-42BF-BBDD-4FBEE9EDAE4C}"/>
    <cellStyle name="Normal 8 4 4 3 3" xfId="3890" xr:uid="{6A3405BC-B088-4B76-A216-A1FC16A953DF}"/>
    <cellStyle name="Normal 8 4 4 3 4" xfId="3891" xr:uid="{42820028-0AD9-4B01-90A0-BFD960FD322B}"/>
    <cellStyle name="Normal 8 4 4 4" xfId="2201" xr:uid="{02E8A348-2224-400E-9318-552A59A0C849}"/>
    <cellStyle name="Normal 8 4 4 4 2" xfId="3892" xr:uid="{02879053-865E-48D1-A431-E291A9C79DDB}"/>
    <cellStyle name="Normal 8 4 4 4 3" xfId="3893" xr:uid="{CECE8577-F359-45CD-BE01-E4D8ACD8AD28}"/>
    <cellStyle name="Normal 8 4 4 4 4" xfId="3894" xr:uid="{5FCE58C2-5F55-4BD3-B1BA-E749EC3605ED}"/>
    <cellStyle name="Normal 8 4 4 5" xfId="3895" xr:uid="{CFE3D4D1-563A-4D59-8683-A8D8B8031C1D}"/>
    <cellStyle name="Normal 8 4 4 6" xfId="3896" xr:uid="{46DF822A-49E7-4784-8F01-5BB9978A86BE}"/>
    <cellStyle name="Normal 8 4 4 7" xfId="3897" xr:uid="{043165DA-1A81-416D-905F-2D604CF299BC}"/>
    <cellStyle name="Normal 8 4 5" xfId="393" xr:uid="{8687F717-EB99-4452-9818-BC1A5677F9C2}"/>
    <cellStyle name="Normal 8 4 5 2" xfId="810" xr:uid="{8A1EFFCC-5F28-42A7-8472-4365F9E5326E}"/>
    <cellStyle name="Normal 8 4 5 2 2" xfId="2202" xr:uid="{7C68A40F-760B-4DFD-A3EF-37BF830A9A1A}"/>
    <cellStyle name="Normal 8 4 5 2 3" xfId="3898" xr:uid="{FE71C8B7-F602-417D-8925-4F5F5428E565}"/>
    <cellStyle name="Normal 8 4 5 2 4" xfId="3899" xr:uid="{E5F5228F-FBB8-4F6C-835C-57E07A542279}"/>
    <cellStyle name="Normal 8 4 5 3" xfId="2203" xr:uid="{DEBCBEE6-059D-475F-BE90-3836BA6A8D7B}"/>
    <cellStyle name="Normal 8 4 5 3 2" xfId="3900" xr:uid="{86775E92-4354-41EE-AF66-9E1FE257632A}"/>
    <cellStyle name="Normal 8 4 5 3 3" xfId="3901" xr:uid="{EF7A8B34-1F19-4C7E-BE91-1295A6307019}"/>
    <cellStyle name="Normal 8 4 5 3 4" xfId="3902" xr:uid="{C1745344-E72C-4943-9D7C-15150597578B}"/>
    <cellStyle name="Normal 8 4 5 4" xfId="3903" xr:uid="{9E25FCA1-6AE1-429B-A6BC-4B45EAC2EB49}"/>
    <cellStyle name="Normal 8 4 5 5" xfId="3904" xr:uid="{5E485F0B-813D-4C44-8DB1-253E6EB4659C}"/>
    <cellStyle name="Normal 8 4 5 6" xfId="3905" xr:uid="{2DE3899C-EB7F-4157-9E2F-05B4A15000EE}"/>
    <cellStyle name="Normal 8 4 6" xfId="811" xr:uid="{20E1C3B4-A103-40AA-856B-593882EE8D9F}"/>
    <cellStyle name="Normal 8 4 6 2" xfId="2204" xr:uid="{FB711D58-29C2-47BB-BADC-F8C59BE19427}"/>
    <cellStyle name="Normal 8 4 6 2 2" xfId="3906" xr:uid="{E4AF6CBE-5A2F-4CF7-8C88-8936D2DCA503}"/>
    <cellStyle name="Normal 8 4 6 2 3" xfId="3907" xr:uid="{56A0EC63-DE59-4751-8F06-60A59B3C2E60}"/>
    <cellStyle name="Normal 8 4 6 2 4" xfId="3908" xr:uid="{878EBAFD-A768-4A8B-87D1-F802EA0725CC}"/>
    <cellStyle name="Normal 8 4 6 3" xfId="3909" xr:uid="{583B3A15-6D0F-48F3-AE4A-A941BA62630C}"/>
    <cellStyle name="Normal 8 4 6 4" xfId="3910" xr:uid="{B3450A4A-85E5-49E4-BE51-C60349CBC530}"/>
    <cellStyle name="Normal 8 4 6 5" xfId="3911" xr:uid="{D5E4A301-6536-4C59-ACC3-DFE50CCA5883}"/>
    <cellStyle name="Normal 8 4 7" xfId="2205" xr:uid="{D6CAE75D-F295-4607-96B7-EA1A20158D09}"/>
    <cellStyle name="Normal 8 4 7 2" xfId="3912" xr:uid="{7C4D5DE8-4BF6-4393-B222-CDE441F92383}"/>
    <cellStyle name="Normal 8 4 7 3" xfId="3913" xr:uid="{BC66747A-A0FF-462E-BAC5-D624FEBF14A2}"/>
    <cellStyle name="Normal 8 4 7 4" xfId="3914" xr:uid="{ED02EDFF-7E99-4AC8-BD35-ED43E7A414B8}"/>
    <cellStyle name="Normal 8 4 8" xfId="3915" xr:uid="{4F7AA9A4-9492-4EC1-935E-5B33348398F7}"/>
    <cellStyle name="Normal 8 4 8 2" xfId="3916" xr:uid="{9B0E274A-5421-4145-87DA-3E1BD2934B93}"/>
    <cellStyle name="Normal 8 4 8 3" xfId="3917" xr:uid="{0CCC5DD2-E107-49CD-B843-0E0E0AAFEE27}"/>
    <cellStyle name="Normal 8 4 8 4" xfId="3918" xr:uid="{499EE30D-F21F-4D70-BC13-F725CA49B99E}"/>
    <cellStyle name="Normal 8 4 9" xfId="3919" xr:uid="{4DCF7B70-64CA-4DD0-BEAA-E95F22412D58}"/>
    <cellStyle name="Normal 8 5" xfId="161" xr:uid="{A279723D-2099-457F-A09B-C3F966B1B425}"/>
    <cellStyle name="Normal 8 5 2" xfId="162" xr:uid="{9625A616-4F2A-417D-8F4A-1DB9B0153B64}"/>
    <cellStyle name="Normal 8 5 2 2" xfId="394" xr:uid="{F863AAA7-4481-48A1-A661-5B5B2D17B696}"/>
    <cellStyle name="Normal 8 5 2 2 2" xfId="812" xr:uid="{E0F1E153-16E9-4091-89C1-1C0F17DCC2CB}"/>
    <cellStyle name="Normal 8 5 2 2 2 2" xfId="2206" xr:uid="{043BBA55-5022-4658-8D9A-F7963F2B5D9E}"/>
    <cellStyle name="Normal 8 5 2 2 2 3" xfId="3920" xr:uid="{DDFD5F46-4894-4940-BE74-C3DD60CDF183}"/>
    <cellStyle name="Normal 8 5 2 2 2 4" xfId="3921" xr:uid="{6FD1EF2D-1797-49CC-ACF3-08025362CDE6}"/>
    <cellStyle name="Normal 8 5 2 2 3" xfId="2207" xr:uid="{874F6A64-B0C9-4E2A-ACFA-D8FE837856F3}"/>
    <cellStyle name="Normal 8 5 2 2 3 2" xfId="3922" xr:uid="{57152EA5-E839-4C90-8634-B44E900BEC1D}"/>
    <cellStyle name="Normal 8 5 2 2 3 3" xfId="3923" xr:uid="{A65D0FBF-49D3-4284-9E21-5390C1B518F0}"/>
    <cellStyle name="Normal 8 5 2 2 3 4" xfId="3924" xr:uid="{FBAEDA2A-1368-4FC7-814E-28BF7EEEE884}"/>
    <cellStyle name="Normal 8 5 2 2 4" xfId="3925" xr:uid="{8C0131A4-4767-4347-819D-21B47D78B5AF}"/>
    <cellStyle name="Normal 8 5 2 2 5" xfId="3926" xr:uid="{630B71BC-B4A0-49EC-A572-7C91C176CE81}"/>
    <cellStyle name="Normal 8 5 2 2 6" xfId="3927" xr:uid="{8C361622-9129-4653-BAC0-38B3FADE3076}"/>
    <cellStyle name="Normal 8 5 2 3" xfId="813" xr:uid="{A331B4B6-70D5-4EA9-8799-47DF3EE8F22C}"/>
    <cellStyle name="Normal 8 5 2 3 2" xfId="2208" xr:uid="{D76C57D1-9EBA-4538-BB92-AEF171998A3D}"/>
    <cellStyle name="Normal 8 5 2 3 2 2" xfId="3928" xr:uid="{E35F63CA-1505-4755-A3C3-ABBDB8D3E64B}"/>
    <cellStyle name="Normal 8 5 2 3 2 3" xfId="3929" xr:uid="{4F431A8C-D66A-44EE-9087-B3E0528D9229}"/>
    <cellStyle name="Normal 8 5 2 3 2 4" xfId="3930" xr:uid="{79A0998B-F787-4DBA-BE98-2CE70CA02320}"/>
    <cellStyle name="Normal 8 5 2 3 3" xfId="3931" xr:uid="{D2F0CEF4-EDAD-4AE5-B0A4-978A5ED8BBFB}"/>
    <cellStyle name="Normal 8 5 2 3 4" xfId="3932" xr:uid="{2728F05E-97D3-4904-96C8-8F75E1AAD0E8}"/>
    <cellStyle name="Normal 8 5 2 3 5" xfId="3933" xr:uid="{48E1703C-70C9-4071-9C3D-5E986E12EC0B}"/>
    <cellStyle name="Normal 8 5 2 4" xfId="2209" xr:uid="{5ECE96F9-1579-4018-B0E4-94D944EBBD3F}"/>
    <cellStyle name="Normal 8 5 2 4 2" xfId="3934" xr:uid="{F8035FD2-02CB-42B9-8F2A-C817FB54DE0F}"/>
    <cellStyle name="Normal 8 5 2 4 3" xfId="3935" xr:uid="{4E3BAE40-E4A2-4015-922B-594BAED44E1E}"/>
    <cellStyle name="Normal 8 5 2 4 4" xfId="3936" xr:uid="{AE17E91B-94D9-4220-8452-2B7C51C82361}"/>
    <cellStyle name="Normal 8 5 2 5" xfId="3937" xr:uid="{C7EE46C3-FFC0-45ED-BDDF-9012261DFD49}"/>
    <cellStyle name="Normal 8 5 2 5 2" xfId="3938" xr:uid="{49116E4A-9F9A-4F6D-BB2C-62B848451AD8}"/>
    <cellStyle name="Normal 8 5 2 5 3" xfId="3939" xr:uid="{667A823B-D46B-4F85-B041-027CAB920F19}"/>
    <cellStyle name="Normal 8 5 2 5 4" xfId="3940" xr:uid="{BC7C0140-77BD-4A06-B6B5-93548CDCF29C}"/>
    <cellStyle name="Normal 8 5 2 6" xfId="3941" xr:uid="{96A7E0A5-501D-4459-8884-AF683C002F55}"/>
    <cellStyle name="Normal 8 5 2 7" xfId="3942" xr:uid="{E9058E68-5E6C-43B6-B07C-D96A3C1C0E3A}"/>
    <cellStyle name="Normal 8 5 2 8" xfId="3943" xr:uid="{D47067C7-3C1F-4FBA-9C61-C63E59838679}"/>
    <cellStyle name="Normal 8 5 3" xfId="395" xr:uid="{2A01472E-CE6B-40E7-9A7D-69975B35FAA9}"/>
    <cellStyle name="Normal 8 5 3 2" xfId="814" xr:uid="{8A74C14A-3545-4FB0-B8BC-E299B793CB0A}"/>
    <cellStyle name="Normal 8 5 3 2 2" xfId="815" xr:uid="{2ABCE2D5-EABA-4317-89CC-D5C21E655FAF}"/>
    <cellStyle name="Normal 8 5 3 2 3" xfId="3944" xr:uid="{74CCDC72-52C5-4CDE-976F-EBE6CD6F504D}"/>
    <cellStyle name="Normal 8 5 3 2 4" xfId="3945" xr:uid="{61065B20-80A9-482B-9B08-A4E01D15A2EB}"/>
    <cellStyle name="Normal 8 5 3 3" xfId="816" xr:uid="{01DBB2F7-8D3D-4165-A558-E77DB24E3A42}"/>
    <cellStyle name="Normal 8 5 3 3 2" xfId="3946" xr:uid="{0F55A8DB-7771-441A-A967-10674EB05E43}"/>
    <cellStyle name="Normal 8 5 3 3 3" xfId="3947" xr:uid="{5BB4CFDA-6EE4-4B07-897B-AA6A8B695F79}"/>
    <cellStyle name="Normal 8 5 3 3 4" xfId="3948" xr:uid="{35E7AE24-AD9D-474B-BCA2-60633485D6FC}"/>
    <cellStyle name="Normal 8 5 3 4" xfId="3949" xr:uid="{2BA514F1-BD68-4FCC-8F46-6F58D4A613B0}"/>
    <cellStyle name="Normal 8 5 3 5" xfId="3950" xr:uid="{CA397001-9DA3-4847-B020-CF9DCE5D4D25}"/>
    <cellStyle name="Normal 8 5 3 6" xfId="3951" xr:uid="{23961FC2-FAE8-44FE-9473-6E3196C3EA60}"/>
    <cellStyle name="Normal 8 5 4" xfId="396" xr:uid="{B73F6EE9-154D-4895-A8F0-E9EB2725E01C}"/>
    <cellStyle name="Normal 8 5 4 2" xfId="817" xr:uid="{E3C44651-6F90-40AB-84C9-9F41F41C402A}"/>
    <cellStyle name="Normal 8 5 4 2 2" xfId="3952" xr:uid="{CB2A67B1-EFDF-4CC9-95BD-E300FF29A5C8}"/>
    <cellStyle name="Normal 8 5 4 2 3" xfId="3953" xr:uid="{19F27988-CF1E-4D89-947F-CE0729317798}"/>
    <cellStyle name="Normal 8 5 4 2 4" xfId="3954" xr:uid="{8C2E7B90-B97F-4B9A-BCBF-DE9E2ADA75D7}"/>
    <cellStyle name="Normal 8 5 4 3" xfId="3955" xr:uid="{FE575ABC-E202-42E4-B97A-F0EDF724C952}"/>
    <cellStyle name="Normal 8 5 4 4" xfId="3956" xr:uid="{2763B65C-C38C-4F42-9F16-2862920B8FF8}"/>
    <cellStyle name="Normal 8 5 4 5" xfId="3957" xr:uid="{8E311C5B-A758-4418-BED6-E63F325389CF}"/>
    <cellStyle name="Normal 8 5 5" xfId="818" xr:uid="{27EA4C3A-0DA5-4A54-86AC-0D02956F873A}"/>
    <cellStyle name="Normal 8 5 5 2" xfId="3958" xr:uid="{3FE3D19F-21B0-4BE8-800D-8601C598CCAD}"/>
    <cellStyle name="Normal 8 5 5 3" xfId="3959" xr:uid="{98CE9CB9-D1BA-4F5C-986C-7094BBBAAC39}"/>
    <cellStyle name="Normal 8 5 5 4" xfId="3960" xr:uid="{F02EB816-45A5-425A-AD90-DF2144871315}"/>
    <cellStyle name="Normal 8 5 6" xfId="3961" xr:uid="{F5F25889-C754-428F-9BE8-DBEBF255CC53}"/>
    <cellStyle name="Normal 8 5 6 2" xfId="3962" xr:uid="{EC1ED6FF-709C-4122-BB7F-02FF1542F251}"/>
    <cellStyle name="Normal 8 5 6 3" xfId="3963" xr:uid="{B7C0B4DF-4C4A-4AF4-807B-19AD72EF4FA2}"/>
    <cellStyle name="Normal 8 5 6 4" xfId="3964" xr:uid="{F06DCCE1-52F9-4821-8437-20E40235E8A7}"/>
    <cellStyle name="Normal 8 5 7" xfId="3965" xr:uid="{552AB7FF-A0B1-4502-B2D3-15BDAB5493A5}"/>
    <cellStyle name="Normal 8 5 8" xfId="3966" xr:uid="{47A7FE1F-29E8-4ACA-BEE0-53A3E0E4A4F3}"/>
    <cellStyle name="Normal 8 5 9" xfId="3967" xr:uid="{5AEDD8B5-1AED-40EE-9D86-4524D35BAC0A}"/>
    <cellStyle name="Normal 8 6" xfId="163" xr:uid="{B21BDBD9-20EB-4FCA-BE3A-E94EECEF1A8A}"/>
    <cellStyle name="Normal 8 6 2" xfId="397" xr:uid="{45E385FC-5848-43F2-BFFD-E01614715062}"/>
    <cellStyle name="Normal 8 6 2 2" xfId="819" xr:uid="{7346ACAE-5057-450A-A4E1-0054EEE6B841}"/>
    <cellStyle name="Normal 8 6 2 2 2" xfId="2210" xr:uid="{D98765C0-1B97-4061-9E3A-8A232DBBA6D6}"/>
    <cellStyle name="Normal 8 6 2 2 2 2" xfId="2211" xr:uid="{B1C7E91C-4D9A-47B0-AFA5-29D207BB1A94}"/>
    <cellStyle name="Normal 8 6 2 2 3" xfId="2212" xr:uid="{E336A1FC-5323-4FE3-B3C0-C5455B16741E}"/>
    <cellStyle name="Normal 8 6 2 2 4" xfId="3968" xr:uid="{6F314D62-A642-4A1B-B600-C2A037E19664}"/>
    <cellStyle name="Normal 8 6 2 3" xfId="2213" xr:uid="{032CD344-B71F-42BF-9F40-348314FC5D66}"/>
    <cellStyle name="Normal 8 6 2 3 2" xfId="2214" xr:uid="{F9F8CDCA-B285-401D-AB05-F572C0FAB9E4}"/>
    <cellStyle name="Normal 8 6 2 3 3" xfId="3969" xr:uid="{67CA4C6C-F907-4DDC-ACBA-A2929505183D}"/>
    <cellStyle name="Normal 8 6 2 3 4" xfId="3970" xr:uid="{FE63669B-7020-4EE4-BBAC-D867B5A315DE}"/>
    <cellStyle name="Normal 8 6 2 4" xfId="2215" xr:uid="{72396B9D-7470-4A70-ABAA-1F2669E5526D}"/>
    <cellStyle name="Normal 8 6 2 5" xfId="3971" xr:uid="{2F7E73AD-02A1-445F-A526-EF346DFC03A0}"/>
    <cellStyle name="Normal 8 6 2 6" xfId="3972" xr:uid="{3BF8C477-C7E4-48B9-8EA8-50406668CBFE}"/>
    <cellStyle name="Normal 8 6 3" xfId="820" xr:uid="{4915F65F-D296-4F78-8A1F-90095F2B9C2E}"/>
    <cellStyle name="Normal 8 6 3 2" xfId="2216" xr:uid="{79C984C1-10F0-4B3C-A182-C76A7E766395}"/>
    <cellStyle name="Normal 8 6 3 2 2" xfId="2217" xr:uid="{76B652A4-B056-4A55-BD8F-8209B122E65B}"/>
    <cellStyle name="Normal 8 6 3 2 3" xfId="3973" xr:uid="{E4A70C51-D5CA-4492-A986-4A5225D91898}"/>
    <cellStyle name="Normal 8 6 3 2 4" xfId="3974" xr:uid="{B0BD74AA-CDEC-43E1-80E6-A743C088792E}"/>
    <cellStyle name="Normal 8 6 3 3" xfId="2218" xr:uid="{BD29712A-A98F-44B0-8680-5170A5BEF569}"/>
    <cellStyle name="Normal 8 6 3 4" xfId="3975" xr:uid="{B03957F4-D380-4193-941C-E6B019E840E2}"/>
    <cellStyle name="Normal 8 6 3 5" xfId="3976" xr:uid="{5231858E-C182-41F7-911E-2B09EBD550E3}"/>
    <cellStyle name="Normal 8 6 4" xfId="2219" xr:uid="{C09DA4B5-AC0B-46A1-80AE-AA418DA0B795}"/>
    <cellStyle name="Normal 8 6 4 2" xfId="2220" xr:uid="{E3279394-D9BC-4F7E-A8D0-50961D091ACA}"/>
    <cellStyle name="Normal 8 6 4 3" xfId="3977" xr:uid="{D5BA2C6E-19A4-48F5-B73A-8C0B96775925}"/>
    <cellStyle name="Normal 8 6 4 4" xfId="3978" xr:uid="{F9639E44-AF44-4556-A73C-33DB479A5042}"/>
    <cellStyle name="Normal 8 6 5" xfId="2221" xr:uid="{6423B54C-8D02-466B-B9F6-A41984B884ED}"/>
    <cellStyle name="Normal 8 6 5 2" xfId="3979" xr:uid="{F28BB98B-79E2-44DA-AEB6-777C5DCF1745}"/>
    <cellStyle name="Normal 8 6 5 3" xfId="3980" xr:uid="{9D4431E7-7B98-436B-861F-9D1C68511F8C}"/>
    <cellStyle name="Normal 8 6 5 4" xfId="3981" xr:uid="{ADC9B1C4-7438-43BC-BF88-786C84D90B3A}"/>
    <cellStyle name="Normal 8 6 6" xfId="3982" xr:uid="{C0184AD2-C2DC-432D-A25E-F1E000B46CAC}"/>
    <cellStyle name="Normal 8 6 7" xfId="3983" xr:uid="{732BB1A4-65B1-4136-B7BD-FA9A8EF7168F}"/>
    <cellStyle name="Normal 8 6 8" xfId="3984" xr:uid="{6D30DE40-4795-4951-AA49-A09EC465680B}"/>
    <cellStyle name="Normal 8 7" xfId="398" xr:uid="{3E4B1DA0-99A4-450C-BA43-9344992C173C}"/>
    <cellStyle name="Normal 8 7 2" xfId="821" xr:uid="{A15D8D5C-E73D-4E87-AC51-59E1939B09EB}"/>
    <cellStyle name="Normal 8 7 2 2" xfId="822" xr:uid="{FFA53CA4-26FF-4536-8453-9631D60E9883}"/>
    <cellStyle name="Normal 8 7 2 2 2" xfId="2222" xr:uid="{8D49A8A1-0C4C-4206-862F-03D5887732C6}"/>
    <cellStyle name="Normal 8 7 2 2 3" xfId="3985" xr:uid="{D6902A2F-78DE-4800-968F-C3AE7689A5B0}"/>
    <cellStyle name="Normal 8 7 2 2 4" xfId="3986" xr:uid="{12B58617-8DC1-47BD-A590-F6676648F1AF}"/>
    <cellStyle name="Normal 8 7 2 3" xfId="2223" xr:uid="{FD0C7FD5-B580-4AE7-A9A2-F970E98233F2}"/>
    <cellStyle name="Normal 8 7 2 4" xfId="3987" xr:uid="{C8D11964-1162-4B9B-854F-6E366C9EE8A7}"/>
    <cellStyle name="Normal 8 7 2 5" xfId="3988" xr:uid="{C986A113-9312-42B3-96DF-FBCAA19D98CF}"/>
    <cellStyle name="Normal 8 7 3" xfId="823" xr:uid="{5A440DDC-D34F-48D8-A259-D8E22AE8F69C}"/>
    <cellStyle name="Normal 8 7 3 2" xfId="2224" xr:uid="{EE57F6C5-2219-4B03-9E53-1D4B66B520B4}"/>
    <cellStyle name="Normal 8 7 3 3" xfId="3989" xr:uid="{B1428C96-C0FA-4450-8B29-838D95FC567F}"/>
    <cellStyle name="Normal 8 7 3 4" xfId="3990" xr:uid="{99C2417B-C73C-4669-8382-6857686EB1F9}"/>
    <cellStyle name="Normal 8 7 4" xfId="2225" xr:uid="{AB9C1DA0-EBEC-4DF9-9BA6-9A7052252E39}"/>
    <cellStyle name="Normal 8 7 4 2" xfId="3991" xr:uid="{1D37241D-F90F-40E9-B890-E6C1C429AC3F}"/>
    <cellStyle name="Normal 8 7 4 3" xfId="3992" xr:uid="{FB282227-6840-48F2-9122-9AC62AC992F6}"/>
    <cellStyle name="Normal 8 7 4 4" xfId="3993" xr:uid="{9F8766DC-64AD-4ABC-B565-71DEF502F754}"/>
    <cellStyle name="Normal 8 7 5" xfId="3994" xr:uid="{9636A3B7-AEB5-47CA-9E14-9EFC49C0CE52}"/>
    <cellStyle name="Normal 8 7 6" xfId="3995" xr:uid="{9361500C-6FFD-4432-AEC7-B070736AC2B2}"/>
    <cellStyle name="Normal 8 7 7" xfId="3996" xr:uid="{0728E34A-70F6-4874-B715-40F6EABE4A7D}"/>
    <cellStyle name="Normal 8 8" xfId="399" xr:uid="{E13533FD-D901-46D5-9225-4A05B10EEEE7}"/>
    <cellStyle name="Normal 8 8 2" xfId="824" xr:uid="{E391DB8C-C1DA-4354-A5D5-C8286FE47ED8}"/>
    <cellStyle name="Normal 8 8 2 2" xfId="2226" xr:uid="{DAB6B71C-F6D9-48B2-965D-3E4427E96286}"/>
    <cellStyle name="Normal 8 8 2 3" xfId="3997" xr:uid="{3D8F11A2-799E-40C0-9111-FB0F65913C4C}"/>
    <cellStyle name="Normal 8 8 2 4" xfId="3998" xr:uid="{57B6DB7A-2191-4ABD-8535-72B82A0B4159}"/>
    <cellStyle name="Normal 8 8 3" xfId="2227" xr:uid="{80A97C05-E970-4B85-BEAA-B98F4F901F5E}"/>
    <cellStyle name="Normal 8 8 3 2" xfId="3999" xr:uid="{2829927D-FA59-47D2-8957-D9E2DAEE7E46}"/>
    <cellStyle name="Normal 8 8 3 3" xfId="4000" xr:uid="{D6098995-A65B-4B89-89B7-BFB7D2E553D2}"/>
    <cellStyle name="Normal 8 8 3 4" xfId="4001" xr:uid="{FC5EECDF-04E1-4696-817F-EAB290242ED7}"/>
    <cellStyle name="Normal 8 8 4" xfId="4002" xr:uid="{1092DEDB-9F30-486E-B3AD-574B73D7115E}"/>
    <cellStyle name="Normal 8 8 5" xfId="4003" xr:uid="{6E1CAB3C-7F72-40B6-B140-3DF5D05412DD}"/>
    <cellStyle name="Normal 8 8 6" xfId="4004" xr:uid="{E732410A-8573-4A56-8AC8-09B881F83D27}"/>
    <cellStyle name="Normal 8 9" xfId="400" xr:uid="{60CBFB3E-B6AA-420A-AF7D-61948F8FE260}"/>
    <cellStyle name="Normal 8 9 2" xfId="2228" xr:uid="{8FDAD099-302E-4E0D-94EC-193A96947CA7}"/>
    <cellStyle name="Normal 8 9 2 2" xfId="4005" xr:uid="{34D81AF1-C96B-434B-B091-63049D324201}"/>
    <cellStyle name="Normal 8 9 2 2 2" xfId="4410" xr:uid="{0C7465A0-4DDE-470F-ABCD-C9FD9713756B}"/>
    <cellStyle name="Normal 8 9 2 2 3" xfId="4689" xr:uid="{8235ECA1-C4B2-4DDB-827F-E5EBBD0E6500}"/>
    <cellStyle name="Normal 8 9 2 3" xfId="4006" xr:uid="{28520AA8-3D65-4AE4-B800-E54906B955FE}"/>
    <cellStyle name="Normal 8 9 2 4" xfId="4007" xr:uid="{EC581453-577B-4C58-986B-D99FB6486136}"/>
    <cellStyle name="Normal 8 9 3" xfId="4008" xr:uid="{4B5FECA4-320A-4258-BE3D-7838DC97EFB1}"/>
    <cellStyle name="Normal 8 9 3 2" xfId="5343" xr:uid="{26B06C99-BDA5-4025-8C09-82F9ACAB98B7}"/>
    <cellStyle name="Normal 8 9 4" xfId="4009" xr:uid="{0ADA9B37-2BD8-4511-845C-7AEC22E2F003}"/>
    <cellStyle name="Normal 8 9 4 2" xfId="4580" xr:uid="{A27952E1-8014-41B6-8C32-66481D8E3820}"/>
    <cellStyle name="Normal 8 9 4 3" xfId="4690" xr:uid="{DEB9A105-6780-4A5F-9257-7B787A7763CC}"/>
    <cellStyle name="Normal 8 9 4 4" xfId="4609" xr:uid="{13926439-0E6C-475F-B86A-91B10DC5FC7D}"/>
    <cellStyle name="Normal 8 9 5" xfId="4010" xr:uid="{1E18BCDB-C83D-4938-AC28-380E06D39400}"/>
    <cellStyle name="Normal 9" xfId="164" xr:uid="{39AE790E-022E-49FD-95AF-9B492B556901}"/>
    <cellStyle name="Normal 9 10" xfId="401" xr:uid="{40DA7A5E-6299-4C0E-8BAA-A67B1AD1DB63}"/>
    <cellStyle name="Normal 9 10 2" xfId="2229" xr:uid="{8D333847-E758-4F02-8C5B-34BAA7B925DA}"/>
    <cellStyle name="Normal 9 10 2 2" xfId="4011" xr:uid="{1A0513FC-CC34-47F9-88E0-1644F6FAC739}"/>
    <cellStyle name="Normal 9 10 2 3" xfId="4012" xr:uid="{AC173C77-424F-4284-AA05-97424231945F}"/>
    <cellStyle name="Normal 9 10 2 4" xfId="4013" xr:uid="{17C7E726-9A0F-4C77-9523-291204072449}"/>
    <cellStyle name="Normal 9 10 3" xfId="4014" xr:uid="{EAB0C459-3277-408F-8285-47E965B3962A}"/>
    <cellStyle name="Normal 9 10 4" xfId="4015" xr:uid="{BBDA4F50-00BD-4B17-AF1F-4A62C2903C4B}"/>
    <cellStyle name="Normal 9 10 5" xfId="4016" xr:uid="{053A8F2B-2A91-4A8F-BC6C-F9A096E7053D}"/>
    <cellStyle name="Normal 9 11" xfId="2230" xr:uid="{0CBC1739-B810-449E-80B4-9D0CEC5CBAB5}"/>
    <cellStyle name="Normal 9 11 2" xfId="4017" xr:uid="{A45C3766-426B-417F-B191-1072A380B353}"/>
    <cellStyle name="Normal 9 11 3" xfId="4018" xr:uid="{0F4FF96F-B0D8-44D5-8197-6E53BFF87DF5}"/>
    <cellStyle name="Normal 9 11 4" xfId="4019" xr:uid="{33FB0CF8-3F87-44D1-A282-CD2642AD2734}"/>
    <cellStyle name="Normal 9 12" xfId="4020" xr:uid="{AB46D349-5903-461D-AF6D-3288433416EE}"/>
    <cellStyle name="Normal 9 12 2" xfId="4021" xr:uid="{5F850189-7439-4889-BD03-FA5D0D374F26}"/>
    <cellStyle name="Normal 9 12 3" xfId="4022" xr:uid="{784BE645-FB32-46E1-8335-31173FB648B7}"/>
    <cellStyle name="Normal 9 12 4" xfId="4023" xr:uid="{E7E1877F-5096-4FE0-A61D-A31218EE6F43}"/>
    <cellStyle name="Normal 9 13" xfId="4024" xr:uid="{7D193B21-FDCD-4C1F-8BD3-48F8FD057025}"/>
    <cellStyle name="Normal 9 13 2" xfId="4025" xr:uid="{D815F351-DEAE-4A20-A80E-BBFE84BC15AA}"/>
    <cellStyle name="Normal 9 14" xfId="4026" xr:uid="{45E126B9-DD10-4B4A-A116-91A899DE0D5F}"/>
    <cellStyle name="Normal 9 15" xfId="4027" xr:uid="{07C32B80-CBD9-402E-AEA8-0743B3E46A66}"/>
    <cellStyle name="Normal 9 16" xfId="4028" xr:uid="{2BEF325D-8FBC-42EC-86CD-FE55B850E5C3}"/>
    <cellStyle name="Normal 9 2" xfId="165" xr:uid="{052545F1-7E67-448D-91D9-44EC9BEA907F}"/>
    <cellStyle name="Normal 9 2 2" xfId="402" xr:uid="{0781B2D4-5D68-4E26-B759-2EDDBE109013}"/>
    <cellStyle name="Normal 9 2 2 2" xfId="4672" xr:uid="{4414E089-DB24-4986-A788-3E18F5E24D20}"/>
    <cellStyle name="Normal 9 2 3" xfId="4561" xr:uid="{909CCF98-DF77-43C8-8244-F40FC21EB167}"/>
    <cellStyle name="Normal 9 3" xfId="166" xr:uid="{7BA173DA-88A3-4744-80ED-13C1C499FEB8}"/>
    <cellStyle name="Normal 9 3 10" xfId="4029" xr:uid="{BCE8FC53-5AA7-4070-B84E-F9D30A131400}"/>
    <cellStyle name="Normal 9 3 11" xfId="4030" xr:uid="{3BD5C923-2B2D-447B-959A-FF8F8CB329E6}"/>
    <cellStyle name="Normal 9 3 2" xfId="167" xr:uid="{2B492C19-875F-4243-81FC-352BB42111BC}"/>
    <cellStyle name="Normal 9 3 2 2" xfId="168" xr:uid="{0BBD3E82-7240-485C-B844-E569BA20C564}"/>
    <cellStyle name="Normal 9 3 2 2 2" xfId="403" xr:uid="{FE84EDC4-3135-475E-BEBD-11713091C989}"/>
    <cellStyle name="Normal 9 3 2 2 2 2" xfId="825" xr:uid="{21FCFDE2-0958-42F0-BB5A-8D3D8B83FD68}"/>
    <cellStyle name="Normal 9 3 2 2 2 2 2" xfId="826" xr:uid="{5667EDD5-E8BE-42C2-8856-801154798AAE}"/>
    <cellStyle name="Normal 9 3 2 2 2 2 2 2" xfId="2231" xr:uid="{E0CCD495-B7A9-4364-9A9A-FA95D22059CE}"/>
    <cellStyle name="Normal 9 3 2 2 2 2 2 2 2" xfId="2232" xr:uid="{82421368-9A43-4C4B-B1AE-9AFF3B42BB92}"/>
    <cellStyle name="Normal 9 3 2 2 2 2 2 3" xfId="2233" xr:uid="{0C977498-FF4E-47E4-9FFC-C43DEDA15CCC}"/>
    <cellStyle name="Normal 9 3 2 2 2 2 3" xfId="2234" xr:uid="{311E3588-7DFC-41EB-BBB9-CB604FEFD2A2}"/>
    <cellStyle name="Normal 9 3 2 2 2 2 3 2" xfId="2235" xr:uid="{316D6E37-5731-4F4E-B3E2-48ED5330FC05}"/>
    <cellStyle name="Normal 9 3 2 2 2 2 4" xfId="2236" xr:uid="{8335D365-3964-4F12-9B82-71B550A15F07}"/>
    <cellStyle name="Normal 9 3 2 2 2 3" xfId="827" xr:uid="{292108A9-AB62-4307-8B20-03E3E90AA18A}"/>
    <cellStyle name="Normal 9 3 2 2 2 3 2" xfId="2237" xr:uid="{8079C2A8-6107-42E2-8B06-3850FA3087F7}"/>
    <cellStyle name="Normal 9 3 2 2 2 3 2 2" xfId="2238" xr:uid="{2A16214D-62EC-47CF-91B7-A5E9BA9043AB}"/>
    <cellStyle name="Normal 9 3 2 2 2 3 3" xfId="2239" xr:uid="{205B0510-4201-4DD3-B2B7-6864E0C09BD4}"/>
    <cellStyle name="Normal 9 3 2 2 2 3 4" xfId="4031" xr:uid="{30FDCEC7-3E6A-4F26-A05B-0071543BB4A1}"/>
    <cellStyle name="Normal 9 3 2 2 2 4" xfId="2240" xr:uid="{90C218A1-A794-4CD2-A7D6-DF550C96AD56}"/>
    <cellStyle name="Normal 9 3 2 2 2 4 2" xfId="2241" xr:uid="{F1E4B318-34FE-4DAA-8FDD-DD4EA61B86CE}"/>
    <cellStyle name="Normal 9 3 2 2 2 5" xfId="2242" xr:uid="{20BB57A0-A412-439D-AE5A-A1494D29CEDE}"/>
    <cellStyle name="Normal 9 3 2 2 2 6" xfId="4032" xr:uid="{2AB0691E-E2DF-4DF9-A7B9-CE199FF5C665}"/>
    <cellStyle name="Normal 9 3 2 2 3" xfId="404" xr:uid="{C4E199C4-05FE-4219-AAB3-AF90D58FE271}"/>
    <cellStyle name="Normal 9 3 2 2 3 2" xfId="828" xr:uid="{B7A96477-9FA0-40D9-AAA2-321973EAB75F}"/>
    <cellStyle name="Normal 9 3 2 2 3 2 2" xfId="829" xr:uid="{F272BE82-B259-4505-94C4-93CFCB978465}"/>
    <cellStyle name="Normal 9 3 2 2 3 2 2 2" xfId="2243" xr:uid="{62077358-0CEB-4488-9EFC-77FE221D2834}"/>
    <cellStyle name="Normal 9 3 2 2 3 2 2 2 2" xfId="2244" xr:uid="{67F1A120-B203-4554-8C6B-BDA30AD39216}"/>
    <cellStyle name="Normal 9 3 2 2 3 2 2 3" xfId="2245" xr:uid="{72CA4F9C-A9C6-417E-BC64-847986B0B4E1}"/>
    <cellStyle name="Normal 9 3 2 2 3 2 3" xfId="2246" xr:uid="{C6AA5DCD-56C0-4463-918D-7C6FD54F0758}"/>
    <cellStyle name="Normal 9 3 2 2 3 2 3 2" xfId="2247" xr:uid="{43C49B0D-0187-4837-832E-EA313D4B2358}"/>
    <cellStyle name="Normal 9 3 2 2 3 2 4" xfId="2248" xr:uid="{B847E798-CAB4-4E7D-BC4F-B244086338F7}"/>
    <cellStyle name="Normal 9 3 2 2 3 3" xfId="830" xr:uid="{838CCC62-8E0F-4296-99BB-65E811113B95}"/>
    <cellStyle name="Normal 9 3 2 2 3 3 2" xfId="2249" xr:uid="{F405F937-4230-4E39-A1C1-C5F481589BFB}"/>
    <cellStyle name="Normal 9 3 2 2 3 3 2 2" xfId="2250" xr:uid="{754CD600-5C5F-4826-89E4-A097328DCA22}"/>
    <cellStyle name="Normal 9 3 2 2 3 3 3" xfId="2251" xr:uid="{EACB4657-9DF2-41EA-9C0B-63FB777D6BAF}"/>
    <cellStyle name="Normal 9 3 2 2 3 4" xfId="2252" xr:uid="{3A7227F2-66DB-4230-98A8-FB7C8A14287E}"/>
    <cellStyle name="Normal 9 3 2 2 3 4 2" xfId="2253" xr:uid="{9C970C80-7E86-4F85-9F6A-3635770FBD3E}"/>
    <cellStyle name="Normal 9 3 2 2 3 5" xfId="2254" xr:uid="{CCB473E9-BF12-4374-9583-5F515B103146}"/>
    <cellStyle name="Normal 9 3 2 2 4" xfId="831" xr:uid="{FAD5E7A6-0F1B-480C-B326-F14DA77C5A52}"/>
    <cellStyle name="Normal 9 3 2 2 4 2" xfId="832" xr:uid="{97EFCC32-6E7A-49B3-ACE6-5FC776C08127}"/>
    <cellStyle name="Normal 9 3 2 2 4 2 2" xfId="2255" xr:uid="{216F0A35-13B2-470E-B3B6-1E9F916A1E29}"/>
    <cellStyle name="Normal 9 3 2 2 4 2 2 2" xfId="2256" xr:uid="{107A2CE6-B5AA-47CD-BB9A-AF9AEB442213}"/>
    <cellStyle name="Normal 9 3 2 2 4 2 3" xfId="2257" xr:uid="{D5C40C7D-BE07-455F-A25F-9E4577450EF9}"/>
    <cellStyle name="Normal 9 3 2 2 4 3" xfId="2258" xr:uid="{099282DC-2A1F-45D9-BB35-79F9228297A9}"/>
    <cellStyle name="Normal 9 3 2 2 4 3 2" xfId="2259" xr:uid="{6354E225-FE71-41B6-B289-E55023DF643D}"/>
    <cellStyle name="Normal 9 3 2 2 4 4" xfId="2260" xr:uid="{9456013F-E344-4E6C-8D9E-342223992FE0}"/>
    <cellStyle name="Normal 9 3 2 2 5" xfId="833" xr:uid="{53B06C6D-1BF0-4C5C-9E7B-A8C34CF0C585}"/>
    <cellStyle name="Normal 9 3 2 2 5 2" xfId="2261" xr:uid="{0752817F-9D91-400C-A282-5A3AEF1C88C3}"/>
    <cellStyle name="Normal 9 3 2 2 5 2 2" xfId="2262" xr:uid="{3993E98D-8ABD-4FEE-A771-7021465D3FCE}"/>
    <cellStyle name="Normal 9 3 2 2 5 3" xfId="2263" xr:uid="{B446D708-57DD-4439-A7B9-1D00A71D2A95}"/>
    <cellStyle name="Normal 9 3 2 2 5 4" xfId="4033" xr:uid="{AB4C6F16-1DE7-4666-BB77-9A322863734D}"/>
    <cellStyle name="Normal 9 3 2 2 6" xfId="2264" xr:uid="{BD89FC56-267B-4B82-A7D7-AC556996B27F}"/>
    <cellStyle name="Normal 9 3 2 2 6 2" xfId="2265" xr:uid="{4D082BA2-B6A5-40A8-BF56-C84D0E525BED}"/>
    <cellStyle name="Normal 9 3 2 2 7" xfId="2266" xr:uid="{B35FCE1A-952B-42C3-99C6-996309B03337}"/>
    <cellStyle name="Normal 9 3 2 2 8" xfId="4034" xr:uid="{D17504F6-D145-482E-8CEE-A8676B41F8E0}"/>
    <cellStyle name="Normal 9 3 2 3" xfId="405" xr:uid="{0505B3A0-638D-4E04-AE37-1C53EEB1F6E0}"/>
    <cellStyle name="Normal 9 3 2 3 2" xfId="834" xr:uid="{7908EE60-3621-407B-8910-4D785F30233B}"/>
    <cellStyle name="Normal 9 3 2 3 2 2" xfId="835" xr:uid="{F577CA6E-6709-43EA-8C46-DCE468A107AE}"/>
    <cellStyle name="Normal 9 3 2 3 2 2 2" xfId="2267" xr:uid="{C6CEC982-A476-4C5D-92B1-9252F0505600}"/>
    <cellStyle name="Normal 9 3 2 3 2 2 2 2" xfId="2268" xr:uid="{4DEAD803-BA9E-41E6-B5FD-CAD9797E1C8A}"/>
    <cellStyle name="Normal 9 3 2 3 2 2 3" xfId="2269" xr:uid="{234B0086-1E54-4453-86DE-CA5AD404BCF1}"/>
    <cellStyle name="Normal 9 3 2 3 2 3" xfId="2270" xr:uid="{6B527998-FEEE-43B9-811B-CABC2EC0159A}"/>
    <cellStyle name="Normal 9 3 2 3 2 3 2" xfId="2271" xr:uid="{D185B0D5-9915-404F-8789-5A1B8D17F798}"/>
    <cellStyle name="Normal 9 3 2 3 2 4" xfId="2272" xr:uid="{11692AA1-7A57-4E37-A798-3C843AC3B2EC}"/>
    <cellStyle name="Normal 9 3 2 3 3" xfId="836" xr:uid="{784A7476-81D6-4C7C-93F1-37A95A2F0F28}"/>
    <cellStyle name="Normal 9 3 2 3 3 2" xfId="2273" xr:uid="{F9A5695B-F5AC-4A13-9AEE-6E5E1FB06948}"/>
    <cellStyle name="Normal 9 3 2 3 3 2 2" xfId="2274" xr:uid="{BCAEFA6D-C835-4E6F-8DFC-67E63C4C8221}"/>
    <cellStyle name="Normal 9 3 2 3 3 3" xfId="2275" xr:uid="{D5AC4A6A-7E67-45CD-9E3D-A0FCFD648687}"/>
    <cellStyle name="Normal 9 3 2 3 3 4" xfId="4035" xr:uid="{900F56F5-BD40-4A1B-A4F7-D85E273E2758}"/>
    <cellStyle name="Normal 9 3 2 3 4" xfId="2276" xr:uid="{B8CEA6AC-2F6B-4EC2-AF31-D15D2B533819}"/>
    <cellStyle name="Normal 9 3 2 3 4 2" xfId="2277" xr:uid="{9972F72C-383E-4893-9F60-DC049810E488}"/>
    <cellStyle name="Normal 9 3 2 3 5" xfId="2278" xr:uid="{10D57A9A-05B6-4746-8640-83BFE4113408}"/>
    <cellStyle name="Normal 9 3 2 3 6" xfId="4036" xr:uid="{AD6FDE79-1FC4-4584-AED4-C6BD584B094C}"/>
    <cellStyle name="Normal 9 3 2 4" xfId="406" xr:uid="{5F4A500E-4AEC-490F-A9A5-A3096543370B}"/>
    <cellStyle name="Normal 9 3 2 4 2" xfId="837" xr:uid="{66929761-B021-463E-AED2-371F6371D603}"/>
    <cellStyle name="Normal 9 3 2 4 2 2" xfId="838" xr:uid="{0AA77E7F-5A73-464E-8CE5-3C2A0D684DCC}"/>
    <cellStyle name="Normal 9 3 2 4 2 2 2" xfId="2279" xr:uid="{538C456A-7CF9-40ED-91B8-68434CFCE93A}"/>
    <cellStyle name="Normal 9 3 2 4 2 2 2 2" xfId="2280" xr:uid="{C8175688-E796-47E2-99C0-21BFF9B375E4}"/>
    <cellStyle name="Normal 9 3 2 4 2 2 3" xfId="2281" xr:uid="{0677E551-BAE3-449A-ABA2-049595E993B2}"/>
    <cellStyle name="Normal 9 3 2 4 2 3" xfId="2282" xr:uid="{66039D35-6743-4DCE-BA29-FFFBC6B7237E}"/>
    <cellStyle name="Normal 9 3 2 4 2 3 2" xfId="2283" xr:uid="{65678A1E-F0A2-45F6-B3D0-D2A9739F8484}"/>
    <cellStyle name="Normal 9 3 2 4 2 4" xfId="2284" xr:uid="{AFECDEDF-504A-49C8-9C7F-3D3EA8921861}"/>
    <cellStyle name="Normal 9 3 2 4 3" xfId="839" xr:uid="{14DD63DA-6D19-4AB4-B3A1-F952F0FEEEE5}"/>
    <cellStyle name="Normal 9 3 2 4 3 2" xfId="2285" xr:uid="{79351402-65F2-44E9-9903-45F8ADAB29E2}"/>
    <cellStyle name="Normal 9 3 2 4 3 2 2" xfId="2286" xr:uid="{646974B3-0F64-416C-9B34-B10617FB236A}"/>
    <cellStyle name="Normal 9 3 2 4 3 3" xfId="2287" xr:uid="{38ADD850-8106-4365-AD4D-B2050DE0C2B4}"/>
    <cellStyle name="Normal 9 3 2 4 4" xfId="2288" xr:uid="{B534EB57-00D1-4BAE-8822-459ADA23328D}"/>
    <cellStyle name="Normal 9 3 2 4 4 2" xfId="2289" xr:uid="{F5D4E5C5-FC45-40DF-A3CE-EA5528634408}"/>
    <cellStyle name="Normal 9 3 2 4 5" xfId="2290" xr:uid="{95907B20-00B0-41D5-9BF8-0FBB28E7B724}"/>
    <cellStyle name="Normal 9 3 2 5" xfId="407" xr:uid="{B954AFA3-6A15-4CDB-8C30-5075A16257B8}"/>
    <cellStyle name="Normal 9 3 2 5 2" xfId="840" xr:uid="{21890CA5-3CE2-43C6-9961-80626E0B68C1}"/>
    <cellStyle name="Normal 9 3 2 5 2 2" xfId="2291" xr:uid="{E4B6CCBB-6F97-4F18-9768-421D0B9F389D}"/>
    <cellStyle name="Normal 9 3 2 5 2 2 2" xfId="2292" xr:uid="{FD7B231F-1276-420B-8991-9DB4DB4E2D4C}"/>
    <cellStyle name="Normal 9 3 2 5 2 3" xfId="2293" xr:uid="{3FA0784A-C7A7-4A0A-B99E-9ADEECB56714}"/>
    <cellStyle name="Normal 9 3 2 5 3" xfId="2294" xr:uid="{239C7D4D-7B1C-4DD0-9035-9DA0B95D7EF6}"/>
    <cellStyle name="Normal 9 3 2 5 3 2" xfId="2295" xr:uid="{0335DC7B-E0A7-45BF-9D9C-46D0C110A04D}"/>
    <cellStyle name="Normal 9 3 2 5 4" xfId="2296" xr:uid="{544E2549-1EEB-4776-9F76-6131B777C48E}"/>
    <cellStyle name="Normal 9 3 2 6" xfId="841" xr:uid="{D0B78F71-42AB-4719-86FC-0719E6302B0C}"/>
    <cellStyle name="Normal 9 3 2 6 2" xfId="2297" xr:uid="{4725E1B3-40B5-4486-AE6B-7366FE591688}"/>
    <cellStyle name="Normal 9 3 2 6 2 2" xfId="2298" xr:uid="{C5FC0BD3-1B29-4B41-8F9A-62A3A83B6E48}"/>
    <cellStyle name="Normal 9 3 2 6 3" xfId="2299" xr:uid="{72B28156-FD3A-411F-9402-20A5601B4364}"/>
    <cellStyle name="Normal 9 3 2 6 4" xfId="4037" xr:uid="{827A7D0A-B78B-46C3-864E-8081C006987E}"/>
    <cellStyle name="Normal 9 3 2 7" xfId="2300" xr:uid="{FC9C9237-15C6-40D3-A1AE-EE3BE84FAFEC}"/>
    <cellStyle name="Normal 9 3 2 7 2" xfId="2301" xr:uid="{FF381405-ECA3-4326-A327-CC7B2E4CC5F3}"/>
    <cellStyle name="Normal 9 3 2 8" xfId="2302" xr:uid="{0CF2E5B4-6FB1-476E-8C7D-6DB3B1F1DF3B}"/>
    <cellStyle name="Normal 9 3 2 9" xfId="4038" xr:uid="{6A1A8E47-4ACD-4790-B231-4BD469C78D03}"/>
    <cellStyle name="Normal 9 3 3" xfId="169" xr:uid="{8FB12D34-DD7C-466C-AD68-98234B3013B6}"/>
    <cellStyle name="Normal 9 3 3 2" xfId="170" xr:uid="{75B18432-4291-4734-8415-8FDE8625A5EA}"/>
    <cellStyle name="Normal 9 3 3 2 2" xfId="842" xr:uid="{A5CE4A7E-2E98-4360-813D-52B15A5ED7DD}"/>
    <cellStyle name="Normal 9 3 3 2 2 2" xfId="843" xr:uid="{72A8ED3F-ACAF-47A7-AF87-8A65F1AFE62F}"/>
    <cellStyle name="Normal 9 3 3 2 2 2 2" xfId="2303" xr:uid="{149CAED8-3EE2-4C12-AC1A-96E7C11F1D48}"/>
    <cellStyle name="Normal 9 3 3 2 2 2 2 2" xfId="2304" xr:uid="{9B3D3135-CC87-4063-8FA0-335DD515BB91}"/>
    <cellStyle name="Normal 9 3 3 2 2 2 3" xfId="2305" xr:uid="{F94E2FC9-8334-43EA-A068-912F8543F9A5}"/>
    <cellStyle name="Normal 9 3 3 2 2 3" xfId="2306" xr:uid="{5E2CA230-B92F-49E2-A4F5-359CC29B09FA}"/>
    <cellStyle name="Normal 9 3 3 2 2 3 2" xfId="2307" xr:uid="{5ABAF0DB-E0BD-4393-ACEF-EC1CE62D817C}"/>
    <cellStyle name="Normal 9 3 3 2 2 4" xfId="2308" xr:uid="{E4212AAE-3718-4C49-9FA4-AD9956B3FD63}"/>
    <cellStyle name="Normal 9 3 3 2 3" xfId="844" xr:uid="{84242169-215E-421A-9E24-23B4DBAC19C6}"/>
    <cellStyle name="Normal 9 3 3 2 3 2" xfId="2309" xr:uid="{26D2F4C5-3B35-4CEE-A065-7A2E1E0F4716}"/>
    <cellStyle name="Normal 9 3 3 2 3 2 2" xfId="2310" xr:uid="{5005DDB7-BD35-476A-BC63-055C7E0641AA}"/>
    <cellStyle name="Normal 9 3 3 2 3 3" xfId="2311" xr:uid="{82AEF7EA-42AF-4453-9ADB-04CB2242F1A3}"/>
    <cellStyle name="Normal 9 3 3 2 3 4" xfId="4039" xr:uid="{52B8715A-2790-4F8A-88E0-50962FE210A2}"/>
    <cellStyle name="Normal 9 3 3 2 4" xfId="2312" xr:uid="{62EBB617-A0D5-436C-9237-808295B1CA70}"/>
    <cellStyle name="Normal 9 3 3 2 4 2" xfId="2313" xr:uid="{33FEA4B2-A50B-4EE3-8D0C-C4965DE718D8}"/>
    <cellStyle name="Normal 9 3 3 2 5" xfId="2314" xr:uid="{6830E2A1-A447-46D8-B6E0-55BC2C28A603}"/>
    <cellStyle name="Normal 9 3 3 2 6" xfId="4040" xr:uid="{0A36F79E-A4F7-4C20-B74B-B04C059B92E3}"/>
    <cellStyle name="Normal 9 3 3 3" xfId="408" xr:uid="{4C3C9EA1-3552-47D5-8079-4AED9CE62CDF}"/>
    <cellStyle name="Normal 9 3 3 3 2" xfId="845" xr:uid="{912F7AA3-7813-44EC-B7CE-5F9D81802A25}"/>
    <cellStyle name="Normal 9 3 3 3 2 2" xfId="846" xr:uid="{E0360776-6692-4B01-B456-1C5C64D91EAE}"/>
    <cellStyle name="Normal 9 3 3 3 2 2 2" xfId="2315" xr:uid="{0C384DF7-0AD9-4400-8D83-4973BA570287}"/>
    <cellStyle name="Normal 9 3 3 3 2 2 2 2" xfId="2316" xr:uid="{E2EB9AD2-DEC0-4C4C-830A-502AE4578587}"/>
    <cellStyle name="Normal 9 3 3 3 2 2 2 2 2" xfId="4765" xr:uid="{79D9AA31-A4AD-4755-A8F9-AA1003FDE7DA}"/>
    <cellStyle name="Normal 9 3 3 3 2 2 3" xfId="2317" xr:uid="{D85364AD-6492-463A-AB43-3D08F7DFF02D}"/>
    <cellStyle name="Normal 9 3 3 3 2 2 3 2" xfId="4766" xr:uid="{C5D43BF2-1BB7-4080-8BBC-B8DBC9E3EBB2}"/>
    <cellStyle name="Normal 9 3 3 3 2 3" xfId="2318" xr:uid="{9DE55F02-BC6D-427D-A0CF-A532607D3163}"/>
    <cellStyle name="Normal 9 3 3 3 2 3 2" xfId="2319" xr:uid="{1FF38F32-2366-4FDA-A331-831082F0F1FF}"/>
    <cellStyle name="Normal 9 3 3 3 2 3 2 2" xfId="4768" xr:uid="{409708BB-7EF5-49C7-8FBD-FF5EBD2DD194}"/>
    <cellStyle name="Normal 9 3 3 3 2 3 3" xfId="4767" xr:uid="{B205F240-F257-4B5F-AD27-87768D625E47}"/>
    <cellStyle name="Normal 9 3 3 3 2 4" xfId="2320" xr:uid="{3FF89DA0-B0CA-4903-A5FB-0D47ED3237CA}"/>
    <cellStyle name="Normal 9 3 3 3 2 4 2" xfId="4769" xr:uid="{B40EBE4A-B589-47A3-BCA4-54E41938E2BC}"/>
    <cellStyle name="Normal 9 3 3 3 3" xfId="847" xr:uid="{99099869-E94A-4F7B-AE6A-A696B8B2673D}"/>
    <cellStyle name="Normal 9 3 3 3 3 2" xfId="2321" xr:uid="{981CE8A5-AC18-46FB-BEE2-46D172586869}"/>
    <cellStyle name="Normal 9 3 3 3 3 2 2" xfId="2322" xr:uid="{575C306D-49EE-4616-899F-FFE394CA15A4}"/>
    <cellStyle name="Normal 9 3 3 3 3 2 2 2" xfId="4772" xr:uid="{0361B5EF-AD81-431D-AB19-C55ECB5C3490}"/>
    <cellStyle name="Normal 9 3 3 3 3 2 3" xfId="4771" xr:uid="{8963826C-DC3A-4ED7-9E4F-1F4BECEC2BC5}"/>
    <cellStyle name="Normal 9 3 3 3 3 3" xfId="2323" xr:uid="{D97CC73C-FB5A-4637-B1FF-1B9D4127A8AE}"/>
    <cellStyle name="Normal 9 3 3 3 3 3 2" xfId="4773" xr:uid="{13CE3FFD-4752-4532-8B40-23DA5602B45D}"/>
    <cellStyle name="Normal 9 3 3 3 3 4" xfId="4770" xr:uid="{8318D997-4CA3-4279-AD5E-E6A882F8BE3E}"/>
    <cellStyle name="Normal 9 3 3 3 4" xfId="2324" xr:uid="{7B6B0648-BA13-4D7E-9495-9933B0C700F8}"/>
    <cellStyle name="Normal 9 3 3 3 4 2" xfId="2325" xr:uid="{73B7DFAC-E51F-4C31-8D68-6D710BF43AC7}"/>
    <cellStyle name="Normal 9 3 3 3 4 2 2" xfId="4775" xr:uid="{C5517CD2-6822-4821-A03F-39D5302740F8}"/>
    <cellStyle name="Normal 9 3 3 3 4 3" xfId="4774" xr:uid="{A46A6DDD-5250-4AB7-950D-F0EC4ED26A2E}"/>
    <cellStyle name="Normal 9 3 3 3 5" xfId="2326" xr:uid="{7CC51563-CF81-415B-B090-7E2F4DE93425}"/>
    <cellStyle name="Normal 9 3 3 3 5 2" xfId="4776" xr:uid="{CC5EC42E-1BF2-4755-992F-F26003A325B9}"/>
    <cellStyle name="Normal 9 3 3 4" xfId="409" xr:uid="{33F7E6FE-7380-4AE2-801D-110075BAE8E6}"/>
    <cellStyle name="Normal 9 3 3 4 2" xfId="848" xr:uid="{154F59F8-FC1B-40D0-AA35-5A7F34A87701}"/>
    <cellStyle name="Normal 9 3 3 4 2 2" xfId="2327" xr:uid="{95220821-3700-465E-9918-7EC1753EDF2A}"/>
    <cellStyle name="Normal 9 3 3 4 2 2 2" xfId="2328" xr:uid="{4EC37BB8-D8C2-4A95-AAD3-33116B10B3B2}"/>
    <cellStyle name="Normal 9 3 3 4 2 2 2 2" xfId="4780" xr:uid="{D9A999F0-AB24-44E0-9B14-679159E95BE9}"/>
    <cellStyle name="Normal 9 3 3 4 2 2 3" xfId="4779" xr:uid="{E27380C3-57C6-4695-BFF3-5CC77D7D1E32}"/>
    <cellStyle name="Normal 9 3 3 4 2 3" xfId="2329" xr:uid="{9AF11073-6531-4B6C-A06D-93044338AE91}"/>
    <cellStyle name="Normal 9 3 3 4 2 3 2" xfId="4781" xr:uid="{D87DBBB3-5C66-444F-9E45-3EDFE2CB0AF6}"/>
    <cellStyle name="Normal 9 3 3 4 2 4" xfId="4778" xr:uid="{069DEEDF-C78D-4732-8B21-98B60DC37796}"/>
    <cellStyle name="Normal 9 3 3 4 3" xfId="2330" xr:uid="{A73143AE-B570-4AA3-831D-026445E02871}"/>
    <cellStyle name="Normal 9 3 3 4 3 2" xfId="2331" xr:uid="{1AF858C4-5528-4358-986F-E4E208B36E9E}"/>
    <cellStyle name="Normal 9 3 3 4 3 2 2" xfId="4783" xr:uid="{80014EEC-6526-4072-A564-78F4A0357393}"/>
    <cellStyle name="Normal 9 3 3 4 3 3" xfId="4782" xr:uid="{416F08F1-E31A-4A50-A7DC-FF46DA738750}"/>
    <cellStyle name="Normal 9 3 3 4 4" xfId="2332" xr:uid="{A8418C44-3BEF-467E-9EC7-578EE7D55FC1}"/>
    <cellStyle name="Normal 9 3 3 4 4 2" xfId="4784" xr:uid="{0FD5022E-8276-43C7-88FD-F412F2D23239}"/>
    <cellStyle name="Normal 9 3 3 4 5" xfId="4777" xr:uid="{7500529B-FBF6-4C3B-8D69-4180FCC146D0}"/>
    <cellStyle name="Normal 9 3 3 5" xfId="849" xr:uid="{0B3D06D6-2269-4C1C-B925-7B2DA8374CC2}"/>
    <cellStyle name="Normal 9 3 3 5 2" xfId="2333" xr:uid="{1AAD304B-1D6C-4694-B725-6774D337D6F3}"/>
    <cellStyle name="Normal 9 3 3 5 2 2" xfId="2334" xr:uid="{9917EAA6-5AC1-48C3-BA9C-C54CF3D1F9B8}"/>
    <cellStyle name="Normal 9 3 3 5 2 2 2" xfId="4787" xr:uid="{EAC093E1-EF30-4A69-98B1-606CD6D80A04}"/>
    <cellStyle name="Normal 9 3 3 5 2 3" xfId="4786" xr:uid="{06620475-CF21-4813-9DBD-0B50C4612F14}"/>
    <cellStyle name="Normal 9 3 3 5 3" xfId="2335" xr:uid="{FF1C46FA-ED5F-41F9-80C6-659CE77A4BD9}"/>
    <cellStyle name="Normal 9 3 3 5 3 2" xfId="4788" xr:uid="{1EFDFF4F-66E5-493B-986C-2CEA718F0C80}"/>
    <cellStyle name="Normal 9 3 3 5 4" xfId="4041" xr:uid="{A4386C46-388E-40CA-B356-140D91E76E02}"/>
    <cellStyle name="Normal 9 3 3 5 4 2" xfId="4789" xr:uid="{F9310026-FA4F-479F-810C-679B76A6C0B1}"/>
    <cellStyle name="Normal 9 3 3 5 5" xfId="4785" xr:uid="{88B895A8-2A8B-4EAE-84DA-1A6683434756}"/>
    <cellStyle name="Normal 9 3 3 6" xfId="2336" xr:uid="{E749CD4B-BC17-400B-B839-BB35454ABA72}"/>
    <cellStyle name="Normal 9 3 3 6 2" xfId="2337" xr:uid="{01A5A1EF-AF55-46ED-8CED-0572E1D048E4}"/>
    <cellStyle name="Normal 9 3 3 6 2 2" xfId="4791" xr:uid="{25616685-2138-4EEE-B3B1-7D4486D636BC}"/>
    <cellStyle name="Normal 9 3 3 6 3" xfId="4790" xr:uid="{B50B7D9E-FCB3-4795-B9B6-22ABBCD62FC8}"/>
    <cellStyle name="Normal 9 3 3 7" xfId="2338" xr:uid="{7189078A-DF5A-4C7A-AACB-529713B35D68}"/>
    <cellStyle name="Normal 9 3 3 7 2" xfId="4792" xr:uid="{6684D74A-1DB0-4BCC-815C-8F07BC48A547}"/>
    <cellStyle name="Normal 9 3 3 8" xfId="4042" xr:uid="{AE046E9B-E159-46ED-8F8C-AF4E60426677}"/>
    <cellStyle name="Normal 9 3 3 8 2" xfId="4793" xr:uid="{0A2097D8-E927-42E2-AFB1-17DD9815AD8E}"/>
    <cellStyle name="Normal 9 3 4" xfId="171" xr:uid="{C4CA6B8E-A61A-49AA-ADAB-5C3E81AC0286}"/>
    <cellStyle name="Normal 9 3 4 2" xfId="450" xr:uid="{20B63127-340B-44CD-9E24-ED0BA565173B}"/>
    <cellStyle name="Normal 9 3 4 2 2" xfId="850" xr:uid="{E53DA261-C974-4EF6-BF61-530052B30BB6}"/>
    <cellStyle name="Normal 9 3 4 2 2 2" xfId="2339" xr:uid="{FE1D8E74-5465-4088-8AAF-503FCA9428ED}"/>
    <cellStyle name="Normal 9 3 4 2 2 2 2" xfId="2340" xr:uid="{814BC4C6-ABE1-41A0-98DB-1F697E5B40C6}"/>
    <cellStyle name="Normal 9 3 4 2 2 2 2 2" xfId="4798" xr:uid="{CEC5FEA6-BD91-4F9D-8A2E-0E5DEB00324E}"/>
    <cellStyle name="Normal 9 3 4 2 2 2 3" xfId="4797" xr:uid="{B4A6643C-B45E-46F7-8346-81589FEE4173}"/>
    <cellStyle name="Normal 9 3 4 2 2 3" xfId="2341" xr:uid="{58E43538-EADD-4D72-B15C-5FA31F9A3B3B}"/>
    <cellStyle name="Normal 9 3 4 2 2 3 2" xfId="4799" xr:uid="{354F4947-8E6F-4858-8FA5-685B45B1463D}"/>
    <cellStyle name="Normal 9 3 4 2 2 4" xfId="4043" xr:uid="{7C2B9A1E-61B3-4F52-BEDC-0ED101F4AD64}"/>
    <cellStyle name="Normal 9 3 4 2 2 4 2" xfId="4800" xr:uid="{A45091A8-CF36-44E3-B30B-435C0960ACF5}"/>
    <cellStyle name="Normal 9 3 4 2 2 5" xfId="4796" xr:uid="{EE759763-8347-416C-B758-7AF6103B6EBE}"/>
    <cellStyle name="Normal 9 3 4 2 3" xfId="2342" xr:uid="{9A8CDC49-EF98-402E-8811-EC6C1CAE7D93}"/>
    <cellStyle name="Normal 9 3 4 2 3 2" xfId="2343" xr:uid="{F63B8A3E-66FC-4DB1-93E4-E0C91EA9597F}"/>
    <cellStyle name="Normal 9 3 4 2 3 2 2" xfId="4802" xr:uid="{1DF3F58D-6E58-4203-9131-A74EF9D3E54D}"/>
    <cellStyle name="Normal 9 3 4 2 3 3" xfId="4801" xr:uid="{4C71229B-9CB6-4E1E-9C2C-850724BBCF7F}"/>
    <cellStyle name="Normal 9 3 4 2 4" xfId="2344" xr:uid="{CA36FA8B-F592-4610-ABEE-4AD1955D58B4}"/>
    <cellStyle name="Normal 9 3 4 2 4 2" xfId="4803" xr:uid="{BD77C9FB-4243-499B-A264-315355B24B98}"/>
    <cellStyle name="Normal 9 3 4 2 5" xfId="4044" xr:uid="{5089989E-97DC-4104-B7B8-9D0DB6FC3E52}"/>
    <cellStyle name="Normal 9 3 4 2 5 2" xfId="4804" xr:uid="{703D7CE8-7449-47C9-A90D-AB6D57EA5364}"/>
    <cellStyle name="Normal 9 3 4 2 6" xfId="4795" xr:uid="{EEE447A0-9708-4151-8EFD-EAB581D3A4CC}"/>
    <cellStyle name="Normal 9 3 4 3" xfId="851" xr:uid="{31F92014-79AB-49A4-8694-82C60F879BCF}"/>
    <cellStyle name="Normal 9 3 4 3 2" xfId="2345" xr:uid="{0432D760-5865-4AD4-9B8B-0153DD43B43A}"/>
    <cellStyle name="Normal 9 3 4 3 2 2" xfId="2346" xr:uid="{70CB61AB-24C1-4D10-A9F2-D15C8B601BF9}"/>
    <cellStyle name="Normal 9 3 4 3 2 2 2" xfId="4807" xr:uid="{2FDD8734-567B-4914-B881-D02B86BAC1CF}"/>
    <cellStyle name="Normal 9 3 4 3 2 3" xfId="4806" xr:uid="{63FFD305-2E03-45A2-8486-3D11516FB510}"/>
    <cellStyle name="Normal 9 3 4 3 3" xfId="2347" xr:uid="{FD5D64AB-4CE7-47C0-A194-10C4C255F12C}"/>
    <cellStyle name="Normal 9 3 4 3 3 2" xfId="4808" xr:uid="{FFA2A33D-2475-48C0-9643-B14A332A91C5}"/>
    <cellStyle name="Normal 9 3 4 3 4" xfId="4045" xr:uid="{30508712-6B0E-446D-8A25-227B1854E7C2}"/>
    <cellStyle name="Normal 9 3 4 3 4 2" xfId="4809" xr:uid="{A9F05DA2-1F10-4BCA-8882-E46CA199374D}"/>
    <cellStyle name="Normal 9 3 4 3 5" xfId="4805" xr:uid="{4F173C76-D7A7-4310-AEAC-2E3DF26C550B}"/>
    <cellStyle name="Normal 9 3 4 4" xfId="2348" xr:uid="{FD83C3AE-307D-44A1-A028-7C4379A66074}"/>
    <cellStyle name="Normal 9 3 4 4 2" xfId="2349" xr:uid="{231D8888-F34A-4213-9742-4D3359717920}"/>
    <cellStyle name="Normal 9 3 4 4 2 2" xfId="4811" xr:uid="{B5B353C4-F39D-4CDE-9DA9-1C7A51FF9FC3}"/>
    <cellStyle name="Normal 9 3 4 4 3" xfId="4046" xr:uid="{A2997CB2-17A7-4E60-8EFA-AB91FB905362}"/>
    <cellStyle name="Normal 9 3 4 4 3 2" xfId="4812" xr:uid="{64B0B905-A25E-42A9-B2A1-7ED69671FFF7}"/>
    <cellStyle name="Normal 9 3 4 4 4" xfId="4047" xr:uid="{A7976776-EF75-4167-A186-3BA8A8F713F9}"/>
    <cellStyle name="Normal 9 3 4 4 4 2" xfId="4813" xr:uid="{0DA38322-11FC-49E6-A2B0-E191B2368152}"/>
    <cellStyle name="Normal 9 3 4 4 5" xfId="4810" xr:uid="{E93E0796-E314-41F7-970E-1B5E06A57FBA}"/>
    <cellStyle name="Normal 9 3 4 5" xfId="2350" xr:uid="{F4EDF4FB-2FE8-49EE-AB1E-CA820190BAD6}"/>
    <cellStyle name="Normal 9 3 4 5 2" xfId="4814" xr:uid="{5EA55D65-086D-48A6-A86C-5372909E2BBC}"/>
    <cellStyle name="Normal 9 3 4 6" xfId="4048" xr:uid="{4E78BB1C-FB19-4396-961A-B7BA042F50B5}"/>
    <cellStyle name="Normal 9 3 4 6 2" xfId="4815" xr:uid="{6F048832-43DC-48A7-B6DD-00A9A20C0D4A}"/>
    <cellStyle name="Normal 9 3 4 7" xfId="4049" xr:uid="{FCA9C4F6-6AA0-4E90-94E7-C72694D3356C}"/>
    <cellStyle name="Normal 9 3 4 7 2" xfId="4816" xr:uid="{9A07E7F4-1B5B-4636-B167-564795C96D26}"/>
    <cellStyle name="Normal 9 3 4 8" xfId="4794" xr:uid="{F5327717-7F9C-48C0-BE51-8C9F48608035}"/>
    <cellStyle name="Normal 9 3 5" xfId="410" xr:uid="{0E0E7AA5-3D30-45A2-9B16-289F10DF9420}"/>
    <cellStyle name="Normal 9 3 5 2" xfId="852" xr:uid="{62460CA3-0817-489C-ADCA-AFA8768D6A67}"/>
    <cellStyle name="Normal 9 3 5 2 2" xfId="853" xr:uid="{B70629C6-759E-46DB-A7CE-4604E6B898E6}"/>
    <cellStyle name="Normal 9 3 5 2 2 2" xfId="2351" xr:uid="{25BE3192-AEFA-4343-93FE-0874464DBB3D}"/>
    <cellStyle name="Normal 9 3 5 2 2 2 2" xfId="2352" xr:uid="{6C49A0A7-B046-458E-9A6C-4B9DB14D623F}"/>
    <cellStyle name="Normal 9 3 5 2 2 2 2 2" xfId="4821" xr:uid="{9C975769-917D-4884-A27F-20CCE038E5D5}"/>
    <cellStyle name="Normal 9 3 5 2 2 2 3" xfId="4820" xr:uid="{71D4CCD9-C3A9-454A-9533-C02875FD2F5D}"/>
    <cellStyle name="Normal 9 3 5 2 2 3" xfId="2353" xr:uid="{5E7CDAAA-EA83-40FF-855D-F99B881C93A7}"/>
    <cellStyle name="Normal 9 3 5 2 2 3 2" xfId="4822" xr:uid="{B15CE10F-78CD-4D64-8D3A-E1156DA3D427}"/>
    <cellStyle name="Normal 9 3 5 2 2 4" xfId="4819" xr:uid="{E57E30BD-8CBC-48FD-A8CC-7BA0B2798E3D}"/>
    <cellStyle name="Normal 9 3 5 2 3" xfId="2354" xr:uid="{0A0C8813-8408-4AC0-A7B0-71FE846CB5E1}"/>
    <cellStyle name="Normal 9 3 5 2 3 2" xfId="2355" xr:uid="{C10C45FB-1AAF-4829-8F3F-8C0F79C0258D}"/>
    <cellStyle name="Normal 9 3 5 2 3 2 2" xfId="4824" xr:uid="{F09D907E-05EE-43FD-810E-FDD5EAAE1F43}"/>
    <cellStyle name="Normal 9 3 5 2 3 3" xfId="4823" xr:uid="{1EED57B6-2400-451D-9B95-740776E50419}"/>
    <cellStyle name="Normal 9 3 5 2 4" xfId="2356" xr:uid="{5C69F13E-D326-4F2C-B201-FDE4A0749DAA}"/>
    <cellStyle name="Normal 9 3 5 2 4 2" xfId="4825" xr:uid="{3E1F6A1D-FF2D-4F52-BD02-24A83307EA63}"/>
    <cellStyle name="Normal 9 3 5 2 5" xfId="4818" xr:uid="{82261F5D-D556-42D7-8932-A76FADC0FEED}"/>
    <cellStyle name="Normal 9 3 5 3" xfId="854" xr:uid="{220FBF1E-8405-4039-A8BD-D2D36FFF2C0D}"/>
    <cellStyle name="Normal 9 3 5 3 2" xfId="2357" xr:uid="{0660EEB7-00AB-4868-B645-01FD533F7DB8}"/>
    <cellStyle name="Normal 9 3 5 3 2 2" xfId="2358" xr:uid="{4EA53212-29F6-43EC-98CB-2926EB102B12}"/>
    <cellStyle name="Normal 9 3 5 3 2 2 2" xfId="4828" xr:uid="{BD151171-9CF1-4BBE-B9DD-641777AD42B8}"/>
    <cellStyle name="Normal 9 3 5 3 2 3" xfId="4827" xr:uid="{4D56AB12-4C1D-461E-9800-51710A944B51}"/>
    <cellStyle name="Normal 9 3 5 3 3" xfId="2359" xr:uid="{190C22CA-E6B3-4427-80EB-A2A9A80C96DA}"/>
    <cellStyle name="Normal 9 3 5 3 3 2" xfId="4829" xr:uid="{1EE82419-4056-4C47-B021-71CBF49C2F46}"/>
    <cellStyle name="Normal 9 3 5 3 4" xfId="4050" xr:uid="{0B8F133D-7642-4DB6-A06E-0704A90CA75B}"/>
    <cellStyle name="Normal 9 3 5 3 4 2" xfId="4830" xr:uid="{1358CEFA-E667-4928-8429-93B26FDA04A6}"/>
    <cellStyle name="Normal 9 3 5 3 5" xfId="4826" xr:uid="{E25B5834-E556-4BD5-B440-773C96DCE286}"/>
    <cellStyle name="Normal 9 3 5 4" xfId="2360" xr:uid="{953F0934-4EEF-4316-B009-0F8CEB0099A7}"/>
    <cellStyle name="Normal 9 3 5 4 2" xfId="2361" xr:uid="{58358103-CF7A-48EE-9AE3-EBF66F25ED1A}"/>
    <cellStyle name="Normal 9 3 5 4 2 2" xfId="4832" xr:uid="{4C0EC443-7074-4EB7-84A6-F836AA1F9261}"/>
    <cellStyle name="Normal 9 3 5 4 3" xfId="4831" xr:uid="{94607F36-C0CA-4A58-A36E-39FCB3C93AAF}"/>
    <cellStyle name="Normal 9 3 5 5" xfId="2362" xr:uid="{1334C079-838F-4C26-89A6-1848436E982D}"/>
    <cellStyle name="Normal 9 3 5 5 2" xfId="4833" xr:uid="{75BECF88-89D1-4D4A-A02B-8BFFE0F18AD3}"/>
    <cellStyle name="Normal 9 3 5 6" xfId="4051" xr:uid="{8B636F60-9CF5-420D-BC76-73741126622F}"/>
    <cellStyle name="Normal 9 3 5 6 2" xfId="4834" xr:uid="{CA3D49D9-578D-49A5-A909-9C5B3433B827}"/>
    <cellStyle name="Normal 9 3 5 7" xfId="4817" xr:uid="{7CDC9FC6-3157-4EFC-B684-90138B5E806B}"/>
    <cellStyle name="Normal 9 3 6" xfId="411" xr:uid="{0EC71744-DBC5-47D5-A2F8-B06A2E73EC09}"/>
    <cellStyle name="Normal 9 3 6 2" xfId="855" xr:uid="{42B22A11-BB08-4816-927C-EB546205B277}"/>
    <cellStyle name="Normal 9 3 6 2 2" xfId="2363" xr:uid="{FE56887D-64A6-47E5-91F5-12BDABAC9597}"/>
    <cellStyle name="Normal 9 3 6 2 2 2" xfId="2364" xr:uid="{445286BB-1BFA-41B4-A8BF-B8EA19D5C769}"/>
    <cellStyle name="Normal 9 3 6 2 2 2 2" xfId="4838" xr:uid="{0EAA7E92-950D-4E8D-A0A4-0F1E62952704}"/>
    <cellStyle name="Normal 9 3 6 2 2 3" xfId="4837" xr:uid="{E713DC5C-704F-4BC2-BD04-010CAA1937E7}"/>
    <cellStyle name="Normal 9 3 6 2 3" xfId="2365" xr:uid="{D8D541FA-A144-490A-9163-68B68BE68DF3}"/>
    <cellStyle name="Normal 9 3 6 2 3 2" xfId="4839" xr:uid="{E6F13A83-18E2-45EF-AB0D-4782D8C18B3E}"/>
    <cellStyle name="Normal 9 3 6 2 4" xfId="4052" xr:uid="{39188A01-B4AC-499B-B390-F62B6A3FD888}"/>
    <cellStyle name="Normal 9 3 6 2 4 2" xfId="4840" xr:uid="{4695D84C-1CC8-4EB8-A7AC-1F5794D9A54A}"/>
    <cellStyle name="Normal 9 3 6 2 5" xfId="4836" xr:uid="{325CEED4-8565-4E21-A935-A3793FA9C2AA}"/>
    <cellStyle name="Normal 9 3 6 3" xfId="2366" xr:uid="{F100740A-C511-4056-96F4-2743FF6022A8}"/>
    <cellStyle name="Normal 9 3 6 3 2" xfId="2367" xr:uid="{9C118D0D-D9DB-4688-9ED2-AAC0E984B577}"/>
    <cellStyle name="Normal 9 3 6 3 2 2" xfId="4842" xr:uid="{677F61D3-4262-4EAA-A926-D14A1FDF3D80}"/>
    <cellStyle name="Normal 9 3 6 3 3" xfId="4841" xr:uid="{E73788C7-F430-4EA8-8746-7CE614AB22CE}"/>
    <cellStyle name="Normal 9 3 6 4" xfId="2368" xr:uid="{6ECC0B21-12AC-4064-ADD8-EC662DC68BE9}"/>
    <cellStyle name="Normal 9 3 6 4 2" xfId="4843" xr:uid="{0E0983E6-6C32-4399-BF97-2E571F568007}"/>
    <cellStyle name="Normal 9 3 6 5" xfId="4053" xr:uid="{87A9DD50-3FA8-4113-9842-5D2BAC4B8355}"/>
    <cellStyle name="Normal 9 3 6 5 2" xfId="4844" xr:uid="{9C06F6B0-5187-40DA-B18E-6EE46FDE08E9}"/>
    <cellStyle name="Normal 9 3 6 6" xfId="4835" xr:uid="{B7910C08-8068-4409-91DA-E7E0170EA902}"/>
    <cellStyle name="Normal 9 3 7" xfId="856" xr:uid="{225B1761-E8DA-4C66-9EBC-6ACE45285698}"/>
    <cellStyle name="Normal 9 3 7 2" xfId="2369" xr:uid="{41F9141B-CFF6-4D39-B0B3-9BDF617C03A5}"/>
    <cellStyle name="Normal 9 3 7 2 2" xfId="2370" xr:uid="{7158B03B-E6F0-4926-B44B-D68D1DAAC505}"/>
    <cellStyle name="Normal 9 3 7 2 2 2" xfId="4847" xr:uid="{35037D6D-F1D5-467A-9632-0800A90D2963}"/>
    <cellStyle name="Normal 9 3 7 2 3" xfId="4846" xr:uid="{16D3DFC1-01CF-4C72-B809-7D98AB8A73E8}"/>
    <cellStyle name="Normal 9 3 7 3" xfId="2371" xr:uid="{97D3620E-8885-4FE9-9C69-33235F0C7750}"/>
    <cellStyle name="Normal 9 3 7 3 2" xfId="4848" xr:uid="{9336999E-832F-4204-9B01-F4D3CBAFA946}"/>
    <cellStyle name="Normal 9 3 7 4" xfId="4054" xr:uid="{44362358-65B4-463E-8BCF-7884BEE0A507}"/>
    <cellStyle name="Normal 9 3 7 4 2" xfId="4849" xr:uid="{23E04CB4-D38E-43E6-B7E2-3D256F625E04}"/>
    <cellStyle name="Normal 9 3 7 5" xfId="4845" xr:uid="{05BB84A8-30E8-4CD5-8EB3-9BB19BA932AF}"/>
    <cellStyle name="Normal 9 3 8" xfId="2372" xr:uid="{7DFE19EE-A8AF-4C6F-B01B-805104C312B4}"/>
    <cellStyle name="Normal 9 3 8 2" xfId="2373" xr:uid="{77324F68-4A6F-44A2-B983-776B9A1D318E}"/>
    <cellStyle name="Normal 9 3 8 2 2" xfId="4851" xr:uid="{50CC443F-ED04-414B-9023-EEEFEBC39E19}"/>
    <cellStyle name="Normal 9 3 8 3" xfId="4055" xr:uid="{ACFB4077-F895-499E-92EA-6A54F6749380}"/>
    <cellStyle name="Normal 9 3 8 3 2" xfId="4852" xr:uid="{F6CA5770-58B0-4828-A869-ACAC8EDD4EF7}"/>
    <cellStyle name="Normal 9 3 8 4" xfId="4056" xr:uid="{26BAD53B-58DD-4E3B-B533-22EAB5676D0E}"/>
    <cellStyle name="Normal 9 3 8 4 2" xfId="4853" xr:uid="{8FEB1842-5475-4045-94DF-646B2A315FB6}"/>
    <cellStyle name="Normal 9 3 8 5" xfId="4850" xr:uid="{F1FFEBFD-7C47-459C-B258-3434776E4F93}"/>
    <cellStyle name="Normal 9 3 9" xfId="2374" xr:uid="{A9169353-3CF5-4D63-9D78-D3AD22C2070D}"/>
    <cellStyle name="Normal 9 3 9 2" xfId="4854" xr:uid="{8A60733A-5757-4AF8-8CAE-106493CAE905}"/>
    <cellStyle name="Normal 9 4" xfId="172" xr:uid="{8136DFAD-67D2-4065-AB9F-81DBA6458EFF}"/>
    <cellStyle name="Normal 9 4 10" xfId="4057" xr:uid="{97824437-C84E-4B19-ADB3-CDC5190EAD3B}"/>
    <cellStyle name="Normal 9 4 10 2" xfId="4856" xr:uid="{3CA84303-4971-43EB-9ACB-74096B7BFCD0}"/>
    <cellStyle name="Normal 9 4 11" xfId="4058" xr:uid="{EDCE5EE0-91B4-4927-A535-A756AD89FEA0}"/>
    <cellStyle name="Normal 9 4 11 2" xfId="4857" xr:uid="{FDCB8CFD-1012-484B-B4C5-08C127580F42}"/>
    <cellStyle name="Normal 9 4 12" xfId="4855" xr:uid="{8BF4FB40-2D33-47C7-87E7-57AD0053F231}"/>
    <cellStyle name="Normal 9 4 2" xfId="173" xr:uid="{4C7E8C68-DF25-4328-947E-30E3DAFAE115}"/>
    <cellStyle name="Normal 9 4 2 10" xfId="4858" xr:uid="{88272F7E-A46C-4AE2-9560-F984760B7E92}"/>
    <cellStyle name="Normal 9 4 2 2" xfId="174" xr:uid="{B888CBC9-00D9-4C0A-99C7-EE6A50A951C8}"/>
    <cellStyle name="Normal 9 4 2 2 2" xfId="412" xr:uid="{BABC710E-9F32-43B7-BB64-0EB914E94870}"/>
    <cellStyle name="Normal 9 4 2 2 2 2" xfId="857" xr:uid="{0ACBBE88-DC0D-46DE-9F43-A9C068A50829}"/>
    <cellStyle name="Normal 9 4 2 2 2 2 2" xfId="2375" xr:uid="{6C866987-6DBA-4C4F-BAE9-681A721D3973}"/>
    <cellStyle name="Normal 9 4 2 2 2 2 2 2" xfId="2376" xr:uid="{E8106D46-D023-468F-AB06-C9C49CB8736B}"/>
    <cellStyle name="Normal 9 4 2 2 2 2 2 2 2" xfId="4863" xr:uid="{BB7328F2-98AA-4957-8345-48322F72A3FF}"/>
    <cellStyle name="Normal 9 4 2 2 2 2 2 3" xfId="4862" xr:uid="{CEDCE2DE-2190-4B43-A4AD-DCC543F19544}"/>
    <cellStyle name="Normal 9 4 2 2 2 2 3" xfId="2377" xr:uid="{F321D160-2540-4EAD-BC6D-B82591138ABC}"/>
    <cellStyle name="Normal 9 4 2 2 2 2 3 2" xfId="4864" xr:uid="{904E41FA-CFF9-42AA-B9DB-07E33610823C}"/>
    <cellStyle name="Normal 9 4 2 2 2 2 4" xfId="4059" xr:uid="{9E9E621B-EDE4-4800-8428-3694501A3A32}"/>
    <cellStyle name="Normal 9 4 2 2 2 2 4 2" xfId="4865" xr:uid="{F5508258-7BB3-4DC3-A056-61073D58B328}"/>
    <cellStyle name="Normal 9 4 2 2 2 2 5" xfId="4861" xr:uid="{037FB859-66C6-4E82-8D17-82C94689FFF8}"/>
    <cellStyle name="Normal 9 4 2 2 2 3" xfId="2378" xr:uid="{5D918C72-E9E6-4F38-A881-EEB467A7D937}"/>
    <cellStyle name="Normal 9 4 2 2 2 3 2" xfId="2379" xr:uid="{4FEF1451-89C9-4BFC-94FE-4982371252F6}"/>
    <cellStyle name="Normal 9 4 2 2 2 3 2 2" xfId="4867" xr:uid="{D178C30F-5377-41E6-9B48-34A4B8B282D8}"/>
    <cellStyle name="Normal 9 4 2 2 2 3 3" xfId="4060" xr:uid="{8158D0B5-CAC3-4987-8AE5-A32926DE8F2B}"/>
    <cellStyle name="Normal 9 4 2 2 2 3 3 2" xfId="4868" xr:uid="{4F4CDF6D-4702-4845-B77A-1E9E37B8B056}"/>
    <cellStyle name="Normal 9 4 2 2 2 3 4" xfId="4061" xr:uid="{5B27287C-FB69-4AD3-B4AA-DC90D41184C1}"/>
    <cellStyle name="Normal 9 4 2 2 2 3 4 2" xfId="4869" xr:uid="{EA292E5E-140D-4CA4-8A33-DE138EAAD103}"/>
    <cellStyle name="Normal 9 4 2 2 2 3 5" xfId="4866" xr:uid="{590BFE9F-04A6-4108-8070-211B74452952}"/>
    <cellStyle name="Normal 9 4 2 2 2 4" xfId="2380" xr:uid="{4FE02C9B-5FB0-47C9-83E4-8B88E0111A98}"/>
    <cellStyle name="Normal 9 4 2 2 2 4 2" xfId="4870" xr:uid="{9A4E4FA0-17E5-407C-A577-C250D964B058}"/>
    <cellStyle name="Normal 9 4 2 2 2 5" xfId="4062" xr:uid="{CA677863-FFA6-4612-A1A8-22FD3F7D7EAE}"/>
    <cellStyle name="Normal 9 4 2 2 2 5 2" xfId="4871" xr:uid="{04D483F9-DF09-4AB4-B80C-3779A8D30137}"/>
    <cellStyle name="Normal 9 4 2 2 2 6" xfId="4063" xr:uid="{6BAAE1D7-9DF4-4C5E-8E55-14EFF395B461}"/>
    <cellStyle name="Normal 9 4 2 2 2 6 2" xfId="4872" xr:uid="{BDBD2941-01E3-4A61-911F-D0E79F8B609C}"/>
    <cellStyle name="Normal 9 4 2 2 2 7" xfId="4860" xr:uid="{08F69238-5211-4FD9-BBCB-48B7DF17EBBE}"/>
    <cellStyle name="Normal 9 4 2 2 3" xfId="858" xr:uid="{5ACFDD19-222A-441B-B939-AB6AE1070AD4}"/>
    <cellStyle name="Normal 9 4 2 2 3 2" xfId="2381" xr:uid="{4E53F933-E78D-4379-A10C-FF5618C8E65B}"/>
    <cellStyle name="Normal 9 4 2 2 3 2 2" xfId="2382" xr:uid="{827ACF78-A684-4B3D-914D-C0A78267E70E}"/>
    <cellStyle name="Normal 9 4 2 2 3 2 2 2" xfId="4875" xr:uid="{A7F71339-EFD1-438D-AD21-516AD88B2D12}"/>
    <cellStyle name="Normal 9 4 2 2 3 2 3" xfId="4064" xr:uid="{D660519E-73AB-4574-9821-FB13E2762A94}"/>
    <cellStyle name="Normal 9 4 2 2 3 2 3 2" xfId="4876" xr:uid="{CAA1C32F-6BE8-4292-89A3-0DD633B4FD98}"/>
    <cellStyle name="Normal 9 4 2 2 3 2 4" xfId="4065" xr:uid="{2E551D8B-5998-47FA-ABD6-3DC12401DBE8}"/>
    <cellStyle name="Normal 9 4 2 2 3 2 4 2" xfId="4877" xr:uid="{D26669CA-6B02-43D9-B2F0-F94B548F9DA1}"/>
    <cellStyle name="Normal 9 4 2 2 3 2 5" xfId="4874" xr:uid="{3DD409F2-F555-4B38-9641-5999556C78C0}"/>
    <cellStyle name="Normal 9 4 2 2 3 3" xfId="2383" xr:uid="{BFC467A6-F723-4C97-BFB2-925F8ABF8E48}"/>
    <cellStyle name="Normal 9 4 2 2 3 3 2" xfId="4878" xr:uid="{B5FBFA26-3AF9-4F50-97AF-343526ABE1F8}"/>
    <cellStyle name="Normal 9 4 2 2 3 4" xfId="4066" xr:uid="{1ABF4608-9B6A-48CB-AE8E-A447E2D7749B}"/>
    <cellStyle name="Normal 9 4 2 2 3 4 2" xfId="4879" xr:uid="{B313F297-C7C3-4503-8F0A-170E086BBB99}"/>
    <cellStyle name="Normal 9 4 2 2 3 5" xfId="4067" xr:uid="{8CAD2799-7093-4F8A-983B-EF3E8E31A396}"/>
    <cellStyle name="Normal 9 4 2 2 3 5 2" xfId="4880" xr:uid="{F87C5E14-3B31-42D3-8464-0173B0D16856}"/>
    <cellStyle name="Normal 9 4 2 2 3 6" xfId="4873" xr:uid="{D30BC6BC-180D-49F7-A5FF-59AE3614FBBA}"/>
    <cellStyle name="Normal 9 4 2 2 4" xfId="2384" xr:uid="{DE069ABC-1587-4F31-A58F-3BDB3A6E690B}"/>
    <cellStyle name="Normal 9 4 2 2 4 2" xfId="2385" xr:uid="{EE0F4CDB-8A87-4C96-BDBC-E1053B23E30E}"/>
    <cellStyle name="Normal 9 4 2 2 4 2 2" xfId="4882" xr:uid="{F3D8F5D2-783F-49AC-94C5-CD3FE9F7E366}"/>
    <cellStyle name="Normal 9 4 2 2 4 3" xfId="4068" xr:uid="{795C1DDE-6C9B-4C6F-B4DD-09AC165F04E6}"/>
    <cellStyle name="Normal 9 4 2 2 4 3 2" xfId="4883" xr:uid="{90470C84-10FB-468A-8AB6-554FB1675F48}"/>
    <cellStyle name="Normal 9 4 2 2 4 4" xfId="4069" xr:uid="{BB53C7CB-1213-4A66-819B-4C7078BF7775}"/>
    <cellStyle name="Normal 9 4 2 2 4 4 2" xfId="4884" xr:uid="{422B1398-88FC-4C7B-8068-FD3D316B26C9}"/>
    <cellStyle name="Normal 9 4 2 2 4 5" xfId="4881" xr:uid="{D2FD16BC-825F-4845-9D5B-0005E5723A46}"/>
    <cellStyle name="Normal 9 4 2 2 5" xfId="2386" xr:uid="{3DE6EB82-5855-4B86-B069-3A0A796A85A2}"/>
    <cellStyle name="Normal 9 4 2 2 5 2" xfId="4070" xr:uid="{B1EDCAC1-F44B-4E89-91A0-F21963E35415}"/>
    <cellStyle name="Normal 9 4 2 2 5 2 2" xfId="4886" xr:uid="{EBE1196B-0CA2-485C-922F-79030E771BB5}"/>
    <cellStyle name="Normal 9 4 2 2 5 3" xfId="4071" xr:uid="{829F4B64-5623-4E9D-B81D-C3D28167A255}"/>
    <cellStyle name="Normal 9 4 2 2 5 3 2" xfId="4887" xr:uid="{99B11E37-A2E4-4C2A-AA2A-683E76211C61}"/>
    <cellStyle name="Normal 9 4 2 2 5 4" xfId="4072" xr:uid="{B101398E-72C5-46C3-BFF7-C258EEFE56FC}"/>
    <cellStyle name="Normal 9 4 2 2 5 4 2" xfId="4888" xr:uid="{9E6C70D1-1BE5-4359-986F-5F063635B6FB}"/>
    <cellStyle name="Normal 9 4 2 2 5 5" xfId="4885" xr:uid="{31826CC2-A964-4A98-814A-96DB87C35EE0}"/>
    <cellStyle name="Normal 9 4 2 2 6" xfId="4073" xr:uid="{B46601FA-7F79-4607-ABA8-07B36682454C}"/>
    <cellStyle name="Normal 9 4 2 2 6 2" xfId="4889" xr:uid="{CC1EAAFC-E9BF-453D-96B4-25E18B67C731}"/>
    <cellStyle name="Normal 9 4 2 2 7" xfId="4074" xr:uid="{8D962A54-BEFF-4F09-A0BC-795502D77CB1}"/>
    <cellStyle name="Normal 9 4 2 2 7 2" xfId="4890" xr:uid="{8800E7ED-3EF6-4391-B367-DB93227339CE}"/>
    <cellStyle name="Normal 9 4 2 2 8" xfId="4075" xr:uid="{3E21081F-403E-4584-A62E-D9DDB5EB7AC0}"/>
    <cellStyle name="Normal 9 4 2 2 8 2" xfId="4891" xr:uid="{0C697684-404C-4412-9354-E7D6C113663A}"/>
    <cellStyle name="Normal 9 4 2 2 9" xfId="4859" xr:uid="{033DB7E7-0CD6-4A07-9E73-EEAC1911203F}"/>
    <cellStyle name="Normal 9 4 2 3" xfId="413" xr:uid="{AD0FBDDD-456C-4F59-83E7-532EEDD2CE8D}"/>
    <cellStyle name="Normal 9 4 2 3 2" xfId="859" xr:uid="{549C2BF4-66E0-4D19-B9DE-57287C13DB0A}"/>
    <cellStyle name="Normal 9 4 2 3 2 2" xfId="860" xr:uid="{9FF22787-5FD7-4252-871D-D7E452473976}"/>
    <cellStyle name="Normal 9 4 2 3 2 2 2" xfId="2387" xr:uid="{79B32C7A-2382-497D-B06A-4C43E9224936}"/>
    <cellStyle name="Normal 9 4 2 3 2 2 2 2" xfId="2388" xr:uid="{C4D73BB5-D6E7-4B81-B4DF-9E4AF3A453E1}"/>
    <cellStyle name="Normal 9 4 2 3 2 2 2 2 2" xfId="4896" xr:uid="{2064B1ED-A0BF-49B4-B4DC-D154D6029AFF}"/>
    <cellStyle name="Normal 9 4 2 3 2 2 2 3" xfId="4895" xr:uid="{D4ADEF0A-EF27-47AB-9427-0800DA1EA73B}"/>
    <cellStyle name="Normal 9 4 2 3 2 2 3" xfId="2389" xr:uid="{F6007D55-2ED9-4D26-920A-FCCF0308AA54}"/>
    <cellStyle name="Normal 9 4 2 3 2 2 3 2" xfId="4897" xr:uid="{62A0970B-880F-42E4-88E5-A3A5CA82EB28}"/>
    <cellStyle name="Normal 9 4 2 3 2 2 4" xfId="4894" xr:uid="{5395CC99-0BF8-4BB1-ACAA-A30582326DC6}"/>
    <cellStyle name="Normal 9 4 2 3 2 3" xfId="2390" xr:uid="{BC25D873-8198-4B1F-8E4C-23BAC94DB584}"/>
    <cellStyle name="Normal 9 4 2 3 2 3 2" xfId="2391" xr:uid="{55532771-7A58-4830-8623-46B77FE029C0}"/>
    <cellStyle name="Normal 9 4 2 3 2 3 2 2" xfId="4899" xr:uid="{1E896C8E-E4A5-42FD-9D07-B6325FA17568}"/>
    <cellStyle name="Normal 9 4 2 3 2 3 3" xfId="4898" xr:uid="{2D15D65D-50DB-418E-9481-1B4D85375502}"/>
    <cellStyle name="Normal 9 4 2 3 2 4" xfId="2392" xr:uid="{80F0A339-07D0-4D79-A703-596CF4FE6AAC}"/>
    <cellStyle name="Normal 9 4 2 3 2 4 2" xfId="4900" xr:uid="{97321A34-1FBB-408F-B080-C0A99FB747DA}"/>
    <cellStyle name="Normal 9 4 2 3 2 5" xfId="4893" xr:uid="{2B53AB98-C112-4EC7-8775-6A263141FA78}"/>
    <cellStyle name="Normal 9 4 2 3 3" xfId="861" xr:uid="{024F9BAC-5547-431D-85B5-1F484D843AFF}"/>
    <cellStyle name="Normal 9 4 2 3 3 2" xfId="2393" xr:uid="{BC44D99C-90E9-4954-B678-A0D2AC1F9A05}"/>
    <cellStyle name="Normal 9 4 2 3 3 2 2" xfId="2394" xr:uid="{61C759D1-B8C4-4CA5-8EEA-CED750CD4CF1}"/>
    <cellStyle name="Normal 9 4 2 3 3 2 2 2" xfId="4903" xr:uid="{392144A1-8B7F-463A-B987-33EEB72DFCCC}"/>
    <cellStyle name="Normal 9 4 2 3 3 2 3" xfId="4902" xr:uid="{9C7618D6-D1EE-4FC8-9A6D-5363AC5B9DB7}"/>
    <cellStyle name="Normal 9 4 2 3 3 3" xfId="2395" xr:uid="{3F4F8A27-A989-471B-A81A-CF7792F337B1}"/>
    <cellStyle name="Normal 9 4 2 3 3 3 2" xfId="4904" xr:uid="{7D67376C-872E-4130-8A33-87C805768386}"/>
    <cellStyle name="Normal 9 4 2 3 3 4" xfId="4076" xr:uid="{37D1DA81-C868-4321-9953-B4868EEE1EC9}"/>
    <cellStyle name="Normal 9 4 2 3 3 4 2" xfId="4905" xr:uid="{40ABACC9-F190-45F4-A106-D6875D649EBD}"/>
    <cellStyle name="Normal 9 4 2 3 3 5" xfId="4901" xr:uid="{BF320ABE-EC53-4698-A198-C2262D39C2D6}"/>
    <cellStyle name="Normal 9 4 2 3 4" xfId="2396" xr:uid="{25FD1C3D-84C3-4C09-A0FA-6D9E6261881C}"/>
    <cellStyle name="Normal 9 4 2 3 4 2" xfId="2397" xr:uid="{C888DDA6-62C2-4B8E-A81A-BA7178FF120A}"/>
    <cellStyle name="Normal 9 4 2 3 4 2 2" xfId="4907" xr:uid="{28C292A5-5804-4519-A55F-FECFB8B7F445}"/>
    <cellStyle name="Normal 9 4 2 3 4 3" xfId="4906" xr:uid="{F155B210-3A69-4B79-9E34-B9BABABB0129}"/>
    <cellStyle name="Normal 9 4 2 3 5" xfId="2398" xr:uid="{5B43FA6A-E782-4AAB-9A93-F04549640907}"/>
    <cellStyle name="Normal 9 4 2 3 5 2" xfId="4908" xr:uid="{8D2BB23B-5847-43C5-9EB1-FE6561F9C5CA}"/>
    <cellStyle name="Normal 9 4 2 3 6" xfId="4077" xr:uid="{2294E5DA-4B0F-414C-BB8F-3F29E89CF11A}"/>
    <cellStyle name="Normal 9 4 2 3 6 2" xfId="4909" xr:uid="{CCB8C158-AD8C-40E6-BB01-40233644B65F}"/>
    <cellStyle name="Normal 9 4 2 3 7" xfId="4892" xr:uid="{19FB5262-D1A5-4AD5-A793-0F48DD183F7A}"/>
    <cellStyle name="Normal 9 4 2 4" xfId="414" xr:uid="{4A46DE47-2DCC-4181-81FD-41B83B0662C2}"/>
    <cellStyle name="Normal 9 4 2 4 2" xfId="862" xr:uid="{9170C39B-4605-484C-9D97-D549B69173C3}"/>
    <cellStyle name="Normal 9 4 2 4 2 2" xfId="2399" xr:uid="{C354B561-B6CF-4955-88CD-96E0DB1929B6}"/>
    <cellStyle name="Normal 9 4 2 4 2 2 2" xfId="2400" xr:uid="{362BCEBE-BC56-492F-AB54-D11E72C21941}"/>
    <cellStyle name="Normal 9 4 2 4 2 2 2 2" xfId="4913" xr:uid="{0E21FCF5-F8C5-4CB3-A600-94048DF71890}"/>
    <cellStyle name="Normal 9 4 2 4 2 2 3" xfId="4912" xr:uid="{E4483D7D-E463-47F8-9C62-865238153D33}"/>
    <cellStyle name="Normal 9 4 2 4 2 3" xfId="2401" xr:uid="{F8B4304C-B8A0-474D-8995-4AEAF44C7C24}"/>
    <cellStyle name="Normal 9 4 2 4 2 3 2" xfId="4914" xr:uid="{07EFD20F-F16B-4FEE-899B-4C0E2900AA5C}"/>
    <cellStyle name="Normal 9 4 2 4 2 4" xfId="4078" xr:uid="{8AEE68AC-0AA5-46D4-9102-0F15F2146997}"/>
    <cellStyle name="Normal 9 4 2 4 2 4 2" xfId="4915" xr:uid="{B6BE0563-EC22-499F-8A95-D051CCFE2244}"/>
    <cellStyle name="Normal 9 4 2 4 2 5" xfId="4911" xr:uid="{CB288DCA-D163-413D-BE79-CF109AFFAF87}"/>
    <cellStyle name="Normal 9 4 2 4 3" xfId="2402" xr:uid="{05242486-F082-4F0B-A3B0-5420380565C9}"/>
    <cellStyle name="Normal 9 4 2 4 3 2" xfId="2403" xr:uid="{23833F4D-E8FE-4BF0-B0FD-0F4B075C5387}"/>
    <cellStyle name="Normal 9 4 2 4 3 2 2" xfId="4917" xr:uid="{7FE29C4C-39A6-45E8-BB56-97B98B16A87D}"/>
    <cellStyle name="Normal 9 4 2 4 3 3" xfId="4916" xr:uid="{5FBCECB8-2E08-42E6-9BB4-0BBB77AD754F}"/>
    <cellStyle name="Normal 9 4 2 4 4" xfId="2404" xr:uid="{ACBAC342-6618-4837-8A87-7A10993EF321}"/>
    <cellStyle name="Normal 9 4 2 4 4 2" xfId="4918" xr:uid="{E6421E9C-BE23-40A0-8592-2FCEC02E8428}"/>
    <cellStyle name="Normal 9 4 2 4 5" xfId="4079" xr:uid="{7990986D-7111-4FE5-9032-6DB99367D1DA}"/>
    <cellStyle name="Normal 9 4 2 4 5 2" xfId="4919" xr:uid="{7261C127-D9A0-4F42-9ED1-42BCDF7E3CF6}"/>
    <cellStyle name="Normal 9 4 2 4 6" xfId="4910" xr:uid="{2F721778-B882-4CB9-849A-264EBFC3B226}"/>
    <cellStyle name="Normal 9 4 2 5" xfId="415" xr:uid="{28CECFB7-146C-4757-9F57-3D9E4498CC59}"/>
    <cellStyle name="Normal 9 4 2 5 2" xfId="2405" xr:uid="{FAC105AC-3374-4BD8-AA66-C9B0C5B46934}"/>
    <cellStyle name="Normal 9 4 2 5 2 2" xfId="2406" xr:uid="{7EE4F3D8-8C78-4DDA-889F-3B267C9CD2B8}"/>
    <cellStyle name="Normal 9 4 2 5 2 2 2" xfId="4922" xr:uid="{99C4E571-14E4-4B58-8FF7-A8581319CB5B}"/>
    <cellStyle name="Normal 9 4 2 5 2 3" xfId="4921" xr:uid="{A466137E-6354-4A5A-A63F-AD1D44462E2B}"/>
    <cellStyle name="Normal 9 4 2 5 3" xfId="2407" xr:uid="{DF2F3680-ED4E-4B75-BA52-CF229A74DBE9}"/>
    <cellStyle name="Normal 9 4 2 5 3 2" xfId="4923" xr:uid="{CFBE2EBC-6223-452D-A98B-2D8B556690B8}"/>
    <cellStyle name="Normal 9 4 2 5 4" xfId="4080" xr:uid="{5C0387D4-17B7-42E1-B8A0-4CE0905010FD}"/>
    <cellStyle name="Normal 9 4 2 5 4 2" xfId="4924" xr:uid="{2FE461D4-424D-4A76-BD38-BEAA9764992F}"/>
    <cellStyle name="Normal 9 4 2 5 5" xfId="4920" xr:uid="{5A301A52-DC36-4735-AA8C-B025D5F17512}"/>
    <cellStyle name="Normal 9 4 2 6" xfId="2408" xr:uid="{F7A93C67-FFCD-402B-A941-74B123EECA7C}"/>
    <cellStyle name="Normal 9 4 2 6 2" xfId="2409" xr:uid="{87C5D5FD-DF9D-4360-AA4E-B45BC864FE04}"/>
    <cellStyle name="Normal 9 4 2 6 2 2" xfId="4926" xr:uid="{0B7C5955-A149-4D9F-99A4-7688F8E9C1C8}"/>
    <cellStyle name="Normal 9 4 2 6 3" xfId="4081" xr:uid="{BBBA2BA2-673F-4894-B12F-E71CA2EEFABB}"/>
    <cellStyle name="Normal 9 4 2 6 3 2" xfId="4927" xr:uid="{E5AAF148-73BA-4BA4-97BE-C60BC0801B43}"/>
    <cellStyle name="Normal 9 4 2 6 4" xfId="4082" xr:uid="{1695248B-6577-4995-A6F3-D18DF9E4B369}"/>
    <cellStyle name="Normal 9 4 2 6 4 2" xfId="4928" xr:uid="{0ED7C382-2088-4779-AB6B-0D08BABEEF69}"/>
    <cellStyle name="Normal 9 4 2 6 5" xfId="4925" xr:uid="{888CAF98-BD88-4C99-BB1B-33538249160E}"/>
    <cellStyle name="Normal 9 4 2 7" xfId="2410" xr:uid="{80C592CB-2AC3-44AD-83BC-715A11EABD57}"/>
    <cellStyle name="Normal 9 4 2 7 2" xfId="4929" xr:uid="{B6B3435F-16C5-4431-AF4C-744FC317033B}"/>
    <cellStyle name="Normal 9 4 2 8" xfId="4083" xr:uid="{B924A07B-F23C-4AA2-9B2F-787DC6AF65D5}"/>
    <cellStyle name="Normal 9 4 2 8 2" xfId="4930" xr:uid="{772691EB-376B-4858-84DB-3A68DA8A29C9}"/>
    <cellStyle name="Normal 9 4 2 9" xfId="4084" xr:uid="{D5C24912-042B-47E7-802B-B0BC3401D267}"/>
    <cellStyle name="Normal 9 4 2 9 2" xfId="4931" xr:uid="{92F72A99-97DB-454C-BE78-D0E26952884B}"/>
    <cellStyle name="Normal 9 4 3" xfId="175" xr:uid="{7E331380-955D-4689-93B1-BE9A98D07B40}"/>
    <cellStyle name="Normal 9 4 3 2" xfId="176" xr:uid="{D12EFDF0-ABFB-462F-88B0-E34EDAE2045C}"/>
    <cellStyle name="Normal 9 4 3 2 2" xfId="863" xr:uid="{08DC3BD9-0CDA-4D89-8B10-D8021B6C773C}"/>
    <cellStyle name="Normal 9 4 3 2 2 2" xfId="2411" xr:uid="{ED687EB3-52BB-497D-B250-CF7457343F54}"/>
    <cellStyle name="Normal 9 4 3 2 2 2 2" xfId="2412" xr:uid="{74E8C730-EE99-40BC-8A67-89E446560E97}"/>
    <cellStyle name="Normal 9 4 3 2 2 2 2 2" xfId="4500" xr:uid="{319B8ABE-50F1-43BA-91C4-4B4570F110F0}"/>
    <cellStyle name="Normal 9 4 3 2 2 2 2 2 2" xfId="5307" xr:uid="{DFF5546D-941C-4DA4-9760-785B8AE6C7DA}"/>
    <cellStyle name="Normal 9 4 3 2 2 2 2 2 3" xfId="4936" xr:uid="{3AF2F27B-BC27-4E0F-BE91-1AED59778196}"/>
    <cellStyle name="Normal 9 4 3 2 2 2 3" xfId="4501" xr:uid="{30F17C26-C203-4BB3-88A9-686493CB4DF9}"/>
    <cellStyle name="Normal 9 4 3 2 2 2 3 2" xfId="5308" xr:uid="{B571B84A-CA77-45C3-8E15-9845D5B554EB}"/>
    <cellStyle name="Normal 9 4 3 2 2 2 3 3" xfId="4935" xr:uid="{EA6D96E0-EB5E-415C-BFDB-BC8790DCBBFC}"/>
    <cellStyle name="Normal 9 4 3 2 2 3" xfId="2413" xr:uid="{99AF6950-6B80-464D-A19A-61CFA7652F85}"/>
    <cellStyle name="Normal 9 4 3 2 2 3 2" xfId="4502" xr:uid="{8AE5B16F-54CD-4F23-A080-12BF8A21031F}"/>
    <cellStyle name="Normal 9 4 3 2 2 3 2 2" xfId="5309" xr:uid="{6071A786-5DB6-4200-9575-E489A7637C81}"/>
    <cellStyle name="Normal 9 4 3 2 2 3 2 3" xfId="4937" xr:uid="{2FE2875F-294B-463B-B261-7FF01C8D778F}"/>
    <cellStyle name="Normal 9 4 3 2 2 4" xfId="4085" xr:uid="{FF8956AA-9B91-4F8F-9CEF-778ADA757D3A}"/>
    <cellStyle name="Normal 9 4 3 2 2 4 2" xfId="4938" xr:uid="{B6742D91-8DFA-4278-A0C5-B6524BEDF985}"/>
    <cellStyle name="Normal 9 4 3 2 2 5" xfId="4934" xr:uid="{82DDBBA3-A6F6-415A-8716-464D1DE33D29}"/>
    <cellStyle name="Normal 9 4 3 2 3" xfId="2414" xr:uid="{84493CB5-01B4-4C01-B135-5E15BBDF626A}"/>
    <cellStyle name="Normal 9 4 3 2 3 2" xfId="2415" xr:uid="{2FE723DF-271F-4EA8-B67B-267626B72A88}"/>
    <cellStyle name="Normal 9 4 3 2 3 2 2" xfId="4503" xr:uid="{DAB04054-F653-4F09-965D-57F25DEF2477}"/>
    <cellStyle name="Normal 9 4 3 2 3 2 2 2" xfId="5310" xr:uid="{4E9490C1-1D3F-4137-8AB1-D1721AC38B8F}"/>
    <cellStyle name="Normal 9 4 3 2 3 2 2 3" xfId="4940" xr:uid="{D92F4AB8-4A0E-4E61-91ED-DAF98D9C972A}"/>
    <cellStyle name="Normal 9 4 3 2 3 3" xfId="4086" xr:uid="{E587966F-DA6C-4D46-BB60-CD59639266BF}"/>
    <cellStyle name="Normal 9 4 3 2 3 3 2" xfId="4941" xr:uid="{E95B610A-3F65-47EE-BDA2-26107CD3106F}"/>
    <cellStyle name="Normal 9 4 3 2 3 4" xfId="4087" xr:uid="{DB579752-C328-4937-81C4-AC8EA8785B56}"/>
    <cellStyle name="Normal 9 4 3 2 3 4 2" xfId="4942" xr:uid="{01DD4510-6D8E-4607-A673-40D44829304C}"/>
    <cellStyle name="Normal 9 4 3 2 3 5" xfId="4939" xr:uid="{2810894F-CEB9-4831-A214-DCAFF962D18E}"/>
    <cellStyle name="Normal 9 4 3 2 4" xfId="2416" xr:uid="{A9838375-669A-488D-A66A-A685D797E5FB}"/>
    <cellStyle name="Normal 9 4 3 2 4 2" xfId="4504" xr:uid="{25B187BA-BB09-43E3-8E6D-13403180E163}"/>
    <cellStyle name="Normal 9 4 3 2 4 2 2" xfId="5311" xr:uid="{7EB271A8-934B-42ED-9F10-73DD5A851B23}"/>
    <cellStyle name="Normal 9 4 3 2 4 2 3" xfId="4943" xr:uid="{FD5F4BA0-7754-47C1-80EC-6D638A88E5AB}"/>
    <cellStyle name="Normal 9 4 3 2 5" xfId="4088" xr:uid="{F485507F-E5E5-4B30-B38C-C8AD3A0AD4AC}"/>
    <cellStyle name="Normal 9 4 3 2 5 2" xfId="4944" xr:uid="{6741B280-1071-448F-8FEB-C462D33D5467}"/>
    <cellStyle name="Normal 9 4 3 2 6" xfId="4089" xr:uid="{89BFE46E-53E0-4C85-B812-09FE13B49DA5}"/>
    <cellStyle name="Normal 9 4 3 2 6 2" xfId="4945" xr:uid="{BE14AF29-F8AB-4571-8C97-3C056F3CA6DD}"/>
    <cellStyle name="Normal 9 4 3 2 7" xfId="4933" xr:uid="{06CDC54B-AD13-40E3-B782-C569EC4F4126}"/>
    <cellStyle name="Normal 9 4 3 3" xfId="416" xr:uid="{3F6A558E-760F-457A-B147-CCB202281A5B}"/>
    <cellStyle name="Normal 9 4 3 3 2" xfId="2417" xr:uid="{40123214-7245-44F4-8C19-9707D194C002}"/>
    <cellStyle name="Normal 9 4 3 3 2 2" xfId="2418" xr:uid="{6DA901D0-C350-4087-BEEF-89E6CCD604FB}"/>
    <cellStyle name="Normal 9 4 3 3 2 2 2" xfId="4505" xr:uid="{8C3A7105-8BE4-4503-8F9A-D95D56FB4203}"/>
    <cellStyle name="Normal 9 4 3 3 2 2 2 2" xfId="5312" xr:uid="{0AA4D278-397C-4651-81A5-1295F31F6815}"/>
    <cellStyle name="Normal 9 4 3 3 2 2 2 3" xfId="4948" xr:uid="{6731DBCD-F168-45C8-BF74-780B46CDD31C}"/>
    <cellStyle name="Normal 9 4 3 3 2 3" xfId="4090" xr:uid="{5DE6E76A-445D-41E7-B1DC-8B5798ADA81F}"/>
    <cellStyle name="Normal 9 4 3 3 2 3 2" xfId="4949" xr:uid="{B2085F33-0EEC-41D8-ACB1-A28DCE63BBE5}"/>
    <cellStyle name="Normal 9 4 3 3 2 4" xfId="4091" xr:uid="{62DD78F5-8237-4374-ADB5-CD56406D066C}"/>
    <cellStyle name="Normal 9 4 3 3 2 4 2" xfId="4950" xr:uid="{C4531064-7F30-4DF3-AFB1-E941DAA573A5}"/>
    <cellStyle name="Normal 9 4 3 3 2 5" xfId="4947" xr:uid="{C0E5E156-B536-4F09-B359-65ECA110C223}"/>
    <cellStyle name="Normal 9 4 3 3 3" xfId="2419" xr:uid="{3C5ACFF0-39BF-41D0-B86A-0ACBA030D495}"/>
    <cellStyle name="Normal 9 4 3 3 3 2" xfId="4506" xr:uid="{02C9367F-D31D-40DF-A30F-EE3F6BFA5C1E}"/>
    <cellStyle name="Normal 9 4 3 3 3 2 2" xfId="5313" xr:uid="{BA5B66CF-7173-4020-AB12-FC51CAEE9B1C}"/>
    <cellStyle name="Normal 9 4 3 3 3 2 3" xfId="4951" xr:uid="{B372426E-55D2-4D40-A7D4-9B946EEA640F}"/>
    <cellStyle name="Normal 9 4 3 3 4" xfId="4092" xr:uid="{5B75C676-BFF4-42EC-8159-3A7EEF5BB89F}"/>
    <cellStyle name="Normal 9 4 3 3 4 2" xfId="4952" xr:uid="{87500CD3-C1A4-4CE0-858B-80373CDC0AF1}"/>
    <cellStyle name="Normal 9 4 3 3 5" xfId="4093" xr:uid="{DEBE9CC5-3896-4D4F-82D2-3B4E5568D072}"/>
    <cellStyle name="Normal 9 4 3 3 5 2" xfId="4953" xr:uid="{F812183E-FEA2-433F-ACD5-3599D24A71FA}"/>
    <cellStyle name="Normal 9 4 3 3 6" xfId="4946" xr:uid="{F960234F-4EC8-4DAC-B29E-4F32181399D4}"/>
    <cellStyle name="Normal 9 4 3 4" xfId="2420" xr:uid="{BBCD6964-9EAE-4F00-92E4-DB107390387A}"/>
    <cellStyle name="Normal 9 4 3 4 2" xfId="2421" xr:uid="{892F66C4-7237-475F-86E7-4335ADFA8B95}"/>
    <cellStyle name="Normal 9 4 3 4 2 2" xfId="4507" xr:uid="{B58021D0-EABA-4F6C-8937-D2E455AF56F7}"/>
    <cellStyle name="Normal 9 4 3 4 2 2 2" xfId="5314" xr:uid="{70F9EE61-3A4E-496E-BEEB-93B464433D59}"/>
    <cellStyle name="Normal 9 4 3 4 2 2 3" xfId="4955" xr:uid="{F0D16A40-050B-42BA-B640-CAE5A4538159}"/>
    <cellStyle name="Normal 9 4 3 4 3" xfId="4094" xr:uid="{CA5D18F5-6A20-42C1-9110-60F881D70E36}"/>
    <cellStyle name="Normal 9 4 3 4 3 2" xfId="4956" xr:uid="{BA5CB25B-F03F-4999-AB22-3531F106779F}"/>
    <cellStyle name="Normal 9 4 3 4 4" xfId="4095" xr:uid="{7A5E9529-7A14-43DC-A72D-8CAD40D26532}"/>
    <cellStyle name="Normal 9 4 3 4 4 2" xfId="4957" xr:uid="{197398F1-6CFB-40DB-8932-766C60725DAA}"/>
    <cellStyle name="Normal 9 4 3 4 5" xfId="4954" xr:uid="{A1834BDB-1B00-43C7-8F28-D922411943E8}"/>
    <cellStyle name="Normal 9 4 3 5" xfId="2422" xr:uid="{A00665F2-4A94-4082-A918-0CD821885BA1}"/>
    <cellStyle name="Normal 9 4 3 5 2" xfId="4096" xr:uid="{6FFA6313-11F3-44A2-B02D-6DB34588506F}"/>
    <cellStyle name="Normal 9 4 3 5 2 2" xfId="4959" xr:uid="{F36475C1-2B7A-4665-8341-2303831D6A31}"/>
    <cellStyle name="Normal 9 4 3 5 3" xfId="4097" xr:uid="{107F1116-55E4-4FB1-991B-8EF95BCA2DB6}"/>
    <cellStyle name="Normal 9 4 3 5 3 2" xfId="4960" xr:uid="{133691C3-5109-47A0-89D5-5E5A1B1546A3}"/>
    <cellStyle name="Normal 9 4 3 5 4" xfId="4098" xr:uid="{C2B1DE7F-BCCB-4EE8-92FA-C64711AA438F}"/>
    <cellStyle name="Normal 9 4 3 5 4 2" xfId="4961" xr:uid="{49DDCA30-97BF-40CD-9CE8-3F2DF6FBCC5B}"/>
    <cellStyle name="Normal 9 4 3 5 5" xfId="4958" xr:uid="{225606B9-DD5A-45A2-93E3-3A3EE629EEF5}"/>
    <cellStyle name="Normal 9 4 3 6" xfId="4099" xr:uid="{E776C03D-9CFD-444B-9850-584AD2D62D0A}"/>
    <cellStyle name="Normal 9 4 3 6 2" xfId="4962" xr:uid="{604F8FDF-1A48-41D4-BC47-4769DA0637B9}"/>
    <cellStyle name="Normal 9 4 3 7" xfId="4100" xr:uid="{B8B679DC-6F9F-49C3-9F6B-50A103361880}"/>
    <cellStyle name="Normal 9 4 3 7 2" xfId="4963" xr:uid="{8F1B3A64-34D9-40D9-8888-83FFD04C2252}"/>
    <cellStyle name="Normal 9 4 3 8" xfId="4101" xr:uid="{93B9B267-6F1B-4513-8165-44A1D91251F1}"/>
    <cellStyle name="Normal 9 4 3 8 2" xfId="4964" xr:uid="{BAFC0BA8-6771-410B-BEA4-41EEF64820CE}"/>
    <cellStyle name="Normal 9 4 3 9" xfId="4932" xr:uid="{6EE5B9EE-4CB7-4262-987E-534A6DFD04DB}"/>
    <cellStyle name="Normal 9 4 4" xfId="177" xr:uid="{EAC4C5AA-6975-4175-A028-1E5E33B91184}"/>
    <cellStyle name="Normal 9 4 4 2" xfId="864" xr:uid="{46881BD7-72A5-44D2-B3AB-06330935B018}"/>
    <cellStyle name="Normal 9 4 4 2 2" xfId="865" xr:uid="{E0831A87-02E4-4DA7-B7A4-DD5CF743E4F9}"/>
    <cellStyle name="Normal 9 4 4 2 2 2" xfId="2423" xr:uid="{FD730931-5513-4ABA-B492-C559E791B685}"/>
    <cellStyle name="Normal 9 4 4 2 2 2 2" xfId="2424" xr:uid="{E2626983-DF2D-4AAC-9BE7-3986F8D597D2}"/>
    <cellStyle name="Normal 9 4 4 2 2 2 2 2" xfId="4969" xr:uid="{3C57BB30-F166-4A42-B431-B8CC6109AC4E}"/>
    <cellStyle name="Normal 9 4 4 2 2 2 3" xfId="4968" xr:uid="{EF45A1C3-B3AC-4DBB-883C-BD2FD6177D1C}"/>
    <cellStyle name="Normal 9 4 4 2 2 3" xfId="2425" xr:uid="{A9390440-A461-45BE-93C7-5EC3F48E8A03}"/>
    <cellStyle name="Normal 9 4 4 2 2 3 2" xfId="4970" xr:uid="{7AA03048-C412-4C3F-8CBE-0E68B4AA4277}"/>
    <cellStyle name="Normal 9 4 4 2 2 4" xfId="4102" xr:uid="{FA800255-BA21-4438-9F2A-6CFDB40D93C7}"/>
    <cellStyle name="Normal 9 4 4 2 2 4 2" xfId="4971" xr:uid="{0FB9E427-EE0F-40EF-B51D-6FBF3F17125A}"/>
    <cellStyle name="Normal 9 4 4 2 2 5" xfId="4967" xr:uid="{F2DFE54A-482E-4B4E-B2D0-A48A5EBFB28B}"/>
    <cellStyle name="Normal 9 4 4 2 3" xfId="2426" xr:uid="{D8509784-ACF6-4267-9094-E3D21AB3ED1C}"/>
    <cellStyle name="Normal 9 4 4 2 3 2" xfId="2427" xr:uid="{E87AF98D-3EAD-4561-9543-C75C2E4F577F}"/>
    <cellStyle name="Normal 9 4 4 2 3 2 2" xfId="4973" xr:uid="{C45468A4-42F0-4AB0-996E-FC0A89AB60BD}"/>
    <cellStyle name="Normal 9 4 4 2 3 3" xfId="4972" xr:uid="{1629B88B-5D05-49E1-B91D-70089B7B15FB}"/>
    <cellStyle name="Normal 9 4 4 2 4" xfId="2428" xr:uid="{327B9EC2-A31C-4DAA-8AA9-C1AFED36508F}"/>
    <cellStyle name="Normal 9 4 4 2 4 2" xfId="4974" xr:uid="{836AFD3C-CEBA-4D33-8068-FEBD51BFC94E}"/>
    <cellStyle name="Normal 9 4 4 2 5" xfId="4103" xr:uid="{4C2ED1FE-E18F-4A41-9049-5B3A16C1DC63}"/>
    <cellStyle name="Normal 9 4 4 2 5 2" xfId="4975" xr:uid="{30DC2511-AEAE-4798-AC99-40AF135EE1E0}"/>
    <cellStyle name="Normal 9 4 4 2 6" xfId="4966" xr:uid="{F65F56EF-0C56-47C4-9226-753F89D7C701}"/>
    <cellStyle name="Normal 9 4 4 3" xfId="866" xr:uid="{FA931788-A817-400E-B8E7-C3BD4675323A}"/>
    <cellStyle name="Normal 9 4 4 3 2" xfId="2429" xr:uid="{1198931A-46E2-46E0-B17A-0DFE5ABBA6E5}"/>
    <cellStyle name="Normal 9 4 4 3 2 2" xfId="2430" xr:uid="{710A64AE-DD8E-49D8-AD60-A560681E121D}"/>
    <cellStyle name="Normal 9 4 4 3 2 2 2" xfId="4978" xr:uid="{3A8416FC-68A4-44B2-BA7C-C7680BB25E7D}"/>
    <cellStyle name="Normal 9 4 4 3 2 3" xfId="4977" xr:uid="{E2B083F2-AD86-4989-BEE6-AC45EEF409AE}"/>
    <cellStyle name="Normal 9 4 4 3 3" xfId="2431" xr:uid="{113FE051-4EE4-458A-9F5D-07A1F563FD2E}"/>
    <cellStyle name="Normal 9 4 4 3 3 2" xfId="4979" xr:uid="{72F76101-7E24-462F-859C-B368102401E9}"/>
    <cellStyle name="Normal 9 4 4 3 4" xfId="4104" xr:uid="{78E7001F-CB4D-45FF-AEF6-CCC65B920FEE}"/>
    <cellStyle name="Normal 9 4 4 3 4 2" xfId="4980" xr:uid="{FA81788D-D78F-4549-9DA1-A4FF184BFCCD}"/>
    <cellStyle name="Normal 9 4 4 3 5" xfId="4976" xr:uid="{D4EC9DCD-C8D9-4D94-81BB-E02729C16157}"/>
    <cellStyle name="Normal 9 4 4 4" xfId="2432" xr:uid="{F452DFBD-1903-4412-AE8E-4BD0693E3DDB}"/>
    <cellStyle name="Normal 9 4 4 4 2" xfId="2433" xr:uid="{8686642E-DF25-43B9-9AC5-A7A806A1F175}"/>
    <cellStyle name="Normal 9 4 4 4 2 2" xfId="4982" xr:uid="{C43DE74A-6A66-4D06-9A5E-5061652B8F18}"/>
    <cellStyle name="Normal 9 4 4 4 3" xfId="4105" xr:uid="{0684AACC-2D34-4382-A10E-B72E4F7689F5}"/>
    <cellStyle name="Normal 9 4 4 4 3 2" xfId="4983" xr:uid="{1DE1C95C-DF18-4993-A3D8-C6F8D795CDAD}"/>
    <cellStyle name="Normal 9 4 4 4 4" xfId="4106" xr:uid="{5CF82EFF-AE43-4B80-91C6-66FBDBE17FE2}"/>
    <cellStyle name="Normal 9 4 4 4 4 2" xfId="4984" xr:uid="{7E6F782C-BB39-489F-9643-221BF4B6C504}"/>
    <cellStyle name="Normal 9 4 4 4 5" xfId="4981" xr:uid="{32AFAA05-617A-4E71-AA42-31730F85F471}"/>
    <cellStyle name="Normal 9 4 4 5" xfId="2434" xr:uid="{23B9A2DE-8E65-4C29-879C-FCFA0D2A9513}"/>
    <cellStyle name="Normal 9 4 4 5 2" xfId="4985" xr:uid="{2BD2CF63-F1F5-42C2-A8D3-1255176EAE3A}"/>
    <cellStyle name="Normal 9 4 4 6" xfId="4107" xr:uid="{4298F6AC-F968-447E-9179-AF408D26E59C}"/>
    <cellStyle name="Normal 9 4 4 6 2" xfId="4986" xr:uid="{878D459D-E3D9-4AD6-A873-2DB57C66B022}"/>
    <cellStyle name="Normal 9 4 4 7" xfId="4108" xr:uid="{9AC7B2C0-AF14-4BEF-9D3E-1DFFADCC9777}"/>
    <cellStyle name="Normal 9 4 4 7 2" xfId="4987" xr:uid="{F6EAFDB4-EB81-471C-95B0-D467437859E3}"/>
    <cellStyle name="Normal 9 4 4 8" xfId="4965" xr:uid="{BAF7814B-5BF4-4FEC-B5D8-3D992F705DD0}"/>
    <cellStyle name="Normal 9 4 5" xfId="417" xr:uid="{AD0F1DF5-3015-476F-A331-ADFB55D1A1A3}"/>
    <cellStyle name="Normal 9 4 5 2" xfId="867" xr:uid="{E43B86FB-13EE-4E6C-BE16-81263C96594D}"/>
    <cellStyle name="Normal 9 4 5 2 2" xfId="2435" xr:uid="{430C50F8-2167-424D-8B5E-AD6313F345AF}"/>
    <cellStyle name="Normal 9 4 5 2 2 2" xfId="2436" xr:uid="{63545780-0C83-4DE5-8E3A-0AF86917E49D}"/>
    <cellStyle name="Normal 9 4 5 2 2 2 2" xfId="4991" xr:uid="{5BB0DA38-ECE1-4986-8069-BA5538F93F25}"/>
    <cellStyle name="Normal 9 4 5 2 2 3" xfId="4990" xr:uid="{8362461C-B2B8-431D-8BF5-2A5C29FD3FC6}"/>
    <cellStyle name="Normal 9 4 5 2 3" xfId="2437" xr:uid="{9008C6BE-72E1-4158-AFF8-48FCF8E93F7D}"/>
    <cellStyle name="Normal 9 4 5 2 3 2" xfId="4992" xr:uid="{A0036B7F-A382-45EE-92E8-CF6A8BCF76C5}"/>
    <cellStyle name="Normal 9 4 5 2 4" xfId="4109" xr:uid="{05D0B56C-40E6-40D4-9A25-D0215739B256}"/>
    <cellStyle name="Normal 9 4 5 2 4 2" xfId="4993" xr:uid="{88055C91-B772-4A0B-AE1D-E6FC0FF3FB1E}"/>
    <cellStyle name="Normal 9 4 5 2 5" xfId="4989" xr:uid="{6E23A39E-81EE-4DDD-8F5F-9E3472543182}"/>
    <cellStyle name="Normal 9 4 5 3" xfId="2438" xr:uid="{E10383E6-697A-41B9-8F0F-D05E9B87F1FF}"/>
    <cellStyle name="Normal 9 4 5 3 2" xfId="2439" xr:uid="{86F3DDE3-EA3E-4FD8-B6F8-66A1EC63168F}"/>
    <cellStyle name="Normal 9 4 5 3 2 2" xfId="4995" xr:uid="{2D333855-00CB-433F-9786-009D4ACDEA22}"/>
    <cellStyle name="Normal 9 4 5 3 3" xfId="4110" xr:uid="{5FFB4F85-1663-4AE2-8E99-EE5B09FD77A4}"/>
    <cellStyle name="Normal 9 4 5 3 3 2" xfId="4996" xr:uid="{A8084CF3-4840-4428-9C76-2D468976C098}"/>
    <cellStyle name="Normal 9 4 5 3 4" xfId="4111" xr:uid="{7B984984-1996-4D99-96E2-8BEF6B4637A8}"/>
    <cellStyle name="Normal 9 4 5 3 4 2" xfId="4997" xr:uid="{19D19912-A617-4724-95D2-5F3D80A1709B}"/>
    <cellStyle name="Normal 9 4 5 3 5" xfId="4994" xr:uid="{616BBDDC-5411-4891-8F46-03EFC87B4C48}"/>
    <cellStyle name="Normal 9 4 5 4" xfId="2440" xr:uid="{1EAEFD06-2D77-4B7C-96D1-22534248211D}"/>
    <cellStyle name="Normal 9 4 5 4 2" xfId="4998" xr:uid="{D8A025A6-4D9B-46C1-BC24-1A4C31838C6C}"/>
    <cellStyle name="Normal 9 4 5 5" xfId="4112" xr:uid="{2D28C29A-4B02-4509-8126-574A4564028B}"/>
    <cellStyle name="Normal 9 4 5 5 2" xfId="4999" xr:uid="{A9DFCBDB-0938-48E1-8B27-E6351AC7E334}"/>
    <cellStyle name="Normal 9 4 5 6" xfId="4113" xr:uid="{AE0FC335-BF98-424E-9368-FDB61961F4CC}"/>
    <cellStyle name="Normal 9 4 5 6 2" xfId="5000" xr:uid="{B4DD6E16-F41B-4241-9D24-8D4B908A3A46}"/>
    <cellStyle name="Normal 9 4 5 7" xfId="4988" xr:uid="{CB6A48B8-BA8D-4549-AFA9-902EF8D5DB4B}"/>
    <cellStyle name="Normal 9 4 6" xfId="418" xr:uid="{5D9B64CE-6B0F-4B45-92BA-33FBCDA60DA1}"/>
    <cellStyle name="Normal 9 4 6 2" xfId="2441" xr:uid="{D6119E74-9F4E-4A75-A8C0-5FF2E343FA5D}"/>
    <cellStyle name="Normal 9 4 6 2 2" xfId="2442" xr:uid="{576BFDCC-27DE-47AA-B4A9-6D02EDBBC580}"/>
    <cellStyle name="Normal 9 4 6 2 2 2" xfId="5003" xr:uid="{2E25144C-FD67-4D63-A76A-FD0649BA4028}"/>
    <cellStyle name="Normal 9 4 6 2 3" xfId="4114" xr:uid="{962D97F4-6D64-4DEB-B4C5-8EB482E64CEE}"/>
    <cellStyle name="Normal 9 4 6 2 3 2" xfId="5004" xr:uid="{29B4314C-C5CD-4459-9FB2-87CE61409BD3}"/>
    <cellStyle name="Normal 9 4 6 2 4" xfId="4115" xr:uid="{F80586A2-440E-431D-9C8E-CE5FA562F7B8}"/>
    <cellStyle name="Normal 9 4 6 2 4 2" xfId="5005" xr:uid="{67BD32BF-C018-4D8F-9C4F-97108F201B74}"/>
    <cellStyle name="Normal 9 4 6 2 5" xfId="5002" xr:uid="{1F6C901A-5B5A-4A7D-9D4D-35F8BF14F18C}"/>
    <cellStyle name="Normal 9 4 6 3" xfId="2443" xr:uid="{04E29B22-7DDD-4C62-B1C3-74012E5761A2}"/>
    <cellStyle name="Normal 9 4 6 3 2" xfId="5006" xr:uid="{6FA3D110-4167-42B0-B91A-891E90E691EC}"/>
    <cellStyle name="Normal 9 4 6 4" xfId="4116" xr:uid="{0FE2F8F0-005F-44EF-B77E-75E96C5E76BA}"/>
    <cellStyle name="Normal 9 4 6 4 2" xfId="5007" xr:uid="{293781B3-FB32-4351-913C-86F6DC08C964}"/>
    <cellStyle name="Normal 9 4 6 5" xfId="4117" xr:uid="{24D29F98-F107-4237-84CB-4290F1459DDD}"/>
    <cellStyle name="Normal 9 4 6 5 2" xfId="5008" xr:uid="{5D477173-63B7-411D-9606-F0CC0F6B0C7F}"/>
    <cellStyle name="Normal 9 4 6 6" xfId="5001" xr:uid="{51BA5CF0-7473-407F-84D9-98E6131F1571}"/>
    <cellStyle name="Normal 9 4 7" xfId="2444" xr:uid="{0BDC637A-8E07-447F-9342-630DF6777C36}"/>
    <cellStyle name="Normal 9 4 7 2" xfId="2445" xr:uid="{3EE4CA26-D390-4A66-804B-30486EBD5063}"/>
    <cellStyle name="Normal 9 4 7 2 2" xfId="5010" xr:uid="{B4606D47-79A8-4C77-BEC4-CBFE18082BD7}"/>
    <cellStyle name="Normal 9 4 7 3" xfId="4118" xr:uid="{158B4901-D622-477E-BB09-6BB3A24BC425}"/>
    <cellStyle name="Normal 9 4 7 3 2" xfId="5011" xr:uid="{28EB5338-420C-4C1B-B735-22F2D27953D2}"/>
    <cellStyle name="Normal 9 4 7 4" xfId="4119" xr:uid="{3635DCE0-2EE9-4E18-B623-ECC43402A799}"/>
    <cellStyle name="Normal 9 4 7 4 2" xfId="5012" xr:uid="{5F8A271A-8548-49A1-B096-37E70BA240A8}"/>
    <cellStyle name="Normal 9 4 7 5" xfId="5009" xr:uid="{37605CFE-3F7E-40FF-ABB1-EBD5C487B4CD}"/>
    <cellStyle name="Normal 9 4 8" xfId="2446" xr:uid="{79B0E620-36E2-4C8E-9F16-BC7FE28D0320}"/>
    <cellStyle name="Normal 9 4 8 2" xfId="4120" xr:uid="{9BA4A61E-C869-4CC0-851B-23861C533E30}"/>
    <cellStyle name="Normal 9 4 8 2 2" xfId="5014" xr:uid="{ACB8F136-F05D-4D81-BCB8-99B6F560E1D3}"/>
    <cellStyle name="Normal 9 4 8 3" xfId="4121" xr:uid="{2C361599-2E25-429E-A15C-D4C939853140}"/>
    <cellStyle name="Normal 9 4 8 3 2" xfId="5015" xr:uid="{057C1223-929B-4559-B3E1-3DE653568992}"/>
    <cellStyle name="Normal 9 4 8 4" xfId="4122" xr:uid="{DCBFC727-79D3-4C6B-AB78-8E65C4D5C312}"/>
    <cellStyle name="Normal 9 4 8 4 2" xfId="5016" xr:uid="{968BAE44-8E06-4808-A30B-89EC05F8B757}"/>
    <cellStyle name="Normal 9 4 8 5" xfId="5013" xr:uid="{A0285A32-0511-406D-BE08-EC8314BB125E}"/>
    <cellStyle name="Normal 9 4 9" xfId="4123" xr:uid="{2F6A88C3-6E81-485E-B763-B24E1B64C13B}"/>
    <cellStyle name="Normal 9 4 9 2" xfId="5017" xr:uid="{6DCDC944-D940-4CCB-806E-F31B68C677F5}"/>
    <cellStyle name="Normal 9 5" xfId="178" xr:uid="{120CF492-C3C3-4086-8BE4-86B74FB0A466}"/>
    <cellStyle name="Normal 9 5 10" xfId="4124" xr:uid="{4A9FE750-E322-4750-B231-556EDD2195C9}"/>
    <cellStyle name="Normal 9 5 10 2" xfId="5019" xr:uid="{089AFB13-98B1-4906-B44D-64191653BD7E}"/>
    <cellStyle name="Normal 9 5 11" xfId="4125" xr:uid="{35BC76F4-0A48-483F-B0F3-65B41E3AE86F}"/>
    <cellStyle name="Normal 9 5 11 2" xfId="5020" xr:uid="{7132DF40-9B6F-4553-AF52-729BCC8D4CE0}"/>
    <cellStyle name="Normal 9 5 12" xfId="5018" xr:uid="{779236DE-F402-4345-8DA2-FEE7737B39DD}"/>
    <cellStyle name="Normal 9 5 2" xfId="179" xr:uid="{FEB4EAFC-E2D1-4A2A-B083-E6B3F1A26244}"/>
    <cellStyle name="Normal 9 5 2 10" xfId="5021" xr:uid="{FAE43F42-396C-4835-97B2-7C9B8895AA96}"/>
    <cellStyle name="Normal 9 5 2 2" xfId="419" xr:uid="{75564E0B-3660-433F-9A57-DD2278B48912}"/>
    <cellStyle name="Normal 9 5 2 2 2" xfId="868" xr:uid="{9156F75C-BDB1-416A-823F-79BE6BCF2CC7}"/>
    <cellStyle name="Normal 9 5 2 2 2 2" xfId="869" xr:uid="{C9C65D40-113D-4635-A353-DE1AB8746746}"/>
    <cellStyle name="Normal 9 5 2 2 2 2 2" xfId="2447" xr:uid="{8DFEB9DD-F78F-4C2A-ABCE-EE8F4E62E7C1}"/>
    <cellStyle name="Normal 9 5 2 2 2 2 2 2" xfId="5025" xr:uid="{137A9D9F-7333-40DF-8CE5-A18F7DFBE05C}"/>
    <cellStyle name="Normal 9 5 2 2 2 2 3" xfId="4126" xr:uid="{7AE1057F-0073-4FB3-9A5E-84AB1A045403}"/>
    <cellStyle name="Normal 9 5 2 2 2 2 3 2" xfId="5026" xr:uid="{633A2215-0B49-45AB-BBCB-921B7F510E28}"/>
    <cellStyle name="Normal 9 5 2 2 2 2 4" xfId="4127" xr:uid="{E21CE8AE-ADE0-4C46-8E31-0DD45D962D81}"/>
    <cellStyle name="Normal 9 5 2 2 2 2 4 2" xfId="5027" xr:uid="{51F4A2C6-3A4A-400D-9DBE-72AEFB1F2E39}"/>
    <cellStyle name="Normal 9 5 2 2 2 2 5" xfId="5024" xr:uid="{079DCB00-2654-4BBE-BEEC-75A1BFAED44B}"/>
    <cellStyle name="Normal 9 5 2 2 2 3" xfId="2448" xr:uid="{0B833F94-B9CC-4C2F-AAC1-C8DC83E6B964}"/>
    <cellStyle name="Normal 9 5 2 2 2 3 2" xfId="4128" xr:uid="{35170B6B-B96B-4CF4-8FEF-E2601D89FB62}"/>
    <cellStyle name="Normal 9 5 2 2 2 3 2 2" xfId="5029" xr:uid="{042C147A-E8BE-46B6-9822-4FA846132BDF}"/>
    <cellStyle name="Normal 9 5 2 2 2 3 3" xfId="4129" xr:uid="{B42210D2-46CB-4EEC-8B46-0EA06E771930}"/>
    <cellStyle name="Normal 9 5 2 2 2 3 3 2" xfId="5030" xr:uid="{0F84C39F-B33D-420D-80CF-87D43045BBA6}"/>
    <cellStyle name="Normal 9 5 2 2 2 3 4" xfId="4130" xr:uid="{9DC37731-2770-4A0D-A87A-AE1549239562}"/>
    <cellStyle name="Normal 9 5 2 2 2 3 4 2" xfId="5031" xr:uid="{0C9DFC8C-286B-4BAF-9D31-B30F70E96FCC}"/>
    <cellStyle name="Normal 9 5 2 2 2 3 5" xfId="5028" xr:uid="{F81ADD3A-AF53-43B1-B024-5CC1279F2873}"/>
    <cellStyle name="Normal 9 5 2 2 2 4" xfId="4131" xr:uid="{CC2B30F2-FA5D-4703-AF32-C60FC217A853}"/>
    <cellStyle name="Normal 9 5 2 2 2 4 2" xfId="5032" xr:uid="{BD138276-1373-4EBA-9BB8-C88225FD8BEA}"/>
    <cellStyle name="Normal 9 5 2 2 2 5" xfId="4132" xr:uid="{65F0F474-4872-4596-8EDA-3ACCC4F4AA6D}"/>
    <cellStyle name="Normal 9 5 2 2 2 5 2" xfId="5033" xr:uid="{D6953748-1F84-416F-8038-C815CA968D48}"/>
    <cellStyle name="Normal 9 5 2 2 2 6" xfId="4133" xr:uid="{A56B520C-45FA-4EC8-A773-5F6E9DE935B2}"/>
    <cellStyle name="Normal 9 5 2 2 2 6 2" xfId="5034" xr:uid="{6E197D47-2EE5-4CFD-BF3B-94A0727E4607}"/>
    <cellStyle name="Normal 9 5 2 2 2 7" xfId="5023" xr:uid="{D74A554D-59EB-442B-8318-5F64ED994E85}"/>
    <cellStyle name="Normal 9 5 2 2 3" xfId="870" xr:uid="{C969BE77-6664-4E77-B8EF-97FECE286292}"/>
    <cellStyle name="Normal 9 5 2 2 3 2" xfId="2449" xr:uid="{7189225C-A292-45F7-88BA-220EDA358C7F}"/>
    <cellStyle name="Normal 9 5 2 2 3 2 2" xfId="4134" xr:uid="{AFFEBB6A-C2B9-40FE-9EE5-DDA2BAC9BC96}"/>
    <cellStyle name="Normal 9 5 2 2 3 2 2 2" xfId="5037" xr:uid="{1253B3E6-E042-41A4-AF68-28B08372A791}"/>
    <cellStyle name="Normal 9 5 2 2 3 2 3" xfId="4135" xr:uid="{27DA74E9-F2BE-4CF2-9544-DCC4F35DC4EC}"/>
    <cellStyle name="Normal 9 5 2 2 3 2 3 2" xfId="5038" xr:uid="{FD6655F1-4946-44B1-8BBB-B453A94AFCC0}"/>
    <cellStyle name="Normal 9 5 2 2 3 2 4" xfId="4136" xr:uid="{8309C921-EAF5-42AC-9AFA-B061939E50F9}"/>
    <cellStyle name="Normal 9 5 2 2 3 2 4 2" xfId="5039" xr:uid="{D565E735-5921-40FC-AA6E-88FB1B5474D2}"/>
    <cellStyle name="Normal 9 5 2 2 3 2 5" xfId="5036" xr:uid="{D00BC6D9-A5DC-447C-AEEF-5ABFB3D839A5}"/>
    <cellStyle name="Normal 9 5 2 2 3 3" xfId="4137" xr:uid="{48A206D9-886C-4893-86A4-B65490F51131}"/>
    <cellStyle name="Normal 9 5 2 2 3 3 2" xfId="5040" xr:uid="{69AD0B6F-DDB9-4F08-A3F7-9098E66FD4C0}"/>
    <cellStyle name="Normal 9 5 2 2 3 4" xfId="4138" xr:uid="{85B3F8F5-8A24-4DC3-89D2-532428E8ABA7}"/>
    <cellStyle name="Normal 9 5 2 2 3 4 2" xfId="5041" xr:uid="{CE7499D4-F8F7-4DE3-B310-D83EFEA5F896}"/>
    <cellStyle name="Normal 9 5 2 2 3 5" xfId="4139" xr:uid="{9E7ED7FF-4EC6-4CD7-B0A0-71CE4D22AABE}"/>
    <cellStyle name="Normal 9 5 2 2 3 5 2" xfId="5042" xr:uid="{04EF9E03-5D9F-490E-BD79-4C3A8D4E8CBC}"/>
    <cellStyle name="Normal 9 5 2 2 3 6" xfId="5035" xr:uid="{E2CCBCBE-1F7A-493F-A279-7F21CCFF4F2E}"/>
    <cellStyle name="Normal 9 5 2 2 4" xfId="2450" xr:uid="{46015D36-BAAE-496D-88AA-D4CFEFB312B1}"/>
    <cellStyle name="Normal 9 5 2 2 4 2" xfId="4140" xr:uid="{4865CA7C-05D3-4212-BF53-4CE72B9C42E0}"/>
    <cellStyle name="Normal 9 5 2 2 4 2 2" xfId="5044" xr:uid="{F52F2A66-DC9E-4044-8F66-A18A3A5A3ADF}"/>
    <cellStyle name="Normal 9 5 2 2 4 3" xfId="4141" xr:uid="{CBE19613-37AE-4CEA-9283-4F1BD5390CD1}"/>
    <cellStyle name="Normal 9 5 2 2 4 3 2" xfId="5045" xr:uid="{05D2EEE1-F5FD-4BE8-8AE9-AF77949F2209}"/>
    <cellStyle name="Normal 9 5 2 2 4 4" xfId="4142" xr:uid="{A8C02B92-0ED1-4DBA-925C-4E77D4F19FC9}"/>
    <cellStyle name="Normal 9 5 2 2 4 4 2" xfId="5046" xr:uid="{519D0CD0-42E4-4C8F-8B52-F8FD4FA6F7AB}"/>
    <cellStyle name="Normal 9 5 2 2 4 5" xfId="5043" xr:uid="{825C750E-A1CD-44BE-910A-C886F77FF360}"/>
    <cellStyle name="Normal 9 5 2 2 5" xfId="4143" xr:uid="{1EFDF054-7F9A-41F3-99D0-63A1CC255DB1}"/>
    <cellStyle name="Normal 9 5 2 2 5 2" xfId="4144" xr:uid="{D6AFADDC-DD41-4B82-B76D-2CFC7036CF9F}"/>
    <cellStyle name="Normal 9 5 2 2 5 2 2" xfId="5048" xr:uid="{CE6F1C17-3764-4E51-8D44-C76B7761A85F}"/>
    <cellStyle name="Normal 9 5 2 2 5 3" xfId="4145" xr:uid="{3D3B0B79-C7C7-4A4F-B4FC-34D1DB96573E}"/>
    <cellStyle name="Normal 9 5 2 2 5 3 2" xfId="5049" xr:uid="{8238859F-BBA4-4625-9116-85AEB77980C8}"/>
    <cellStyle name="Normal 9 5 2 2 5 4" xfId="4146" xr:uid="{1711404D-3424-4B5F-BDED-C60E001C608E}"/>
    <cellStyle name="Normal 9 5 2 2 5 4 2" xfId="5050" xr:uid="{C388DC7F-CF10-49D2-BBF7-73155FAADAB8}"/>
    <cellStyle name="Normal 9 5 2 2 5 5" xfId="5047" xr:uid="{4E3F9CDF-032F-4E71-AA4D-234DEAF15677}"/>
    <cellStyle name="Normal 9 5 2 2 6" xfId="4147" xr:uid="{8CFFE5AB-53CD-4F6F-B488-E92A7D94B365}"/>
    <cellStyle name="Normal 9 5 2 2 6 2" xfId="5051" xr:uid="{49C2DC3C-0D2D-4870-845D-BF079D989253}"/>
    <cellStyle name="Normal 9 5 2 2 7" xfId="4148" xr:uid="{1D7A0384-D1F0-4DC8-A61E-5C5EADF2FF32}"/>
    <cellStyle name="Normal 9 5 2 2 7 2" xfId="5052" xr:uid="{D2823720-22A8-4D6A-8867-12BB6C05928A}"/>
    <cellStyle name="Normal 9 5 2 2 8" xfId="4149" xr:uid="{B0EF31E2-E6CA-4BD0-B6E7-101927D7A098}"/>
    <cellStyle name="Normal 9 5 2 2 8 2" xfId="5053" xr:uid="{947CF9FE-0B4A-47B5-964E-3208A28EBCF4}"/>
    <cellStyle name="Normal 9 5 2 2 9" xfId="5022" xr:uid="{21D0F3E7-BCF5-41C1-9C63-7070B1C591F7}"/>
    <cellStyle name="Normal 9 5 2 3" xfId="871" xr:uid="{40F73B90-06CB-4ABE-A541-3F180E5A7E4A}"/>
    <cellStyle name="Normal 9 5 2 3 2" xfId="872" xr:uid="{28BEF30C-BD43-4183-9D87-252D7DC11AB4}"/>
    <cellStyle name="Normal 9 5 2 3 2 2" xfId="873" xr:uid="{FFD5626E-6B8E-4630-BF77-AAC543A9868D}"/>
    <cellStyle name="Normal 9 5 2 3 2 2 2" xfId="5056" xr:uid="{BAA0169C-3E80-4FE0-AB86-B7A48FAA1B2F}"/>
    <cellStyle name="Normal 9 5 2 3 2 3" xfId="4150" xr:uid="{45D7CA8A-5E21-4881-9E9F-9AD3A4249636}"/>
    <cellStyle name="Normal 9 5 2 3 2 3 2" xfId="5057" xr:uid="{2C5973D4-5028-4EE4-BFB6-F5CC8F2B449C}"/>
    <cellStyle name="Normal 9 5 2 3 2 4" xfId="4151" xr:uid="{4E3E00EE-E576-4550-B1BF-48CE27774267}"/>
    <cellStyle name="Normal 9 5 2 3 2 4 2" xfId="5058" xr:uid="{A01C397D-DCA2-42D3-A9EA-DF269BBBCEE0}"/>
    <cellStyle name="Normal 9 5 2 3 2 5" xfId="5055" xr:uid="{FC453BB5-7FAF-48F5-A52B-783F976AF12D}"/>
    <cellStyle name="Normal 9 5 2 3 3" xfId="874" xr:uid="{E084D704-E968-4405-8FE3-BE1AE5487796}"/>
    <cellStyle name="Normal 9 5 2 3 3 2" xfId="4152" xr:uid="{90F25172-94AD-4838-839E-DB1952A362C5}"/>
    <cellStyle name="Normal 9 5 2 3 3 2 2" xfId="5060" xr:uid="{CFE8B71B-190F-4BC0-800B-A21F4F0C9E2A}"/>
    <cellStyle name="Normal 9 5 2 3 3 3" xfId="4153" xr:uid="{7763B378-4BBE-4A03-AFCE-59B1A9A84C50}"/>
    <cellStyle name="Normal 9 5 2 3 3 3 2" xfId="5061" xr:uid="{F50BA02A-611E-4C25-ACF6-E1D9B5A66E8D}"/>
    <cellStyle name="Normal 9 5 2 3 3 4" xfId="4154" xr:uid="{1C8B7DA0-968B-4DF5-845F-D843AA2B38C8}"/>
    <cellStyle name="Normal 9 5 2 3 3 4 2" xfId="5062" xr:uid="{A5F22794-63B2-4B18-A426-310C20C8A39B}"/>
    <cellStyle name="Normal 9 5 2 3 3 5" xfId="5059" xr:uid="{E0BDD061-2F40-4680-AECA-6B172E786D9B}"/>
    <cellStyle name="Normal 9 5 2 3 4" xfId="4155" xr:uid="{56F0C52C-ED8D-4D75-8688-39A56D4D8AE7}"/>
    <cellStyle name="Normal 9 5 2 3 4 2" xfId="5063" xr:uid="{75D5FE0C-4C06-49E7-A3BC-902441EEDCFF}"/>
    <cellStyle name="Normal 9 5 2 3 5" xfId="4156" xr:uid="{DB066A8E-C973-41E6-A6C3-F7D6BD2EF991}"/>
    <cellStyle name="Normal 9 5 2 3 5 2" xfId="5064" xr:uid="{4C96D211-D559-4941-8899-78A450F61676}"/>
    <cellStyle name="Normal 9 5 2 3 6" xfId="4157" xr:uid="{BD422033-A1AF-44C3-AFBC-C91A17CCB05D}"/>
    <cellStyle name="Normal 9 5 2 3 6 2" xfId="5065" xr:uid="{9B5F9183-9F7B-49CB-AF17-DE80BA861816}"/>
    <cellStyle name="Normal 9 5 2 3 7" xfId="5054" xr:uid="{6D368ACA-13B8-417C-9AFE-46348863960A}"/>
    <cellStyle name="Normal 9 5 2 4" xfId="875" xr:uid="{3F0388C6-C2B7-4EBF-8F12-2CECE56047D6}"/>
    <cellStyle name="Normal 9 5 2 4 2" xfId="876" xr:uid="{C38A7C57-E44D-47A8-A1DC-5FBA9B7C018B}"/>
    <cellStyle name="Normal 9 5 2 4 2 2" xfId="4158" xr:uid="{790892AF-FEEF-4E4A-B515-0B27197B1918}"/>
    <cellStyle name="Normal 9 5 2 4 2 2 2" xfId="5068" xr:uid="{AE982547-5BAE-4EB8-8443-D64189BEF6E0}"/>
    <cellStyle name="Normal 9 5 2 4 2 3" xfId="4159" xr:uid="{1135B02F-E599-45FB-9EA0-354D952FD9FC}"/>
    <cellStyle name="Normal 9 5 2 4 2 3 2" xfId="5069" xr:uid="{FC7B644B-904E-4B73-8938-C98B363EDD52}"/>
    <cellStyle name="Normal 9 5 2 4 2 4" xfId="4160" xr:uid="{53505BA2-EA99-4B26-BA9D-63AFBAEC7606}"/>
    <cellStyle name="Normal 9 5 2 4 2 4 2" xfId="5070" xr:uid="{CBF08319-F0CD-45C4-9E80-211CA6A8D35C}"/>
    <cellStyle name="Normal 9 5 2 4 2 5" xfId="5067" xr:uid="{E936D069-3BE1-4304-9F27-20C4680D67EB}"/>
    <cellStyle name="Normal 9 5 2 4 3" xfId="4161" xr:uid="{E21D3D1A-45AB-4E5F-8E26-95798FC0B73D}"/>
    <cellStyle name="Normal 9 5 2 4 3 2" xfId="5071" xr:uid="{5D06A227-EC3F-40E9-850F-D1ECFA6A3EE8}"/>
    <cellStyle name="Normal 9 5 2 4 4" xfId="4162" xr:uid="{FB29B7C3-62A3-4113-91FD-7FCE900B27DF}"/>
    <cellStyle name="Normal 9 5 2 4 4 2" xfId="5072" xr:uid="{4A88AEA1-C675-4586-81CB-480AF0B8FDC3}"/>
    <cellStyle name="Normal 9 5 2 4 5" xfId="4163" xr:uid="{8FE43578-ADD5-4FEC-944B-016EDA844B20}"/>
    <cellStyle name="Normal 9 5 2 4 5 2" xfId="5073" xr:uid="{0A76846A-2355-497E-87A5-4451B78E9FFF}"/>
    <cellStyle name="Normal 9 5 2 4 6" xfId="5066" xr:uid="{038EEF21-7B0B-4C9B-A1D2-9F67DBAA5C18}"/>
    <cellStyle name="Normal 9 5 2 5" xfId="877" xr:uid="{6ADCE428-7B15-41BF-B4E7-59C85984F3FD}"/>
    <cellStyle name="Normal 9 5 2 5 2" xfId="4164" xr:uid="{0BA6E253-A042-4028-8272-C54563ACBEDC}"/>
    <cellStyle name="Normal 9 5 2 5 2 2" xfId="5075" xr:uid="{15386406-7E42-465C-A18A-346C277B2CF4}"/>
    <cellStyle name="Normal 9 5 2 5 3" xfId="4165" xr:uid="{A15508E4-DB49-4C0C-8BCA-3DB0BD3E3B53}"/>
    <cellStyle name="Normal 9 5 2 5 3 2" xfId="5076" xr:uid="{CE5809E8-7E82-442E-93CC-72268EE8E5D7}"/>
    <cellStyle name="Normal 9 5 2 5 4" xfId="4166" xr:uid="{4DE2F783-F851-40F8-A269-9C83143717A5}"/>
    <cellStyle name="Normal 9 5 2 5 4 2" xfId="5077" xr:uid="{1A2886BB-F231-430E-9CDB-539B780DB4B5}"/>
    <cellStyle name="Normal 9 5 2 5 5" xfId="5074" xr:uid="{60F87BD4-DA53-49B3-94BF-D19408FE8050}"/>
    <cellStyle name="Normal 9 5 2 6" xfId="4167" xr:uid="{BFE047E0-1FFB-44C8-BAF9-E01AC7A08921}"/>
    <cellStyle name="Normal 9 5 2 6 2" xfId="4168" xr:uid="{1506A954-048D-4838-953D-2F85FE285885}"/>
    <cellStyle name="Normal 9 5 2 6 2 2" xfId="5079" xr:uid="{3C409D84-C37E-48E3-9C08-98A66AF3F3A7}"/>
    <cellStyle name="Normal 9 5 2 6 3" xfId="4169" xr:uid="{0EEAD96E-888B-4A39-82F4-6A80EAAB7DCE}"/>
    <cellStyle name="Normal 9 5 2 6 3 2" xfId="5080" xr:uid="{9A856589-5127-48CC-AE8B-D8802DCC9915}"/>
    <cellStyle name="Normal 9 5 2 6 4" xfId="4170" xr:uid="{0B77883E-3886-4ABE-839F-26BC165B2910}"/>
    <cellStyle name="Normal 9 5 2 6 4 2" xfId="5081" xr:uid="{800C36B8-461B-4545-90C3-0216990B50A2}"/>
    <cellStyle name="Normal 9 5 2 6 5" xfId="5078" xr:uid="{366FB8F5-4BBA-4105-BAD5-50EA94F6D4F9}"/>
    <cellStyle name="Normal 9 5 2 7" xfId="4171" xr:uid="{6590F6CB-7543-4053-A33F-22E6C5CC06F7}"/>
    <cellStyle name="Normal 9 5 2 7 2" xfId="5082" xr:uid="{41D43E3B-7B08-4789-B1B7-C671ADF7F72B}"/>
    <cellStyle name="Normal 9 5 2 8" xfId="4172" xr:uid="{0AA6EF76-65AE-4BEB-B405-BBD7ABE863B2}"/>
    <cellStyle name="Normal 9 5 2 8 2" xfId="5083" xr:uid="{FF1DF896-C77E-4009-ADD8-29C17E6C8FF9}"/>
    <cellStyle name="Normal 9 5 2 9" xfId="4173" xr:uid="{70C9AA6D-6354-4F5D-99BD-92B4B4895FEA}"/>
    <cellStyle name="Normal 9 5 2 9 2" xfId="5084" xr:uid="{D7E1C63A-DB25-4E95-A348-8CB4F3E0FECC}"/>
    <cellStyle name="Normal 9 5 3" xfId="420" xr:uid="{700830F5-E28E-4AD1-A098-17AFCD36D986}"/>
    <cellStyle name="Normal 9 5 3 2" xfId="878" xr:uid="{A95F4FFA-9C6F-4E91-A3E5-E3889D596A86}"/>
    <cellStyle name="Normal 9 5 3 2 2" xfId="879" xr:uid="{4D7F4FDF-FDEB-4A9E-AC37-C729CA08582E}"/>
    <cellStyle name="Normal 9 5 3 2 2 2" xfId="2451" xr:uid="{243410F9-E832-4B0C-A01F-3B68503E5193}"/>
    <cellStyle name="Normal 9 5 3 2 2 2 2" xfId="2452" xr:uid="{4BBED0B3-7DAA-4CF9-9CEE-5E1854F0C3A0}"/>
    <cellStyle name="Normal 9 5 3 2 2 2 2 2" xfId="5089" xr:uid="{833CA1FD-1ED6-4872-9661-D036D02DE171}"/>
    <cellStyle name="Normal 9 5 3 2 2 2 3" xfId="5088" xr:uid="{97200FD5-450B-4566-9E94-7DBB58A5D773}"/>
    <cellStyle name="Normal 9 5 3 2 2 3" xfId="2453" xr:uid="{9E29C43C-82DA-48C1-A7BF-998A1811D5BB}"/>
    <cellStyle name="Normal 9 5 3 2 2 3 2" xfId="5090" xr:uid="{121BF8BB-A6DF-4677-AACE-8E3201A59AD3}"/>
    <cellStyle name="Normal 9 5 3 2 2 4" xfId="4174" xr:uid="{289CCFEF-6B6F-4C98-94F5-821E67B8805F}"/>
    <cellStyle name="Normal 9 5 3 2 2 4 2" xfId="5091" xr:uid="{C47EEDFB-B7DC-446A-850F-E43DD8ECB21A}"/>
    <cellStyle name="Normal 9 5 3 2 2 5" xfId="5087" xr:uid="{097FAE4C-E1EC-4253-8884-D0BD1EB91292}"/>
    <cellStyle name="Normal 9 5 3 2 3" xfId="2454" xr:uid="{18E38568-4BAB-45EB-A7AE-5CF609C9F722}"/>
    <cellStyle name="Normal 9 5 3 2 3 2" xfId="2455" xr:uid="{AA92B5F1-4C61-49D9-9EF4-250F6B5A0F2A}"/>
    <cellStyle name="Normal 9 5 3 2 3 2 2" xfId="5093" xr:uid="{CCBB96FD-4890-4EAC-B298-9E33D5573DC1}"/>
    <cellStyle name="Normal 9 5 3 2 3 3" xfId="4175" xr:uid="{4E73CAE6-828B-4F5B-97BA-7DF95CFB3A45}"/>
    <cellStyle name="Normal 9 5 3 2 3 3 2" xfId="5094" xr:uid="{CDA58475-EEE5-4550-BB15-A7FE0CC56F55}"/>
    <cellStyle name="Normal 9 5 3 2 3 4" xfId="4176" xr:uid="{04C3E415-B374-473A-A7E3-4A7AF2962749}"/>
    <cellStyle name="Normal 9 5 3 2 3 4 2" xfId="5095" xr:uid="{F77F9E78-A45E-45FD-938C-F4746ED0D432}"/>
    <cellStyle name="Normal 9 5 3 2 3 5" xfId="5092" xr:uid="{EFE06961-BC29-4CED-AC59-83F49A5C97FC}"/>
    <cellStyle name="Normal 9 5 3 2 4" xfId="2456" xr:uid="{A61B5812-1F09-48B3-A0A5-AC6D852E61FC}"/>
    <cellStyle name="Normal 9 5 3 2 4 2" xfId="5096" xr:uid="{103BB308-CF41-47EE-BE8D-E6459E479D5D}"/>
    <cellStyle name="Normal 9 5 3 2 5" xfId="4177" xr:uid="{19818121-9B9A-4DDD-B13E-2CBC75AE5635}"/>
    <cellStyle name="Normal 9 5 3 2 5 2" xfId="5097" xr:uid="{6719FA5B-F8DB-47E7-822B-588F05ACDF86}"/>
    <cellStyle name="Normal 9 5 3 2 6" xfId="4178" xr:uid="{ADE6C2DF-747D-4C43-BBA6-96E92DDD603A}"/>
    <cellStyle name="Normal 9 5 3 2 6 2" xfId="5098" xr:uid="{F4ECF920-672E-4F4B-9E6D-8BAB9FE5324B}"/>
    <cellStyle name="Normal 9 5 3 2 7" xfId="5086" xr:uid="{03FC69B1-F9CD-46E0-B274-37844F37CED3}"/>
    <cellStyle name="Normal 9 5 3 3" xfId="880" xr:uid="{EABA18A8-A490-47B3-B57F-7678F1FD8573}"/>
    <cellStyle name="Normal 9 5 3 3 2" xfId="2457" xr:uid="{17C686C2-CC63-4B77-8A59-EB75544E14C6}"/>
    <cellStyle name="Normal 9 5 3 3 2 2" xfId="2458" xr:uid="{3A458489-C5C5-4EDA-8FC0-8B3B3663FB0A}"/>
    <cellStyle name="Normal 9 5 3 3 2 2 2" xfId="5101" xr:uid="{A5C6DF6C-4390-40BC-AB8A-630C1901848A}"/>
    <cellStyle name="Normal 9 5 3 3 2 3" xfId="4179" xr:uid="{027F988C-645C-4E0D-AB56-7D36B9640874}"/>
    <cellStyle name="Normal 9 5 3 3 2 3 2" xfId="5102" xr:uid="{9AEEDA1E-4480-43A4-9A48-1AD19FEED17E}"/>
    <cellStyle name="Normal 9 5 3 3 2 4" xfId="4180" xr:uid="{276D0AF4-7491-4A63-9623-83046A2A044E}"/>
    <cellStyle name="Normal 9 5 3 3 2 4 2" xfId="5103" xr:uid="{11F61616-A893-48DD-9229-7AF3C3C88443}"/>
    <cellStyle name="Normal 9 5 3 3 2 5" xfId="5100" xr:uid="{9256406F-8EB9-47CC-89D2-21194F542191}"/>
    <cellStyle name="Normal 9 5 3 3 3" xfId="2459" xr:uid="{79D83141-15A8-4760-BE6A-FD7620ACE512}"/>
    <cellStyle name="Normal 9 5 3 3 3 2" xfId="5104" xr:uid="{58C76E15-23A2-465B-A02B-1792C83BEC7A}"/>
    <cellStyle name="Normal 9 5 3 3 4" xfId="4181" xr:uid="{AFD6A83E-A747-4FE5-AACC-FED82DB77A4C}"/>
    <cellStyle name="Normal 9 5 3 3 4 2" xfId="5105" xr:uid="{40C9B2EF-F5C5-41D6-8F17-E9E8A2061B2B}"/>
    <cellStyle name="Normal 9 5 3 3 5" xfId="4182" xr:uid="{3504550A-9400-4388-8A3E-F1317F6ECC14}"/>
    <cellStyle name="Normal 9 5 3 3 5 2" xfId="5106" xr:uid="{ECE8446C-0ACB-4815-84A3-0613BBB962F4}"/>
    <cellStyle name="Normal 9 5 3 3 6" xfId="5099" xr:uid="{A8CD16F9-0022-46DE-A095-38C18200FB3D}"/>
    <cellStyle name="Normal 9 5 3 4" xfId="2460" xr:uid="{D5702469-5490-4327-A262-0CF024BAEEAF}"/>
    <cellStyle name="Normal 9 5 3 4 2" xfId="2461" xr:uid="{ADEE901F-5E5C-4AD5-85D1-7FD6958B5AD7}"/>
    <cellStyle name="Normal 9 5 3 4 2 2" xfId="5108" xr:uid="{E68D17DA-5669-4F3C-AEDA-2012DE84855F}"/>
    <cellStyle name="Normal 9 5 3 4 3" xfId="4183" xr:uid="{B0DA176B-5034-47A1-A270-4ED3343BEF11}"/>
    <cellStyle name="Normal 9 5 3 4 3 2" xfId="5109" xr:uid="{237DA60A-F1FD-415C-8DD1-05B431580818}"/>
    <cellStyle name="Normal 9 5 3 4 4" xfId="4184" xr:uid="{41717A1D-5798-44EE-B046-E393C82A1321}"/>
    <cellStyle name="Normal 9 5 3 4 4 2" xfId="5110" xr:uid="{F2C36EFA-2459-481F-9323-900DED3CE074}"/>
    <cellStyle name="Normal 9 5 3 4 5" xfId="5107" xr:uid="{FEDA1851-AFD3-419F-9EB4-A6C0296E5F6C}"/>
    <cellStyle name="Normal 9 5 3 5" xfId="2462" xr:uid="{0CB403A7-EEC8-4F56-B8C5-2891A6442725}"/>
    <cellStyle name="Normal 9 5 3 5 2" xfId="4185" xr:uid="{2BB3EFB3-F211-444F-AD7E-861A3939F8A1}"/>
    <cellStyle name="Normal 9 5 3 5 2 2" xfId="5112" xr:uid="{A235F2F6-646F-4C22-9B00-3C29C761A44C}"/>
    <cellStyle name="Normal 9 5 3 5 3" xfId="4186" xr:uid="{69463D3A-EB1B-4681-A5C4-EDCEC09CFA02}"/>
    <cellStyle name="Normal 9 5 3 5 3 2" xfId="5113" xr:uid="{1A30C9BB-7B80-4CA3-926E-D917F81E888E}"/>
    <cellStyle name="Normal 9 5 3 5 4" xfId="4187" xr:uid="{EA948A55-115F-46D5-871F-1FD9612A2B64}"/>
    <cellStyle name="Normal 9 5 3 5 4 2" xfId="5114" xr:uid="{9444C46B-A51A-4B82-A8E5-ADE3A6956ECF}"/>
    <cellStyle name="Normal 9 5 3 5 5" xfId="5111" xr:uid="{AA3984C8-2E71-43D5-B794-89BE668EC57F}"/>
    <cellStyle name="Normal 9 5 3 6" xfId="4188" xr:uid="{620E6256-1F48-49AF-A897-C91A290C71E2}"/>
    <cellStyle name="Normal 9 5 3 6 2" xfId="5115" xr:uid="{9EBFACC7-C6E9-4896-9D95-217931DB525F}"/>
    <cellStyle name="Normal 9 5 3 7" xfId="4189" xr:uid="{F35848E4-CCBF-4FE2-8227-2BEE71D240D5}"/>
    <cellStyle name="Normal 9 5 3 7 2" xfId="5116" xr:uid="{42C6B026-ECBE-4D13-82E6-073BE57641E6}"/>
    <cellStyle name="Normal 9 5 3 8" xfId="4190" xr:uid="{095A72FB-016A-4F61-910B-E75BE05AAC5B}"/>
    <cellStyle name="Normal 9 5 3 8 2" xfId="5117" xr:uid="{C9CDFA11-FD52-4039-A0F9-A324291FB8AB}"/>
    <cellStyle name="Normal 9 5 3 9" xfId="5085" xr:uid="{5A166B98-02F6-46AA-A9F7-868A5D47E3BC}"/>
    <cellStyle name="Normal 9 5 4" xfId="421" xr:uid="{20FC61BF-BA3E-4BC1-8538-5F2B05EF45C9}"/>
    <cellStyle name="Normal 9 5 4 2" xfId="881" xr:uid="{2D278E12-5188-42AE-BF06-2755E86C0FCF}"/>
    <cellStyle name="Normal 9 5 4 2 2" xfId="882" xr:uid="{D5C9AE37-2CFB-46A7-B545-B3E634BDD507}"/>
    <cellStyle name="Normal 9 5 4 2 2 2" xfId="2463" xr:uid="{52BB541F-CF9A-425A-BD37-E398283A30FF}"/>
    <cellStyle name="Normal 9 5 4 2 2 2 2" xfId="5121" xr:uid="{8CBD4DDD-FFDD-48A7-9144-DBEEDC67DF66}"/>
    <cellStyle name="Normal 9 5 4 2 2 3" xfId="4191" xr:uid="{506DAB6A-5C95-4C7D-A5B5-550EF967B768}"/>
    <cellStyle name="Normal 9 5 4 2 2 3 2" xfId="5122" xr:uid="{EC34CC55-EC1A-482A-A54C-B2403C9773E0}"/>
    <cellStyle name="Normal 9 5 4 2 2 4" xfId="4192" xr:uid="{9F8A8FFD-357A-4312-B5A6-1CE6562D337E}"/>
    <cellStyle name="Normal 9 5 4 2 2 4 2" xfId="5123" xr:uid="{D9DAFC44-CDCC-4C8E-A1CB-C47777CB5FD6}"/>
    <cellStyle name="Normal 9 5 4 2 2 5" xfId="5120" xr:uid="{9257B373-CDEF-42A9-969E-B1E597434089}"/>
    <cellStyle name="Normal 9 5 4 2 3" xfId="2464" xr:uid="{BDA36637-4910-48F3-911D-1D32D8E621C1}"/>
    <cellStyle name="Normal 9 5 4 2 3 2" xfId="5124" xr:uid="{E24F93AB-EA42-429C-9B42-E33B854034F4}"/>
    <cellStyle name="Normal 9 5 4 2 4" xfId="4193" xr:uid="{E86B7FAD-7181-480C-A713-95846398E09C}"/>
    <cellStyle name="Normal 9 5 4 2 4 2" xfId="5125" xr:uid="{5589C8F6-5074-4E0D-9821-0C757BA1DAB2}"/>
    <cellStyle name="Normal 9 5 4 2 5" xfId="4194" xr:uid="{F77B9C27-A9BA-43A5-937B-39CFFA9827B8}"/>
    <cellStyle name="Normal 9 5 4 2 5 2" xfId="5126" xr:uid="{1126CD1A-D1F9-4D63-A269-5B0A128628FA}"/>
    <cellStyle name="Normal 9 5 4 2 6" xfId="5119" xr:uid="{30874C61-ACB7-4E8B-90C2-F1C09F98CCD5}"/>
    <cellStyle name="Normal 9 5 4 3" xfId="883" xr:uid="{57A6477B-AD1E-4861-AF7D-7037DBA00AAE}"/>
    <cellStyle name="Normal 9 5 4 3 2" xfId="2465" xr:uid="{8A8C016B-7A02-42CF-BA20-50DC44765673}"/>
    <cellStyle name="Normal 9 5 4 3 2 2" xfId="5128" xr:uid="{F11CB9EF-23DF-4712-A510-8471114FFD94}"/>
    <cellStyle name="Normal 9 5 4 3 3" xfId="4195" xr:uid="{393C3B8E-7A9A-49E6-B795-15089973581C}"/>
    <cellStyle name="Normal 9 5 4 3 3 2" xfId="5129" xr:uid="{881F6180-5336-4B94-8331-DD35D13296C6}"/>
    <cellStyle name="Normal 9 5 4 3 4" xfId="4196" xr:uid="{99211AA2-1983-4CD1-87EC-6EC5A590573D}"/>
    <cellStyle name="Normal 9 5 4 3 4 2" xfId="5130" xr:uid="{BF13310F-5603-444A-95A6-EAAF6A169E2C}"/>
    <cellStyle name="Normal 9 5 4 3 5" xfId="5127" xr:uid="{ED5B9297-40D1-4463-BA73-A514DE496E67}"/>
    <cellStyle name="Normal 9 5 4 4" xfId="2466" xr:uid="{75C9420A-F024-42CA-BB4E-28EDB7FCCD31}"/>
    <cellStyle name="Normal 9 5 4 4 2" xfId="4197" xr:uid="{862FE05E-2603-45E8-BD02-044F964D6A35}"/>
    <cellStyle name="Normal 9 5 4 4 2 2" xfId="5132" xr:uid="{F63BE7F7-0A2D-4409-BCCD-82DC72BAA6D4}"/>
    <cellStyle name="Normal 9 5 4 4 3" xfId="4198" xr:uid="{4EDD8906-81D8-406F-A167-0111F643DE87}"/>
    <cellStyle name="Normal 9 5 4 4 3 2" xfId="5133" xr:uid="{B6858B79-E154-4D63-9D63-C8D9EAA6A68C}"/>
    <cellStyle name="Normal 9 5 4 4 4" xfId="4199" xr:uid="{FD8CC14D-C86B-4F01-82AA-B14AD49075E5}"/>
    <cellStyle name="Normal 9 5 4 4 4 2" xfId="5134" xr:uid="{F2E889D0-71AE-4E53-8C32-8F953CBCA46B}"/>
    <cellStyle name="Normal 9 5 4 4 5" xfId="5131" xr:uid="{36A00957-449D-4D8E-B77D-8793FB454656}"/>
    <cellStyle name="Normal 9 5 4 5" xfId="4200" xr:uid="{214E10B1-ABFB-4A94-BE97-58C43720AC15}"/>
    <cellStyle name="Normal 9 5 4 5 2" xfId="5135" xr:uid="{F2DD697F-813C-483E-AE53-CBBFAF98BE06}"/>
    <cellStyle name="Normal 9 5 4 6" xfId="4201" xr:uid="{4BC91EC3-323B-4F98-85FF-204B977EF8FA}"/>
    <cellStyle name="Normal 9 5 4 6 2" xfId="5136" xr:uid="{8485E0BF-9C0F-41A6-8B1A-6CF6BDA57D95}"/>
    <cellStyle name="Normal 9 5 4 7" xfId="4202" xr:uid="{056D7859-CAC5-4569-B5CC-F8A42659FAF9}"/>
    <cellStyle name="Normal 9 5 4 7 2" xfId="5137" xr:uid="{F88C4510-82A8-45C4-BD45-740C8F72C36B}"/>
    <cellStyle name="Normal 9 5 4 8" xfId="5118" xr:uid="{A626C62D-A8A0-4869-8FBA-B0B4A8C76A3B}"/>
    <cellStyle name="Normal 9 5 5" xfId="422" xr:uid="{D3F7D61E-987F-48D5-8A6E-515EA79B739B}"/>
    <cellStyle name="Normal 9 5 5 2" xfId="884" xr:uid="{F019F862-4D6B-460F-9CC4-7C2DD517EF94}"/>
    <cellStyle name="Normal 9 5 5 2 2" xfId="2467" xr:uid="{657C5500-5A09-40FD-B73C-F2F14BE29709}"/>
    <cellStyle name="Normal 9 5 5 2 2 2" xfId="5140" xr:uid="{1AE3A872-5AFE-41EB-AB75-1060F07DF991}"/>
    <cellStyle name="Normal 9 5 5 2 3" xfId="4203" xr:uid="{EB37CE85-0404-4184-B281-049753023545}"/>
    <cellStyle name="Normal 9 5 5 2 3 2" xfId="5141" xr:uid="{3215332E-0DA9-4EF4-93F8-D4937511971C}"/>
    <cellStyle name="Normal 9 5 5 2 4" xfId="4204" xr:uid="{6A8E0266-26E2-4A0D-A014-F16D1115A4A6}"/>
    <cellStyle name="Normal 9 5 5 2 4 2" xfId="5142" xr:uid="{17FA7DE1-AE94-46F1-9F42-BF9E17FBE246}"/>
    <cellStyle name="Normal 9 5 5 2 5" xfId="5139" xr:uid="{57F2B10C-F1A5-4FF6-AFB4-9795532F2117}"/>
    <cellStyle name="Normal 9 5 5 3" xfId="2468" xr:uid="{BE693187-A1E4-4CC2-B856-CE2072770EA1}"/>
    <cellStyle name="Normal 9 5 5 3 2" xfId="4205" xr:uid="{5CB88D12-3E1D-454A-8A8B-EBD5E1F8B6E7}"/>
    <cellStyle name="Normal 9 5 5 3 2 2" xfId="5144" xr:uid="{E35520DC-58EE-4E53-8046-0A4714C82A69}"/>
    <cellStyle name="Normal 9 5 5 3 3" xfId="4206" xr:uid="{DDF28D62-B0A1-40F6-A68A-247A3D332255}"/>
    <cellStyle name="Normal 9 5 5 3 3 2" xfId="5145" xr:uid="{972E9D11-C4AE-44CA-8732-6893CAD7C83F}"/>
    <cellStyle name="Normal 9 5 5 3 4" xfId="4207" xr:uid="{C9440E73-1E42-47CB-B9E5-56F18DE3C516}"/>
    <cellStyle name="Normal 9 5 5 3 4 2" xfId="5146" xr:uid="{168B0E46-6063-45B9-8887-026FCEFFEB0E}"/>
    <cellStyle name="Normal 9 5 5 3 5" xfId="5143" xr:uid="{DFC81BE3-2C8C-4E1B-B2F0-AA13BE5403E2}"/>
    <cellStyle name="Normal 9 5 5 4" xfId="4208" xr:uid="{A2EE4E2F-A453-4058-AE0A-A4D1CD2199C3}"/>
    <cellStyle name="Normal 9 5 5 4 2" xfId="5147" xr:uid="{1C961311-AA84-4039-8187-A574AF3F4444}"/>
    <cellStyle name="Normal 9 5 5 5" xfId="4209" xr:uid="{B6EA5CE7-59D9-444D-A7F3-6FF939D4BA3F}"/>
    <cellStyle name="Normal 9 5 5 5 2" xfId="5148" xr:uid="{29A33849-BC80-4AE4-A77E-4A0C14222511}"/>
    <cellStyle name="Normal 9 5 5 6" xfId="4210" xr:uid="{28DAB466-3ACD-4959-B747-4DFF2E863847}"/>
    <cellStyle name="Normal 9 5 5 6 2" xfId="5149" xr:uid="{BF3804E1-C264-40DC-92F2-8C056342A58A}"/>
    <cellStyle name="Normal 9 5 5 7" xfId="5138" xr:uid="{EACA4111-D3B3-477E-8535-5ABF204C3A82}"/>
    <cellStyle name="Normal 9 5 6" xfId="885" xr:uid="{0D4ACAB1-95EB-4A6E-91DC-1D8ACE6B3F0C}"/>
    <cellStyle name="Normal 9 5 6 2" xfId="2469" xr:uid="{E6C2FA14-278E-43B9-98BE-EAACF99BE75D}"/>
    <cellStyle name="Normal 9 5 6 2 2" xfId="4211" xr:uid="{9C9521C7-B267-4D2C-BB27-E79531737845}"/>
    <cellStyle name="Normal 9 5 6 2 2 2" xfId="5152" xr:uid="{906A95CB-52F0-4004-B533-142397E8B1DC}"/>
    <cellStyle name="Normal 9 5 6 2 3" xfId="4212" xr:uid="{920145D4-2EAD-4E42-AFC1-9C088FC39F7F}"/>
    <cellStyle name="Normal 9 5 6 2 3 2" xfId="5153" xr:uid="{7B1E9D96-A370-440D-9183-4AB708306809}"/>
    <cellStyle name="Normal 9 5 6 2 4" xfId="4213" xr:uid="{1613CE85-2DD5-4F6A-900E-E42281D3BDA3}"/>
    <cellStyle name="Normal 9 5 6 2 4 2" xfId="5154" xr:uid="{149644D6-8135-47CC-B7B6-FABC408AE2B3}"/>
    <cellStyle name="Normal 9 5 6 2 5" xfId="5151" xr:uid="{C8A8817B-2644-42DD-BD23-656039394D8F}"/>
    <cellStyle name="Normal 9 5 6 3" xfId="4214" xr:uid="{E66DE2A1-ABC0-4348-A108-7E73C47DB525}"/>
    <cellStyle name="Normal 9 5 6 3 2" xfId="5155" xr:uid="{97EE64A5-D131-4C9E-B0D2-1BBE30ADA6F3}"/>
    <cellStyle name="Normal 9 5 6 4" xfId="4215" xr:uid="{172E0B18-FE89-4564-9634-4013F6217853}"/>
    <cellStyle name="Normal 9 5 6 4 2" xfId="5156" xr:uid="{D94D8FE1-9B44-4332-A7E4-E093958BF104}"/>
    <cellStyle name="Normal 9 5 6 5" xfId="4216" xr:uid="{4B431798-E3D1-4B73-A506-B796DB45F2BA}"/>
    <cellStyle name="Normal 9 5 6 5 2" xfId="5157" xr:uid="{965CF6F8-79FB-442D-947A-71AA0506A8D2}"/>
    <cellStyle name="Normal 9 5 6 6" xfId="5150" xr:uid="{1A0C2FAD-0514-4858-90B0-4D40F4B22807}"/>
    <cellStyle name="Normal 9 5 7" xfId="2470" xr:uid="{662189CB-31D5-4CC4-B6DA-A6CA11569AB7}"/>
    <cellStyle name="Normal 9 5 7 2" xfId="4217" xr:uid="{0B80AD0E-B3CA-4C8B-8ED2-AB21719AF291}"/>
    <cellStyle name="Normal 9 5 7 2 2" xfId="5159" xr:uid="{B613C48F-B7A6-458C-B2A8-B608ECDDB455}"/>
    <cellStyle name="Normal 9 5 7 3" xfId="4218" xr:uid="{86B79591-1158-439E-83DF-76AC45E6EBB1}"/>
    <cellStyle name="Normal 9 5 7 3 2" xfId="5160" xr:uid="{A63446EE-6854-4127-90FD-799D342D13E8}"/>
    <cellStyle name="Normal 9 5 7 4" xfId="4219" xr:uid="{52E1A1F5-F707-4B3E-A425-B4E507635678}"/>
    <cellStyle name="Normal 9 5 7 4 2" xfId="5161" xr:uid="{40FD90C4-F453-43C3-B300-18F1EFE4D663}"/>
    <cellStyle name="Normal 9 5 7 5" xfId="5158" xr:uid="{D752AF41-4AC6-49A5-860F-38D876C3310D}"/>
    <cellStyle name="Normal 9 5 8" xfId="4220" xr:uid="{936A138F-531F-4583-889D-B105147EC91E}"/>
    <cellStyle name="Normal 9 5 8 2" xfId="4221" xr:uid="{A3EA5962-C283-4264-97F9-9BB36ECD8471}"/>
    <cellStyle name="Normal 9 5 8 2 2" xfId="5163" xr:uid="{7D5C536E-7294-4B21-B3C3-EEDE0D0A42DC}"/>
    <cellStyle name="Normal 9 5 8 3" xfId="4222" xr:uid="{97FBC9B6-1E69-437A-9537-6F39D0714147}"/>
    <cellStyle name="Normal 9 5 8 3 2" xfId="5164" xr:uid="{D38276FC-3667-45D6-9873-7AF08CD1147E}"/>
    <cellStyle name="Normal 9 5 8 4" xfId="4223" xr:uid="{D9CD7E18-5583-496B-8CFE-898BE4029DF6}"/>
    <cellStyle name="Normal 9 5 8 4 2" xfId="5165" xr:uid="{0B1EEB3D-9ADF-4E11-8D26-48BD67FE4D31}"/>
    <cellStyle name="Normal 9 5 8 5" xfId="5162" xr:uid="{88AF3302-7934-4735-A309-D2926548B6BF}"/>
    <cellStyle name="Normal 9 5 9" xfId="4224" xr:uid="{26739E1A-3F2E-43ED-9089-DCC96492CE38}"/>
    <cellStyle name="Normal 9 5 9 2" xfId="5166" xr:uid="{BEFA139E-8241-43A1-80C7-7040290680E7}"/>
    <cellStyle name="Normal 9 6" xfId="180" xr:uid="{7DD6BBDE-4FE3-453C-A75D-1FBD4954EEA5}"/>
    <cellStyle name="Normal 9 6 10" xfId="5167" xr:uid="{3B739C0F-8446-47DC-B7F7-6839FB5FCE8A}"/>
    <cellStyle name="Normal 9 6 2" xfId="181" xr:uid="{5786028D-95D8-488B-B1CB-FC3EB2BEED95}"/>
    <cellStyle name="Normal 9 6 2 2" xfId="423" xr:uid="{5EBE4425-1844-437C-B442-7DCCBB18A6DA}"/>
    <cellStyle name="Normal 9 6 2 2 2" xfId="886" xr:uid="{C1AFAD2E-2D6C-45B9-B5AC-50F239244D0D}"/>
    <cellStyle name="Normal 9 6 2 2 2 2" xfId="2471" xr:uid="{98FDC35B-3E29-48D4-AA47-5F8A6870885A}"/>
    <cellStyle name="Normal 9 6 2 2 2 2 2" xfId="5171" xr:uid="{FBE19F30-788A-4EE4-B5A4-792AFC68C0D4}"/>
    <cellStyle name="Normal 9 6 2 2 2 3" xfId="4225" xr:uid="{ACAE321E-4293-4F6A-8D59-3CE0D199161D}"/>
    <cellStyle name="Normal 9 6 2 2 2 3 2" xfId="5172" xr:uid="{93602A90-7F00-4CA2-9611-780104AE5E3F}"/>
    <cellStyle name="Normal 9 6 2 2 2 4" xfId="4226" xr:uid="{537D369A-A852-499B-92E2-1B309D8F3316}"/>
    <cellStyle name="Normal 9 6 2 2 2 4 2" xfId="5173" xr:uid="{C65FDCE1-1639-409C-8420-9393EEB79243}"/>
    <cellStyle name="Normal 9 6 2 2 2 5" xfId="5170" xr:uid="{248DAA40-9963-4714-9AB0-E61FBC2E0C8B}"/>
    <cellStyle name="Normal 9 6 2 2 3" xfId="2472" xr:uid="{CF6B32F6-41AC-4582-889A-FFB87BC82BB3}"/>
    <cellStyle name="Normal 9 6 2 2 3 2" xfId="4227" xr:uid="{E63E104F-F870-49FC-87B0-57F8AE65C6D6}"/>
    <cellStyle name="Normal 9 6 2 2 3 2 2" xfId="5175" xr:uid="{3EAA05DB-13EF-451C-80BC-E3BAFF850848}"/>
    <cellStyle name="Normal 9 6 2 2 3 3" xfId="4228" xr:uid="{D3CBC4B7-915E-46A2-A422-364CCA971D11}"/>
    <cellStyle name="Normal 9 6 2 2 3 3 2" xfId="5176" xr:uid="{72D9093B-66BA-43C2-BBBE-B4DA138E8908}"/>
    <cellStyle name="Normal 9 6 2 2 3 4" xfId="4229" xr:uid="{00C2D412-78E8-447A-B12C-7336DCDD5BF9}"/>
    <cellStyle name="Normal 9 6 2 2 3 4 2" xfId="5177" xr:uid="{195F456E-86D8-4612-BBA6-D859E26A7586}"/>
    <cellStyle name="Normal 9 6 2 2 3 5" xfId="5174" xr:uid="{52BBCB09-FB3D-45B0-9C78-C9BCA5F186CA}"/>
    <cellStyle name="Normal 9 6 2 2 4" xfId="4230" xr:uid="{5588A951-4E80-4037-BEBF-A58D8C66D620}"/>
    <cellStyle name="Normal 9 6 2 2 4 2" xfId="5178" xr:uid="{1DC297A9-ABFE-4222-8BAB-C0D986C30DA6}"/>
    <cellStyle name="Normal 9 6 2 2 5" xfId="4231" xr:uid="{CCEB2F10-D7A0-43A2-B658-E9BFA563E827}"/>
    <cellStyle name="Normal 9 6 2 2 5 2" xfId="5179" xr:uid="{DAB317C2-D8E3-4F54-8638-6803FBEFAD05}"/>
    <cellStyle name="Normal 9 6 2 2 6" xfId="4232" xr:uid="{B759A16D-5A14-4126-88A7-487DE09C68A2}"/>
    <cellStyle name="Normal 9 6 2 2 6 2" xfId="5180" xr:uid="{85AA5C40-E9FB-4F0B-BFDB-1AC21F7B646A}"/>
    <cellStyle name="Normal 9 6 2 2 7" xfId="5169" xr:uid="{603C41A5-9A4E-40DC-B727-2F57269384F3}"/>
    <cellStyle name="Normal 9 6 2 3" xfId="887" xr:uid="{96C9DEDE-6AD7-4176-BA7B-E2AE34F46543}"/>
    <cellStyle name="Normal 9 6 2 3 2" xfId="2473" xr:uid="{AC8B3038-E077-4238-B28A-A69FFC245B63}"/>
    <cellStyle name="Normal 9 6 2 3 2 2" xfId="4233" xr:uid="{360F6F89-8263-4047-9320-293420468BFA}"/>
    <cellStyle name="Normal 9 6 2 3 2 2 2" xfId="5183" xr:uid="{D7045307-0B44-4A24-AFEA-E552010AA912}"/>
    <cellStyle name="Normal 9 6 2 3 2 3" xfId="4234" xr:uid="{E48B7773-C178-4303-A616-798D941CB20C}"/>
    <cellStyle name="Normal 9 6 2 3 2 3 2" xfId="5184" xr:uid="{22F6223B-5731-4CC1-8452-F55FBDD2E022}"/>
    <cellStyle name="Normal 9 6 2 3 2 4" xfId="4235" xr:uid="{E0DAFFD9-E57D-4A3D-A3CE-377777751D73}"/>
    <cellStyle name="Normal 9 6 2 3 2 4 2" xfId="5185" xr:uid="{5D61EEEF-139B-4E09-B7D2-5B745FEB31ED}"/>
    <cellStyle name="Normal 9 6 2 3 2 5" xfId="5182" xr:uid="{4A0891BD-8231-48BA-8BA4-04FD64049AF9}"/>
    <cellStyle name="Normal 9 6 2 3 3" xfId="4236" xr:uid="{AA7C99B1-3C2C-438E-B481-33D860D88FB0}"/>
    <cellStyle name="Normal 9 6 2 3 3 2" xfId="5186" xr:uid="{11E39DDA-8A75-4D82-BC16-F85F8B5D0821}"/>
    <cellStyle name="Normal 9 6 2 3 4" xfId="4237" xr:uid="{2D3286A7-BD2C-4F37-911B-05EC69CE2CC6}"/>
    <cellStyle name="Normal 9 6 2 3 4 2" xfId="5187" xr:uid="{597A572C-CCB8-4609-8256-0F2CAED265B4}"/>
    <cellStyle name="Normal 9 6 2 3 5" xfId="4238" xr:uid="{5C615AC7-20A1-4680-AEF1-B24622F7DCA4}"/>
    <cellStyle name="Normal 9 6 2 3 5 2" xfId="5188" xr:uid="{D229A892-9425-4AF1-BC9B-F62DE02805D6}"/>
    <cellStyle name="Normal 9 6 2 3 6" xfId="5181" xr:uid="{FB7DE08E-2692-4701-997C-BBD2A54B6A44}"/>
    <cellStyle name="Normal 9 6 2 4" xfId="2474" xr:uid="{93C66035-1FCA-49FB-B939-A241E19B53F8}"/>
    <cellStyle name="Normal 9 6 2 4 2" xfId="4239" xr:uid="{5068CD32-8790-42FA-9661-CF835DFCEC5F}"/>
    <cellStyle name="Normal 9 6 2 4 2 2" xfId="5190" xr:uid="{5817A172-D223-4BDC-AA9F-C1D97EFC40AB}"/>
    <cellStyle name="Normal 9 6 2 4 3" xfId="4240" xr:uid="{9946FDF6-252A-4C6D-B23B-B037BE5C5B85}"/>
    <cellStyle name="Normal 9 6 2 4 3 2" xfId="5191" xr:uid="{1FB86F01-23DF-4FFF-BD73-B21AA18D4CFE}"/>
    <cellStyle name="Normal 9 6 2 4 4" xfId="4241" xr:uid="{58439D30-1588-4969-AA2A-DE4CFA293E6A}"/>
    <cellStyle name="Normal 9 6 2 4 4 2" xfId="5192" xr:uid="{780F06EA-3516-4291-9E68-9A4F35AB2549}"/>
    <cellStyle name="Normal 9 6 2 4 5" xfId="5189" xr:uid="{FC9CDA4B-46CE-43A1-97B0-969C12AB4E06}"/>
    <cellStyle name="Normal 9 6 2 5" xfId="4242" xr:uid="{91AB02C2-914D-447A-B416-2BC63AA4CB2E}"/>
    <cellStyle name="Normal 9 6 2 5 2" xfId="4243" xr:uid="{4365DA61-175D-4A04-B228-38376AECF94E}"/>
    <cellStyle name="Normal 9 6 2 5 2 2" xfId="5194" xr:uid="{3CF5C1EA-1952-4852-820B-5785EC283161}"/>
    <cellStyle name="Normal 9 6 2 5 3" xfId="4244" xr:uid="{8AFDB79D-63B8-47DD-9CEE-4621BDEA25FE}"/>
    <cellStyle name="Normal 9 6 2 5 3 2" xfId="5195" xr:uid="{10968661-8F39-4BDF-924C-2C4D6E19A58A}"/>
    <cellStyle name="Normal 9 6 2 5 4" xfId="4245" xr:uid="{74F99ACD-145C-4C9D-8355-7DF2058972A6}"/>
    <cellStyle name="Normal 9 6 2 5 4 2" xfId="5196" xr:uid="{8A55312E-B180-444D-887D-309C7F55468A}"/>
    <cellStyle name="Normal 9 6 2 5 5" xfId="5193" xr:uid="{7C719D7B-ADE9-4BB1-B081-C2E150FF97DA}"/>
    <cellStyle name="Normal 9 6 2 6" xfId="4246" xr:uid="{6E98F8EC-B91F-4511-855A-F5003F78825E}"/>
    <cellStyle name="Normal 9 6 2 6 2" xfId="5197" xr:uid="{11675C85-8EE1-4C48-B927-0A1CC3AB6363}"/>
    <cellStyle name="Normal 9 6 2 7" xfId="4247" xr:uid="{D14EE87E-F1FA-4649-8447-6FD94266229B}"/>
    <cellStyle name="Normal 9 6 2 7 2" xfId="5198" xr:uid="{130675CC-916B-4A91-AFEF-E8B4D75494E5}"/>
    <cellStyle name="Normal 9 6 2 8" xfId="4248" xr:uid="{947C6E82-3305-468F-B058-59F6F7DE84DC}"/>
    <cellStyle name="Normal 9 6 2 8 2" xfId="5199" xr:uid="{6FC96378-60E0-41BB-B6B7-7C167CF377C6}"/>
    <cellStyle name="Normal 9 6 2 9" xfId="5168" xr:uid="{FF23062B-867B-4D26-A372-8ECA8A2BBC5B}"/>
    <cellStyle name="Normal 9 6 3" xfId="424" xr:uid="{4750BB54-EF3F-4398-98C3-1212714DCFF9}"/>
    <cellStyle name="Normal 9 6 3 2" xfId="888" xr:uid="{3FEB7196-934E-454C-9226-40E170953443}"/>
    <cellStyle name="Normal 9 6 3 2 2" xfId="889" xr:uid="{FCECCF4A-B4C5-41C5-83EA-748950565BA6}"/>
    <cellStyle name="Normal 9 6 3 2 2 2" xfId="5202" xr:uid="{4D784FE1-215D-468D-93AD-50739E657E5F}"/>
    <cellStyle name="Normal 9 6 3 2 3" xfId="4249" xr:uid="{FA11723E-0E31-46E9-8E1E-3441797422C9}"/>
    <cellStyle name="Normal 9 6 3 2 3 2" xfId="5203" xr:uid="{D702E2D2-5FEF-4D4B-92F2-9AE7E523F119}"/>
    <cellStyle name="Normal 9 6 3 2 4" xfId="4250" xr:uid="{650571E7-29D2-400F-BB2B-94FA307DD4F1}"/>
    <cellStyle name="Normal 9 6 3 2 4 2" xfId="5204" xr:uid="{74387BFB-222D-435E-8E04-32E8AFF1EF4C}"/>
    <cellStyle name="Normal 9 6 3 2 5" xfId="5201" xr:uid="{94BC42B6-E3A6-48C5-B7D1-DA84796C3D04}"/>
    <cellStyle name="Normal 9 6 3 3" xfId="890" xr:uid="{EE47BC9A-06B9-4126-8C8A-D1BA9781DB46}"/>
    <cellStyle name="Normal 9 6 3 3 2" xfId="4251" xr:uid="{71E392FF-BDE5-4FB1-B187-C26E52EE4016}"/>
    <cellStyle name="Normal 9 6 3 3 2 2" xfId="5206" xr:uid="{4B6153E5-DD84-4D43-BA93-6AC5FD4D0213}"/>
    <cellStyle name="Normal 9 6 3 3 3" xfId="4252" xr:uid="{1E6362A9-7029-4F19-937C-A52779DFCF79}"/>
    <cellStyle name="Normal 9 6 3 3 3 2" xfId="5207" xr:uid="{15FEA52F-0620-458F-ABBC-BF7DBC370B30}"/>
    <cellStyle name="Normal 9 6 3 3 4" xfId="4253" xr:uid="{901257C5-BEEB-4ED2-B720-DFD5DCD4F030}"/>
    <cellStyle name="Normal 9 6 3 3 4 2" xfId="5208" xr:uid="{CBE27588-3B02-4BC3-A3C9-4A597E076D9E}"/>
    <cellStyle name="Normal 9 6 3 3 5" xfId="5205" xr:uid="{7B7F813C-3A22-40D8-A51C-30FE27F22FFE}"/>
    <cellStyle name="Normal 9 6 3 4" xfId="4254" xr:uid="{7FD4553E-6A0B-45F1-A3D7-D7F842692AA1}"/>
    <cellStyle name="Normal 9 6 3 4 2" xfId="5209" xr:uid="{5253FDCC-D7E3-4CD5-9A7A-A8C5964197B3}"/>
    <cellStyle name="Normal 9 6 3 5" xfId="4255" xr:uid="{8E1A2BFD-99AC-42C0-94CD-46854AF8EE23}"/>
    <cellStyle name="Normal 9 6 3 5 2" xfId="5210" xr:uid="{DF87F1C7-2D28-4232-8523-4803EAADB97D}"/>
    <cellStyle name="Normal 9 6 3 6" xfId="4256" xr:uid="{CE716996-FD1B-43F9-B8D4-C5B15C18471E}"/>
    <cellStyle name="Normal 9 6 3 6 2" xfId="5211" xr:uid="{A6AA5E75-01CB-4918-AF7E-4865998F8532}"/>
    <cellStyle name="Normal 9 6 3 7" xfId="5200" xr:uid="{182481D2-3D82-49E6-BF25-86CCE4C1188C}"/>
    <cellStyle name="Normal 9 6 4" xfId="425" xr:uid="{33CD5580-327B-45C5-82A6-F126CE51811C}"/>
    <cellStyle name="Normal 9 6 4 2" xfId="891" xr:uid="{4C1E7097-EE09-4942-8485-1D289D82A840}"/>
    <cellStyle name="Normal 9 6 4 2 2" xfId="4257" xr:uid="{83AE7C06-7A04-4620-8D41-2CDD7946905E}"/>
    <cellStyle name="Normal 9 6 4 2 2 2" xfId="5214" xr:uid="{E503CE0B-67D9-4276-9075-85F99E417B64}"/>
    <cellStyle name="Normal 9 6 4 2 3" xfId="4258" xr:uid="{C17A0A54-FBD9-4B7F-B5FF-3EE1C45DD95F}"/>
    <cellStyle name="Normal 9 6 4 2 3 2" xfId="5215" xr:uid="{BEF71B58-3A21-45FC-B068-CDA602873376}"/>
    <cellStyle name="Normal 9 6 4 2 4" xfId="4259" xr:uid="{2B6416CD-EE3A-4D80-8422-54B5ECCEC544}"/>
    <cellStyle name="Normal 9 6 4 2 4 2" xfId="5216" xr:uid="{4EE00A3E-05C2-48AD-B753-CB7B0174E7AF}"/>
    <cellStyle name="Normal 9 6 4 2 5" xfId="5213" xr:uid="{DBCC567F-4B1C-413C-84A6-15054F96A41B}"/>
    <cellStyle name="Normal 9 6 4 3" xfId="4260" xr:uid="{E3206C43-9127-43DF-84F2-52EE67A9822E}"/>
    <cellStyle name="Normal 9 6 4 3 2" xfId="5217" xr:uid="{51589089-77B5-4D13-BE23-1A99A8229CF0}"/>
    <cellStyle name="Normal 9 6 4 4" xfId="4261" xr:uid="{D0F74068-1182-4A42-9357-13790E9EE70B}"/>
    <cellStyle name="Normal 9 6 4 4 2" xfId="5218" xr:uid="{675C7138-E552-4E75-81F4-C1BC82616E2F}"/>
    <cellStyle name="Normal 9 6 4 5" xfId="4262" xr:uid="{AA2D1DFA-E443-4476-AA7E-C697143CBBCD}"/>
    <cellStyle name="Normal 9 6 4 5 2" xfId="5219" xr:uid="{F75E6476-520A-4719-A518-0AAE7BAE798A}"/>
    <cellStyle name="Normal 9 6 4 6" xfId="5212" xr:uid="{35C59199-96FE-4260-B3C4-89FA9154DF8A}"/>
    <cellStyle name="Normal 9 6 5" xfId="892" xr:uid="{4DA79170-D8EE-45F6-9B43-5E5B0417EE5B}"/>
    <cellStyle name="Normal 9 6 5 2" xfId="4263" xr:uid="{647B8BEE-4801-4473-8AA4-3DCA5E4A0EC2}"/>
    <cellStyle name="Normal 9 6 5 2 2" xfId="5221" xr:uid="{4EA6EF90-6FA4-44D3-B841-C4EDCD2B4408}"/>
    <cellStyle name="Normal 9 6 5 3" xfId="4264" xr:uid="{3D74596C-4C4B-4A78-A011-564589FB8349}"/>
    <cellStyle name="Normal 9 6 5 3 2" xfId="5222" xr:uid="{CF188637-45DF-49B2-8C5D-7BE0FA75F8A5}"/>
    <cellStyle name="Normal 9 6 5 4" xfId="4265" xr:uid="{8D36E6F1-60C9-4E35-8BB8-63581D2D2FCD}"/>
    <cellStyle name="Normal 9 6 5 4 2" xfId="5223" xr:uid="{818AF15C-11C9-4A2B-A4E8-AD1BAF362A96}"/>
    <cellStyle name="Normal 9 6 5 5" xfId="5220" xr:uid="{A5B4BADA-6AA2-4F7F-B101-109EADBC66D2}"/>
    <cellStyle name="Normal 9 6 6" xfId="4266" xr:uid="{8B6A29D9-32E8-4202-A58D-C30FF7CFCE68}"/>
    <cellStyle name="Normal 9 6 6 2" xfId="4267" xr:uid="{9D2BF65F-72A0-4526-84C4-EF5ACC64170B}"/>
    <cellStyle name="Normal 9 6 6 2 2" xfId="5225" xr:uid="{7A562221-323F-4541-ADB6-004CD3EC12DC}"/>
    <cellStyle name="Normal 9 6 6 3" xfId="4268" xr:uid="{CC450D7D-252E-47D7-A158-B12ABB606B89}"/>
    <cellStyle name="Normal 9 6 6 3 2" xfId="5226" xr:uid="{E3ED1916-85BA-4E47-8854-12A0D54940EA}"/>
    <cellStyle name="Normal 9 6 6 4" xfId="4269" xr:uid="{E27B6028-0E81-4146-AB84-0849A6E91330}"/>
    <cellStyle name="Normal 9 6 6 4 2" xfId="5227" xr:uid="{03D7964A-06FB-4205-97DA-0081018F5797}"/>
    <cellStyle name="Normal 9 6 6 5" xfId="5224" xr:uid="{1F8EAE4F-CA92-4AF3-A434-2B7506ABC88B}"/>
    <cellStyle name="Normal 9 6 7" xfId="4270" xr:uid="{0BAC98E3-1B75-441D-9585-3B0F9F6B20DB}"/>
    <cellStyle name="Normal 9 6 7 2" xfId="5228" xr:uid="{712CF062-C2F7-4384-94D0-F1A49159C4C7}"/>
    <cellStyle name="Normal 9 6 8" xfId="4271" xr:uid="{E2427F57-3620-4E41-9CA5-58D109F6E80B}"/>
    <cellStyle name="Normal 9 6 8 2" xfId="5229" xr:uid="{6A2D9BC1-66B4-47EB-A6D4-04389690C85D}"/>
    <cellStyle name="Normal 9 6 9" xfId="4272" xr:uid="{A7459228-E54F-41ED-9A5B-E8D1AC1FEAD3}"/>
    <cellStyle name="Normal 9 6 9 2" xfId="5230" xr:uid="{F3AA196E-5C78-444F-A365-F126FEBE2D8C}"/>
    <cellStyle name="Normal 9 7" xfId="182" xr:uid="{F48752C8-F9A1-47B4-9B62-6B5A396149CF}"/>
    <cellStyle name="Normal 9 7 2" xfId="426" xr:uid="{11DB9BCE-D17E-4A62-83AA-09468DA887C9}"/>
    <cellStyle name="Normal 9 7 2 2" xfId="893" xr:uid="{10F6B273-A11E-4951-9597-645439B9DD57}"/>
    <cellStyle name="Normal 9 7 2 2 2" xfId="2475" xr:uid="{952DE5CB-22A7-4AE6-94BC-07DD2771069D}"/>
    <cellStyle name="Normal 9 7 2 2 2 2" xfId="2476" xr:uid="{E8849891-99AB-47B5-AE3B-972116402733}"/>
    <cellStyle name="Normal 9 7 2 2 2 2 2" xfId="5235" xr:uid="{CD813B27-D8D5-4F6E-8959-A4FCB902B8B6}"/>
    <cellStyle name="Normal 9 7 2 2 2 3" xfId="5234" xr:uid="{E09DA645-37B4-42D9-BD49-C5B8F76FD4B9}"/>
    <cellStyle name="Normal 9 7 2 2 3" xfId="2477" xr:uid="{7E286270-223C-4EE4-8064-2F6B4907E5C8}"/>
    <cellStyle name="Normal 9 7 2 2 3 2" xfId="5236" xr:uid="{BE18AA4F-ADC2-4CA1-A409-4739712A85F2}"/>
    <cellStyle name="Normal 9 7 2 2 4" xfId="4273" xr:uid="{5FD86B91-C306-4E6F-8D81-424A014FC046}"/>
    <cellStyle name="Normal 9 7 2 2 4 2" xfId="5237" xr:uid="{DA00860F-AB7E-42BA-9C2F-B4167FDA64F3}"/>
    <cellStyle name="Normal 9 7 2 2 5" xfId="5233" xr:uid="{E11649CC-CCE6-401C-8942-36446ADFBB51}"/>
    <cellStyle name="Normal 9 7 2 3" xfId="2478" xr:uid="{A9D88693-419D-4875-8075-9D8277087881}"/>
    <cellStyle name="Normal 9 7 2 3 2" xfId="2479" xr:uid="{DC685F9D-C238-4D23-B058-4A5CCB77A2B2}"/>
    <cellStyle name="Normal 9 7 2 3 2 2" xfId="5239" xr:uid="{C9DE581C-A414-49AE-A9BE-20285FF72832}"/>
    <cellStyle name="Normal 9 7 2 3 3" xfId="4274" xr:uid="{8041762D-917D-49D1-8C1F-1FD8B9FB8435}"/>
    <cellStyle name="Normal 9 7 2 3 3 2" xfId="5240" xr:uid="{30D032D6-15D5-42F3-8FAD-E485A959F367}"/>
    <cellStyle name="Normal 9 7 2 3 4" xfId="4275" xr:uid="{A2A1354D-EE03-4630-B645-FD8129F84B45}"/>
    <cellStyle name="Normal 9 7 2 3 4 2" xfId="5241" xr:uid="{FFB287CC-5DAB-4F0B-BFE5-8E652A69BAD3}"/>
    <cellStyle name="Normal 9 7 2 3 5" xfId="5238" xr:uid="{436B8424-8DD8-4896-9884-D0C60B693FCA}"/>
    <cellStyle name="Normal 9 7 2 4" xfId="2480" xr:uid="{C810A4CF-17C7-43E9-9B55-E72BF6AC947B}"/>
    <cellStyle name="Normal 9 7 2 4 2" xfId="5242" xr:uid="{0ADDF637-1AE7-460D-97B3-6C27629EBE86}"/>
    <cellStyle name="Normal 9 7 2 5" xfId="4276" xr:uid="{1D52079A-CCDD-4BD5-B3D5-A220A645E9E3}"/>
    <cellStyle name="Normal 9 7 2 5 2" xfId="5243" xr:uid="{B72A4B7E-ABD3-4D12-9CA4-CB46E02BE006}"/>
    <cellStyle name="Normal 9 7 2 6" xfId="4277" xr:uid="{F32B70AD-5633-47A8-90BF-D2D6295BCCAA}"/>
    <cellStyle name="Normal 9 7 2 6 2" xfId="5244" xr:uid="{AAABA0C0-4AB4-457F-A9CF-5FDFA5A1081B}"/>
    <cellStyle name="Normal 9 7 2 7" xfId="5232" xr:uid="{E2823C1D-3354-4B3D-AECF-8F9A45526A0A}"/>
    <cellStyle name="Normal 9 7 3" xfId="894" xr:uid="{0A1885DC-99E2-4306-A2C1-F0AEA8B1BC72}"/>
    <cellStyle name="Normal 9 7 3 2" xfId="2481" xr:uid="{C365C375-B88D-447F-B9A3-BCE25EAC3858}"/>
    <cellStyle name="Normal 9 7 3 2 2" xfId="2482" xr:uid="{27DFDE4A-60EA-42C6-A91A-4C6D19AB53D9}"/>
    <cellStyle name="Normal 9 7 3 2 2 2" xfId="5247" xr:uid="{5B13BF0B-684E-41AB-8C5D-DB1B597B3756}"/>
    <cellStyle name="Normal 9 7 3 2 3" xfId="4278" xr:uid="{0DF5E6F2-AA7B-4FC2-8EDE-2A10D67C81AE}"/>
    <cellStyle name="Normal 9 7 3 2 3 2" xfId="5248" xr:uid="{DF9A4663-2D81-411E-BD3D-8386A078CF0E}"/>
    <cellStyle name="Normal 9 7 3 2 4" xfId="4279" xr:uid="{7B8B6904-C8FD-4C5A-8993-5DC1A32179B8}"/>
    <cellStyle name="Normal 9 7 3 2 4 2" xfId="5249" xr:uid="{6FB228E3-449C-4A8C-9978-BE4A99995BC7}"/>
    <cellStyle name="Normal 9 7 3 2 5" xfId="5246" xr:uid="{C757C2CB-6B42-4E7B-BC7A-7D6E8BD6EF83}"/>
    <cellStyle name="Normal 9 7 3 3" xfId="2483" xr:uid="{C28D741A-8FBB-48FF-922D-5771ADB94C91}"/>
    <cellStyle name="Normal 9 7 3 3 2" xfId="5250" xr:uid="{858EFCF5-11C1-43FF-AAD1-C9CEEA1CF053}"/>
    <cellStyle name="Normal 9 7 3 4" xfId="4280" xr:uid="{43D553EC-9C78-4053-85C8-8290A9CE3667}"/>
    <cellStyle name="Normal 9 7 3 4 2" xfId="5251" xr:uid="{50B2C830-403F-4DCB-B0A3-8512FF9992E2}"/>
    <cellStyle name="Normal 9 7 3 5" xfId="4281" xr:uid="{65F7983A-4477-4C35-9966-20F3C3BBB41F}"/>
    <cellStyle name="Normal 9 7 3 5 2" xfId="5252" xr:uid="{7E6EECE7-F40F-4C89-BCC3-B8A3C1CA838A}"/>
    <cellStyle name="Normal 9 7 3 6" xfId="5245" xr:uid="{8A4E14A9-1E0E-49BD-B7DE-DE27F02B7B44}"/>
    <cellStyle name="Normal 9 7 4" xfId="2484" xr:uid="{0B614128-EDB5-41BB-95BC-E6CFD7E1918B}"/>
    <cellStyle name="Normal 9 7 4 2" xfId="2485" xr:uid="{0E1420D6-21DB-4F50-9078-AFA295F75348}"/>
    <cellStyle name="Normal 9 7 4 2 2" xfId="5254" xr:uid="{779022A5-B029-497A-B1EF-23128295C239}"/>
    <cellStyle name="Normal 9 7 4 3" xfId="4282" xr:uid="{E457CCDB-F0C1-40FE-8102-85AEDFFF3796}"/>
    <cellStyle name="Normal 9 7 4 3 2" xfId="5255" xr:uid="{3BCA9EB2-D85B-45EC-A743-5AA39273DC68}"/>
    <cellStyle name="Normal 9 7 4 4" xfId="4283" xr:uid="{A2E81507-A29B-4E70-B3FD-741EA2853287}"/>
    <cellStyle name="Normal 9 7 4 4 2" xfId="5256" xr:uid="{5BFB392B-F789-49C0-9CAD-DA5F2359B746}"/>
    <cellStyle name="Normal 9 7 4 5" xfId="5253" xr:uid="{3556F4A6-FFBD-475E-B281-5621E42ED020}"/>
    <cellStyle name="Normal 9 7 5" xfId="2486" xr:uid="{63451B15-1785-4332-8C07-08006521E587}"/>
    <cellStyle name="Normal 9 7 5 2" xfId="4284" xr:uid="{9D8A6D20-49D2-45A3-BBAF-BD5385CCA069}"/>
    <cellStyle name="Normal 9 7 5 2 2" xfId="5258" xr:uid="{ECB8C4DE-BF25-4FFC-B7FB-246DEBA5685F}"/>
    <cellStyle name="Normal 9 7 5 3" xfId="4285" xr:uid="{A3762390-7874-4E04-B576-E58BDF75907E}"/>
    <cellStyle name="Normal 9 7 5 3 2" xfId="5259" xr:uid="{636149C2-E5EB-40FD-9C9D-23AB03FC89E3}"/>
    <cellStyle name="Normal 9 7 5 4" xfId="4286" xr:uid="{630B925D-2676-4BC5-A234-C000B1DCC27D}"/>
    <cellStyle name="Normal 9 7 5 4 2" xfId="5260" xr:uid="{AAD2F30C-467C-4E23-AA6C-320320D2C643}"/>
    <cellStyle name="Normal 9 7 5 5" xfId="5257" xr:uid="{6C9E2D18-8B87-4F01-91B8-482FA3AB25A0}"/>
    <cellStyle name="Normal 9 7 6" xfId="4287" xr:uid="{72389229-2F81-44D9-BA66-4CB65DD7B63C}"/>
    <cellStyle name="Normal 9 7 6 2" xfId="5261" xr:uid="{9170A0B2-B07D-4D26-BE6E-D999F9B6B2D2}"/>
    <cellStyle name="Normal 9 7 7" xfId="4288" xr:uid="{73F3F3E9-EBD6-4B5A-844A-C1D312D423CB}"/>
    <cellStyle name="Normal 9 7 7 2" xfId="5262" xr:uid="{5DC02FD9-E8F8-47A7-BB9D-BDECC17C806E}"/>
    <cellStyle name="Normal 9 7 8" xfId="4289" xr:uid="{7A614310-0986-4519-A102-FF1FEED71FFB}"/>
    <cellStyle name="Normal 9 7 8 2" xfId="5263" xr:uid="{B759611B-47DD-47C1-8EB6-A3D3E5FFF99A}"/>
    <cellStyle name="Normal 9 7 9" xfId="5231" xr:uid="{F7607484-470A-4FB6-90F3-40A0C20AB0AF}"/>
    <cellStyle name="Normal 9 8" xfId="427" xr:uid="{BD19E116-D847-43DA-BFF8-F8D73520391E}"/>
    <cellStyle name="Normal 9 8 2" xfId="895" xr:uid="{98AAF83D-705B-43A6-A68C-E0224B2BEC3A}"/>
    <cellStyle name="Normal 9 8 2 2" xfId="896" xr:uid="{B62B66A3-BC7A-4EEB-B7F9-0889EB1A2906}"/>
    <cellStyle name="Normal 9 8 2 2 2" xfId="2487" xr:uid="{45BDA6C0-C635-4C27-AAE2-5B600C58540A}"/>
    <cellStyle name="Normal 9 8 2 2 2 2" xfId="5267" xr:uid="{51456D19-428D-4177-B1CD-41C04B702228}"/>
    <cellStyle name="Normal 9 8 2 2 3" xfId="4290" xr:uid="{CBEFC8F6-FBF0-40C7-9CE9-E9232485A1A2}"/>
    <cellStyle name="Normal 9 8 2 2 3 2" xfId="5268" xr:uid="{B6C30517-164B-493A-B6AF-923A6F413270}"/>
    <cellStyle name="Normal 9 8 2 2 4" xfId="4291" xr:uid="{703383EF-695B-4176-916B-DB0588C77999}"/>
    <cellStyle name="Normal 9 8 2 2 4 2" xfId="5269" xr:uid="{EE92C675-B86A-4E0A-BEE2-66C69EA5CD72}"/>
    <cellStyle name="Normal 9 8 2 2 5" xfId="5266" xr:uid="{24D5960F-16E7-4C0D-873D-040D69692BAA}"/>
    <cellStyle name="Normal 9 8 2 3" xfId="2488" xr:uid="{4216D459-9A0F-4E51-9463-9C0D7B6F3C66}"/>
    <cellStyle name="Normal 9 8 2 3 2" xfId="5270" xr:uid="{26372B04-BDC8-4B6B-A8E5-1CD707C96845}"/>
    <cellStyle name="Normal 9 8 2 4" xfId="4292" xr:uid="{298FD4B5-C0FD-4751-91B3-8538E608365F}"/>
    <cellStyle name="Normal 9 8 2 4 2" xfId="5271" xr:uid="{F5BB808E-95C9-4B79-A964-4F572E8472C6}"/>
    <cellStyle name="Normal 9 8 2 5" xfId="4293" xr:uid="{E645F2FE-AA1E-42A4-9C0E-10723A7C7B8A}"/>
    <cellStyle name="Normal 9 8 2 5 2" xfId="5272" xr:uid="{A0768140-17E2-4168-B154-801B8D8481D4}"/>
    <cellStyle name="Normal 9 8 2 6" xfId="5265" xr:uid="{7395E7E5-7672-41EE-B4FA-FD98D5D91DD1}"/>
    <cellStyle name="Normal 9 8 3" xfId="897" xr:uid="{BB17DC94-C8CE-4FE7-9187-CA2F1C9C512C}"/>
    <cellStyle name="Normal 9 8 3 2" xfId="2489" xr:uid="{F9C195E0-9680-409A-8BF4-4D7A9E0EB531}"/>
    <cellStyle name="Normal 9 8 3 2 2" xfId="5274" xr:uid="{8E199212-0207-41AB-AE04-F251BE9F315A}"/>
    <cellStyle name="Normal 9 8 3 3" xfId="4294" xr:uid="{F64FF58F-079E-42C3-80C4-F7E1C131AE18}"/>
    <cellStyle name="Normal 9 8 3 3 2" xfId="5275" xr:uid="{919E24B7-1F68-4A47-81B5-6D5EBF54EE84}"/>
    <cellStyle name="Normal 9 8 3 4" xfId="4295" xr:uid="{887D671F-BD37-4838-A3BB-4186D867DB56}"/>
    <cellStyle name="Normal 9 8 3 4 2" xfId="5276" xr:uid="{12DB489C-8817-4387-9186-575301346396}"/>
    <cellStyle name="Normal 9 8 3 5" xfId="5273" xr:uid="{398C8D78-1760-4350-9CE5-B3E86FC28D87}"/>
    <cellStyle name="Normal 9 8 4" xfId="2490" xr:uid="{D604AA13-9137-45E9-8946-5B33F007BF2A}"/>
    <cellStyle name="Normal 9 8 4 2" xfId="4296" xr:uid="{41CF7A21-A366-4B78-B2C1-BF9D4E7521C5}"/>
    <cellStyle name="Normal 9 8 4 2 2" xfId="5278" xr:uid="{90B5B541-1F50-4DB2-8E67-377A6F83782F}"/>
    <cellStyle name="Normal 9 8 4 3" xfId="4297" xr:uid="{8F8BCB39-D506-4BF1-B54B-59A93A067430}"/>
    <cellStyle name="Normal 9 8 4 3 2" xfId="5279" xr:uid="{69F3DFCB-8C95-46E8-957A-57E625332D10}"/>
    <cellStyle name="Normal 9 8 4 4" xfId="4298" xr:uid="{23D2BE6D-AFC0-4FBF-BCFC-1AABDFBDEFA9}"/>
    <cellStyle name="Normal 9 8 4 4 2" xfId="5280" xr:uid="{7C1E71C7-60F9-42C1-A729-E6F331D18272}"/>
    <cellStyle name="Normal 9 8 4 5" xfId="5277" xr:uid="{F070720A-AC99-42AA-ADD2-976CFEAA0160}"/>
    <cellStyle name="Normal 9 8 5" xfId="4299" xr:uid="{FEFFEFC0-238A-47B7-B09A-DADCC3A9137E}"/>
    <cellStyle name="Normal 9 8 5 2" xfId="5281" xr:uid="{ECB2EE2E-7165-4AD7-820D-746E02FC773B}"/>
    <cellStyle name="Normal 9 8 6" xfId="4300" xr:uid="{049CD263-AC51-4C18-A853-2C3361FEAC69}"/>
    <cellStyle name="Normal 9 8 6 2" xfId="5282" xr:uid="{E51016ED-E6E6-40CA-B0B1-A3C50F1D106E}"/>
    <cellStyle name="Normal 9 8 7" xfId="4301" xr:uid="{AEFA6332-06BC-4402-AA55-BB9A790D9195}"/>
    <cellStyle name="Normal 9 8 7 2" xfId="5283" xr:uid="{D4D2928B-BDED-4269-ACE8-50FD2132EDD9}"/>
    <cellStyle name="Normal 9 8 8" xfId="5264" xr:uid="{B1A24DB0-F68F-4EBD-A98B-BD4A3B9A2195}"/>
    <cellStyle name="Normal 9 9" xfId="428" xr:uid="{DBB0D24C-0DCE-4696-A658-19BAE9F3DFE4}"/>
    <cellStyle name="Normal 9 9 2" xfId="898" xr:uid="{2DF43DEF-7434-4C47-BE45-02C83AE6FCFF}"/>
    <cellStyle name="Normal 9 9 2 2" xfId="2491" xr:uid="{0F5CEDDF-862C-481A-BECC-00D29F041EA3}"/>
    <cellStyle name="Normal 9 9 2 2 2" xfId="5286" xr:uid="{4427C2F9-5099-4196-B6EF-3EC25FD5C07C}"/>
    <cellStyle name="Normal 9 9 2 3" xfId="4302" xr:uid="{5A81B3AA-729F-47AB-8F5A-8728546BB512}"/>
    <cellStyle name="Normal 9 9 2 3 2" xfId="5287" xr:uid="{A03B650A-A54E-42BB-BDB6-3B3AC92B2903}"/>
    <cellStyle name="Normal 9 9 2 4" xfId="4303" xr:uid="{91AA5A05-4762-453B-BF81-10D6CD72731E}"/>
    <cellStyle name="Normal 9 9 2 4 2" xfId="5288" xr:uid="{72F13204-F427-4E48-8E77-D636418593BF}"/>
    <cellStyle name="Normal 9 9 2 5" xfId="5285" xr:uid="{DD83954B-4DF5-46B2-802B-B362B0A78C2E}"/>
    <cellStyle name="Normal 9 9 3" xfId="2492" xr:uid="{24B9DE1E-DC44-47CC-A2CE-06B451DE2C4D}"/>
    <cellStyle name="Normal 9 9 3 2" xfId="4304" xr:uid="{10C5E971-5B27-4C92-B9F0-5FDBB468AC60}"/>
    <cellStyle name="Normal 9 9 3 2 2" xfId="5290" xr:uid="{8A7FBA56-8FA8-4BB4-81E6-A7FA0AB8549F}"/>
    <cellStyle name="Normal 9 9 3 3" xfId="4305" xr:uid="{FCF62E40-0F30-4985-9562-A654B197F57E}"/>
    <cellStyle name="Normal 9 9 3 3 2" xfId="5291" xr:uid="{F3037DBD-F69A-4658-B522-AB068A791FAE}"/>
    <cellStyle name="Normal 9 9 3 4" xfId="4306" xr:uid="{7D6A12BA-FC6F-4256-A1DB-6810E19F5C37}"/>
    <cellStyle name="Normal 9 9 3 4 2" xfId="5292" xr:uid="{401D8897-B503-4BB3-A0C3-EFC2A239A90A}"/>
    <cellStyle name="Normal 9 9 3 5" xfId="5289" xr:uid="{EF592FC4-9C79-4CFA-A788-29C18BD7BB59}"/>
    <cellStyle name="Normal 9 9 4" xfId="4307" xr:uid="{497D6652-8E8F-41C6-8DB5-4BFE4C31ECDF}"/>
    <cellStyle name="Normal 9 9 4 2" xfId="5293" xr:uid="{92E6DEFC-EB5E-4743-AED6-166B05862DD6}"/>
    <cellStyle name="Normal 9 9 5" xfId="4308" xr:uid="{A1852611-A669-496A-84AD-0DD9267F51F6}"/>
    <cellStyle name="Normal 9 9 5 2" xfId="5294" xr:uid="{53507EC7-B968-4A39-BB8B-E95A1FB7CAFE}"/>
    <cellStyle name="Normal 9 9 6" xfId="4309" xr:uid="{A00A0853-1BC5-4846-87AD-A5C2E8A2B072}"/>
    <cellStyle name="Normal 9 9 6 2" xfId="5295" xr:uid="{4E82A995-F867-4304-905A-9803294F8BA2}"/>
    <cellStyle name="Normal 9 9 7" xfId="5284" xr:uid="{1ABCBB14-E743-4897-B534-2A45AF65E294}"/>
    <cellStyle name="Percent 2" xfId="183" xr:uid="{034E5F25-51E3-4A0B-975E-0DD9BEB1E12B}"/>
    <cellStyle name="Percent 2 2" xfId="5296" xr:uid="{FE93BE0B-D913-4062-913A-4F95A9C8117D}"/>
    <cellStyle name="Гиперссылка 2" xfId="4" xr:uid="{49BAA0F8-B3D3-41B5-87DD-435502328B29}"/>
    <cellStyle name="Гиперссылка 2 2" xfId="5297" xr:uid="{D2C4CFCF-FBEC-44E6-B54E-971DDF9B0D64}"/>
    <cellStyle name="Обычный 2" xfId="1" xr:uid="{A3CD5D5E-4502-4158-8112-08CDD679ACF5}"/>
    <cellStyle name="Обычный 2 2" xfId="5" xr:uid="{D19F253E-EE9B-4476-9D91-2EE3A6D7A3DC}"/>
    <cellStyle name="Обычный 2 2 2" xfId="5299" xr:uid="{5DB97E75-5DE3-4BDC-8E30-5EF358070077}"/>
    <cellStyle name="Обычный 2 3" xfId="5298" xr:uid="{57411BE4-34C2-4CCB-B2BE-B8A4B7325339}"/>
    <cellStyle name="常规_Sheet1_1" xfId="4411" xr:uid="{8DD7E640-5D86-4B4A-92D1-ACE0B107C452}"/>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WSERVER3\Dropbox\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1" t="s">
        <v>2</v>
      </c>
      <c r="C8" s="93"/>
      <c r="D8" s="93"/>
      <c r="E8" s="93"/>
      <c r="F8" s="93"/>
      <c r="G8" s="94"/>
    </row>
    <row r="9" spans="2:7" ht="14.25">
      <c r="B9" s="151"/>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2"/>
  <sheetViews>
    <sheetView tabSelected="1" zoomScale="90" zoomScaleNormal="90" workbookViewId="0">
      <selection activeCell="O22" sqref="N21:O2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ht="4.5" customHeight="1">
      <c r="A1" s="3"/>
      <c r="B1" s="4"/>
      <c r="C1" s="4"/>
      <c r="D1" s="4"/>
      <c r="E1" s="4"/>
      <c r="F1" s="4"/>
      <c r="G1" s="4"/>
      <c r="H1" s="4"/>
      <c r="I1" s="4"/>
      <c r="J1" s="4"/>
      <c r="K1" s="5"/>
    </row>
    <row r="2" spans="1:11" ht="15.75">
      <c r="A2" s="125"/>
      <c r="B2" s="136" t="s">
        <v>139</v>
      </c>
      <c r="C2" s="132"/>
      <c r="D2" s="132"/>
      <c r="E2" s="132"/>
      <c r="F2" s="132"/>
      <c r="G2" s="132"/>
      <c r="H2" s="132"/>
      <c r="I2" s="132"/>
      <c r="J2" s="137" t="s">
        <v>145</v>
      </c>
      <c r="K2" s="126"/>
    </row>
    <row r="3" spans="1:11">
      <c r="A3" s="125"/>
      <c r="B3" s="133" t="s">
        <v>140</v>
      </c>
      <c r="C3" s="132"/>
      <c r="D3" s="132"/>
      <c r="E3" s="132"/>
      <c r="F3" s="132"/>
      <c r="G3" s="132"/>
      <c r="H3" s="132"/>
      <c r="I3" s="132"/>
      <c r="J3" s="132"/>
      <c r="K3" s="126"/>
    </row>
    <row r="4" spans="1:11">
      <c r="A4" s="125"/>
      <c r="B4" s="133" t="s">
        <v>141</v>
      </c>
      <c r="C4" s="132"/>
      <c r="D4" s="132"/>
      <c r="E4" s="132"/>
      <c r="F4" s="132"/>
      <c r="G4" s="132"/>
      <c r="H4" s="132"/>
      <c r="I4" s="132"/>
      <c r="J4" s="132"/>
      <c r="K4" s="126"/>
    </row>
    <row r="5" spans="1:11">
      <c r="A5" s="125"/>
      <c r="B5" s="133" t="s">
        <v>142</v>
      </c>
      <c r="C5" s="132"/>
      <c r="D5" s="132"/>
      <c r="E5" s="132"/>
      <c r="F5" s="132"/>
      <c r="G5" s="132"/>
      <c r="H5" s="132"/>
      <c r="I5" s="132"/>
      <c r="J5" s="132"/>
      <c r="K5" s="126"/>
    </row>
    <row r="6" spans="1:11">
      <c r="A6" s="125"/>
      <c r="B6" s="133" t="s">
        <v>143</v>
      </c>
      <c r="C6" s="132"/>
      <c r="D6" s="132"/>
      <c r="E6" s="132"/>
      <c r="F6" s="132"/>
      <c r="G6" s="132"/>
      <c r="H6" s="132"/>
      <c r="I6" s="132"/>
      <c r="J6" s="132"/>
      <c r="K6" s="126"/>
    </row>
    <row r="7" spans="1:11">
      <c r="A7" s="125"/>
      <c r="B7" s="133" t="s">
        <v>144</v>
      </c>
      <c r="C7" s="132"/>
      <c r="D7" s="132"/>
      <c r="E7" s="132"/>
      <c r="F7" s="132"/>
      <c r="G7" s="132"/>
      <c r="H7" s="132"/>
      <c r="I7" s="132"/>
      <c r="J7" s="132"/>
      <c r="K7" s="126"/>
    </row>
    <row r="8" spans="1:11">
      <c r="A8" s="125"/>
      <c r="B8" s="132"/>
      <c r="C8" s="132"/>
      <c r="D8" s="132"/>
      <c r="E8" s="132"/>
      <c r="F8" s="132"/>
      <c r="G8" s="132"/>
      <c r="H8" s="132"/>
      <c r="I8" s="132"/>
      <c r="J8" s="132"/>
      <c r="K8" s="126"/>
    </row>
    <row r="9" spans="1:11">
      <c r="A9" s="125"/>
      <c r="B9" s="112" t="s">
        <v>5</v>
      </c>
      <c r="C9" s="113"/>
      <c r="D9" s="113"/>
      <c r="E9" s="113"/>
      <c r="F9" s="114"/>
      <c r="G9" s="109"/>
      <c r="H9" s="110" t="s">
        <v>12</v>
      </c>
      <c r="I9" s="132"/>
      <c r="J9" s="110" t="s">
        <v>201</v>
      </c>
      <c r="K9" s="126"/>
    </row>
    <row r="10" spans="1:11" ht="15" customHeight="1">
      <c r="A10" s="125"/>
      <c r="B10" s="125" t="s">
        <v>891</v>
      </c>
      <c r="C10" s="132"/>
      <c r="D10" s="132"/>
      <c r="E10" s="132"/>
      <c r="F10" s="126"/>
      <c r="G10" s="127"/>
      <c r="H10" s="127" t="s">
        <v>891</v>
      </c>
      <c r="I10" s="132"/>
      <c r="J10" s="154">
        <v>52359</v>
      </c>
      <c r="K10" s="126"/>
    </row>
    <row r="11" spans="1:11">
      <c r="A11" s="125"/>
      <c r="B11" s="125" t="s">
        <v>892</v>
      </c>
      <c r="C11" s="132"/>
      <c r="D11" s="132"/>
      <c r="E11" s="132"/>
      <c r="F11" s="126"/>
      <c r="G11" s="127"/>
      <c r="H11" s="127" t="s">
        <v>892</v>
      </c>
      <c r="I11" s="132"/>
      <c r="J11" s="155"/>
      <c r="K11" s="126"/>
    </row>
    <row r="12" spans="1:11">
      <c r="A12" s="125"/>
      <c r="B12" s="125" t="s">
        <v>893</v>
      </c>
      <c r="C12" s="132"/>
      <c r="D12" s="132"/>
      <c r="E12" s="132"/>
      <c r="F12" s="126"/>
      <c r="G12" s="127"/>
      <c r="H12" s="127" t="s">
        <v>894</v>
      </c>
      <c r="I12" s="132"/>
      <c r="J12" s="132"/>
      <c r="K12" s="126"/>
    </row>
    <row r="13" spans="1:11">
      <c r="A13" s="125"/>
      <c r="B13" s="125" t="s">
        <v>895</v>
      </c>
      <c r="C13" s="132"/>
      <c r="D13" s="132"/>
      <c r="E13" s="132"/>
      <c r="F13" s="126"/>
      <c r="G13" s="127"/>
      <c r="H13" s="127" t="s">
        <v>895</v>
      </c>
      <c r="I13" s="132"/>
      <c r="J13" s="110" t="s">
        <v>16</v>
      </c>
      <c r="K13" s="126"/>
    </row>
    <row r="14" spans="1:11" ht="15" customHeight="1">
      <c r="A14" s="125"/>
      <c r="B14" s="125" t="s">
        <v>719</v>
      </c>
      <c r="C14" s="132"/>
      <c r="D14" s="132"/>
      <c r="E14" s="132"/>
      <c r="F14" s="126"/>
      <c r="G14" s="127"/>
      <c r="H14" s="127" t="s">
        <v>719</v>
      </c>
      <c r="I14" s="132"/>
      <c r="J14" s="156">
        <v>45258</v>
      </c>
      <c r="K14" s="126"/>
    </row>
    <row r="15" spans="1:11" ht="15" customHeight="1">
      <c r="A15" s="125"/>
      <c r="B15" s="6" t="s">
        <v>157</v>
      </c>
      <c r="C15" s="7"/>
      <c r="D15" s="7"/>
      <c r="E15" s="7"/>
      <c r="F15" s="8"/>
      <c r="G15" s="127"/>
      <c r="H15" s="9" t="s">
        <v>157</v>
      </c>
      <c r="I15" s="132"/>
      <c r="J15" s="157"/>
      <c r="K15" s="126"/>
    </row>
    <row r="16" spans="1:11" ht="15" customHeight="1">
      <c r="A16" s="125"/>
      <c r="B16" s="132"/>
      <c r="C16" s="132"/>
      <c r="D16" s="132"/>
      <c r="E16" s="132"/>
      <c r="F16" s="132"/>
      <c r="G16" s="132"/>
      <c r="H16" s="132"/>
      <c r="I16" s="135" t="s">
        <v>147</v>
      </c>
      <c r="J16" s="141">
        <v>40901</v>
      </c>
      <c r="K16" s="126"/>
    </row>
    <row r="17" spans="1:11">
      <c r="A17" s="125"/>
      <c r="B17" s="132" t="s">
        <v>720</v>
      </c>
      <c r="C17" s="132"/>
      <c r="D17" s="132"/>
      <c r="E17" s="132"/>
      <c r="F17" s="132"/>
      <c r="G17" s="132"/>
      <c r="H17" s="132"/>
      <c r="I17" s="135" t="s">
        <v>148</v>
      </c>
      <c r="J17" s="141" t="s">
        <v>901</v>
      </c>
      <c r="K17" s="126"/>
    </row>
    <row r="18" spans="1:11" ht="18">
      <c r="A18" s="125"/>
      <c r="B18" s="132" t="s">
        <v>721</v>
      </c>
      <c r="C18" s="132"/>
      <c r="D18" s="132"/>
      <c r="E18" s="132"/>
      <c r="F18" s="132"/>
      <c r="G18" s="132"/>
      <c r="H18" s="132"/>
      <c r="I18" s="134" t="s">
        <v>264</v>
      </c>
      <c r="J18" s="115" t="s">
        <v>282</v>
      </c>
      <c r="K18" s="126"/>
    </row>
    <row r="19" spans="1:11">
      <c r="A19" s="125"/>
      <c r="B19" s="132"/>
      <c r="C19" s="132"/>
      <c r="D19" s="132"/>
      <c r="E19" s="132"/>
      <c r="F19" s="132"/>
      <c r="G19" s="132"/>
      <c r="H19" s="132"/>
      <c r="I19" s="132"/>
      <c r="J19" s="132"/>
      <c r="K19" s="126"/>
    </row>
    <row r="20" spans="1:11">
      <c r="A20" s="125"/>
      <c r="B20" s="111" t="s">
        <v>204</v>
      </c>
      <c r="C20" s="111" t="s">
        <v>205</v>
      </c>
      <c r="D20" s="128" t="s">
        <v>290</v>
      </c>
      <c r="E20" s="128" t="s">
        <v>206</v>
      </c>
      <c r="F20" s="158" t="s">
        <v>207</v>
      </c>
      <c r="G20" s="159"/>
      <c r="H20" s="111" t="s">
        <v>174</v>
      </c>
      <c r="I20" s="111" t="s">
        <v>208</v>
      </c>
      <c r="J20" s="111" t="s">
        <v>26</v>
      </c>
      <c r="K20" s="126"/>
    </row>
    <row r="21" spans="1:11">
      <c r="A21" s="125"/>
      <c r="B21" s="116"/>
      <c r="C21" s="116"/>
      <c r="D21" s="117"/>
      <c r="E21" s="117"/>
      <c r="F21" s="160"/>
      <c r="G21" s="161"/>
      <c r="H21" s="116" t="s">
        <v>146</v>
      </c>
      <c r="I21" s="116"/>
      <c r="J21" s="116"/>
      <c r="K21" s="126"/>
    </row>
    <row r="22" spans="1:11" ht="24">
      <c r="A22" s="125"/>
      <c r="B22" s="118">
        <v>32</v>
      </c>
      <c r="C22" s="10" t="s">
        <v>586</v>
      </c>
      <c r="D22" s="129" t="s">
        <v>586</v>
      </c>
      <c r="E22" s="129"/>
      <c r="F22" s="152"/>
      <c r="G22" s="153"/>
      <c r="H22" s="11" t="s">
        <v>281</v>
      </c>
      <c r="I22" s="14">
        <v>12.03</v>
      </c>
      <c r="J22" s="120">
        <f t="shared" ref="J22:J53" si="0">I22*B22</f>
        <v>384.96</v>
      </c>
      <c r="K22" s="126"/>
    </row>
    <row r="23" spans="1:11" ht="26.25" customHeight="1">
      <c r="A23" s="125"/>
      <c r="B23" s="118">
        <v>4</v>
      </c>
      <c r="C23" s="10" t="s">
        <v>722</v>
      </c>
      <c r="D23" s="129" t="s">
        <v>722</v>
      </c>
      <c r="E23" s="129" t="s">
        <v>112</v>
      </c>
      <c r="F23" s="152"/>
      <c r="G23" s="153"/>
      <c r="H23" s="11" t="s">
        <v>723</v>
      </c>
      <c r="I23" s="14">
        <v>12.03</v>
      </c>
      <c r="J23" s="120">
        <f t="shared" si="0"/>
        <v>48.12</v>
      </c>
      <c r="K23" s="126"/>
    </row>
    <row r="24" spans="1:11" ht="26.25" customHeight="1">
      <c r="A24" s="125"/>
      <c r="B24" s="118">
        <v>3</v>
      </c>
      <c r="C24" s="10" t="s">
        <v>724</v>
      </c>
      <c r="D24" s="129" t="s">
        <v>724</v>
      </c>
      <c r="E24" s="129" t="s">
        <v>112</v>
      </c>
      <c r="F24" s="152"/>
      <c r="G24" s="153"/>
      <c r="H24" s="11" t="s">
        <v>725</v>
      </c>
      <c r="I24" s="14">
        <v>12.03</v>
      </c>
      <c r="J24" s="120">
        <f t="shared" si="0"/>
        <v>36.089999999999996</v>
      </c>
      <c r="K24" s="126"/>
    </row>
    <row r="25" spans="1:11" ht="26.25" customHeight="1">
      <c r="A25" s="125"/>
      <c r="B25" s="118">
        <v>4</v>
      </c>
      <c r="C25" s="10" t="s">
        <v>724</v>
      </c>
      <c r="D25" s="129" t="s">
        <v>724</v>
      </c>
      <c r="E25" s="129" t="s">
        <v>216</v>
      </c>
      <c r="F25" s="152"/>
      <c r="G25" s="153"/>
      <c r="H25" s="11" t="s">
        <v>725</v>
      </c>
      <c r="I25" s="14">
        <v>12.03</v>
      </c>
      <c r="J25" s="120">
        <f t="shared" si="0"/>
        <v>48.12</v>
      </c>
      <c r="K25" s="126"/>
    </row>
    <row r="26" spans="1:11" ht="26.25" customHeight="1">
      <c r="A26" s="125"/>
      <c r="B26" s="118">
        <v>4</v>
      </c>
      <c r="C26" s="10" t="s">
        <v>724</v>
      </c>
      <c r="D26" s="129" t="s">
        <v>724</v>
      </c>
      <c r="E26" s="129" t="s">
        <v>218</v>
      </c>
      <c r="F26" s="152"/>
      <c r="G26" s="153"/>
      <c r="H26" s="11" t="s">
        <v>725</v>
      </c>
      <c r="I26" s="14">
        <v>12.03</v>
      </c>
      <c r="J26" s="120">
        <f t="shared" si="0"/>
        <v>48.12</v>
      </c>
      <c r="K26" s="126"/>
    </row>
    <row r="27" spans="1:11" ht="26.25" customHeight="1">
      <c r="A27" s="125"/>
      <c r="B27" s="118">
        <v>2</v>
      </c>
      <c r="C27" s="10" t="s">
        <v>724</v>
      </c>
      <c r="D27" s="129" t="s">
        <v>724</v>
      </c>
      <c r="E27" s="129" t="s">
        <v>273</v>
      </c>
      <c r="F27" s="152"/>
      <c r="G27" s="153"/>
      <c r="H27" s="11" t="s">
        <v>725</v>
      </c>
      <c r="I27" s="14">
        <v>12.03</v>
      </c>
      <c r="J27" s="120">
        <f t="shared" si="0"/>
        <v>24.06</v>
      </c>
      <c r="K27" s="126"/>
    </row>
    <row r="28" spans="1:11" ht="26.25" customHeight="1">
      <c r="A28" s="125"/>
      <c r="B28" s="118">
        <v>2</v>
      </c>
      <c r="C28" s="10" t="s">
        <v>724</v>
      </c>
      <c r="D28" s="129" t="s">
        <v>724</v>
      </c>
      <c r="E28" s="129" t="s">
        <v>274</v>
      </c>
      <c r="F28" s="152"/>
      <c r="G28" s="153"/>
      <c r="H28" s="11" t="s">
        <v>725</v>
      </c>
      <c r="I28" s="14">
        <v>12.03</v>
      </c>
      <c r="J28" s="120">
        <f t="shared" si="0"/>
        <v>24.06</v>
      </c>
      <c r="K28" s="126"/>
    </row>
    <row r="29" spans="1:11" ht="17.25" customHeight="1">
      <c r="A29" s="125"/>
      <c r="B29" s="118">
        <v>2</v>
      </c>
      <c r="C29" s="10" t="s">
        <v>726</v>
      </c>
      <c r="D29" s="129" t="s">
        <v>880</v>
      </c>
      <c r="E29" s="129" t="s">
        <v>727</v>
      </c>
      <c r="F29" s="152" t="s">
        <v>279</v>
      </c>
      <c r="G29" s="153"/>
      <c r="H29" s="11" t="s">
        <v>728</v>
      </c>
      <c r="I29" s="14">
        <v>18.41</v>
      </c>
      <c r="J29" s="120">
        <f t="shared" si="0"/>
        <v>36.82</v>
      </c>
      <c r="K29" s="126"/>
    </row>
    <row r="30" spans="1:11" ht="30" customHeight="1">
      <c r="A30" s="125"/>
      <c r="B30" s="118">
        <v>4</v>
      </c>
      <c r="C30" s="10" t="s">
        <v>729</v>
      </c>
      <c r="D30" s="129" t="s">
        <v>729</v>
      </c>
      <c r="E30" s="129" t="s">
        <v>730</v>
      </c>
      <c r="F30" s="152" t="s">
        <v>30</v>
      </c>
      <c r="G30" s="153"/>
      <c r="H30" s="11" t="s">
        <v>731</v>
      </c>
      <c r="I30" s="14">
        <v>6.73</v>
      </c>
      <c r="J30" s="120">
        <f t="shared" si="0"/>
        <v>26.92</v>
      </c>
      <c r="K30" s="126"/>
    </row>
    <row r="31" spans="1:11" ht="30" customHeight="1">
      <c r="A31" s="125"/>
      <c r="B31" s="118">
        <v>8</v>
      </c>
      <c r="C31" s="10" t="s">
        <v>732</v>
      </c>
      <c r="D31" s="129" t="s">
        <v>732</v>
      </c>
      <c r="E31" s="129" t="s">
        <v>28</v>
      </c>
      <c r="F31" s="152" t="s">
        <v>279</v>
      </c>
      <c r="G31" s="153"/>
      <c r="H31" s="11" t="s">
        <v>733</v>
      </c>
      <c r="I31" s="14">
        <v>20.88</v>
      </c>
      <c r="J31" s="120">
        <f t="shared" si="0"/>
        <v>167.04</v>
      </c>
      <c r="K31" s="126"/>
    </row>
    <row r="32" spans="1:11" ht="30" customHeight="1">
      <c r="A32" s="125"/>
      <c r="B32" s="118">
        <v>3</v>
      </c>
      <c r="C32" s="10" t="s">
        <v>732</v>
      </c>
      <c r="D32" s="129" t="s">
        <v>732</v>
      </c>
      <c r="E32" s="129" t="s">
        <v>28</v>
      </c>
      <c r="F32" s="152" t="s">
        <v>278</v>
      </c>
      <c r="G32" s="153"/>
      <c r="H32" s="11" t="s">
        <v>733</v>
      </c>
      <c r="I32" s="14">
        <v>20.88</v>
      </c>
      <c r="J32" s="120">
        <f t="shared" si="0"/>
        <v>62.64</v>
      </c>
      <c r="K32" s="126"/>
    </row>
    <row r="33" spans="1:11" ht="30" customHeight="1">
      <c r="A33" s="125"/>
      <c r="B33" s="118">
        <v>1</v>
      </c>
      <c r="C33" s="10" t="s">
        <v>732</v>
      </c>
      <c r="D33" s="129" t="s">
        <v>732</v>
      </c>
      <c r="E33" s="129" t="s">
        <v>30</v>
      </c>
      <c r="F33" s="152" t="s">
        <v>278</v>
      </c>
      <c r="G33" s="153"/>
      <c r="H33" s="11" t="s">
        <v>733</v>
      </c>
      <c r="I33" s="14">
        <v>20.88</v>
      </c>
      <c r="J33" s="120">
        <f t="shared" si="0"/>
        <v>20.88</v>
      </c>
      <c r="K33" s="126"/>
    </row>
    <row r="34" spans="1:11" ht="30" customHeight="1">
      <c r="A34" s="125"/>
      <c r="B34" s="118">
        <v>1</v>
      </c>
      <c r="C34" s="10" t="s">
        <v>732</v>
      </c>
      <c r="D34" s="129" t="s">
        <v>732</v>
      </c>
      <c r="E34" s="129" t="s">
        <v>31</v>
      </c>
      <c r="F34" s="152" t="s">
        <v>278</v>
      </c>
      <c r="G34" s="153"/>
      <c r="H34" s="11" t="s">
        <v>733</v>
      </c>
      <c r="I34" s="14">
        <v>20.88</v>
      </c>
      <c r="J34" s="120">
        <f t="shared" si="0"/>
        <v>20.88</v>
      </c>
      <c r="K34" s="126"/>
    </row>
    <row r="35" spans="1:11" ht="30" customHeight="1">
      <c r="A35" s="125"/>
      <c r="B35" s="118">
        <v>2</v>
      </c>
      <c r="C35" s="10" t="s">
        <v>734</v>
      </c>
      <c r="D35" s="129" t="s">
        <v>734</v>
      </c>
      <c r="E35" s="129" t="s">
        <v>31</v>
      </c>
      <c r="F35" s="152" t="s">
        <v>278</v>
      </c>
      <c r="G35" s="153"/>
      <c r="H35" s="11" t="s">
        <v>735</v>
      </c>
      <c r="I35" s="14">
        <v>20.88</v>
      </c>
      <c r="J35" s="120">
        <f t="shared" si="0"/>
        <v>41.76</v>
      </c>
      <c r="K35" s="126"/>
    </row>
    <row r="36" spans="1:11" ht="20.25" customHeight="1">
      <c r="A36" s="125"/>
      <c r="B36" s="118">
        <v>2</v>
      </c>
      <c r="C36" s="10" t="s">
        <v>736</v>
      </c>
      <c r="D36" s="129" t="s">
        <v>881</v>
      </c>
      <c r="E36" s="129" t="s">
        <v>39</v>
      </c>
      <c r="F36" s="152"/>
      <c r="G36" s="153"/>
      <c r="H36" s="11" t="s">
        <v>737</v>
      </c>
      <c r="I36" s="14">
        <v>8.85</v>
      </c>
      <c r="J36" s="120">
        <f t="shared" si="0"/>
        <v>17.7</v>
      </c>
      <c r="K36" s="126"/>
    </row>
    <row r="37" spans="1:11" ht="20.25" customHeight="1">
      <c r="A37" s="125"/>
      <c r="B37" s="118">
        <v>3</v>
      </c>
      <c r="C37" s="10" t="s">
        <v>736</v>
      </c>
      <c r="D37" s="129" t="s">
        <v>881</v>
      </c>
      <c r="E37" s="129" t="s">
        <v>42</v>
      </c>
      <c r="F37" s="152"/>
      <c r="G37" s="153"/>
      <c r="H37" s="11" t="s">
        <v>737</v>
      </c>
      <c r="I37" s="14">
        <v>8.85</v>
      </c>
      <c r="J37" s="120">
        <f t="shared" si="0"/>
        <v>26.549999999999997</v>
      </c>
      <c r="K37" s="126"/>
    </row>
    <row r="38" spans="1:11" ht="27" customHeight="1">
      <c r="A38" s="125"/>
      <c r="B38" s="118">
        <v>4</v>
      </c>
      <c r="C38" s="10" t="s">
        <v>738</v>
      </c>
      <c r="D38" s="129" t="s">
        <v>738</v>
      </c>
      <c r="E38" s="129" t="s">
        <v>42</v>
      </c>
      <c r="F38" s="152" t="s">
        <v>739</v>
      </c>
      <c r="G38" s="153"/>
      <c r="H38" s="11" t="s">
        <v>740</v>
      </c>
      <c r="I38" s="14">
        <v>26.19</v>
      </c>
      <c r="J38" s="120">
        <f t="shared" si="0"/>
        <v>104.76</v>
      </c>
      <c r="K38" s="126"/>
    </row>
    <row r="39" spans="1:11" ht="27" customHeight="1">
      <c r="A39" s="125"/>
      <c r="B39" s="118">
        <v>2</v>
      </c>
      <c r="C39" s="10" t="s">
        <v>741</v>
      </c>
      <c r="D39" s="129" t="s">
        <v>741</v>
      </c>
      <c r="E39" s="129" t="s">
        <v>44</v>
      </c>
      <c r="F39" s="152" t="s">
        <v>278</v>
      </c>
      <c r="G39" s="153"/>
      <c r="H39" s="11" t="s">
        <v>742</v>
      </c>
      <c r="I39" s="14">
        <v>26.19</v>
      </c>
      <c r="J39" s="120">
        <f t="shared" si="0"/>
        <v>52.38</v>
      </c>
      <c r="K39" s="126"/>
    </row>
    <row r="40" spans="1:11" ht="27" customHeight="1">
      <c r="A40" s="125"/>
      <c r="B40" s="118">
        <v>4</v>
      </c>
      <c r="C40" s="10" t="s">
        <v>743</v>
      </c>
      <c r="D40" s="129" t="s">
        <v>743</v>
      </c>
      <c r="E40" s="129" t="s">
        <v>42</v>
      </c>
      <c r="F40" s="152" t="s">
        <v>279</v>
      </c>
      <c r="G40" s="153"/>
      <c r="H40" s="11" t="s">
        <v>744</v>
      </c>
      <c r="I40" s="14">
        <v>26.19</v>
      </c>
      <c r="J40" s="120">
        <f t="shared" si="0"/>
        <v>104.76</v>
      </c>
      <c r="K40" s="126"/>
    </row>
    <row r="41" spans="1:11" ht="27" customHeight="1">
      <c r="A41" s="125"/>
      <c r="B41" s="118">
        <v>3</v>
      </c>
      <c r="C41" s="10" t="s">
        <v>743</v>
      </c>
      <c r="D41" s="129" t="s">
        <v>743</v>
      </c>
      <c r="E41" s="129" t="s">
        <v>42</v>
      </c>
      <c r="F41" s="152" t="s">
        <v>277</v>
      </c>
      <c r="G41" s="153"/>
      <c r="H41" s="11" t="s">
        <v>744</v>
      </c>
      <c r="I41" s="14">
        <v>26.19</v>
      </c>
      <c r="J41" s="120">
        <f t="shared" si="0"/>
        <v>78.570000000000007</v>
      </c>
      <c r="K41" s="126"/>
    </row>
    <row r="42" spans="1:11" ht="27" customHeight="1">
      <c r="A42" s="125"/>
      <c r="B42" s="118">
        <v>4</v>
      </c>
      <c r="C42" s="10" t="s">
        <v>743</v>
      </c>
      <c r="D42" s="129" t="s">
        <v>743</v>
      </c>
      <c r="E42" s="129" t="s">
        <v>42</v>
      </c>
      <c r="F42" s="152" t="s">
        <v>278</v>
      </c>
      <c r="G42" s="153"/>
      <c r="H42" s="11" t="s">
        <v>744</v>
      </c>
      <c r="I42" s="14">
        <v>26.19</v>
      </c>
      <c r="J42" s="120">
        <f t="shared" si="0"/>
        <v>104.76</v>
      </c>
      <c r="K42" s="126"/>
    </row>
    <row r="43" spans="1:11" ht="24">
      <c r="A43" s="125"/>
      <c r="B43" s="118">
        <v>2</v>
      </c>
      <c r="C43" s="10" t="s">
        <v>745</v>
      </c>
      <c r="D43" s="129" t="s">
        <v>745</v>
      </c>
      <c r="E43" s="129" t="s">
        <v>34</v>
      </c>
      <c r="F43" s="152" t="s">
        <v>746</v>
      </c>
      <c r="G43" s="153"/>
      <c r="H43" s="11" t="s">
        <v>747</v>
      </c>
      <c r="I43" s="14">
        <v>40</v>
      </c>
      <c r="J43" s="120">
        <f t="shared" si="0"/>
        <v>80</v>
      </c>
      <c r="K43" s="126"/>
    </row>
    <row r="44" spans="1:11" ht="24">
      <c r="A44" s="125"/>
      <c r="B44" s="118">
        <v>1</v>
      </c>
      <c r="C44" s="10" t="s">
        <v>745</v>
      </c>
      <c r="D44" s="129" t="s">
        <v>745</v>
      </c>
      <c r="E44" s="129" t="s">
        <v>34</v>
      </c>
      <c r="F44" s="152" t="s">
        <v>748</v>
      </c>
      <c r="G44" s="153"/>
      <c r="H44" s="11" t="s">
        <v>747</v>
      </c>
      <c r="I44" s="14">
        <v>40</v>
      </c>
      <c r="J44" s="120">
        <f t="shared" si="0"/>
        <v>40</v>
      </c>
      <c r="K44" s="126"/>
    </row>
    <row r="45" spans="1:11" ht="24">
      <c r="A45" s="125"/>
      <c r="B45" s="118">
        <v>2</v>
      </c>
      <c r="C45" s="10" t="s">
        <v>749</v>
      </c>
      <c r="D45" s="129" t="s">
        <v>749</v>
      </c>
      <c r="E45" s="129" t="s">
        <v>42</v>
      </c>
      <c r="F45" s="152" t="s">
        <v>679</v>
      </c>
      <c r="G45" s="153"/>
      <c r="H45" s="11" t="s">
        <v>750</v>
      </c>
      <c r="I45" s="14">
        <v>41.77</v>
      </c>
      <c r="J45" s="120">
        <f t="shared" si="0"/>
        <v>83.54</v>
      </c>
      <c r="K45" s="126"/>
    </row>
    <row r="46" spans="1:11" ht="24">
      <c r="A46" s="125"/>
      <c r="B46" s="118">
        <v>6</v>
      </c>
      <c r="C46" s="10" t="s">
        <v>751</v>
      </c>
      <c r="D46" s="129" t="s">
        <v>751</v>
      </c>
      <c r="E46" s="129" t="s">
        <v>730</v>
      </c>
      <c r="F46" s="152" t="s">
        <v>31</v>
      </c>
      <c r="G46" s="153"/>
      <c r="H46" s="11" t="s">
        <v>752</v>
      </c>
      <c r="I46" s="14">
        <v>6.73</v>
      </c>
      <c r="J46" s="120">
        <f t="shared" si="0"/>
        <v>40.380000000000003</v>
      </c>
      <c r="K46" s="126"/>
    </row>
    <row r="47" spans="1:11" ht="12" customHeight="1">
      <c r="A47" s="125"/>
      <c r="B47" s="118">
        <v>2</v>
      </c>
      <c r="C47" s="10" t="s">
        <v>753</v>
      </c>
      <c r="D47" s="129" t="s">
        <v>753</v>
      </c>
      <c r="E47" s="129" t="s">
        <v>31</v>
      </c>
      <c r="F47" s="152"/>
      <c r="G47" s="153"/>
      <c r="H47" s="11" t="s">
        <v>754</v>
      </c>
      <c r="I47" s="14">
        <v>13.8</v>
      </c>
      <c r="J47" s="120">
        <f t="shared" si="0"/>
        <v>27.6</v>
      </c>
      <c r="K47" s="126"/>
    </row>
    <row r="48" spans="1:11" ht="24">
      <c r="A48" s="125"/>
      <c r="B48" s="118">
        <v>2</v>
      </c>
      <c r="C48" s="10" t="s">
        <v>755</v>
      </c>
      <c r="D48" s="129" t="s">
        <v>755</v>
      </c>
      <c r="E48" s="129" t="s">
        <v>31</v>
      </c>
      <c r="F48" s="152"/>
      <c r="G48" s="153"/>
      <c r="H48" s="11" t="s">
        <v>756</v>
      </c>
      <c r="I48" s="14">
        <v>13.8</v>
      </c>
      <c r="J48" s="120">
        <f t="shared" si="0"/>
        <v>27.6</v>
      </c>
      <c r="K48" s="126"/>
    </row>
    <row r="49" spans="1:11" ht="24">
      <c r="A49" s="125"/>
      <c r="B49" s="118">
        <v>5</v>
      </c>
      <c r="C49" s="10" t="s">
        <v>757</v>
      </c>
      <c r="D49" s="129" t="s">
        <v>757</v>
      </c>
      <c r="E49" s="129" t="s">
        <v>30</v>
      </c>
      <c r="F49" s="152"/>
      <c r="G49" s="153"/>
      <c r="H49" s="11" t="s">
        <v>758</v>
      </c>
      <c r="I49" s="14">
        <v>20.88</v>
      </c>
      <c r="J49" s="120">
        <f t="shared" si="0"/>
        <v>104.39999999999999</v>
      </c>
      <c r="K49" s="126"/>
    </row>
    <row r="50" spans="1:11" ht="24">
      <c r="A50" s="125"/>
      <c r="B50" s="118">
        <v>4</v>
      </c>
      <c r="C50" s="10" t="s">
        <v>759</v>
      </c>
      <c r="D50" s="129" t="s">
        <v>759</v>
      </c>
      <c r="E50" s="129" t="s">
        <v>216</v>
      </c>
      <c r="F50" s="152" t="s">
        <v>115</v>
      </c>
      <c r="G50" s="153"/>
      <c r="H50" s="11" t="s">
        <v>888</v>
      </c>
      <c r="I50" s="14">
        <v>52.74</v>
      </c>
      <c r="J50" s="120">
        <f t="shared" si="0"/>
        <v>210.96</v>
      </c>
      <c r="K50" s="126"/>
    </row>
    <row r="51" spans="1:11" ht="24">
      <c r="A51" s="125"/>
      <c r="B51" s="118">
        <v>1</v>
      </c>
      <c r="C51" s="10" t="s">
        <v>759</v>
      </c>
      <c r="D51" s="129" t="s">
        <v>759</v>
      </c>
      <c r="E51" s="129" t="s">
        <v>218</v>
      </c>
      <c r="F51" s="152" t="s">
        <v>115</v>
      </c>
      <c r="G51" s="153"/>
      <c r="H51" s="11" t="s">
        <v>888</v>
      </c>
      <c r="I51" s="14">
        <v>52.74</v>
      </c>
      <c r="J51" s="120">
        <f t="shared" si="0"/>
        <v>52.74</v>
      </c>
      <c r="K51" s="126"/>
    </row>
    <row r="52" spans="1:11" ht="24">
      <c r="A52" s="125"/>
      <c r="B52" s="118">
        <v>1</v>
      </c>
      <c r="C52" s="10" t="s">
        <v>759</v>
      </c>
      <c r="D52" s="129" t="s">
        <v>759</v>
      </c>
      <c r="E52" s="129" t="s">
        <v>269</v>
      </c>
      <c r="F52" s="152" t="s">
        <v>115</v>
      </c>
      <c r="G52" s="153"/>
      <c r="H52" s="11" t="s">
        <v>888</v>
      </c>
      <c r="I52" s="14">
        <v>52.74</v>
      </c>
      <c r="J52" s="120">
        <f t="shared" si="0"/>
        <v>52.74</v>
      </c>
      <c r="K52" s="126"/>
    </row>
    <row r="53" spans="1:11" ht="24">
      <c r="A53" s="125"/>
      <c r="B53" s="118">
        <v>1</v>
      </c>
      <c r="C53" s="10" t="s">
        <v>759</v>
      </c>
      <c r="D53" s="129" t="s">
        <v>759</v>
      </c>
      <c r="E53" s="129" t="s">
        <v>220</v>
      </c>
      <c r="F53" s="152" t="s">
        <v>115</v>
      </c>
      <c r="G53" s="153"/>
      <c r="H53" s="11" t="s">
        <v>888</v>
      </c>
      <c r="I53" s="14">
        <v>52.74</v>
      </c>
      <c r="J53" s="120">
        <f t="shared" si="0"/>
        <v>52.74</v>
      </c>
      <c r="K53" s="126"/>
    </row>
    <row r="54" spans="1:11" ht="24">
      <c r="A54" s="125"/>
      <c r="B54" s="118">
        <v>1</v>
      </c>
      <c r="C54" s="10" t="s">
        <v>759</v>
      </c>
      <c r="D54" s="129" t="s">
        <v>759</v>
      </c>
      <c r="E54" s="129" t="s">
        <v>273</v>
      </c>
      <c r="F54" s="152" t="s">
        <v>115</v>
      </c>
      <c r="G54" s="153"/>
      <c r="H54" s="11" t="s">
        <v>888</v>
      </c>
      <c r="I54" s="14">
        <v>52.74</v>
      </c>
      <c r="J54" s="120">
        <f t="shared" ref="J54:J85" si="1">I54*B54</f>
        <v>52.74</v>
      </c>
      <c r="K54" s="126"/>
    </row>
    <row r="55" spans="1:11" ht="24">
      <c r="A55" s="125"/>
      <c r="B55" s="118">
        <v>6</v>
      </c>
      <c r="C55" s="10" t="s">
        <v>760</v>
      </c>
      <c r="D55" s="129" t="s">
        <v>760</v>
      </c>
      <c r="E55" s="129" t="s">
        <v>30</v>
      </c>
      <c r="F55" s="152" t="s">
        <v>277</v>
      </c>
      <c r="G55" s="153"/>
      <c r="H55" s="11" t="s">
        <v>761</v>
      </c>
      <c r="I55" s="14">
        <v>20.88</v>
      </c>
      <c r="J55" s="120">
        <f t="shared" si="1"/>
        <v>125.28</v>
      </c>
      <c r="K55" s="126"/>
    </row>
    <row r="56" spans="1:11" ht="18.75" customHeight="1">
      <c r="A56" s="125"/>
      <c r="B56" s="118">
        <v>2</v>
      </c>
      <c r="C56" s="10" t="s">
        <v>762</v>
      </c>
      <c r="D56" s="129" t="s">
        <v>762</v>
      </c>
      <c r="E56" s="129" t="s">
        <v>30</v>
      </c>
      <c r="F56" s="152"/>
      <c r="G56" s="153"/>
      <c r="H56" s="11" t="s">
        <v>763</v>
      </c>
      <c r="I56" s="14">
        <v>10.26</v>
      </c>
      <c r="J56" s="120">
        <f t="shared" si="1"/>
        <v>20.52</v>
      </c>
      <c r="K56" s="126"/>
    </row>
    <row r="57" spans="1:11" ht="18.75" customHeight="1">
      <c r="A57" s="125"/>
      <c r="B57" s="118">
        <v>8</v>
      </c>
      <c r="C57" s="10" t="s">
        <v>762</v>
      </c>
      <c r="D57" s="129" t="s">
        <v>762</v>
      </c>
      <c r="E57" s="129" t="s">
        <v>32</v>
      </c>
      <c r="F57" s="152"/>
      <c r="G57" s="153"/>
      <c r="H57" s="11" t="s">
        <v>763</v>
      </c>
      <c r="I57" s="14">
        <v>10.26</v>
      </c>
      <c r="J57" s="120">
        <f t="shared" si="1"/>
        <v>82.08</v>
      </c>
      <c r="K57" s="126"/>
    </row>
    <row r="58" spans="1:11" ht="18.75" customHeight="1">
      <c r="A58" s="125"/>
      <c r="B58" s="118">
        <v>8</v>
      </c>
      <c r="C58" s="10" t="s">
        <v>764</v>
      </c>
      <c r="D58" s="129" t="s">
        <v>764</v>
      </c>
      <c r="E58" s="129" t="s">
        <v>28</v>
      </c>
      <c r="F58" s="152"/>
      <c r="G58" s="153"/>
      <c r="H58" s="11" t="s">
        <v>765</v>
      </c>
      <c r="I58" s="14">
        <v>10.97</v>
      </c>
      <c r="J58" s="120">
        <f t="shared" si="1"/>
        <v>87.76</v>
      </c>
      <c r="K58" s="126"/>
    </row>
    <row r="59" spans="1:11" ht="18.75" customHeight="1">
      <c r="A59" s="125"/>
      <c r="B59" s="118">
        <v>20</v>
      </c>
      <c r="C59" s="10" t="s">
        <v>764</v>
      </c>
      <c r="D59" s="129" t="s">
        <v>764</v>
      </c>
      <c r="E59" s="129" t="s">
        <v>31</v>
      </c>
      <c r="F59" s="152"/>
      <c r="G59" s="153"/>
      <c r="H59" s="11" t="s">
        <v>765</v>
      </c>
      <c r="I59" s="14">
        <v>10.97</v>
      </c>
      <c r="J59" s="120">
        <f t="shared" si="1"/>
        <v>219.4</v>
      </c>
      <c r="K59" s="126"/>
    </row>
    <row r="60" spans="1:11" ht="18.75" customHeight="1">
      <c r="A60" s="125"/>
      <c r="B60" s="118">
        <v>2</v>
      </c>
      <c r="C60" s="10" t="s">
        <v>766</v>
      </c>
      <c r="D60" s="129" t="s">
        <v>766</v>
      </c>
      <c r="E60" s="129" t="s">
        <v>28</v>
      </c>
      <c r="F60" s="152"/>
      <c r="G60" s="153"/>
      <c r="H60" s="11" t="s">
        <v>767</v>
      </c>
      <c r="I60" s="14">
        <v>13.8</v>
      </c>
      <c r="J60" s="120">
        <f t="shared" si="1"/>
        <v>27.6</v>
      </c>
      <c r="K60" s="126"/>
    </row>
    <row r="61" spans="1:11" ht="24">
      <c r="A61" s="125"/>
      <c r="B61" s="118">
        <v>10</v>
      </c>
      <c r="C61" s="10" t="s">
        <v>768</v>
      </c>
      <c r="D61" s="129" t="s">
        <v>768</v>
      </c>
      <c r="E61" s="129" t="s">
        <v>30</v>
      </c>
      <c r="F61" s="152" t="s">
        <v>277</v>
      </c>
      <c r="G61" s="153"/>
      <c r="H61" s="11" t="s">
        <v>769</v>
      </c>
      <c r="I61" s="14">
        <v>23.36</v>
      </c>
      <c r="J61" s="120">
        <f t="shared" si="1"/>
        <v>233.6</v>
      </c>
      <c r="K61" s="126"/>
    </row>
    <row r="62" spans="1:11" ht="24">
      <c r="A62" s="125"/>
      <c r="B62" s="118">
        <v>4</v>
      </c>
      <c r="C62" s="10" t="s">
        <v>768</v>
      </c>
      <c r="D62" s="129" t="s">
        <v>768</v>
      </c>
      <c r="E62" s="129" t="s">
        <v>30</v>
      </c>
      <c r="F62" s="152" t="s">
        <v>278</v>
      </c>
      <c r="G62" s="153"/>
      <c r="H62" s="11" t="s">
        <v>769</v>
      </c>
      <c r="I62" s="14">
        <v>23.36</v>
      </c>
      <c r="J62" s="120">
        <f t="shared" si="1"/>
        <v>93.44</v>
      </c>
      <c r="K62" s="126"/>
    </row>
    <row r="63" spans="1:11" ht="24">
      <c r="A63" s="125"/>
      <c r="B63" s="118">
        <v>2</v>
      </c>
      <c r="C63" s="10" t="s">
        <v>768</v>
      </c>
      <c r="D63" s="129" t="s">
        <v>768</v>
      </c>
      <c r="E63" s="129" t="s">
        <v>31</v>
      </c>
      <c r="F63" s="152" t="s">
        <v>279</v>
      </c>
      <c r="G63" s="153"/>
      <c r="H63" s="11" t="s">
        <v>769</v>
      </c>
      <c r="I63" s="14">
        <v>23.36</v>
      </c>
      <c r="J63" s="120">
        <f t="shared" si="1"/>
        <v>46.72</v>
      </c>
      <c r="K63" s="126"/>
    </row>
    <row r="64" spans="1:11" ht="24">
      <c r="A64" s="125"/>
      <c r="B64" s="118">
        <v>18</v>
      </c>
      <c r="C64" s="10" t="s">
        <v>768</v>
      </c>
      <c r="D64" s="129" t="s">
        <v>768</v>
      </c>
      <c r="E64" s="129" t="s">
        <v>31</v>
      </c>
      <c r="F64" s="152" t="s">
        <v>277</v>
      </c>
      <c r="G64" s="153"/>
      <c r="H64" s="11" t="s">
        <v>769</v>
      </c>
      <c r="I64" s="14">
        <v>23.36</v>
      </c>
      <c r="J64" s="120">
        <f t="shared" si="1"/>
        <v>420.48</v>
      </c>
      <c r="K64" s="126"/>
    </row>
    <row r="65" spans="1:11" ht="24">
      <c r="A65" s="125"/>
      <c r="B65" s="118">
        <v>2</v>
      </c>
      <c r="C65" s="10" t="s">
        <v>770</v>
      </c>
      <c r="D65" s="129" t="s">
        <v>770</v>
      </c>
      <c r="E65" s="129" t="s">
        <v>28</v>
      </c>
      <c r="F65" s="152" t="s">
        <v>278</v>
      </c>
      <c r="G65" s="153"/>
      <c r="H65" s="11" t="s">
        <v>771</v>
      </c>
      <c r="I65" s="14">
        <v>24.42</v>
      </c>
      <c r="J65" s="120">
        <f t="shared" si="1"/>
        <v>48.84</v>
      </c>
      <c r="K65" s="126"/>
    </row>
    <row r="66" spans="1:11" ht="24">
      <c r="A66" s="125"/>
      <c r="B66" s="118">
        <v>4</v>
      </c>
      <c r="C66" s="10" t="s">
        <v>770</v>
      </c>
      <c r="D66" s="129" t="s">
        <v>770</v>
      </c>
      <c r="E66" s="129" t="s">
        <v>31</v>
      </c>
      <c r="F66" s="152" t="s">
        <v>279</v>
      </c>
      <c r="G66" s="153"/>
      <c r="H66" s="11" t="s">
        <v>771</v>
      </c>
      <c r="I66" s="14">
        <v>24.42</v>
      </c>
      <c r="J66" s="120">
        <f t="shared" si="1"/>
        <v>97.68</v>
      </c>
      <c r="K66" s="126"/>
    </row>
    <row r="67" spans="1:11" ht="24">
      <c r="A67" s="125"/>
      <c r="B67" s="118">
        <v>2</v>
      </c>
      <c r="C67" s="10" t="s">
        <v>772</v>
      </c>
      <c r="D67" s="129" t="s">
        <v>772</v>
      </c>
      <c r="E67" s="129" t="s">
        <v>30</v>
      </c>
      <c r="F67" s="152" t="s">
        <v>279</v>
      </c>
      <c r="G67" s="153"/>
      <c r="H67" s="11" t="s">
        <v>773</v>
      </c>
      <c r="I67" s="14">
        <v>22.65</v>
      </c>
      <c r="J67" s="120">
        <f t="shared" si="1"/>
        <v>45.3</v>
      </c>
      <c r="K67" s="126"/>
    </row>
    <row r="68" spans="1:11" ht="24">
      <c r="A68" s="125"/>
      <c r="B68" s="118">
        <v>2</v>
      </c>
      <c r="C68" s="10" t="s">
        <v>772</v>
      </c>
      <c r="D68" s="129" t="s">
        <v>772</v>
      </c>
      <c r="E68" s="129" t="s">
        <v>31</v>
      </c>
      <c r="F68" s="152" t="s">
        <v>279</v>
      </c>
      <c r="G68" s="153"/>
      <c r="H68" s="11" t="s">
        <v>773</v>
      </c>
      <c r="I68" s="14">
        <v>22.65</v>
      </c>
      <c r="J68" s="120">
        <f t="shared" si="1"/>
        <v>45.3</v>
      </c>
      <c r="K68" s="126"/>
    </row>
    <row r="69" spans="1:11" ht="24">
      <c r="A69" s="125"/>
      <c r="B69" s="118">
        <v>7</v>
      </c>
      <c r="C69" s="10" t="s">
        <v>774</v>
      </c>
      <c r="D69" s="129" t="s">
        <v>774</v>
      </c>
      <c r="E69" s="129" t="s">
        <v>30</v>
      </c>
      <c r="F69" s="152" t="s">
        <v>279</v>
      </c>
      <c r="G69" s="153"/>
      <c r="H69" s="11" t="s">
        <v>775</v>
      </c>
      <c r="I69" s="14">
        <v>22.65</v>
      </c>
      <c r="J69" s="120">
        <f t="shared" si="1"/>
        <v>158.54999999999998</v>
      </c>
      <c r="K69" s="126"/>
    </row>
    <row r="70" spans="1:11" ht="24">
      <c r="A70" s="125"/>
      <c r="B70" s="118">
        <v>5</v>
      </c>
      <c r="C70" s="10" t="s">
        <v>774</v>
      </c>
      <c r="D70" s="129" t="s">
        <v>774</v>
      </c>
      <c r="E70" s="129" t="s">
        <v>31</v>
      </c>
      <c r="F70" s="152" t="s">
        <v>279</v>
      </c>
      <c r="G70" s="153"/>
      <c r="H70" s="11" t="s">
        <v>775</v>
      </c>
      <c r="I70" s="14">
        <v>22.65</v>
      </c>
      <c r="J70" s="120">
        <f t="shared" si="1"/>
        <v>113.25</v>
      </c>
      <c r="K70" s="126"/>
    </row>
    <row r="71" spans="1:11" ht="24">
      <c r="A71" s="125"/>
      <c r="B71" s="118">
        <v>4</v>
      </c>
      <c r="C71" s="10" t="s">
        <v>776</v>
      </c>
      <c r="D71" s="129" t="s">
        <v>776</v>
      </c>
      <c r="E71" s="129" t="s">
        <v>28</v>
      </c>
      <c r="F71" s="152"/>
      <c r="G71" s="153"/>
      <c r="H71" s="11" t="s">
        <v>889</v>
      </c>
      <c r="I71" s="14">
        <v>4.96</v>
      </c>
      <c r="J71" s="120">
        <f t="shared" si="1"/>
        <v>19.84</v>
      </c>
      <c r="K71" s="126"/>
    </row>
    <row r="72" spans="1:11" ht="24">
      <c r="A72" s="125"/>
      <c r="B72" s="118">
        <v>1</v>
      </c>
      <c r="C72" s="10" t="s">
        <v>776</v>
      </c>
      <c r="D72" s="129" t="s">
        <v>776</v>
      </c>
      <c r="E72" s="129" t="s">
        <v>30</v>
      </c>
      <c r="F72" s="152"/>
      <c r="G72" s="153"/>
      <c r="H72" s="11" t="s">
        <v>889</v>
      </c>
      <c r="I72" s="14">
        <v>4.96</v>
      </c>
      <c r="J72" s="120">
        <f t="shared" si="1"/>
        <v>4.96</v>
      </c>
      <c r="K72" s="126"/>
    </row>
    <row r="73" spans="1:11" ht="24">
      <c r="A73" s="125"/>
      <c r="B73" s="118">
        <v>1</v>
      </c>
      <c r="C73" s="10" t="s">
        <v>776</v>
      </c>
      <c r="D73" s="129" t="s">
        <v>776</v>
      </c>
      <c r="E73" s="129" t="s">
        <v>31</v>
      </c>
      <c r="F73" s="152"/>
      <c r="G73" s="153"/>
      <c r="H73" s="11" t="s">
        <v>889</v>
      </c>
      <c r="I73" s="14">
        <v>4.96</v>
      </c>
      <c r="J73" s="120">
        <f t="shared" si="1"/>
        <v>4.96</v>
      </c>
      <c r="K73" s="126"/>
    </row>
    <row r="74" spans="1:11" ht="24">
      <c r="A74" s="125"/>
      <c r="B74" s="118">
        <v>9</v>
      </c>
      <c r="C74" s="10" t="s">
        <v>776</v>
      </c>
      <c r="D74" s="129" t="s">
        <v>776</v>
      </c>
      <c r="E74" s="129" t="s">
        <v>32</v>
      </c>
      <c r="F74" s="152"/>
      <c r="G74" s="153"/>
      <c r="H74" s="11" t="s">
        <v>889</v>
      </c>
      <c r="I74" s="14">
        <v>4.96</v>
      </c>
      <c r="J74" s="120">
        <f t="shared" si="1"/>
        <v>44.64</v>
      </c>
      <c r="K74" s="126"/>
    </row>
    <row r="75" spans="1:11" ht="24">
      <c r="A75" s="125"/>
      <c r="B75" s="118">
        <v>4</v>
      </c>
      <c r="C75" s="10" t="s">
        <v>777</v>
      </c>
      <c r="D75" s="129" t="s">
        <v>777</v>
      </c>
      <c r="E75" s="129" t="s">
        <v>778</v>
      </c>
      <c r="F75" s="152" t="s">
        <v>112</v>
      </c>
      <c r="G75" s="153"/>
      <c r="H75" s="11" t="s">
        <v>779</v>
      </c>
      <c r="I75" s="14">
        <v>31.5</v>
      </c>
      <c r="J75" s="120">
        <f t="shared" si="1"/>
        <v>126</v>
      </c>
      <c r="K75" s="126"/>
    </row>
    <row r="76" spans="1:11">
      <c r="A76" s="125"/>
      <c r="B76" s="118">
        <v>2</v>
      </c>
      <c r="C76" s="10" t="s">
        <v>780</v>
      </c>
      <c r="D76" s="129" t="s">
        <v>780</v>
      </c>
      <c r="E76" s="129" t="s">
        <v>30</v>
      </c>
      <c r="F76" s="152" t="s">
        <v>279</v>
      </c>
      <c r="G76" s="153"/>
      <c r="H76" s="11" t="s">
        <v>781</v>
      </c>
      <c r="I76" s="14">
        <v>9.1999999999999993</v>
      </c>
      <c r="J76" s="120">
        <f t="shared" si="1"/>
        <v>18.399999999999999</v>
      </c>
      <c r="K76" s="126"/>
    </row>
    <row r="77" spans="1:11">
      <c r="A77" s="125"/>
      <c r="B77" s="118">
        <v>6</v>
      </c>
      <c r="C77" s="10" t="s">
        <v>782</v>
      </c>
      <c r="D77" s="129" t="s">
        <v>782</v>
      </c>
      <c r="E77" s="129" t="s">
        <v>32</v>
      </c>
      <c r="F77" s="152" t="s">
        <v>115</v>
      </c>
      <c r="G77" s="153"/>
      <c r="H77" s="11" t="s">
        <v>783</v>
      </c>
      <c r="I77" s="14">
        <v>9.1999999999999993</v>
      </c>
      <c r="J77" s="120">
        <f t="shared" si="1"/>
        <v>55.199999999999996</v>
      </c>
      <c r="K77" s="126"/>
    </row>
    <row r="78" spans="1:11" ht="24">
      <c r="A78" s="125"/>
      <c r="B78" s="118">
        <v>4</v>
      </c>
      <c r="C78" s="10" t="s">
        <v>784</v>
      </c>
      <c r="D78" s="129" t="s">
        <v>784</v>
      </c>
      <c r="E78" s="129" t="s">
        <v>279</v>
      </c>
      <c r="F78" s="152"/>
      <c r="G78" s="153"/>
      <c r="H78" s="11" t="s">
        <v>785</v>
      </c>
      <c r="I78" s="14">
        <v>35.04</v>
      </c>
      <c r="J78" s="120">
        <f t="shared" si="1"/>
        <v>140.16</v>
      </c>
      <c r="K78" s="126"/>
    </row>
    <row r="79" spans="1:11">
      <c r="A79" s="125"/>
      <c r="B79" s="118">
        <v>2</v>
      </c>
      <c r="C79" s="10" t="s">
        <v>786</v>
      </c>
      <c r="D79" s="129" t="s">
        <v>882</v>
      </c>
      <c r="E79" s="129" t="s">
        <v>320</v>
      </c>
      <c r="F79" s="152" t="s">
        <v>279</v>
      </c>
      <c r="G79" s="153"/>
      <c r="H79" s="11" t="s">
        <v>787</v>
      </c>
      <c r="I79" s="14">
        <v>26.19</v>
      </c>
      <c r="J79" s="120">
        <f t="shared" si="1"/>
        <v>52.38</v>
      </c>
      <c r="K79" s="126"/>
    </row>
    <row r="80" spans="1:11" ht="24">
      <c r="A80" s="125"/>
      <c r="B80" s="118">
        <v>2</v>
      </c>
      <c r="C80" s="10" t="s">
        <v>788</v>
      </c>
      <c r="D80" s="129" t="s">
        <v>883</v>
      </c>
      <c r="E80" s="129" t="s">
        <v>578</v>
      </c>
      <c r="F80" s="152" t="s">
        <v>279</v>
      </c>
      <c r="G80" s="153"/>
      <c r="H80" s="11" t="s">
        <v>789</v>
      </c>
      <c r="I80" s="14">
        <v>17.34</v>
      </c>
      <c r="J80" s="120">
        <f t="shared" si="1"/>
        <v>34.68</v>
      </c>
      <c r="K80" s="126"/>
    </row>
    <row r="81" spans="1:11">
      <c r="A81" s="125"/>
      <c r="B81" s="118">
        <v>2</v>
      </c>
      <c r="C81" s="10" t="s">
        <v>790</v>
      </c>
      <c r="D81" s="129" t="s">
        <v>790</v>
      </c>
      <c r="E81" s="129" t="s">
        <v>300</v>
      </c>
      <c r="F81" s="152" t="s">
        <v>791</v>
      </c>
      <c r="G81" s="153"/>
      <c r="H81" s="11" t="s">
        <v>792</v>
      </c>
      <c r="I81" s="14">
        <v>12.03</v>
      </c>
      <c r="J81" s="120">
        <f t="shared" si="1"/>
        <v>24.06</v>
      </c>
      <c r="K81" s="126"/>
    </row>
    <row r="82" spans="1:11" ht="36">
      <c r="A82" s="125"/>
      <c r="B82" s="118">
        <v>3</v>
      </c>
      <c r="C82" s="10" t="s">
        <v>793</v>
      </c>
      <c r="D82" s="129" t="s">
        <v>884</v>
      </c>
      <c r="E82" s="129" t="s">
        <v>794</v>
      </c>
      <c r="F82" s="152" t="s">
        <v>245</v>
      </c>
      <c r="G82" s="153"/>
      <c r="H82" s="11" t="s">
        <v>795</v>
      </c>
      <c r="I82" s="14">
        <v>58.4</v>
      </c>
      <c r="J82" s="120">
        <f t="shared" si="1"/>
        <v>175.2</v>
      </c>
      <c r="K82" s="126"/>
    </row>
    <row r="83" spans="1:11" ht="24">
      <c r="A83" s="125"/>
      <c r="B83" s="118">
        <v>4</v>
      </c>
      <c r="C83" s="10" t="s">
        <v>796</v>
      </c>
      <c r="D83" s="129" t="s">
        <v>796</v>
      </c>
      <c r="E83" s="129" t="s">
        <v>30</v>
      </c>
      <c r="F83" s="152" t="s">
        <v>279</v>
      </c>
      <c r="G83" s="153"/>
      <c r="H83" s="11" t="s">
        <v>797</v>
      </c>
      <c r="I83" s="14">
        <v>20.88</v>
      </c>
      <c r="J83" s="120">
        <f t="shared" si="1"/>
        <v>83.52</v>
      </c>
      <c r="K83" s="126"/>
    </row>
    <row r="84" spans="1:11">
      <c r="A84" s="125"/>
      <c r="B84" s="118">
        <v>2</v>
      </c>
      <c r="C84" s="10" t="s">
        <v>798</v>
      </c>
      <c r="D84" s="129" t="s">
        <v>798</v>
      </c>
      <c r="E84" s="129" t="s">
        <v>30</v>
      </c>
      <c r="F84" s="152" t="s">
        <v>278</v>
      </c>
      <c r="G84" s="153"/>
      <c r="H84" s="11" t="s">
        <v>799</v>
      </c>
      <c r="I84" s="14">
        <v>20.88</v>
      </c>
      <c r="J84" s="120">
        <f t="shared" si="1"/>
        <v>41.76</v>
      </c>
      <c r="K84" s="126"/>
    </row>
    <row r="85" spans="1:11" ht="24">
      <c r="A85" s="125"/>
      <c r="B85" s="118">
        <v>2</v>
      </c>
      <c r="C85" s="10" t="s">
        <v>800</v>
      </c>
      <c r="D85" s="129" t="s">
        <v>800</v>
      </c>
      <c r="E85" s="129" t="s">
        <v>30</v>
      </c>
      <c r="F85" s="152"/>
      <c r="G85" s="153"/>
      <c r="H85" s="11" t="s">
        <v>801</v>
      </c>
      <c r="I85" s="14">
        <v>20.88</v>
      </c>
      <c r="J85" s="120">
        <f t="shared" si="1"/>
        <v>41.76</v>
      </c>
      <c r="K85" s="126"/>
    </row>
    <row r="86" spans="1:11" ht="24">
      <c r="A86" s="125"/>
      <c r="B86" s="118">
        <v>10</v>
      </c>
      <c r="C86" s="10" t="s">
        <v>802</v>
      </c>
      <c r="D86" s="129" t="s">
        <v>802</v>
      </c>
      <c r="E86" s="129" t="s">
        <v>803</v>
      </c>
      <c r="F86" s="152"/>
      <c r="G86" s="153"/>
      <c r="H86" s="11" t="s">
        <v>804</v>
      </c>
      <c r="I86" s="14">
        <v>4.96</v>
      </c>
      <c r="J86" s="120">
        <f t="shared" ref="J86:J117" si="2">I86*B86</f>
        <v>49.6</v>
      </c>
      <c r="K86" s="126"/>
    </row>
    <row r="87" spans="1:11" ht="24">
      <c r="A87" s="125"/>
      <c r="B87" s="118">
        <v>4</v>
      </c>
      <c r="C87" s="10" t="s">
        <v>805</v>
      </c>
      <c r="D87" s="129" t="s">
        <v>805</v>
      </c>
      <c r="E87" s="129" t="s">
        <v>216</v>
      </c>
      <c r="F87" s="152"/>
      <c r="G87" s="153"/>
      <c r="H87" s="11" t="s">
        <v>806</v>
      </c>
      <c r="I87" s="14">
        <v>17.34</v>
      </c>
      <c r="J87" s="120">
        <f t="shared" si="2"/>
        <v>69.36</v>
      </c>
      <c r="K87" s="126"/>
    </row>
    <row r="88" spans="1:11" ht="24">
      <c r="A88" s="125"/>
      <c r="B88" s="118">
        <v>123</v>
      </c>
      <c r="C88" s="10" t="s">
        <v>807</v>
      </c>
      <c r="D88" s="129" t="s">
        <v>807</v>
      </c>
      <c r="E88" s="129"/>
      <c r="F88" s="152"/>
      <c r="G88" s="153"/>
      <c r="H88" s="11" t="s">
        <v>808</v>
      </c>
      <c r="I88" s="14">
        <v>4.96</v>
      </c>
      <c r="J88" s="120">
        <f t="shared" si="2"/>
        <v>610.08000000000004</v>
      </c>
      <c r="K88" s="126"/>
    </row>
    <row r="89" spans="1:11" ht="24">
      <c r="A89" s="125"/>
      <c r="B89" s="118">
        <v>4</v>
      </c>
      <c r="C89" s="10" t="s">
        <v>809</v>
      </c>
      <c r="D89" s="129" t="s">
        <v>809</v>
      </c>
      <c r="E89" s="129" t="s">
        <v>279</v>
      </c>
      <c r="F89" s="152" t="s">
        <v>273</v>
      </c>
      <c r="G89" s="153"/>
      <c r="H89" s="11" t="s">
        <v>810</v>
      </c>
      <c r="I89" s="14">
        <v>15.57</v>
      </c>
      <c r="J89" s="120">
        <f t="shared" si="2"/>
        <v>62.28</v>
      </c>
      <c r="K89" s="126"/>
    </row>
    <row r="90" spans="1:11" ht="24">
      <c r="A90" s="125"/>
      <c r="B90" s="118">
        <v>8</v>
      </c>
      <c r="C90" s="10" t="s">
        <v>809</v>
      </c>
      <c r="D90" s="129" t="s">
        <v>809</v>
      </c>
      <c r="E90" s="129" t="s">
        <v>279</v>
      </c>
      <c r="F90" s="152" t="s">
        <v>275</v>
      </c>
      <c r="G90" s="153"/>
      <c r="H90" s="11" t="s">
        <v>810</v>
      </c>
      <c r="I90" s="14">
        <v>15.57</v>
      </c>
      <c r="J90" s="120">
        <f t="shared" si="2"/>
        <v>124.56</v>
      </c>
      <c r="K90" s="126"/>
    </row>
    <row r="91" spans="1:11" ht="36">
      <c r="A91" s="125"/>
      <c r="B91" s="118">
        <v>14</v>
      </c>
      <c r="C91" s="10" t="s">
        <v>811</v>
      </c>
      <c r="D91" s="129" t="s">
        <v>885</v>
      </c>
      <c r="E91" s="129" t="s">
        <v>812</v>
      </c>
      <c r="F91" s="152" t="s">
        <v>279</v>
      </c>
      <c r="G91" s="153"/>
      <c r="H91" s="11" t="s">
        <v>813</v>
      </c>
      <c r="I91" s="14">
        <v>24.42</v>
      </c>
      <c r="J91" s="120">
        <f t="shared" si="2"/>
        <v>341.88</v>
      </c>
      <c r="K91" s="126"/>
    </row>
    <row r="92" spans="1:11" ht="36">
      <c r="A92" s="125"/>
      <c r="B92" s="118">
        <v>4</v>
      </c>
      <c r="C92" s="10" t="s">
        <v>811</v>
      </c>
      <c r="D92" s="129" t="s">
        <v>885</v>
      </c>
      <c r="E92" s="129" t="s">
        <v>814</v>
      </c>
      <c r="F92" s="152" t="s">
        <v>278</v>
      </c>
      <c r="G92" s="153"/>
      <c r="H92" s="11" t="s">
        <v>813</v>
      </c>
      <c r="I92" s="14">
        <v>24.42</v>
      </c>
      <c r="J92" s="120">
        <f t="shared" si="2"/>
        <v>97.68</v>
      </c>
      <c r="K92" s="126"/>
    </row>
    <row r="93" spans="1:11" ht="24">
      <c r="A93" s="125"/>
      <c r="B93" s="118">
        <v>2</v>
      </c>
      <c r="C93" s="10" t="s">
        <v>815</v>
      </c>
      <c r="D93" s="129" t="s">
        <v>886</v>
      </c>
      <c r="E93" s="129" t="s">
        <v>816</v>
      </c>
      <c r="F93" s="152" t="s">
        <v>31</v>
      </c>
      <c r="G93" s="153"/>
      <c r="H93" s="11" t="s">
        <v>817</v>
      </c>
      <c r="I93" s="14">
        <v>20.88</v>
      </c>
      <c r="J93" s="120">
        <f t="shared" si="2"/>
        <v>41.76</v>
      </c>
      <c r="K93" s="126"/>
    </row>
    <row r="94" spans="1:11" ht="20.25" customHeight="1">
      <c r="A94" s="125"/>
      <c r="B94" s="118">
        <v>2</v>
      </c>
      <c r="C94" s="10" t="s">
        <v>818</v>
      </c>
      <c r="D94" s="129" t="s">
        <v>818</v>
      </c>
      <c r="E94" s="129" t="s">
        <v>30</v>
      </c>
      <c r="F94" s="152"/>
      <c r="G94" s="153"/>
      <c r="H94" s="11" t="s">
        <v>819</v>
      </c>
      <c r="I94" s="14">
        <v>12.74</v>
      </c>
      <c r="J94" s="120">
        <f t="shared" si="2"/>
        <v>25.48</v>
      </c>
      <c r="K94" s="126"/>
    </row>
    <row r="95" spans="1:11" ht="20.25" customHeight="1">
      <c r="A95" s="125"/>
      <c r="B95" s="118">
        <v>4</v>
      </c>
      <c r="C95" s="10" t="s">
        <v>818</v>
      </c>
      <c r="D95" s="129" t="s">
        <v>818</v>
      </c>
      <c r="E95" s="129" t="s">
        <v>31</v>
      </c>
      <c r="F95" s="152"/>
      <c r="G95" s="153"/>
      <c r="H95" s="11" t="s">
        <v>819</v>
      </c>
      <c r="I95" s="14">
        <v>12.74</v>
      </c>
      <c r="J95" s="120">
        <f t="shared" si="2"/>
        <v>50.96</v>
      </c>
      <c r="K95" s="126"/>
    </row>
    <row r="96" spans="1:11" ht="20.25" customHeight="1">
      <c r="A96" s="125"/>
      <c r="B96" s="118">
        <v>6</v>
      </c>
      <c r="C96" s="10" t="s">
        <v>820</v>
      </c>
      <c r="D96" s="129" t="s">
        <v>820</v>
      </c>
      <c r="E96" s="129" t="s">
        <v>30</v>
      </c>
      <c r="F96" s="152"/>
      <c r="G96" s="153"/>
      <c r="H96" s="11" t="s">
        <v>821</v>
      </c>
      <c r="I96" s="14">
        <v>13.8</v>
      </c>
      <c r="J96" s="120">
        <f t="shared" si="2"/>
        <v>82.800000000000011</v>
      </c>
      <c r="K96" s="126"/>
    </row>
    <row r="97" spans="1:11" ht="20.25" customHeight="1">
      <c r="A97" s="125"/>
      <c r="B97" s="118">
        <v>6</v>
      </c>
      <c r="C97" s="10" t="s">
        <v>822</v>
      </c>
      <c r="D97" s="129" t="s">
        <v>822</v>
      </c>
      <c r="E97" s="129" t="s">
        <v>32</v>
      </c>
      <c r="F97" s="152"/>
      <c r="G97" s="153"/>
      <c r="H97" s="11" t="s">
        <v>823</v>
      </c>
      <c r="I97" s="14">
        <v>9.1999999999999993</v>
      </c>
      <c r="J97" s="120">
        <f t="shared" si="2"/>
        <v>55.199999999999996</v>
      </c>
      <c r="K97" s="126"/>
    </row>
    <row r="98" spans="1:11" ht="24">
      <c r="A98" s="125"/>
      <c r="B98" s="118">
        <v>4</v>
      </c>
      <c r="C98" s="10" t="s">
        <v>606</v>
      </c>
      <c r="D98" s="129" t="s">
        <v>606</v>
      </c>
      <c r="E98" s="129" t="s">
        <v>30</v>
      </c>
      <c r="F98" s="152" t="s">
        <v>279</v>
      </c>
      <c r="G98" s="153"/>
      <c r="H98" s="11" t="s">
        <v>608</v>
      </c>
      <c r="I98" s="14">
        <v>24.42</v>
      </c>
      <c r="J98" s="120">
        <f t="shared" si="2"/>
        <v>97.68</v>
      </c>
      <c r="K98" s="126"/>
    </row>
    <row r="99" spans="1:11" ht="24">
      <c r="A99" s="125"/>
      <c r="B99" s="118">
        <v>2</v>
      </c>
      <c r="C99" s="10" t="s">
        <v>824</v>
      </c>
      <c r="D99" s="129" t="s">
        <v>824</v>
      </c>
      <c r="E99" s="129" t="s">
        <v>30</v>
      </c>
      <c r="F99" s="152" t="s">
        <v>279</v>
      </c>
      <c r="G99" s="153"/>
      <c r="H99" s="11" t="s">
        <v>825</v>
      </c>
      <c r="I99" s="14">
        <v>24.42</v>
      </c>
      <c r="J99" s="120">
        <f t="shared" si="2"/>
        <v>48.84</v>
      </c>
      <c r="K99" s="126"/>
    </row>
    <row r="100" spans="1:11" ht="24">
      <c r="A100" s="125"/>
      <c r="B100" s="118">
        <v>3</v>
      </c>
      <c r="C100" s="10" t="s">
        <v>826</v>
      </c>
      <c r="D100" s="129" t="s">
        <v>826</v>
      </c>
      <c r="E100" s="129" t="s">
        <v>30</v>
      </c>
      <c r="F100" s="152"/>
      <c r="G100" s="153"/>
      <c r="H100" s="11" t="s">
        <v>827</v>
      </c>
      <c r="I100" s="14">
        <v>24.42</v>
      </c>
      <c r="J100" s="120">
        <f t="shared" si="2"/>
        <v>73.260000000000005</v>
      </c>
      <c r="K100" s="126"/>
    </row>
    <row r="101" spans="1:11">
      <c r="A101" s="125"/>
      <c r="B101" s="118">
        <v>24</v>
      </c>
      <c r="C101" s="10" t="s">
        <v>650</v>
      </c>
      <c r="D101" s="129" t="s">
        <v>650</v>
      </c>
      <c r="E101" s="129" t="s">
        <v>641</v>
      </c>
      <c r="F101" s="152"/>
      <c r="G101" s="153"/>
      <c r="H101" s="11" t="s">
        <v>652</v>
      </c>
      <c r="I101" s="14">
        <v>4.96</v>
      </c>
      <c r="J101" s="120">
        <f t="shared" si="2"/>
        <v>119.03999999999999</v>
      </c>
      <c r="K101" s="126"/>
    </row>
    <row r="102" spans="1:11" ht="14.25" customHeight="1">
      <c r="A102" s="125"/>
      <c r="B102" s="118">
        <v>4</v>
      </c>
      <c r="C102" s="10" t="s">
        <v>828</v>
      </c>
      <c r="D102" s="129" t="s">
        <v>828</v>
      </c>
      <c r="E102" s="129" t="s">
        <v>34</v>
      </c>
      <c r="F102" s="152"/>
      <c r="G102" s="153"/>
      <c r="H102" s="11" t="s">
        <v>829</v>
      </c>
      <c r="I102" s="14">
        <v>35.04</v>
      </c>
      <c r="J102" s="120">
        <f t="shared" si="2"/>
        <v>140.16</v>
      </c>
      <c r="K102" s="126"/>
    </row>
    <row r="103" spans="1:11" ht="14.25" customHeight="1">
      <c r="A103" s="125"/>
      <c r="B103" s="118">
        <v>2</v>
      </c>
      <c r="C103" s="10" t="s">
        <v>830</v>
      </c>
      <c r="D103" s="129" t="s">
        <v>830</v>
      </c>
      <c r="E103" s="129" t="s">
        <v>30</v>
      </c>
      <c r="F103" s="152"/>
      <c r="G103" s="153"/>
      <c r="H103" s="11" t="s">
        <v>831</v>
      </c>
      <c r="I103" s="14">
        <v>41.41</v>
      </c>
      <c r="J103" s="120">
        <f t="shared" si="2"/>
        <v>82.82</v>
      </c>
      <c r="K103" s="126"/>
    </row>
    <row r="104" spans="1:11" ht="24">
      <c r="A104" s="125"/>
      <c r="B104" s="118">
        <v>1</v>
      </c>
      <c r="C104" s="10" t="s">
        <v>832</v>
      </c>
      <c r="D104" s="129" t="s">
        <v>832</v>
      </c>
      <c r="E104" s="129" t="s">
        <v>30</v>
      </c>
      <c r="F104" s="152" t="s">
        <v>833</v>
      </c>
      <c r="G104" s="153"/>
      <c r="H104" s="11" t="s">
        <v>834</v>
      </c>
      <c r="I104" s="14">
        <v>52.03</v>
      </c>
      <c r="J104" s="120">
        <f t="shared" si="2"/>
        <v>52.03</v>
      </c>
      <c r="K104" s="126"/>
    </row>
    <row r="105" spans="1:11" ht="24">
      <c r="A105" s="125"/>
      <c r="B105" s="118">
        <v>1</v>
      </c>
      <c r="C105" s="10" t="s">
        <v>835</v>
      </c>
      <c r="D105" s="129" t="s">
        <v>835</v>
      </c>
      <c r="E105" s="129" t="s">
        <v>30</v>
      </c>
      <c r="F105" s="152" t="s">
        <v>833</v>
      </c>
      <c r="G105" s="153"/>
      <c r="H105" s="11" t="s">
        <v>836</v>
      </c>
      <c r="I105" s="14">
        <v>55.22</v>
      </c>
      <c r="J105" s="120">
        <f t="shared" si="2"/>
        <v>55.22</v>
      </c>
      <c r="K105" s="126"/>
    </row>
    <row r="106" spans="1:11" ht="24">
      <c r="A106" s="125"/>
      <c r="B106" s="118">
        <v>1</v>
      </c>
      <c r="C106" s="10" t="s">
        <v>837</v>
      </c>
      <c r="D106" s="129" t="s">
        <v>837</v>
      </c>
      <c r="E106" s="129" t="s">
        <v>30</v>
      </c>
      <c r="F106" s="152" t="s">
        <v>838</v>
      </c>
      <c r="G106" s="153"/>
      <c r="H106" s="11" t="s">
        <v>839</v>
      </c>
      <c r="I106" s="14">
        <v>73.62</v>
      </c>
      <c r="J106" s="120">
        <f t="shared" si="2"/>
        <v>73.62</v>
      </c>
      <c r="K106" s="126"/>
    </row>
    <row r="107" spans="1:11" ht="24">
      <c r="A107" s="125"/>
      <c r="B107" s="118">
        <v>1</v>
      </c>
      <c r="C107" s="10" t="s">
        <v>840</v>
      </c>
      <c r="D107" s="129" t="s">
        <v>840</v>
      </c>
      <c r="E107" s="129" t="s">
        <v>216</v>
      </c>
      <c r="F107" s="152"/>
      <c r="G107" s="153"/>
      <c r="H107" s="11" t="s">
        <v>841</v>
      </c>
      <c r="I107" s="14">
        <v>86.72</v>
      </c>
      <c r="J107" s="120">
        <f t="shared" si="2"/>
        <v>86.72</v>
      </c>
      <c r="K107" s="126"/>
    </row>
    <row r="108" spans="1:11" ht="24">
      <c r="A108" s="125"/>
      <c r="B108" s="118">
        <v>2</v>
      </c>
      <c r="C108" s="10" t="s">
        <v>842</v>
      </c>
      <c r="D108" s="129" t="s">
        <v>842</v>
      </c>
      <c r="E108" s="129" t="s">
        <v>31</v>
      </c>
      <c r="F108" s="152" t="s">
        <v>115</v>
      </c>
      <c r="G108" s="153"/>
      <c r="H108" s="11" t="s">
        <v>843</v>
      </c>
      <c r="I108" s="14">
        <v>27.61</v>
      </c>
      <c r="J108" s="120">
        <f t="shared" si="2"/>
        <v>55.22</v>
      </c>
      <c r="K108" s="126"/>
    </row>
    <row r="109" spans="1:11" ht="24">
      <c r="A109" s="125"/>
      <c r="B109" s="118">
        <v>1</v>
      </c>
      <c r="C109" s="10" t="s">
        <v>844</v>
      </c>
      <c r="D109" s="129" t="s">
        <v>844</v>
      </c>
      <c r="E109" s="129" t="s">
        <v>277</v>
      </c>
      <c r="F109" s="152"/>
      <c r="G109" s="153"/>
      <c r="H109" s="11" t="s">
        <v>845</v>
      </c>
      <c r="I109" s="14">
        <v>69.02</v>
      </c>
      <c r="J109" s="120">
        <f t="shared" si="2"/>
        <v>69.02</v>
      </c>
      <c r="K109" s="126"/>
    </row>
    <row r="110" spans="1:11" ht="24">
      <c r="A110" s="125"/>
      <c r="B110" s="118">
        <v>1</v>
      </c>
      <c r="C110" s="10" t="s">
        <v>846</v>
      </c>
      <c r="D110" s="129" t="s">
        <v>846</v>
      </c>
      <c r="E110" s="129" t="s">
        <v>277</v>
      </c>
      <c r="F110" s="152"/>
      <c r="G110" s="153"/>
      <c r="H110" s="11" t="s">
        <v>847</v>
      </c>
      <c r="I110" s="14">
        <v>70.44</v>
      </c>
      <c r="J110" s="120">
        <f t="shared" si="2"/>
        <v>70.44</v>
      </c>
      <c r="K110" s="126"/>
    </row>
    <row r="111" spans="1:11" ht="24">
      <c r="A111" s="125"/>
      <c r="B111" s="118">
        <v>1</v>
      </c>
      <c r="C111" s="10" t="s">
        <v>848</v>
      </c>
      <c r="D111" s="129" t="s">
        <v>848</v>
      </c>
      <c r="E111" s="129"/>
      <c r="F111" s="152"/>
      <c r="G111" s="153"/>
      <c r="H111" s="11" t="s">
        <v>849</v>
      </c>
      <c r="I111" s="14">
        <v>69.02</v>
      </c>
      <c r="J111" s="120">
        <f t="shared" si="2"/>
        <v>69.02</v>
      </c>
      <c r="K111" s="126"/>
    </row>
    <row r="112" spans="1:11" ht="24">
      <c r="A112" s="125"/>
      <c r="B112" s="118">
        <v>1</v>
      </c>
      <c r="C112" s="10" t="s">
        <v>850</v>
      </c>
      <c r="D112" s="129" t="s">
        <v>850</v>
      </c>
      <c r="E112" s="129" t="s">
        <v>279</v>
      </c>
      <c r="F112" s="152"/>
      <c r="G112" s="153"/>
      <c r="H112" s="11" t="s">
        <v>851</v>
      </c>
      <c r="I112" s="14">
        <v>69.38</v>
      </c>
      <c r="J112" s="120">
        <f t="shared" si="2"/>
        <v>69.38</v>
      </c>
      <c r="K112" s="126"/>
    </row>
    <row r="113" spans="1:11" ht="24">
      <c r="A113" s="125"/>
      <c r="B113" s="118">
        <v>1</v>
      </c>
      <c r="C113" s="10" t="s">
        <v>852</v>
      </c>
      <c r="D113" s="129" t="s">
        <v>852</v>
      </c>
      <c r="E113" s="129" t="s">
        <v>112</v>
      </c>
      <c r="F113" s="152"/>
      <c r="G113" s="153"/>
      <c r="H113" s="11" t="s">
        <v>853</v>
      </c>
      <c r="I113" s="14">
        <v>130.97</v>
      </c>
      <c r="J113" s="120">
        <f t="shared" si="2"/>
        <v>130.97</v>
      </c>
      <c r="K113" s="126"/>
    </row>
    <row r="114" spans="1:11" ht="24">
      <c r="A114" s="125"/>
      <c r="B114" s="118">
        <v>1</v>
      </c>
      <c r="C114" s="10" t="s">
        <v>852</v>
      </c>
      <c r="D114" s="129" t="s">
        <v>852</v>
      </c>
      <c r="E114" s="129" t="s">
        <v>218</v>
      </c>
      <c r="F114" s="152"/>
      <c r="G114" s="153"/>
      <c r="H114" s="11" t="s">
        <v>853</v>
      </c>
      <c r="I114" s="14">
        <v>130.97</v>
      </c>
      <c r="J114" s="120">
        <f t="shared" si="2"/>
        <v>130.97</v>
      </c>
      <c r="K114" s="126"/>
    </row>
    <row r="115" spans="1:11" ht="24">
      <c r="A115" s="125"/>
      <c r="B115" s="118">
        <v>1</v>
      </c>
      <c r="C115" s="10" t="s">
        <v>852</v>
      </c>
      <c r="D115" s="129" t="s">
        <v>852</v>
      </c>
      <c r="E115" s="129" t="s">
        <v>273</v>
      </c>
      <c r="F115" s="152"/>
      <c r="G115" s="153"/>
      <c r="H115" s="11" t="s">
        <v>853</v>
      </c>
      <c r="I115" s="14">
        <v>130.97</v>
      </c>
      <c r="J115" s="120">
        <f t="shared" si="2"/>
        <v>130.97</v>
      </c>
      <c r="K115" s="126"/>
    </row>
    <row r="116" spans="1:11" ht="24">
      <c r="A116" s="125"/>
      <c r="B116" s="118">
        <v>1</v>
      </c>
      <c r="C116" s="10" t="s">
        <v>854</v>
      </c>
      <c r="D116" s="129" t="s">
        <v>854</v>
      </c>
      <c r="E116" s="129" t="s">
        <v>269</v>
      </c>
      <c r="F116" s="152"/>
      <c r="G116" s="153"/>
      <c r="H116" s="11" t="s">
        <v>855</v>
      </c>
      <c r="I116" s="14">
        <v>84.95</v>
      </c>
      <c r="J116" s="120">
        <f t="shared" si="2"/>
        <v>84.95</v>
      </c>
      <c r="K116" s="126"/>
    </row>
    <row r="117" spans="1:11" ht="24">
      <c r="A117" s="125"/>
      <c r="B117" s="118">
        <v>1</v>
      </c>
      <c r="C117" s="10" t="s">
        <v>854</v>
      </c>
      <c r="D117" s="129" t="s">
        <v>854</v>
      </c>
      <c r="E117" s="129" t="s">
        <v>274</v>
      </c>
      <c r="F117" s="152"/>
      <c r="G117" s="153"/>
      <c r="H117" s="11" t="s">
        <v>855</v>
      </c>
      <c r="I117" s="14">
        <v>84.95</v>
      </c>
      <c r="J117" s="120">
        <f t="shared" si="2"/>
        <v>84.95</v>
      </c>
      <c r="K117" s="126"/>
    </row>
    <row r="118" spans="1:11" ht="24">
      <c r="A118" s="125"/>
      <c r="B118" s="118">
        <v>1</v>
      </c>
      <c r="C118" s="10" t="s">
        <v>856</v>
      </c>
      <c r="D118" s="129" t="s">
        <v>856</v>
      </c>
      <c r="E118" s="129" t="s">
        <v>220</v>
      </c>
      <c r="F118" s="152"/>
      <c r="G118" s="153"/>
      <c r="H118" s="11" t="s">
        <v>857</v>
      </c>
      <c r="I118" s="14">
        <v>84.95</v>
      </c>
      <c r="J118" s="120">
        <f t="shared" ref="J118:J130" si="3">I118*B118</f>
        <v>84.95</v>
      </c>
      <c r="K118" s="126"/>
    </row>
    <row r="119" spans="1:11" ht="36">
      <c r="A119" s="125"/>
      <c r="B119" s="118">
        <v>1</v>
      </c>
      <c r="C119" s="10" t="s">
        <v>858</v>
      </c>
      <c r="D119" s="129" t="s">
        <v>858</v>
      </c>
      <c r="E119" s="129" t="s">
        <v>859</v>
      </c>
      <c r="F119" s="152"/>
      <c r="G119" s="153"/>
      <c r="H119" s="11" t="s">
        <v>860</v>
      </c>
      <c r="I119" s="14">
        <v>187.25</v>
      </c>
      <c r="J119" s="120">
        <f t="shared" si="3"/>
        <v>187.25</v>
      </c>
      <c r="K119" s="126"/>
    </row>
    <row r="120" spans="1:11" ht="24">
      <c r="A120" s="125"/>
      <c r="B120" s="118">
        <v>1</v>
      </c>
      <c r="C120" s="10" t="s">
        <v>861</v>
      </c>
      <c r="D120" s="129" t="s">
        <v>861</v>
      </c>
      <c r="E120" s="129" t="s">
        <v>739</v>
      </c>
      <c r="F120" s="152"/>
      <c r="G120" s="153"/>
      <c r="H120" s="11" t="s">
        <v>862</v>
      </c>
      <c r="I120" s="14">
        <v>22.65</v>
      </c>
      <c r="J120" s="120">
        <f t="shared" si="3"/>
        <v>22.65</v>
      </c>
      <c r="K120" s="126"/>
    </row>
    <row r="121" spans="1:11" ht="24">
      <c r="A121" s="125"/>
      <c r="B121" s="118">
        <v>2</v>
      </c>
      <c r="C121" s="10" t="s">
        <v>863</v>
      </c>
      <c r="D121" s="129" t="s">
        <v>863</v>
      </c>
      <c r="E121" s="129" t="s">
        <v>864</v>
      </c>
      <c r="F121" s="152"/>
      <c r="G121" s="153"/>
      <c r="H121" s="11" t="s">
        <v>865</v>
      </c>
      <c r="I121" s="14">
        <v>22.65</v>
      </c>
      <c r="J121" s="120">
        <f t="shared" si="3"/>
        <v>45.3</v>
      </c>
      <c r="K121" s="126"/>
    </row>
    <row r="122" spans="1:11" ht="24">
      <c r="A122" s="125"/>
      <c r="B122" s="118">
        <v>1</v>
      </c>
      <c r="C122" s="10" t="s">
        <v>866</v>
      </c>
      <c r="D122" s="129" t="s">
        <v>866</v>
      </c>
      <c r="E122" s="129" t="s">
        <v>279</v>
      </c>
      <c r="F122" s="152"/>
      <c r="G122" s="153"/>
      <c r="H122" s="11" t="s">
        <v>867</v>
      </c>
      <c r="I122" s="14">
        <v>26.19</v>
      </c>
      <c r="J122" s="120">
        <f t="shared" si="3"/>
        <v>26.19</v>
      </c>
      <c r="K122" s="126"/>
    </row>
    <row r="123" spans="1:11" ht="24">
      <c r="A123" s="125"/>
      <c r="B123" s="118">
        <v>3</v>
      </c>
      <c r="C123" s="10" t="s">
        <v>866</v>
      </c>
      <c r="D123" s="129" t="s">
        <v>866</v>
      </c>
      <c r="E123" s="129" t="s">
        <v>864</v>
      </c>
      <c r="F123" s="152"/>
      <c r="G123" s="153"/>
      <c r="H123" s="11" t="s">
        <v>867</v>
      </c>
      <c r="I123" s="14">
        <v>26.19</v>
      </c>
      <c r="J123" s="120">
        <f t="shared" si="3"/>
        <v>78.570000000000007</v>
      </c>
      <c r="K123" s="126"/>
    </row>
    <row r="124" spans="1:11" ht="24">
      <c r="A124" s="125"/>
      <c r="B124" s="118">
        <v>1</v>
      </c>
      <c r="C124" s="10" t="s">
        <v>868</v>
      </c>
      <c r="D124" s="129" t="s">
        <v>868</v>
      </c>
      <c r="E124" s="129" t="s">
        <v>739</v>
      </c>
      <c r="F124" s="152"/>
      <c r="G124" s="153"/>
      <c r="H124" s="11" t="s">
        <v>869</v>
      </c>
      <c r="I124" s="14">
        <v>26.19</v>
      </c>
      <c r="J124" s="120">
        <f t="shared" si="3"/>
        <v>26.19</v>
      </c>
      <c r="K124" s="126"/>
    </row>
    <row r="125" spans="1:11" ht="24">
      <c r="A125" s="125"/>
      <c r="B125" s="118">
        <v>2</v>
      </c>
      <c r="C125" s="10" t="s">
        <v>868</v>
      </c>
      <c r="D125" s="129" t="s">
        <v>868</v>
      </c>
      <c r="E125" s="129" t="s">
        <v>864</v>
      </c>
      <c r="F125" s="152"/>
      <c r="G125" s="153"/>
      <c r="H125" s="11" t="s">
        <v>869</v>
      </c>
      <c r="I125" s="14">
        <v>26.19</v>
      </c>
      <c r="J125" s="120">
        <f t="shared" si="3"/>
        <v>52.38</v>
      </c>
      <c r="K125" s="126"/>
    </row>
    <row r="126" spans="1:11" ht="24">
      <c r="A126" s="125"/>
      <c r="B126" s="118">
        <v>1</v>
      </c>
      <c r="C126" s="10" t="s">
        <v>870</v>
      </c>
      <c r="D126" s="129" t="s">
        <v>870</v>
      </c>
      <c r="E126" s="129" t="s">
        <v>30</v>
      </c>
      <c r="F126" s="152" t="s">
        <v>279</v>
      </c>
      <c r="G126" s="153"/>
      <c r="H126" s="11" t="s">
        <v>871</v>
      </c>
      <c r="I126" s="14">
        <v>96.99</v>
      </c>
      <c r="J126" s="120">
        <f t="shared" si="3"/>
        <v>96.99</v>
      </c>
      <c r="K126" s="126"/>
    </row>
    <row r="127" spans="1:11" ht="12" customHeight="1">
      <c r="A127" s="125"/>
      <c r="B127" s="118">
        <v>1</v>
      </c>
      <c r="C127" s="10" t="s">
        <v>872</v>
      </c>
      <c r="D127" s="129" t="s">
        <v>872</v>
      </c>
      <c r="E127" s="129" t="s">
        <v>279</v>
      </c>
      <c r="F127" s="152"/>
      <c r="G127" s="153"/>
      <c r="H127" s="11" t="s">
        <v>873</v>
      </c>
      <c r="I127" s="14">
        <v>22.65</v>
      </c>
      <c r="J127" s="120">
        <f t="shared" si="3"/>
        <v>22.65</v>
      </c>
      <c r="K127" s="126"/>
    </row>
    <row r="128" spans="1:11" ht="24">
      <c r="A128" s="125"/>
      <c r="B128" s="118">
        <v>2</v>
      </c>
      <c r="C128" s="10" t="s">
        <v>874</v>
      </c>
      <c r="D128" s="129" t="s">
        <v>874</v>
      </c>
      <c r="E128" s="129" t="s">
        <v>864</v>
      </c>
      <c r="F128" s="152"/>
      <c r="G128" s="153"/>
      <c r="H128" s="11" t="s">
        <v>875</v>
      </c>
      <c r="I128" s="14">
        <v>26.19</v>
      </c>
      <c r="J128" s="120">
        <f t="shared" si="3"/>
        <v>52.38</v>
      </c>
      <c r="K128" s="126"/>
    </row>
    <row r="129" spans="1:11" ht="24">
      <c r="A129" s="125"/>
      <c r="B129" s="118">
        <v>1</v>
      </c>
      <c r="C129" s="10" t="s">
        <v>876</v>
      </c>
      <c r="D129" s="129" t="s">
        <v>876</v>
      </c>
      <c r="E129" s="129" t="s">
        <v>279</v>
      </c>
      <c r="F129" s="152"/>
      <c r="G129" s="153"/>
      <c r="H129" s="11" t="s">
        <v>877</v>
      </c>
      <c r="I129" s="14">
        <v>26.19</v>
      </c>
      <c r="J129" s="120">
        <f t="shared" si="3"/>
        <v>26.19</v>
      </c>
      <c r="K129" s="126"/>
    </row>
    <row r="130" spans="1:11" ht="10.5" customHeight="1">
      <c r="A130" s="125"/>
      <c r="B130" s="119">
        <v>1</v>
      </c>
      <c r="C130" s="12" t="s">
        <v>878</v>
      </c>
      <c r="D130" s="130" t="s">
        <v>878</v>
      </c>
      <c r="E130" s="130" t="s">
        <v>833</v>
      </c>
      <c r="F130" s="162"/>
      <c r="G130" s="163"/>
      <c r="H130" s="13" t="s">
        <v>879</v>
      </c>
      <c r="I130" s="15">
        <v>43.89</v>
      </c>
      <c r="J130" s="121">
        <f t="shared" si="3"/>
        <v>43.89</v>
      </c>
      <c r="K130" s="126"/>
    </row>
    <row r="131" spans="1:11" ht="13.5" thickBot="1">
      <c r="A131" s="125"/>
      <c r="B131" s="138"/>
      <c r="C131" s="138"/>
      <c r="D131" s="138"/>
      <c r="E131" s="138"/>
      <c r="F131" s="138"/>
      <c r="G131" s="138"/>
      <c r="H131" s="138"/>
      <c r="I131" s="139" t="s">
        <v>261</v>
      </c>
      <c r="J131" s="140">
        <f>SUM(J22:J130)</f>
        <v>9141.2100000000028</v>
      </c>
      <c r="K131" s="126"/>
    </row>
    <row r="132" spans="1:11">
      <c r="A132" s="125"/>
      <c r="B132" s="138"/>
      <c r="C132" s="146" t="s">
        <v>899</v>
      </c>
      <c r="D132" s="145"/>
      <c r="E132" s="145"/>
      <c r="F132" s="149"/>
      <c r="G132" s="144"/>
      <c r="H132" s="138"/>
      <c r="I132" s="139" t="s">
        <v>896</v>
      </c>
      <c r="J132" s="140">
        <f>J131*-40%</f>
        <v>-3656.4840000000013</v>
      </c>
      <c r="K132" s="126"/>
    </row>
    <row r="133" spans="1:11" ht="13.5" outlineLevel="1" thickBot="1">
      <c r="A133" s="125"/>
      <c r="B133" s="138"/>
      <c r="C133" s="143" t="s">
        <v>900</v>
      </c>
      <c r="D133" s="147">
        <v>44637</v>
      </c>
      <c r="E133" s="142">
        <f>J14+90</f>
        <v>45348</v>
      </c>
      <c r="F133" s="150"/>
      <c r="G133" s="148"/>
      <c r="H133" s="138"/>
      <c r="I133" s="139" t="s">
        <v>897</v>
      </c>
      <c r="J133" s="140">
        <v>0</v>
      </c>
      <c r="K133" s="126"/>
    </row>
    <row r="134" spans="1:11">
      <c r="A134" s="125"/>
      <c r="B134" s="138"/>
      <c r="C134" s="138"/>
      <c r="D134" s="138"/>
      <c r="E134" s="138"/>
      <c r="F134" s="138"/>
      <c r="G134" s="138"/>
      <c r="H134" s="138"/>
      <c r="I134" s="139" t="s">
        <v>263</v>
      </c>
      <c r="J134" s="140">
        <f>SUM(J131:J133)</f>
        <v>5484.7260000000015</v>
      </c>
      <c r="K134" s="126"/>
    </row>
    <row r="135" spans="1:11">
      <c r="A135" s="6"/>
      <c r="B135" s="7"/>
      <c r="C135" s="7"/>
      <c r="D135" s="7"/>
      <c r="E135" s="7"/>
      <c r="F135" s="7"/>
      <c r="G135" s="7"/>
      <c r="H135" s="7" t="s">
        <v>898</v>
      </c>
      <c r="I135" s="7"/>
      <c r="J135" s="7"/>
      <c r="K135" s="8"/>
    </row>
    <row r="137" spans="1:11">
      <c r="H137" s="1" t="s">
        <v>890</v>
      </c>
      <c r="I137" s="102">
        <f>'Tax Invoice'!E14</f>
        <v>1</v>
      </c>
    </row>
    <row r="138" spans="1:11">
      <c r="H138" s="1" t="s">
        <v>711</v>
      </c>
      <c r="I138" s="102">
        <v>35.74</v>
      </c>
    </row>
    <row r="139" spans="1:11">
      <c r="H139" s="1" t="s">
        <v>714</v>
      </c>
      <c r="I139" s="102">
        <f>I141/I138</f>
        <v>255.76972579742591</v>
      </c>
    </row>
    <row r="140" spans="1:11">
      <c r="H140" s="1" t="s">
        <v>715</v>
      </c>
      <c r="I140" s="102">
        <f>I142/I138</f>
        <v>153.46183547845555</v>
      </c>
    </row>
    <row r="141" spans="1:11">
      <c r="H141" s="1" t="s">
        <v>712</v>
      </c>
      <c r="I141" s="102">
        <f>J131*I137</f>
        <v>9141.2100000000028</v>
      </c>
    </row>
    <row r="142" spans="1:11">
      <c r="H142" s="1" t="s">
        <v>713</v>
      </c>
      <c r="I142" s="102">
        <f>J134*I137</f>
        <v>5484.7260000000015</v>
      </c>
    </row>
  </sheetData>
  <mergeCells count="113">
    <mergeCell ref="F126:G126"/>
    <mergeCell ref="F127:G127"/>
    <mergeCell ref="F128:G128"/>
    <mergeCell ref="F129:G129"/>
    <mergeCell ref="F130:G130"/>
    <mergeCell ref="F121:G121"/>
    <mergeCell ref="F122:G122"/>
    <mergeCell ref="F123:G123"/>
    <mergeCell ref="F124:G124"/>
    <mergeCell ref="F125:G125"/>
    <mergeCell ref="F116:G116"/>
    <mergeCell ref="F117:G117"/>
    <mergeCell ref="F118:G118"/>
    <mergeCell ref="F119:G119"/>
    <mergeCell ref="F120:G120"/>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31:G31"/>
    <mergeCell ref="F32:G32"/>
    <mergeCell ref="F33:G33"/>
    <mergeCell ref="F34:G34"/>
    <mergeCell ref="F35:G35"/>
    <mergeCell ref="F27:G27"/>
    <mergeCell ref="F28:G28"/>
    <mergeCell ref="F29:G29"/>
    <mergeCell ref="F30:G30"/>
    <mergeCell ref="J10:J11"/>
    <mergeCell ref="J14:J15"/>
    <mergeCell ref="F20:G20"/>
    <mergeCell ref="F21:G21"/>
    <mergeCell ref="F22:G22"/>
    <mergeCell ref="F23:G23"/>
    <mergeCell ref="F24:G24"/>
    <mergeCell ref="F25:G25"/>
    <mergeCell ref="F26:G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531</v>
      </c>
      <c r="O1" t="s">
        <v>149</v>
      </c>
      <c r="T1" t="s">
        <v>261</v>
      </c>
      <c r="U1">
        <v>9141.2100000000028</v>
      </c>
    </row>
    <row r="2" spans="1:21" ht="15.75">
      <c r="A2" s="125"/>
      <c r="B2" s="136" t="s">
        <v>139</v>
      </c>
      <c r="C2" s="132"/>
      <c r="D2" s="132"/>
      <c r="E2" s="132"/>
      <c r="F2" s="132"/>
      <c r="G2" s="132"/>
      <c r="H2" s="132"/>
      <c r="I2" s="137" t="s">
        <v>145</v>
      </c>
      <c r="J2" s="126"/>
      <c r="T2" t="s">
        <v>190</v>
      </c>
      <c r="U2">
        <v>707.93</v>
      </c>
    </row>
    <row r="3" spans="1:21">
      <c r="A3" s="125"/>
      <c r="B3" s="133" t="s">
        <v>140</v>
      </c>
      <c r="C3" s="132"/>
      <c r="D3" s="132"/>
      <c r="E3" s="132"/>
      <c r="F3" s="132"/>
      <c r="G3" s="132"/>
      <c r="H3" s="132"/>
      <c r="I3" s="132"/>
      <c r="J3" s="126"/>
      <c r="T3" t="s">
        <v>191</v>
      </c>
    </row>
    <row r="4" spans="1:21">
      <c r="A4" s="125"/>
      <c r="B4" s="133" t="s">
        <v>141</v>
      </c>
      <c r="C4" s="132"/>
      <c r="D4" s="132"/>
      <c r="E4" s="132"/>
      <c r="F4" s="132"/>
      <c r="G4" s="132"/>
      <c r="H4" s="132"/>
      <c r="I4" s="132"/>
      <c r="J4" s="126"/>
      <c r="T4" t="s">
        <v>263</v>
      </c>
      <c r="U4">
        <v>9849.1400000000031</v>
      </c>
    </row>
    <row r="5" spans="1:21">
      <c r="A5" s="125"/>
      <c r="B5" s="133" t="s">
        <v>142</v>
      </c>
      <c r="C5" s="132"/>
      <c r="D5" s="132"/>
      <c r="E5" s="132"/>
      <c r="F5" s="132"/>
      <c r="G5" s="132"/>
      <c r="H5" s="132"/>
      <c r="I5" s="132"/>
      <c r="J5" s="126"/>
      <c r="S5" t="s">
        <v>887</v>
      </c>
    </row>
    <row r="6" spans="1:21">
      <c r="A6" s="125"/>
      <c r="B6" s="133" t="s">
        <v>143</v>
      </c>
      <c r="C6" s="132"/>
      <c r="D6" s="132"/>
      <c r="E6" s="132"/>
      <c r="F6" s="132"/>
      <c r="G6" s="132"/>
      <c r="H6" s="132"/>
      <c r="I6" s="132"/>
      <c r="J6" s="126"/>
    </row>
    <row r="7" spans="1:21">
      <c r="A7" s="125"/>
      <c r="B7" s="133" t="s">
        <v>144</v>
      </c>
      <c r="C7" s="132"/>
      <c r="D7" s="132"/>
      <c r="E7" s="132"/>
      <c r="F7" s="132"/>
      <c r="G7" s="132"/>
      <c r="H7" s="132"/>
      <c r="I7" s="132"/>
      <c r="J7" s="126"/>
    </row>
    <row r="8" spans="1:21">
      <c r="A8" s="125"/>
      <c r="B8" s="132"/>
      <c r="C8" s="132"/>
      <c r="D8" s="132"/>
      <c r="E8" s="132"/>
      <c r="F8" s="132"/>
      <c r="G8" s="132"/>
      <c r="H8" s="132"/>
      <c r="I8" s="132"/>
      <c r="J8" s="126"/>
    </row>
    <row r="9" spans="1:21">
      <c r="A9" s="125"/>
      <c r="B9" s="112" t="s">
        <v>5</v>
      </c>
      <c r="C9" s="113"/>
      <c r="D9" s="113"/>
      <c r="E9" s="114"/>
      <c r="F9" s="109"/>
      <c r="G9" s="110" t="s">
        <v>12</v>
      </c>
      <c r="H9" s="132"/>
      <c r="I9" s="110" t="s">
        <v>201</v>
      </c>
      <c r="J9" s="126"/>
    </row>
    <row r="10" spans="1:21">
      <c r="A10" s="125"/>
      <c r="B10" s="125" t="s">
        <v>716</v>
      </c>
      <c r="C10" s="132"/>
      <c r="D10" s="132"/>
      <c r="E10" s="126"/>
      <c r="F10" s="127"/>
      <c r="G10" s="127" t="s">
        <v>716</v>
      </c>
      <c r="H10" s="132"/>
      <c r="I10" s="154"/>
      <c r="J10" s="126"/>
    </row>
    <row r="11" spans="1:21">
      <c r="A11" s="125"/>
      <c r="B11" s="125" t="s">
        <v>717</v>
      </c>
      <c r="C11" s="132"/>
      <c r="D11" s="132"/>
      <c r="E11" s="126"/>
      <c r="F11" s="127"/>
      <c r="G11" s="127" t="s">
        <v>717</v>
      </c>
      <c r="H11" s="132"/>
      <c r="I11" s="155"/>
      <c r="J11" s="126"/>
    </row>
    <row r="12" spans="1:21">
      <c r="A12" s="125"/>
      <c r="B12" s="125" t="s">
        <v>718</v>
      </c>
      <c r="C12" s="132"/>
      <c r="D12" s="132"/>
      <c r="E12" s="126"/>
      <c r="F12" s="127"/>
      <c r="G12" s="127" t="s">
        <v>718</v>
      </c>
      <c r="H12" s="132"/>
      <c r="I12" s="132"/>
      <c r="J12" s="126"/>
    </row>
    <row r="13" spans="1:21">
      <c r="A13" s="125"/>
      <c r="B13" s="125" t="s">
        <v>719</v>
      </c>
      <c r="C13" s="132"/>
      <c r="D13" s="132"/>
      <c r="E13" s="126"/>
      <c r="F13" s="127"/>
      <c r="G13" s="127" t="s">
        <v>719</v>
      </c>
      <c r="H13" s="132"/>
      <c r="I13" s="110" t="s">
        <v>16</v>
      </c>
      <c r="J13" s="126"/>
    </row>
    <row r="14" spans="1:21">
      <c r="A14" s="125"/>
      <c r="B14" s="125" t="s">
        <v>157</v>
      </c>
      <c r="C14" s="132"/>
      <c r="D14" s="132"/>
      <c r="E14" s="126"/>
      <c r="F14" s="127"/>
      <c r="G14" s="127" t="s">
        <v>157</v>
      </c>
      <c r="H14" s="132"/>
      <c r="I14" s="156">
        <v>45257</v>
      </c>
      <c r="J14" s="126"/>
    </row>
    <row r="15" spans="1:21">
      <c r="A15" s="125"/>
      <c r="B15" s="6" t="s">
        <v>11</v>
      </c>
      <c r="C15" s="7"/>
      <c r="D15" s="7"/>
      <c r="E15" s="8"/>
      <c r="F15" s="127"/>
      <c r="G15" s="9" t="s">
        <v>11</v>
      </c>
      <c r="H15" s="132"/>
      <c r="I15" s="157"/>
      <c r="J15" s="126"/>
    </row>
    <row r="16" spans="1:21">
      <c r="A16" s="125"/>
      <c r="B16" s="132"/>
      <c r="C16" s="132"/>
      <c r="D16" s="132"/>
      <c r="E16" s="132"/>
      <c r="F16" s="132"/>
      <c r="G16" s="132"/>
      <c r="H16" s="135" t="s">
        <v>147</v>
      </c>
      <c r="I16" s="141">
        <v>40901</v>
      </c>
      <c r="J16" s="126"/>
    </row>
    <row r="17" spans="1:16">
      <c r="A17" s="125"/>
      <c r="B17" s="132" t="s">
        <v>720</v>
      </c>
      <c r="C17" s="132"/>
      <c r="D17" s="132"/>
      <c r="E17" s="132"/>
      <c r="F17" s="132"/>
      <c r="G17" s="132"/>
      <c r="H17" s="135" t="s">
        <v>148</v>
      </c>
      <c r="I17" s="141"/>
      <c r="J17" s="126"/>
    </row>
    <row r="18" spans="1:16" ht="18">
      <c r="A18" s="125"/>
      <c r="B18" s="132" t="s">
        <v>721</v>
      </c>
      <c r="C18" s="132"/>
      <c r="D18" s="132"/>
      <c r="E18" s="132"/>
      <c r="F18" s="132"/>
      <c r="G18" s="132"/>
      <c r="H18" s="134" t="s">
        <v>264</v>
      </c>
      <c r="I18" s="115" t="s">
        <v>282</v>
      </c>
      <c r="J18" s="126"/>
    </row>
    <row r="19" spans="1:16">
      <c r="A19" s="125"/>
      <c r="B19" s="132"/>
      <c r="C19" s="132"/>
      <c r="D19" s="132"/>
      <c r="E19" s="132"/>
      <c r="F19" s="132"/>
      <c r="G19" s="132"/>
      <c r="H19" s="132"/>
      <c r="I19" s="132"/>
      <c r="J19" s="126"/>
      <c r="P19">
        <v>45257</v>
      </c>
    </row>
    <row r="20" spans="1:16">
      <c r="A20" s="125"/>
      <c r="B20" s="111" t="s">
        <v>204</v>
      </c>
      <c r="C20" s="111" t="s">
        <v>205</v>
      </c>
      <c r="D20" s="128" t="s">
        <v>206</v>
      </c>
      <c r="E20" s="158" t="s">
        <v>207</v>
      </c>
      <c r="F20" s="159"/>
      <c r="G20" s="111" t="s">
        <v>174</v>
      </c>
      <c r="H20" s="111" t="s">
        <v>208</v>
      </c>
      <c r="I20" s="111" t="s">
        <v>26</v>
      </c>
      <c r="J20" s="126"/>
    </row>
    <row r="21" spans="1:16">
      <c r="A21" s="125"/>
      <c r="B21" s="116"/>
      <c r="C21" s="116"/>
      <c r="D21" s="117"/>
      <c r="E21" s="160"/>
      <c r="F21" s="161"/>
      <c r="G21" s="116" t="s">
        <v>146</v>
      </c>
      <c r="H21" s="116"/>
      <c r="I21" s="116"/>
      <c r="J21" s="126"/>
    </row>
    <row r="22" spans="1:16" ht="168">
      <c r="A22" s="125"/>
      <c r="B22" s="118">
        <v>32</v>
      </c>
      <c r="C22" s="10" t="s">
        <v>586</v>
      </c>
      <c r="D22" s="129"/>
      <c r="E22" s="152"/>
      <c r="F22" s="153"/>
      <c r="G22" s="11" t="s">
        <v>281</v>
      </c>
      <c r="H22" s="14">
        <v>12.03</v>
      </c>
      <c r="I22" s="120">
        <f t="shared" ref="I22:I53" si="0">H22*B22</f>
        <v>384.96</v>
      </c>
      <c r="J22" s="126"/>
    </row>
    <row r="23" spans="1:16" ht="132">
      <c r="A23" s="125"/>
      <c r="B23" s="118">
        <v>4</v>
      </c>
      <c r="C23" s="10" t="s">
        <v>722</v>
      </c>
      <c r="D23" s="129" t="s">
        <v>112</v>
      </c>
      <c r="E23" s="152"/>
      <c r="F23" s="153"/>
      <c r="G23" s="11" t="s">
        <v>723</v>
      </c>
      <c r="H23" s="14">
        <v>12.03</v>
      </c>
      <c r="I23" s="120">
        <f t="shared" si="0"/>
        <v>48.12</v>
      </c>
      <c r="J23" s="126"/>
    </row>
    <row r="24" spans="1:16" ht="132">
      <c r="A24" s="125"/>
      <c r="B24" s="118">
        <v>3</v>
      </c>
      <c r="C24" s="10" t="s">
        <v>724</v>
      </c>
      <c r="D24" s="129" t="s">
        <v>112</v>
      </c>
      <c r="E24" s="152"/>
      <c r="F24" s="153"/>
      <c r="G24" s="11" t="s">
        <v>725</v>
      </c>
      <c r="H24" s="14">
        <v>12.03</v>
      </c>
      <c r="I24" s="120">
        <f t="shared" si="0"/>
        <v>36.089999999999996</v>
      </c>
      <c r="J24" s="126"/>
    </row>
    <row r="25" spans="1:16" ht="132">
      <c r="A25" s="125"/>
      <c r="B25" s="118">
        <v>4</v>
      </c>
      <c r="C25" s="10" t="s">
        <v>724</v>
      </c>
      <c r="D25" s="129" t="s">
        <v>216</v>
      </c>
      <c r="E25" s="152"/>
      <c r="F25" s="153"/>
      <c r="G25" s="11" t="s">
        <v>725</v>
      </c>
      <c r="H25" s="14">
        <v>12.03</v>
      </c>
      <c r="I25" s="120">
        <f t="shared" si="0"/>
        <v>48.12</v>
      </c>
      <c r="J25" s="126"/>
    </row>
    <row r="26" spans="1:16" ht="132">
      <c r="A26" s="125"/>
      <c r="B26" s="118">
        <v>4</v>
      </c>
      <c r="C26" s="10" t="s">
        <v>724</v>
      </c>
      <c r="D26" s="129" t="s">
        <v>218</v>
      </c>
      <c r="E26" s="152"/>
      <c r="F26" s="153"/>
      <c r="G26" s="11" t="s">
        <v>725</v>
      </c>
      <c r="H26" s="14">
        <v>12.03</v>
      </c>
      <c r="I26" s="120">
        <f t="shared" si="0"/>
        <v>48.12</v>
      </c>
      <c r="J26" s="126"/>
    </row>
    <row r="27" spans="1:16" ht="132">
      <c r="A27" s="125"/>
      <c r="B27" s="118">
        <v>2</v>
      </c>
      <c r="C27" s="10" t="s">
        <v>724</v>
      </c>
      <c r="D27" s="129" t="s">
        <v>273</v>
      </c>
      <c r="E27" s="152"/>
      <c r="F27" s="153"/>
      <c r="G27" s="11" t="s">
        <v>725</v>
      </c>
      <c r="H27" s="14">
        <v>12.03</v>
      </c>
      <c r="I27" s="120">
        <f t="shared" si="0"/>
        <v>24.06</v>
      </c>
      <c r="J27" s="126"/>
    </row>
    <row r="28" spans="1:16" ht="132">
      <c r="A28" s="125"/>
      <c r="B28" s="118">
        <v>2</v>
      </c>
      <c r="C28" s="10" t="s">
        <v>724</v>
      </c>
      <c r="D28" s="129" t="s">
        <v>274</v>
      </c>
      <c r="E28" s="152"/>
      <c r="F28" s="153"/>
      <c r="G28" s="11" t="s">
        <v>725</v>
      </c>
      <c r="H28" s="14">
        <v>12.03</v>
      </c>
      <c r="I28" s="120">
        <f t="shared" si="0"/>
        <v>24.06</v>
      </c>
      <c r="J28" s="126"/>
    </row>
    <row r="29" spans="1:16" ht="60">
      <c r="A29" s="125"/>
      <c r="B29" s="118">
        <v>2</v>
      </c>
      <c r="C29" s="10" t="s">
        <v>726</v>
      </c>
      <c r="D29" s="129" t="s">
        <v>727</v>
      </c>
      <c r="E29" s="152" t="s">
        <v>279</v>
      </c>
      <c r="F29" s="153"/>
      <c r="G29" s="11" t="s">
        <v>728</v>
      </c>
      <c r="H29" s="14">
        <v>18.41</v>
      </c>
      <c r="I29" s="120">
        <f t="shared" si="0"/>
        <v>36.82</v>
      </c>
      <c r="J29" s="126"/>
    </row>
    <row r="30" spans="1:16" ht="132">
      <c r="A30" s="125"/>
      <c r="B30" s="118">
        <v>4</v>
      </c>
      <c r="C30" s="10" t="s">
        <v>729</v>
      </c>
      <c r="D30" s="129" t="s">
        <v>730</v>
      </c>
      <c r="E30" s="152" t="s">
        <v>30</v>
      </c>
      <c r="F30" s="153"/>
      <c r="G30" s="11" t="s">
        <v>731</v>
      </c>
      <c r="H30" s="14">
        <v>6.73</v>
      </c>
      <c r="I30" s="120">
        <f t="shared" si="0"/>
        <v>26.92</v>
      </c>
      <c r="J30" s="126"/>
    </row>
    <row r="31" spans="1:16" ht="132">
      <c r="A31" s="125"/>
      <c r="B31" s="118">
        <v>8</v>
      </c>
      <c r="C31" s="10" t="s">
        <v>732</v>
      </c>
      <c r="D31" s="129" t="s">
        <v>28</v>
      </c>
      <c r="E31" s="152" t="s">
        <v>279</v>
      </c>
      <c r="F31" s="153"/>
      <c r="G31" s="11" t="s">
        <v>733</v>
      </c>
      <c r="H31" s="14">
        <v>20.88</v>
      </c>
      <c r="I31" s="120">
        <f t="shared" si="0"/>
        <v>167.04</v>
      </c>
      <c r="J31" s="126"/>
    </row>
    <row r="32" spans="1:16" ht="132">
      <c r="A32" s="125"/>
      <c r="B32" s="118">
        <v>3</v>
      </c>
      <c r="C32" s="10" t="s">
        <v>732</v>
      </c>
      <c r="D32" s="129" t="s">
        <v>28</v>
      </c>
      <c r="E32" s="152" t="s">
        <v>278</v>
      </c>
      <c r="F32" s="153"/>
      <c r="G32" s="11" t="s">
        <v>733</v>
      </c>
      <c r="H32" s="14">
        <v>20.88</v>
      </c>
      <c r="I32" s="120">
        <f t="shared" si="0"/>
        <v>62.64</v>
      </c>
      <c r="J32" s="126"/>
    </row>
    <row r="33" spans="1:10" ht="132">
      <c r="A33" s="125"/>
      <c r="B33" s="118">
        <v>1</v>
      </c>
      <c r="C33" s="10" t="s">
        <v>732</v>
      </c>
      <c r="D33" s="129" t="s">
        <v>30</v>
      </c>
      <c r="E33" s="152" t="s">
        <v>278</v>
      </c>
      <c r="F33" s="153"/>
      <c r="G33" s="11" t="s">
        <v>733</v>
      </c>
      <c r="H33" s="14">
        <v>20.88</v>
      </c>
      <c r="I33" s="120">
        <f t="shared" si="0"/>
        <v>20.88</v>
      </c>
      <c r="J33" s="126"/>
    </row>
    <row r="34" spans="1:10" ht="132">
      <c r="A34" s="125"/>
      <c r="B34" s="118">
        <v>1</v>
      </c>
      <c r="C34" s="10" t="s">
        <v>732</v>
      </c>
      <c r="D34" s="129" t="s">
        <v>31</v>
      </c>
      <c r="E34" s="152" t="s">
        <v>278</v>
      </c>
      <c r="F34" s="153"/>
      <c r="G34" s="11" t="s">
        <v>733</v>
      </c>
      <c r="H34" s="14">
        <v>20.88</v>
      </c>
      <c r="I34" s="120">
        <f t="shared" si="0"/>
        <v>20.88</v>
      </c>
      <c r="J34" s="126"/>
    </row>
    <row r="35" spans="1:10" ht="132">
      <c r="A35" s="125"/>
      <c r="B35" s="118">
        <v>2</v>
      </c>
      <c r="C35" s="10" t="s">
        <v>734</v>
      </c>
      <c r="D35" s="129" t="s">
        <v>31</v>
      </c>
      <c r="E35" s="152" t="s">
        <v>278</v>
      </c>
      <c r="F35" s="153"/>
      <c r="G35" s="11" t="s">
        <v>735</v>
      </c>
      <c r="H35" s="14">
        <v>20.88</v>
      </c>
      <c r="I35" s="120">
        <f t="shared" si="0"/>
        <v>41.76</v>
      </c>
      <c r="J35" s="126"/>
    </row>
    <row r="36" spans="1:10" ht="108">
      <c r="A36" s="125"/>
      <c r="B36" s="118">
        <v>2</v>
      </c>
      <c r="C36" s="10" t="s">
        <v>736</v>
      </c>
      <c r="D36" s="129" t="s">
        <v>39</v>
      </c>
      <c r="E36" s="152"/>
      <c r="F36" s="153"/>
      <c r="G36" s="11" t="s">
        <v>737</v>
      </c>
      <c r="H36" s="14">
        <v>8.85</v>
      </c>
      <c r="I36" s="120">
        <f t="shared" si="0"/>
        <v>17.7</v>
      </c>
      <c r="J36" s="126"/>
    </row>
    <row r="37" spans="1:10" ht="108">
      <c r="A37" s="125"/>
      <c r="B37" s="118">
        <v>3</v>
      </c>
      <c r="C37" s="10" t="s">
        <v>736</v>
      </c>
      <c r="D37" s="129" t="s">
        <v>42</v>
      </c>
      <c r="E37" s="152"/>
      <c r="F37" s="153"/>
      <c r="G37" s="11" t="s">
        <v>737</v>
      </c>
      <c r="H37" s="14">
        <v>8.85</v>
      </c>
      <c r="I37" s="120">
        <f t="shared" si="0"/>
        <v>26.549999999999997</v>
      </c>
      <c r="J37" s="126"/>
    </row>
    <row r="38" spans="1:10" ht="144">
      <c r="A38" s="125"/>
      <c r="B38" s="118">
        <v>4</v>
      </c>
      <c r="C38" s="10" t="s">
        <v>738</v>
      </c>
      <c r="D38" s="129" t="s">
        <v>42</v>
      </c>
      <c r="E38" s="152" t="s">
        <v>739</v>
      </c>
      <c r="F38" s="153"/>
      <c r="G38" s="11" t="s">
        <v>740</v>
      </c>
      <c r="H38" s="14">
        <v>26.19</v>
      </c>
      <c r="I38" s="120">
        <f t="shared" si="0"/>
        <v>104.76</v>
      </c>
      <c r="J38" s="126"/>
    </row>
    <row r="39" spans="1:10" ht="144">
      <c r="A39" s="125"/>
      <c r="B39" s="118">
        <v>2</v>
      </c>
      <c r="C39" s="10" t="s">
        <v>741</v>
      </c>
      <c r="D39" s="129" t="s">
        <v>44</v>
      </c>
      <c r="E39" s="152" t="s">
        <v>278</v>
      </c>
      <c r="F39" s="153"/>
      <c r="G39" s="11" t="s">
        <v>742</v>
      </c>
      <c r="H39" s="14">
        <v>26.19</v>
      </c>
      <c r="I39" s="120">
        <f t="shared" si="0"/>
        <v>52.38</v>
      </c>
      <c r="J39" s="126"/>
    </row>
    <row r="40" spans="1:10" ht="144">
      <c r="A40" s="125"/>
      <c r="B40" s="118">
        <v>4</v>
      </c>
      <c r="C40" s="10" t="s">
        <v>743</v>
      </c>
      <c r="D40" s="129" t="s">
        <v>42</v>
      </c>
      <c r="E40" s="152" t="s">
        <v>279</v>
      </c>
      <c r="F40" s="153"/>
      <c r="G40" s="11" t="s">
        <v>744</v>
      </c>
      <c r="H40" s="14">
        <v>26.19</v>
      </c>
      <c r="I40" s="120">
        <f t="shared" si="0"/>
        <v>104.76</v>
      </c>
      <c r="J40" s="126"/>
    </row>
    <row r="41" spans="1:10" ht="144">
      <c r="A41" s="125"/>
      <c r="B41" s="118">
        <v>3</v>
      </c>
      <c r="C41" s="10" t="s">
        <v>743</v>
      </c>
      <c r="D41" s="129" t="s">
        <v>42</v>
      </c>
      <c r="E41" s="152" t="s">
        <v>277</v>
      </c>
      <c r="F41" s="153"/>
      <c r="G41" s="11" t="s">
        <v>744</v>
      </c>
      <c r="H41" s="14">
        <v>26.19</v>
      </c>
      <c r="I41" s="120">
        <f t="shared" si="0"/>
        <v>78.570000000000007</v>
      </c>
      <c r="J41" s="126"/>
    </row>
    <row r="42" spans="1:10" ht="144">
      <c r="A42" s="125"/>
      <c r="B42" s="118">
        <v>4</v>
      </c>
      <c r="C42" s="10" t="s">
        <v>743</v>
      </c>
      <c r="D42" s="129" t="s">
        <v>42</v>
      </c>
      <c r="E42" s="152" t="s">
        <v>278</v>
      </c>
      <c r="F42" s="153"/>
      <c r="G42" s="11" t="s">
        <v>744</v>
      </c>
      <c r="H42" s="14">
        <v>26.19</v>
      </c>
      <c r="I42" s="120">
        <f t="shared" si="0"/>
        <v>104.76</v>
      </c>
      <c r="J42" s="126"/>
    </row>
    <row r="43" spans="1:10" ht="156">
      <c r="A43" s="125"/>
      <c r="B43" s="118">
        <v>2</v>
      </c>
      <c r="C43" s="10" t="s">
        <v>745</v>
      </c>
      <c r="D43" s="129" t="s">
        <v>34</v>
      </c>
      <c r="E43" s="152" t="s">
        <v>746</v>
      </c>
      <c r="F43" s="153"/>
      <c r="G43" s="11" t="s">
        <v>747</v>
      </c>
      <c r="H43" s="14">
        <v>40</v>
      </c>
      <c r="I43" s="120">
        <f t="shared" si="0"/>
        <v>80</v>
      </c>
      <c r="J43" s="126"/>
    </row>
    <row r="44" spans="1:10" ht="156">
      <c r="A44" s="125"/>
      <c r="B44" s="118">
        <v>1</v>
      </c>
      <c r="C44" s="10" t="s">
        <v>745</v>
      </c>
      <c r="D44" s="129" t="s">
        <v>34</v>
      </c>
      <c r="E44" s="152" t="s">
        <v>748</v>
      </c>
      <c r="F44" s="153"/>
      <c r="G44" s="11" t="s">
        <v>747</v>
      </c>
      <c r="H44" s="14">
        <v>40</v>
      </c>
      <c r="I44" s="120">
        <f t="shared" si="0"/>
        <v>40</v>
      </c>
      <c r="J44" s="126"/>
    </row>
    <row r="45" spans="1:10" ht="132">
      <c r="A45" s="125"/>
      <c r="B45" s="118">
        <v>2</v>
      </c>
      <c r="C45" s="10" t="s">
        <v>749</v>
      </c>
      <c r="D45" s="129" t="s">
        <v>42</v>
      </c>
      <c r="E45" s="152" t="s">
        <v>679</v>
      </c>
      <c r="F45" s="153"/>
      <c r="G45" s="11" t="s">
        <v>750</v>
      </c>
      <c r="H45" s="14">
        <v>41.77</v>
      </c>
      <c r="I45" s="120">
        <f t="shared" si="0"/>
        <v>83.54</v>
      </c>
      <c r="J45" s="126"/>
    </row>
    <row r="46" spans="1:10" ht="132">
      <c r="A46" s="125"/>
      <c r="B46" s="118">
        <v>6</v>
      </c>
      <c r="C46" s="10" t="s">
        <v>751</v>
      </c>
      <c r="D46" s="129" t="s">
        <v>730</v>
      </c>
      <c r="E46" s="152" t="s">
        <v>31</v>
      </c>
      <c r="F46" s="153"/>
      <c r="G46" s="11" t="s">
        <v>752</v>
      </c>
      <c r="H46" s="14">
        <v>6.73</v>
      </c>
      <c r="I46" s="120">
        <f t="shared" si="0"/>
        <v>40.380000000000003</v>
      </c>
      <c r="J46" s="126"/>
    </row>
    <row r="47" spans="1:10" ht="108">
      <c r="A47" s="125"/>
      <c r="B47" s="118">
        <v>2</v>
      </c>
      <c r="C47" s="10" t="s">
        <v>753</v>
      </c>
      <c r="D47" s="129" t="s">
        <v>31</v>
      </c>
      <c r="E47" s="152"/>
      <c r="F47" s="153"/>
      <c r="G47" s="11" t="s">
        <v>754</v>
      </c>
      <c r="H47" s="14">
        <v>13.8</v>
      </c>
      <c r="I47" s="120">
        <f t="shared" si="0"/>
        <v>27.6</v>
      </c>
      <c r="J47" s="126"/>
    </row>
    <row r="48" spans="1:10" ht="108">
      <c r="A48" s="125"/>
      <c r="B48" s="118">
        <v>2</v>
      </c>
      <c r="C48" s="10" t="s">
        <v>755</v>
      </c>
      <c r="D48" s="129" t="s">
        <v>31</v>
      </c>
      <c r="E48" s="152"/>
      <c r="F48" s="153"/>
      <c r="G48" s="11" t="s">
        <v>756</v>
      </c>
      <c r="H48" s="14">
        <v>13.8</v>
      </c>
      <c r="I48" s="120">
        <f t="shared" si="0"/>
        <v>27.6</v>
      </c>
      <c r="J48" s="126"/>
    </row>
    <row r="49" spans="1:10" ht="144">
      <c r="A49" s="125"/>
      <c r="B49" s="118">
        <v>5</v>
      </c>
      <c r="C49" s="10" t="s">
        <v>757</v>
      </c>
      <c r="D49" s="129" t="s">
        <v>30</v>
      </c>
      <c r="E49" s="152"/>
      <c r="F49" s="153"/>
      <c r="G49" s="11" t="s">
        <v>758</v>
      </c>
      <c r="H49" s="14">
        <v>20.88</v>
      </c>
      <c r="I49" s="120">
        <f t="shared" si="0"/>
        <v>104.39999999999999</v>
      </c>
      <c r="J49" s="126"/>
    </row>
    <row r="50" spans="1:10" ht="192">
      <c r="A50" s="125"/>
      <c r="B50" s="118">
        <v>4</v>
      </c>
      <c r="C50" s="10" t="s">
        <v>759</v>
      </c>
      <c r="D50" s="129" t="s">
        <v>216</v>
      </c>
      <c r="E50" s="152" t="s">
        <v>115</v>
      </c>
      <c r="F50" s="153"/>
      <c r="G50" s="11" t="s">
        <v>888</v>
      </c>
      <c r="H50" s="14">
        <v>52.74</v>
      </c>
      <c r="I50" s="120">
        <f t="shared" si="0"/>
        <v>210.96</v>
      </c>
      <c r="J50" s="126"/>
    </row>
    <row r="51" spans="1:10" ht="192">
      <c r="A51" s="125"/>
      <c r="B51" s="118">
        <v>1</v>
      </c>
      <c r="C51" s="10" t="s">
        <v>759</v>
      </c>
      <c r="D51" s="129" t="s">
        <v>218</v>
      </c>
      <c r="E51" s="152" t="s">
        <v>115</v>
      </c>
      <c r="F51" s="153"/>
      <c r="G51" s="11" t="s">
        <v>888</v>
      </c>
      <c r="H51" s="14">
        <v>52.74</v>
      </c>
      <c r="I51" s="120">
        <f t="shared" si="0"/>
        <v>52.74</v>
      </c>
      <c r="J51" s="126"/>
    </row>
    <row r="52" spans="1:10" ht="192">
      <c r="A52" s="125"/>
      <c r="B52" s="118">
        <v>1</v>
      </c>
      <c r="C52" s="10" t="s">
        <v>759</v>
      </c>
      <c r="D52" s="129" t="s">
        <v>269</v>
      </c>
      <c r="E52" s="152" t="s">
        <v>115</v>
      </c>
      <c r="F52" s="153"/>
      <c r="G52" s="11" t="s">
        <v>888</v>
      </c>
      <c r="H52" s="14">
        <v>52.74</v>
      </c>
      <c r="I52" s="120">
        <f t="shared" si="0"/>
        <v>52.74</v>
      </c>
      <c r="J52" s="126"/>
    </row>
    <row r="53" spans="1:10" ht="192">
      <c r="A53" s="125"/>
      <c r="B53" s="118">
        <v>1</v>
      </c>
      <c r="C53" s="10" t="s">
        <v>759</v>
      </c>
      <c r="D53" s="129" t="s">
        <v>220</v>
      </c>
      <c r="E53" s="152" t="s">
        <v>115</v>
      </c>
      <c r="F53" s="153"/>
      <c r="G53" s="11" t="s">
        <v>888</v>
      </c>
      <c r="H53" s="14">
        <v>52.74</v>
      </c>
      <c r="I53" s="120">
        <f t="shared" si="0"/>
        <v>52.74</v>
      </c>
      <c r="J53" s="126"/>
    </row>
    <row r="54" spans="1:10" ht="192">
      <c r="A54" s="125"/>
      <c r="B54" s="118">
        <v>1</v>
      </c>
      <c r="C54" s="10" t="s">
        <v>759</v>
      </c>
      <c r="D54" s="129" t="s">
        <v>273</v>
      </c>
      <c r="E54" s="152" t="s">
        <v>115</v>
      </c>
      <c r="F54" s="153"/>
      <c r="G54" s="11" t="s">
        <v>888</v>
      </c>
      <c r="H54" s="14">
        <v>52.74</v>
      </c>
      <c r="I54" s="120">
        <f t="shared" ref="I54:I85" si="1">H54*B54</f>
        <v>52.74</v>
      </c>
      <c r="J54" s="126"/>
    </row>
    <row r="55" spans="1:10" ht="120">
      <c r="A55" s="125"/>
      <c r="B55" s="118">
        <v>6</v>
      </c>
      <c r="C55" s="10" t="s">
        <v>760</v>
      </c>
      <c r="D55" s="129" t="s">
        <v>30</v>
      </c>
      <c r="E55" s="152" t="s">
        <v>277</v>
      </c>
      <c r="F55" s="153"/>
      <c r="G55" s="11" t="s">
        <v>761</v>
      </c>
      <c r="H55" s="14">
        <v>20.88</v>
      </c>
      <c r="I55" s="120">
        <f t="shared" si="1"/>
        <v>125.28</v>
      </c>
      <c r="J55" s="126"/>
    </row>
    <row r="56" spans="1:10" ht="108">
      <c r="A56" s="125"/>
      <c r="B56" s="118">
        <v>2</v>
      </c>
      <c r="C56" s="10" t="s">
        <v>762</v>
      </c>
      <c r="D56" s="129" t="s">
        <v>30</v>
      </c>
      <c r="E56" s="152"/>
      <c r="F56" s="153"/>
      <c r="G56" s="11" t="s">
        <v>763</v>
      </c>
      <c r="H56" s="14">
        <v>10.26</v>
      </c>
      <c r="I56" s="120">
        <f t="shared" si="1"/>
        <v>20.52</v>
      </c>
      <c r="J56" s="126"/>
    </row>
    <row r="57" spans="1:10" ht="108">
      <c r="A57" s="125"/>
      <c r="B57" s="118">
        <v>8</v>
      </c>
      <c r="C57" s="10" t="s">
        <v>762</v>
      </c>
      <c r="D57" s="129" t="s">
        <v>32</v>
      </c>
      <c r="E57" s="152"/>
      <c r="F57" s="153"/>
      <c r="G57" s="11" t="s">
        <v>763</v>
      </c>
      <c r="H57" s="14">
        <v>10.26</v>
      </c>
      <c r="I57" s="120">
        <f t="shared" si="1"/>
        <v>82.08</v>
      </c>
      <c r="J57" s="126"/>
    </row>
    <row r="58" spans="1:10" ht="108">
      <c r="A58" s="125"/>
      <c r="B58" s="118">
        <v>8</v>
      </c>
      <c r="C58" s="10" t="s">
        <v>764</v>
      </c>
      <c r="D58" s="129" t="s">
        <v>28</v>
      </c>
      <c r="E58" s="152"/>
      <c r="F58" s="153"/>
      <c r="G58" s="11" t="s">
        <v>765</v>
      </c>
      <c r="H58" s="14">
        <v>10.97</v>
      </c>
      <c r="I58" s="120">
        <f t="shared" si="1"/>
        <v>87.76</v>
      </c>
      <c r="J58" s="126"/>
    </row>
    <row r="59" spans="1:10" ht="108">
      <c r="A59" s="125"/>
      <c r="B59" s="118">
        <v>20</v>
      </c>
      <c r="C59" s="10" t="s">
        <v>764</v>
      </c>
      <c r="D59" s="129" t="s">
        <v>31</v>
      </c>
      <c r="E59" s="152"/>
      <c r="F59" s="153"/>
      <c r="G59" s="11" t="s">
        <v>765</v>
      </c>
      <c r="H59" s="14">
        <v>10.97</v>
      </c>
      <c r="I59" s="120">
        <f t="shared" si="1"/>
        <v>219.4</v>
      </c>
      <c r="J59" s="126"/>
    </row>
    <row r="60" spans="1:10" ht="108">
      <c r="A60" s="125"/>
      <c r="B60" s="118">
        <v>2</v>
      </c>
      <c r="C60" s="10" t="s">
        <v>766</v>
      </c>
      <c r="D60" s="129" t="s">
        <v>28</v>
      </c>
      <c r="E60" s="152"/>
      <c r="F60" s="153"/>
      <c r="G60" s="11" t="s">
        <v>767</v>
      </c>
      <c r="H60" s="14">
        <v>13.8</v>
      </c>
      <c r="I60" s="120">
        <f t="shared" si="1"/>
        <v>27.6</v>
      </c>
      <c r="J60" s="126"/>
    </row>
    <row r="61" spans="1:10" ht="132">
      <c r="A61" s="125"/>
      <c r="B61" s="118">
        <v>10</v>
      </c>
      <c r="C61" s="10" t="s">
        <v>768</v>
      </c>
      <c r="D61" s="129" t="s">
        <v>30</v>
      </c>
      <c r="E61" s="152" t="s">
        <v>277</v>
      </c>
      <c r="F61" s="153"/>
      <c r="G61" s="11" t="s">
        <v>769</v>
      </c>
      <c r="H61" s="14">
        <v>23.36</v>
      </c>
      <c r="I61" s="120">
        <f t="shared" si="1"/>
        <v>233.6</v>
      </c>
      <c r="J61" s="126"/>
    </row>
    <row r="62" spans="1:10" ht="132">
      <c r="A62" s="125"/>
      <c r="B62" s="118">
        <v>4</v>
      </c>
      <c r="C62" s="10" t="s">
        <v>768</v>
      </c>
      <c r="D62" s="129" t="s">
        <v>30</v>
      </c>
      <c r="E62" s="152" t="s">
        <v>278</v>
      </c>
      <c r="F62" s="153"/>
      <c r="G62" s="11" t="s">
        <v>769</v>
      </c>
      <c r="H62" s="14">
        <v>23.36</v>
      </c>
      <c r="I62" s="120">
        <f t="shared" si="1"/>
        <v>93.44</v>
      </c>
      <c r="J62" s="126"/>
    </row>
    <row r="63" spans="1:10" ht="132">
      <c r="A63" s="125"/>
      <c r="B63" s="118">
        <v>2</v>
      </c>
      <c r="C63" s="10" t="s">
        <v>768</v>
      </c>
      <c r="D63" s="129" t="s">
        <v>31</v>
      </c>
      <c r="E63" s="152" t="s">
        <v>279</v>
      </c>
      <c r="F63" s="153"/>
      <c r="G63" s="11" t="s">
        <v>769</v>
      </c>
      <c r="H63" s="14">
        <v>23.36</v>
      </c>
      <c r="I63" s="120">
        <f t="shared" si="1"/>
        <v>46.72</v>
      </c>
      <c r="J63" s="126"/>
    </row>
    <row r="64" spans="1:10" ht="132">
      <c r="A64" s="125"/>
      <c r="B64" s="118">
        <v>18</v>
      </c>
      <c r="C64" s="10" t="s">
        <v>768</v>
      </c>
      <c r="D64" s="129" t="s">
        <v>31</v>
      </c>
      <c r="E64" s="152" t="s">
        <v>277</v>
      </c>
      <c r="F64" s="153"/>
      <c r="G64" s="11" t="s">
        <v>769</v>
      </c>
      <c r="H64" s="14">
        <v>23.36</v>
      </c>
      <c r="I64" s="120">
        <f t="shared" si="1"/>
        <v>420.48</v>
      </c>
      <c r="J64" s="126"/>
    </row>
    <row r="65" spans="1:10" ht="132">
      <c r="A65" s="125"/>
      <c r="B65" s="118">
        <v>2</v>
      </c>
      <c r="C65" s="10" t="s">
        <v>770</v>
      </c>
      <c r="D65" s="129" t="s">
        <v>28</v>
      </c>
      <c r="E65" s="152" t="s">
        <v>278</v>
      </c>
      <c r="F65" s="153"/>
      <c r="G65" s="11" t="s">
        <v>771</v>
      </c>
      <c r="H65" s="14">
        <v>24.42</v>
      </c>
      <c r="I65" s="120">
        <f t="shared" si="1"/>
        <v>48.84</v>
      </c>
      <c r="J65" s="126"/>
    </row>
    <row r="66" spans="1:10" ht="132">
      <c r="A66" s="125"/>
      <c r="B66" s="118">
        <v>4</v>
      </c>
      <c r="C66" s="10" t="s">
        <v>770</v>
      </c>
      <c r="D66" s="129" t="s">
        <v>31</v>
      </c>
      <c r="E66" s="152" t="s">
        <v>279</v>
      </c>
      <c r="F66" s="153"/>
      <c r="G66" s="11" t="s">
        <v>771</v>
      </c>
      <c r="H66" s="14">
        <v>24.42</v>
      </c>
      <c r="I66" s="120">
        <f t="shared" si="1"/>
        <v>97.68</v>
      </c>
      <c r="J66" s="126"/>
    </row>
    <row r="67" spans="1:10" ht="120">
      <c r="A67" s="125"/>
      <c r="B67" s="118">
        <v>2</v>
      </c>
      <c r="C67" s="10" t="s">
        <v>772</v>
      </c>
      <c r="D67" s="129" t="s">
        <v>30</v>
      </c>
      <c r="E67" s="152" t="s">
        <v>279</v>
      </c>
      <c r="F67" s="153"/>
      <c r="G67" s="11" t="s">
        <v>773</v>
      </c>
      <c r="H67" s="14">
        <v>22.65</v>
      </c>
      <c r="I67" s="120">
        <f t="shared" si="1"/>
        <v>45.3</v>
      </c>
      <c r="J67" s="126"/>
    </row>
    <row r="68" spans="1:10" ht="120">
      <c r="A68" s="125"/>
      <c r="B68" s="118">
        <v>2</v>
      </c>
      <c r="C68" s="10" t="s">
        <v>772</v>
      </c>
      <c r="D68" s="129" t="s">
        <v>31</v>
      </c>
      <c r="E68" s="152" t="s">
        <v>279</v>
      </c>
      <c r="F68" s="153"/>
      <c r="G68" s="11" t="s">
        <v>773</v>
      </c>
      <c r="H68" s="14">
        <v>22.65</v>
      </c>
      <c r="I68" s="120">
        <f t="shared" si="1"/>
        <v>45.3</v>
      </c>
      <c r="J68" s="126"/>
    </row>
    <row r="69" spans="1:10" ht="120">
      <c r="A69" s="125"/>
      <c r="B69" s="118">
        <v>7</v>
      </c>
      <c r="C69" s="10" t="s">
        <v>774</v>
      </c>
      <c r="D69" s="129" t="s">
        <v>30</v>
      </c>
      <c r="E69" s="152" t="s">
        <v>279</v>
      </c>
      <c r="F69" s="153"/>
      <c r="G69" s="11" t="s">
        <v>775</v>
      </c>
      <c r="H69" s="14">
        <v>22.65</v>
      </c>
      <c r="I69" s="120">
        <f t="shared" si="1"/>
        <v>158.54999999999998</v>
      </c>
      <c r="J69" s="126"/>
    </row>
    <row r="70" spans="1:10" ht="120">
      <c r="A70" s="125"/>
      <c r="B70" s="118">
        <v>5</v>
      </c>
      <c r="C70" s="10" t="s">
        <v>774</v>
      </c>
      <c r="D70" s="129" t="s">
        <v>31</v>
      </c>
      <c r="E70" s="152" t="s">
        <v>279</v>
      </c>
      <c r="F70" s="153"/>
      <c r="G70" s="11" t="s">
        <v>775</v>
      </c>
      <c r="H70" s="14">
        <v>22.65</v>
      </c>
      <c r="I70" s="120">
        <f t="shared" si="1"/>
        <v>113.25</v>
      </c>
      <c r="J70" s="126"/>
    </row>
    <row r="71" spans="1:10" ht="120">
      <c r="A71" s="125"/>
      <c r="B71" s="118">
        <v>4</v>
      </c>
      <c r="C71" s="10" t="s">
        <v>776</v>
      </c>
      <c r="D71" s="129" t="s">
        <v>28</v>
      </c>
      <c r="E71" s="152"/>
      <c r="F71" s="153"/>
      <c r="G71" s="11" t="s">
        <v>889</v>
      </c>
      <c r="H71" s="14">
        <v>4.96</v>
      </c>
      <c r="I71" s="120">
        <f t="shared" si="1"/>
        <v>19.84</v>
      </c>
      <c r="J71" s="126"/>
    </row>
    <row r="72" spans="1:10" ht="120">
      <c r="A72" s="125"/>
      <c r="B72" s="118">
        <v>1</v>
      </c>
      <c r="C72" s="10" t="s">
        <v>776</v>
      </c>
      <c r="D72" s="129" t="s">
        <v>30</v>
      </c>
      <c r="E72" s="152"/>
      <c r="F72" s="153"/>
      <c r="G72" s="11" t="s">
        <v>889</v>
      </c>
      <c r="H72" s="14">
        <v>4.96</v>
      </c>
      <c r="I72" s="120">
        <f t="shared" si="1"/>
        <v>4.96</v>
      </c>
      <c r="J72" s="126"/>
    </row>
    <row r="73" spans="1:10" ht="120">
      <c r="A73" s="125"/>
      <c r="B73" s="118">
        <v>1</v>
      </c>
      <c r="C73" s="10" t="s">
        <v>776</v>
      </c>
      <c r="D73" s="129" t="s">
        <v>31</v>
      </c>
      <c r="E73" s="152"/>
      <c r="F73" s="153"/>
      <c r="G73" s="11" t="s">
        <v>889</v>
      </c>
      <c r="H73" s="14">
        <v>4.96</v>
      </c>
      <c r="I73" s="120">
        <f t="shared" si="1"/>
        <v>4.96</v>
      </c>
      <c r="J73" s="126"/>
    </row>
    <row r="74" spans="1:10" ht="120">
      <c r="A74" s="125"/>
      <c r="B74" s="118">
        <v>9</v>
      </c>
      <c r="C74" s="10" t="s">
        <v>776</v>
      </c>
      <c r="D74" s="129" t="s">
        <v>32</v>
      </c>
      <c r="E74" s="152"/>
      <c r="F74" s="153"/>
      <c r="G74" s="11" t="s">
        <v>889</v>
      </c>
      <c r="H74" s="14">
        <v>4.96</v>
      </c>
      <c r="I74" s="120">
        <f t="shared" si="1"/>
        <v>44.64</v>
      </c>
      <c r="J74" s="126"/>
    </row>
    <row r="75" spans="1:10" ht="132">
      <c r="A75" s="125"/>
      <c r="B75" s="118">
        <v>4</v>
      </c>
      <c r="C75" s="10" t="s">
        <v>777</v>
      </c>
      <c r="D75" s="129" t="s">
        <v>778</v>
      </c>
      <c r="E75" s="152" t="s">
        <v>112</v>
      </c>
      <c r="F75" s="153"/>
      <c r="G75" s="11" t="s">
        <v>779</v>
      </c>
      <c r="H75" s="14">
        <v>31.5</v>
      </c>
      <c r="I75" s="120">
        <f t="shared" si="1"/>
        <v>126</v>
      </c>
      <c r="J75" s="126"/>
    </row>
    <row r="76" spans="1:10" ht="96">
      <c r="A76" s="125"/>
      <c r="B76" s="118">
        <v>2</v>
      </c>
      <c r="C76" s="10" t="s">
        <v>780</v>
      </c>
      <c r="D76" s="129" t="s">
        <v>30</v>
      </c>
      <c r="E76" s="152" t="s">
        <v>279</v>
      </c>
      <c r="F76" s="153"/>
      <c r="G76" s="11" t="s">
        <v>781</v>
      </c>
      <c r="H76" s="14">
        <v>9.1999999999999993</v>
      </c>
      <c r="I76" s="120">
        <f t="shared" si="1"/>
        <v>18.399999999999999</v>
      </c>
      <c r="J76" s="126"/>
    </row>
    <row r="77" spans="1:10" ht="84">
      <c r="A77" s="125"/>
      <c r="B77" s="118">
        <v>6</v>
      </c>
      <c r="C77" s="10" t="s">
        <v>782</v>
      </c>
      <c r="D77" s="129" t="s">
        <v>32</v>
      </c>
      <c r="E77" s="152" t="s">
        <v>115</v>
      </c>
      <c r="F77" s="153"/>
      <c r="G77" s="11" t="s">
        <v>783</v>
      </c>
      <c r="H77" s="14">
        <v>9.1999999999999993</v>
      </c>
      <c r="I77" s="120">
        <f t="shared" si="1"/>
        <v>55.199999999999996</v>
      </c>
      <c r="J77" s="126"/>
    </row>
    <row r="78" spans="1:10" ht="144">
      <c r="A78" s="125"/>
      <c r="B78" s="118">
        <v>4</v>
      </c>
      <c r="C78" s="10" t="s">
        <v>784</v>
      </c>
      <c r="D78" s="129" t="s">
        <v>279</v>
      </c>
      <c r="E78" s="152"/>
      <c r="F78" s="153"/>
      <c r="G78" s="11" t="s">
        <v>785</v>
      </c>
      <c r="H78" s="14">
        <v>35.04</v>
      </c>
      <c r="I78" s="120">
        <f t="shared" si="1"/>
        <v>140.16</v>
      </c>
      <c r="J78" s="126"/>
    </row>
    <row r="79" spans="1:10" ht="72">
      <c r="A79" s="125"/>
      <c r="B79" s="118">
        <v>2</v>
      </c>
      <c r="C79" s="10" t="s">
        <v>786</v>
      </c>
      <c r="D79" s="129" t="s">
        <v>320</v>
      </c>
      <c r="E79" s="152" t="s">
        <v>279</v>
      </c>
      <c r="F79" s="153"/>
      <c r="G79" s="11" t="s">
        <v>787</v>
      </c>
      <c r="H79" s="14">
        <v>26.19</v>
      </c>
      <c r="I79" s="120">
        <f t="shared" si="1"/>
        <v>52.38</v>
      </c>
      <c r="J79" s="126"/>
    </row>
    <row r="80" spans="1:10" ht="96">
      <c r="A80" s="125"/>
      <c r="B80" s="118">
        <v>2</v>
      </c>
      <c r="C80" s="10" t="s">
        <v>788</v>
      </c>
      <c r="D80" s="129" t="s">
        <v>578</v>
      </c>
      <c r="E80" s="152" t="s">
        <v>279</v>
      </c>
      <c r="F80" s="153"/>
      <c r="G80" s="11" t="s">
        <v>789</v>
      </c>
      <c r="H80" s="14">
        <v>17.34</v>
      </c>
      <c r="I80" s="120">
        <f t="shared" si="1"/>
        <v>34.68</v>
      </c>
      <c r="J80" s="126"/>
    </row>
    <row r="81" spans="1:10" ht="60">
      <c r="A81" s="125"/>
      <c r="B81" s="118">
        <v>2</v>
      </c>
      <c r="C81" s="10" t="s">
        <v>790</v>
      </c>
      <c r="D81" s="129" t="s">
        <v>300</v>
      </c>
      <c r="E81" s="152" t="s">
        <v>791</v>
      </c>
      <c r="F81" s="153"/>
      <c r="G81" s="11" t="s">
        <v>792</v>
      </c>
      <c r="H81" s="14">
        <v>12.03</v>
      </c>
      <c r="I81" s="120">
        <f t="shared" si="1"/>
        <v>24.06</v>
      </c>
      <c r="J81" s="126"/>
    </row>
    <row r="82" spans="1:10" ht="228">
      <c r="A82" s="125"/>
      <c r="B82" s="118">
        <v>3</v>
      </c>
      <c r="C82" s="10" t="s">
        <v>793</v>
      </c>
      <c r="D82" s="129" t="s">
        <v>794</v>
      </c>
      <c r="E82" s="152" t="s">
        <v>245</v>
      </c>
      <c r="F82" s="153"/>
      <c r="G82" s="11" t="s">
        <v>795</v>
      </c>
      <c r="H82" s="14">
        <v>58.4</v>
      </c>
      <c r="I82" s="120">
        <f t="shared" si="1"/>
        <v>175.2</v>
      </c>
      <c r="J82" s="126"/>
    </row>
    <row r="83" spans="1:10" ht="120">
      <c r="A83" s="125"/>
      <c r="B83" s="118">
        <v>4</v>
      </c>
      <c r="C83" s="10" t="s">
        <v>796</v>
      </c>
      <c r="D83" s="129" t="s">
        <v>30</v>
      </c>
      <c r="E83" s="152" t="s">
        <v>279</v>
      </c>
      <c r="F83" s="153"/>
      <c r="G83" s="11" t="s">
        <v>797</v>
      </c>
      <c r="H83" s="14">
        <v>20.88</v>
      </c>
      <c r="I83" s="120">
        <f t="shared" si="1"/>
        <v>83.52</v>
      </c>
      <c r="J83" s="126"/>
    </row>
    <row r="84" spans="1:10" ht="108">
      <c r="A84" s="125"/>
      <c r="B84" s="118">
        <v>2</v>
      </c>
      <c r="C84" s="10" t="s">
        <v>798</v>
      </c>
      <c r="D84" s="129" t="s">
        <v>30</v>
      </c>
      <c r="E84" s="152" t="s">
        <v>278</v>
      </c>
      <c r="F84" s="153"/>
      <c r="G84" s="11" t="s">
        <v>799</v>
      </c>
      <c r="H84" s="14">
        <v>20.88</v>
      </c>
      <c r="I84" s="120">
        <f t="shared" si="1"/>
        <v>41.76</v>
      </c>
      <c r="J84" s="126"/>
    </row>
    <row r="85" spans="1:10" ht="132">
      <c r="A85" s="125"/>
      <c r="B85" s="118">
        <v>2</v>
      </c>
      <c r="C85" s="10" t="s">
        <v>800</v>
      </c>
      <c r="D85" s="129" t="s">
        <v>30</v>
      </c>
      <c r="E85" s="152"/>
      <c r="F85" s="153"/>
      <c r="G85" s="11" t="s">
        <v>801</v>
      </c>
      <c r="H85" s="14">
        <v>20.88</v>
      </c>
      <c r="I85" s="120">
        <f t="shared" si="1"/>
        <v>41.76</v>
      </c>
      <c r="J85" s="126"/>
    </row>
    <row r="86" spans="1:10" ht="168">
      <c r="A86" s="125"/>
      <c r="B86" s="118">
        <v>10</v>
      </c>
      <c r="C86" s="10" t="s">
        <v>802</v>
      </c>
      <c r="D86" s="129" t="s">
        <v>803</v>
      </c>
      <c r="E86" s="152"/>
      <c r="F86" s="153"/>
      <c r="G86" s="11" t="s">
        <v>804</v>
      </c>
      <c r="H86" s="14">
        <v>4.96</v>
      </c>
      <c r="I86" s="120">
        <f t="shared" ref="I86:I117" si="2">H86*B86</f>
        <v>49.6</v>
      </c>
      <c r="J86" s="126"/>
    </row>
    <row r="87" spans="1:10" ht="180">
      <c r="A87" s="125"/>
      <c r="B87" s="118">
        <v>4</v>
      </c>
      <c r="C87" s="10" t="s">
        <v>805</v>
      </c>
      <c r="D87" s="129" t="s">
        <v>216</v>
      </c>
      <c r="E87" s="152"/>
      <c r="F87" s="153"/>
      <c r="G87" s="11" t="s">
        <v>806</v>
      </c>
      <c r="H87" s="14">
        <v>17.34</v>
      </c>
      <c r="I87" s="120">
        <f t="shared" si="2"/>
        <v>69.36</v>
      </c>
      <c r="J87" s="126"/>
    </row>
    <row r="88" spans="1:10" ht="132">
      <c r="A88" s="125"/>
      <c r="B88" s="118">
        <v>123</v>
      </c>
      <c r="C88" s="10" t="s">
        <v>807</v>
      </c>
      <c r="D88" s="129"/>
      <c r="E88" s="152"/>
      <c r="F88" s="153"/>
      <c r="G88" s="11" t="s">
        <v>808</v>
      </c>
      <c r="H88" s="14">
        <v>4.96</v>
      </c>
      <c r="I88" s="120">
        <f t="shared" si="2"/>
        <v>610.08000000000004</v>
      </c>
      <c r="J88" s="126"/>
    </row>
    <row r="89" spans="1:10" ht="132">
      <c r="A89" s="125"/>
      <c r="B89" s="118">
        <v>4</v>
      </c>
      <c r="C89" s="10" t="s">
        <v>809</v>
      </c>
      <c r="D89" s="129" t="s">
        <v>279</v>
      </c>
      <c r="E89" s="152" t="s">
        <v>273</v>
      </c>
      <c r="F89" s="153"/>
      <c r="G89" s="11" t="s">
        <v>810</v>
      </c>
      <c r="H89" s="14">
        <v>15.57</v>
      </c>
      <c r="I89" s="120">
        <f t="shared" si="2"/>
        <v>62.28</v>
      </c>
      <c r="J89" s="126"/>
    </row>
    <row r="90" spans="1:10" ht="132">
      <c r="A90" s="125"/>
      <c r="B90" s="118">
        <v>8</v>
      </c>
      <c r="C90" s="10" t="s">
        <v>809</v>
      </c>
      <c r="D90" s="129" t="s">
        <v>279</v>
      </c>
      <c r="E90" s="152" t="s">
        <v>275</v>
      </c>
      <c r="F90" s="153"/>
      <c r="G90" s="11" t="s">
        <v>810</v>
      </c>
      <c r="H90" s="14">
        <v>15.57</v>
      </c>
      <c r="I90" s="120">
        <f t="shared" si="2"/>
        <v>124.56</v>
      </c>
      <c r="J90" s="126"/>
    </row>
    <row r="91" spans="1:10" ht="108">
      <c r="A91" s="125"/>
      <c r="B91" s="118">
        <v>14</v>
      </c>
      <c r="C91" s="10" t="s">
        <v>811</v>
      </c>
      <c r="D91" s="129" t="s">
        <v>812</v>
      </c>
      <c r="E91" s="152" t="s">
        <v>279</v>
      </c>
      <c r="F91" s="153"/>
      <c r="G91" s="11" t="s">
        <v>813</v>
      </c>
      <c r="H91" s="14">
        <v>24.42</v>
      </c>
      <c r="I91" s="120">
        <f t="shared" si="2"/>
        <v>341.88</v>
      </c>
      <c r="J91" s="126"/>
    </row>
    <row r="92" spans="1:10" ht="108">
      <c r="A92" s="125"/>
      <c r="B92" s="118">
        <v>4</v>
      </c>
      <c r="C92" s="10" t="s">
        <v>811</v>
      </c>
      <c r="D92" s="129" t="s">
        <v>814</v>
      </c>
      <c r="E92" s="152" t="s">
        <v>278</v>
      </c>
      <c r="F92" s="153"/>
      <c r="G92" s="11" t="s">
        <v>813</v>
      </c>
      <c r="H92" s="14">
        <v>24.42</v>
      </c>
      <c r="I92" s="120">
        <f t="shared" si="2"/>
        <v>97.68</v>
      </c>
      <c r="J92" s="126"/>
    </row>
    <row r="93" spans="1:10" ht="156">
      <c r="A93" s="125"/>
      <c r="B93" s="118">
        <v>2</v>
      </c>
      <c r="C93" s="10" t="s">
        <v>815</v>
      </c>
      <c r="D93" s="129" t="s">
        <v>816</v>
      </c>
      <c r="E93" s="152" t="s">
        <v>31</v>
      </c>
      <c r="F93" s="153"/>
      <c r="G93" s="11" t="s">
        <v>817</v>
      </c>
      <c r="H93" s="14">
        <v>20.88</v>
      </c>
      <c r="I93" s="120">
        <f t="shared" si="2"/>
        <v>41.76</v>
      </c>
      <c r="J93" s="126"/>
    </row>
    <row r="94" spans="1:10" ht="96">
      <c r="A94" s="125"/>
      <c r="B94" s="118">
        <v>2</v>
      </c>
      <c r="C94" s="10" t="s">
        <v>818</v>
      </c>
      <c r="D94" s="129" t="s">
        <v>30</v>
      </c>
      <c r="E94" s="152"/>
      <c r="F94" s="153"/>
      <c r="G94" s="11" t="s">
        <v>819</v>
      </c>
      <c r="H94" s="14">
        <v>12.74</v>
      </c>
      <c r="I94" s="120">
        <f t="shared" si="2"/>
        <v>25.48</v>
      </c>
      <c r="J94" s="126"/>
    </row>
    <row r="95" spans="1:10" ht="96">
      <c r="A95" s="125"/>
      <c r="B95" s="118">
        <v>4</v>
      </c>
      <c r="C95" s="10" t="s">
        <v>818</v>
      </c>
      <c r="D95" s="129" t="s">
        <v>31</v>
      </c>
      <c r="E95" s="152"/>
      <c r="F95" s="153"/>
      <c r="G95" s="11" t="s">
        <v>819</v>
      </c>
      <c r="H95" s="14">
        <v>12.74</v>
      </c>
      <c r="I95" s="120">
        <f t="shared" si="2"/>
        <v>50.96</v>
      </c>
      <c r="J95" s="126"/>
    </row>
    <row r="96" spans="1:10" ht="96">
      <c r="A96" s="125"/>
      <c r="B96" s="118">
        <v>6</v>
      </c>
      <c r="C96" s="10" t="s">
        <v>820</v>
      </c>
      <c r="D96" s="129" t="s">
        <v>30</v>
      </c>
      <c r="E96" s="152"/>
      <c r="F96" s="153"/>
      <c r="G96" s="11" t="s">
        <v>821</v>
      </c>
      <c r="H96" s="14">
        <v>13.8</v>
      </c>
      <c r="I96" s="120">
        <f t="shared" si="2"/>
        <v>82.800000000000011</v>
      </c>
      <c r="J96" s="126"/>
    </row>
    <row r="97" spans="1:10" ht="108">
      <c r="A97" s="125"/>
      <c r="B97" s="118">
        <v>6</v>
      </c>
      <c r="C97" s="10" t="s">
        <v>822</v>
      </c>
      <c r="D97" s="129" t="s">
        <v>32</v>
      </c>
      <c r="E97" s="152"/>
      <c r="F97" s="153"/>
      <c r="G97" s="11" t="s">
        <v>823</v>
      </c>
      <c r="H97" s="14">
        <v>9.1999999999999993</v>
      </c>
      <c r="I97" s="120">
        <f t="shared" si="2"/>
        <v>55.199999999999996</v>
      </c>
      <c r="J97" s="126"/>
    </row>
    <row r="98" spans="1:10" ht="144">
      <c r="A98" s="125"/>
      <c r="B98" s="118">
        <v>4</v>
      </c>
      <c r="C98" s="10" t="s">
        <v>606</v>
      </c>
      <c r="D98" s="129" t="s">
        <v>30</v>
      </c>
      <c r="E98" s="152" t="s">
        <v>279</v>
      </c>
      <c r="F98" s="153"/>
      <c r="G98" s="11" t="s">
        <v>608</v>
      </c>
      <c r="H98" s="14">
        <v>24.42</v>
      </c>
      <c r="I98" s="120">
        <f t="shared" si="2"/>
        <v>97.68</v>
      </c>
      <c r="J98" s="126"/>
    </row>
    <row r="99" spans="1:10" ht="144">
      <c r="A99" s="125"/>
      <c r="B99" s="118">
        <v>2</v>
      </c>
      <c r="C99" s="10" t="s">
        <v>824</v>
      </c>
      <c r="D99" s="129" t="s">
        <v>30</v>
      </c>
      <c r="E99" s="152" t="s">
        <v>279</v>
      </c>
      <c r="F99" s="153"/>
      <c r="G99" s="11" t="s">
        <v>825</v>
      </c>
      <c r="H99" s="14">
        <v>24.42</v>
      </c>
      <c r="I99" s="120">
        <f t="shared" si="2"/>
        <v>48.84</v>
      </c>
      <c r="J99" s="126"/>
    </row>
    <row r="100" spans="1:10" ht="144">
      <c r="A100" s="125"/>
      <c r="B100" s="118">
        <v>3</v>
      </c>
      <c r="C100" s="10" t="s">
        <v>826</v>
      </c>
      <c r="D100" s="129" t="s">
        <v>30</v>
      </c>
      <c r="E100" s="152"/>
      <c r="F100" s="153"/>
      <c r="G100" s="11" t="s">
        <v>827</v>
      </c>
      <c r="H100" s="14">
        <v>24.42</v>
      </c>
      <c r="I100" s="120">
        <f t="shared" si="2"/>
        <v>73.260000000000005</v>
      </c>
      <c r="J100" s="126"/>
    </row>
    <row r="101" spans="1:10" ht="108">
      <c r="A101" s="125"/>
      <c r="B101" s="118">
        <v>24</v>
      </c>
      <c r="C101" s="10" t="s">
        <v>650</v>
      </c>
      <c r="D101" s="129" t="s">
        <v>641</v>
      </c>
      <c r="E101" s="152"/>
      <c r="F101" s="153"/>
      <c r="G101" s="11" t="s">
        <v>652</v>
      </c>
      <c r="H101" s="14">
        <v>4.96</v>
      </c>
      <c r="I101" s="120">
        <f t="shared" si="2"/>
        <v>119.03999999999999</v>
      </c>
      <c r="J101" s="126"/>
    </row>
    <row r="102" spans="1:10" ht="108">
      <c r="A102" s="125"/>
      <c r="B102" s="118">
        <v>4</v>
      </c>
      <c r="C102" s="10" t="s">
        <v>828</v>
      </c>
      <c r="D102" s="129" t="s">
        <v>34</v>
      </c>
      <c r="E102" s="152"/>
      <c r="F102" s="153"/>
      <c r="G102" s="11" t="s">
        <v>829</v>
      </c>
      <c r="H102" s="14">
        <v>35.04</v>
      </c>
      <c r="I102" s="120">
        <f t="shared" si="2"/>
        <v>140.16</v>
      </c>
      <c r="J102" s="126"/>
    </row>
    <row r="103" spans="1:10" ht="108">
      <c r="A103" s="125"/>
      <c r="B103" s="118">
        <v>2</v>
      </c>
      <c r="C103" s="10" t="s">
        <v>830</v>
      </c>
      <c r="D103" s="129" t="s">
        <v>30</v>
      </c>
      <c r="E103" s="152"/>
      <c r="F103" s="153"/>
      <c r="G103" s="11" t="s">
        <v>831</v>
      </c>
      <c r="H103" s="14">
        <v>41.41</v>
      </c>
      <c r="I103" s="120">
        <f t="shared" si="2"/>
        <v>82.82</v>
      </c>
      <c r="J103" s="126"/>
    </row>
    <row r="104" spans="1:10" ht="120">
      <c r="A104" s="125"/>
      <c r="B104" s="118">
        <v>1</v>
      </c>
      <c r="C104" s="10" t="s">
        <v>832</v>
      </c>
      <c r="D104" s="129" t="s">
        <v>30</v>
      </c>
      <c r="E104" s="152" t="s">
        <v>833</v>
      </c>
      <c r="F104" s="153"/>
      <c r="G104" s="11" t="s">
        <v>834</v>
      </c>
      <c r="H104" s="14">
        <v>52.03</v>
      </c>
      <c r="I104" s="120">
        <f t="shared" si="2"/>
        <v>52.03</v>
      </c>
      <c r="J104" s="126"/>
    </row>
    <row r="105" spans="1:10" ht="120">
      <c r="A105" s="125"/>
      <c r="B105" s="118">
        <v>1</v>
      </c>
      <c r="C105" s="10" t="s">
        <v>835</v>
      </c>
      <c r="D105" s="129" t="s">
        <v>30</v>
      </c>
      <c r="E105" s="152" t="s">
        <v>833</v>
      </c>
      <c r="F105" s="153"/>
      <c r="G105" s="11" t="s">
        <v>836</v>
      </c>
      <c r="H105" s="14">
        <v>55.22</v>
      </c>
      <c r="I105" s="120">
        <f t="shared" si="2"/>
        <v>55.22</v>
      </c>
      <c r="J105" s="126"/>
    </row>
    <row r="106" spans="1:10" ht="120">
      <c r="A106" s="125"/>
      <c r="B106" s="118">
        <v>1</v>
      </c>
      <c r="C106" s="10" t="s">
        <v>837</v>
      </c>
      <c r="D106" s="129" t="s">
        <v>30</v>
      </c>
      <c r="E106" s="152" t="s">
        <v>838</v>
      </c>
      <c r="F106" s="153"/>
      <c r="G106" s="11" t="s">
        <v>839</v>
      </c>
      <c r="H106" s="14">
        <v>73.62</v>
      </c>
      <c r="I106" s="120">
        <f t="shared" si="2"/>
        <v>73.62</v>
      </c>
      <c r="J106" s="126"/>
    </row>
    <row r="107" spans="1:10" ht="120">
      <c r="A107" s="125"/>
      <c r="B107" s="118">
        <v>1</v>
      </c>
      <c r="C107" s="10" t="s">
        <v>840</v>
      </c>
      <c r="D107" s="129" t="s">
        <v>216</v>
      </c>
      <c r="E107" s="152"/>
      <c r="F107" s="153"/>
      <c r="G107" s="11" t="s">
        <v>841</v>
      </c>
      <c r="H107" s="14">
        <v>86.72</v>
      </c>
      <c r="I107" s="120">
        <f t="shared" si="2"/>
        <v>86.72</v>
      </c>
      <c r="J107" s="126"/>
    </row>
    <row r="108" spans="1:10" ht="108">
      <c r="A108" s="125"/>
      <c r="B108" s="118">
        <v>2</v>
      </c>
      <c r="C108" s="10" t="s">
        <v>842</v>
      </c>
      <c r="D108" s="129" t="s">
        <v>31</v>
      </c>
      <c r="E108" s="152" t="s">
        <v>115</v>
      </c>
      <c r="F108" s="153"/>
      <c r="G108" s="11" t="s">
        <v>843</v>
      </c>
      <c r="H108" s="14">
        <v>27.61</v>
      </c>
      <c r="I108" s="120">
        <f t="shared" si="2"/>
        <v>55.22</v>
      </c>
      <c r="J108" s="126"/>
    </row>
    <row r="109" spans="1:10" ht="120">
      <c r="A109" s="125"/>
      <c r="B109" s="118">
        <v>1</v>
      </c>
      <c r="C109" s="10" t="s">
        <v>844</v>
      </c>
      <c r="D109" s="129" t="s">
        <v>277</v>
      </c>
      <c r="E109" s="152"/>
      <c r="F109" s="153"/>
      <c r="G109" s="11" t="s">
        <v>845</v>
      </c>
      <c r="H109" s="14">
        <v>69.02</v>
      </c>
      <c r="I109" s="120">
        <f t="shared" si="2"/>
        <v>69.02</v>
      </c>
      <c r="J109" s="126"/>
    </row>
    <row r="110" spans="1:10" ht="120">
      <c r="A110" s="125"/>
      <c r="B110" s="118">
        <v>1</v>
      </c>
      <c r="C110" s="10" t="s">
        <v>846</v>
      </c>
      <c r="D110" s="129" t="s">
        <v>277</v>
      </c>
      <c r="E110" s="152"/>
      <c r="F110" s="153"/>
      <c r="G110" s="11" t="s">
        <v>847</v>
      </c>
      <c r="H110" s="14">
        <v>70.44</v>
      </c>
      <c r="I110" s="120">
        <f t="shared" si="2"/>
        <v>70.44</v>
      </c>
      <c r="J110" s="126"/>
    </row>
    <row r="111" spans="1:10" ht="132">
      <c r="A111" s="125"/>
      <c r="B111" s="118">
        <v>1</v>
      </c>
      <c r="C111" s="10" t="s">
        <v>848</v>
      </c>
      <c r="D111" s="129"/>
      <c r="E111" s="152"/>
      <c r="F111" s="153"/>
      <c r="G111" s="11" t="s">
        <v>849</v>
      </c>
      <c r="H111" s="14">
        <v>69.02</v>
      </c>
      <c r="I111" s="120">
        <f t="shared" si="2"/>
        <v>69.02</v>
      </c>
      <c r="J111" s="126"/>
    </row>
    <row r="112" spans="1:10" ht="132">
      <c r="A112" s="125"/>
      <c r="B112" s="118">
        <v>1</v>
      </c>
      <c r="C112" s="10" t="s">
        <v>850</v>
      </c>
      <c r="D112" s="129" t="s">
        <v>279</v>
      </c>
      <c r="E112" s="152"/>
      <c r="F112" s="153"/>
      <c r="G112" s="11" t="s">
        <v>851</v>
      </c>
      <c r="H112" s="14">
        <v>69.38</v>
      </c>
      <c r="I112" s="120">
        <f t="shared" si="2"/>
        <v>69.38</v>
      </c>
      <c r="J112" s="126"/>
    </row>
    <row r="113" spans="1:10" ht="156">
      <c r="A113" s="125"/>
      <c r="B113" s="118">
        <v>1</v>
      </c>
      <c r="C113" s="10" t="s">
        <v>852</v>
      </c>
      <c r="D113" s="129" t="s">
        <v>112</v>
      </c>
      <c r="E113" s="152"/>
      <c r="F113" s="153"/>
      <c r="G113" s="11" t="s">
        <v>853</v>
      </c>
      <c r="H113" s="14">
        <v>130.97</v>
      </c>
      <c r="I113" s="120">
        <f t="shared" si="2"/>
        <v>130.97</v>
      </c>
      <c r="J113" s="126"/>
    </row>
    <row r="114" spans="1:10" ht="156">
      <c r="A114" s="125"/>
      <c r="B114" s="118">
        <v>1</v>
      </c>
      <c r="C114" s="10" t="s">
        <v>852</v>
      </c>
      <c r="D114" s="129" t="s">
        <v>218</v>
      </c>
      <c r="E114" s="152"/>
      <c r="F114" s="153"/>
      <c r="G114" s="11" t="s">
        <v>853</v>
      </c>
      <c r="H114" s="14">
        <v>130.97</v>
      </c>
      <c r="I114" s="120">
        <f t="shared" si="2"/>
        <v>130.97</v>
      </c>
      <c r="J114" s="126"/>
    </row>
    <row r="115" spans="1:10" ht="156">
      <c r="A115" s="125"/>
      <c r="B115" s="118">
        <v>1</v>
      </c>
      <c r="C115" s="10" t="s">
        <v>852</v>
      </c>
      <c r="D115" s="129" t="s">
        <v>273</v>
      </c>
      <c r="E115" s="152"/>
      <c r="F115" s="153"/>
      <c r="G115" s="11" t="s">
        <v>853</v>
      </c>
      <c r="H115" s="14">
        <v>130.97</v>
      </c>
      <c r="I115" s="120">
        <f t="shared" si="2"/>
        <v>130.97</v>
      </c>
      <c r="J115" s="126"/>
    </row>
    <row r="116" spans="1:10" ht="144">
      <c r="A116" s="125"/>
      <c r="B116" s="118">
        <v>1</v>
      </c>
      <c r="C116" s="10" t="s">
        <v>854</v>
      </c>
      <c r="D116" s="129" t="s">
        <v>269</v>
      </c>
      <c r="E116" s="152"/>
      <c r="F116" s="153"/>
      <c r="G116" s="11" t="s">
        <v>855</v>
      </c>
      <c r="H116" s="14">
        <v>84.95</v>
      </c>
      <c r="I116" s="120">
        <f t="shared" si="2"/>
        <v>84.95</v>
      </c>
      <c r="J116" s="126"/>
    </row>
    <row r="117" spans="1:10" ht="144">
      <c r="A117" s="125"/>
      <c r="B117" s="118">
        <v>1</v>
      </c>
      <c r="C117" s="10" t="s">
        <v>854</v>
      </c>
      <c r="D117" s="129" t="s">
        <v>274</v>
      </c>
      <c r="E117" s="152"/>
      <c r="F117" s="153"/>
      <c r="G117" s="11" t="s">
        <v>855</v>
      </c>
      <c r="H117" s="14">
        <v>84.95</v>
      </c>
      <c r="I117" s="120">
        <f t="shared" si="2"/>
        <v>84.95</v>
      </c>
      <c r="J117" s="126"/>
    </row>
    <row r="118" spans="1:10" ht="144">
      <c r="A118" s="125"/>
      <c r="B118" s="118">
        <v>1</v>
      </c>
      <c r="C118" s="10" t="s">
        <v>856</v>
      </c>
      <c r="D118" s="129" t="s">
        <v>220</v>
      </c>
      <c r="E118" s="152"/>
      <c r="F118" s="153"/>
      <c r="G118" s="11" t="s">
        <v>857</v>
      </c>
      <c r="H118" s="14">
        <v>84.95</v>
      </c>
      <c r="I118" s="120">
        <f t="shared" ref="I118:I130" si="3">H118*B118</f>
        <v>84.95</v>
      </c>
      <c r="J118" s="126"/>
    </row>
    <row r="119" spans="1:10" ht="144">
      <c r="A119" s="125"/>
      <c r="B119" s="118">
        <v>1</v>
      </c>
      <c r="C119" s="10" t="s">
        <v>858</v>
      </c>
      <c r="D119" s="129" t="s">
        <v>859</v>
      </c>
      <c r="E119" s="152"/>
      <c r="F119" s="153"/>
      <c r="G119" s="11" t="s">
        <v>860</v>
      </c>
      <c r="H119" s="14">
        <v>187.25</v>
      </c>
      <c r="I119" s="120">
        <f t="shared" si="3"/>
        <v>187.25</v>
      </c>
      <c r="J119" s="126"/>
    </row>
    <row r="120" spans="1:10" ht="108">
      <c r="A120" s="125"/>
      <c r="B120" s="118">
        <v>1</v>
      </c>
      <c r="C120" s="10" t="s">
        <v>861</v>
      </c>
      <c r="D120" s="129" t="s">
        <v>739</v>
      </c>
      <c r="E120" s="152"/>
      <c r="F120" s="153"/>
      <c r="G120" s="11" t="s">
        <v>862</v>
      </c>
      <c r="H120" s="14">
        <v>22.65</v>
      </c>
      <c r="I120" s="120">
        <f t="shared" si="3"/>
        <v>22.65</v>
      </c>
      <c r="J120" s="126"/>
    </row>
    <row r="121" spans="1:10" ht="108">
      <c r="A121" s="125"/>
      <c r="B121" s="118">
        <v>2</v>
      </c>
      <c r="C121" s="10" t="s">
        <v>863</v>
      </c>
      <c r="D121" s="129" t="s">
        <v>864</v>
      </c>
      <c r="E121" s="152"/>
      <c r="F121" s="153"/>
      <c r="G121" s="11" t="s">
        <v>865</v>
      </c>
      <c r="H121" s="14">
        <v>22.65</v>
      </c>
      <c r="I121" s="120">
        <f t="shared" si="3"/>
        <v>45.3</v>
      </c>
      <c r="J121" s="126"/>
    </row>
    <row r="122" spans="1:10" ht="108">
      <c r="A122" s="125"/>
      <c r="B122" s="118">
        <v>1</v>
      </c>
      <c r="C122" s="10" t="s">
        <v>866</v>
      </c>
      <c r="D122" s="129" t="s">
        <v>279</v>
      </c>
      <c r="E122" s="152"/>
      <c r="F122" s="153"/>
      <c r="G122" s="11" t="s">
        <v>867</v>
      </c>
      <c r="H122" s="14">
        <v>26.19</v>
      </c>
      <c r="I122" s="120">
        <f t="shared" si="3"/>
        <v>26.19</v>
      </c>
      <c r="J122" s="126"/>
    </row>
    <row r="123" spans="1:10" ht="108">
      <c r="A123" s="125"/>
      <c r="B123" s="118">
        <v>3</v>
      </c>
      <c r="C123" s="10" t="s">
        <v>866</v>
      </c>
      <c r="D123" s="129" t="s">
        <v>864</v>
      </c>
      <c r="E123" s="152"/>
      <c r="F123" s="153"/>
      <c r="G123" s="11" t="s">
        <v>867</v>
      </c>
      <c r="H123" s="14">
        <v>26.19</v>
      </c>
      <c r="I123" s="120">
        <f t="shared" si="3"/>
        <v>78.570000000000007</v>
      </c>
      <c r="J123" s="126"/>
    </row>
    <row r="124" spans="1:10" ht="108">
      <c r="A124" s="125"/>
      <c r="B124" s="118">
        <v>1</v>
      </c>
      <c r="C124" s="10" t="s">
        <v>868</v>
      </c>
      <c r="D124" s="129" t="s">
        <v>739</v>
      </c>
      <c r="E124" s="152"/>
      <c r="F124" s="153"/>
      <c r="G124" s="11" t="s">
        <v>869</v>
      </c>
      <c r="H124" s="14">
        <v>26.19</v>
      </c>
      <c r="I124" s="120">
        <f t="shared" si="3"/>
        <v>26.19</v>
      </c>
      <c r="J124" s="126"/>
    </row>
    <row r="125" spans="1:10" ht="108">
      <c r="A125" s="125"/>
      <c r="B125" s="118">
        <v>2</v>
      </c>
      <c r="C125" s="10" t="s">
        <v>868</v>
      </c>
      <c r="D125" s="129" t="s">
        <v>864</v>
      </c>
      <c r="E125" s="152"/>
      <c r="F125" s="153"/>
      <c r="G125" s="11" t="s">
        <v>869</v>
      </c>
      <c r="H125" s="14">
        <v>26.19</v>
      </c>
      <c r="I125" s="120">
        <f t="shared" si="3"/>
        <v>52.38</v>
      </c>
      <c r="J125" s="126"/>
    </row>
    <row r="126" spans="1:10" ht="168">
      <c r="A126" s="125"/>
      <c r="B126" s="118">
        <v>1</v>
      </c>
      <c r="C126" s="10" t="s">
        <v>870</v>
      </c>
      <c r="D126" s="129" t="s">
        <v>30</v>
      </c>
      <c r="E126" s="152" t="s">
        <v>279</v>
      </c>
      <c r="F126" s="153"/>
      <c r="G126" s="11" t="s">
        <v>871</v>
      </c>
      <c r="H126" s="14">
        <v>96.99</v>
      </c>
      <c r="I126" s="120">
        <f t="shared" si="3"/>
        <v>96.99</v>
      </c>
      <c r="J126" s="126"/>
    </row>
    <row r="127" spans="1:10" ht="96">
      <c r="A127" s="125"/>
      <c r="B127" s="118">
        <v>1</v>
      </c>
      <c r="C127" s="10" t="s">
        <v>872</v>
      </c>
      <c r="D127" s="129" t="s">
        <v>279</v>
      </c>
      <c r="E127" s="152"/>
      <c r="F127" s="153"/>
      <c r="G127" s="11" t="s">
        <v>873</v>
      </c>
      <c r="H127" s="14">
        <v>22.65</v>
      </c>
      <c r="I127" s="120">
        <f t="shared" si="3"/>
        <v>22.65</v>
      </c>
      <c r="J127" s="126"/>
    </row>
    <row r="128" spans="1:10" ht="96">
      <c r="A128" s="125"/>
      <c r="B128" s="118">
        <v>2</v>
      </c>
      <c r="C128" s="10" t="s">
        <v>874</v>
      </c>
      <c r="D128" s="129" t="s">
        <v>864</v>
      </c>
      <c r="E128" s="152"/>
      <c r="F128" s="153"/>
      <c r="G128" s="11" t="s">
        <v>875</v>
      </c>
      <c r="H128" s="14">
        <v>26.19</v>
      </c>
      <c r="I128" s="120">
        <f t="shared" si="3"/>
        <v>52.38</v>
      </c>
      <c r="J128" s="126"/>
    </row>
    <row r="129" spans="1:10" ht="96">
      <c r="A129" s="125"/>
      <c r="B129" s="118">
        <v>1</v>
      </c>
      <c r="C129" s="10" t="s">
        <v>876</v>
      </c>
      <c r="D129" s="129" t="s">
        <v>279</v>
      </c>
      <c r="E129" s="152"/>
      <c r="F129" s="153"/>
      <c r="G129" s="11" t="s">
        <v>877</v>
      </c>
      <c r="H129" s="14">
        <v>26.19</v>
      </c>
      <c r="I129" s="120">
        <f t="shared" si="3"/>
        <v>26.19</v>
      </c>
      <c r="J129" s="126"/>
    </row>
    <row r="130" spans="1:10" ht="96">
      <c r="A130" s="125"/>
      <c r="B130" s="119">
        <v>1</v>
      </c>
      <c r="C130" s="12" t="s">
        <v>878</v>
      </c>
      <c r="D130" s="130" t="s">
        <v>833</v>
      </c>
      <c r="E130" s="162"/>
      <c r="F130" s="163"/>
      <c r="G130" s="13" t="s">
        <v>879</v>
      </c>
      <c r="H130" s="15">
        <v>43.89</v>
      </c>
      <c r="I130" s="121">
        <f t="shared" si="3"/>
        <v>43.89</v>
      </c>
      <c r="J130" s="126"/>
    </row>
  </sheetData>
  <mergeCells count="113">
    <mergeCell ref="E126:F126"/>
    <mergeCell ref="E127:F127"/>
    <mergeCell ref="E128:F128"/>
    <mergeCell ref="E129:F129"/>
    <mergeCell ref="E130:F130"/>
    <mergeCell ref="E121:F121"/>
    <mergeCell ref="E122:F122"/>
    <mergeCell ref="E123:F123"/>
    <mergeCell ref="E124:F124"/>
    <mergeCell ref="E125:F125"/>
    <mergeCell ref="E116:F116"/>
    <mergeCell ref="E117:F117"/>
    <mergeCell ref="E118:F118"/>
    <mergeCell ref="E119:F119"/>
    <mergeCell ref="E120:F120"/>
    <mergeCell ref="E111:F111"/>
    <mergeCell ref="E112:F112"/>
    <mergeCell ref="E113:F113"/>
    <mergeCell ref="E114:F114"/>
    <mergeCell ref="E115:F115"/>
    <mergeCell ref="E106:F106"/>
    <mergeCell ref="E107:F107"/>
    <mergeCell ref="E108:F108"/>
    <mergeCell ref="E109:F109"/>
    <mergeCell ref="E110:F110"/>
    <mergeCell ref="E101:F101"/>
    <mergeCell ref="E102:F102"/>
    <mergeCell ref="E103:F103"/>
    <mergeCell ref="E104:F104"/>
    <mergeCell ref="E105:F105"/>
    <mergeCell ref="E96:F96"/>
    <mergeCell ref="E97:F97"/>
    <mergeCell ref="E98:F98"/>
    <mergeCell ref="E99:F99"/>
    <mergeCell ref="E100:F100"/>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E31:F31"/>
    <mergeCell ref="E32:F32"/>
    <mergeCell ref="E33:F33"/>
    <mergeCell ref="E34:F34"/>
    <mergeCell ref="E35:F35"/>
    <mergeCell ref="E23:F23"/>
    <mergeCell ref="E30:F30"/>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6" t="s">
        <v>139</v>
      </c>
      <c r="C2" s="132"/>
      <c r="D2" s="132"/>
      <c r="E2" s="132"/>
      <c r="F2" s="132"/>
      <c r="G2" s="132"/>
      <c r="H2" s="132"/>
      <c r="I2" s="132"/>
      <c r="J2" s="132"/>
      <c r="K2" s="137" t="s">
        <v>145</v>
      </c>
      <c r="L2" s="126"/>
      <c r="N2">
        <v>9141.2100000000028</v>
      </c>
      <c r="O2" t="s">
        <v>188</v>
      </c>
    </row>
    <row r="3" spans="1:15" ht="12.75" customHeight="1">
      <c r="A3" s="125"/>
      <c r="B3" s="133" t="s">
        <v>140</v>
      </c>
      <c r="C3" s="132"/>
      <c r="D3" s="132"/>
      <c r="E3" s="132"/>
      <c r="F3" s="132"/>
      <c r="G3" s="132"/>
      <c r="H3" s="132"/>
      <c r="I3" s="132"/>
      <c r="J3" s="132"/>
      <c r="K3" s="132"/>
      <c r="L3" s="126"/>
      <c r="N3">
        <v>9141.2100000000028</v>
      </c>
      <c r="O3" t="s">
        <v>189</v>
      </c>
    </row>
    <row r="4" spans="1:15" ht="12.75" customHeight="1">
      <c r="A4" s="125"/>
      <c r="B4" s="133" t="s">
        <v>141</v>
      </c>
      <c r="C4" s="132"/>
      <c r="D4" s="132"/>
      <c r="E4" s="132"/>
      <c r="F4" s="132"/>
      <c r="G4" s="132"/>
      <c r="H4" s="132"/>
      <c r="I4" s="132"/>
      <c r="J4" s="132"/>
      <c r="K4" s="132"/>
      <c r="L4" s="126"/>
    </row>
    <row r="5" spans="1:15" ht="12.75" customHeight="1">
      <c r="A5" s="125"/>
      <c r="B5" s="133" t="s">
        <v>142</v>
      </c>
      <c r="C5" s="132"/>
      <c r="D5" s="132"/>
      <c r="E5" s="132"/>
      <c r="F5" s="132"/>
      <c r="G5" s="132"/>
      <c r="H5" s="132"/>
      <c r="I5" s="132"/>
      <c r="J5" s="132"/>
      <c r="K5" s="132"/>
      <c r="L5" s="126"/>
    </row>
    <row r="6" spans="1:15" ht="12.75" customHeight="1">
      <c r="A6" s="125"/>
      <c r="B6" s="133" t="s">
        <v>143</v>
      </c>
      <c r="C6" s="132"/>
      <c r="D6" s="132"/>
      <c r="E6" s="132"/>
      <c r="F6" s="132"/>
      <c r="G6" s="132"/>
      <c r="H6" s="132"/>
      <c r="I6" s="132"/>
      <c r="J6" s="132"/>
      <c r="K6" s="132"/>
      <c r="L6" s="126"/>
    </row>
    <row r="7" spans="1:15" ht="12.75" customHeight="1">
      <c r="A7" s="125"/>
      <c r="B7" s="133" t="s">
        <v>144</v>
      </c>
      <c r="C7" s="132"/>
      <c r="D7" s="132"/>
      <c r="E7" s="132"/>
      <c r="F7" s="132"/>
      <c r="G7" s="132"/>
      <c r="H7" s="132"/>
      <c r="I7" s="132"/>
      <c r="J7" s="132"/>
      <c r="K7" s="132"/>
      <c r="L7" s="126"/>
    </row>
    <row r="8" spans="1:15" ht="12.75" customHeight="1">
      <c r="A8" s="125"/>
      <c r="B8" s="132"/>
      <c r="C8" s="132"/>
      <c r="D8" s="132"/>
      <c r="E8" s="132"/>
      <c r="F8" s="132"/>
      <c r="G8" s="132"/>
      <c r="H8" s="132"/>
      <c r="I8" s="132"/>
      <c r="J8" s="132"/>
      <c r="K8" s="132"/>
      <c r="L8" s="126"/>
    </row>
    <row r="9" spans="1:15" ht="12.75" customHeight="1">
      <c r="A9" s="125"/>
      <c r="B9" s="112" t="s">
        <v>5</v>
      </c>
      <c r="C9" s="113"/>
      <c r="D9" s="113"/>
      <c r="E9" s="113"/>
      <c r="F9" s="114"/>
      <c r="G9" s="109"/>
      <c r="H9" s="110" t="s">
        <v>12</v>
      </c>
      <c r="I9" s="132"/>
      <c r="J9" s="132"/>
      <c r="K9" s="110" t="s">
        <v>201</v>
      </c>
      <c r="L9" s="126"/>
    </row>
    <row r="10" spans="1:15" ht="15" customHeight="1">
      <c r="A10" s="125"/>
      <c r="B10" s="125" t="s">
        <v>716</v>
      </c>
      <c r="C10" s="132"/>
      <c r="D10" s="132"/>
      <c r="E10" s="132"/>
      <c r="F10" s="126"/>
      <c r="G10" s="127"/>
      <c r="H10" s="127" t="s">
        <v>716</v>
      </c>
      <c r="I10" s="132"/>
      <c r="J10" s="132"/>
      <c r="K10" s="154">
        <f>IF(Invoice!J10&lt;&gt;"",Invoice!J10,"")</f>
        <v>52359</v>
      </c>
      <c r="L10" s="126"/>
    </row>
    <row r="11" spans="1:15" ht="12.75" customHeight="1">
      <c r="A11" s="125"/>
      <c r="B11" s="125" t="s">
        <v>717</v>
      </c>
      <c r="C11" s="132"/>
      <c r="D11" s="132"/>
      <c r="E11" s="132"/>
      <c r="F11" s="126"/>
      <c r="G11" s="127"/>
      <c r="H11" s="127" t="s">
        <v>717</v>
      </c>
      <c r="I11" s="132"/>
      <c r="J11" s="132"/>
      <c r="K11" s="155"/>
      <c r="L11" s="126"/>
    </row>
    <row r="12" spans="1:15" ht="12.75" customHeight="1">
      <c r="A12" s="125"/>
      <c r="B12" s="125" t="s">
        <v>718</v>
      </c>
      <c r="C12" s="132"/>
      <c r="D12" s="132"/>
      <c r="E12" s="132"/>
      <c r="F12" s="126"/>
      <c r="G12" s="127"/>
      <c r="H12" s="127" t="s">
        <v>718</v>
      </c>
      <c r="I12" s="132"/>
      <c r="J12" s="132"/>
      <c r="K12" s="132"/>
      <c r="L12" s="126"/>
    </row>
    <row r="13" spans="1:15" ht="12.75" customHeight="1">
      <c r="A13" s="125"/>
      <c r="B13" s="125" t="s">
        <v>719</v>
      </c>
      <c r="C13" s="132"/>
      <c r="D13" s="132"/>
      <c r="E13" s="132"/>
      <c r="F13" s="126"/>
      <c r="G13" s="127"/>
      <c r="H13" s="127" t="s">
        <v>719</v>
      </c>
      <c r="I13" s="132"/>
      <c r="J13" s="132"/>
      <c r="K13" s="110" t="s">
        <v>16</v>
      </c>
      <c r="L13" s="126"/>
    </row>
    <row r="14" spans="1:15" ht="15" customHeight="1">
      <c r="A14" s="125"/>
      <c r="B14" s="125" t="s">
        <v>157</v>
      </c>
      <c r="C14" s="132"/>
      <c r="D14" s="132"/>
      <c r="E14" s="132"/>
      <c r="F14" s="126"/>
      <c r="G14" s="127"/>
      <c r="H14" s="127" t="s">
        <v>157</v>
      </c>
      <c r="I14" s="132"/>
      <c r="J14" s="132"/>
      <c r="K14" s="156">
        <f>Invoice!J14</f>
        <v>45258</v>
      </c>
      <c r="L14" s="126"/>
    </row>
    <row r="15" spans="1:15" ht="15" customHeight="1">
      <c r="A15" s="125"/>
      <c r="B15" s="6" t="s">
        <v>11</v>
      </c>
      <c r="C15" s="7"/>
      <c r="D15" s="7"/>
      <c r="E15" s="7"/>
      <c r="F15" s="8"/>
      <c r="G15" s="127"/>
      <c r="H15" s="9" t="s">
        <v>11</v>
      </c>
      <c r="I15" s="132"/>
      <c r="J15" s="132"/>
      <c r="K15" s="157"/>
      <c r="L15" s="126"/>
    </row>
    <row r="16" spans="1:15" ht="15" customHeight="1">
      <c r="A16" s="125"/>
      <c r="B16" s="132"/>
      <c r="C16" s="132"/>
      <c r="D16" s="132"/>
      <c r="E16" s="132"/>
      <c r="F16" s="132"/>
      <c r="G16" s="132"/>
      <c r="H16" s="132"/>
      <c r="I16" s="135" t="s">
        <v>147</v>
      </c>
      <c r="J16" s="135" t="s">
        <v>147</v>
      </c>
      <c r="K16" s="141">
        <v>40901</v>
      </c>
      <c r="L16" s="126"/>
    </row>
    <row r="17" spans="1:12" ht="12.75" customHeight="1">
      <c r="A17" s="125"/>
      <c r="B17" s="132" t="s">
        <v>720</v>
      </c>
      <c r="C17" s="132"/>
      <c r="D17" s="132"/>
      <c r="E17" s="132"/>
      <c r="F17" s="132"/>
      <c r="G17" s="132"/>
      <c r="H17" s="132"/>
      <c r="I17" s="135" t="s">
        <v>148</v>
      </c>
      <c r="J17" s="135" t="s">
        <v>148</v>
      </c>
      <c r="K17" s="141" t="str">
        <f>IF(Invoice!J17&lt;&gt;"",Invoice!J17,"")</f>
        <v>Sunny</v>
      </c>
      <c r="L17" s="126"/>
    </row>
    <row r="18" spans="1:12" ht="18" customHeight="1">
      <c r="A18" s="125"/>
      <c r="B18" s="132" t="s">
        <v>721</v>
      </c>
      <c r="C18" s="132"/>
      <c r="D18" s="132"/>
      <c r="E18" s="132"/>
      <c r="F18" s="132"/>
      <c r="G18" s="132"/>
      <c r="H18" s="132"/>
      <c r="I18" s="134" t="s">
        <v>264</v>
      </c>
      <c r="J18" s="134" t="s">
        <v>264</v>
      </c>
      <c r="K18" s="115" t="s">
        <v>282</v>
      </c>
      <c r="L18" s="126"/>
    </row>
    <row r="19" spans="1:12" ht="12.75" customHeight="1">
      <c r="A19" s="125"/>
      <c r="B19" s="132"/>
      <c r="C19" s="132"/>
      <c r="D19" s="132"/>
      <c r="E19" s="132"/>
      <c r="F19" s="132"/>
      <c r="G19" s="132"/>
      <c r="H19" s="132"/>
      <c r="I19" s="132"/>
      <c r="J19" s="132"/>
      <c r="K19" s="132"/>
      <c r="L19" s="126"/>
    </row>
    <row r="20" spans="1:12" ht="12.75" customHeight="1">
      <c r="A20" s="125"/>
      <c r="B20" s="111" t="s">
        <v>204</v>
      </c>
      <c r="C20" s="111" t="s">
        <v>205</v>
      </c>
      <c r="D20" s="111" t="s">
        <v>290</v>
      </c>
      <c r="E20" s="128" t="s">
        <v>206</v>
      </c>
      <c r="F20" s="158" t="s">
        <v>207</v>
      </c>
      <c r="G20" s="159"/>
      <c r="H20" s="111" t="s">
        <v>174</v>
      </c>
      <c r="I20" s="111" t="s">
        <v>208</v>
      </c>
      <c r="J20" s="111" t="s">
        <v>208</v>
      </c>
      <c r="K20" s="111" t="s">
        <v>26</v>
      </c>
      <c r="L20" s="126"/>
    </row>
    <row r="21" spans="1:12" ht="12.75" customHeight="1">
      <c r="A21" s="125"/>
      <c r="B21" s="116"/>
      <c r="C21" s="116"/>
      <c r="D21" s="116"/>
      <c r="E21" s="117"/>
      <c r="F21" s="160"/>
      <c r="G21" s="161"/>
      <c r="H21" s="116" t="s">
        <v>146</v>
      </c>
      <c r="I21" s="116"/>
      <c r="J21" s="116"/>
      <c r="K21" s="116"/>
      <c r="L21" s="126"/>
    </row>
    <row r="22" spans="1:12" ht="24" customHeight="1">
      <c r="A22" s="125"/>
      <c r="B22" s="118">
        <f>'Tax Invoice'!D18</f>
        <v>32</v>
      </c>
      <c r="C22" s="10" t="s">
        <v>586</v>
      </c>
      <c r="D22" s="10" t="s">
        <v>586</v>
      </c>
      <c r="E22" s="129"/>
      <c r="F22" s="152"/>
      <c r="G22" s="153"/>
      <c r="H22" s="11" t="s">
        <v>281</v>
      </c>
      <c r="I22" s="14">
        <f t="shared" ref="I22:I53" si="0">ROUNDUP(J22*$N$1,2)</f>
        <v>12.03</v>
      </c>
      <c r="J22" s="14">
        <v>12.03</v>
      </c>
      <c r="K22" s="120">
        <f t="shared" ref="K22:K53" si="1">I22*B22</f>
        <v>384.96</v>
      </c>
      <c r="L22" s="126"/>
    </row>
    <row r="23" spans="1:12" ht="24" customHeight="1">
      <c r="A23" s="125"/>
      <c r="B23" s="118">
        <f>'Tax Invoice'!D19</f>
        <v>4</v>
      </c>
      <c r="C23" s="10" t="s">
        <v>722</v>
      </c>
      <c r="D23" s="10" t="s">
        <v>722</v>
      </c>
      <c r="E23" s="129" t="s">
        <v>112</v>
      </c>
      <c r="F23" s="152"/>
      <c r="G23" s="153"/>
      <c r="H23" s="11" t="s">
        <v>723</v>
      </c>
      <c r="I23" s="14">
        <f t="shared" si="0"/>
        <v>12.03</v>
      </c>
      <c r="J23" s="14">
        <v>12.03</v>
      </c>
      <c r="K23" s="120">
        <f t="shared" si="1"/>
        <v>48.12</v>
      </c>
      <c r="L23" s="126"/>
    </row>
    <row r="24" spans="1:12" ht="24" customHeight="1">
      <c r="A24" s="125"/>
      <c r="B24" s="118">
        <f>'Tax Invoice'!D20</f>
        <v>3</v>
      </c>
      <c r="C24" s="10" t="s">
        <v>724</v>
      </c>
      <c r="D24" s="10" t="s">
        <v>724</v>
      </c>
      <c r="E24" s="129" t="s">
        <v>112</v>
      </c>
      <c r="F24" s="152"/>
      <c r="G24" s="153"/>
      <c r="H24" s="11" t="s">
        <v>725</v>
      </c>
      <c r="I24" s="14">
        <f t="shared" si="0"/>
        <v>12.03</v>
      </c>
      <c r="J24" s="14">
        <v>12.03</v>
      </c>
      <c r="K24" s="120">
        <f t="shared" si="1"/>
        <v>36.089999999999996</v>
      </c>
      <c r="L24" s="126"/>
    </row>
    <row r="25" spans="1:12" ht="24" customHeight="1">
      <c r="A25" s="125"/>
      <c r="B25" s="118">
        <f>'Tax Invoice'!D21</f>
        <v>4</v>
      </c>
      <c r="C25" s="10" t="s">
        <v>724</v>
      </c>
      <c r="D25" s="10" t="s">
        <v>724</v>
      </c>
      <c r="E25" s="129" t="s">
        <v>216</v>
      </c>
      <c r="F25" s="152"/>
      <c r="G25" s="153"/>
      <c r="H25" s="11" t="s">
        <v>725</v>
      </c>
      <c r="I25" s="14">
        <f t="shared" si="0"/>
        <v>12.03</v>
      </c>
      <c r="J25" s="14">
        <v>12.03</v>
      </c>
      <c r="K25" s="120">
        <f t="shared" si="1"/>
        <v>48.12</v>
      </c>
      <c r="L25" s="126"/>
    </row>
    <row r="26" spans="1:12" ht="24" customHeight="1">
      <c r="A26" s="125"/>
      <c r="B26" s="118">
        <f>'Tax Invoice'!D22</f>
        <v>4</v>
      </c>
      <c r="C26" s="10" t="s">
        <v>724</v>
      </c>
      <c r="D26" s="10" t="s">
        <v>724</v>
      </c>
      <c r="E26" s="129" t="s">
        <v>218</v>
      </c>
      <c r="F26" s="152"/>
      <c r="G26" s="153"/>
      <c r="H26" s="11" t="s">
        <v>725</v>
      </c>
      <c r="I26" s="14">
        <f t="shared" si="0"/>
        <v>12.03</v>
      </c>
      <c r="J26" s="14">
        <v>12.03</v>
      </c>
      <c r="K26" s="120">
        <f t="shared" si="1"/>
        <v>48.12</v>
      </c>
      <c r="L26" s="126"/>
    </row>
    <row r="27" spans="1:12" ht="24" customHeight="1">
      <c r="A27" s="125"/>
      <c r="B27" s="118">
        <f>'Tax Invoice'!D23</f>
        <v>2</v>
      </c>
      <c r="C27" s="10" t="s">
        <v>724</v>
      </c>
      <c r="D27" s="10" t="s">
        <v>724</v>
      </c>
      <c r="E27" s="129" t="s">
        <v>273</v>
      </c>
      <c r="F27" s="152"/>
      <c r="G27" s="153"/>
      <c r="H27" s="11" t="s">
        <v>725</v>
      </c>
      <c r="I27" s="14">
        <f t="shared" si="0"/>
        <v>12.03</v>
      </c>
      <c r="J27" s="14">
        <v>12.03</v>
      </c>
      <c r="K27" s="120">
        <f t="shared" si="1"/>
        <v>24.06</v>
      </c>
      <c r="L27" s="126"/>
    </row>
    <row r="28" spans="1:12" ht="24" customHeight="1">
      <c r="A28" s="125"/>
      <c r="B28" s="118">
        <f>'Tax Invoice'!D24</f>
        <v>2</v>
      </c>
      <c r="C28" s="10" t="s">
        <v>724</v>
      </c>
      <c r="D28" s="10" t="s">
        <v>724</v>
      </c>
      <c r="E28" s="129" t="s">
        <v>274</v>
      </c>
      <c r="F28" s="152"/>
      <c r="G28" s="153"/>
      <c r="H28" s="11" t="s">
        <v>725</v>
      </c>
      <c r="I28" s="14">
        <f t="shared" si="0"/>
        <v>12.03</v>
      </c>
      <c r="J28" s="14">
        <v>12.03</v>
      </c>
      <c r="K28" s="120">
        <f t="shared" si="1"/>
        <v>24.06</v>
      </c>
      <c r="L28" s="126"/>
    </row>
    <row r="29" spans="1:12" ht="12.75" customHeight="1">
      <c r="A29" s="125"/>
      <c r="B29" s="118">
        <f>'Tax Invoice'!D25</f>
        <v>2</v>
      </c>
      <c r="C29" s="10" t="s">
        <v>726</v>
      </c>
      <c r="D29" s="10" t="s">
        <v>880</v>
      </c>
      <c r="E29" s="129" t="s">
        <v>727</v>
      </c>
      <c r="F29" s="152" t="s">
        <v>279</v>
      </c>
      <c r="G29" s="153"/>
      <c r="H29" s="11" t="s">
        <v>728</v>
      </c>
      <c r="I29" s="14">
        <f t="shared" si="0"/>
        <v>18.41</v>
      </c>
      <c r="J29" s="14">
        <v>18.41</v>
      </c>
      <c r="K29" s="120">
        <f t="shared" si="1"/>
        <v>36.82</v>
      </c>
      <c r="L29" s="126"/>
    </row>
    <row r="30" spans="1:12" ht="24" customHeight="1">
      <c r="A30" s="125"/>
      <c r="B30" s="118">
        <f>'Tax Invoice'!D26</f>
        <v>4</v>
      </c>
      <c r="C30" s="10" t="s">
        <v>729</v>
      </c>
      <c r="D30" s="10" t="s">
        <v>729</v>
      </c>
      <c r="E30" s="129" t="s">
        <v>730</v>
      </c>
      <c r="F30" s="152" t="s">
        <v>30</v>
      </c>
      <c r="G30" s="153"/>
      <c r="H30" s="11" t="s">
        <v>731</v>
      </c>
      <c r="I30" s="14">
        <f t="shared" si="0"/>
        <v>6.73</v>
      </c>
      <c r="J30" s="14">
        <v>6.73</v>
      </c>
      <c r="K30" s="120">
        <f t="shared" si="1"/>
        <v>26.92</v>
      </c>
      <c r="L30" s="126"/>
    </row>
    <row r="31" spans="1:12" ht="24" customHeight="1">
      <c r="A31" s="125"/>
      <c r="B31" s="118">
        <f>'Tax Invoice'!D27</f>
        <v>8</v>
      </c>
      <c r="C31" s="10" t="s">
        <v>732</v>
      </c>
      <c r="D31" s="10" t="s">
        <v>732</v>
      </c>
      <c r="E31" s="129" t="s">
        <v>28</v>
      </c>
      <c r="F31" s="152" t="s">
        <v>279</v>
      </c>
      <c r="G31" s="153"/>
      <c r="H31" s="11" t="s">
        <v>733</v>
      </c>
      <c r="I31" s="14">
        <f t="shared" si="0"/>
        <v>20.88</v>
      </c>
      <c r="J31" s="14">
        <v>20.88</v>
      </c>
      <c r="K31" s="120">
        <f t="shared" si="1"/>
        <v>167.04</v>
      </c>
      <c r="L31" s="126"/>
    </row>
    <row r="32" spans="1:12" ht="24" customHeight="1">
      <c r="A32" s="125"/>
      <c r="B32" s="118">
        <f>'Tax Invoice'!D28</f>
        <v>3</v>
      </c>
      <c r="C32" s="10" t="s">
        <v>732</v>
      </c>
      <c r="D32" s="10" t="s">
        <v>732</v>
      </c>
      <c r="E32" s="129" t="s">
        <v>28</v>
      </c>
      <c r="F32" s="152" t="s">
        <v>278</v>
      </c>
      <c r="G32" s="153"/>
      <c r="H32" s="11" t="s">
        <v>733</v>
      </c>
      <c r="I32" s="14">
        <f t="shared" si="0"/>
        <v>20.88</v>
      </c>
      <c r="J32" s="14">
        <v>20.88</v>
      </c>
      <c r="K32" s="120">
        <f t="shared" si="1"/>
        <v>62.64</v>
      </c>
      <c r="L32" s="126"/>
    </row>
    <row r="33" spans="1:12" ht="24" customHeight="1">
      <c r="A33" s="125"/>
      <c r="B33" s="118">
        <f>'Tax Invoice'!D29</f>
        <v>1</v>
      </c>
      <c r="C33" s="10" t="s">
        <v>732</v>
      </c>
      <c r="D33" s="10" t="s">
        <v>732</v>
      </c>
      <c r="E33" s="129" t="s">
        <v>30</v>
      </c>
      <c r="F33" s="152" t="s">
        <v>278</v>
      </c>
      <c r="G33" s="153"/>
      <c r="H33" s="11" t="s">
        <v>733</v>
      </c>
      <c r="I33" s="14">
        <f t="shared" si="0"/>
        <v>20.88</v>
      </c>
      <c r="J33" s="14">
        <v>20.88</v>
      </c>
      <c r="K33" s="120">
        <f t="shared" si="1"/>
        <v>20.88</v>
      </c>
      <c r="L33" s="126"/>
    </row>
    <row r="34" spans="1:12" ht="24" customHeight="1">
      <c r="A34" s="125"/>
      <c r="B34" s="118">
        <f>'Tax Invoice'!D30</f>
        <v>1</v>
      </c>
      <c r="C34" s="10" t="s">
        <v>732</v>
      </c>
      <c r="D34" s="10" t="s">
        <v>732</v>
      </c>
      <c r="E34" s="129" t="s">
        <v>31</v>
      </c>
      <c r="F34" s="152" t="s">
        <v>278</v>
      </c>
      <c r="G34" s="153"/>
      <c r="H34" s="11" t="s">
        <v>733</v>
      </c>
      <c r="I34" s="14">
        <f t="shared" si="0"/>
        <v>20.88</v>
      </c>
      <c r="J34" s="14">
        <v>20.88</v>
      </c>
      <c r="K34" s="120">
        <f t="shared" si="1"/>
        <v>20.88</v>
      </c>
      <c r="L34" s="126"/>
    </row>
    <row r="35" spans="1:12" ht="24" customHeight="1">
      <c r="A35" s="125"/>
      <c r="B35" s="118">
        <f>'Tax Invoice'!D31</f>
        <v>2</v>
      </c>
      <c r="C35" s="10" t="s">
        <v>734</v>
      </c>
      <c r="D35" s="10" t="s">
        <v>734</v>
      </c>
      <c r="E35" s="129" t="s">
        <v>31</v>
      </c>
      <c r="F35" s="152" t="s">
        <v>278</v>
      </c>
      <c r="G35" s="153"/>
      <c r="H35" s="11" t="s">
        <v>735</v>
      </c>
      <c r="I35" s="14">
        <f t="shared" si="0"/>
        <v>20.88</v>
      </c>
      <c r="J35" s="14">
        <v>20.88</v>
      </c>
      <c r="K35" s="120">
        <f t="shared" si="1"/>
        <v>41.76</v>
      </c>
      <c r="L35" s="126"/>
    </row>
    <row r="36" spans="1:12" ht="24" customHeight="1">
      <c r="A36" s="125"/>
      <c r="B36" s="118">
        <f>'Tax Invoice'!D32</f>
        <v>2</v>
      </c>
      <c r="C36" s="10" t="s">
        <v>736</v>
      </c>
      <c r="D36" s="10" t="s">
        <v>881</v>
      </c>
      <c r="E36" s="129" t="s">
        <v>39</v>
      </c>
      <c r="F36" s="152"/>
      <c r="G36" s="153"/>
      <c r="H36" s="11" t="s">
        <v>737</v>
      </c>
      <c r="I36" s="14">
        <f t="shared" si="0"/>
        <v>8.85</v>
      </c>
      <c r="J36" s="14">
        <v>8.85</v>
      </c>
      <c r="K36" s="120">
        <f t="shared" si="1"/>
        <v>17.7</v>
      </c>
      <c r="L36" s="126"/>
    </row>
    <row r="37" spans="1:12" ht="24" customHeight="1">
      <c r="A37" s="125"/>
      <c r="B37" s="118">
        <f>'Tax Invoice'!D33</f>
        <v>3</v>
      </c>
      <c r="C37" s="10" t="s">
        <v>736</v>
      </c>
      <c r="D37" s="10" t="s">
        <v>881</v>
      </c>
      <c r="E37" s="129" t="s">
        <v>42</v>
      </c>
      <c r="F37" s="152"/>
      <c r="G37" s="153"/>
      <c r="H37" s="11" t="s">
        <v>737</v>
      </c>
      <c r="I37" s="14">
        <f t="shared" si="0"/>
        <v>8.85</v>
      </c>
      <c r="J37" s="14">
        <v>8.85</v>
      </c>
      <c r="K37" s="120">
        <f t="shared" si="1"/>
        <v>26.549999999999997</v>
      </c>
      <c r="L37" s="126"/>
    </row>
    <row r="38" spans="1:12" ht="24" customHeight="1">
      <c r="A38" s="125"/>
      <c r="B38" s="118">
        <f>'Tax Invoice'!D34</f>
        <v>4</v>
      </c>
      <c r="C38" s="10" t="s">
        <v>738</v>
      </c>
      <c r="D38" s="10" t="s">
        <v>738</v>
      </c>
      <c r="E38" s="129" t="s">
        <v>42</v>
      </c>
      <c r="F38" s="152" t="s">
        <v>739</v>
      </c>
      <c r="G38" s="153"/>
      <c r="H38" s="11" t="s">
        <v>740</v>
      </c>
      <c r="I38" s="14">
        <f t="shared" si="0"/>
        <v>26.19</v>
      </c>
      <c r="J38" s="14">
        <v>26.19</v>
      </c>
      <c r="K38" s="120">
        <f t="shared" si="1"/>
        <v>104.76</v>
      </c>
      <c r="L38" s="126"/>
    </row>
    <row r="39" spans="1:12" ht="24" customHeight="1">
      <c r="A39" s="125"/>
      <c r="B39" s="118">
        <f>'Tax Invoice'!D35</f>
        <v>2</v>
      </c>
      <c r="C39" s="10" t="s">
        <v>741</v>
      </c>
      <c r="D39" s="10" t="s">
        <v>741</v>
      </c>
      <c r="E39" s="129" t="s">
        <v>44</v>
      </c>
      <c r="F39" s="152" t="s">
        <v>278</v>
      </c>
      <c r="G39" s="153"/>
      <c r="H39" s="11" t="s">
        <v>742</v>
      </c>
      <c r="I39" s="14">
        <f t="shared" si="0"/>
        <v>26.19</v>
      </c>
      <c r="J39" s="14">
        <v>26.19</v>
      </c>
      <c r="K39" s="120">
        <f t="shared" si="1"/>
        <v>52.38</v>
      </c>
      <c r="L39" s="126"/>
    </row>
    <row r="40" spans="1:12" ht="24" customHeight="1">
      <c r="A40" s="125"/>
      <c r="B40" s="118">
        <f>'Tax Invoice'!D36</f>
        <v>4</v>
      </c>
      <c r="C40" s="10" t="s">
        <v>743</v>
      </c>
      <c r="D40" s="10" t="s">
        <v>743</v>
      </c>
      <c r="E40" s="129" t="s">
        <v>42</v>
      </c>
      <c r="F40" s="152" t="s">
        <v>279</v>
      </c>
      <c r="G40" s="153"/>
      <c r="H40" s="11" t="s">
        <v>744</v>
      </c>
      <c r="I40" s="14">
        <f t="shared" si="0"/>
        <v>26.19</v>
      </c>
      <c r="J40" s="14">
        <v>26.19</v>
      </c>
      <c r="K40" s="120">
        <f t="shared" si="1"/>
        <v>104.76</v>
      </c>
      <c r="L40" s="126"/>
    </row>
    <row r="41" spans="1:12" ht="24" customHeight="1">
      <c r="A41" s="125"/>
      <c r="B41" s="118">
        <f>'Tax Invoice'!D37</f>
        <v>3</v>
      </c>
      <c r="C41" s="10" t="s">
        <v>743</v>
      </c>
      <c r="D41" s="10" t="s">
        <v>743</v>
      </c>
      <c r="E41" s="129" t="s">
        <v>42</v>
      </c>
      <c r="F41" s="152" t="s">
        <v>277</v>
      </c>
      <c r="G41" s="153"/>
      <c r="H41" s="11" t="s">
        <v>744</v>
      </c>
      <c r="I41" s="14">
        <f t="shared" si="0"/>
        <v>26.19</v>
      </c>
      <c r="J41" s="14">
        <v>26.19</v>
      </c>
      <c r="K41" s="120">
        <f t="shared" si="1"/>
        <v>78.570000000000007</v>
      </c>
      <c r="L41" s="126"/>
    </row>
    <row r="42" spans="1:12" ht="24" customHeight="1">
      <c r="A42" s="125"/>
      <c r="B42" s="118">
        <f>'Tax Invoice'!D38</f>
        <v>4</v>
      </c>
      <c r="C42" s="10" t="s">
        <v>743</v>
      </c>
      <c r="D42" s="10" t="s">
        <v>743</v>
      </c>
      <c r="E42" s="129" t="s">
        <v>42</v>
      </c>
      <c r="F42" s="152" t="s">
        <v>278</v>
      </c>
      <c r="G42" s="153"/>
      <c r="H42" s="11" t="s">
        <v>744</v>
      </c>
      <c r="I42" s="14">
        <f t="shared" si="0"/>
        <v>26.19</v>
      </c>
      <c r="J42" s="14">
        <v>26.19</v>
      </c>
      <c r="K42" s="120">
        <f t="shared" si="1"/>
        <v>104.76</v>
      </c>
      <c r="L42" s="126"/>
    </row>
    <row r="43" spans="1:12" ht="24" customHeight="1">
      <c r="A43" s="125"/>
      <c r="B43" s="118">
        <f>'Tax Invoice'!D39</f>
        <v>2</v>
      </c>
      <c r="C43" s="10" t="s">
        <v>745</v>
      </c>
      <c r="D43" s="10" t="s">
        <v>745</v>
      </c>
      <c r="E43" s="129" t="s">
        <v>34</v>
      </c>
      <c r="F43" s="152" t="s">
        <v>746</v>
      </c>
      <c r="G43" s="153"/>
      <c r="H43" s="11" t="s">
        <v>747</v>
      </c>
      <c r="I43" s="14">
        <f t="shared" si="0"/>
        <v>40</v>
      </c>
      <c r="J43" s="14">
        <v>40</v>
      </c>
      <c r="K43" s="120">
        <f t="shared" si="1"/>
        <v>80</v>
      </c>
      <c r="L43" s="126"/>
    </row>
    <row r="44" spans="1:12" ht="24" customHeight="1">
      <c r="A44" s="125"/>
      <c r="B44" s="118">
        <f>'Tax Invoice'!D40</f>
        <v>1</v>
      </c>
      <c r="C44" s="10" t="s">
        <v>745</v>
      </c>
      <c r="D44" s="10" t="s">
        <v>745</v>
      </c>
      <c r="E44" s="129" t="s">
        <v>34</v>
      </c>
      <c r="F44" s="152" t="s">
        <v>748</v>
      </c>
      <c r="G44" s="153"/>
      <c r="H44" s="11" t="s">
        <v>747</v>
      </c>
      <c r="I44" s="14">
        <f t="shared" si="0"/>
        <v>40</v>
      </c>
      <c r="J44" s="14">
        <v>40</v>
      </c>
      <c r="K44" s="120">
        <f t="shared" si="1"/>
        <v>40</v>
      </c>
      <c r="L44" s="126"/>
    </row>
    <row r="45" spans="1:12" ht="24" customHeight="1">
      <c r="A45" s="125"/>
      <c r="B45" s="118">
        <f>'Tax Invoice'!D41</f>
        <v>2</v>
      </c>
      <c r="C45" s="10" t="s">
        <v>749</v>
      </c>
      <c r="D45" s="10" t="s">
        <v>749</v>
      </c>
      <c r="E45" s="129" t="s">
        <v>42</v>
      </c>
      <c r="F45" s="152" t="s">
        <v>679</v>
      </c>
      <c r="G45" s="153"/>
      <c r="H45" s="11" t="s">
        <v>750</v>
      </c>
      <c r="I45" s="14">
        <f t="shared" si="0"/>
        <v>41.77</v>
      </c>
      <c r="J45" s="14">
        <v>41.77</v>
      </c>
      <c r="K45" s="120">
        <f t="shared" si="1"/>
        <v>83.54</v>
      </c>
      <c r="L45" s="126"/>
    </row>
    <row r="46" spans="1:12" ht="24" customHeight="1">
      <c r="A46" s="125"/>
      <c r="B46" s="118">
        <f>'Tax Invoice'!D42</f>
        <v>6</v>
      </c>
      <c r="C46" s="10" t="s">
        <v>751</v>
      </c>
      <c r="D46" s="10" t="s">
        <v>751</v>
      </c>
      <c r="E46" s="129" t="s">
        <v>730</v>
      </c>
      <c r="F46" s="152" t="s">
        <v>31</v>
      </c>
      <c r="G46" s="153"/>
      <c r="H46" s="11" t="s">
        <v>752</v>
      </c>
      <c r="I46" s="14">
        <f t="shared" si="0"/>
        <v>6.73</v>
      </c>
      <c r="J46" s="14">
        <v>6.73</v>
      </c>
      <c r="K46" s="120">
        <f t="shared" si="1"/>
        <v>40.380000000000003</v>
      </c>
      <c r="L46" s="126"/>
    </row>
    <row r="47" spans="1:12" ht="24" customHeight="1">
      <c r="A47" s="125"/>
      <c r="B47" s="118">
        <f>'Tax Invoice'!D43</f>
        <v>2</v>
      </c>
      <c r="C47" s="10" t="s">
        <v>753</v>
      </c>
      <c r="D47" s="10" t="s">
        <v>753</v>
      </c>
      <c r="E47" s="129" t="s">
        <v>31</v>
      </c>
      <c r="F47" s="152"/>
      <c r="G47" s="153"/>
      <c r="H47" s="11" t="s">
        <v>754</v>
      </c>
      <c r="I47" s="14">
        <f t="shared" si="0"/>
        <v>13.8</v>
      </c>
      <c r="J47" s="14">
        <v>13.8</v>
      </c>
      <c r="K47" s="120">
        <f t="shared" si="1"/>
        <v>27.6</v>
      </c>
      <c r="L47" s="126"/>
    </row>
    <row r="48" spans="1:12" ht="24" customHeight="1">
      <c r="A48" s="125"/>
      <c r="B48" s="118">
        <f>'Tax Invoice'!D44</f>
        <v>2</v>
      </c>
      <c r="C48" s="10" t="s">
        <v>755</v>
      </c>
      <c r="D48" s="10" t="s">
        <v>755</v>
      </c>
      <c r="E48" s="129" t="s">
        <v>31</v>
      </c>
      <c r="F48" s="152"/>
      <c r="G48" s="153"/>
      <c r="H48" s="11" t="s">
        <v>756</v>
      </c>
      <c r="I48" s="14">
        <f t="shared" si="0"/>
        <v>13.8</v>
      </c>
      <c r="J48" s="14">
        <v>13.8</v>
      </c>
      <c r="K48" s="120">
        <f t="shared" si="1"/>
        <v>27.6</v>
      </c>
      <c r="L48" s="126"/>
    </row>
    <row r="49" spans="1:12" ht="24" customHeight="1">
      <c r="A49" s="125"/>
      <c r="B49" s="118">
        <f>'Tax Invoice'!D45</f>
        <v>5</v>
      </c>
      <c r="C49" s="10" t="s">
        <v>757</v>
      </c>
      <c r="D49" s="10" t="s">
        <v>757</v>
      </c>
      <c r="E49" s="129" t="s">
        <v>30</v>
      </c>
      <c r="F49" s="152"/>
      <c r="G49" s="153"/>
      <c r="H49" s="11" t="s">
        <v>758</v>
      </c>
      <c r="I49" s="14">
        <f t="shared" si="0"/>
        <v>20.88</v>
      </c>
      <c r="J49" s="14">
        <v>20.88</v>
      </c>
      <c r="K49" s="120">
        <f t="shared" si="1"/>
        <v>104.39999999999999</v>
      </c>
      <c r="L49" s="126"/>
    </row>
    <row r="50" spans="1:12" ht="24" customHeight="1">
      <c r="A50" s="125"/>
      <c r="B50" s="118">
        <f>'Tax Invoice'!D46</f>
        <v>4</v>
      </c>
      <c r="C50" s="10" t="s">
        <v>759</v>
      </c>
      <c r="D50" s="10" t="s">
        <v>759</v>
      </c>
      <c r="E50" s="129" t="s">
        <v>216</v>
      </c>
      <c r="F50" s="152" t="s">
        <v>115</v>
      </c>
      <c r="G50" s="153"/>
      <c r="H50" s="11" t="s">
        <v>888</v>
      </c>
      <c r="I50" s="14">
        <f t="shared" si="0"/>
        <v>52.74</v>
      </c>
      <c r="J50" s="14">
        <v>52.74</v>
      </c>
      <c r="K50" s="120">
        <f t="shared" si="1"/>
        <v>210.96</v>
      </c>
      <c r="L50" s="126"/>
    </row>
    <row r="51" spans="1:12" ht="24" customHeight="1">
      <c r="A51" s="125"/>
      <c r="B51" s="118">
        <f>'Tax Invoice'!D47</f>
        <v>1</v>
      </c>
      <c r="C51" s="10" t="s">
        <v>759</v>
      </c>
      <c r="D51" s="10" t="s">
        <v>759</v>
      </c>
      <c r="E51" s="129" t="s">
        <v>218</v>
      </c>
      <c r="F51" s="152" t="s">
        <v>115</v>
      </c>
      <c r="G51" s="153"/>
      <c r="H51" s="11" t="s">
        <v>888</v>
      </c>
      <c r="I51" s="14">
        <f t="shared" si="0"/>
        <v>52.74</v>
      </c>
      <c r="J51" s="14">
        <v>52.74</v>
      </c>
      <c r="K51" s="120">
        <f t="shared" si="1"/>
        <v>52.74</v>
      </c>
      <c r="L51" s="126"/>
    </row>
    <row r="52" spans="1:12" ht="24" customHeight="1">
      <c r="A52" s="125"/>
      <c r="B52" s="118">
        <f>'Tax Invoice'!D48</f>
        <v>1</v>
      </c>
      <c r="C52" s="10" t="s">
        <v>759</v>
      </c>
      <c r="D52" s="10" t="s">
        <v>759</v>
      </c>
      <c r="E52" s="129" t="s">
        <v>269</v>
      </c>
      <c r="F52" s="152" t="s">
        <v>115</v>
      </c>
      <c r="G52" s="153"/>
      <c r="H52" s="11" t="s">
        <v>888</v>
      </c>
      <c r="I52" s="14">
        <f t="shared" si="0"/>
        <v>52.74</v>
      </c>
      <c r="J52" s="14">
        <v>52.74</v>
      </c>
      <c r="K52" s="120">
        <f t="shared" si="1"/>
        <v>52.74</v>
      </c>
      <c r="L52" s="126"/>
    </row>
    <row r="53" spans="1:12" ht="24" customHeight="1">
      <c r="A53" s="125"/>
      <c r="B53" s="118">
        <f>'Tax Invoice'!D49</f>
        <v>1</v>
      </c>
      <c r="C53" s="10" t="s">
        <v>759</v>
      </c>
      <c r="D53" s="10" t="s">
        <v>759</v>
      </c>
      <c r="E53" s="129" t="s">
        <v>220</v>
      </c>
      <c r="F53" s="152" t="s">
        <v>115</v>
      </c>
      <c r="G53" s="153"/>
      <c r="H53" s="11" t="s">
        <v>888</v>
      </c>
      <c r="I53" s="14">
        <f t="shared" si="0"/>
        <v>52.74</v>
      </c>
      <c r="J53" s="14">
        <v>52.74</v>
      </c>
      <c r="K53" s="120">
        <f t="shared" si="1"/>
        <v>52.74</v>
      </c>
      <c r="L53" s="126"/>
    </row>
    <row r="54" spans="1:12" ht="24" customHeight="1">
      <c r="A54" s="125"/>
      <c r="B54" s="118">
        <f>'Tax Invoice'!D50</f>
        <v>1</v>
      </c>
      <c r="C54" s="10" t="s">
        <v>759</v>
      </c>
      <c r="D54" s="10" t="s">
        <v>759</v>
      </c>
      <c r="E54" s="129" t="s">
        <v>273</v>
      </c>
      <c r="F54" s="152" t="s">
        <v>115</v>
      </c>
      <c r="G54" s="153"/>
      <c r="H54" s="11" t="s">
        <v>888</v>
      </c>
      <c r="I54" s="14">
        <f t="shared" ref="I54:I85" si="2">ROUNDUP(J54*$N$1,2)</f>
        <v>52.74</v>
      </c>
      <c r="J54" s="14">
        <v>52.74</v>
      </c>
      <c r="K54" s="120">
        <f t="shared" ref="K54:K85" si="3">I54*B54</f>
        <v>52.74</v>
      </c>
      <c r="L54" s="126"/>
    </row>
    <row r="55" spans="1:12" ht="24" customHeight="1">
      <c r="A55" s="125"/>
      <c r="B55" s="118">
        <f>'Tax Invoice'!D51</f>
        <v>6</v>
      </c>
      <c r="C55" s="10" t="s">
        <v>760</v>
      </c>
      <c r="D55" s="10" t="s">
        <v>760</v>
      </c>
      <c r="E55" s="129" t="s">
        <v>30</v>
      </c>
      <c r="F55" s="152" t="s">
        <v>277</v>
      </c>
      <c r="G55" s="153"/>
      <c r="H55" s="11" t="s">
        <v>761</v>
      </c>
      <c r="I55" s="14">
        <f t="shared" si="2"/>
        <v>20.88</v>
      </c>
      <c r="J55" s="14">
        <v>20.88</v>
      </c>
      <c r="K55" s="120">
        <f t="shared" si="3"/>
        <v>125.28</v>
      </c>
      <c r="L55" s="126"/>
    </row>
    <row r="56" spans="1:12" ht="12.75" customHeight="1">
      <c r="A56" s="125"/>
      <c r="B56" s="118">
        <f>'Tax Invoice'!D52</f>
        <v>2</v>
      </c>
      <c r="C56" s="10" t="s">
        <v>762</v>
      </c>
      <c r="D56" s="10" t="s">
        <v>762</v>
      </c>
      <c r="E56" s="129" t="s">
        <v>30</v>
      </c>
      <c r="F56" s="152"/>
      <c r="G56" s="153"/>
      <c r="H56" s="11" t="s">
        <v>763</v>
      </c>
      <c r="I56" s="14">
        <f t="shared" si="2"/>
        <v>10.26</v>
      </c>
      <c r="J56" s="14">
        <v>10.26</v>
      </c>
      <c r="K56" s="120">
        <f t="shared" si="3"/>
        <v>20.52</v>
      </c>
      <c r="L56" s="126"/>
    </row>
    <row r="57" spans="1:12" ht="12.75" customHeight="1">
      <c r="A57" s="125"/>
      <c r="B57" s="118">
        <f>'Tax Invoice'!D53</f>
        <v>8</v>
      </c>
      <c r="C57" s="10" t="s">
        <v>762</v>
      </c>
      <c r="D57" s="10" t="s">
        <v>762</v>
      </c>
      <c r="E57" s="129" t="s">
        <v>32</v>
      </c>
      <c r="F57" s="152"/>
      <c r="G57" s="153"/>
      <c r="H57" s="11" t="s">
        <v>763</v>
      </c>
      <c r="I57" s="14">
        <f t="shared" si="2"/>
        <v>10.26</v>
      </c>
      <c r="J57" s="14">
        <v>10.26</v>
      </c>
      <c r="K57" s="120">
        <f t="shared" si="3"/>
        <v>82.08</v>
      </c>
      <c r="L57" s="126"/>
    </row>
    <row r="58" spans="1:12" ht="12.75" customHeight="1">
      <c r="A58" s="125"/>
      <c r="B58" s="118">
        <f>'Tax Invoice'!D54</f>
        <v>8</v>
      </c>
      <c r="C58" s="10" t="s">
        <v>764</v>
      </c>
      <c r="D58" s="10" t="s">
        <v>764</v>
      </c>
      <c r="E58" s="129" t="s">
        <v>28</v>
      </c>
      <c r="F58" s="152"/>
      <c r="G58" s="153"/>
      <c r="H58" s="11" t="s">
        <v>765</v>
      </c>
      <c r="I58" s="14">
        <f t="shared" si="2"/>
        <v>10.97</v>
      </c>
      <c r="J58" s="14">
        <v>10.97</v>
      </c>
      <c r="K58" s="120">
        <f t="shared" si="3"/>
        <v>87.76</v>
      </c>
      <c r="L58" s="126"/>
    </row>
    <row r="59" spans="1:12" ht="12.75" customHeight="1">
      <c r="A59" s="125"/>
      <c r="B59" s="118">
        <f>'Tax Invoice'!D55</f>
        <v>20</v>
      </c>
      <c r="C59" s="10" t="s">
        <v>764</v>
      </c>
      <c r="D59" s="10" t="s">
        <v>764</v>
      </c>
      <c r="E59" s="129" t="s">
        <v>31</v>
      </c>
      <c r="F59" s="152"/>
      <c r="G59" s="153"/>
      <c r="H59" s="11" t="s">
        <v>765</v>
      </c>
      <c r="I59" s="14">
        <f t="shared" si="2"/>
        <v>10.97</v>
      </c>
      <c r="J59" s="14">
        <v>10.97</v>
      </c>
      <c r="K59" s="120">
        <f t="shared" si="3"/>
        <v>219.4</v>
      </c>
      <c r="L59" s="126"/>
    </row>
    <row r="60" spans="1:12" ht="24" customHeight="1">
      <c r="A60" s="125"/>
      <c r="B60" s="118">
        <f>'Tax Invoice'!D56</f>
        <v>2</v>
      </c>
      <c r="C60" s="10" t="s">
        <v>766</v>
      </c>
      <c r="D60" s="10" t="s">
        <v>766</v>
      </c>
      <c r="E60" s="129" t="s">
        <v>28</v>
      </c>
      <c r="F60" s="152"/>
      <c r="G60" s="153"/>
      <c r="H60" s="11" t="s">
        <v>767</v>
      </c>
      <c r="I60" s="14">
        <f t="shared" si="2"/>
        <v>13.8</v>
      </c>
      <c r="J60" s="14">
        <v>13.8</v>
      </c>
      <c r="K60" s="120">
        <f t="shared" si="3"/>
        <v>27.6</v>
      </c>
      <c r="L60" s="126"/>
    </row>
    <row r="61" spans="1:12" ht="24" customHeight="1">
      <c r="A61" s="125"/>
      <c r="B61" s="118">
        <f>'Tax Invoice'!D57</f>
        <v>10</v>
      </c>
      <c r="C61" s="10" t="s">
        <v>768</v>
      </c>
      <c r="D61" s="10" t="s">
        <v>768</v>
      </c>
      <c r="E61" s="129" t="s">
        <v>30</v>
      </c>
      <c r="F61" s="152" t="s">
        <v>277</v>
      </c>
      <c r="G61" s="153"/>
      <c r="H61" s="11" t="s">
        <v>769</v>
      </c>
      <c r="I61" s="14">
        <f t="shared" si="2"/>
        <v>23.36</v>
      </c>
      <c r="J61" s="14">
        <v>23.36</v>
      </c>
      <c r="K61" s="120">
        <f t="shared" si="3"/>
        <v>233.6</v>
      </c>
      <c r="L61" s="126"/>
    </row>
    <row r="62" spans="1:12" ht="24" customHeight="1">
      <c r="A62" s="125"/>
      <c r="B62" s="118">
        <f>'Tax Invoice'!D58</f>
        <v>4</v>
      </c>
      <c r="C62" s="10" t="s">
        <v>768</v>
      </c>
      <c r="D62" s="10" t="s">
        <v>768</v>
      </c>
      <c r="E62" s="129" t="s">
        <v>30</v>
      </c>
      <c r="F62" s="152" t="s">
        <v>278</v>
      </c>
      <c r="G62" s="153"/>
      <c r="H62" s="11" t="s">
        <v>769</v>
      </c>
      <c r="I62" s="14">
        <f t="shared" si="2"/>
        <v>23.36</v>
      </c>
      <c r="J62" s="14">
        <v>23.36</v>
      </c>
      <c r="K62" s="120">
        <f t="shared" si="3"/>
        <v>93.44</v>
      </c>
      <c r="L62" s="126"/>
    </row>
    <row r="63" spans="1:12" ht="24" customHeight="1">
      <c r="A63" s="125"/>
      <c r="B63" s="118">
        <f>'Tax Invoice'!D59</f>
        <v>2</v>
      </c>
      <c r="C63" s="10" t="s">
        <v>768</v>
      </c>
      <c r="D63" s="10" t="s">
        <v>768</v>
      </c>
      <c r="E63" s="129" t="s">
        <v>31</v>
      </c>
      <c r="F63" s="152" t="s">
        <v>279</v>
      </c>
      <c r="G63" s="153"/>
      <c r="H63" s="11" t="s">
        <v>769</v>
      </c>
      <c r="I63" s="14">
        <f t="shared" si="2"/>
        <v>23.36</v>
      </c>
      <c r="J63" s="14">
        <v>23.36</v>
      </c>
      <c r="K63" s="120">
        <f t="shared" si="3"/>
        <v>46.72</v>
      </c>
      <c r="L63" s="126"/>
    </row>
    <row r="64" spans="1:12" ht="24" customHeight="1">
      <c r="A64" s="125"/>
      <c r="B64" s="118">
        <f>'Tax Invoice'!D60</f>
        <v>18</v>
      </c>
      <c r="C64" s="10" t="s">
        <v>768</v>
      </c>
      <c r="D64" s="10" t="s">
        <v>768</v>
      </c>
      <c r="E64" s="129" t="s">
        <v>31</v>
      </c>
      <c r="F64" s="152" t="s">
        <v>277</v>
      </c>
      <c r="G64" s="153"/>
      <c r="H64" s="11" t="s">
        <v>769</v>
      </c>
      <c r="I64" s="14">
        <f t="shared" si="2"/>
        <v>23.36</v>
      </c>
      <c r="J64" s="14">
        <v>23.36</v>
      </c>
      <c r="K64" s="120">
        <f t="shared" si="3"/>
        <v>420.48</v>
      </c>
      <c r="L64" s="126"/>
    </row>
    <row r="65" spans="1:12" ht="24" customHeight="1">
      <c r="A65" s="125"/>
      <c r="B65" s="118">
        <f>'Tax Invoice'!D61</f>
        <v>2</v>
      </c>
      <c r="C65" s="10" t="s">
        <v>770</v>
      </c>
      <c r="D65" s="10" t="s">
        <v>770</v>
      </c>
      <c r="E65" s="129" t="s">
        <v>28</v>
      </c>
      <c r="F65" s="152" t="s">
        <v>278</v>
      </c>
      <c r="G65" s="153"/>
      <c r="H65" s="11" t="s">
        <v>771</v>
      </c>
      <c r="I65" s="14">
        <f t="shared" si="2"/>
        <v>24.42</v>
      </c>
      <c r="J65" s="14">
        <v>24.42</v>
      </c>
      <c r="K65" s="120">
        <f t="shared" si="3"/>
        <v>48.84</v>
      </c>
      <c r="L65" s="126"/>
    </row>
    <row r="66" spans="1:12" ht="24" customHeight="1">
      <c r="A66" s="125"/>
      <c r="B66" s="118">
        <f>'Tax Invoice'!D62</f>
        <v>4</v>
      </c>
      <c r="C66" s="10" t="s">
        <v>770</v>
      </c>
      <c r="D66" s="10" t="s">
        <v>770</v>
      </c>
      <c r="E66" s="129" t="s">
        <v>31</v>
      </c>
      <c r="F66" s="152" t="s">
        <v>279</v>
      </c>
      <c r="G66" s="153"/>
      <c r="H66" s="11" t="s">
        <v>771</v>
      </c>
      <c r="I66" s="14">
        <f t="shared" si="2"/>
        <v>24.42</v>
      </c>
      <c r="J66" s="14">
        <v>24.42</v>
      </c>
      <c r="K66" s="120">
        <f t="shared" si="3"/>
        <v>97.68</v>
      </c>
      <c r="L66" s="126"/>
    </row>
    <row r="67" spans="1:12" ht="24" customHeight="1">
      <c r="A67" s="125"/>
      <c r="B67" s="118">
        <f>'Tax Invoice'!D63</f>
        <v>2</v>
      </c>
      <c r="C67" s="10" t="s">
        <v>772</v>
      </c>
      <c r="D67" s="10" t="s">
        <v>772</v>
      </c>
      <c r="E67" s="129" t="s">
        <v>30</v>
      </c>
      <c r="F67" s="152" t="s">
        <v>279</v>
      </c>
      <c r="G67" s="153"/>
      <c r="H67" s="11" t="s">
        <v>773</v>
      </c>
      <c r="I67" s="14">
        <f t="shared" si="2"/>
        <v>22.65</v>
      </c>
      <c r="J67" s="14">
        <v>22.65</v>
      </c>
      <c r="K67" s="120">
        <f t="shared" si="3"/>
        <v>45.3</v>
      </c>
      <c r="L67" s="126"/>
    </row>
    <row r="68" spans="1:12" ht="24" customHeight="1">
      <c r="A68" s="125"/>
      <c r="B68" s="118">
        <f>'Tax Invoice'!D64</f>
        <v>2</v>
      </c>
      <c r="C68" s="10" t="s">
        <v>772</v>
      </c>
      <c r="D68" s="10" t="s">
        <v>772</v>
      </c>
      <c r="E68" s="129" t="s">
        <v>31</v>
      </c>
      <c r="F68" s="152" t="s">
        <v>279</v>
      </c>
      <c r="G68" s="153"/>
      <c r="H68" s="11" t="s">
        <v>773</v>
      </c>
      <c r="I68" s="14">
        <f t="shared" si="2"/>
        <v>22.65</v>
      </c>
      <c r="J68" s="14">
        <v>22.65</v>
      </c>
      <c r="K68" s="120">
        <f t="shared" si="3"/>
        <v>45.3</v>
      </c>
      <c r="L68" s="126"/>
    </row>
    <row r="69" spans="1:12" ht="24" customHeight="1">
      <c r="A69" s="125"/>
      <c r="B69" s="118">
        <f>'Tax Invoice'!D65</f>
        <v>7</v>
      </c>
      <c r="C69" s="10" t="s">
        <v>774</v>
      </c>
      <c r="D69" s="10" t="s">
        <v>774</v>
      </c>
      <c r="E69" s="129" t="s">
        <v>30</v>
      </c>
      <c r="F69" s="152" t="s">
        <v>279</v>
      </c>
      <c r="G69" s="153"/>
      <c r="H69" s="11" t="s">
        <v>775</v>
      </c>
      <c r="I69" s="14">
        <f t="shared" si="2"/>
        <v>22.65</v>
      </c>
      <c r="J69" s="14">
        <v>22.65</v>
      </c>
      <c r="K69" s="120">
        <f t="shared" si="3"/>
        <v>158.54999999999998</v>
      </c>
      <c r="L69" s="126"/>
    </row>
    <row r="70" spans="1:12" ht="24" customHeight="1">
      <c r="A70" s="125"/>
      <c r="B70" s="118">
        <f>'Tax Invoice'!D66</f>
        <v>5</v>
      </c>
      <c r="C70" s="10" t="s">
        <v>774</v>
      </c>
      <c r="D70" s="10" t="s">
        <v>774</v>
      </c>
      <c r="E70" s="129" t="s">
        <v>31</v>
      </c>
      <c r="F70" s="152" t="s">
        <v>279</v>
      </c>
      <c r="G70" s="153"/>
      <c r="H70" s="11" t="s">
        <v>775</v>
      </c>
      <c r="I70" s="14">
        <f t="shared" si="2"/>
        <v>22.65</v>
      </c>
      <c r="J70" s="14">
        <v>22.65</v>
      </c>
      <c r="K70" s="120">
        <f t="shared" si="3"/>
        <v>113.25</v>
      </c>
      <c r="L70" s="126"/>
    </row>
    <row r="71" spans="1:12" ht="24" customHeight="1">
      <c r="A71" s="125"/>
      <c r="B71" s="118">
        <f>'Tax Invoice'!D67</f>
        <v>4</v>
      </c>
      <c r="C71" s="10" t="s">
        <v>776</v>
      </c>
      <c r="D71" s="10" t="s">
        <v>776</v>
      </c>
      <c r="E71" s="129" t="s">
        <v>28</v>
      </c>
      <c r="F71" s="152"/>
      <c r="G71" s="153"/>
      <c r="H71" s="11" t="s">
        <v>889</v>
      </c>
      <c r="I71" s="14">
        <f t="shared" si="2"/>
        <v>4.96</v>
      </c>
      <c r="J71" s="14">
        <v>4.96</v>
      </c>
      <c r="K71" s="120">
        <f t="shared" si="3"/>
        <v>19.84</v>
      </c>
      <c r="L71" s="126"/>
    </row>
    <row r="72" spans="1:12" ht="24" customHeight="1">
      <c r="A72" s="125"/>
      <c r="B72" s="118">
        <f>'Tax Invoice'!D68</f>
        <v>1</v>
      </c>
      <c r="C72" s="10" t="s">
        <v>776</v>
      </c>
      <c r="D72" s="10" t="s">
        <v>776</v>
      </c>
      <c r="E72" s="129" t="s">
        <v>30</v>
      </c>
      <c r="F72" s="152"/>
      <c r="G72" s="153"/>
      <c r="H72" s="11" t="s">
        <v>889</v>
      </c>
      <c r="I72" s="14">
        <f t="shared" si="2"/>
        <v>4.96</v>
      </c>
      <c r="J72" s="14">
        <v>4.96</v>
      </c>
      <c r="K72" s="120">
        <f t="shared" si="3"/>
        <v>4.96</v>
      </c>
      <c r="L72" s="126"/>
    </row>
    <row r="73" spans="1:12" ht="24" customHeight="1">
      <c r="A73" s="125"/>
      <c r="B73" s="118">
        <f>'Tax Invoice'!D69</f>
        <v>1</v>
      </c>
      <c r="C73" s="10" t="s">
        <v>776</v>
      </c>
      <c r="D73" s="10" t="s">
        <v>776</v>
      </c>
      <c r="E73" s="129" t="s">
        <v>31</v>
      </c>
      <c r="F73" s="152"/>
      <c r="G73" s="153"/>
      <c r="H73" s="11" t="s">
        <v>889</v>
      </c>
      <c r="I73" s="14">
        <f t="shared" si="2"/>
        <v>4.96</v>
      </c>
      <c r="J73" s="14">
        <v>4.96</v>
      </c>
      <c r="K73" s="120">
        <f t="shared" si="3"/>
        <v>4.96</v>
      </c>
      <c r="L73" s="126"/>
    </row>
    <row r="74" spans="1:12" ht="24" customHeight="1">
      <c r="A74" s="125"/>
      <c r="B74" s="118">
        <f>'Tax Invoice'!D70</f>
        <v>9</v>
      </c>
      <c r="C74" s="10" t="s">
        <v>776</v>
      </c>
      <c r="D74" s="10" t="s">
        <v>776</v>
      </c>
      <c r="E74" s="129" t="s">
        <v>32</v>
      </c>
      <c r="F74" s="152"/>
      <c r="G74" s="153"/>
      <c r="H74" s="11" t="s">
        <v>889</v>
      </c>
      <c r="I74" s="14">
        <f t="shared" si="2"/>
        <v>4.96</v>
      </c>
      <c r="J74" s="14">
        <v>4.96</v>
      </c>
      <c r="K74" s="120">
        <f t="shared" si="3"/>
        <v>44.64</v>
      </c>
      <c r="L74" s="126"/>
    </row>
    <row r="75" spans="1:12" ht="24" customHeight="1">
      <c r="A75" s="125"/>
      <c r="B75" s="118">
        <f>'Tax Invoice'!D71</f>
        <v>4</v>
      </c>
      <c r="C75" s="10" t="s">
        <v>777</v>
      </c>
      <c r="D75" s="10" t="s">
        <v>777</v>
      </c>
      <c r="E75" s="129" t="s">
        <v>778</v>
      </c>
      <c r="F75" s="152" t="s">
        <v>112</v>
      </c>
      <c r="G75" s="153"/>
      <c r="H75" s="11" t="s">
        <v>779</v>
      </c>
      <c r="I75" s="14">
        <f t="shared" si="2"/>
        <v>31.5</v>
      </c>
      <c r="J75" s="14">
        <v>31.5</v>
      </c>
      <c r="K75" s="120">
        <f t="shared" si="3"/>
        <v>126</v>
      </c>
      <c r="L75" s="126"/>
    </row>
    <row r="76" spans="1:12" ht="12.75" customHeight="1">
      <c r="A76" s="125"/>
      <c r="B76" s="118">
        <f>'Tax Invoice'!D72</f>
        <v>2</v>
      </c>
      <c r="C76" s="10" t="s">
        <v>780</v>
      </c>
      <c r="D76" s="10" t="s">
        <v>780</v>
      </c>
      <c r="E76" s="129" t="s">
        <v>30</v>
      </c>
      <c r="F76" s="152" t="s">
        <v>279</v>
      </c>
      <c r="G76" s="153"/>
      <c r="H76" s="11" t="s">
        <v>781</v>
      </c>
      <c r="I76" s="14">
        <f t="shared" si="2"/>
        <v>9.1999999999999993</v>
      </c>
      <c r="J76" s="14">
        <v>9.1999999999999993</v>
      </c>
      <c r="K76" s="120">
        <f t="shared" si="3"/>
        <v>18.399999999999999</v>
      </c>
      <c r="L76" s="126"/>
    </row>
    <row r="77" spans="1:12" ht="12.75" customHeight="1">
      <c r="A77" s="125"/>
      <c r="B77" s="118">
        <f>'Tax Invoice'!D73</f>
        <v>6</v>
      </c>
      <c r="C77" s="10" t="s">
        <v>782</v>
      </c>
      <c r="D77" s="10" t="s">
        <v>782</v>
      </c>
      <c r="E77" s="129" t="s">
        <v>32</v>
      </c>
      <c r="F77" s="152" t="s">
        <v>115</v>
      </c>
      <c r="G77" s="153"/>
      <c r="H77" s="11" t="s">
        <v>783</v>
      </c>
      <c r="I77" s="14">
        <f t="shared" si="2"/>
        <v>9.1999999999999993</v>
      </c>
      <c r="J77" s="14">
        <v>9.1999999999999993</v>
      </c>
      <c r="K77" s="120">
        <f t="shared" si="3"/>
        <v>55.199999999999996</v>
      </c>
      <c r="L77" s="126"/>
    </row>
    <row r="78" spans="1:12" ht="24" customHeight="1">
      <c r="A78" s="125"/>
      <c r="B78" s="118">
        <f>'Tax Invoice'!D74</f>
        <v>4</v>
      </c>
      <c r="C78" s="10" t="s">
        <v>784</v>
      </c>
      <c r="D78" s="10" t="s">
        <v>784</v>
      </c>
      <c r="E78" s="129" t="s">
        <v>279</v>
      </c>
      <c r="F78" s="152"/>
      <c r="G78" s="153"/>
      <c r="H78" s="11" t="s">
        <v>785</v>
      </c>
      <c r="I78" s="14">
        <f t="shared" si="2"/>
        <v>35.04</v>
      </c>
      <c r="J78" s="14">
        <v>35.04</v>
      </c>
      <c r="K78" s="120">
        <f t="shared" si="3"/>
        <v>140.16</v>
      </c>
      <c r="L78" s="126"/>
    </row>
    <row r="79" spans="1:12" ht="12.75" customHeight="1">
      <c r="A79" s="125"/>
      <c r="B79" s="118">
        <f>'Tax Invoice'!D75</f>
        <v>2</v>
      </c>
      <c r="C79" s="10" t="s">
        <v>786</v>
      </c>
      <c r="D79" s="10" t="s">
        <v>882</v>
      </c>
      <c r="E79" s="129" t="s">
        <v>320</v>
      </c>
      <c r="F79" s="152" t="s">
        <v>279</v>
      </c>
      <c r="G79" s="153"/>
      <c r="H79" s="11" t="s">
        <v>787</v>
      </c>
      <c r="I79" s="14">
        <f t="shared" si="2"/>
        <v>26.19</v>
      </c>
      <c r="J79" s="14">
        <v>26.19</v>
      </c>
      <c r="K79" s="120">
        <f t="shared" si="3"/>
        <v>52.38</v>
      </c>
      <c r="L79" s="126"/>
    </row>
    <row r="80" spans="1:12" ht="24" customHeight="1">
      <c r="A80" s="125"/>
      <c r="B80" s="118">
        <f>'Tax Invoice'!D76</f>
        <v>2</v>
      </c>
      <c r="C80" s="10" t="s">
        <v>788</v>
      </c>
      <c r="D80" s="10" t="s">
        <v>883</v>
      </c>
      <c r="E80" s="129" t="s">
        <v>578</v>
      </c>
      <c r="F80" s="152" t="s">
        <v>279</v>
      </c>
      <c r="G80" s="153"/>
      <c r="H80" s="11" t="s">
        <v>789</v>
      </c>
      <c r="I80" s="14">
        <f t="shared" si="2"/>
        <v>17.34</v>
      </c>
      <c r="J80" s="14">
        <v>17.34</v>
      </c>
      <c r="K80" s="120">
        <f t="shared" si="3"/>
        <v>34.68</v>
      </c>
      <c r="L80" s="126"/>
    </row>
    <row r="81" spans="1:12" ht="12.75" customHeight="1">
      <c r="A81" s="125"/>
      <c r="B81" s="118">
        <f>'Tax Invoice'!D77</f>
        <v>2</v>
      </c>
      <c r="C81" s="10" t="s">
        <v>790</v>
      </c>
      <c r="D81" s="10" t="s">
        <v>790</v>
      </c>
      <c r="E81" s="129" t="s">
        <v>300</v>
      </c>
      <c r="F81" s="152" t="s">
        <v>791</v>
      </c>
      <c r="G81" s="153"/>
      <c r="H81" s="11" t="s">
        <v>792</v>
      </c>
      <c r="I81" s="14">
        <f t="shared" si="2"/>
        <v>12.03</v>
      </c>
      <c r="J81" s="14">
        <v>12.03</v>
      </c>
      <c r="K81" s="120">
        <f t="shared" si="3"/>
        <v>24.06</v>
      </c>
      <c r="L81" s="126"/>
    </row>
    <row r="82" spans="1:12" ht="36" customHeight="1">
      <c r="A82" s="125"/>
      <c r="B82" s="118">
        <f>'Tax Invoice'!D78</f>
        <v>3</v>
      </c>
      <c r="C82" s="10" t="s">
        <v>793</v>
      </c>
      <c r="D82" s="10" t="s">
        <v>884</v>
      </c>
      <c r="E82" s="129" t="s">
        <v>794</v>
      </c>
      <c r="F82" s="152" t="s">
        <v>245</v>
      </c>
      <c r="G82" s="153"/>
      <c r="H82" s="11" t="s">
        <v>795</v>
      </c>
      <c r="I82" s="14">
        <f t="shared" si="2"/>
        <v>58.4</v>
      </c>
      <c r="J82" s="14">
        <v>58.4</v>
      </c>
      <c r="K82" s="120">
        <f t="shared" si="3"/>
        <v>175.2</v>
      </c>
      <c r="L82" s="126"/>
    </row>
    <row r="83" spans="1:12" ht="24" customHeight="1">
      <c r="A83" s="125"/>
      <c r="B83" s="118">
        <f>'Tax Invoice'!D79</f>
        <v>4</v>
      </c>
      <c r="C83" s="10" t="s">
        <v>796</v>
      </c>
      <c r="D83" s="10" t="s">
        <v>796</v>
      </c>
      <c r="E83" s="129" t="s">
        <v>30</v>
      </c>
      <c r="F83" s="152" t="s">
        <v>279</v>
      </c>
      <c r="G83" s="153"/>
      <c r="H83" s="11" t="s">
        <v>797</v>
      </c>
      <c r="I83" s="14">
        <f t="shared" si="2"/>
        <v>20.88</v>
      </c>
      <c r="J83" s="14">
        <v>20.88</v>
      </c>
      <c r="K83" s="120">
        <f t="shared" si="3"/>
        <v>83.52</v>
      </c>
      <c r="L83" s="126"/>
    </row>
    <row r="84" spans="1:12" ht="12.75" customHeight="1">
      <c r="A84" s="125"/>
      <c r="B84" s="118">
        <f>'Tax Invoice'!D80</f>
        <v>2</v>
      </c>
      <c r="C84" s="10" t="s">
        <v>798</v>
      </c>
      <c r="D84" s="10" t="s">
        <v>798</v>
      </c>
      <c r="E84" s="129" t="s">
        <v>30</v>
      </c>
      <c r="F84" s="152" t="s">
        <v>278</v>
      </c>
      <c r="G84" s="153"/>
      <c r="H84" s="11" t="s">
        <v>799</v>
      </c>
      <c r="I84" s="14">
        <f t="shared" si="2"/>
        <v>20.88</v>
      </c>
      <c r="J84" s="14">
        <v>20.88</v>
      </c>
      <c r="K84" s="120">
        <f t="shared" si="3"/>
        <v>41.76</v>
      </c>
      <c r="L84" s="126"/>
    </row>
    <row r="85" spans="1:12" ht="24" customHeight="1">
      <c r="A85" s="125"/>
      <c r="B85" s="118">
        <f>'Tax Invoice'!D81</f>
        <v>2</v>
      </c>
      <c r="C85" s="10" t="s">
        <v>800</v>
      </c>
      <c r="D85" s="10" t="s">
        <v>800</v>
      </c>
      <c r="E85" s="129" t="s">
        <v>30</v>
      </c>
      <c r="F85" s="152"/>
      <c r="G85" s="153"/>
      <c r="H85" s="11" t="s">
        <v>801</v>
      </c>
      <c r="I85" s="14">
        <f t="shared" si="2"/>
        <v>20.88</v>
      </c>
      <c r="J85" s="14">
        <v>20.88</v>
      </c>
      <c r="K85" s="120">
        <f t="shared" si="3"/>
        <v>41.76</v>
      </c>
      <c r="L85" s="126"/>
    </row>
    <row r="86" spans="1:12" ht="24" customHeight="1">
      <c r="A86" s="125"/>
      <c r="B86" s="118">
        <f>'Tax Invoice'!D82</f>
        <v>10</v>
      </c>
      <c r="C86" s="10" t="s">
        <v>802</v>
      </c>
      <c r="D86" s="10" t="s">
        <v>802</v>
      </c>
      <c r="E86" s="129" t="s">
        <v>803</v>
      </c>
      <c r="F86" s="152"/>
      <c r="G86" s="153"/>
      <c r="H86" s="11" t="s">
        <v>804</v>
      </c>
      <c r="I86" s="14">
        <f t="shared" ref="I86:I117" si="4">ROUNDUP(J86*$N$1,2)</f>
        <v>4.96</v>
      </c>
      <c r="J86" s="14">
        <v>4.96</v>
      </c>
      <c r="K86" s="120">
        <f t="shared" ref="K86:K117" si="5">I86*B86</f>
        <v>49.6</v>
      </c>
      <c r="L86" s="126"/>
    </row>
    <row r="87" spans="1:12" ht="24" customHeight="1">
      <c r="A87" s="125"/>
      <c r="B87" s="118">
        <f>'Tax Invoice'!D83</f>
        <v>4</v>
      </c>
      <c r="C87" s="10" t="s">
        <v>805</v>
      </c>
      <c r="D87" s="10" t="s">
        <v>805</v>
      </c>
      <c r="E87" s="129" t="s">
        <v>216</v>
      </c>
      <c r="F87" s="152"/>
      <c r="G87" s="153"/>
      <c r="H87" s="11" t="s">
        <v>806</v>
      </c>
      <c r="I87" s="14">
        <f t="shared" si="4"/>
        <v>17.34</v>
      </c>
      <c r="J87" s="14">
        <v>17.34</v>
      </c>
      <c r="K87" s="120">
        <f t="shared" si="5"/>
        <v>69.36</v>
      </c>
      <c r="L87" s="126"/>
    </row>
    <row r="88" spans="1:12" ht="24" customHeight="1">
      <c r="A88" s="125"/>
      <c r="B88" s="118">
        <f>'Tax Invoice'!D84</f>
        <v>123</v>
      </c>
      <c r="C88" s="10" t="s">
        <v>807</v>
      </c>
      <c r="D88" s="10" t="s">
        <v>807</v>
      </c>
      <c r="E88" s="129"/>
      <c r="F88" s="152"/>
      <c r="G88" s="153"/>
      <c r="H88" s="11" t="s">
        <v>808</v>
      </c>
      <c r="I88" s="14">
        <f t="shared" si="4"/>
        <v>4.96</v>
      </c>
      <c r="J88" s="14">
        <v>4.96</v>
      </c>
      <c r="K88" s="120">
        <f t="shared" si="5"/>
        <v>610.08000000000004</v>
      </c>
      <c r="L88" s="126"/>
    </row>
    <row r="89" spans="1:12" ht="24" customHeight="1">
      <c r="A89" s="125"/>
      <c r="B89" s="118">
        <f>'Tax Invoice'!D85</f>
        <v>4</v>
      </c>
      <c r="C89" s="10" t="s">
        <v>809</v>
      </c>
      <c r="D89" s="10" t="s">
        <v>809</v>
      </c>
      <c r="E89" s="129" t="s">
        <v>279</v>
      </c>
      <c r="F89" s="152" t="s">
        <v>273</v>
      </c>
      <c r="G89" s="153"/>
      <c r="H89" s="11" t="s">
        <v>810</v>
      </c>
      <c r="I89" s="14">
        <f t="shared" si="4"/>
        <v>15.57</v>
      </c>
      <c r="J89" s="14">
        <v>15.57</v>
      </c>
      <c r="K89" s="120">
        <f t="shared" si="5"/>
        <v>62.28</v>
      </c>
      <c r="L89" s="126"/>
    </row>
    <row r="90" spans="1:12" ht="24" customHeight="1">
      <c r="A90" s="125"/>
      <c r="B90" s="118">
        <f>'Tax Invoice'!D86</f>
        <v>8</v>
      </c>
      <c r="C90" s="10" t="s">
        <v>809</v>
      </c>
      <c r="D90" s="10" t="s">
        <v>809</v>
      </c>
      <c r="E90" s="129" t="s">
        <v>279</v>
      </c>
      <c r="F90" s="152" t="s">
        <v>275</v>
      </c>
      <c r="G90" s="153"/>
      <c r="H90" s="11" t="s">
        <v>810</v>
      </c>
      <c r="I90" s="14">
        <f t="shared" si="4"/>
        <v>15.57</v>
      </c>
      <c r="J90" s="14">
        <v>15.57</v>
      </c>
      <c r="K90" s="120">
        <f t="shared" si="5"/>
        <v>124.56</v>
      </c>
      <c r="L90" s="126"/>
    </row>
    <row r="91" spans="1:12" ht="36" customHeight="1">
      <c r="A91" s="125"/>
      <c r="B91" s="118">
        <f>'Tax Invoice'!D87</f>
        <v>14</v>
      </c>
      <c r="C91" s="10" t="s">
        <v>811</v>
      </c>
      <c r="D91" s="10" t="s">
        <v>885</v>
      </c>
      <c r="E91" s="129" t="s">
        <v>812</v>
      </c>
      <c r="F91" s="152" t="s">
        <v>279</v>
      </c>
      <c r="G91" s="153"/>
      <c r="H91" s="11" t="s">
        <v>813</v>
      </c>
      <c r="I91" s="14">
        <f t="shared" si="4"/>
        <v>24.42</v>
      </c>
      <c r="J91" s="14">
        <v>24.42</v>
      </c>
      <c r="K91" s="120">
        <f t="shared" si="5"/>
        <v>341.88</v>
      </c>
      <c r="L91" s="126"/>
    </row>
    <row r="92" spans="1:12" ht="36" customHeight="1">
      <c r="A92" s="125"/>
      <c r="B92" s="118">
        <f>'Tax Invoice'!D88</f>
        <v>4</v>
      </c>
      <c r="C92" s="10" t="s">
        <v>811</v>
      </c>
      <c r="D92" s="10" t="s">
        <v>885</v>
      </c>
      <c r="E92" s="129" t="s">
        <v>814</v>
      </c>
      <c r="F92" s="152" t="s">
        <v>278</v>
      </c>
      <c r="G92" s="153"/>
      <c r="H92" s="11" t="s">
        <v>813</v>
      </c>
      <c r="I92" s="14">
        <f t="shared" si="4"/>
        <v>24.42</v>
      </c>
      <c r="J92" s="14">
        <v>24.42</v>
      </c>
      <c r="K92" s="120">
        <f t="shared" si="5"/>
        <v>97.68</v>
      </c>
      <c r="L92" s="126"/>
    </row>
    <row r="93" spans="1:12" ht="24" customHeight="1">
      <c r="A93" s="125"/>
      <c r="B93" s="118">
        <f>'Tax Invoice'!D89</f>
        <v>2</v>
      </c>
      <c r="C93" s="10" t="s">
        <v>815</v>
      </c>
      <c r="D93" s="10" t="s">
        <v>886</v>
      </c>
      <c r="E93" s="129" t="s">
        <v>816</v>
      </c>
      <c r="F93" s="152" t="s">
        <v>31</v>
      </c>
      <c r="G93" s="153"/>
      <c r="H93" s="11" t="s">
        <v>817</v>
      </c>
      <c r="I93" s="14">
        <f t="shared" si="4"/>
        <v>20.88</v>
      </c>
      <c r="J93" s="14">
        <v>20.88</v>
      </c>
      <c r="K93" s="120">
        <f t="shared" si="5"/>
        <v>41.76</v>
      </c>
      <c r="L93" s="126"/>
    </row>
    <row r="94" spans="1:12" ht="12.75" customHeight="1">
      <c r="A94" s="125"/>
      <c r="B94" s="118">
        <f>'Tax Invoice'!D90</f>
        <v>2</v>
      </c>
      <c r="C94" s="10" t="s">
        <v>818</v>
      </c>
      <c r="D94" s="10" t="s">
        <v>818</v>
      </c>
      <c r="E94" s="129" t="s">
        <v>30</v>
      </c>
      <c r="F94" s="152"/>
      <c r="G94" s="153"/>
      <c r="H94" s="11" t="s">
        <v>819</v>
      </c>
      <c r="I94" s="14">
        <f t="shared" si="4"/>
        <v>12.74</v>
      </c>
      <c r="J94" s="14">
        <v>12.74</v>
      </c>
      <c r="K94" s="120">
        <f t="shared" si="5"/>
        <v>25.48</v>
      </c>
      <c r="L94" s="126"/>
    </row>
    <row r="95" spans="1:12" ht="12.75" customHeight="1">
      <c r="A95" s="125"/>
      <c r="B95" s="118">
        <f>'Tax Invoice'!D91</f>
        <v>4</v>
      </c>
      <c r="C95" s="10" t="s">
        <v>818</v>
      </c>
      <c r="D95" s="10" t="s">
        <v>818</v>
      </c>
      <c r="E95" s="129" t="s">
        <v>31</v>
      </c>
      <c r="F95" s="152"/>
      <c r="G95" s="153"/>
      <c r="H95" s="11" t="s">
        <v>819</v>
      </c>
      <c r="I95" s="14">
        <f t="shared" si="4"/>
        <v>12.74</v>
      </c>
      <c r="J95" s="14">
        <v>12.74</v>
      </c>
      <c r="K95" s="120">
        <f t="shared" si="5"/>
        <v>50.96</v>
      </c>
      <c r="L95" s="126"/>
    </row>
    <row r="96" spans="1:12" ht="12.75" customHeight="1">
      <c r="A96" s="125"/>
      <c r="B96" s="118">
        <f>'Tax Invoice'!D92</f>
        <v>6</v>
      </c>
      <c r="C96" s="10" t="s">
        <v>820</v>
      </c>
      <c r="D96" s="10" t="s">
        <v>820</v>
      </c>
      <c r="E96" s="129" t="s">
        <v>30</v>
      </c>
      <c r="F96" s="152"/>
      <c r="G96" s="153"/>
      <c r="H96" s="11" t="s">
        <v>821</v>
      </c>
      <c r="I96" s="14">
        <f t="shared" si="4"/>
        <v>13.8</v>
      </c>
      <c r="J96" s="14">
        <v>13.8</v>
      </c>
      <c r="K96" s="120">
        <f t="shared" si="5"/>
        <v>82.800000000000011</v>
      </c>
      <c r="L96" s="126"/>
    </row>
    <row r="97" spans="1:12" ht="12.75" customHeight="1">
      <c r="A97" s="125"/>
      <c r="B97" s="118">
        <f>'Tax Invoice'!D93</f>
        <v>6</v>
      </c>
      <c r="C97" s="10" t="s">
        <v>822</v>
      </c>
      <c r="D97" s="10" t="s">
        <v>822</v>
      </c>
      <c r="E97" s="129" t="s">
        <v>32</v>
      </c>
      <c r="F97" s="152"/>
      <c r="G97" s="153"/>
      <c r="H97" s="11" t="s">
        <v>823</v>
      </c>
      <c r="I97" s="14">
        <f t="shared" si="4"/>
        <v>9.1999999999999993</v>
      </c>
      <c r="J97" s="14">
        <v>9.1999999999999993</v>
      </c>
      <c r="K97" s="120">
        <f t="shared" si="5"/>
        <v>55.199999999999996</v>
      </c>
      <c r="L97" s="126"/>
    </row>
    <row r="98" spans="1:12" ht="24" customHeight="1">
      <c r="A98" s="125"/>
      <c r="B98" s="118">
        <f>'Tax Invoice'!D94</f>
        <v>4</v>
      </c>
      <c r="C98" s="10" t="s">
        <v>606</v>
      </c>
      <c r="D98" s="10" t="s">
        <v>606</v>
      </c>
      <c r="E98" s="129" t="s">
        <v>30</v>
      </c>
      <c r="F98" s="152" t="s">
        <v>279</v>
      </c>
      <c r="G98" s="153"/>
      <c r="H98" s="11" t="s">
        <v>608</v>
      </c>
      <c r="I98" s="14">
        <f t="shared" si="4"/>
        <v>24.42</v>
      </c>
      <c r="J98" s="14">
        <v>24.42</v>
      </c>
      <c r="K98" s="120">
        <f t="shared" si="5"/>
        <v>97.68</v>
      </c>
      <c r="L98" s="126"/>
    </row>
    <row r="99" spans="1:12" ht="24" customHeight="1">
      <c r="A99" s="125"/>
      <c r="B99" s="118">
        <f>'Tax Invoice'!D95</f>
        <v>2</v>
      </c>
      <c r="C99" s="10" t="s">
        <v>824</v>
      </c>
      <c r="D99" s="10" t="s">
        <v>824</v>
      </c>
      <c r="E99" s="129" t="s">
        <v>30</v>
      </c>
      <c r="F99" s="152" t="s">
        <v>279</v>
      </c>
      <c r="G99" s="153"/>
      <c r="H99" s="11" t="s">
        <v>825</v>
      </c>
      <c r="I99" s="14">
        <f t="shared" si="4"/>
        <v>24.42</v>
      </c>
      <c r="J99" s="14">
        <v>24.42</v>
      </c>
      <c r="K99" s="120">
        <f t="shared" si="5"/>
        <v>48.84</v>
      </c>
      <c r="L99" s="126"/>
    </row>
    <row r="100" spans="1:12" ht="24" customHeight="1">
      <c r="A100" s="125"/>
      <c r="B100" s="118">
        <f>'Tax Invoice'!D96</f>
        <v>3</v>
      </c>
      <c r="C100" s="10" t="s">
        <v>826</v>
      </c>
      <c r="D100" s="10" t="s">
        <v>826</v>
      </c>
      <c r="E100" s="129" t="s">
        <v>30</v>
      </c>
      <c r="F100" s="152"/>
      <c r="G100" s="153"/>
      <c r="H100" s="11" t="s">
        <v>827</v>
      </c>
      <c r="I100" s="14">
        <f t="shared" si="4"/>
        <v>24.42</v>
      </c>
      <c r="J100" s="14">
        <v>24.42</v>
      </c>
      <c r="K100" s="120">
        <f t="shared" si="5"/>
        <v>73.260000000000005</v>
      </c>
      <c r="L100" s="126"/>
    </row>
    <row r="101" spans="1:12" ht="12.75" customHeight="1">
      <c r="A101" s="125"/>
      <c r="B101" s="118">
        <f>'Tax Invoice'!D97</f>
        <v>24</v>
      </c>
      <c r="C101" s="10" t="s">
        <v>650</v>
      </c>
      <c r="D101" s="10" t="s">
        <v>650</v>
      </c>
      <c r="E101" s="129" t="s">
        <v>641</v>
      </c>
      <c r="F101" s="152"/>
      <c r="G101" s="153"/>
      <c r="H101" s="11" t="s">
        <v>652</v>
      </c>
      <c r="I101" s="14">
        <f t="shared" si="4"/>
        <v>4.96</v>
      </c>
      <c r="J101" s="14">
        <v>4.96</v>
      </c>
      <c r="K101" s="120">
        <f t="shared" si="5"/>
        <v>119.03999999999999</v>
      </c>
      <c r="L101" s="126"/>
    </row>
    <row r="102" spans="1:12" ht="24" customHeight="1">
      <c r="A102" s="125"/>
      <c r="B102" s="118">
        <f>'Tax Invoice'!D98</f>
        <v>4</v>
      </c>
      <c r="C102" s="10" t="s">
        <v>828</v>
      </c>
      <c r="D102" s="10" t="s">
        <v>828</v>
      </c>
      <c r="E102" s="129" t="s">
        <v>34</v>
      </c>
      <c r="F102" s="152"/>
      <c r="G102" s="153"/>
      <c r="H102" s="11" t="s">
        <v>829</v>
      </c>
      <c r="I102" s="14">
        <f t="shared" si="4"/>
        <v>35.04</v>
      </c>
      <c r="J102" s="14">
        <v>35.04</v>
      </c>
      <c r="K102" s="120">
        <f t="shared" si="5"/>
        <v>140.16</v>
      </c>
      <c r="L102" s="126"/>
    </row>
    <row r="103" spans="1:12" ht="24" customHeight="1">
      <c r="A103" s="125"/>
      <c r="B103" s="118">
        <f>'Tax Invoice'!D99</f>
        <v>2</v>
      </c>
      <c r="C103" s="10" t="s">
        <v>830</v>
      </c>
      <c r="D103" s="10" t="s">
        <v>830</v>
      </c>
      <c r="E103" s="129" t="s">
        <v>30</v>
      </c>
      <c r="F103" s="152"/>
      <c r="G103" s="153"/>
      <c r="H103" s="11" t="s">
        <v>831</v>
      </c>
      <c r="I103" s="14">
        <f t="shared" si="4"/>
        <v>41.41</v>
      </c>
      <c r="J103" s="14">
        <v>41.41</v>
      </c>
      <c r="K103" s="120">
        <f t="shared" si="5"/>
        <v>82.82</v>
      </c>
      <c r="L103" s="126"/>
    </row>
    <row r="104" spans="1:12" ht="24" customHeight="1">
      <c r="A104" s="125"/>
      <c r="B104" s="118">
        <f>'Tax Invoice'!D100</f>
        <v>1</v>
      </c>
      <c r="C104" s="10" t="s">
        <v>832</v>
      </c>
      <c r="D104" s="10" t="s">
        <v>832</v>
      </c>
      <c r="E104" s="129" t="s">
        <v>30</v>
      </c>
      <c r="F104" s="152" t="s">
        <v>833</v>
      </c>
      <c r="G104" s="153"/>
      <c r="H104" s="11" t="s">
        <v>834</v>
      </c>
      <c r="I104" s="14">
        <f t="shared" si="4"/>
        <v>52.03</v>
      </c>
      <c r="J104" s="14">
        <v>52.03</v>
      </c>
      <c r="K104" s="120">
        <f t="shared" si="5"/>
        <v>52.03</v>
      </c>
      <c r="L104" s="126"/>
    </row>
    <row r="105" spans="1:12" ht="24" customHeight="1">
      <c r="A105" s="125"/>
      <c r="B105" s="118">
        <f>'Tax Invoice'!D101</f>
        <v>1</v>
      </c>
      <c r="C105" s="10" t="s">
        <v>835</v>
      </c>
      <c r="D105" s="10" t="s">
        <v>835</v>
      </c>
      <c r="E105" s="129" t="s">
        <v>30</v>
      </c>
      <c r="F105" s="152" t="s">
        <v>833</v>
      </c>
      <c r="G105" s="153"/>
      <c r="H105" s="11" t="s">
        <v>836</v>
      </c>
      <c r="I105" s="14">
        <f t="shared" si="4"/>
        <v>55.22</v>
      </c>
      <c r="J105" s="14">
        <v>55.22</v>
      </c>
      <c r="K105" s="120">
        <f t="shared" si="5"/>
        <v>55.22</v>
      </c>
      <c r="L105" s="126"/>
    </row>
    <row r="106" spans="1:12" ht="24" customHeight="1">
      <c r="A106" s="125"/>
      <c r="B106" s="118">
        <f>'Tax Invoice'!D102</f>
        <v>1</v>
      </c>
      <c r="C106" s="10" t="s">
        <v>837</v>
      </c>
      <c r="D106" s="10" t="s">
        <v>837</v>
      </c>
      <c r="E106" s="129" t="s">
        <v>30</v>
      </c>
      <c r="F106" s="152" t="s">
        <v>838</v>
      </c>
      <c r="G106" s="153"/>
      <c r="H106" s="11" t="s">
        <v>839</v>
      </c>
      <c r="I106" s="14">
        <f t="shared" si="4"/>
        <v>73.62</v>
      </c>
      <c r="J106" s="14">
        <v>73.62</v>
      </c>
      <c r="K106" s="120">
        <f t="shared" si="5"/>
        <v>73.62</v>
      </c>
      <c r="L106" s="126"/>
    </row>
    <row r="107" spans="1:12" ht="24" customHeight="1">
      <c r="A107" s="125"/>
      <c r="B107" s="118">
        <f>'Tax Invoice'!D103</f>
        <v>1</v>
      </c>
      <c r="C107" s="10" t="s">
        <v>840</v>
      </c>
      <c r="D107" s="10" t="s">
        <v>840</v>
      </c>
      <c r="E107" s="129" t="s">
        <v>216</v>
      </c>
      <c r="F107" s="152"/>
      <c r="G107" s="153"/>
      <c r="H107" s="11" t="s">
        <v>841</v>
      </c>
      <c r="I107" s="14">
        <f t="shared" si="4"/>
        <v>86.72</v>
      </c>
      <c r="J107" s="14">
        <v>86.72</v>
      </c>
      <c r="K107" s="120">
        <f t="shared" si="5"/>
        <v>86.72</v>
      </c>
      <c r="L107" s="126"/>
    </row>
    <row r="108" spans="1:12" ht="24" customHeight="1">
      <c r="A108" s="125"/>
      <c r="B108" s="118">
        <f>'Tax Invoice'!D104</f>
        <v>2</v>
      </c>
      <c r="C108" s="10" t="s">
        <v>842</v>
      </c>
      <c r="D108" s="10" t="s">
        <v>842</v>
      </c>
      <c r="E108" s="129" t="s">
        <v>31</v>
      </c>
      <c r="F108" s="152" t="s">
        <v>115</v>
      </c>
      <c r="G108" s="153"/>
      <c r="H108" s="11" t="s">
        <v>843</v>
      </c>
      <c r="I108" s="14">
        <f t="shared" si="4"/>
        <v>27.61</v>
      </c>
      <c r="J108" s="14">
        <v>27.61</v>
      </c>
      <c r="K108" s="120">
        <f t="shared" si="5"/>
        <v>55.22</v>
      </c>
      <c r="L108" s="126"/>
    </row>
    <row r="109" spans="1:12" ht="24" customHeight="1">
      <c r="A109" s="125"/>
      <c r="B109" s="118">
        <f>'Tax Invoice'!D105</f>
        <v>1</v>
      </c>
      <c r="C109" s="10" t="s">
        <v>844</v>
      </c>
      <c r="D109" s="10" t="s">
        <v>844</v>
      </c>
      <c r="E109" s="129" t="s">
        <v>277</v>
      </c>
      <c r="F109" s="152"/>
      <c r="G109" s="153"/>
      <c r="H109" s="11" t="s">
        <v>845</v>
      </c>
      <c r="I109" s="14">
        <f t="shared" si="4"/>
        <v>69.02</v>
      </c>
      <c r="J109" s="14">
        <v>69.02</v>
      </c>
      <c r="K109" s="120">
        <f t="shared" si="5"/>
        <v>69.02</v>
      </c>
      <c r="L109" s="126"/>
    </row>
    <row r="110" spans="1:12" ht="24" customHeight="1">
      <c r="A110" s="125"/>
      <c r="B110" s="118">
        <f>'Tax Invoice'!D106</f>
        <v>1</v>
      </c>
      <c r="C110" s="10" t="s">
        <v>846</v>
      </c>
      <c r="D110" s="10" t="s">
        <v>846</v>
      </c>
      <c r="E110" s="129" t="s">
        <v>277</v>
      </c>
      <c r="F110" s="152"/>
      <c r="G110" s="153"/>
      <c r="H110" s="11" t="s">
        <v>847</v>
      </c>
      <c r="I110" s="14">
        <f t="shared" si="4"/>
        <v>70.44</v>
      </c>
      <c r="J110" s="14">
        <v>70.44</v>
      </c>
      <c r="K110" s="120">
        <f t="shared" si="5"/>
        <v>70.44</v>
      </c>
      <c r="L110" s="126"/>
    </row>
    <row r="111" spans="1:12" ht="24" customHeight="1">
      <c r="A111" s="125"/>
      <c r="B111" s="118">
        <f>'Tax Invoice'!D107</f>
        <v>1</v>
      </c>
      <c r="C111" s="10" t="s">
        <v>848</v>
      </c>
      <c r="D111" s="10" t="s">
        <v>848</v>
      </c>
      <c r="E111" s="129"/>
      <c r="F111" s="152"/>
      <c r="G111" s="153"/>
      <c r="H111" s="11" t="s">
        <v>849</v>
      </c>
      <c r="I111" s="14">
        <f t="shared" si="4"/>
        <v>69.02</v>
      </c>
      <c r="J111" s="14">
        <v>69.02</v>
      </c>
      <c r="K111" s="120">
        <f t="shared" si="5"/>
        <v>69.02</v>
      </c>
      <c r="L111" s="126"/>
    </row>
    <row r="112" spans="1:12" ht="24" customHeight="1">
      <c r="A112" s="125"/>
      <c r="B112" s="118">
        <f>'Tax Invoice'!D108</f>
        <v>1</v>
      </c>
      <c r="C112" s="10" t="s">
        <v>850</v>
      </c>
      <c r="D112" s="10" t="s">
        <v>850</v>
      </c>
      <c r="E112" s="129" t="s">
        <v>279</v>
      </c>
      <c r="F112" s="152"/>
      <c r="G112" s="153"/>
      <c r="H112" s="11" t="s">
        <v>851</v>
      </c>
      <c r="I112" s="14">
        <f t="shared" si="4"/>
        <v>69.38</v>
      </c>
      <c r="J112" s="14">
        <v>69.38</v>
      </c>
      <c r="K112" s="120">
        <f t="shared" si="5"/>
        <v>69.38</v>
      </c>
      <c r="L112" s="126"/>
    </row>
    <row r="113" spans="1:12" ht="24" customHeight="1">
      <c r="A113" s="125"/>
      <c r="B113" s="118">
        <f>'Tax Invoice'!D109</f>
        <v>1</v>
      </c>
      <c r="C113" s="10" t="s">
        <v>852</v>
      </c>
      <c r="D113" s="10" t="s">
        <v>852</v>
      </c>
      <c r="E113" s="129" t="s">
        <v>112</v>
      </c>
      <c r="F113" s="152"/>
      <c r="G113" s="153"/>
      <c r="H113" s="11" t="s">
        <v>853</v>
      </c>
      <c r="I113" s="14">
        <f t="shared" si="4"/>
        <v>130.97</v>
      </c>
      <c r="J113" s="14">
        <v>130.97</v>
      </c>
      <c r="K113" s="120">
        <f t="shared" si="5"/>
        <v>130.97</v>
      </c>
      <c r="L113" s="126"/>
    </row>
    <row r="114" spans="1:12" ht="24" customHeight="1">
      <c r="A114" s="125"/>
      <c r="B114" s="118">
        <f>'Tax Invoice'!D110</f>
        <v>1</v>
      </c>
      <c r="C114" s="10" t="s">
        <v>852</v>
      </c>
      <c r="D114" s="10" t="s">
        <v>852</v>
      </c>
      <c r="E114" s="129" t="s">
        <v>218</v>
      </c>
      <c r="F114" s="152"/>
      <c r="G114" s="153"/>
      <c r="H114" s="11" t="s">
        <v>853</v>
      </c>
      <c r="I114" s="14">
        <f t="shared" si="4"/>
        <v>130.97</v>
      </c>
      <c r="J114" s="14">
        <v>130.97</v>
      </c>
      <c r="K114" s="120">
        <f t="shared" si="5"/>
        <v>130.97</v>
      </c>
      <c r="L114" s="126"/>
    </row>
    <row r="115" spans="1:12" ht="24" customHeight="1">
      <c r="A115" s="125"/>
      <c r="B115" s="118">
        <f>'Tax Invoice'!D111</f>
        <v>1</v>
      </c>
      <c r="C115" s="10" t="s">
        <v>852</v>
      </c>
      <c r="D115" s="10" t="s">
        <v>852</v>
      </c>
      <c r="E115" s="129" t="s">
        <v>273</v>
      </c>
      <c r="F115" s="152"/>
      <c r="G115" s="153"/>
      <c r="H115" s="11" t="s">
        <v>853</v>
      </c>
      <c r="I115" s="14">
        <f t="shared" si="4"/>
        <v>130.97</v>
      </c>
      <c r="J115" s="14">
        <v>130.97</v>
      </c>
      <c r="K115" s="120">
        <f t="shared" si="5"/>
        <v>130.97</v>
      </c>
      <c r="L115" s="126"/>
    </row>
    <row r="116" spans="1:12" ht="24" customHeight="1">
      <c r="A116" s="125"/>
      <c r="B116" s="118">
        <f>'Tax Invoice'!D112</f>
        <v>1</v>
      </c>
      <c r="C116" s="10" t="s">
        <v>854</v>
      </c>
      <c r="D116" s="10" t="s">
        <v>854</v>
      </c>
      <c r="E116" s="129" t="s">
        <v>269</v>
      </c>
      <c r="F116" s="152"/>
      <c r="G116" s="153"/>
      <c r="H116" s="11" t="s">
        <v>855</v>
      </c>
      <c r="I116" s="14">
        <f t="shared" si="4"/>
        <v>84.95</v>
      </c>
      <c r="J116" s="14">
        <v>84.95</v>
      </c>
      <c r="K116" s="120">
        <f t="shared" si="5"/>
        <v>84.95</v>
      </c>
      <c r="L116" s="126"/>
    </row>
    <row r="117" spans="1:12" ht="24" customHeight="1">
      <c r="A117" s="125"/>
      <c r="B117" s="118">
        <f>'Tax Invoice'!D113</f>
        <v>1</v>
      </c>
      <c r="C117" s="10" t="s">
        <v>854</v>
      </c>
      <c r="D117" s="10" t="s">
        <v>854</v>
      </c>
      <c r="E117" s="129" t="s">
        <v>274</v>
      </c>
      <c r="F117" s="152"/>
      <c r="G117" s="153"/>
      <c r="H117" s="11" t="s">
        <v>855</v>
      </c>
      <c r="I117" s="14">
        <f t="shared" si="4"/>
        <v>84.95</v>
      </c>
      <c r="J117" s="14">
        <v>84.95</v>
      </c>
      <c r="K117" s="120">
        <f t="shared" si="5"/>
        <v>84.95</v>
      </c>
      <c r="L117" s="126"/>
    </row>
    <row r="118" spans="1:12" ht="24" customHeight="1">
      <c r="A118" s="125"/>
      <c r="B118" s="118">
        <f>'Tax Invoice'!D114</f>
        <v>1</v>
      </c>
      <c r="C118" s="10" t="s">
        <v>856</v>
      </c>
      <c r="D118" s="10" t="s">
        <v>856</v>
      </c>
      <c r="E118" s="129" t="s">
        <v>220</v>
      </c>
      <c r="F118" s="152"/>
      <c r="G118" s="153"/>
      <c r="H118" s="11" t="s">
        <v>857</v>
      </c>
      <c r="I118" s="14">
        <f t="shared" ref="I118:I130" si="6">ROUNDUP(J118*$N$1,2)</f>
        <v>84.95</v>
      </c>
      <c r="J118" s="14">
        <v>84.95</v>
      </c>
      <c r="K118" s="120">
        <f t="shared" ref="K118:K130" si="7">I118*B118</f>
        <v>84.95</v>
      </c>
      <c r="L118" s="126"/>
    </row>
    <row r="119" spans="1:12" ht="36" customHeight="1">
      <c r="A119" s="125"/>
      <c r="B119" s="118">
        <f>'Tax Invoice'!D115</f>
        <v>1</v>
      </c>
      <c r="C119" s="10" t="s">
        <v>858</v>
      </c>
      <c r="D119" s="10" t="s">
        <v>858</v>
      </c>
      <c r="E119" s="129" t="s">
        <v>859</v>
      </c>
      <c r="F119" s="152"/>
      <c r="G119" s="153"/>
      <c r="H119" s="11" t="s">
        <v>860</v>
      </c>
      <c r="I119" s="14">
        <f t="shared" si="6"/>
        <v>187.25</v>
      </c>
      <c r="J119" s="14">
        <v>187.25</v>
      </c>
      <c r="K119" s="120">
        <f t="shared" si="7"/>
        <v>187.25</v>
      </c>
      <c r="L119" s="126"/>
    </row>
    <row r="120" spans="1:12" ht="24" customHeight="1">
      <c r="A120" s="125"/>
      <c r="B120" s="118">
        <f>'Tax Invoice'!D116</f>
        <v>1</v>
      </c>
      <c r="C120" s="10" t="s">
        <v>861</v>
      </c>
      <c r="D120" s="10" t="s">
        <v>861</v>
      </c>
      <c r="E120" s="129" t="s">
        <v>739</v>
      </c>
      <c r="F120" s="152"/>
      <c r="G120" s="153"/>
      <c r="H120" s="11" t="s">
        <v>862</v>
      </c>
      <c r="I120" s="14">
        <f t="shared" si="6"/>
        <v>22.65</v>
      </c>
      <c r="J120" s="14">
        <v>22.65</v>
      </c>
      <c r="K120" s="120">
        <f t="shared" si="7"/>
        <v>22.65</v>
      </c>
      <c r="L120" s="126"/>
    </row>
    <row r="121" spans="1:12" ht="24" customHeight="1">
      <c r="A121" s="125"/>
      <c r="B121" s="118">
        <f>'Tax Invoice'!D117</f>
        <v>2</v>
      </c>
      <c r="C121" s="10" t="s">
        <v>863</v>
      </c>
      <c r="D121" s="10" t="s">
        <v>863</v>
      </c>
      <c r="E121" s="129" t="s">
        <v>864</v>
      </c>
      <c r="F121" s="152"/>
      <c r="G121" s="153"/>
      <c r="H121" s="11" t="s">
        <v>865</v>
      </c>
      <c r="I121" s="14">
        <f t="shared" si="6"/>
        <v>22.65</v>
      </c>
      <c r="J121" s="14">
        <v>22.65</v>
      </c>
      <c r="K121" s="120">
        <f t="shared" si="7"/>
        <v>45.3</v>
      </c>
      <c r="L121" s="126"/>
    </row>
    <row r="122" spans="1:12" ht="24" customHeight="1">
      <c r="A122" s="125"/>
      <c r="B122" s="118">
        <f>'Tax Invoice'!D118</f>
        <v>1</v>
      </c>
      <c r="C122" s="10" t="s">
        <v>866</v>
      </c>
      <c r="D122" s="10" t="s">
        <v>866</v>
      </c>
      <c r="E122" s="129" t="s">
        <v>279</v>
      </c>
      <c r="F122" s="152"/>
      <c r="G122" s="153"/>
      <c r="H122" s="11" t="s">
        <v>867</v>
      </c>
      <c r="I122" s="14">
        <f t="shared" si="6"/>
        <v>26.19</v>
      </c>
      <c r="J122" s="14">
        <v>26.19</v>
      </c>
      <c r="K122" s="120">
        <f t="shared" si="7"/>
        <v>26.19</v>
      </c>
      <c r="L122" s="126"/>
    </row>
    <row r="123" spans="1:12" ht="24" customHeight="1">
      <c r="A123" s="125"/>
      <c r="B123" s="118">
        <f>'Tax Invoice'!D119</f>
        <v>3</v>
      </c>
      <c r="C123" s="10" t="s">
        <v>866</v>
      </c>
      <c r="D123" s="10" t="s">
        <v>866</v>
      </c>
      <c r="E123" s="129" t="s">
        <v>864</v>
      </c>
      <c r="F123" s="152"/>
      <c r="G123" s="153"/>
      <c r="H123" s="11" t="s">
        <v>867</v>
      </c>
      <c r="I123" s="14">
        <f t="shared" si="6"/>
        <v>26.19</v>
      </c>
      <c r="J123" s="14">
        <v>26.19</v>
      </c>
      <c r="K123" s="120">
        <f t="shared" si="7"/>
        <v>78.570000000000007</v>
      </c>
      <c r="L123" s="126"/>
    </row>
    <row r="124" spans="1:12" ht="24" customHeight="1">
      <c r="A124" s="125"/>
      <c r="B124" s="118">
        <f>'Tax Invoice'!D120</f>
        <v>1</v>
      </c>
      <c r="C124" s="10" t="s">
        <v>868</v>
      </c>
      <c r="D124" s="10" t="s">
        <v>868</v>
      </c>
      <c r="E124" s="129" t="s">
        <v>739</v>
      </c>
      <c r="F124" s="152"/>
      <c r="G124" s="153"/>
      <c r="H124" s="11" t="s">
        <v>869</v>
      </c>
      <c r="I124" s="14">
        <f t="shared" si="6"/>
        <v>26.19</v>
      </c>
      <c r="J124" s="14">
        <v>26.19</v>
      </c>
      <c r="K124" s="120">
        <f t="shared" si="7"/>
        <v>26.19</v>
      </c>
      <c r="L124" s="126"/>
    </row>
    <row r="125" spans="1:12" ht="24" customHeight="1">
      <c r="A125" s="125"/>
      <c r="B125" s="118">
        <f>'Tax Invoice'!D121</f>
        <v>2</v>
      </c>
      <c r="C125" s="10" t="s">
        <v>868</v>
      </c>
      <c r="D125" s="10" t="s">
        <v>868</v>
      </c>
      <c r="E125" s="129" t="s">
        <v>864</v>
      </c>
      <c r="F125" s="152"/>
      <c r="G125" s="153"/>
      <c r="H125" s="11" t="s">
        <v>869</v>
      </c>
      <c r="I125" s="14">
        <f t="shared" si="6"/>
        <v>26.19</v>
      </c>
      <c r="J125" s="14">
        <v>26.19</v>
      </c>
      <c r="K125" s="120">
        <f t="shared" si="7"/>
        <v>52.38</v>
      </c>
      <c r="L125" s="126"/>
    </row>
    <row r="126" spans="1:12" ht="24" customHeight="1">
      <c r="A126" s="125"/>
      <c r="B126" s="118">
        <f>'Tax Invoice'!D122</f>
        <v>1</v>
      </c>
      <c r="C126" s="10" t="s">
        <v>870</v>
      </c>
      <c r="D126" s="10" t="s">
        <v>870</v>
      </c>
      <c r="E126" s="129" t="s">
        <v>30</v>
      </c>
      <c r="F126" s="152" t="s">
        <v>279</v>
      </c>
      <c r="G126" s="153"/>
      <c r="H126" s="11" t="s">
        <v>871</v>
      </c>
      <c r="I126" s="14">
        <f t="shared" si="6"/>
        <v>96.99</v>
      </c>
      <c r="J126" s="14">
        <v>96.99</v>
      </c>
      <c r="K126" s="120">
        <f t="shared" si="7"/>
        <v>96.99</v>
      </c>
      <c r="L126" s="126"/>
    </row>
    <row r="127" spans="1:12" ht="24" customHeight="1">
      <c r="A127" s="125"/>
      <c r="B127" s="118">
        <f>'Tax Invoice'!D123</f>
        <v>1</v>
      </c>
      <c r="C127" s="10" t="s">
        <v>872</v>
      </c>
      <c r="D127" s="10" t="s">
        <v>872</v>
      </c>
      <c r="E127" s="129" t="s">
        <v>279</v>
      </c>
      <c r="F127" s="152"/>
      <c r="G127" s="153"/>
      <c r="H127" s="11" t="s">
        <v>873</v>
      </c>
      <c r="I127" s="14">
        <f t="shared" si="6"/>
        <v>22.65</v>
      </c>
      <c r="J127" s="14">
        <v>22.65</v>
      </c>
      <c r="K127" s="120">
        <f t="shared" si="7"/>
        <v>22.65</v>
      </c>
      <c r="L127" s="126"/>
    </row>
    <row r="128" spans="1:12" ht="24" customHeight="1">
      <c r="A128" s="125"/>
      <c r="B128" s="118">
        <f>'Tax Invoice'!D124</f>
        <v>2</v>
      </c>
      <c r="C128" s="10" t="s">
        <v>874</v>
      </c>
      <c r="D128" s="10" t="s">
        <v>874</v>
      </c>
      <c r="E128" s="129" t="s">
        <v>864</v>
      </c>
      <c r="F128" s="152"/>
      <c r="G128" s="153"/>
      <c r="H128" s="11" t="s">
        <v>875</v>
      </c>
      <c r="I128" s="14">
        <f t="shared" si="6"/>
        <v>26.19</v>
      </c>
      <c r="J128" s="14">
        <v>26.19</v>
      </c>
      <c r="K128" s="120">
        <f t="shared" si="7"/>
        <v>52.38</v>
      </c>
      <c r="L128" s="126"/>
    </row>
    <row r="129" spans="1:12" ht="24" customHeight="1">
      <c r="A129" s="125"/>
      <c r="B129" s="118">
        <f>'Tax Invoice'!D125</f>
        <v>1</v>
      </c>
      <c r="C129" s="10" t="s">
        <v>876</v>
      </c>
      <c r="D129" s="10" t="s">
        <v>876</v>
      </c>
      <c r="E129" s="129" t="s">
        <v>279</v>
      </c>
      <c r="F129" s="152"/>
      <c r="G129" s="153"/>
      <c r="H129" s="11" t="s">
        <v>877</v>
      </c>
      <c r="I129" s="14">
        <f t="shared" si="6"/>
        <v>26.19</v>
      </c>
      <c r="J129" s="14">
        <v>26.19</v>
      </c>
      <c r="K129" s="120">
        <f t="shared" si="7"/>
        <v>26.19</v>
      </c>
      <c r="L129" s="126"/>
    </row>
    <row r="130" spans="1:12" ht="24" customHeight="1">
      <c r="A130" s="125"/>
      <c r="B130" s="119">
        <f>'Tax Invoice'!D126</f>
        <v>1</v>
      </c>
      <c r="C130" s="12" t="s">
        <v>878</v>
      </c>
      <c r="D130" s="12" t="s">
        <v>878</v>
      </c>
      <c r="E130" s="130" t="s">
        <v>833</v>
      </c>
      <c r="F130" s="162"/>
      <c r="G130" s="163"/>
      <c r="H130" s="13" t="s">
        <v>879</v>
      </c>
      <c r="I130" s="15">
        <f t="shared" si="6"/>
        <v>43.89</v>
      </c>
      <c r="J130" s="15">
        <v>43.89</v>
      </c>
      <c r="K130" s="121">
        <f t="shared" si="7"/>
        <v>43.89</v>
      </c>
      <c r="L130" s="126"/>
    </row>
    <row r="131" spans="1:12" ht="12.75" customHeight="1">
      <c r="A131" s="125"/>
      <c r="B131" s="138">
        <f>SUM(B22:B130)</f>
        <v>531</v>
      </c>
      <c r="C131" s="138" t="s">
        <v>149</v>
      </c>
      <c r="D131" s="138"/>
      <c r="E131" s="138"/>
      <c r="F131" s="138"/>
      <c r="G131" s="138"/>
      <c r="H131" s="138"/>
      <c r="I131" s="139" t="s">
        <v>261</v>
      </c>
      <c r="J131" s="139" t="s">
        <v>261</v>
      </c>
      <c r="K131" s="140">
        <f>SUM(K22:K130)</f>
        <v>9141.2100000000028</v>
      </c>
      <c r="L131" s="126"/>
    </row>
    <row r="132" spans="1:12" ht="12.75" customHeight="1">
      <c r="A132" s="125"/>
      <c r="B132" s="138"/>
      <c r="C132" s="138"/>
      <c r="D132" s="138"/>
      <c r="E132" s="138"/>
      <c r="F132" s="138"/>
      <c r="G132" s="138"/>
      <c r="H132" s="138"/>
      <c r="I132" s="139" t="s">
        <v>190</v>
      </c>
      <c r="J132" s="139" t="s">
        <v>190</v>
      </c>
      <c r="K132" s="140">
        <f>Invoice!J132</f>
        <v>-3656.4840000000013</v>
      </c>
      <c r="L132" s="126"/>
    </row>
    <row r="133" spans="1:12" ht="12.75" customHeight="1" outlineLevel="1">
      <c r="A133" s="125"/>
      <c r="B133" s="138"/>
      <c r="C133" s="138"/>
      <c r="D133" s="138"/>
      <c r="E133" s="138"/>
      <c r="F133" s="138"/>
      <c r="G133" s="138"/>
      <c r="H133" s="138"/>
      <c r="I133" s="139" t="s">
        <v>191</v>
      </c>
      <c r="J133" s="139" t="s">
        <v>191</v>
      </c>
      <c r="K133" s="140">
        <f>Invoice!J133</f>
        <v>0</v>
      </c>
      <c r="L133" s="126"/>
    </row>
    <row r="134" spans="1:12" ht="12.75" customHeight="1">
      <c r="A134" s="125"/>
      <c r="B134" s="138"/>
      <c r="C134" s="138"/>
      <c r="D134" s="138"/>
      <c r="E134" s="138"/>
      <c r="F134" s="138"/>
      <c r="G134" s="138"/>
      <c r="H134" s="138"/>
      <c r="I134" s="139" t="s">
        <v>263</v>
      </c>
      <c r="J134" s="139" t="s">
        <v>263</v>
      </c>
      <c r="K134" s="140">
        <f>SUM(K131:K133)</f>
        <v>5484.7260000000015</v>
      </c>
      <c r="L134" s="126"/>
    </row>
    <row r="135" spans="1:12" ht="12.75" customHeight="1">
      <c r="A135" s="6"/>
      <c r="B135" s="7"/>
      <c r="C135" s="7"/>
      <c r="D135" s="7"/>
      <c r="E135" s="7"/>
      <c r="F135" s="7"/>
      <c r="G135" s="7"/>
      <c r="H135" s="7" t="s">
        <v>887</v>
      </c>
      <c r="I135" s="7"/>
      <c r="J135" s="7"/>
      <c r="K135" s="7"/>
      <c r="L135" s="8"/>
    </row>
    <row r="136" spans="1:12" ht="12.75" customHeight="1"/>
    <row r="137" spans="1:12" ht="12.75" customHeight="1"/>
    <row r="138" spans="1:12" ht="12.75" customHeight="1"/>
    <row r="139" spans="1:12" ht="12.75" customHeight="1"/>
    <row r="140" spans="1:12" ht="12.75" customHeight="1"/>
    <row r="141" spans="1:12" ht="12.75" customHeight="1"/>
    <row r="142" spans="1:12" ht="12.75" customHeight="1"/>
  </sheetData>
  <mergeCells count="113">
    <mergeCell ref="F126:G126"/>
    <mergeCell ref="F127:G127"/>
    <mergeCell ref="F128:G128"/>
    <mergeCell ref="F129:G129"/>
    <mergeCell ref="F130:G130"/>
    <mergeCell ref="F121:G121"/>
    <mergeCell ref="F122:G122"/>
    <mergeCell ref="F123:G123"/>
    <mergeCell ref="F124:G124"/>
    <mergeCell ref="F125:G125"/>
    <mergeCell ref="F116:G116"/>
    <mergeCell ref="F117:G117"/>
    <mergeCell ref="F118:G118"/>
    <mergeCell ref="F119:G119"/>
    <mergeCell ref="F120:G120"/>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31:G31"/>
    <mergeCell ref="F32:G32"/>
    <mergeCell ref="F33:G33"/>
    <mergeCell ref="F34:G34"/>
    <mergeCell ref="F35:G35"/>
    <mergeCell ref="K10:K11"/>
    <mergeCell ref="K14:K15"/>
    <mergeCell ref="F30:G30"/>
    <mergeCell ref="F20:G20"/>
    <mergeCell ref="F21:G21"/>
    <mergeCell ref="F22:G2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9141.2100000000028</v>
      </c>
      <c r="O2" s="21" t="s">
        <v>265</v>
      </c>
    </row>
    <row r="3" spans="1:15" s="21" customFormat="1" ht="15" customHeight="1" thickBot="1">
      <c r="A3" s="22" t="s">
        <v>156</v>
      </c>
      <c r="G3" s="28">
        <f>Invoice!J14</f>
        <v>45258</v>
      </c>
      <c r="H3" s="29"/>
      <c r="N3" s="21">
        <v>9141.2100000000028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6"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4" t="s">
        <v>163</v>
      </c>
      <c r="L11" s="46" t="s">
        <v>164</v>
      </c>
      <c r="M11" s="21">
        <f>VLOOKUP(G3,[1]Sheet1!$A$9:$I$7290,2,FALSE)</f>
        <v>34.81</v>
      </c>
    </row>
    <row r="12" spans="1:15" s="21" customFormat="1" ht="15.75" thickBot="1">
      <c r="A12" s="41" t="str">
        <f>'Copy paste to Here'!G12</f>
        <v>Bang Rak 152 Chartered Square Building</v>
      </c>
      <c r="B12" s="42"/>
      <c r="C12" s="42"/>
      <c r="D12" s="42"/>
      <c r="E12" s="88"/>
      <c r="F12" s="43" t="str">
        <f>'Copy paste to Here'!B12</f>
        <v>Bang Rak 152 Chartered Square Building</v>
      </c>
      <c r="G12" s="44"/>
      <c r="H12" s="45"/>
      <c r="K12" s="104" t="s">
        <v>165</v>
      </c>
      <c r="L12" s="46" t="s">
        <v>138</v>
      </c>
      <c r="M12" s="21">
        <f>VLOOKUP(G3,[1]Sheet1!$A$9:$I$7290,3,FALSE)</f>
        <v>37.950000000000003</v>
      </c>
    </row>
    <row r="13" spans="1:15" s="21" customFormat="1" ht="15.75" thickBot="1">
      <c r="A13" s="41" t="str">
        <f>'Copy paste to Here'!G13</f>
        <v>10500 Bangkok</v>
      </c>
      <c r="B13" s="42"/>
      <c r="C13" s="42"/>
      <c r="D13" s="42"/>
      <c r="E13" s="122" t="s">
        <v>282</v>
      </c>
      <c r="F13" s="43" t="str">
        <f>'Copy paste to Here'!B13</f>
        <v>10500 Bangkok</v>
      </c>
      <c r="G13" s="44"/>
      <c r="H13" s="45"/>
      <c r="K13" s="104" t="s">
        <v>166</v>
      </c>
      <c r="L13" s="46" t="s">
        <v>167</v>
      </c>
      <c r="M13" s="124">
        <f>VLOOKUP(G3,[1]Sheet1!$A$9:$I$7290,4,FALSE)</f>
        <v>43.74</v>
      </c>
    </row>
    <row r="14" spans="1:15" s="21" customFormat="1" ht="15.75" thickBot="1">
      <c r="A14" s="41" t="str">
        <f>'Copy paste to Here'!G14</f>
        <v>Thailand</v>
      </c>
      <c r="B14" s="42"/>
      <c r="C14" s="42"/>
      <c r="D14" s="42"/>
      <c r="E14" s="122">
        <f>VLOOKUP(J9,$L$10:$M$17,2,FALSE)</f>
        <v>1</v>
      </c>
      <c r="F14" s="43" t="str">
        <f>'Copy paste to Here'!B14</f>
        <v>Thailand</v>
      </c>
      <c r="G14" s="44"/>
      <c r="H14" s="45"/>
      <c r="K14" s="104" t="s">
        <v>168</v>
      </c>
      <c r="L14" s="46" t="s">
        <v>169</v>
      </c>
      <c r="M14" s="21">
        <f>VLOOKUP(G3,[1]Sheet1!$A$9:$I$7290,5,FALSE)</f>
        <v>22.64</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25.39</v>
      </c>
    </row>
    <row r="16" spans="1:15" s="21" customFormat="1" ht="13.7" customHeight="1" thickBot="1">
      <c r="A16" s="52"/>
      <c r="K16" s="105" t="s">
        <v>172</v>
      </c>
      <c r="L16" s="51" t="s">
        <v>173</v>
      </c>
      <c r="M16" s="21">
        <f>VLOOKUP(G3,[1]Sheet1!$A$9:$I$7290,7,FALSE)</f>
        <v>20.98</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131">
        <v>2.5</v>
      </c>
    </row>
    <row r="18" spans="1:13" s="62" customFormat="1" ht="24">
      <c r="A18" s="56"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57" t="str">
        <f>'Copy paste to Here'!C22</f>
        <v>AERRD</v>
      </c>
      <c r="C18" s="57" t="s">
        <v>586</v>
      </c>
      <c r="D18" s="58">
        <f>Invoice!B22</f>
        <v>32</v>
      </c>
      <c r="E18" s="59">
        <f>'Shipping Invoice'!J22*$N$1</f>
        <v>12.03</v>
      </c>
      <c r="F18" s="59">
        <f>D18*E18</f>
        <v>384.96</v>
      </c>
      <c r="G18" s="60">
        <f>E18*$E$14</f>
        <v>12.03</v>
      </c>
      <c r="H18" s="61">
        <f>D18*G18</f>
        <v>384.96</v>
      </c>
    </row>
    <row r="19" spans="1:13" s="62" customFormat="1" ht="25.5">
      <c r="A19" s="123" t="str">
        <f>IF((LEN('Copy paste to Here'!G23))&gt;5,((CONCATENATE('Copy paste to Here'!G23," &amp; ",'Copy paste to Here'!D23,"  &amp;  ",'Copy paste to Here'!E23))),"Empty Cell")</f>
        <v xml:space="preserve">Bio - Flex nose bone, 20g (0.8mm) with a 2.5mm round top with bezel set SwarovskiⓇ crystal &amp; Crystal Color: Clear  &amp;  </v>
      </c>
      <c r="B19" s="57" t="str">
        <f>'Copy paste to Here'!C23</f>
        <v>ANBBC25</v>
      </c>
      <c r="C19" s="57" t="s">
        <v>722</v>
      </c>
      <c r="D19" s="58">
        <f>Invoice!B23</f>
        <v>4</v>
      </c>
      <c r="E19" s="59">
        <f>'Shipping Invoice'!J23*$N$1</f>
        <v>12.03</v>
      </c>
      <c r="F19" s="59">
        <f t="shared" ref="F19:F82" si="0">D19*E19</f>
        <v>48.12</v>
      </c>
      <c r="G19" s="60">
        <f t="shared" ref="G19:G82" si="1">E19*$E$14</f>
        <v>12.03</v>
      </c>
      <c r="H19" s="63">
        <f t="shared" ref="H19:H82" si="2">D19*G19</f>
        <v>48.12</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Clear  &amp;  </v>
      </c>
      <c r="B20" s="57" t="str">
        <f>'Copy paste to Here'!C24</f>
        <v>ANSBC25</v>
      </c>
      <c r="C20" s="57" t="s">
        <v>724</v>
      </c>
      <c r="D20" s="58">
        <f>Invoice!B24</f>
        <v>3</v>
      </c>
      <c r="E20" s="59">
        <f>'Shipping Invoice'!J24*$N$1</f>
        <v>12.03</v>
      </c>
      <c r="F20" s="59">
        <f t="shared" si="0"/>
        <v>36.089999999999996</v>
      </c>
      <c r="G20" s="60">
        <f t="shared" si="1"/>
        <v>12.03</v>
      </c>
      <c r="H20" s="63">
        <f t="shared" si="2"/>
        <v>36.089999999999996</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AB  &amp;  </v>
      </c>
      <c r="B21" s="57" t="str">
        <f>'Copy paste to Here'!C25</f>
        <v>ANSBC25</v>
      </c>
      <c r="C21" s="57" t="s">
        <v>724</v>
      </c>
      <c r="D21" s="58">
        <f>Invoice!B25</f>
        <v>4</v>
      </c>
      <c r="E21" s="59">
        <f>'Shipping Invoice'!J25*$N$1</f>
        <v>12.03</v>
      </c>
      <c r="F21" s="59">
        <f t="shared" si="0"/>
        <v>48.12</v>
      </c>
      <c r="G21" s="60">
        <f t="shared" si="1"/>
        <v>12.03</v>
      </c>
      <c r="H21" s="63">
        <f t="shared" si="2"/>
        <v>48.12</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Rose  &amp;  </v>
      </c>
      <c r="B22" s="57" t="str">
        <f>'Copy paste to Here'!C26</f>
        <v>ANSBC25</v>
      </c>
      <c r="C22" s="57" t="s">
        <v>724</v>
      </c>
      <c r="D22" s="58">
        <f>Invoice!B26</f>
        <v>4</v>
      </c>
      <c r="E22" s="59">
        <f>'Shipping Invoice'!J26*$N$1</f>
        <v>12.03</v>
      </c>
      <c r="F22" s="59">
        <f t="shared" si="0"/>
        <v>48.12</v>
      </c>
      <c r="G22" s="60">
        <f t="shared" si="1"/>
        <v>12.03</v>
      </c>
      <c r="H22" s="63">
        <f t="shared" si="2"/>
        <v>48.12</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Amethyst  &amp;  </v>
      </c>
      <c r="B23" s="57" t="str">
        <f>'Copy paste to Here'!C27</f>
        <v>ANSBC25</v>
      </c>
      <c r="C23" s="57" t="s">
        <v>724</v>
      </c>
      <c r="D23" s="58">
        <f>Invoice!B27</f>
        <v>2</v>
      </c>
      <c r="E23" s="59">
        <f>'Shipping Invoice'!J27*$N$1</f>
        <v>12.03</v>
      </c>
      <c r="F23" s="59">
        <f t="shared" si="0"/>
        <v>24.06</v>
      </c>
      <c r="G23" s="60">
        <f t="shared" si="1"/>
        <v>12.03</v>
      </c>
      <c r="H23" s="63">
        <f t="shared" si="2"/>
        <v>24.06</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Jet  &amp;  </v>
      </c>
      <c r="B24" s="57" t="str">
        <f>'Copy paste to Here'!C28</f>
        <v>ANSBC25</v>
      </c>
      <c r="C24" s="57" t="s">
        <v>724</v>
      </c>
      <c r="D24" s="58">
        <f>Invoice!B28</f>
        <v>2</v>
      </c>
      <c r="E24" s="59">
        <f>'Shipping Invoice'!J28*$N$1</f>
        <v>12.03</v>
      </c>
      <c r="F24" s="59">
        <f t="shared" si="0"/>
        <v>24.06</v>
      </c>
      <c r="G24" s="60">
        <f t="shared" si="1"/>
        <v>12.03</v>
      </c>
      <c r="H24" s="63">
        <f t="shared" si="2"/>
        <v>24.06</v>
      </c>
    </row>
    <row r="25" spans="1:13" s="62" customFormat="1">
      <c r="A25" s="56" t="str">
        <f>IF((LEN('Copy paste to Here'!G29))&gt;5,((CONCATENATE('Copy paste to Here'!G29," &amp; ",'Copy paste to Here'!D29,"  &amp;  ",'Copy paste to Here'!E29))),"Empty Cell")</f>
        <v>Solid acrylic double flared plug &amp; Gauge: 10mm  &amp;  Color: Black</v>
      </c>
      <c r="B25" s="57" t="str">
        <f>'Copy paste to Here'!C29</f>
        <v>ASPG</v>
      </c>
      <c r="C25" s="57" t="s">
        <v>880</v>
      </c>
      <c r="D25" s="58">
        <f>Invoice!B29</f>
        <v>2</v>
      </c>
      <c r="E25" s="59">
        <f>'Shipping Invoice'!J29*$N$1</f>
        <v>18.41</v>
      </c>
      <c r="F25" s="59">
        <f t="shared" si="0"/>
        <v>36.82</v>
      </c>
      <c r="G25" s="60">
        <f t="shared" si="1"/>
        <v>18.41</v>
      </c>
      <c r="H25" s="63">
        <f t="shared" si="2"/>
        <v>36.82</v>
      </c>
    </row>
    <row r="26" spans="1:13" s="62" customFormat="1" ht="24">
      <c r="A26" s="56" t="str">
        <f>IF((LEN('Copy paste to Here'!G30))&gt;5,((CONCATENATE('Copy paste to Here'!G30," &amp; ",'Copy paste to Here'!D30,"  &amp;  ",'Copy paste to Here'!E30))),"Empty Cell")</f>
        <v>PVD plated 316L steel eyebrow barbell, 18g (1mm) with two 3mm balls &amp; Color: High Polish  &amp;  Length: 8mm</v>
      </c>
      <c r="B26" s="57" t="str">
        <f>'Copy paste to Here'!C30</f>
        <v>BB18B3</v>
      </c>
      <c r="C26" s="57" t="s">
        <v>729</v>
      </c>
      <c r="D26" s="58">
        <f>Invoice!B30</f>
        <v>4</v>
      </c>
      <c r="E26" s="59">
        <f>'Shipping Invoice'!J30*$N$1</f>
        <v>6.73</v>
      </c>
      <c r="F26" s="59">
        <f t="shared" si="0"/>
        <v>26.92</v>
      </c>
      <c r="G26" s="60">
        <f t="shared" si="1"/>
        <v>6.73</v>
      </c>
      <c r="H26" s="63">
        <f t="shared" si="2"/>
        <v>26.92</v>
      </c>
    </row>
    <row r="27" spans="1:13" s="62" customFormat="1" ht="24">
      <c r="A27" s="56" t="str">
        <f>IF((LEN('Copy paste to Here'!G31))&gt;5,((CONCATENATE('Copy paste to Here'!G31," &amp; ",'Copy paste to Here'!D31,"  &amp;  ",'Copy paste to Here'!E31))),"Empty Cell")</f>
        <v>Anodized surgical steel eyebrow or helix barbell, 16g (1.2mm) with two 3mm balls &amp; Length: 6mm  &amp;  Color: Black</v>
      </c>
      <c r="B27" s="57" t="str">
        <f>'Copy paste to Here'!C31</f>
        <v>BBETB</v>
      </c>
      <c r="C27" s="57" t="s">
        <v>732</v>
      </c>
      <c r="D27" s="58">
        <f>Invoice!B31</f>
        <v>8</v>
      </c>
      <c r="E27" s="59">
        <f>'Shipping Invoice'!J31*$N$1</f>
        <v>20.88</v>
      </c>
      <c r="F27" s="59">
        <f t="shared" si="0"/>
        <v>167.04</v>
      </c>
      <c r="G27" s="60">
        <f t="shared" si="1"/>
        <v>20.88</v>
      </c>
      <c r="H27" s="63">
        <f t="shared" si="2"/>
        <v>167.04</v>
      </c>
    </row>
    <row r="28" spans="1:13" s="62" customFormat="1" ht="24">
      <c r="A28" s="56" t="str">
        <f>IF((LEN('Copy paste to Here'!G32))&gt;5,((CONCATENATE('Copy paste to Here'!G32," &amp; ",'Copy paste to Here'!D32,"  &amp;  ",'Copy paste to Here'!E32))),"Empty Cell")</f>
        <v>Anodized surgical steel eyebrow or helix barbell, 16g (1.2mm) with two 3mm balls &amp; Length: 6mm  &amp;  Color: Gold</v>
      </c>
      <c r="B28" s="57" t="str">
        <f>'Copy paste to Here'!C32</f>
        <v>BBETB</v>
      </c>
      <c r="C28" s="57" t="s">
        <v>732</v>
      </c>
      <c r="D28" s="58">
        <f>Invoice!B32</f>
        <v>3</v>
      </c>
      <c r="E28" s="59">
        <f>'Shipping Invoice'!J32*$N$1</f>
        <v>20.88</v>
      </c>
      <c r="F28" s="59">
        <f t="shared" si="0"/>
        <v>62.64</v>
      </c>
      <c r="G28" s="60">
        <f t="shared" si="1"/>
        <v>20.88</v>
      </c>
      <c r="H28" s="63">
        <f t="shared" si="2"/>
        <v>62.64</v>
      </c>
    </row>
    <row r="29" spans="1:13" s="62" customFormat="1" ht="24">
      <c r="A29" s="56" t="str">
        <f>IF((LEN('Copy paste to Here'!G33))&gt;5,((CONCATENATE('Copy paste to Here'!G33," &amp; ",'Copy paste to Here'!D33,"  &amp;  ",'Copy paste to Here'!E33))),"Empty Cell")</f>
        <v>Anodized surgical steel eyebrow or helix barbell, 16g (1.2mm) with two 3mm balls &amp; Length: 8mm  &amp;  Color: Gold</v>
      </c>
      <c r="B29" s="57" t="str">
        <f>'Copy paste to Here'!C33</f>
        <v>BBETB</v>
      </c>
      <c r="C29" s="57" t="s">
        <v>732</v>
      </c>
      <c r="D29" s="58">
        <f>Invoice!B33</f>
        <v>1</v>
      </c>
      <c r="E29" s="59">
        <f>'Shipping Invoice'!J33*$N$1</f>
        <v>20.88</v>
      </c>
      <c r="F29" s="59">
        <f t="shared" si="0"/>
        <v>20.88</v>
      </c>
      <c r="G29" s="60">
        <f t="shared" si="1"/>
        <v>20.88</v>
      </c>
      <c r="H29" s="63">
        <f t="shared" si="2"/>
        <v>20.88</v>
      </c>
    </row>
    <row r="30" spans="1:13" s="62" customFormat="1" ht="24">
      <c r="A30" s="56" t="str">
        <f>IF((LEN('Copy paste to Here'!G34))&gt;5,((CONCATENATE('Copy paste to Here'!G34," &amp; ",'Copy paste to Here'!D34,"  &amp;  ",'Copy paste to Here'!E34))),"Empty Cell")</f>
        <v>Anodized surgical steel eyebrow or helix barbell, 16g (1.2mm) with two 3mm balls &amp; Length: 10mm  &amp;  Color: Gold</v>
      </c>
      <c r="B30" s="57" t="str">
        <f>'Copy paste to Here'!C34</f>
        <v>BBETB</v>
      </c>
      <c r="C30" s="57" t="s">
        <v>732</v>
      </c>
      <c r="D30" s="58">
        <f>Invoice!B34</f>
        <v>1</v>
      </c>
      <c r="E30" s="59">
        <f>'Shipping Invoice'!J34*$N$1</f>
        <v>20.88</v>
      </c>
      <c r="F30" s="59">
        <f t="shared" si="0"/>
        <v>20.88</v>
      </c>
      <c r="G30" s="60">
        <f t="shared" si="1"/>
        <v>20.88</v>
      </c>
      <c r="H30" s="63">
        <f t="shared" si="2"/>
        <v>20.88</v>
      </c>
    </row>
    <row r="31" spans="1:13" s="62" customFormat="1" ht="24">
      <c r="A31" s="56" t="str">
        <f>IF((LEN('Copy paste to Here'!G35))&gt;5,((CONCATENATE('Copy paste to Here'!G35," &amp; ",'Copy paste to Here'!D35,"  &amp;  ",'Copy paste to Here'!E35))),"Empty Cell")</f>
        <v>Anodized surgical steel eyebrow or helix barbell, 16g (1.2mm) with two 3mm cones &amp; Length: 10mm  &amp;  Color: Gold</v>
      </c>
      <c r="B31" s="57" t="str">
        <f>'Copy paste to Here'!C35</f>
        <v>BBETCN</v>
      </c>
      <c r="C31" s="57" t="s">
        <v>734</v>
      </c>
      <c r="D31" s="58">
        <f>Invoice!B35</f>
        <v>2</v>
      </c>
      <c r="E31" s="59">
        <f>'Shipping Invoice'!J35*$N$1</f>
        <v>20.88</v>
      </c>
      <c r="F31" s="59">
        <f t="shared" si="0"/>
        <v>41.76</v>
      </c>
      <c r="G31" s="60">
        <f t="shared" si="1"/>
        <v>20.88</v>
      </c>
      <c r="H31" s="63">
        <f t="shared" si="2"/>
        <v>41.76</v>
      </c>
    </row>
    <row r="32" spans="1:13" s="62" customFormat="1" ht="25.5">
      <c r="A32" s="56" t="str">
        <f>IF((LEN('Copy paste to Here'!G36))&gt;5,((CONCATENATE('Copy paste to Here'!G36," &amp; ",'Copy paste to Here'!D36,"  &amp;  ",'Copy paste to Here'!E36))),"Empty Cell")</f>
        <v xml:space="preserve">316L steel Industrial barbell, 14g (1.6mm) with two 5mm cones &amp; Length: 32mm  &amp;  </v>
      </c>
      <c r="B32" s="57" t="str">
        <f>'Copy paste to Here'!C36</f>
        <v>BBINDCN</v>
      </c>
      <c r="C32" s="57" t="s">
        <v>881</v>
      </c>
      <c r="D32" s="58">
        <f>Invoice!B36</f>
        <v>2</v>
      </c>
      <c r="E32" s="59">
        <f>'Shipping Invoice'!J36*$N$1</f>
        <v>8.85</v>
      </c>
      <c r="F32" s="59">
        <f t="shared" si="0"/>
        <v>17.7</v>
      </c>
      <c r="G32" s="60">
        <f t="shared" si="1"/>
        <v>8.85</v>
      </c>
      <c r="H32" s="63">
        <f t="shared" si="2"/>
        <v>17.7</v>
      </c>
    </row>
    <row r="33" spans="1:8" s="62" customFormat="1" ht="25.5">
      <c r="A33" s="56" t="str">
        <f>IF((LEN('Copy paste to Here'!G37))&gt;5,((CONCATENATE('Copy paste to Here'!G37," &amp; ",'Copy paste to Here'!D37,"  &amp;  ",'Copy paste to Here'!E37))),"Empty Cell")</f>
        <v xml:space="preserve">316L steel Industrial barbell, 14g (1.6mm) with two 5mm cones &amp; Length: 38mm  &amp;  </v>
      </c>
      <c r="B33" s="57" t="str">
        <f>'Copy paste to Here'!C37</f>
        <v>BBINDCN</v>
      </c>
      <c r="C33" s="57" t="s">
        <v>881</v>
      </c>
      <c r="D33" s="58">
        <f>Invoice!B37</f>
        <v>3</v>
      </c>
      <c r="E33" s="59">
        <f>'Shipping Invoice'!J37*$N$1</f>
        <v>8.85</v>
      </c>
      <c r="F33" s="59">
        <f t="shared" si="0"/>
        <v>26.549999999999997</v>
      </c>
      <c r="G33" s="60">
        <f t="shared" si="1"/>
        <v>8.85</v>
      </c>
      <c r="H33" s="63">
        <f t="shared" si="2"/>
        <v>26.549999999999997</v>
      </c>
    </row>
    <row r="34" spans="1:8" s="62" customFormat="1" ht="24">
      <c r="A34" s="56" t="str">
        <f>IF((LEN('Copy paste to Here'!G38))&gt;5,((CONCATENATE('Copy paste to Here'!G38," &amp; ",'Copy paste to Here'!D38,"  &amp;  ",'Copy paste to Here'!E38))),"Empty Cell")</f>
        <v>Premium PVD plated surgical steel industrial Barbell, 14g (1.6mm) with two 5mm balls &amp; Length: 38mm  &amp;  Color: Green</v>
      </c>
      <c r="B34" s="57" t="str">
        <f>'Copy paste to Here'!C38</f>
        <v>BBITB</v>
      </c>
      <c r="C34" s="57" t="s">
        <v>738</v>
      </c>
      <c r="D34" s="58">
        <f>Invoice!B38</f>
        <v>4</v>
      </c>
      <c r="E34" s="59">
        <f>'Shipping Invoice'!J38*$N$1</f>
        <v>26.19</v>
      </c>
      <c r="F34" s="59">
        <f t="shared" si="0"/>
        <v>104.76</v>
      </c>
      <c r="G34" s="60">
        <f t="shared" si="1"/>
        <v>26.19</v>
      </c>
      <c r="H34" s="63">
        <f t="shared" si="2"/>
        <v>104.76</v>
      </c>
    </row>
    <row r="35" spans="1:8" s="62" customFormat="1" ht="24">
      <c r="A35" s="56" t="str">
        <f>IF((LEN('Copy paste to Here'!G39))&gt;5,((CONCATENATE('Copy paste to Here'!G39," &amp; ",'Copy paste to Here'!D39,"  &amp;  ",'Copy paste to Here'!E39))),"Empty Cell")</f>
        <v>Extra long PVD plated surgical steel industrial barbell, 14g (1.6mm) with two 5mm balls &amp; Length: 45mm  &amp;  Color: Gold</v>
      </c>
      <c r="B35" s="57" t="str">
        <f>'Copy paste to Here'!C39</f>
        <v>BBITBXL</v>
      </c>
      <c r="C35" s="57" t="s">
        <v>741</v>
      </c>
      <c r="D35" s="58">
        <f>Invoice!B39</f>
        <v>2</v>
      </c>
      <c r="E35" s="59">
        <f>'Shipping Invoice'!J39*$N$1</f>
        <v>26.19</v>
      </c>
      <c r="F35" s="59">
        <f t="shared" si="0"/>
        <v>52.38</v>
      </c>
      <c r="G35" s="60">
        <f t="shared" si="1"/>
        <v>26.19</v>
      </c>
      <c r="H35" s="63">
        <f t="shared" si="2"/>
        <v>52.38</v>
      </c>
    </row>
    <row r="36" spans="1:8" s="62" customFormat="1" ht="24">
      <c r="A36" s="56" t="str">
        <f>IF((LEN('Copy paste to Here'!G40))&gt;5,((CONCATENATE('Copy paste to Here'!G40," &amp; ",'Copy paste to Here'!D40,"  &amp;  ",'Copy paste to Here'!E40))),"Empty Cell")</f>
        <v>Premium PVD plated surgical steel industrial Barbell, 14g (1.6mm) with two 5mm cones &amp; Length: 38mm  &amp;  Color: Black</v>
      </c>
      <c r="B36" s="57" t="str">
        <f>'Copy paste to Here'!C40</f>
        <v>BBITCN</v>
      </c>
      <c r="C36" s="57" t="s">
        <v>743</v>
      </c>
      <c r="D36" s="58">
        <f>Invoice!B40</f>
        <v>4</v>
      </c>
      <c r="E36" s="59">
        <f>'Shipping Invoice'!J40*$N$1</f>
        <v>26.19</v>
      </c>
      <c r="F36" s="59">
        <f t="shared" si="0"/>
        <v>104.76</v>
      </c>
      <c r="G36" s="60">
        <f t="shared" si="1"/>
        <v>26.19</v>
      </c>
      <c r="H36" s="63">
        <f t="shared" si="2"/>
        <v>104.76</v>
      </c>
    </row>
    <row r="37" spans="1:8" s="62" customFormat="1" ht="36">
      <c r="A37" s="56" t="str">
        <f>IF((LEN('Copy paste to Here'!G41))&gt;5,((CONCATENATE('Copy paste to Here'!G41," &amp; ",'Copy paste to Here'!D41,"  &amp;  ",'Copy paste to Here'!E41))),"Empty Cell")</f>
        <v>Premium PVD plated surgical steel industrial Barbell, 14g (1.6mm) with two 5mm cones &amp; Length: 38mm  &amp;  Color: Rainbow</v>
      </c>
      <c r="B37" s="57" t="str">
        <f>'Copy paste to Here'!C41</f>
        <v>BBITCN</v>
      </c>
      <c r="C37" s="57" t="s">
        <v>743</v>
      </c>
      <c r="D37" s="58">
        <f>Invoice!B41</f>
        <v>3</v>
      </c>
      <c r="E37" s="59">
        <f>'Shipping Invoice'!J41*$N$1</f>
        <v>26.19</v>
      </c>
      <c r="F37" s="59">
        <f t="shared" si="0"/>
        <v>78.570000000000007</v>
      </c>
      <c r="G37" s="60">
        <f t="shared" si="1"/>
        <v>26.19</v>
      </c>
      <c r="H37" s="63">
        <f t="shared" si="2"/>
        <v>78.570000000000007</v>
      </c>
    </row>
    <row r="38" spans="1:8" s="62" customFormat="1" ht="24">
      <c r="A38" s="56" t="str">
        <f>IF((LEN('Copy paste to Here'!G42))&gt;5,((CONCATENATE('Copy paste to Here'!G42," &amp; ",'Copy paste to Here'!D42,"  &amp;  ",'Copy paste to Here'!E42))),"Empty Cell")</f>
        <v>Premium PVD plated surgical steel industrial Barbell, 14g (1.6mm) with two 5mm cones &amp; Length: 38mm  &amp;  Color: Gold</v>
      </c>
      <c r="B38" s="57" t="str">
        <f>'Copy paste to Here'!C42</f>
        <v>BBITCN</v>
      </c>
      <c r="C38" s="57" t="s">
        <v>743</v>
      </c>
      <c r="D38" s="58">
        <f>Invoice!B42</f>
        <v>4</v>
      </c>
      <c r="E38" s="59">
        <f>'Shipping Invoice'!J42*$N$1</f>
        <v>26.19</v>
      </c>
      <c r="F38" s="59">
        <f t="shared" si="0"/>
        <v>104.76</v>
      </c>
      <c r="G38" s="60">
        <f t="shared" si="1"/>
        <v>26.19</v>
      </c>
      <c r="H38" s="63">
        <f t="shared" si="2"/>
        <v>104.76</v>
      </c>
    </row>
    <row r="39" spans="1:8" s="62" customFormat="1" ht="36">
      <c r="A39" s="56" t="str">
        <f>IF((LEN('Copy paste to Here'!G43))&gt;5,((CONCATENATE('Copy paste to Here'!G43," &amp; ",'Copy paste to Here'!D43,"  &amp;  ",'Copy paste to Here'!E43))),"Empty Cell")</f>
        <v>Anodized surgical steel tongue barbell, 14g (1.6mm) with top 6mm jewel ball and lower 6mm steel ball &amp; Length: 16mm  &amp;  Color: Black Anodized w/ Clear crystal</v>
      </c>
      <c r="B39" s="57" t="str">
        <f>'Copy paste to Here'!C43</f>
        <v>BBTC</v>
      </c>
      <c r="C39" s="57" t="s">
        <v>745</v>
      </c>
      <c r="D39" s="58">
        <f>Invoice!B43</f>
        <v>2</v>
      </c>
      <c r="E39" s="59">
        <f>'Shipping Invoice'!J43*$N$1</f>
        <v>40</v>
      </c>
      <c r="F39" s="59">
        <f t="shared" si="0"/>
        <v>80</v>
      </c>
      <c r="G39" s="60">
        <f t="shared" si="1"/>
        <v>40</v>
      </c>
      <c r="H39" s="63">
        <f t="shared" si="2"/>
        <v>80</v>
      </c>
    </row>
    <row r="40" spans="1:8" s="62" customFormat="1" ht="36">
      <c r="A40" s="56" t="str">
        <f>IF((LEN('Copy paste to Here'!G44))&gt;5,((CONCATENATE('Copy paste to Here'!G44," &amp; ",'Copy paste to Here'!D44,"  &amp;  ",'Copy paste to Here'!E44))),"Empty Cell")</f>
        <v>Anodized surgical steel tongue barbell, 14g (1.6mm) with top 6mm jewel ball and lower 6mm steel ball &amp; Length: 16mm  &amp;  Color: Black Anodized w/ Aquamarine crystal</v>
      </c>
      <c r="B40" s="57" t="str">
        <f>'Copy paste to Here'!C44</f>
        <v>BBTC</v>
      </c>
      <c r="C40" s="57" t="s">
        <v>745</v>
      </c>
      <c r="D40" s="58">
        <f>Invoice!B44</f>
        <v>1</v>
      </c>
      <c r="E40" s="59">
        <f>'Shipping Invoice'!J44*$N$1</f>
        <v>40</v>
      </c>
      <c r="F40" s="59">
        <f t="shared" si="0"/>
        <v>40</v>
      </c>
      <c r="G40" s="60">
        <f t="shared" si="1"/>
        <v>40</v>
      </c>
      <c r="H40" s="63">
        <f t="shared" si="2"/>
        <v>40</v>
      </c>
    </row>
    <row r="41" spans="1:8" s="62" customFormat="1" ht="24">
      <c r="A41" s="56" t="str">
        <f>IF((LEN('Copy paste to Here'!G45))&gt;5,((CONCATENATE('Copy paste to Here'!G45," &amp; ",'Copy paste to Here'!D45,"  &amp;  ",'Copy paste to Here'!E45))),"Empty Cell")</f>
        <v>Anodized surgical steel Industrial zig-zag barbell, 14g (1.6mm) with two 5mm balls &amp; Length: 38mm  &amp;  Color: Blue</v>
      </c>
      <c r="B41" s="57" t="str">
        <f>'Copy paste to Here'!C45</f>
        <v>BDAT14</v>
      </c>
      <c r="C41" s="57" t="s">
        <v>749</v>
      </c>
      <c r="D41" s="58">
        <f>Invoice!B45</f>
        <v>2</v>
      </c>
      <c r="E41" s="59">
        <f>'Shipping Invoice'!J45*$N$1</f>
        <v>41.77</v>
      </c>
      <c r="F41" s="59">
        <f t="shared" si="0"/>
        <v>83.54</v>
      </c>
      <c r="G41" s="60">
        <f t="shared" si="1"/>
        <v>41.77</v>
      </c>
      <c r="H41" s="63">
        <f t="shared" si="2"/>
        <v>83.54</v>
      </c>
    </row>
    <row r="42" spans="1:8" s="62" customFormat="1" ht="24">
      <c r="A42" s="56" t="str">
        <f>IF((LEN('Copy paste to Here'!G46))&gt;5,((CONCATENATE('Copy paste to Here'!G46," &amp; ",'Copy paste to Here'!D46,"  &amp;  ",'Copy paste to Here'!E46))),"Empty Cell")</f>
        <v>PVD plated 316L steel eyebrow banana, 18g (1mm) with two 3mm balls &amp; Color: High Polish  &amp;  Length: 10mm</v>
      </c>
      <c r="B42" s="57" t="str">
        <f>'Copy paste to Here'!C46</f>
        <v>BN18B3</v>
      </c>
      <c r="C42" s="57" t="s">
        <v>751</v>
      </c>
      <c r="D42" s="58">
        <f>Invoice!B46</f>
        <v>6</v>
      </c>
      <c r="E42" s="59">
        <f>'Shipping Invoice'!J46*$N$1</f>
        <v>6.73</v>
      </c>
      <c r="F42" s="59">
        <f t="shared" si="0"/>
        <v>40.380000000000003</v>
      </c>
      <c r="G42" s="60">
        <f t="shared" si="1"/>
        <v>6.73</v>
      </c>
      <c r="H42" s="63">
        <f t="shared" si="2"/>
        <v>40.380000000000003</v>
      </c>
    </row>
    <row r="43" spans="1:8" s="62" customFormat="1" ht="24">
      <c r="A43" s="56" t="str">
        <f>IF((LEN('Copy paste to Here'!G47))&gt;5,((CONCATENATE('Copy paste to Here'!G47," &amp; ",'Copy paste to Here'!D47,"  &amp;  ",'Copy paste to Here'!E47))),"Empty Cell")</f>
        <v xml:space="preserve">Surgical steel eyebrow banana, 20g (0.8mm) with two 3mm balls &amp; Length: 10mm  &amp;  </v>
      </c>
      <c r="B43" s="57" t="str">
        <f>'Copy paste to Here'!C47</f>
        <v>BNE20B</v>
      </c>
      <c r="C43" s="57" t="s">
        <v>753</v>
      </c>
      <c r="D43" s="58">
        <f>Invoice!B47</f>
        <v>2</v>
      </c>
      <c r="E43" s="59">
        <f>'Shipping Invoice'!J47*$N$1</f>
        <v>13.8</v>
      </c>
      <c r="F43" s="59">
        <f t="shared" si="0"/>
        <v>27.6</v>
      </c>
      <c r="G43" s="60">
        <f t="shared" si="1"/>
        <v>13.8</v>
      </c>
      <c r="H43" s="63">
        <f t="shared" si="2"/>
        <v>27.6</v>
      </c>
    </row>
    <row r="44" spans="1:8" s="62" customFormat="1" ht="25.5">
      <c r="A44" s="56" t="str">
        <f>IF((LEN('Copy paste to Here'!G48))&gt;5,((CONCATENATE('Copy paste to Here'!G48," &amp; ",'Copy paste to Here'!D48,"  &amp;  ",'Copy paste to Here'!E48))),"Empty Cell")</f>
        <v xml:space="preserve">Surgical steel eyebrow banana, 20g (0.8mm) with two 3mm cones &amp; Length: 10mm  &amp;  </v>
      </c>
      <c r="B44" s="57" t="str">
        <f>'Copy paste to Here'!C48</f>
        <v>BNE20CN</v>
      </c>
      <c r="C44" s="57" t="s">
        <v>755</v>
      </c>
      <c r="D44" s="58">
        <f>Invoice!B48</f>
        <v>2</v>
      </c>
      <c r="E44" s="59">
        <f>'Shipping Invoice'!J48*$N$1</f>
        <v>13.8</v>
      </c>
      <c r="F44" s="59">
        <f t="shared" si="0"/>
        <v>27.6</v>
      </c>
      <c r="G44" s="60">
        <f t="shared" si="1"/>
        <v>13.8</v>
      </c>
      <c r="H44" s="63">
        <f t="shared" si="2"/>
        <v>27.6</v>
      </c>
    </row>
    <row r="45" spans="1:8" s="62" customFormat="1" ht="24">
      <c r="A45" s="56" t="str">
        <f>IF((LEN('Copy paste to Here'!G49))&gt;5,((CONCATENATE('Copy paste to Here'!G49," &amp; ",'Copy paste to Here'!D49,"  &amp;  ",'Copy paste to Here'!E49))),"Empty Cell")</f>
        <v xml:space="preserve">Rose gold PVD plated surgical steel eyebrow banana, 16g (1.2mm) with two 3mm balls &amp; Length: 8mm  &amp;  </v>
      </c>
      <c r="B45" s="57" t="str">
        <f>'Copy paste to Here'!C49</f>
        <v>BNETTB</v>
      </c>
      <c r="C45" s="57" t="s">
        <v>757</v>
      </c>
      <c r="D45" s="58">
        <f>Invoice!B49</f>
        <v>5</v>
      </c>
      <c r="E45" s="59">
        <f>'Shipping Invoice'!J49*$N$1</f>
        <v>20.88</v>
      </c>
      <c r="F45" s="59">
        <f t="shared" si="0"/>
        <v>104.39999999999999</v>
      </c>
      <c r="G45" s="60">
        <f t="shared" si="1"/>
        <v>20.88</v>
      </c>
      <c r="H45" s="63">
        <f t="shared" si="2"/>
        <v>104.39999999999999</v>
      </c>
    </row>
    <row r="46" spans="1:8" s="62" customFormat="1" ht="36">
      <c r="A46" s="56" t="str">
        <f>IF((LEN('Copy paste to Here'!G50))&gt;5,((CONCATENATE('Copy paste to Here'!G50," &amp; ",'Copy paste to Here'!D50,"  &amp;  ",'Copy paste to Here'!E50))),"Empty Cell")</f>
        <v>Clear bio flexible belly banana, 14g (1.6mm) with a 5mm and a 10mm jewel ball - length 5/8'' (16mm) ''cut to fit to your size'' &amp; Crystal Color: AB  &amp;  Color: Clear</v>
      </c>
      <c r="B46" s="57" t="str">
        <f>'Copy paste to Here'!C50</f>
        <v>BNOCC</v>
      </c>
      <c r="C46" s="57" t="s">
        <v>759</v>
      </c>
      <c r="D46" s="58">
        <f>Invoice!B50</f>
        <v>4</v>
      </c>
      <c r="E46" s="59">
        <f>'Shipping Invoice'!J50*$N$1</f>
        <v>52.74</v>
      </c>
      <c r="F46" s="59">
        <f t="shared" si="0"/>
        <v>210.96</v>
      </c>
      <c r="G46" s="60">
        <f t="shared" si="1"/>
        <v>52.74</v>
      </c>
      <c r="H46" s="63">
        <f t="shared" si="2"/>
        <v>210.96</v>
      </c>
    </row>
    <row r="47" spans="1:8" s="62" customFormat="1" ht="36">
      <c r="A47" s="56" t="str">
        <f>IF((LEN('Copy paste to Here'!G51))&gt;5,((CONCATENATE('Copy paste to Here'!G51," &amp; ",'Copy paste to Here'!D51,"  &amp;  ",'Copy paste to Here'!E51))),"Empty Cell")</f>
        <v>Clear bio flexible belly banana, 14g (1.6mm) with a 5mm and a 10mm jewel ball - length 5/8'' (16mm) ''cut to fit to your size'' &amp; Crystal Color: Rose  &amp;  Color: Clear</v>
      </c>
      <c r="B47" s="57" t="str">
        <f>'Copy paste to Here'!C51</f>
        <v>BNOCC</v>
      </c>
      <c r="C47" s="57" t="s">
        <v>759</v>
      </c>
      <c r="D47" s="58">
        <f>Invoice!B51</f>
        <v>1</v>
      </c>
      <c r="E47" s="59">
        <f>'Shipping Invoice'!J51*$N$1</f>
        <v>52.74</v>
      </c>
      <c r="F47" s="59">
        <f t="shared" si="0"/>
        <v>52.74</v>
      </c>
      <c r="G47" s="60">
        <f t="shared" si="1"/>
        <v>52.74</v>
      </c>
      <c r="H47" s="63">
        <f t="shared" si="2"/>
        <v>52.74</v>
      </c>
    </row>
    <row r="48" spans="1:8" s="62" customFormat="1" ht="36">
      <c r="A48" s="56" t="str">
        <f>IF((LEN('Copy paste to Here'!G52))&gt;5,((CONCATENATE('Copy paste to Here'!G52," &amp; ",'Copy paste to Here'!D52,"  &amp;  ",'Copy paste to Here'!E52))),"Empty Cell")</f>
        <v>Clear bio flexible belly banana, 14g (1.6mm) with a 5mm and a 10mm jewel ball - length 5/8'' (16mm) ''cut to fit to your size'' &amp; Crystal Color: Sapphire  &amp;  Color: Clear</v>
      </c>
      <c r="B48" s="57" t="str">
        <f>'Copy paste to Here'!C52</f>
        <v>BNOCC</v>
      </c>
      <c r="C48" s="57" t="s">
        <v>759</v>
      </c>
      <c r="D48" s="58">
        <f>Invoice!B52</f>
        <v>1</v>
      </c>
      <c r="E48" s="59">
        <f>'Shipping Invoice'!J52*$N$1</f>
        <v>52.74</v>
      </c>
      <c r="F48" s="59">
        <f t="shared" si="0"/>
        <v>52.74</v>
      </c>
      <c r="G48" s="60">
        <f t="shared" si="1"/>
        <v>52.74</v>
      </c>
      <c r="H48" s="63">
        <f t="shared" si="2"/>
        <v>52.74</v>
      </c>
    </row>
    <row r="49" spans="1:8" s="62" customFormat="1" ht="36">
      <c r="A49" s="56" t="str">
        <f>IF((LEN('Copy paste to Here'!G53))&gt;5,((CONCATENATE('Copy paste to Here'!G53," &amp; ",'Copy paste to Here'!D53,"  &amp;  ",'Copy paste to Here'!E53))),"Empty Cell")</f>
        <v>Clear bio flexible belly banana, 14g (1.6mm) with a 5mm and a 10mm jewel ball - length 5/8'' (16mm) ''cut to fit to your size'' &amp; Crystal Color: Aquamarine  &amp;  Color: Clear</v>
      </c>
      <c r="B49" s="57" t="str">
        <f>'Copy paste to Here'!C53</f>
        <v>BNOCC</v>
      </c>
      <c r="C49" s="57" t="s">
        <v>759</v>
      </c>
      <c r="D49" s="58">
        <f>Invoice!B53</f>
        <v>1</v>
      </c>
      <c r="E49" s="59">
        <f>'Shipping Invoice'!J53*$N$1</f>
        <v>52.74</v>
      </c>
      <c r="F49" s="59">
        <f t="shared" si="0"/>
        <v>52.74</v>
      </c>
      <c r="G49" s="60">
        <f t="shared" si="1"/>
        <v>52.74</v>
      </c>
      <c r="H49" s="63">
        <f t="shared" si="2"/>
        <v>52.74</v>
      </c>
    </row>
    <row r="50" spans="1:8" s="62" customFormat="1" ht="36">
      <c r="A50" s="56" t="str">
        <f>IF((LEN('Copy paste to Here'!G54))&gt;5,((CONCATENATE('Copy paste to Here'!G54," &amp; ",'Copy paste to Here'!D54,"  &amp;  ",'Copy paste to Here'!E54))),"Empty Cell")</f>
        <v>Clear bio flexible belly banana, 14g (1.6mm) with a 5mm and a 10mm jewel ball - length 5/8'' (16mm) ''cut to fit to your size'' &amp; Crystal Color: Amethyst  &amp;  Color: Clear</v>
      </c>
      <c r="B50" s="57" t="str">
        <f>'Copy paste to Here'!C54</f>
        <v>BNOCC</v>
      </c>
      <c r="C50" s="57" t="s">
        <v>759</v>
      </c>
      <c r="D50" s="58">
        <f>Invoice!B54</f>
        <v>1</v>
      </c>
      <c r="E50" s="59">
        <f>'Shipping Invoice'!J54*$N$1</f>
        <v>52.74</v>
      </c>
      <c r="F50" s="59">
        <f t="shared" si="0"/>
        <v>52.74</v>
      </c>
      <c r="G50" s="60">
        <f t="shared" si="1"/>
        <v>52.74</v>
      </c>
      <c r="H50" s="63">
        <f t="shared" si="2"/>
        <v>52.74</v>
      </c>
    </row>
    <row r="51" spans="1:8" s="62" customFormat="1" ht="24">
      <c r="A51" s="56" t="str">
        <f>IF((LEN('Copy paste to Here'!G55))&gt;5,((CONCATENATE('Copy paste to Here'!G55," &amp; ",'Copy paste to Here'!D55,"  &amp;  ",'Copy paste to Here'!E55))),"Empty Cell")</f>
        <v>Anodized surgical steel eyebrow banana, 16g (1.2mm) with two 5mm balls &amp; Length: 8mm  &amp;  Color: Rainbow</v>
      </c>
      <c r="B51" s="57" t="str">
        <f>'Copy paste to Here'!C55</f>
        <v>BNTB5S</v>
      </c>
      <c r="C51" s="57" t="s">
        <v>760</v>
      </c>
      <c r="D51" s="58">
        <f>Invoice!B55</f>
        <v>6</v>
      </c>
      <c r="E51" s="59">
        <f>'Shipping Invoice'!J55*$N$1</f>
        <v>20.88</v>
      </c>
      <c r="F51" s="59">
        <f t="shared" si="0"/>
        <v>125.28</v>
      </c>
      <c r="G51" s="60">
        <f t="shared" si="1"/>
        <v>20.88</v>
      </c>
      <c r="H51" s="63">
        <f t="shared" si="2"/>
        <v>125.28</v>
      </c>
    </row>
    <row r="52" spans="1:8" s="62" customFormat="1" ht="24">
      <c r="A52" s="56" t="str">
        <f>IF((LEN('Copy paste to Here'!G56))&gt;5,((CONCATENATE('Copy paste to Here'!G56," &amp; ",'Copy paste to Here'!D56,"  &amp;  ",'Copy paste to Here'!E56))),"Empty Cell")</f>
        <v xml:space="preserve">Surgical steel circular barbell, 18g (1mm) with two 3mm balls &amp; Length: 8mm  &amp;  </v>
      </c>
      <c r="B52" s="57" t="str">
        <f>'Copy paste to Here'!C56</f>
        <v>CB18B3</v>
      </c>
      <c r="C52" s="57" t="s">
        <v>762</v>
      </c>
      <c r="D52" s="58">
        <f>Invoice!B56</f>
        <v>2</v>
      </c>
      <c r="E52" s="59">
        <f>'Shipping Invoice'!J56*$N$1</f>
        <v>10.26</v>
      </c>
      <c r="F52" s="59">
        <f t="shared" si="0"/>
        <v>20.52</v>
      </c>
      <c r="G52" s="60">
        <f t="shared" si="1"/>
        <v>10.26</v>
      </c>
      <c r="H52" s="63">
        <f t="shared" si="2"/>
        <v>20.52</v>
      </c>
    </row>
    <row r="53" spans="1:8" s="62" customFormat="1" ht="24">
      <c r="A53" s="56" t="str">
        <f>IF((LEN('Copy paste to Here'!G57))&gt;5,((CONCATENATE('Copy paste to Here'!G57," &amp; ",'Copy paste to Here'!D57,"  &amp;  ",'Copy paste to Here'!E57))),"Empty Cell")</f>
        <v xml:space="preserve">Surgical steel circular barbell, 18g (1mm) with two 3mm balls &amp; Length: 12mm  &amp;  </v>
      </c>
      <c r="B53" s="57" t="str">
        <f>'Copy paste to Here'!C57</f>
        <v>CB18B3</v>
      </c>
      <c r="C53" s="57" t="s">
        <v>762</v>
      </c>
      <c r="D53" s="58">
        <f>Invoice!B57</f>
        <v>8</v>
      </c>
      <c r="E53" s="59">
        <f>'Shipping Invoice'!J57*$N$1</f>
        <v>10.26</v>
      </c>
      <c r="F53" s="59">
        <f t="shared" si="0"/>
        <v>82.08</v>
      </c>
      <c r="G53" s="60">
        <f t="shared" si="1"/>
        <v>10.26</v>
      </c>
      <c r="H53" s="63">
        <f t="shared" si="2"/>
        <v>82.08</v>
      </c>
    </row>
    <row r="54" spans="1:8" s="62" customFormat="1" ht="24">
      <c r="A54" s="56" t="str">
        <f>IF((LEN('Copy paste to Here'!G58))&gt;5,((CONCATENATE('Copy paste to Here'!G58," &amp; ",'Copy paste to Here'!D58,"  &amp;  ",'Copy paste to Here'!E58))),"Empty Cell")</f>
        <v xml:space="preserve">Surgical steel circular barbell, 18g (1mm) with two 3mm cones &amp; Length: 6mm  &amp;  </v>
      </c>
      <c r="B54" s="57" t="str">
        <f>'Copy paste to Here'!C58</f>
        <v>CB18CN3</v>
      </c>
      <c r="C54" s="57" t="s">
        <v>764</v>
      </c>
      <c r="D54" s="58">
        <f>Invoice!B58</f>
        <v>8</v>
      </c>
      <c r="E54" s="59">
        <f>'Shipping Invoice'!J58*$N$1</f>
        <v>10.97</v>
      </c>
      <c r="F54" s="59">
        <f t="shared" si="0"/>
        <v>87.76</v>
      </c>
      <c r="G54" s="60">
        <f t="shared" si="1"/>
        <v>10.97</v>
      </c>
      <c r="H54" s="63">
        <f t="shared" si="2"/>
        <v>87.76</v>
      </c>
    </row>
    <row r="55" spans="1:8" s="62" customFormat="1" ht="24">
      <c r="A55" s="56" t="str">
        <f>IF((LEN('Copy paste to Here'!G59))&gt;5,((CONCATENATE('Copy paste to Here'!G59," &amp; ",'Copy paste to Here'!D59,"  &amp;  ",'Copy paste to Here'!E59))),"Empty Cell")</f>
        <v xml:space="preserve">Surgical steel circular barbell, 18g (1mm) with two 3mm cones &amp; Length: 10mm  &amp;  </v>
      </c>
      <c r="B55" s="57" t="str">
        <f>'Copy paste to Here'!C59</f>
        <v>CB18CN3</v>
      </c>
      <c r="C55" s="57" t="s">
        <v>764</v>
      </c>
      <c r="D55" s="58">
        <f>Invoice!B59</f>
        <v>20</v>
      </c>
      <c r="E55" s="59">
        <f>'Shipping Invoice'!J59*$N$1</f>
        <v>10.97</v>
      </c>
      <c r="F55" s="59">
        <f t="shared" si="0"/>
        <v>219.4</v>
      </c>
      <c r="G55" s="60">
        <f t="shared" si="1"/>
        <v>10.97</v>
      </c>
      <c r="H55" s="63">
        <f t="shared" si="2"/>
        <v>219.4</v>
      </c>
    </row>
    <row r="56" spans="1:8" s="62" customFormat="1" ht="24">
      <c r="A56" s="56" t="str">
        <f>IF((LEN('Copy paste to Here'!G60))&gt;5,((CONCATENATE('Copy paste to Here'!G60," &amp; ",'Copy paste to Here'!D60,"  &amp;  ",'Copy paste to Here'!E60))),"Empty Cell")</f>
        <v xml:space="preserve">Surgical steel circular barbell, 20g (0.8mm) with two 3mm balls &amp; Length: 6mm  &amp;  </v>
      </c>
      <c r="B56" s="57" t="str">
        <f>'Copy paste to Here'!C60</f>
        <v>CB20B</v>
      </c>
      <c r="C56" s="57" t="s">
        <v>766</v>
      </c>
      <c r="D56" s="58">
        <f>Invoice!B60</f>
        <v>2</v>
      </c>
      <c r="E56" s="59">
        <f>'Shipping Invoice'!J60*$N$1</f>
        <v>13.8</v>
      </c>
      <c r="F56" s="59">
        <f t="shared" si="0"/>
        <v>27.6</v>
      </c>
      <c r="G56" s="60">
        <f t="shared" si="1"/>
        <v>13.8</v>
      </c>
      <c r="H56" s="63">
        <f t="shared" si="2"/>
        <v>27.6</v>
      </c>
    </row>
    <row r="57" spans="1:8" s="62" customFormat="1" ht="24">
      <c r="A57" s="56" t="str">
        <f>IF((LEN('Copy paste to Here'!G61))&gt;5,((CONCATENATE('Copy paste to Here'!G61," &amp; ",'Copy paste to Here'!D61,"  &amp;  ",'Copy paste to Here'!E61))),"Empty Cell")</f>
        <v>PVD plated surgical steel circular barbell 18g (1mm) with two 3mm balls &amp; Length: 8mm  &amp;  Color: Rainbow</v>
      </c>
      <c r="B57" s="57" t="str">
        <f>'Copy paste to Here'!C61</f>
        <v>CBT18B3</v>
      </c>
      <c r="C57" s="57" t="s">
        <v>768</v>
      </c>
      <c r="D57" s="58">
        <f>Invoice!B61</f>
        <v>10</v>
      </c>
      <c r="E57" s="59">
        <f>'Shipping Invoice'!J61*$N$1</f>
        <v>23.36</v>
      </c>
      <c r="F57" s="59">
        <f t="shared" si="0"/>
        <v>233.6</v>
      </c>
      <c r="G57" s="60">
        <f t="shared" si="1"/>
        <v>23.36</v>
      </c>
      <c r="H57" s="63">
        <f t="shared" si="2"/>
        <v>233.6</v>
      </c>
    </row>
    <row r="58" spans="1:8" s="62" customFormat="1" ht="24">
      <c r="A58" s="56" t="str">
        <f>IF((LEN('Copy paste to Here'!G62))&gt;5,((CONCATENATE('Copy paste to Here'!G62," &amp; ",'Copy paste to Here'!D62,"  &amp;  ",'Copy paste to Here'!E62))),"Empty Cell")</f>
        <v>PVD plated surgical steel circular barbell 18g (1mm) with two 3mm balls &amp; Length: 8mm  &amp;  Color: Gold</v>
      </c>
      <c r="B58" s="57" t="str">
        <f>'Copy paste to Here'!C62</f>
        <v>CBT18B3</v>
      </c>
      <c r="C58" s="57" t="s">
        <v>768</v>
      </c>
      <c r="D58" s="58">
        <f>Invoice!B62</f>
        <v>4</v>
      </c>
      <c r="E58" s="59">
        <f>'Shipping Invoice'!J62*$N$1</f>
        <v>23.36</v>
      </c>
      <c r="F58" s="59">
        <f t="shared" si="0"/>
        <v>93.44</v>
      </c>
      <c r="G58" s="60">
        <f t="shared" si="1"/>
        <v>23.36</v>
      </c>
      <c r="H58" s="63">
        <f t="shared" si="2"/>
        <v>93.44</v>
      </c>
    </row>
    <row r="59" spans="1:8" s="62" customFormat="1" ht="24">
      <c r="A59" s="56" t="str">
        <f>IF((LEN('Copy paste to Here'!G63))&gt;5,((CONCATENATE('Copy paste to Here'!G63," &amp; ",'Copy paste to Here'!D63,"  &amp;  ",'Copy paste to Here'!E63))),"Empty Cell")</f>
        <v>PVD plated surgical steel circular barbell 18g (1mm) with two 3mm balls &amp; Length: 10mm  &amp;  Color: Black</v>
      </c>
      <c r="B59" s="57" t="str">
        <f>'Copy paste to Here'!C63</f>
        <v>CBT18B3</v>
      </c>
      <c r="C59" s="57" t="s">
        <v>768</v>
      </c>
      <c r="D59" s="58">
        <f>Invoice!B63</f>
        <v>2</v>
      </c>
      <c r="E59" s="59">
        <f>'Shipping Invoice'!J63*$N$1</f>
        <v>23.36</v>
      </c>
      <c r="F59" s="59">
        <f t="shared" si="0"/>
        <v>46.72</v>
      </c>
      <c r="G59" s="60">
        <f t="shared" si="1"/>
        <v>23.36</v>
      </c>
      <c r="H59" s="63">
        <f t="shared" si="2"/>
        <v>46.72</v>
      </c>
    </row>
    <row r="60" spans="1:8" s="62" customFormat="1" ht="24">
      <c r="A60" s="56" t="str">
        <f>IF((LEN('Copy paste to Here'!G64))&gt;5,((CONCATENATE('Copy paste to Here'!G64," &amp; ",'Copy paste to Here'!D64,"  &amp;  ",'Copy paste to Here'!E64))),"Empty Cell")</f>
        <v>PVD plated surgical steel circular barbell 18g (1mm) with two 3mm balls &amp; Length: 10mm  &amp;  Color: Rainbow</v>
      </c>
      <c r="B60" s="57" t="str">
        <f>'Copy paste to Here'!C64</f>
        <v>CBT18B3</v>
      </c>
      <c r="C60" s="57" t="s">
        <v>768</v>
      </c>
      <c r="D60" s="58">
        <f>Invoice!B64</f>
        <v>18</v>
      </c>
      <c r="E60" s="59">
        <f>'Shipping Invoice'!J64*$N$1</f>
        <v>23.36</v>
      </c>
      <c r="F60" s="59">
        <f t="shared" si="0"/>
        <v>420.48</v>
      </c>
      <c r="G60" s="60">
        <f t="shared" si="1"/>
        <v>23.36</v>
      </c>
      <c r="H60" s="63">
        <f t="shared" si="2"/>
        <v>420.48</v>
      </c>
    </row>
    <row r="61" spans="1:8" s="62" customFormat="1" ht="24">
      <c r="A61" s="56" t="str">
        <f>IF((LEN('Copy paste to Here'!G65))&gt;5,((CONCATENATE('Copy paste to Here'!G65," &amp; ",'Copy paste to Here'!D65,"  &amp;  ",'Copy paste to Here'!E65))),"Empty Cell")</f>
        <v>PVD plated surgical steel circular barbell 20g (0.8mm) with two 3mm balls &amp; Length: 6mm  &amp;  Color: Gold</v>
      </c>
      <c r="B61" s="57" t="str">
        <f>'Copy paste to Here'!C65</f>
        <v>CBT20B</v>
      </c>
      <c r="C61" s="57" t="s">
        <v>770</v>
      </c>
      <c r="D61" s="58">
        <f>Invoice!B65</f>
        <v>2</v>
      </c>
      <c r="E61" s="59">
        <f>'Shipping Invoice'!J65*$N$1</f>
        <v>24.42</v>
      </c>
      <c r="F61" s="59">
        <f t="shared" si="0"/>
        <v>48.84</v>
      </c>
      <c r="G61" s="60">
        <f t="shared" si="1"/>
        <v>24.42</v>
      </c>
      <c r="H61" s="63">
        <f t="shared" si="2"/>
        <v>48.84</v>
      </c>
    </row>
    <row r="62" spans="1:8" s="62" customFormat="1" ht="24">
      <c r="A62" s="56" t="str">
        <f>IF((LEN('Copy paste to Here'!G66))&gt;5,((CONCATENATE('Copy paste to Here'!G66," &amp; ",'Copy paste to Here'!D66,"  &amp;  ",'Copy paste to Here'!E66))),"Empty Cell")</f>
        <v>PVD plated surgical steel circular barbell 20g (0.8mm) with two 3mm balls &amp; Length: 10mm  &amp;  Color: Black</v>
      </c>
      <c r="B62" s="57" t="str">
        <f>'Copy paste to Here'!C66</f>
        <v>CBT20B</v>
      </c>
      <c r="C62" s="57" t="s">
        <v>770</v>
      </c>
      <c r="D62" s="58">
        <f>Invoice!B66</f>
        <v>4</v>
      </c>
      <c r="E62" s="59">
        <f>'Shipping Invoice'!J66*$N$1</f>
        <v>24.42</v>
      </c>
      <c r="F62" s="59">
        <f t="shared" si="0"/>
        <v>97.68</v>
      </c>
      <c r="G62" s="60">
        <f t="shared" si="1"/>
        <v>24.42</v>
      </c>
      <c r="H62" s="63">
        <f t="shared" si="2"/>
        <v>97.68</v>
      </c>
    </row>
    <row r="63" spans="1:8" s="62" customFormat="1" ht="24">
      <c r="A63" s="56" t="str">
        <f>IF((LEN('Copy paste to Here'!G67))&gt;5,((CONCATENATE('Copy paste to Here'!G67," &amp; ",'Copy paste to Here'!D67,"  &amp;  ",'Copy paste to Here'!E67))),"Empty Cell")</f>
        <v>Anodized surgical steel circular barbell, 14g (1.6mm) with two 4mm balls &amp; Length: 8mm  &amp;  Color: Black</v>
      </c>
      <c r="B63" s="57" t="str">
        <f>'Copy paste to Here'!C67</f>
        <v>CBTB4</v>
      </c>
      <c r="C63" s="57" t="s">
        <v>772</v>
      </c>
      <c r="D63" s="58">
        <f>Invoice!B67</f>
        <v>2</v>
      </c>
      <c r="E63" s="59">
        <f>'Shipping Invoice'!J67*$N$1</f>
        <v>22.65</v>
      </c>
      <c r="F63" s="59">
        <f t="shared" si="0"/>
        <v>45.3</v>
      </c>
      <c r="G63" s="60">
        <f t="shared" si="1"/>
        <v>22.65</v>
      </c>
      <c r="H63" s="63">
        <f t="shared" si="2"/>
        <v>45.3</v>
      </c>
    </row>
    <row r="64" spans="1:8" s="62" customFormat="1" ht="24">
      <c r="A64" s="56" t="str">
        <f>IF((LEN('Copy paste to Here'!G68))&gt;5,((CONCATENATE('Copy paste to Here'!G68," &amp; ",'Copy paste to Here'!D68,"  &amp;  ",'Copy paste to Here'!E68))),"Empty Cell")</f>
        <v>Anodized surgical steel circular barbell, 14g (1.6mm) with two 4mm balls &amp; Length: 10mm  &amp;  Color: Black</v>
      </c>
      <c r="B64" s="57" t="str">
        <f>'Copy paste to Here'!C68</f>
        <v>CBTB4</v>
      </c>
      <c r="C64" s="57" t="s">
        <v>772</v>
      </c>
      <c r="D64" s="58">
        <f>Invoice!B68</f>
        <v>2</v>
      </c>
      <c r="E64" s="59">
        <f>'Shipping Invoice'!J68*$N$1</f>
        <v>22.65</v>
      </c>
      <c r="F64" s="59">
        <f t="shared" si="0"/>
        <v>45.3</v>
      </c>
      <c r="G64" s="60">
        <f t="shared" si="1"/>
        <v>22.65</v>
      </c>
      <c r="H64" s="63">
        <f t="shared" si="2"/>
        <v>45.3</v>
      </c>
    </row>
    <row r="65" spans="1:8" s="62" customFormat="1" ht="24">
      <c r="A65" s="56" t="str">
        <f>IF((LEN('Copy paste to Here'!G69))&gt;5,((CONCATENATE('Copy paste to Here'!G69," &amp; ",'Copy paste to Here'!D69,"  &amp;  ",'Copy paste to Here'!E69))),"Empty Cell")</f>
        <v>Anodized surgical steel circular barbell, 14g (1.6mm) with two 4mm cones &amp; Length: 8mm  &amp;  Color: Black</v>
      </c>
      <c r="B65" s="57" t="str">
        <f>'Copy paste to Here'!C69</f>
        <v>CBTCNM</v>
      </c>
      <c r="C65" s="57" t="s">
        <v>774</v>
      </c>
      <c r="D65" s="58">
        <f>Invoice!B69</f>
        <v>7</v>
      </c>
      <c r="E65" s="59">
        <f>'Shipping Invoice'!J69*$N$1</f>
        <v>22.65</v>
      </c>
      <c r="F65" s="59">
        <f t="shared" si="0"/>
        <v>158.54999999999998</v>
      </c>
      <c r="G65" s="60">
        <f t="shared" si="1"/>
        <v>22.65</v>
      </c>
      <c r="H65" s="63">
        <f t="shared" si="2"/>
        <v>158.54999999999998</v>
      </c>
    </row>
    <row r="66" spans="1:8" s="62" customFormat="1" ht="24">
      <c r="A66" s="56" t="str">
        <f>IF((LEN('Copy paste to Here'!G70))&gt;5,((CONCATENATE('Copy paste to Here'!G70," &amp; ",'Copy paste to Here'!D70,"  &amp;  ",'Copy paste to Here'!E70))),"Empty Cell")</f>
        <v>Anodized surgical steel circular barbell, 14g (1.6mm) with two 4mm cones &amp; Length: 10mm  &amp;  Color: Black</v>
      </c>
      <c r="B66" s="57" t="str">
        <f>'Copy paste to Here'!C70</f>
        <v>CBTCNM</v>
      </c>
      <c r="C66" s="57" t="s">
        <v>774</v>
      </c>
      <c r="D66" s="58">
        <f>Invoice!B70</f>
        <v>5</v>
      </c>
      <c r="E66" s="59">
        <f>'Shipping Invoice'!J70*$N$1</f>
        <v>22.65</v>
      </c>
      <c r="F66" s="59">
        <f t="shared" si="0"/>
        <v>113.25</v>
      </c>
      <c r="G66" s="60">
        <f t="shared" si="1"/>
        <v>22.65</v>
      </c>
      <c r="H66" s="63">
        <f t="shared" si="2"/>
        <v>113.25</v>
      </c>
    </row>
    <row r="67" spans="1:8" s="62" customFormat="1" ht="24">
      <c r="A67" s="56" t="str">
        <f>IF((LEN('Copy paste to Here'!G71))&gt;5,((CONCATENATE('Copy paste to Here'!G71," &amp; ",'Copy paste to Here'!D71,"  &amp;  ",'Copy paste to Here'!E71))),"Empty Cell")</f>
        <v xml:space="preserve">Bio flexible eyebrow retainer, 16g (1.2mm) - length 1/4'' to 1/2'' (6mm to 12mm) &amp; Length: 6mm  &amp;  </v>
      </c>
      <c r="B67" s="57" t="str">
        <f>'Copy paste to Here'!C71</f>
        <v>EBRT</v>
      </c>
      <c r="C67" s="57" t="s">
        <v>776</v>
      </c>
      <c r="D67" s="58">
        <f>Invoice!B71</f>
        <v>4</v>
      </c>
      <c r="E67" s="59">
        <f>'Shipping Invoice'!J71*$N$1</f>
        <v>4.96</v>
      </c>
      <c r="F67" s="59">
        <f t="shared" si="0"/>
        <v>19.84</v>
      </c>
      <c r="G67" s="60">
        <f t="shared" si="1"/>
        <v>4.96</v>
      </c>
      <c r="H67" s="63">
        <f t="shared" si="2"/>
        <v>19.84</v>
      </c>
    </row>
    <row r="68" spans="1:8" s="62" customFormat="1" ht="24">
      <c r="A68" s="56" t="str">
        <f>IF((LEN('Copy paste to Here'!G72))&gt;5,((CONCATENATE('Copy paste to Here'!G72," &amp; ",'Copy paste to Here'!D72,"  &amp;  ",'Copy paste to Here'!E72))),"Empty Cell")</f>
        <v xml:space="preserve">Bio flexible eyebrow retainer, 16g (1.2mm) - length 1/4'' to 1/2'' (6mm to 12mm) &amp; Length: 8mm  &amp;  </v>
      </c>
      <c r="B68" s="57" t="str">
        <f>'Copy paste to Here'!C72</f>
        <v>EBRT</v>
      </c>
      <c r="C68" s="57" t="s">
        <v>776</v>
      </c>
      <c r="D68" s="58">
        <f>Invoice!B72</f>
        <v>1</v>
      </c>
      <c r="E68" s="59">
        <f>'Shipping Invoice'!J72*$N$1</f>
        <v>4.96</v>
      </c>
      <c r="F68" s="59">
        <f t="shared" si="0"/>
        <v>4.96</v>
      </c>
      <c r="G68" s="60">
        <f t="shared" si="1"/>
        <v>4.96</v>
      </c>
      <c r="H68" s="63">
        <f t="shared" si="2"/>
        <v>4.96</v>
      </c>
    </row>
    <row r="69" spans="1:8" s="62" customFormat="1" ht="24">
      <c r="A69" s="56" t="str">
        <f>IF((LEN('Copy paste to Here'!G73))&gt;5,((CONCATENATE('Copy paste to Here'!G73," &amp; ",'Copy paste to Here'!D73,"  &amp;  ",'Copy paste to Here'!E73))),"Empty Cell")</f>
        <v xml:space="preserve">Bio flexible eyebrow retainer, 16g (1.2mm) - length 1/4'' to 1/2'' (6mm to 12mm) &amp; Length: 10mm  &amp;  </v>
      </c>
      <c r="B69" s="57" t="str">
        <f>'Copy paste to Here'!C73</f>
        <v>EBRT</v>
      </c>
      <c r="C69" s="57" t="s">
        <v>776</v>
      </c>
      <c r="D69" s="58">
        <f>Invoice!B73</f>
        <v>1</v>
      </c>
      <c r="E69" s="59">
        <f>'Shipping Invoice'!J73*$N$1</f>
        <v>4.96</v>
      </c>
      <c r="F69" s="59">
        <f t="shared" si="0"/>
        <v>4.96</v>
      </c>
      <c r="G69" s="60">
        <f t="shared" si="1"/>
        <v>4.96</v>
      </c>
      <c r="H69" s="63">
        <f t="shared" si="2"/>
        <v>4.96</v>
      </c>
    </row>
    <row r="70" spans="1:8" s="62" customFormat="1" ht="24">
      <c r="A70" s="56" t="str">
        <f>IF((LEN('Copy paste to Here'!G74))&gt;5,((CONCATENATE('Copy paste to Here'!G74," &amp; ",'Copy paste to Here'!D74,"  &amp;  ",'Copy paste to Here'!E74))),"Empty Cell")</f>
        <v xml:space="preserve">Bio flexible eyebrow retainer, 16g (1.2mm) - length 1/4'' to 1/2'' (6mm to 12mm) &amp; Length: 12mm  &amp;  </v>
      </c>
      <c r="B70" s="57" t="str">
        <f>'Copy paste to Here'!C74</f>
        <v>EBRT</v>
      </c>
      <c r="C70" s="57" t="s">
        <v>776</v>
      </c>
      <c r="D70" s="58">
        <f>Invoice!B74</f>
        <v>9</v>
      </c>
      <c r="E70" s="59">
        <f>'Shipping Invoice'!J74*$N$1</f>
        <v>4.96</v>
      </c>
      <c r="F70" s="59">
        <f t="shared" si="0"/>
        <v>44.64</v>
      </c>
      <c r="G70" s="60">
        <f t="shared" si="1"/>
        <v>4.96</v>
      </c>
      <c r="H70" s="63">
        <f t="shared" si="2"/>
        <v>44.64</v>
      </c>
    </row>
    <row r="71" spans="1:8" s="62" customFormat="1" ht="36">
      <c r="A71" s="56" t="str">
        <f>IF((LEN('Copy paste to Here'!G75))&gt;5,((CONCATENATE('Copy paste to Here'!G75," &amp; ",'Copy paste to Here'!D75,"  &amp;  ",'Copy paste to Here'!E75))),"Empty Cell")</f>
        <v>Bioflex belly banana, 14g (1.6mm) with an 5mm &amp; 8mm bezel set steel jewel ball &amp; Length: 10mm Clear Bioflex  &amp;  Crystal Color: Clear</v>
      </c>
      <c r="B71" s="57" t="str">
        <f>'Copy paste to Here'!C75</f>
        <v>FBN2CG</v>
      </c>
      <c r="C71" s="57" t="s">
        <v>777</v>
      </c>
      <c r="D71" s="58">
        <f>Invoice!B75</f>
        <v>4</v>
      </c>
      <c r="E71" s="59">
        <f>'Shipping Invoice'!J75*$N$1</f>
        <v>31.5</v>
      </c>
      <c r="F71" s="59">
        <f t="shared" si="0"/>
        <v>126</v>
      </c>
      <c r="G71" s="60">
        <f t="shared" si="1"/>
        <v>31.5</v>
      </c>
      <c r="H71" s="63">
        <f t="shared" si="2"/>
        <v>126</v>
      </c>
    </row>
    <row r="72" spans="1:8" s="62" customFormat="1" ht="25.5">
      <c r="A72" s="56" t="str">
        <f>IF((LEN('Copy paste to Here'!G76))&gt;5,((CONCATENATE('Copy paste to Here'!G76," &amp; ",'Copy paste to Here'!D76,"  &amp;  ",'Copy paste to Here'!E76))),"Empty Cell")</f>
        <v>Bioflex eyebrow banana, 16g (1.2mm) with two 3mm cones &amp; Length: 8mm  &amp;  Color: Black</v>
      </c>
      <c r="B72" s="57" t="str">
        <f>'Copy paste to Here'!C76</f>
        <v>FBNEVCN</v>
      </c>
      <c r="C72" s="57" t="s">
        <v>780</v>
      </c>
      <c r="D72" s="58">
        <f>Invoice!B76</f>
        <v>2</v>
      </c>
      <c r="E72" s="59">
        <f>'Shipping Invoice'!J76*$N$1</f>
        <v>9.1999999999999993</v>
      </c>
      <c r="F72" s="59">
        <f t="shared" si="0"/>
        <v>18.399999999999999</v>
      </c>
      <c r="G72" s="60">
        <f t="shared" si="1"/>
        <v>9.1999999999999993</v>
      </c>
      <c r="H72" s="63">
        <f t="shared" si="2"/>
        <v>18.399999999999999</v>
      </c>
    </row>
    <row r="73" spans="1:8" s="62" customFormat="1" ht="24">
      <c r="A73" s="56" t="str">
        <f>IF((LEN('Copy paste to Here'!G77))&gt;5,((CONCATENATE('Copy paste to Here'!G77," &amp; ",'Copy paste to Here'!D77,"  &amp;  ",'Copy paste to Here'!E77))),"Empty Cell")</f>
        <v>Bioflex belly banana, 14g (1.6mm) with 5 and 8mm ball &amp; Length: 12mm  &amp;  Color: Clear</v>
      </c>
      <c r="B73" s="57" t="str">
        <f>'Copy paste to Here'!C77</f>
        <v>FBNUV</v>
      </c>
      <c r="C73" s="57" t="s">
        <v>782</v>
      </c>
      <c r="D73" s="58">
        <f>Invoice!B77</f>
        <v>6</v>
      </c>
      <c r="E73" s="59">
        <f>'Shipping Invoice'!J77*$N$1</f>
        <v>9.1999999999999993</v>
      </c>
      <c r="F73" s="59">
        <f t="shared" si="0"/>
        <v>55.199999999999996</v>
      </c>
      <c r="G73" s="60">
        <f t="shared" si="1"/>
        <v>9.1999999999999993</v>
      </c>
      <c r="H73" s="63">
        <f t="shared" si="2"/>
        <v>55.199999999999996</v>
      </c>
    </row>
    <row r="74" spans="1:8" s="62" customFormat="1" ht="24">
      <c r="A74" s="56" t="str">
        <f>IF((LEN('Copy paste to Here'!G78))&gt;5,((CONCATENATE('Copy paste to Here'!G78," &amp; ",'Copy paste to Here'!D78,"  &amp;  ",'Copy paste to Here'!E78))),"Empty Cell")</f>
        <v xml:space="preserve">Anodized surgical steel heart shaped ball closure ring, 16g (1.2mm) with 3mm closure ball &amp; Color: Black  &amp;  </v>
      </c>
      <c r="B74" s="57" t="str">
        <f>'Copy paste to Here'!C78</f>
        <v>HCRT16</v>
      </c>
      <c r="C74" s="57" t="s">
        <v>784</v>
      </c>
      <c r="D74" s="58">
        <f>Invoice!B78</f>
        <v>4</v>
      </c>
      <c r="E74" s="59">
        <f>'Shipping Invoice'!J78*$N$1</f>
        <v>35.04</v>
      </c>
      <c r="F74" s="59">
        <f t="shared" si="0"/>
        <v>140.16</v>
      </c>
      <c r="G74" s="60">
        <f t="shared" si="1"/>
        <v>35.04</v>
      </c>
      <c r="H74" s="63">
        <f t="shared" si="2"/>
        <v>140.16</v>
      </c>
    </row>
    <row r="75" spans="1:8" s="62" customFormat="1" ht="24">
      <c r="A75" s="56" t="str">
        <f>IF((LEN('Copy paste to Here'!G79))&gt;5,((CONCATENATE('Copy paste to Here'!G79," &amp; ",'Copy paste to Here'!D79,"  &amp;  ",'Copy paste to Here'!E79))),"Empty Cell")</f>
        <v>Anodized surgical steel fake plug with rubber O-Rings &amp; Size: 10mm  &amp;  Color: Black</v>
      </c>
      <c r="B75" s="57" t="str">
        <f>'Copy paste to Here'!C79</f>
        <v>IPTR</v>
      </c>
      <c r="C75" s="57" t="s">
        <v>882</v>
      </c>
      <c r="D75" s="58">
        <f>Invoice!B79</f>
        <v>2</v>
      </c>
      <c r="E75" s="59">
        <f>'Shipping Invoice'!J79*$N$1</f>
        <v>26.19</v>
      </c>
      <c r="F75" s="59">
        <f t="shared" si="0"/>
        <v>52.38</v>
      </c>
      <c r="G75" s="60">
        <f t="shared" si="1"/>
        <v>26.19</v>
      </c>
      <c r="H75" s="63">
        <f t="shared" si="2"/>
        <v>52.38</v>
      </c>
    </row>
    <row r="76" spans="1:8" s="62" customFormat="1" ht="24">
      <c r="A76" s="56" t="str">
        <f>IF((LEN('Copy paste to Here'!G80))&gt;5,((CONCATENATE('Copy paste to Here'!G80," &amp; ",'Copy paste to Here'!D80,"  &amp;  ",'Copy paste to Here'!E80))),"Empty Cell")</f>
        <v>Anodized surgical steel fake plug in black and gold without O-Rings &amp; Size: 3mm  &amp;  Color: Black</v>
      </c>
      <c r="B76" s="57" t="str">
        <f>'Copy paste to Here'!C80</f>
        <v>IPTRD</v>
      </c>
      <c r="C76" s="57" t="s">
        <v>883</v>
      </c>
      <c r="D76" s="58">
        <f>Invoice!B80</f>
        <v>2</v>
      </c>
      <c r="E76" s="59">
        <f>'Shipping Invoice'!J80*$N$1</f>
        <v>17.34</v>
      </c>
      <c r="F76" s="59">
        <f t="shared" si="0"/>
        <v>34.68</v>
      </c>
      <c r="G76" s="60">
        <f t="shared" si="1"/>
        <v>17.34</v>
      </c>
      <c r="H76" s="63">
        <f t="shared" si="2"/>
        <v>34.68</v>
      </c>
    </row>
    <row r="77" spans="1:8" s="62" customFormat="1" ht="24">
      <c r="A77" s="56" t="str">
        <f>IF((LEN('Copy paste to Here'!G81))&gt;5,((CONCATENATE('Copy paste to Here'!G81," &amp; ",'Copy paste to Here'!D81,"  &amp;  ",'Copy paste to Here'!E81))),"Empty Cell")</f>
        <v>Acrylic fake plug without rubber O-rings &amp; Size: 8mm  &amp;  Color: Orange</v>
      </c>
      <c r="B77" s="57" t="str">
        <f>'Copy paste to Here'!C81</f>
        <v>IPVRD</v>
      </c>
      <c r="C77" s="57" t="s">
        <v>790</v>
      </c>
      <c r="D77" s="58">
        <f>Invoice!B81</f>
        <v>2</v>
      </c>
      <c r="E77" s="59">
        <f>'Shipping Invoice'!J81*$N$1</f>
        <v>12.03</v>
      </c>
      <c r="F77" s="59">
        <f t="shared" si="0"/>
        <v>24.06</v>
      </c>
      <c r="G77" s="60">
        <f t="shared" si="1"/>
        <v>12.03</v>
      </c>
      <c r="H77" s="63">
        <f t="shared" si="2"/>
        <v>24.06</v>
      </c>
    </row>
    <row r="78" spans="1:8" s="62" customFormat="1" ht="48">
      <c r="A78" s="56" t="str">
        <f>IF((LEN('Copy paste to Here'!G82))&gt;5,((CONCATENATE('Copy paste to Here'!G82," &amp; ",'Copy paste to Here'!D82,"  &amp;  ",'Copy paste to Here'!E82))),"Empty Cell")</f>
        <v>Internally threaded 316L steel labret, 16g (1.2mm) with a upper 2 -5mm prong set round CZ stone (attachments are made from surgical steel) &amp; Length: 8mm with 5mm top part  &amp;  Cz Color: Clear</v>
      </c>
      <c r="B78" s="57" t="str">
        <f>'Copy paste to Here'!C82</f>
        <v>LBCZIN</v>
      </c>
      <c r="C78" s="57" t="s">
        <v>884</v>
      </c>
      <c r="D78" s="58">
        <f>Invoice!B82</f>
        <v>3</v>
      </c>
      <c r="E78" s="59">
        <f>'Shipping Invoice'!J82*$N$1</f>
        <v>58.4</v>
      </c>
      <c r="F78" s="59">
        <f t="shared" si="0"/>
        <v>175.2</v>
      </c>
      <c r="G78" s="60">
        <f t="shared" si="1"/>
        <v>58.4</v>
      </c>
      <c r="H78" s="63">
        <f t="shared" si="2"/>
        <v>175.2</v>
      </c>
    </row>
    <row r="79" spans="1:8" s="62" customFormat="1" ht="24">
      <c r="A79" s="56" t="str">
        <f>IF((LEN('Copy paste to Here'!G83))&gt;5,((CONCATENATE('Copy paste to Here'!G83," &amp; ",'Copy paste to Here'!D83,"  &amp;  ",'Copy paste to Here'!E83))),"Empty Cell")</f>
        <v>Premium PVD plated surgical steel labret, 16g (1.2mm) with a 3mm ball &amp; Length: 8mm  &amp;  Color: Black</v>
      </c>
      <c r="B79" s="57" t="str">
        <f>'Copy paste to Here'!C83</f>
        <v>LBTB3</v>
      </c>
      <c r="C79" s="57" t="s">
        <v>796</v>
      </c>
      <c r="D79" s="58">
        <f>Invoice!B83</f>
        <v>4</v>
      </c>
      <c r="E79" s="59">
        <f>'Shipping Invoice'!J83*$N$1</f>
        <v>20.88</v>
      </c>
      <c r="F79" s="59">
        <f t="shared" si="0"/>
        <v>83.52</v>
      </c>
      <c r="G79" s="60">
        <f t="shared" si="1"/>
        <v>20.88</v>
      </c>
      <c r="H79" s="63">
        <f t="shared" si="2"/>
        <v>83.52</v>
      </c>
    </row>
    <row r="80" spans="1:8" s="62" customFormat="1" ht="24">
      <c r="A80" s="56" t="str">
        <f>IF((LEN('Copy paste to Here'!G84))&gt;5,((CONCATENATE('Copy paste to Here'!G84," &amp; ",'Copy paste to Here'!D84,"  &amp;  ",'Copy paste to Here'!E84))),"Empty Cell")</f>
        <v>Anodized surgical steel labret, 14g (1.6mm) with a 4mm cone &amp; Length: 8mm  &amp;  Color: Gold</v>
      </c>
      <c r="B80" s="57" t="str">
        <f>'Copy paste to Here'!C84</f>
        <v>LBTCN4</v>
      </c>
      <c r="C80" s="57" t="s">
        <v>798</v>
      </c>
      <c r="D80" s="58">
        <f>Invoice!B84</f>
        <v>2</v>
      </c>
      <c r="E80" s="59">
        <f>'Shipping Invoice'!J84*$N$1</f>
        <v>20.88</v>
      </c>
      <c r="F80" s="59">
        <f t="shared" si="0"/>
        <v>41.76</v>
      </c>
      <c r="G80" s="60">
        <f t="shared" si="1"/>
        <v>20.88</v>
      </c>
      <c r="H80" s="63">
        <f t="shared" si="2"/>
        <v>41.76</v>
      </c>
    </row>
    <row r="81" spans="1:8" s="62" customFormat="1" ht="24">
      <c r="A81" s="56" t="str">
        <f>IF((LEN('Copy paste to Here'!G85))&gt;5,((CONCATENATE('Copy paste to Here'!G85," &amp; ",'Copy paste to Here'!D85,"  &amp;  ",'Copy paste to Here'!E85))),"Empty Cell")</f>
        <v xml:space="preserve">Rose gold PVD plated surgical steel labret, 16g (1.2mm) with a 3mm cone &amp; Length: 8mm  &amp;  </v>
      </c>
      <c r="B81" s="57" t="str">
        <f>'Copy paste to Here'!C85</f>
        <v>LBTTCN3</v>
      </c>
      <c r="C81" s="57" t="s">
        <v>800</v>
      </c>
      <c r="D81" s="58">
        <f>Invoice!B85</f>
        <v>2</v>
      </c>
      <c r="E81" s="59">
        <f>'Shipping Invoice'!J85*$N$1</f>
        <v>20.88</v>
      </c>
      <c r="F81" s="59">
        <f t="shared" si="0"/>
        <v>41.76</v>
      </c>
      <c r="G81" s="60">
        <f t="shared" si="1"/>
        <v>20.88</v>
      </c>
      <c r="H81" s="63">
        <f t="shared" si="2"/>
        <v>41.76</v>
      </c>
    </row>
    <row r="82" spans="1:8" s="62" customFormat="1" ht="24">
      <c r="A82" s="56" t="str">
        <f>IF((LEN('Copy paste to Here'!G86))&gt;5,((CONCATENATE('Copy paste to Here'!G86," &amp; ",'Copy paste to Here'!D86,"  &amp;  ",'Copy paste to Here'!E86))),"Empty Cell")</f>
        <v xml:space="preserve">Clear acrylic flexible nose bone retainer, 22g (0.6mm) and 20g (0.8mm) with 2mm flat disk shaped top &amp; Gauge: 0.8mm  &amp;  </v>
      </c>
      <c r="B82" s="57" t="str">
        <f>'Copy paste to Here'!C86</f>
        <v>NBRTD</v>
      </c>
      <c r="C82" s="57" t="s">
        <v>802</v>
      </c>
      <c r="D82" s="58">
        <f>Invoice!B86</f>
        <v>10</v>
      </c>
      <c r="E82" s="59">
        <f>'Shipping Invoice'!J86*$N$1</f>
        <v>4.96</v>
      </c>
      <c r="F82" s="59">
        <f t="shared" si="0"/>
        <v>49.6</v>
      </c>
      <c r="G82" s="60">
        <f t="shared" si="1"/>
        <v>4.96</v>
      </c>
      <c r="H82" s="63">
        <f t="shared" si="2"/>
        <v>49.6</v>
      </c>
    </row>
    <row r="83" spans="1:8" s="62" customFormat="1" ht="24">
      <c r="A83" s="56" t="str">
        <f>IF((LEN('Copy paste to Here'!G87))&gt;5,((CONCATENATE('Copy paste to Here'!G87," &amp; ",'Copy paste to Here'!D87,"  &amp;  ",'Copy paste to Here'!E87))),"Empty Cell")</f>
        <v xml:space="preserve">High polished surgical steel nose screw, 20g (0.8mm) with flower shaped top and small center crystal &amp; Crystal Color: AB  &amp;  </v>
      </c>
      <c r="B83" s="57" t="str">
        <f>'Copy paste to Here'!C87</f>
        <v>NSCFLC</v>
      </c>
      <c r="C83" s="57" t="s">
        <v>805</v>
      </c>
      <c r="D83" s="58">
        <f>Invoice!B87</f>
        <v>4</v>
      </c>
      <c r="E83" s="59">
        <f>'Shipping Invoice'!J87*$N$1</f>
        <v>17.34</v>
      </c>
      <c r="F83" s="59">
        <f t="shared" ref="F83:F146" si="3">D83*E83</f>
        <v>69.36</v>
      </c>
      <c r="G83" s="60">
        <f t="shared" ref="G83:G146" si="4">E83*$E$14</f>
        <v>17.34</v>
      </c>
      <c r="H83" s="63">
        <f t="shared" ref="H83:H146" si="5">D83*G83</f>
        <v>69.36</v>
      </c>
    </row>
    <row r="84" spans="1:8" s="62" customFormat="1" ht="24">
      <c r="A84" s="56" t="str">
        <f>IF((LEN('Copy paste to Here'!G88))&gt;5,((CONCATENATE('Copy paste to Here'!G88," &amp; ",'Copy paste to Here'!D88,"  &amp;  ",'Copy paste to Here'!E88))),"Empty Cell")</f>
        <v xml:space="preserve">Clear acrylic flexible nose stud retainer, 20g (0.8mm) with 2mm flat disk shaped top &amp;   &amp;  </v>
      </c>
      <c r="B84" s="57" t="str">
        <f>'Copy paste to Here'!C88</f>
        <v>NSRTD</v>
      </c>
      <c r="C84" s="57" t="s">
        <v>807</v>
      </c>
      <c r="D84" s="58">
        <f>Invoice!B88</f>
        <v>123</v>
      </c>
      <c r="E84" s="59">
        <f>'Shipping Invoice'!J88*$N$1</f>
        <v>4.96</v>
      </c>
      <c r="F84" s="59">
        <f t="shared" si="3"/>
        <v>610.08000000000004</v>
      </c>
      <c r="G84" s="60">
        <f t="shared" si="4"/>
        <v>4.96</v>
      </c>
      <c r="H84" s="63">
        <f t="shared" si="5"/>
        <v>610.08000000000004</v>
      </c>
    </row>
    <row r="85" spans="1:8" s="62" customFormat="1" ht="24">
      <c r="A85" s="56" t="str">
        <f>IF((LEN('Copy paste to Here'!G89))&gt;5,((CONCATENATE('Copy paste to Here'!G89," &amp; ",'Copy paste to Here'!D89,"  &amp;  ",'Copy paste to Here'!E89))),"Empty Cell")</f>
        <v>Anodized surgical steel nose screw, 20g (0.8mm) with 2mm round crystal tops &amp; Color: Black  &amp;  Crystal Color: Amethyst</v>
      </c>
      <c r="B85" s="57" t="str">
        <f>'Copy paste to Here'!C89</f>
        <v>NSTC</v>
      </c>
      <c r="C85" s="57" t="s">
        <v>809</v>
      </c>
      <c r="D85" s="58">
        <f>Invoice!B89</f>
        <v>4</v>
      </c>
      <c r="E85" s="59">
        <f>'Shipping Invoice'!J89*$N$1</f>
        <v>15.57</v>
      </c>
      <c r="F85" s="59">
        <f t="shared" si="3"/>
        <v>62.28</v>
      </c>
      <c r="G85" s="60">
        <f t="shared" si="4"/>
        <v>15.57</v>
      </c>
      <c r="H85" s="63">
        <f t="shared" si="5"/>
        <v>62.28</v>
      </c>
    </row>
    <row r="86" spans="1:8" s="62" customFormat="1" ht="24">
      <c r="A86" s="56" t="str">
        <f>IF((LEN('Copy paste to Here'!G90))&gt;5,((CONCATENATE('Copy paste to Here'!G90," &amp; ",'Copy paste to Here'!D90,"  &amp;  ",'Copy paste to Here'!E90))),"Empty Cell")</f>
        <v>Anodized surgical steel nose screw, 20g (0.8mm) with 2mm round crystal tops &amp; Color: Black  &amp;  Crystal Color: Light Siam</v>
      </c>
      <c r="B86" s="57" t="str">
        <f>'Copy paste to Here'!C90</f>
        <v>NSTC</v>
      </c>
      <c r="C86" s="57" t="s">
        <v>809</v>
      </c>
      <c r="D86" s="58">
        <f>Invoice!B90</f>
        <v>8</v>
      </c>
      <c r="E86" s="59">
        <f>'Shipping Invoice'!J90*$N$1</f>
        <v>15.57</v>
      </c>
      <c r="F86" s="59">
        <f t="shared" si="3"/>
        <v>124.56</v>
      </c>
      <c r="G86" s="60">
        <f t="shared" si="4"/>
        <v>15.57</v>
      </c>
      <c r="H86" s="63">
        <f t="shared" si="5"/>
        <v>124.56</v>
      </c>
    </row>
    <row r="87" spans="1:8" s="62" customFormat="1" ht="36">
      <c r="A87" s="56" t="str">
        <f>IF((LEN('Copy paste to Here'!G91))&gt;5,((CONCATENATE('Copy paste to Here'!G91," &amp; ",'Copy paste to Here'!D91,"  &amp;  ",'Copy paste to Here'!E91))),"Empty Cell")</f>
        <v>PVD plated 316L steel septum retainer in a simple inverted U shape &amp; Pincher Size: Thickness 1.2mm &amp; width 10mm  &amp;  Color: Black</v>
      </c>
      <c r="B87" s="57" t="str">
        <f>'Copy paste to Here'!C91</f>
        <v>SEPTA</v>
      </c>
      <c r="C87" s="57" t="s">
        <v>885</v>
      </c>
      <c r="D87" s="58">
        <f>Invoice!B91</f>
        <v>14</v>
      </c>
      <c r="E87" s="59">
        <f>'Shipping Invoice'!J91*$N$1</f>
        <v>24.42</v>
      </c>
      <c r="F87" s="59">
        <f t="shared" si="3"/>
        <v>341.88</v>
      </c>
      <c r="G87" s="60">
        <f t="shared" si="4"/>
        <v>24.42</v>
      </c>
      <c r="H87" s="63">
        <f t="shared" si="5"/>
        <v>341.88</v>
      </c>
    </row>
    <row r="88" spans="1:8" s="62" customFormat="1" ht="36">
      <c r="A88" s="56" t="str">
        <f>IF((LEN('Copy paste to Here'!G92))&gt;5,((CONCATENATE('Copy paste to Here'!G92," &amp; ",'Copy paste to Here'!D92,"  &amp;  ",'Copy paste to Here'!E92))),"Empty Cell")</f>
        <v>PVD plated 316L steel septum retainer in a simple inverted U shape &amp; Pincher Size: Thickness 1.2mm &amp; width 8mm  &amp;  Color: Gold</v>
      </c>
      <c r="B88" s="57" t="str">
        <f>'Copy paste to Here'!C92</f>
        <v>SEPTA</v>
      </c>
      <c r="C88" s="57" t="s">
        <v>885</v>
      </c>
      <c r="D88" s="58">
        <f>Invoice!B92</f>
        <v>4</v>
      </c>
      <c r="E88" s="59">
        <f>'Shipping Invoice'!J92*$N$1</f>
        <v>24.42</v>
      </c>
      <c r="F88" s="59">
        <f t="shared" si="3"/>
        <v>97.68</v>
      </c>
      <c r="G88" s="60">
        <f t="shared" si="4"/>
        <v>24.42</v>
      </c>
      <c r="H88" s="63">
        <f t="shared" si="5"/>
        <v>97.68</v>
      </c>
    </row>
    <row r="89" spans="1:8" s="62" customFormat="1" ht="36">
      <c r="A89" s="56" t="str">
        <f>IF((LEN('Copy paste to Here'!G93))&gt;5,((CONCATENATE('Copy paste to Here'!G93," &amp; ",'Copy paste to Here'!D93,"  &amp;  ",'Copy paste to Here'!E93))),"Empty Cell")</f>
        <v>Black PVD plated 316L steel septum retainer in a simple inverted U shape with outward pointing ends &amp; Gauge: 1.6mm  &amp;  Length: 10mm</v>
      </c>
      <c r="B89" s="57" t="str">
        <f>'Copy paste to Here'!C93</f>
        <v>SEPTB</v>
      </c>
      <c r="C89" s="57" t="s">
        <v>886</v>
      </c>
      <c r="D89" s="58">
        <f>Invoice!B93</f>
        <v>2</v>
      </c>
      <c r="E89" s="59">
        <f>'Shipping Invoice'!J93*$N$1</f>
        <v>20.88</v>
      </c>
      <c r="F89" s="59">
        <f t="shared" si="3"/>
        <v>41.76</v>
      </c>
      <c r="G89" s="60">
        <f t="shared" si="4"/>
        <v>20.88</v>
      </c>
      <c r="H89" s="63">
        <f t="shared" si="5"/>
        <v>41.76</v>
      </c>
    </row>
    <row r="90" spans="1:8" s="62" customFormat="1" ht="24">
      <c r="A90" s="56" t="str">
        <f>IF((LEN('Copy paste to Here'!G94))&gt;5,((CONCATENATE('Copy paste to Here'!G94," &amp; ",'Copy paste to Here'!D94,"  &amp;  ",'Copy paste to Here'!E94))),"Empty Cell")</f>
        <v xml:space="preserve">Surgical steel spiral, 18g (1mm) with two 3mm cones &amp; Length: 8mm  &amp;  </v>
      </c>
      <c r="B90" s="57" t="str">
        <f>'Copy paste to Here'!C94</f>
        <v>SP18CN3</v>
      </c>
      <c r="C90" s="57" t="s">
        <v>818</v>
      </c>
      <c r="D90" s="58">
        <f>Invoice!B94</f>
        <v>2</v>
      </c>
      <c r="E90" s="59">
        <f>'Shipping Invoice'!J94*$N$1</f>
        <v>12.74</v>
      </c>
      <c r="F90" s="59">
        <f t="shared" si="3"/>
        <v>25.48</v>
      </c>
      <c r="G90" s="60">
        <f t="shared" si="4"/>
        <v>12.74</v>
      </c>
      <c r="H90" s="63">
        <f t="shared" si="5"/>
        <v>25.48</v>
      </c>
    </row>
    <row r="91" spans="1:8" s="62" customFormat="1" ht="24">
      <c r="A91" s="56" t="str">
        <f>IF((LEN('Copy paste to Here'!G95))&gt;5,((CONCATENATE('Copy paste to Here'!G95," &amp; ",'Copy paste to Here'!D95,"  &amp;  ",'Copy paste to Here'!E95))),"Empty Cell")</f>
        <v xml:space="preserve">Surgical steel spiral, 18g (1mm) with two 3mm cones &amp; Length: 10mm  &amp;  </v>
      </c>
      <c r="B91" s="57" t="str">
        <f>'Copy paste to Here'!C95</f>
        <v>SP18CN3</v>
      </c>
      <c r="C91" s="57" t="s">
        <v>818</v>
      </c>
      <c r="D91" s="58">
        <f>Invoice!B95</f>
        <v>4</v>
      </c>
      <c r="E91" s="59">
        <f>'Shipping Invoice'!J95*$N$1</f>
        <v>12.74</v>
      </c>
      <c r="F91" s="59">
        <f t="shared" si="3"/>
        <v>50.96</v>
      </c>
      <c r="G91" s="60">
        <f t="shared" si="4"/>
        <v>12.74</v>
      </c>
      <c r="H91" s="63">
        <f t="shared" si="5"/>
        <v>50.96</v>
      </c>
    </row>
    <row r="92" spans="1:8" s="62" customFormat="1" ht="24">
      <c r="A92" s="56" t="str">
        <f>IF((LEN('Copy paste to Here'!G96))&gt;5,((CONCATENATE('Copy paste to Here'!G96," &amp; ",'Copy paste to Here'!D96,"  &amp;  ",'Copy paste to Here'!E96))),"Empty Cell")</f>
        <v xml:space="preserve">Surgical steel spiral, 20g (0.8mm) with two 3mm cones &amp; Length: 8mm  &amp;  </v>
      </c>
      <c r="B92" s="57" t="str">
        <f>'Copy paste to Here'!C96</f>
        <v>SP20CN</v>
      </c>
      <c r="C92" s="57" t="s">
        <v>820</v>
      </c>
      <c r="D92" s="58">
        <f>Invoice!B96</f>
        <v>6</v>
      </c>
      <c r="E92" s="59">
        <f>'Shipping Invoice'!J96*$N$1</f>
        <v>13.8</v>
      </c>
      <c r="F92" s="59">
        <f t="shared" si="3"/>
        <v>82.800000000000011</v>
      </c>
      <c r="G92" s="60">
        <f t="shared" si="4"/>
        <v>13.8</v>
      </c>
      <c r="H92" s="63">
        <f t="shared" si="5"/>
        <v>82.800000000000011</v>
      </c>
    </row>
    <row r="93" spans="1:8" s="62" customFormat="1" ht="24">
      <c r="A93" s="56" t="str">
        <f>IF((LEN('Copy paste to Here'!G97))&gt;5,((CONCATENATE('Copy paste to Here'!G97," &amp; ",'Copy paste to Here'!D97,"  &amp;  ",'Copy paste to Here'!E97))),"Empty Cell")</f>
        <v xml:space="preserve">Surgical steel spiral twister - 14g (1.6mm) with two 3mm balls &amp; Length: 12mm  &amp;  </v>
      </c>
      <c r="B93" s="57" t="str">
        <f>'Copy paste to Here'!C97</f>
        <v>SPB3</v>
      </c>
      <c r="C93" s="57" t="s">
        <v>822</v>
      </c>
      <c r="D93" s="58">
        <f>Invoice!B97</f>
        <v>6</v>
      </c>
      <c r="E93" s="59">
        <f>'Shipping Invoice'!J97*$N$1</f>
        <v>9.1999999999999993</v>
      </c>
      <c r="F93" s="59">
        <f t="shared" si="3"/>
        <v>55.199999999999996</v>
      </c>
      <c r="G93" s="60">
        <f t="shared" si="4"/>
        <v>9.1999999999999993</v>
      </c>
      <c r="H93" s="63">
        <f t="shared" si="5"/>
        <v>55.199999999999996</v>
      </c>
    </row>
    <row r="94" spans="1:8" s="62" customFormat="1" ht="24">
      <c r="A94" s="56" t="str">
        <f>IF((LEN('Copy paste to Here'!G98))&gt;5,((CONCATENATE('Copy paste to Here'!G98," &amp; ",'Copy paste to Here'!D98,"  &amp;  ",'Copy paste to Here'!E98))),"Empty Cell")</f>
        <v>Premium PVD plated surgical steel eyebrow spiral, 16g (1.2mm) with two 3mm balls &amp; Length: 8mm  &amp;  Color: Black</v>
      </c>
      <c r="B94" s="57" t="str">
        <f>'Copy paste to Here'!C98</f>
        <v>SPETB</v>
      </c>
      <c r="C94" s="57" t="s">
        <v>606</v>
      </c>
      <c r="D94" s="58">
        <f>Invoice!B98</f>
        <v>4</v>
      </c>
      <c r="E94" s="59">
        <f>'Shipping Invoice'!J98*$N$1</f>
        <v>24.42</v>
      </c>
      <c r="F94" s="59">
        <f t="shared" si="3"/>
        <v>97.68</v>
      </c>
      <c r="G94" s="60">
        <f t="shared" si="4"/>
        <v>24.42</v>
      </c>
      <c r="H94" s="63">
        <f t="shared" si="5"/>
        <v>97.68</v>
      </c>
    </row>
    <row r="95" spans="1:8" s="62" customFormat="1" ht="24">
      <c r="A95" s="56" t="str">
        <f>IF((LEN('Copy paste to Here'!G99))&gt;5,((CONCATENATE('Copy paste to Here'!G99," &amp; ",'Copy paste to Here'!D99,"  &amp;  ",'Copy paste to Here'!E99))),"Empty Cell")</f>
        <v>Premium PVD plated surgical steel eyebrow spiral, 16g (1.2mm) with two 3mm cones &amp; Length: 8mm  &amp;  Color: Black</v>
      </c>
      <c r="B95" s="57" t="str">
        <f>'Copy paste to Here'!C99</f>
        <v>SPETCN</v>
      </c>
      <c r="C95" s="57" t="s">
        <v>824</v>
      </c>
      <c r="D95" s="58">
        <f>Invoice!B99</f>
        <v>2</v>
      </c>
      <c r="E95" s="59">
        <f>'Shipping Invoice'!J99*$N$1</f>
        <v>24.42</v>
      </c>
      <c r="F95" s="59">
        <f t="shared" si="3"/>
        <v>48.84</v>
      </c>
      <c r="G95" s="60">
        <f t="shared" si="4"/>
        <v>24.42</v>
      </c>
      <c r="H95" s="63">
        <f t="shared" si="5"/>
        <v>48.84</v>
      </c>
    </row>
    <row r="96" spans="1:8" s="62" customFormat="1" ht="24">
      <c r="A96" s="56" t="str">
        <f>IF((LEN('Copy paste to Here'!G100))&gt;5,((CONCATENATE('Copy paste to Here'!G100," &amp; ",'Copy paste to Here'!D100,"  &amp;  ",'Copy paste to Here'!E100))),"Empty Cell")</f>
        <v xml:space="preserve">Rose gold PVD plated surgical steel eyebrow spiral, 16g (1.2mm) with two 3mm balls &amp; Length: 8mm  &amp;  </v>
      </c>
      <c r="B96" s="57" t="str">
        <f>'Copy paste to Here'!C100</f>
        <v>SPETTB</v>
      </c>
      <c r="C96" s="57" t="s">
        <v>826</v>
      </c>
      <c r="D96" s="58">
        <f>Invoice!B100</f>
        <v>3</v>
      </c>
      <c r="E96" s="59">
        <f>'Shipping Invoice'!J100*$N$1</f>
        <v>24.42</v>
      </c>
      <c r="F96" s="59">
        <f t="shared" si="3"/>
        <v>73.260000000000005</v>
      </c>
      <c r="G96" s="60">
        <f t="shared" si="4"/>
        <v>24.42</v>
      </c>
      <c r="H96" s="63">
        <f t="shared" si="5"/>
        <v>73.260000000000005</v>
      </c>
    </row>
    <row r="97" spans="1:8" s="62" customFormat="1" ht="24">
      <c r="A97" s="56" t="str">
        <f>IF((LEN('Copy paste to Here'!G101))&gt;5,((CONCATENATE('Copy paste to Here'!G101," &amp; ",'Copy paste to Here'!D101,"  &amp;  ",'Copy paste to Here'!E101))),"Empty Cell")</f>
        <v xml:space="preserve">Bio flexible tongue retainer, 14g (1.6mm) with silicon O-ring &amp; Color: # 1 in picture  &amp;  </v>
      </c>
      <c r="B97" s="57" t="str">
        <f>'Copy paste to Here'!C101</f>
        <v>TR14</v>
      </c>
      <c r="C97" s="57" t="s">
        <v>650</v>
      </c>
      <c r="D97" s="58">
        <f>Invoice!B101</f>
        <v>24</v>
      </c>
      <c r="E97" s="59">
        <f>'Shipping Invoice'!J101*$N$1</f>
        <v>4.96</v>
      </c>
      <c r="F97" s="59">
        <f t="shared" si="3"/>
        <v>119.03999999999999</v>
      </c>
      <c r="G97" s="60">
        <f t="shared" si="4"/>
        <v>4.96</v>
      </c>
      <c r="H97" s="63">
        <f t="shared" si="5"/>
        <v>119.03999999999999</v>
      </c>
    </row>
    <row r="98" spans="1:8" s="62" customFormat="1" ht="24">
      <c r="A98" s="56" t="str">
        <f>IF((LEN('Copy paste to Here'!G102))&gt;5,((CONCATENATE('Copy paste to Here'!G102," &amp; ",'Copy paste to Here'!D102,"  &amp;  ",'Copy paste to Here'!E102))),"Empty Cell")</f>
        <v xml:space="preserve">Titanium G23 eyebrow banana, 16g (1.2mm) with two 3mm balls &amp; Length: 16mm  &amp;  </v>
      </c>
      <c r="B98" s="57" t="str">
        <f>'Copy paste to Here'!C102</f>
        <v>UBNEB</v>
      </c>
      <c r="C98" s="57" t="s">
        <v>828</v>
      </c>
      <c r="D98" s="58">
        <f>Invoice!B102</f>
        <v>4</v>
      </c>
      <c r="E98" s="59">
        <f>'Shipping Invoice'!J102*$N$1</f>
        <v>35.04</v>
      </c>
      <c r="F98" s="59">
        <f t="shared" si="3"/>
        <v>140.16</v>
      </c>
      <c r="G98" s="60">
        <f t="shared" si="4"/>
        <v>35.04</v>
      </c>
      <c r="H98" s="63">
        <f t="shared" si="5"/>
        <v>140.16</v>
      </c>
    </row>
    <row r="99" spans="1:8" s="62" customFormat="1" ht="24">
      <c r="A99" s="56" t="str">
        <f>IF((LEN('Copy paste to Here'!G103))&gt;5,((CONCATENATE('Copy paste to Here'!G103," &amp; ",'Copy paste to Here'!D103,"  &amp;  ",'Copy paste to Here'!E103))),"Empty Cell")</f>
        <v xml:space="preserve">Titanium G23 circular barbell, 16g (1.2mm) with two 3mm balls &amp; Length: 8mm  &amp;  </v>
      </c>
      <c r="B99" s="57" t="str">
        <f>'Copy paste to Here'!C103</f>
        <v>UCBEB</v>
      </c>
      <c r="C99" s="57" t="s">
        <v>830</v>
      </c>
      <c r="D99" s="58">
        <f>Invoice!B103</f>
        <v>2</v>
      </c>
      <c r="E99" s="59">
        <f>'Shipping Invoice'!J103*$N$1</f>
        <v>41.41</v>
      </c>
      <c r="F99" s="59">
        <f t="shared" si="3"/>
        <v>82.82</v>
      </c>
      <c r="G99" s="60">
        <f t="shared" si="4"/>
        <v>41.41</v>
      </c>
      <c r="H99" s="63">
        <f t="shared" si="5"/>
        <v>82.82</v>
      </c>
    </row>
    <row r="100" spans="1:8" s="62" customFormat="1" ht="24">
      <c r="A100" s="56" t="str">
        <f>IF((LEN('Copy paste to Here'!G104))&gt;5,((CONCATENATE('Copy paste to Here'!G104," &amp; ",'Copy paste to Here'!D104,"  &amp;  ",'Copy paste to Here'!E104))),"Empty Cell")</f>
        <v>Anodized titanium G23 circular eyebrow barbell, 16g (1.2mm) with 3mm balls &amp; Length: 8mm  &amp;  Color: Purple</v>
      </c>
      <c r="B100" s="57" t="str">
        <f>'Copy paste to Here'!C104</f>
        <v>UTCBEB</v>
      </c>
      <c r="C100" s="57" t="s">
        <v>832</v>
      </c>
      <c r="D100" s="58">
        <f>Invoice!B104</f>
        <v>1</v>
      </c>
      <c r="E100" s="59">
        <f>'Shipping Invoice'!J104*$N$1</f>
        <v>52.03</v>
      </c>
      <c r="F100" s="59">
        <f t="shared" si="3"/>
        <v>52.03</v>
      </c>
      <c r="G100" s="60">
        <f t="shared" si="4"/>
        <v>52.03</v>
      </c>
      <c r="H100" s="63">
        <f t="shared" si="5"/>
        <v>52.03</v>
      </c>
    </row>
    <row r="101" spans="1:8" s="62" customFormat="1" ht="25.5">
      <c r="A101" s="56" t="str">
        <f>IF((LEN('Copy paste to Here'!G105))&gt;5,((CONCATENATE('Copy paste to Here'!G105," &amp; ",'Copy paste to Here'!D105,"  &amp;  ",'Copy paste to Here'!E105))),"Empty Cell")</f>
        <v>Anodized titanium G23 circular eyebrow barbell, 16g (1.2mm) with 3mm cones &amp; Length: 8mm  &amp;  Color: Purple</v>
      </c>
      <c r="B101" s="57" t="str">
        <f>'Copy paste to Here'!C105</f>
        <v>UTCBECN</v>
      </c>
      <c r="C101" s="57" t="s">
        <v>835</v>
      </c>
      <c r="D101" s="58">
        <f>Invoice!B105</f>
        <v>1</v>
      </c>
      <c r="E101" s="59">
        <f>'Shipping Invoice'!J105*$N$1</f>
        <v>55.22</v>
      </c>
      <c r="F101" s="59">
        <f t="shared" si="3"/>
        <v>55.22</v>
      </c>
      <c r="G101" s="60">
        <f t="shared" si="4"/>
        <v>55.22</v>
      </c>
      <c r="H101" s="63">
        <f t="shared" si="5"/>
        <v>55.22</v>
      </c>
    </row>
    <row r="102" spans="1:8" s="62" customFormat="1" ht="36">
      <c r="A102" s="56" t="str">
        <f>IF((LEN('Copy paste to Here'!G106))&gt;5,((CONCATENATE('Copy paste to Here'!G106," &amp; ",'Copy paste to Here'!D106,"  &amp;  ",'Copy paste to Here'!E106))),"Empty Cell")</f>
        <v>Anodized titanium G23 labret, 16g (1.2mm) with a 4mm bezel set jewel ball &amp; Length: 8mm  &amp;  Color: Black Anodized w/ Rose crystal</v>
      </c>
      <c r="B102" s="57" t="str">
        <f>'Copy paste to Here'!C106</f>
        <v>UTLBC4</v>
      </c>
      <c r="C102" s="57" t="s">
        <v>837</v>
      </c>
      <c r="D102" s="58">
        <f>Invoice!B106</f>
        <v>1</v>
      </c>
      <c r="E102" s="59">
        <f>'Shipping Invoice'!J106*$N$1</f>
        <v>73.62</v>
      </c>
      <c r="F102" s="59">
        <f t="shared" si="3"/>
        <v>73.62</v>
      </c>
      <c r="G102" s="60">
        <f t="shared" si="4"/>
        <v>73.62</v>
      </c>
      <c r="H102" s="63">
        <f t="shared" si="5"/>
        <v>73.62</v>
      </c>
    </row>
    <row r="103" spans="1:8" s="62" customFormat="1" ht="24">
      <c r="A103" s="56" t="str">
        <f>IF((LEN('Copy paste to Here'!G107))&gt;5,((CONCATENATE('Copy paste to Here'!G107," &amp; ",'Copy paste to Here'!D107,"  &amp;  ",'Copy paste to Here'!E107))),"Empty Cell")</f>
        <v xml:space="preserve">Pack of 10 pcs. of 3mm Bio-Flex balls with bezel set crystal with 1.2mm threading (16g) &amp; Crystal Color: AB  &amp;  </v>
      </c>
      <c r="B103" s="57" t="str">
        <f>'Copy paste to Here'!C107</f>
        <v>XAJB3</v>
      </c>
      <c r="C103" s="57" t="s">
        <v>840</v>
      </c>
      <c r="D103" s="58">
        <f>Invoice!B107</f>
        <v>1</v>
      </c>
      <c r="E103" s="59">
        <f>'Shipping Invoice'!J107*$N$1</f>
        <v>86.72</v>
      </c>
      <c r="F103" s="59">
        <f t="shared" si="3"/>
        <v>86.72</v>
      </c>
      <c r="G103" s="60">
        <f t="shared" si="4"/>
        <v>86.72</v>
      </c>
      <c r="H103" s="63">
        <f t="shared" si="5"/>
        <v>86.72</v>
      </c>
    </row>
    <row r="104" spans="1:8" s="62" customFormat="1" ht="24">
      <c r="A104" s="56" t="str">
        <f>IF((LEN('Copy paste to Here'!G108))&gt;5,((CONCATENATE('Copy paste to Here'!G108," &amp; ",'Copy paste to Here'!D108,"  &amp;  ",'Copy paste to Here'!E108))),"Empty Cell")</f>
        <v>Pack of 10 pcs. of Flexible acrylic labret with external threading, 16g (1.2mm) &amp; Length: 10mm  &amp;  Color: Clear</v>
      </c>
      <c r="B104" s="57" t="str">
        <f>'Copy paste to Here'!C108</f>
        <v>XALB16G</v>
      </c>
      <c r="C104" s="57" t="s">
        <v>842</v>
      </c>
      <c r="D104" s="58">
        <f>Invoice!B108</f>
        <v>2</v>
      </c>
      <c r="E104" s="59">
        <f>'Shipping Invoice'!J108*$N$1</f>
        <v>27.61</v>
      </c>
      <c r="F104" s="59">
        <f t="shared" si="3"/>
        <v>55.22</v>
      </c>
      <c r="G104" s="60">
        <f t="shared" si="4"/>
        <v>27.61</v>
      </c>
      <c r="H104" s="63">
        <f t="shared" si="5"/>
        <v>55.22</v>
      </c>
    </row>
    <row r="105" spans="1:8" s="62" customFormat="1" ht="24">
      <c r="A105" s="56" t="str">
        <f>IF((LEN('Copy paste to Here'!G109))&gt;5,((CONCATENATE('Copy paste to Here'!G109," &amp; ",'Copy paste to Here'!D109,"  &amp;  ",'Copy paste to Here'!E109))),"Empty Cell")</f>
        <v xml:space="preserve">Pack of 10 pcs. of 3mm anodized surgical steel balls with threading 1.2mm (16g) &amp; Color: Rainbow  &amp;  </v>
      </c>
      <c r="B105" s="57" t="str">
        <f>'Copy paste to Here'!C109</f>
        <v>XBT3S</v>
      </c>
      <c r="C105" s="57" t="s">
        <v>844</v>
      </c>
      <c r="D105" s="58">
        <f>Invoice!B109</f>
        <v>1</v>
      </c>
      <c r="E105" s="59">
        <f>'Shipping Invoice'!J109*$N$1</f>
        <v>69.02</v>
      </c>
      <c r="F105" s="59">
        <f t="shared" si="3"/>
        <v>69.02</v>
      </c>
      <c r="G105" s="60">
        <f t="shared" si="4"/>
        <v>69.02</v>
      </c>
      <c r="H105" s="63">
        <f t="shared" si="5"/>
        <v>69.02</v>
      </c>
    </row>
    <row r="106" spans="1:8" s="62" customFormat="1" ht="24">
      <c r="A106" s="56" t="str">
        <f>IF((LEN('Copy paste to Here'!G110))&gt;5,((CONCATENATE('Copy paste to Here'!G110," &amp; ",'Copy paste to Here'!D110,"  &amp;  ",'Copy paste to Here'!E110))),"Empty Cell")</f>
        <v xml:space="preserve">Pack of 10 pcs. of 4mm anodized surgical steel balls with threading 1.6mm (14g) &amp; Color: Rainbow  &amp;  </v>
      </c>
      <c r="B106" s="57" t="str">
        <f>'Copy paste to Here'!C110</f>
        <v>XBT4G</v>
      </c>
      <c r="C106" s="57" t="s">
        <v>846</v>
      </c>
      <c r="D106" s="58">
        <f>Invoice!B110</f>
        <v>1</v>
      </c>
      <c r="E106" s="59">
        <f>'Shipping Invoice'!J110*$N$1</f>
        <v>70.44</v>
      </c>
      <c r="F106" s="59">
        <f t="shared" si="3"/>
        <v>70.44</v>
      </c>
      <c r="G106" s="60">
        <f t="shared" si="4"/>
        <v>70.44</v>
      </c>
      <c r="H106" s="63">
        <f t="shared" si="5"/>
        <v>70.44</v>
      </c>
    </row>
    <row r="107" spans="1:8" s="62" customFormat="1" ht="24">
      <c r="A107" s="56" t="str">
        <f>IF((LEN('Copy paste to Here'!G111))&gt;5,((CONCATENATE('Copy paste to Here'!G111," &amp; ",'Copy paste to Here'!D111,"  &amp;  ",'Copy paste to Here'!E111))),"Empty Cell")</f>
        <v xml:space="preserve">Pack of 10 pcs. of 3mm rose gold PVD plated 316L steel balls with 1.2mm threading (16g) &amp;   &amp;  </v>
      </c>
      <c r="B107" s="57" t="str">
        <f>'Copy paste to Here'!C111</f>
        <v>XBTT3S</v>
      </c>
      <c r="C107" s="57" t="s">
        <v>848</v>
      </c>
      <c r="D107" s="58">
        <f>Invoice!B111</f>
        <v>1</v>
      </c>
      <c r="E107" s="59">
        <f>'Shipping Invoice'!J111*$N$1</f>
        <v>69.02</v>
      </c>
      <c r="F107" s="59">
        <f t="shared" si="3"/>
        <v>69.02</v>
      </c>
      <c r="G107" s="60">
        <f t="shared" si="4"/>
        <v>69.02</v>
      </c>
      <c r="H107" s="63">
        <f t="shared" si="5"/>
        <v>69.02</v>
      </c>
    </row>
    <row r="108" spans="1:8" s="62" customFormat="1" ht="24">
      <c r="A108" s="56" t="str">
        <f>IF((LEN('Copy paste to Here'!G112))&gt;5,((CONCATENATE('Copy paste to Here'!G112," &amp; ",'Copy paste to Here'!D112,"  &amp;  ",'Copy paste to Here'!E112))),"Empty Cell")</f>
        <v xml:space="preserve">Pack of 10 pcs. of 4mm anodized surgical steel cones with threading 1.6mm (14g) &amp; Color: Black  &amp;  </v>
      </c>
      <c r="B108" s="57" t="str">
        <f>'Copy paste to Here'!C112</f>
        <v>XCNT4G</v>
      </c>
      <c r="C108" s="57" t="s">
        <v>850</v>
      </c>
      <c r="D108" s="58">
        <f>Invoice!B112</f>
        <v>1</v>
      </c>
      <c r="E108" s="59">
        <f>'Shipping Invoice'!J112*$N$1</f>
        <v>69.38</v>
      </c>
      <c r="F108" s="59">
        <f t="shared" si="3"/>
        <v>69.38</v>
      </c>
      <c r="G108" s="60">
        <f t="shared" si="4"/>
        <v>69.38</v>
      </c>
      <c r="H108" s="63">
        <f t="shared" si="5"/>
        <v>69.38</v>
      </c>
    </row>
    <row r="109" spans="1:8" s="62" customFormat="1" ht="24">
      <c r="A109" s="56" t="str">
        <f>IF((LEN('Copy paste to Here'!G113))&gt;5,((CONCATENATE('Copy paste to Here'!G113," &amp; ",'Copy paste to Here'!D113,"  &amp;  ",'Copy paste to Here'!E113))),"Empty Cell")</f>
        <v xml:space="preserve">Pack of 10 pcs. of 3mm surgical steel half jewel balls with bezel set crystal with 1.2mm threading (16g) &amp; Crystal Color: Clear  &amp;  </v>
      </c>
      <c r="B109" s="57" t="str">
        <f>'Copy paste to Here'!C113</f>
        <v>XHJB3</v>
      </c>
      <c r="C109" s="57" t="s">
        <v>852</v>
      </c>
      <c r="D109" s="58">
        <f>Invoice!B113</f>
        <v>1</v>
      </c>
      <c r="E109" s="59">
        <f>'Shipping Invoice'!J113*$N$1</f>
        <v>130.97</v>
      </c>
      <c r="F109" s="59">
        <f t="shared" si="3"/>
        <v>130.97</v>
      </c>
      <c r="G109" s="60">
        <f t="shared" si="4"/>
        <v>130.97</v>
      </c>
      <c r="H109" s="63">
        <f t="shared" si="5"/>
        <v>130.97</v>
      </c>
    </row>
    <row r="110" spans="1:8" s="62" customFormat="1" ht="24">
      <c r="A110" s="56" t="str">
        <f>IF((LEN('Copy paste to Here'!G114))&gt;5,((CONCATENATE('Copy paste to Here'!G114," &amp; ",'Copy paste to Here'!D114,"  &amp;  ",'Copy paste to Here'!E114))),"Empty Cell")</f>
        <v xml:space="preserve">Pack of 10 pcs. of 3mm surgical steel half jewel balls with bezel set crystal with 1.2mm threading (16g) &amp; Crystal Color: Rose  &amp;  </v>
      </c>
      <c r="B110" s="57" t="str">
        <f>'Copy paste to Here'!C114</f>
        <v>XHJB3</v>
      </c>
      <c r="C110" s="57" t="s">
        <v>852</v>
      </c>
      <c r="D110" s="58">
        <f>Invoice!B114</f>
        <v>1</v>
      </c>
      <c r="E110" s="59">
        <f>'Shipping Invoice'!J114*$N$1</f>
        <v>130.97</v>
      </c>
      <c r="F110" s="59">
        <f t="shared" si="3"/>
        <v>130.97</v>
      </c>
      <c r="G110" s="60">
        <f t="shared" si="4"/>
        <v>130.97</v>
      </c>
      <c r="H110" s="63">
        <f t="shared" si="5"/>
        <v>130.97</v>
      </c>
    </row>
    <row r="111" spans="1:8" s="62" customFormat="1" ht="36">
      <c r="A111" s="56" t="str">
        <f>IF((LEN('Copy paste to Here'!G115))&gt;5,((CONCATENATE('Copy paste to Here'!G115," &amp; ",'Copy paste to Here'!D115,"  &amp;  ",'Copy paste to Here'!E115))),"Empty Cell")</f>
        <v xml:space="preserve">Pack of 10 pcs. of 3mm surgical steel half jewel balls with bezel set crystal with 1.2mm threading (16g) &amp; Crystal Color: Amethyst  &amp;  </v>
      </c>
      <c r="B111" s="57" t="str">
        <f>'Copy paste to Here'!C115</f>
        <v>XHJB3</v>
      </c>
      <c r="C111" s="57" t="s">
        <v>852</v>
      </c>
      <c r="D111" s="58">
        <f>Invoice!B115</f>
        <v>1</v>
      </c>
      <c r="E111" s="59">
        <f>'Shipping Invoice'!J115*$N$1</f>
        <v>130.97</v>
      </c>
      <c r="F111" s="59">
        <f t="shared" si="3"/>
        <v>130.97</v>
      </c>
      <c r="G111" s="60">
        <f t="shared" si="4"/>
        <v>130.97</v>
      </c>
      <c r="H111" s="63">
        <f t="shared" si="5"/>
        <v>130.97</v>
      </c>
    </row>
    <row r="112" spans="1:8" s="62" customFormat="1" ht="36">
      <c r="A112" s="56" t="str">
        <f>IF((LEN('Copy paste to Here'!G116))&gt;5,((CONCATENATE('Copy paste to Here'!G116," &amp; ",'Copy paste to Here'!D116,"  &amp;  ",'Copy paste to Here'!E116))),"Empty Cell")</f>
        <v xml:space="preserve">Pack of 10 pcs. of 3mm high polished surgical steel balls with bezel set crystal and with 1.2mm (16g) threading &amp; Crystal Color: Sapphire  &amp;  </v>
      </c>
      <c r="B112" s="57" t="str">
        <f>'Copy paste to Here'!C116</f>
        <v>XJB3</v>
      </c>
      <c r="C112" s="57" t="s">
        <v>854</v>
      </c>
      <c r="D112" s="58">
        <f>Invoice!B116</f>
        <v>1</v>
      </c>
      <c r="E112" s="59">
        <f>'Shipping Invoice'!J116*$N$1</f>
        <v>84.95</v>
      </c>
      <c r="F112" s="59">
        <f t="shared" si="3"/>
        <v>84.95</v>
      </c>
      <c r="G112" s="60">
        <f t="shared" si="4"/>
        <v>84.95</v>
      </c>
      <c r="H112" s="63">
        <f t="shared" si="5"/>
        <v>84.95</v>
      </c>
    </row>
    <row r="113" spans="1:8" s="62" customFormat="1" ht="36">
      <c r="A113" s="56" t="str">
        <f>IF((LEN('Copy paste to Here'!G117))&gt;5,((CONCATENATE('Copy paste to Here'!G117," &amp; ",'Copy paste to Here'!D117,"  &amp;  ",'Copy paste to Here'!E117))),"Empty Cell")</f>
        <v xml:space="preserve">Pack of 10 pcs. of 3mm high polished surgical steel balls with bezel set crystal and with 1.2mm (16g) threading &amp; Crystal Color: Jet  &amp;  </v>
      </c>
      <c r="B113" s="57" t="str">
        <f>'Copy paste to Here'!C117</f>
        <v>XJB3</v>
      </c>
      <c r="C113" s="57" t="s">
        <v>854</v>
      </c>
      <c r="D113" s="58">
        <f>Invoice!B117</f>
        <v>1</v>
      </c>
      <c r="E113" s="59">
        <f>'Shipping Invoice'!J117*$N$1</f>
        <v>84.95</v>
      </c>
      <c r="F113" s="59">
        <f t="shared" si="3"/>
        <v>84.95</v>
      </c>
      <c r="G113" s="60">
        <f t="shared" si="4"/>
        <v>84.95</v>
      </c>
      <c r="H113" s="63">
        <f t="shared" si="5"/>
        <v>84.95</v>
      </c>
    </row>
    <row r="114" spans="1:8" s="62" customFormat="1" ht="36">
      <c r="A114" s="56" t="str">
        <f>IF((LEN('Copy paste to Here'!G118))&gt;5,((CONCATENATE('Copy paste to Here'!G118," &amp; ",'Copy paste to Here'!D118,"  &amp;  ",'Copy paste to Here'!E118))),"Empty Cell")</f>
        <v xml:space="preserve">Pack of 10 pcs. of 4mm high polished surgical steel balls with bezel set crystal and with 1.6mm (14g) threading &amp; Crystal Color: Aquamarine  &amp;  </v>
      </c>
      <c r="B114" s="57" t="str">
        <f>'Copy paste to Here'!C118</f>
        <v>XJB4</v>
      </c>
      <c r="C114" s="57" t="s">
        <v>856</v>
      </c>
      <c r="D114" s="58">
        <f>Invoice!B118</f>
        <v>1</v>
      </c>
      <c r="E114" s="59">
        <f>'Shipping Invoice'!J118*$N$1</f>
        <v>84.95</v>
      </c>
      <c r="F114" s="59">
        <f t="shared" si="3"/>
        <v>84.95</v>
      </c>
      <c r="G114" s="60">
        <f t="shared" si="4"/>
        <v>84.95</v>
      </c>
      <c r="H114" s="63">
        <f t="shared" si="5"/>
        <v>84.95</v>
      </c>
    </row>
    <row r="115" spans="1:8" s="62" customFormat="1" ht="36">
      <c r="A115" s="56" t="str">
        <f>IF((LEN('Copy paste to Here'!G119))&gt;5,((CONCATENATE('Copy paste to Here'!G119," &amp; ",'Copy paste to Here'!D119,"  &amp;  ",'Copy paste to Here'!E119))),"Empty Cell")</f>
        <v xml:space="preserve">Pack of 10 pcs. of 3mm anodized surgical steel balls with bezel set crystal and with 1.2mm threading (16g) &amp; Color: Rainbow Anodized w/ Clear crystal  &amp;  </v>
      </c>
      <c r="B115" s="57" t="str">
        <f>'Copy paste to Here'!C119</f>
        <v>XJBT3S</v>
      </c>
      <c r="C115" s="57" t="s">
        <v>858</v>
      </c>
      <c r="D115" s="58">
        <f>Invoice!B119</f>
        <v>1</v>
      </c>
      <c r="E115" s="59">
        <f>'Shipping Invoice'!J119*$N$1</f>
        <v>187.25</v>
      </c>
      <c r="F115" s="59">
        <f t="shared" si="3"/>
        <v>187.25</v>
      </c>
      <c r="G115" s="60">
        <f t="shared" si="4"/>
        <v>187.25</v>
      </c>
      <c r="H115" s="63">
        <f t="shared" si="5"/>
        <v>187.25</v>
      </c>
    </row>
    <row r="116" spans="1:8" s="62" customFormat="1" ht="24">
      <c r="A116" s="56" t="str">
        <f>IF((LEN('Copy paste to Here'!G120))&gt;5,((CONCATENATE('Copy paste to Here'!G120," &amp; ",'Copy paste to Here'!D120,"  &amp;  ",'Copy paste to Here'!E120))),"Empty Cell")</f>
        <v xml:space="preserve">Set of 10 pcs. of 3mm acrylic ball in solid colors with 16g (1.2mm) threading &amp; Color: Green  &amp;  </v>
      </c>
      <c r="B116" s="57" t="str">
        <f>'Copy paste to Here'!C120</f>
        <v>XSAB3</v>
      </c>
      <c r="C116" s="57" t="s">
        <v>861</v>
      </c>
      <c r="D116" s="58">
        <f>Invoice!B120</f>
        <v>1</v>
      </c>
      <c r="E116" s="59">
        <f>'Shipping Invoice'!J120*$N$1</f>
        <v>22.65</v>
      </c>
      <c r="F116" s="59">
        <f t="shared" si="3"/>
        <v>22.65</v>
      </c>
      <c r="G116" s="60">
        <f t="shared" si="4"/>
        <v>22.65</v>
      </c>
      <c r="H116" s="63">
        <f t="shared" si="5"/>
        <v>22.65</v>
      </c>
    </row>
    <row r="117" spans="1:8" s="62" customFormat="1" ht="24">
      <c r="A117" s="56" t="str">
        <f>IF((LEN('Copy paste to Here'!G121))&gt;5,((CONCATENATE('Copy paste to Here'!G121," &amp; ",'Copy paste to Here'!D121,"  &amp;  ",'Copy paste to Here'!E121))),"Empty Cell")</f>
        <v xml:space="preserve">Set of 10 pcs. of 4mm acrylic ball in solid colors with 14g (1.6mm) threading &amp; Color: Pink  &amp;  </v>
      </c>
      <c r="B117" s="57" t="str">
        <f>'Copy paste to Here'!C121</f>
        <v>XSAB4</v>
      </c>
      <c r="C117" s="57" t="s">
        <v>863</v>
      </c>
      <c r="D117" s="58">
        <f>Invoice!B121</f>
        <v>2</v>
      </c>
      <c r="E117" s="59">
        <f>'Shipping Invoice'!J121*$N$1</f>
        <v>22.65</v>
      </c>
      <c r="F117" s="59">
        <f t="shared" si="3"/>
        <v>45.3</v>
      </c>
      <c r="G117" s="60">
        <f t="shared" si="4"/>
        <v>22.65</v>
      </c>
      <c r="H117" s="63">
        <f t="shared" si="5"/>
        <v>45.3</v>
      </c>
    </row>
    <row r="118" spans="1:8" s="62" customFormat="1" ht="24">
      <c r="A118" s="56" t="str">
        <f>IF((LEN('Copy paste to Here'!G122))&gt;5,((CONCATENATE('Copy paste to Here'!G122," &amp; ",'Copy paste to Here'!D122,"  &amp;  ",'Copy paste to Here'!E122))),"Empty Cell")</f>
        <v xml:space="preserve">Set of 10 pcs. of 3mm solid color acrylic cones with 16g (1.2mm) threading &amp; Color: Black  &amp;  </v>
      </c>
      <c r="B118" s="57" t="str">
        <f>'Copy paste to Here'!C122</f>
        <v>XSACN3</v>
      </c>
      <c r="C118" s="57" t="s">
        <v>866</v>
      </c>
      <c r="D118" s="58">
        <f>Invoice!B122</f>
        <v>1</v>
      </c>
      <c r="E118" s="59">
        <f>'Shipping Invoice'!J122*$N$1</f>
        <v>26.19</v>
      </c>
      <c r="F118" s="59">
        <f t="shared" si="3"/>
        <v>26.19</v>
      </c>
      <c r="G118" s="60">
        <f t="shared" si="4"/>
        <v>26.19</v>
      </c>
      <c r="H118" s="63">
        <f t="shared" si="5"/>
        <v>26.19</v>
      </c>
    </row>
    <row r="119" spans="1:8" s="62" customFormat="1" ht="24">
      <c r="A119" s="56" t="str">
        <f>IF((LEN('Copy paste to Here'!G123))&gt;5,((CONCATENATE('Copy paste to Here'!G123," &amp; ",'Copy paste to Here'!D123,"  &amp;  ",'Copy paste to Here'!E123))),"Empty Cell")</f>
        <v xml:space="preserve">Set of 10 pcs. of 3mm solid color acrylic cones with 16g (1.2mm) threading &amp; Color: Pink  &amp;  </v>
      </c>
      <c r="B119" s="57" t="str">
        <f>'Copy paste to Here'!C123</f>
        <v>XSACN3</v>
      </c>
      <c r="C119" s="57" t="s">
        <v>866</v>
      </c>
      <c r="D119" s="58">
        <f>Invoice!B123</f>
        <v>3</v>
      </c>
      <c r="E119" s="59">
        <f>'Shipping Invoice'!J123*$N$1</f>
        <v>26.19</v>
      </c>
      <c r="F119" s="59">
        <f t="shared" si="3"/>
        <v>78.570000000000007</v>
      </c>
      <c r="G119" s="60">
        <f t="shared" si="4"/>
        <v>26.19</v>
      </c>
      <c r="H119" s="63">
        <f t="shared" si="5"/>
        <v>78.570000000000007</v>
      </c>
    </row>
    <row r="120" spans="1:8" s="62" customFormat="1" ht="24">
      <c r="A120" s="56" t="str">
        <f>IF((LEN('Copy paste to Here'!G124))&gt;5,((CONCATENATE('Copy paste to Here'!G124," &amp; ",'Copy paste to Here'!D124,"  &amp;  ",'Copy paste to Here'!E124))),"Empty Cell")</f>
        <v xml:space="preserve">Set of 10 pcs. of 4mm solid color acrylic cones with 14g (1.6mm) threading &amp; Color: Green  &amp;  </v>
      </c>
      <c r="B120" s="57" t="str">
        <f>'Copy paste to Here'!C124</f>
        <v>XSACN4</v>
      </c>
      <c r="C120" s="57" t="s">
        <v>868</v>
      </c>
      <c r="D120" s="58">
        <f>Invoice!B124</f>
        <v>1</v>
      </c>
      <c r="E120" s="59">
        <f>'Shipping Invoice'!J124*$N$1</f>
        <v>26.19</v>
      </c>
      <c r="F120" s="59">
        <f t="shared" si="3"/>
        <v>26.19</v>
      </c>
      <c r="G120" s="60">
        <f t="shared" si="4"/>
        <v>26.19</v>
      </c>
      <c r="H120" s="63">
        <f t="shared" si="5"/>
        <v>26.19</v>
      </c>
    </row>
    <row r="121" spans="1:8" s="62" customFormat="1" ht="24">
      <c r="A121" s="56" t="str">
        <f>IF((LEN('Copy paste to Here'!G125))&gt;5,((CONCATENATE('Copy paste to Here'!G125," &amp; ",'Copy paste to Here'!D125,"  &amp;  ",'Copy paste to Here'!E125))),"Empty Cell")</f>
        <v xml:space="preserve">Set of 10 pcs. of 4mm solid color acrylic cones with 14g (1.6mm) threading &amp; Color: Pink  &amp;  </v>
      </c>
      <c r="B121" s="57" t="str">
        <f>'Copy paste to Here'!C125</f>
        <v>XSACN4</v>
      </c>
      <c r="C121" s="57" t="s">
        <v>868</v>
      </c>
      <c r="D121" s="58">
        <f>Invoice!B125</f>
        <v>2</v>
      </c>
      <c r="E121" s="59">
        <f>'Shipping Invoice'!J125*$N$1</f>
        <v>26.19</v>
      </c>
      <c r="F121" s="59">
        <f t="shared" si="3"/>
        <v>52.38</v>
      </c>
      <c r="G121" s="60">
        <f t="shared" si="4"/>
        <v>26.19</v>
      </c>
      <c r="H121" s="63">
        <f t="shared" si="5"/>
        <v>52.38</v>
      </c>
    </row>
    <row r="122" spans="1:8" s="62" customFormat="1" ht="36">
      <c r="A122" s="56" t="str">
        <f>IF((LEN('Copy paste to Here'!G126))&gt;5,((CONCATENATE('Copy paste to Here'!G126," &amp; ",'Copy paste to Here'!D126,"  &amp;  ",'Copy paste to Here'!E126))),"Empty Cell")</f>
        <v>Pack of 10 pcs. of anodized 316L steel eyebrow banana post - threading 1.2mm (16g) - length 6mm - 16mm &amp; Length: 8mm  &amp;  Color: Black</v>
      </c>
      <c r="B122" s="57" t="str">
        <f>'Copy paste to Here'!C126</f>
        <v>XTBN16G</v>
      </c>
      <c r="C122" s="57" t="s">
        <v>870</v>
      </c>
      <c r="D122" s="58">
        <f>Invoice!B126</f>
        <v>1</v>
      </c>
      <c r="E122" s="59">
        <f>'Shipping Invoice'!J126*$N$1</f>
        <v>96.99</v>
      </c>
      <c r="F122" s="59">
        <f t="shared" si="3"/>
        <v>96.99</v>
      </c>
      <c r="G122" s="60">
        <f t="shared" si="4"/>
        <v>96.99</v>
      </c>
      <c r="H122" s="63">
        <f t="shared" si="5"/>
        <v>96.99</v>
      </c>
    </row>
    <row r="123" spans="1:8" s="62" customFormat="1" ht="24">
      <c r="A123" s="56" t="str">
        <f>IF((LEN('Copy paste to Here'!G127))&gt;5,((CONCATENATE('Copy paste to Here'!G127," &amp; ",'Copy paste to Here'!D127,"  &amp;  ",'Copy paste to Here'!E127))),"Empty Cell")</f>
        <v xml:space="preserve">Set of 10 pcs. of 3mm acrylic UV balls with 16g (1.2mm) threading &amp; Color: Black  &amp;  </v>
      </c>
      <c r="B123" s="57" t="str">
        <f>'Copy paste to Here'!C127</f>
        <v>XUVB3</v>
      </c>
      <c r="C123" s="57" t="s">
        <v>872</v>
      </c>
      <c r="D123" s="58">
        <f>Invoice!B127</f>
        <v>1</v>
      </c>
      <c r="E123" s="59">
        <f>'Shipping Invoice'!J127*$N$1</f>
        <v>22.65</v>
      </c>
      <c r="F123" s="59">
        <f t="shared" si="3"/>
        <v>22.65</v>
      </c>
      <c r="G123" s="60">
        <f t="shared" si="4"/>
        <v>22.65</v>
      </c>
      <c r="H123" s="63">
        <f t="shared" si="5"/>
        <v>22.65</v>
      </c>
    </row>
    <row r="124" spans="1:8" s="62" customFormat="1" ht="24">
      <c r="A124" s="56" t="str">
        <f>IF((LEN('Copy paste to Here'!G128))&gt;5,((CONCATENATE('Copy paste to Here'!G128," &amp; ",'Copy paste to Here'!D128,"  &amp;  ",'Copy paste to Here'!E128))),"Empty Cell")</f>
        <v xml:space="preserve">Set of 10 pcs. of 3mm acrylic UV cones with 16g (1.2mm) threading &amp; Color: Pink  &amp;  </v>
      </c>
      <c r="B124" s="57" t="str">
        <f>'Copy paste to Here'!C128</f>
        <v>XUVCN3</v>
      </c>
      <c r="C124" s="57" t="s">
        <v>874</v>
      </c>
      <c r="D124" s="58">
        <f>Invoice!B128</f>
        <v>2</v>
      </c>
      <c r="E124" s="59">
        <f>'Shipping Invoice'!J128*$N$1</f>
        <v>26.19</v>
      </c>
      <c r="F124" s="59">
        <f t="shared" si="3"/>
        <v>52.38</v>
      </c>
      <c r="G124" s="60">
        <f t="shared" si="4"/>
        <v>26.19</v>
      </c>
      <c r="H124" s="63">
        <f t="shared" si="5"/>
        <v>52.38</v>
      </c>
    </row>
    <row r="125" spans="1:8" s="62" customFormat="1" ht="24">
      <c r="A125" s="56" t="str">
        <f>IF((LEN('Copy paste to Here'!G129))&gt;5,((CONCATENATE('Copy paste to Here'!G129," &amp; ",'Copy paste to Here'!D129,"  &amp;  ",'Copy paste to Here'!E129))),"Empty Cell")</f>
        <v xml:space="preserve">Set of 10 pcs. of 4mm acrylic UV cones with 14g (1.6mm) threading &amp; Color: Black  &amp;  </v>
      </c>
      <c r="B125" s="57" t="str">
        <f>'Copy paste to Here'!C129</f>
        <v>XUVCN4</v>
      </c>
      <c r="C125" s="57" t="s">
        <v>876</v>
      </c>
      <c r="D125" s="58">
        <f>Invoice!B129</f>
        <v>1</v>
      </c>
      <c r="E125" s="59">
        <f>'Shipping Invoice'!J129*$N$1</f>
        <v>26.19</v>
      </c>
      <c r="F125" s="59">
        <f t="shared" si="3"/>
        <v>26.19</v>
      </c>
      <c r="G125" s="60">
        <f t="shared" si="4"/>
        <v>26.19</v>
      </c>
      <c r="H125" s="63">
        <f t="shared" si="5"/>
        <v>26.19</v>
      </c>
    </row>
    <row r="126" spans="1:8" s="62" customFormat="1" ht="24">
      <c r="A126" s="56" t="str">
        <f>IF((LEN('Copy paste to Here'!G130))&gt;5,((CONCATENATE('Copy paste to Here'!G130," &amp; ",'Copy paste to Here'!D130,"  &amp;  ",'Copy paste to Here'!E130))),"Empty Cell")</f>
        <v xml:space="preserve">Set of 10 pcs. of 4mm acrylic UV dice with 14g (1.6mm) threading &amp; Color: Purple  &amp;  </v>
      </c>
      <c r="B126" s="57" t="str">
        <f>'Copy paste to Here'!C130</f>
        <v>XUVDI4</v>
      </c>
      <c r="C126" s="57" t="s">
        <v>878</v>
      </c>
      <c r="D126" s="58">
        <f>Invoice!B130</f>
        <v>1</v>
      </c>
      <c r="E126" s="59">
        <f>'Shipping Invoice'!J130*$N$1</f>
        <v>43.89</v>
      </c>
      <c r="F126" s="59">
        <f t="shared" si="3"/>
        <v>43.89</v>
      </c>
      <c r="G126" s="60">
        <f t="shared" si="4"/>
        <v>43.89</v>
      </c>
      <c r="H126" s="63">
        <f t="shared" si="5"/>
        <v>43.89</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9141.2100000000028</v>
      </c>
      <c r="G1000" s="60"/>
      <c r="H1000" s="61">
        <f t="shared" ref="H1000:H1007" si="49">F1000*$E$14</f>
        <v>9141.2100000000028</v>
      </c>
    </row>
    <row r="1001" spans="1:8" s="62" customFormat="1">
      <c r="A1001" s="56" t="str">
        <f>'[2]Copy paste to Here'!T2</f>
        <v>SHIPPING HANDLING</v>
      </c>
      <c r="B1001" s="75"/>
      <c r="C1001" s="75"/>
      <c r="D1001" s="76"/>
      <c r="E1001" s="67"/>
      <c r="F1001" s="59">
        <f>Invoice!J132</f>
        <v>-3656.4840000000013</v>
      </c>
      <c r="G1001" s="60"/>
      <c r="H1001" s="61">
        <f t="shared" si="49"/>
        <v>-3656.4840000000013</v>
      </c>
    </row>
    <row r="1002" spans="1:8" s="62" customFormat="1" outlineLevel="1">
      <c r="A1002" s="56" t="str">
        <f>'[2]Copy paste to Here'!T3</f>
        <v>DISCOUNT</v>
      </c>
      <c r="B1002" s="75"/>
      <c r="C1002" s="75"/>
      <c r="D1002" s="76"/>
      <c r="E1002" s="67"/>
      <c r="F1002" s="59">
        <f>Invoice!J133</f>
        <v>0</v>
      </c>
      <c r="G1002" s="60"/>
      <c r="H1002" s="61">
        <f t="shared" si="49"/>
        <v>0</v>
      </c>
    </row>
    <row r="1003" spans="1:8" s="62" customFormat="1">
      <c r="A1003" s="56" t="str">
        <f>'[2]Copy paste to Here'!T4</f>
        <v>Total:</v>
      </c>
      <c r="B1003" s="75"/>
      <c r="C1003" s="75"/>
      <c r="D1003" s="76"/>
      <c r="E1003" s="67"/>
      <c r="F1003" s="59">
        <f>SUM(F1000:F1002)</f>
        <v>5484.7260000000015</v>
      </c>
      <c r="G1003" s="60"/>
      <c r="H1003" s="61">
        <f t="shared" si="49"/>
        <v>5484.7260000000015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9141.2100000000028</v>
      </c>
    </row>
    <row r="1010" spans="1:8" s="21" customFormat="1">
      <c r="A1010" s="22"/>
      <c r="E1010" s="21" t="s">
        <v>182</v>
      </c>
      <c r="H1010" s="84">
        <f>(SUMIF($A$1000:$A$1008,"Total:",$H$1000:$H$1008))</f>
        <v>5484.7260000000015</v>
      </c>
    </row>
    <row r="1011" spans="1:8" s="21" customFormat="1">
      <c r="E1011" s="21" t="s">
        <v>183</v>
      </c>
      <c r="H1011" s="85">
        <f>H1013-H1012</f>
        <v>5125.9199999999992</v>
      </c>
    </row>
    <row r="1012" spans="1:8" s="21" customFormat="1">
      <c r="E1012" s="21" t="s">
        <v>184</v>
      </c>
      <c r="H1012" s="85">
        <f>ROUND((H1013*7)/107,2)</f>
        <v>358.81</v>
      </c>
    </row>
    <row r="1013" spans="1:8" s="21" customFormat="1">
      <c r="E1013" s="22" t="s">
        <v>185</v>
      </c>
      <c r="H1013" s="86">
        <f>ROUND((SUMIF($A$1000:$A$1008,"Total:",$H$1000:$H$1008)),2)</f>
        <v>5484.73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9"/>
  <sheetViews>
    <sheetView workbookViewId="0">
      <selection activeCell="A5" sqref="A5"/>
    </sheetView>
  </sheetViews>
  <sheetFormatPr defaultRowHeight="15"/>
  <sheetData>
    <row r="1" spans="1:1">
      <c r="A1" s="2" t="s">
        <v>586</v>
      </c>
    </row>
    <row r="2" spans="1:1">
      <c r="A2" s="2" t="s">
        <v>722</v>
      </c>
    </row>
    <row r="3" spans="1:1">
      <c r="A3" s="2" t="s">
        <v>724</v>
      </c>
    </row>
    <row r="4" spans="1:1">
      <c r="A4" s="2" t="s">
        <v>724</v>
      </c>
    </row>
    <row r="5" spans="1:1">
      <c r="A5" s="2" t="s">
        <v>724</v>
      </c>
    </row>
    <row r="6" spans="1:1">
      <c r="A6" s="2" t="s">
        <v>724</v>
      </c>
    </row>
    <row r="7" spans="1:1">
      <c r="A7" s="2" t="s">
        <v>724</v>
      </c>
    </row>
    <row r="8" spans="1:1">
      <c r="A8" s="2" t="s">
        <v>880</v>
      </c>
    </row>
    <row r="9" spans="1:1">
      <c r="A9" s="2" t="s">
        <v>729</v>
      </c>
    </row>
    <row r="10" spans="1:1">
      <c r="A10" s="2" t="s">
        <v>732</v>
      </c>
    </row>
    <row r="11" spans="1:1">
      <c r="A11" s="2" t="s">
        <v>732</v>
      </c>
    </row>
    <row r="12" spans="1:1">
      <c r="A12" s="2" t="s">
        <v>732</v>
      </c>
    </row>
    <row r="13" spans="1:1">
      <c r="A13" s="2" t="s">
        <v>732</v>
      </c>
    </row>
    <row r="14" spans="1:1">
      <c r="A14" s="2" t="s">
        <v>734</v>
      </c>
    </row>
    <row r="15" spans="1:1">
      <c r="A15" s="2" t="s">
        <v>881</v>
      </c>
    </row>
    <row r="16" spans="1:1">
      <c r="A16" s="2" t="s">
        <v>881</v>
      </c>
    </row>
    <row r="17" spans="1:1">
      <c r="A17" s="2" t="s">
        <v>738</v>
      </c>
    </row>
    <row r="18" spans="1:1">
      <c r="A18" s="2" t="s">
        <v>741</v>
      </c>
    </row>
    <row r="19" spans="1:1">
      <c r="A19" s="2" t="s">
        <v>743</v>
      </c>
    </row>
    <row r="20" spans="1:1">
      <c r="A20" s="2" t="s">
        <v>743</v>
      </c>
    </row>
    <row r="21" spans="1:1">
      <c r="A21" s="2" t="s">
        <v>743</v>
      </c>
    </row>
    <row r="22" spans="1:1">
      <c r="A22" s="2" t="s">
        <v>745</v>
      </c>
    </row>
    <row r="23" spans="1:1">
      <c r="A23" s="2" t="s">
        <v>745</v>
      </c>
    </row>
    <row r="24" spans="1:1">
      <c r="A24" s="2" t="s">
        <v>749</v>
      </c>
    </row>
    <row r="25" spans="1:1">
      <c r="A25" s="2" t="s">
        <v>751</v>
      </c>
    </row>
    <row r="26" spans="1:1">
      <c r="A26" s="2" t="s">
        <v>753</v>
      </c>
    </row>
    <row r="27" spans="1:1">
      <c r="A27" s="2" t="s">
        <v>755</v>
      </c>
    </row>
    <row r="28" spans="1:1">
      <c r="A28" s="2" t="s">
        <v>757</v>
      </c>
    </row>
    <row r="29" spans="1:1">
      <c r="A29" s="2" t="s">
        <v>759</v>
      </c>
    </row>
    <row r="30" spans="1:1">
      <c r="A30" s="2" t="s">
        <v>759</v>
      </c>
    </row>
    <row r="31" spans="1:1">
      <c r="A31" s="2" t="s">
        <v>759</v>
      </c>
    </row>
    <row r="32" spans="1:1">
      <c r="A32" s="2" t="s">
        <v>759</v>
      </c>
    </row>
    <row r="33" spans="1:1">
      <c r="A33" s="2" t="s">
        <v>759</v>
      </c>
    </row>
    <row r="34" spans="1:1">
      <c r="A34" s="2" t="s">
        <v>760</v>
      </c>
    </row>
    <row r="35" spans="1:1">
      <c r="A35" s="2" t="s">
        <v>762</v>
      </c>
    </row>
    <row r="36" spans="1:1">
      <c r="A36" s="2" t="s">
        <v>762</v>
      </c>
    </row>
    <row r="37" spans="1:1">
      <c r="A37" s="2" t="s">
        <v>764</v>
      </c>
    </row>
    <row r="38" spans="1:1">
      <c r="A38" s="2" t="s">
        <v>764</v>
      </c>
    </row>
    <row r="39" spans="1:1">
      <c r="A39" s="2" t="s">
        <v>766</v>
      </c>
    </row>
    <row r="40" spans="1:1">
      <c r="A40" s="2" t="s">
        <v>768</v>
      </c>
    </row>
    <row r="41" spans="1:1">
      <c r="A41" s="2" t="s">
        <v>768</v>
      </c>
    </row>
    <row r="42" spans="1:1">
      <c r="A42" s="2" t="s">
        <v>768</v>
      </c>
    </row>
    <row r="43" spans="1:1">
      <c r="A43" s="2" t="s">
        <v>768</v>
      </c>
    </row>
    <row r="44" spans="1:1">
      <c r="A44" s="2" t="s">
        <v>770</v>
      </c>
    </row>
    <row r="45" spans="1:1">
      <c r="A45" s="2" t="s">
        <v>770</v>
      </c>
    </row>
    <row r="46" spans="1:1">
      <c r="A46" s="2" t="s">
        <v>772</v>
      </c>
    </row>
    <row r="47" spans="1:1">
      <c r="A47" s="2" t="s">
        <v>772</v>
      </c>
    </row>
    <row r="48" spans="1:1">
      <c r="A48" s="2" t="s">
        <v>774</v>
      </c>
    </row>
    <row r="49" spans="1:1">
      <c r="A49" s="2" t="s">
        <v>774</v>
      </c>
    </row>
    <row r="50" spans="1:1">
      <c r="A50" s="2" t="s">
        <v>776</v>
      </c>
    </row>
    <row r="51" spans="1:1">
      <c r="A51" s="2" t="s">
        <v>776</v>
      </c>
    </row>
    <row r="52" spans="1:1">
      <c r="A52" s="2" t="s">
        <v>776</v>
      </c>
    </row>
    <row r="53" spans="1:1">
      <c r="A53" s="2" t="s">
        <v>776</v>
      </c>
    </row>
    <row r="54" spans="1:1">
      <c r="A54" s="2" t="s">
        <v>777</v>
      </c>
    </row>
    <row r="55" spans="1:1">
      <c r="A55" s="2" t="s">
        <v>780</v>
      </c>
    </row>
    <row r="56" spans="1:1">
      <c r="A56" s="2" t="s">
        <v>782</v>
      </c>
    </row>
    <row r="57" spans="1:1">
      <c r="A57" s="2" t="s">
        <v>784</v>
      </c>
    </row>
    <row r="58" spans="1:1">
      <c r="A58" s="2" t="s">
        <v>882</v>
      </c>
    </row>
    <row r="59" spans="1:1">
      <c r="A59" s="2" t="s">
        <v>883</v>
      </c>
    </row>
    <row r="60" spans="1:1">
      <c r="A60" s="2" t="s">
        <v>790</v>
      </c>
    </row>
    <row r="61" spans="1:1">
      <c r="A61" s="2" t="s">
        <v>884</v>
      </c>
    </row>
    <row r="62" spans="1:1">
      <c r="A62" s="2" t="s">
        <v>796</v>
      </c>
    </row>
    <row r="63" spans="1:1">
      <c r="A63" s="2" t="s">
        <v>798</v>
      </c>
    </row>
    <row r="64" spans="1:1">
      <c r="A64" s="2" t="s">
        <v>800</v>
      </c>
    </row>
    <row r="65" spans="1:1">
      <c r="A65" s="2" t="s">
        <v>802</v>
      </c>
    </row>
    <row r="66" spans="1:1">
      <c r="A66" s="2" t="s">
        <v>805</v>
      </c>
    </row>
    <row r="67" spans="1:1">
      <c r="A67" s="2" t="s">
        <v>807</v>
      </c>
    </row>
    <row r="68" spans="1:1">
      <c r="A68" s="2" t="s">
        <v>809</v>
      </c>
    </row>
    <row r="69" spans="1:1">
      <c r="A69" s="2" t="s">
        <v>809</v>
      </c>
    </row>
    <row r="70" spans="1:1">
      <c r="A70" s="2" t="s">
        <v>885</v>
      </c>
    </row>
    <row r="71" spans="1:1">
      <c r="A71" s="2" t="s">
        <v>885</v>
      </c>
    </row>
    <row r="72" spans="1:1">
      <c r="A72" s="2" t="s">
        <v>886</v>
      </c>
    </row>
    <row r="73" spans="1:1">
      <c r="A73" s="2" t="s">
        <v>818</v>
      </c>
    </row>
    <row r="74" spans="1:1">
      <c r="A74" s="2" t="s">
        <v>818</v>
      </c>
    </row>
    <row r="75" spans="1:1">
      <c r="A75" s="2" t="s">
        <v>820</v>
      </c>
    </row>
    <row r="76" spans="1:1">
      <c r="A76" s="2" t="s">
        <v>822</v>
      </c>
    </row>
    <row r="77" spans="1:1">
      <c r="A77" s="2" t="s">
        <v>606</v>
      </c>
    </row>
    <row r="78" spans="1:1">
      <c r="A78" s="2" t="s">
        <v>824</v>
      </c>
    </row>
    <row r="79" spans="1:1">
      <c r="A79" s="2" t="s">
        <v>826</v>
      </c>
    </row>
    <row r="80" spans="1:1">
      <c r="A80" s="2" t="s">
        <v>650</v>
      </c>
    </row>
    <row r="81" spans="1:1">
      <c r="A81" s="2" t="s">
        <v>828</v>
      </c>
    </row>
    <row r="82" spans="1:1">
      <c r="A82" s="2" t="s">
        <v>830</v>
      </c>
    </row>
    <row r="83" spans="1:1">
      <c r="A83" s="2" t="s">
        <v>832</v>
      </c>
    </row>
    <row r="84" spans="1:1">
      <c r="A84" s="2" t="s">
        <v>835</v>
      </c>
    </row>
    <row r="85" spans="1:1">
      <c r="A85" s="2" t="s">
        <v>837</v>
      </c>
    </row>
    <row r="86" spans="1:1">
      <c r="A86" s="2" t="s">
        <v>840</v>
      </c>
    </row>
    <row r="87" spans="1:1">
      <c r="A87" s="2" t="s">
        <v>842</v>
      </c>
    </row>
    <row r="88" spans="1:1">
      <c r="A88" s="2" t="s">
        <v>844</v>
      </c>
    </row>
    <row r="89" spans="1:1">
      <c r="A89" s="2" t="s">
        <v>846</v>
      </c>
    </row>
    <row r="90" spans="1:1">
      <c r="A90" s="2" t="s">
        <v>848</v>
      </c>
    </row>
    <row r="91" spans="1:1">
      <c r="A91" s="2" t="s">
        <v>850</v>
      </c>
    </row>
    <row r="92" spans="1:1">
      <c r="A92" s="2" t="s">
        <v>852</v>
      </c>
    </row>
    <row r="93" spans="1:1">
      <c r="A93" s="2" t="s">
        <v>852</v>
      </c>
    </row>
    <row r="94" spans="1:1">
      <c r="A94" s="2" t="s">
        <v>852</v>
      </c>
    </row>
    <row r="95" spans="1:1">
      <c r="A95" s="2" t="s">
        <v>854</v>
      </c>
    </row>
    <row r="96" spans="1:1">
      <c r="A96" s="2" t="s">
        <v>854</v>
      </c>
    </row>
    <row r="97" spans="1:1">
      <c r="A97" s="2" t="s">
        <v>856</v>
      </c>
    </row>
    <row r="98" spans="1:1">
      <c r="A98" s="2" t="s">
        <v>858</v>
      </c>
    </row>
    <row r="99" spans="1:1">
      <c r="A99" s="2" t="s">
        <v>861</v>
      </c>
    </row>
    <row r="100" spans="1:1">
      <c r="A100" s="2" t="s">
        <v>863</v>
      </c>
    </row>
    <row r="101" spans="1:1">
      <c r="A101" s="2" t="s">
        <v>866</v>
      </c>
    </row>
    <row r="102" spans="1:1">
      <c r="A102" s="2" t="s">
        <v>866</v>
      </c>
    </row>
    <row r="103" spans="1:1">
      <c r="A103" s="2" t="s">
        <v>868</v>
      </c>
    </row>
    <row r="104" spans="1:1">
      <c r="A104" s="2" t="s">
        <v>868</v>
      </c>
    </row>
    <row r="105" spans="1:1">
      <c r="A105" s="2" t="s">
        <v>870</v>
      </c>
    </row>
    <row r="106" spans="1:1">
      <c r="A106" s="2" t="s">
        <v>872</v>
      </c>
    </row>
    <row r="107" spans="1:1">
      <c r="A107" s="2" t="s">
        <v>874</v>
      </c>
    </row>
    <row r="108" spans="1:1">
      <c r="A108" s="2" t="s">
        <v>876</v>
      </c>
    </row>
    <row r="109" spans="1:1">
      <c r="A109" s="2" t="s">
        <v>878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2024-02-28T02:04:54Z</cp:lastPrinted>
  <dcterms:created xsi:type="dcterms:W3CDTF">2009-06-02T18:56:54Z</dcterms:created>
  <dcterms:modified xsi:type="dcterms:W3CDTF">2024-02-28T02:04:56Z</dcterms:modified>
</cp:coreProperties>
</file>