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A749D11-A92F-4CE3-B20F-747D116D89D4}"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Invoice!$A$1:$K$123</definedName>
    <definedName name="_xlnm.Print_Area" localSheetId="2">'Shipping Invoice'!$A$1:$L$116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2" l="1"/>
  <c r="J113" i="2"/>
  <c r="K114" i="7" l="1"/>
  <c r="K113" i="7"/>
  <c r="K14" i="7"/>
  <c r="K17" i="7"/>
  <c r="K10" i="7"/>
  <c r="I110" i="7"/>
  <c r="I108" i="7"/>
  <c r="I107" i="7"/>
  <c r="I106" i="7"/>
  <c r="I104" i="7"/>
  <c r="I102" i="7"/>
  <c r="I101" i="7"/>
  <c r="I100" i="7"/>
  <c r="I98" i="7"/>
  <c r="I96" i="7"/>
  <c r="I95" i="7"/>
  <c r="I94" i="7"/>
  <c r="I92" i="7"/>
  <c r="I90" i="7"/>
  <c r="I89" i="7"/>
  <c r="I88" i="7"/>
  <c r="I86" i="7"/>
  <c r="I84" i="7"/>
  <c r="I83" i="7"/>
  <c r="I82" i="7"/>
  <c r="I80" i="7"/>
  <c r="I78" i="7"/>
  <c r="I77" i="7"/>
  <c r="I76" i="7"/>
  <c r="I74" i="7"/>
  <c r="I72" i="7"/>
  <c r="I71" i="7"/>
  <c r="I70" i="7"/>
  <c r="I68" i="7"/>
  <c r="I66" i="7"/>
  <c r="I65" i="7"/>
  <c r="I64" i="7"/>
  <c r="I62" i="7"/>
  <c r="I60" i="7"/>
  <c r="I59" i="7"/>
  <c r="I58" i="7"/>
  <c r="I56" i="7"/>
  <c r="I54" i="7"/>
  <c r="I53" i="7"/>
  <c r="I52" i="7"/>
  <c r="I50" i="7"/>
  <c r="I48" i="7"/>
  <c r="I47" i="7"/>
  <c r="I46" i="7"/>
  <c r="I44" i="7"/>
  <c r="I42" i="7"/>
  <c r="I41" i="7"/>
  <c r="I40" i="7"/>
  <c r="I38" i="7"/>
  <c r="I36" i="7"/>
  <c r="I35" i="7"/>
  <c r="I34" i="7"/>
  <c r="I32" i="7"/>
  <c r="I30" i="7"/>
  <c r="I29" i="7"/>
  <c r="I28" i="7"/>
  <c r="I26" i="7"/>
  <c r="I24" i="7"/>
  <c r="I23" i="7"/>
  <c r="I22" i="7"/>
  <c r="N1" i="7"/>
  <c r="I109" i="7" s="1"/>
  <c r="N1" i="6"/>
  <c r="E106" i="6" s="1"/>
  <c r="F1002" i="6"/>
  <c r="F1001" i="6"/>
  <c r="D107" i="6"/>
  <c r="B111" i="7" s="1"/>
  <c r="D106" i="6"/>
  <c r="B110" i="7" s="1"/>
  <c r="K110" i="7" s="1"/>
  <c r="D105" i="6"/>
  <c r="B109" i="7" s="1"/>
  <c r="D104" i="6"/>
  <c r="B108" i="7" s="1"/>
  <c r="K108" i="7" s="1"/>
  <c r="D103" i="6"/>
  <c r="B107" i="7" s="1"/>
  <c r="D102" i="6"/>
  <c r="B106" i="7" s="1"/>
  <c r="K106" i="7" s="1"/>
  <c r="D101" i="6"/>
  <c r="B105" i="7" s="1"/>
  <c r="D100" i="6"/>
  <c r="B104" i="7" s="1"/>
  <c r="K104" i="7" s="1"/>
  <c r="D99" i="6"/>
  <c r="B103" i="7" s="1"/>
  <c r="D98" i="6"/>
  <c r="B102" i="7" s="1"/>
  <c r="K102" i="7" s="1"/>
  <c r="D97" i="6"/>
  <c r="B101" i="7" s="1"/>
  <c r="D96" i="6"/>
  <c r="B100" i="7" s="1"/>
  <c r="K100" i="7" s="1"/>
  <c r="D95" i="6"/>
  <c r="B99" i="7" s="1"/>
  <c r="D94" i="6"/>
  <c r="B98" i="7" s="1"/>
  <c r="K98" i="7" s="1"/>
  <c r="D93" i="6"/>
  <c r="B97" i="7" s="1"/>
  <c r="D92" i="6"/>
  <c r="B96" i="7" s="1"/>
  <c r="K96" i="7" s="1"/>
  <c r="D91" i="6"/>
  <c r="B95" i="7" s="1"/>
  <c r="D90" i="6"/>
  <c r="B94" i="7" s="1"/>
  <c r="K94" i="7" s="1"/>
  <c r="D89" i="6"/>
  <c r="B93" i="7" s="1"/>
  <c r="D88" i="6"/>
  <c r="B92" i="7" s="1"/>
  <c r="K92" i="7" s="1"/>
  <c r="D87" i="6"/>
  <c r="B91" i="7" s="1"/>
  <c r="D86" i="6"/>
  <c r="B90" i="7" s="1"/>
  <c r="K90" i="7" s="1"/>
  <c r="D85" i="6"/>
  <c r="B89" i="7" s="1"/>
  <c r="D84" i="6"/>
  <c r="B88" i="7" s="1"/>
  <c r="K88" i="7" s="1"/>
  <c r="D83" i="6"/>
  <c r="B87" i="7" s="1"/>
  <c r="D82" i="6"/>
  <c r="B86" i="7" s="1"/>
  <c r="K86" i="7" s="1"/>
  <c r="D81" i="6"/>
  <c r="B85" i="7" s="1"/>
  <c r="D80" i="6"/>
  <c r="B84" i="7" s="1"/>
  <c r="K84" i="7" s="1"/>
  <c r="D79" i="6"/>
  <c r="B83" i="7" s="1"/>
  <c r="D78" i="6"/>
  <c r="B82" i="7" s="1"/>
  <c r="K82" i="7" s="1"/>
  <c r="D77" i="6"/>
  <c r="B81" i="7" s="1"/>
  <c r="D76" i="6"/>
  <c r="B80" i="7" s="1"/>
  <c r="K80" i="7" s="1"/>
  <c r="D75" i="6"/>
  <c r="B79" i="7" s="1"/>
  <c r="D74" i="6"/>
  <c r="B78" i="7" s="1"/>
  <c r="K78" i="7" s="1"/>
  <c r="D73" i="6"/>
  <c r="B77" i="7" s="1"/>
  <c r="D72" i="6"/>
  <c r="B76" i="7" s="1"/>
  <c r="K76" i="7" s="1"/>
  <c r="D71" i="6"/>
  <c r="B75" i="7" s="1"/>
  <c r="D70" i="6"/>
  <c r="B74" i="7" s="1"/>
  <c r="K74" i="7" s="1"/>
  <c r="D69" i="6"/>
  <c r="B73" i="7" s="1"/>
  <c r="D68" i="6"/>
  <c r="B72" i="7" s="1"/>
  <c r="K72" i="7" s="1"/>
  <c r="D67" i="6"/>
  <c r="B71" i="7" s="1"/>
  <c r="D66" i="6"/>
  <c r="B70" i="7" s="1"/>
  <c r="K70" i="7" s="1"/>
  <c r="D65" i="6"/>
  <c r="B69" i="7" s="1"/>
  <c r="D64" i="6"/>
  <c r="B68" i="7" s="1"/>
  <c r="K68" i="7" s="1"/>
  <c r="D63" i="6"/>
  <c r="B67" i="7" s="1"/>
  <c r="D62" i="6"/>
  <c r="B66" i="7" s="1"/>
  <c r="K66" i="7" s="1"/>
  <c r="D61" i="6"/>
  <c r="B65" i="7" s="1"/>
  <c r="D60" i="6"/>
  <c r="B64" i="7" s="1"/>
  <c r="K64" i="7" s="1"/>
  <c r="D59" i="6"/>
  <c r="B63" i="7" s="1"/>
  <c r="D58" i="6"/>
  <c r="B62" i="7" s="1"/>
  <c r="K62" i="7" s="1"/>
  <c r="D57" i="6"/>
  <c r="B61" i="7" s="1"/>
  <c r="D56" i="6"/>
  <c r="B60" i="7" s="1"/>
  <c r="K60" i="7" s="1"/>
  <c r="D55" i="6"/>
  <c r="B59" i="7" s="1"/>
  <c r="D54" i="6"/>
  <c r="B58" i="7" s="1"/>
  <c r="K58" i="7" s="1"/>
  <c r="D53" i="6"/>
  <c r="B57" i="7" s="1"/>
  <c r="D52" i="6"/>
  <c r="B56" i="7" s="1"/>
  <c r="K56" i="7" s="1"/>
  <c r="D51" i="6"/>
  <c r="B55" i="7" s="1"/>
  <c r="D50" i="6"/>
  <c r="B54" i="7" s="1"/>
  <c r="K54" i="7" s="1"/>
  <c r="D49" i="6"/>
  <c r="B53" i="7" s="1"/>
  <c r="D48" i="6"/>
  <c r="B52" i="7" s="1"/>
  <c r="K52" i="7" s="1"/>
  <c r="D47" i="6"/>
  <c r="B51" i="7" s="1"/>
  <c r="D46" i="6"/>
  <c r="B50" i="7" s="1"/>
  <c r="K50" i="7" s="1"/>
  <c r="D45" i="6"/>
  <c r="B49" i="7" s="1"/>
  <c r="D44" i="6"/>
  <c r="B48" i="7" s="1"/>
  <c r="K48" i="7" s="1"/>
  <c r="D43" i="6"/>
  <c r="B47" i="7" s="1"/>
  <c r="D42" i="6"/>
  <c r="B46" i="7" s="1"/>
  <c r="K46" i="7" s="1"/>
  <c r="D41" i="6"/>
  <c r="B45" i="7" s="1"/>
  <c r="D40" i="6"/>
  <c r="B44" i="7" s="1"/>
  <c r="K44" i="7" s="1"/>
  <c r="D39" i="6"/>
  <c r="B43" i="7" s="1"/>
  <c r="D38" i="6"/>
  <c r="B42" i="7" s="1"/>
  <c r="K42" i="7" s="1"/>
  <c r="D37" i="6"/>
  <c r="B41" i="7" s="1"/>
  <c r="D36" i="6"/>
  <c r="B40" i="7" s="1"/>
  <c r="K40" i="7" s="1"/>
  <c r="D35" i="6"/>
  <c r="B39" i="7" s="1"/>
  <c r="D34" i="6"/>
  <c r="B38" i="7" s="1"/>
  <c r="K38" i="7" s="1"/>
  <c r="D33" i="6"/>
  <c r="B37" i="7" s="1"/>
  <c r="D32" i="6"/>
  <c r="B36" i="7" s="1"/>
  <c r="K36" i="7" s="1"/>
  <c r="D31" i="6"/>
  <c r="B35" i="7" s="1"/>
  <c r="D30" i="6"/>
  <c r="B34" i="7" s="1"/>
  <c r="K34" i="7" s="1"/>
  <c r="D29" i="6"/>
  <c r="B33" i="7" s="1"/>
  <c r="D28" i="6"/>
  <c r="B32" i="7" s="1"/>
  <c r="K32" i="7" s="1"/>
  <c r="D27" i="6"/>
  <c r="B31" i="7" s="1"/>
  <c r="D26" i="6"/>
  <c r="B30" i="7" s="1"/>
  <c r="K30" i="7" s="1"/>
  <c r="D25" i="6"/>
  <c r="B29" i="7" s="1"/>
  <c r="D24" i="6"/>
  <c r="B28" i="7" s="1"/>
  <c r="K28" i="7" s="1"/>
  <c r="D23" i="6"/>
  <c r="B27" i="7" s="1"/>
  <c r="D22" i="6"/>
  <c r="B26" i="7" s="1"/>
  <c r="K26" i="7" s="1"/>
  <c r="D21" i="6"/>
  <c r="B25" i="7" s="1"/>
  <c r="D20" i="6"/>
  <c r="B24" i="7" s="1"/>
  <c r="K24" i="7" s="1"/>
  <c r="D19" i="6"/>
  <c r="B23" i="7" s="1"/>
  <c r="D18" i="6"/>
  <c r="B22" i="7" s="1"/>
  <c r="K22" i="7" s="1"/>
  <c r="G3" i="6"/>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2" i="2" s="1"/>
  <c r="K93" i="7" l="1"/>
  <c r="K25" i="7"/>
  <c r="K61" i="7"/>
  <c r="K97" i="7"/>
  <c r="K109" i="7"/>
  <c r="I27" i="7"/>
  <c r="I33" i="7"/>
  <c r="K33" i="7" s="1"/>
  <c r="I39" i="7"/>
  <c r="I45" i="7"/>
  <c r="K45" i="7" s="1"/>
  <c r="I51" i="7"/>
  <c r="K51" i="7" s="1"/>
  <c r="I57" i="7"/>
  <c r="I63" i="7"/>
  <c r="I69" i="7"/>
  <c r="K69" i="7" s="1"/>
  <c r="I75" i="7"/>
  <c r="K75" i="7" s="1"/>
  <c r="I81" i="7"/>
  <c r="K81" i="7" s="1"/>
  <c r="I87" i="7"/>
  <c r="I93" i="7"/>
  <c r="I99" i="7"/>
  <c r="I105" i="7"/>
  <c r="I111" i="7"/>
  <c r="K111" i="7" s="1"/>
  <c r="K27" i="7"/>
  <c r="K63" i="7"/>
  <c r="K99" i="7"/>
  <c r="K105" i="7"/>
  <c r="K39" i="7"/>
  <c r="K57" i="7"/>
  <c r="K23" i="7"/>
  <c r="K29" i="7"/>
  <c r="K35" i="7"/>
  <c r="K41" i="7"/>
  <c r="K47" i="7"/>
  <c r="K53" i="7"/>
  <c r="K59" i="7"/>
  <c r="K65" i="7"/>
  <c r="K71" i="7"/>
  <c r="K77" i="7"/>
  <c r="K83" i="7"/>
  <c r="K89" i="7"/>
  <c r="K95" i="7"/>
  <c r="K101" i="7"/>
  <c r="K107" i="7"/>
  <c r="I25" i="7"/>
  <c r="I31" i="7"/>
  <c r="K31" i="7" s="1"/>
  <c r="I37" i="7"/>
  <c r="K37" i="7" s="1"/>
  <c r="I43" i="7"/>
  <c r="K43" i="7" s="1"/>
  <c r="I49" i="7"/>
  <c r="K49" i="7" s="1"/>
  <c r="I55" i="7"/>
  <c r="K55" i="7" s="1"/>
  <c r="I61" i="7"/>
  <c r="I67" i="7"/>
  <c r="K67" i="7" s="1"/>
  <c r="I73" i="7"/>
  <c r="K73" i="7" s="1"/>
  <c r="I79" i="7"/>
  <c r="K79" i="7" s="1"/>
  <c r="I85" i="7"/>
  <c r="K85" i="7" s="1"/>
  <c r="I91" i="7"/>
  <c r="K91" i="7" s="1"/>
  <c r="I97" i="7"/>
  <c r="I103" i="7"/>
  <c r="K103" i="7" s="1"/>
  <c r="K87" i="7"/>
  <c r="E23" i="6"/>
  <c r="E29" i="6"/>
  <c r="E35" i="6"/>
  <c r="E41" i="6"/>
  <c r="E47" i="6"/>
  <c r="E53" i="6"/>
  <c r="E59" i="6"/>
  <c r="E65" i="6"/>
  <c r="E71" i="6"/>
  <c r="E77" i="6"/>
  <c r="E83" i="6"/>
  <c r="E89" i="6"/>
  <c r="E95" i="6"/>
  <c r="E101" i="6"/>
  <c r="E107" i="6"/>
  <c r="E18" i="6"/>
  <c r="E24" i="6"/>
  <c r="E30" i="6"/>
  <c r="E36" i="6"/>
  <c r="E42" i="6"/>
  <c r="E48" i="6"/>
  <c r="E54" i="6"/>
  <c r="E60" i="6"/>
  <c r="E66" i="6"/>
  <c r="E72" i="6"/>
  <c r="E78" i="6"/>
  <c r="E84" i="6"/>
  <c r="E90" i="6"/>
  <c r="E96" i="6"/>
  <c r="E102" i="6"/>
  <c r="E19" i="6"/>
  <c r="E25" i="6"/>
  <c r="E31" i="6"/>
  <c r="E37" i="6"/>
  <c r="E43" i="6"/>
  <c r="E49" i="6"/>
  <c r="E55" i="6"/>
  <c r="E61" i="6"/>
  <c r="E67" i="6"/>
  <c r="E73" i="6"/>
  <c r="E79" i="6"/>
  <c r="E85" i="6"/>
  <c r="E91" i="6"/>
  <c r="E97" i="6"/>
  <c r="E103" i="6"/>
  <c r="E20" i="6"/>
  <c r="E26" i="6"/>
  <c r="E32" i="6"/>
  <c r="E38" i="6"/>
  <c r="E44" i="6"/>
  <c r="E50" i="6"/>
  <c r="E56" i="6"/>
  <c r="E62" i="6"/>
  <c r="E68" i="6"/>
  <c r="E74" i="6"/>
  <c r="E80" i="6"/>
  <c r="E86" i="6"/>
  <c r="E92" i="6"/>
  <c r="E98" i="6"/>
  <c r="E104" i="6"/>
  <c r="E21" i="6"/>
  <c r="E27" i="6"/>
  <c r="E33" i="6"/>
  <c r="E39" i="6"/>
  <c r="E45" i="6"/>
  <c r="E51" i="6"/>
  <c r="E57" i="6"/>
  <c r="E63" i="6"/>
  <c r="E69" i="6"/>
  <c r="E75" i="6"/>
  <c r="E81" i="6"/>
  <c r="E87" i="6"/>
  <c r="E93" i="6"/>
  <c r="E99" i="6"/>
  <c r="E105" i="6"/>
  <c r="E22" i="6"/>
  <c r="E28" i="6"/>
  <c r="E34" i="6"/>
  <c r="E40" i="6"/>
  <c r="E46" i="6"/>
  <c r="E52" i="6"/>
  <c r="E58" i="6"/>
  <c r="E64" i="6"/>
  <c r="E70" i="6"/>
  <c r="E76" i="6"/>
  <c r="E82" i="6"/>
  <c r="E88" i="6"/>
  <c r="E94" i="6"/>
  <c r="E100" i="6"/>
  <c r="J115" i="2"/>
  <c r="B112" i="7"/>
  <c r="A1007" i="6"/>
  <c r="A1006" i="6"/>
  <c r="A1005" i="6"/>
  <c r="F1004" i="6"/>
  <c r="A1004" i="6"/>
  <c r="A1003" i="6"/>
  <c r="A1002" i="6"/>
  <c r="A1001" i="6"/>
  <c r="K112" i="7" l="1"/>
  <c r="K115"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8" i="2" s="1"/>
  <c r="I122" i="2" l="1"/>
  <c r="I120" i="2" s="1"/>
  <c r="I123" i="2"/>
  <c r="I12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<sst xmlns="http://schemas.openxmlformats.org/spreadsheetml/2006/main" count="3251" uniqueCount="836">
  <si>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</si>
  <si>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</si>
  <si>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</si>
  <si>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</si>
  <si>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</si>
  <si>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</si>
  <si>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</si>
  <si>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</si>
  <si>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</si>
  <si>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</si>
  <si>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</si>
  <si>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</si>
  <si>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</si>
  <si>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</si>
  <si>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</si>
  <si>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</si>
  <si>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</si>
  <si>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</si>
  <si>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</si>
  <si>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</si>
  <si>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</si>
  <si>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</si>
  <si>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</si>
  <si>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</si>
  <si>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</si>
  <si>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</si>
  <si>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</si>
  <si>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</si>
  <si>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</si>
  <si>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</si>
  <si>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</si>
  <si>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</si>
  <si>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</si>
  <si>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</si>
  <si>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</si>
  <si>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</si>
  <si>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</si>
  <si>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</si>
  <si>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</si>
  <si>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</si>
  <si>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</si>
  <si>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</si>
  <si>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</si>
  <si>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</si>
  <si>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</si>
  <si>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</si>
  <si>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</si>
  <si>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</si>
  <si>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</si>
  <si>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</si>
  <si>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</si>
  <si>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</si>
  <si>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</si>
  <si>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</si>
  <si>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</si>
  <si>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</si>
  <si>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</si>
  <si>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</si>
  <si>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</si>
  <si>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</si>
  <si>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</si>
  <si>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</si>
  <si>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</si>
  <si>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</si>
  <si>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</si>
  <si>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</si>
  <si>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</si>
  <si>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</si>
  <si>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</si>
  <si>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</si>
  <si>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</si>
  <si>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</si>
  <si>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</si>
  <si>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</si>
  <si>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</si>
  <si>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</si>
  <si>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</si>
  <si>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</si>
  <si>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</si>
  <si>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</si>
  <si>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</si>
  <si>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</si>
  <si>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</si>
  <si>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</si>
  <si>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</si>
  <si>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</si>
  <si>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</si>
  <si>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</si>
  <si>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</si>
  <si>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</si>
  <si>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</si>
  <si>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</si>
  <si>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</si>
  <si>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</si>
  <si>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</si>
  <si>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</si>
  <si>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</si>
  <si>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</si>
  <si>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</si>
  <si>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</si>
  <si>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</si>
  <si>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</si>
  <si>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</si>
  <si>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</si>
  <si>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</si>
  <si>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</si>
  <si>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</si>
  <si>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</si>
  <si>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</si>
  <si>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</si>
  <si>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</si>
  <si>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</si>
  <si>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</si>
  <si>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</si>
  <si>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</si>
  <si>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</si>
  <si>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</si>
  <si>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</si>
  <si>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</si>
  <si>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</si>
  <si>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</si>
  <si>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</si>
  <si>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</si>
  <si>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</si>
  <si>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</si>
  <si>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</si>
  <si>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</si>
  <si>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</si>
  <si>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</si>
  <si>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</si>
  <si>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</si>
  <si>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</si>
  <si>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</si>
  <si>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</si>
  <si>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</si>
  <si>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</si>
  <si>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</si>
  <si>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</si>
  <si>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</si>
  <si>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</si>
  <si>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</si>
  <si>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</si>
  <si>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</si>
  <si>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</si>
  <si>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</si>
  <si>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</si>
  <si>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</si>
  <si>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</si>
  <si>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</si>
  <si>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</si>
  <si>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</si>
  <si>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</si>
  <si>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</si>
  <si>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</si>
  <si>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</si>
  <si>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</si>
  <si>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</si>
  <si>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</si>
  <si>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</si>
  <si>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</si>
  <si>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</si>
  <si>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</si>
  <si>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</si>
  <si>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</si>
  <si>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</si>
  <si>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</si>
  <si>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</si>
  <si>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</si>
  <si>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</si>
  <si>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</si>
  <si>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</si>
  <si>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</si>
  <si>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</si>
  <si>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</si>
  <si>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</si>
  <si>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</si>
  <si>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</si>
  <si>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</si>
  <si>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</si>
  <si>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</si>
  <si>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</si>
  <si>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</si>
  <si>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</si>
  <si>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</si>
  <si>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</si>
  <si>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</si>
  <si>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</si>
  <si>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</si>
  <si>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</si>
  <si>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</si>
  <si>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</si>
  <si>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</si>
  <si>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</si>
  <si>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</si>
  <si>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</si>
  <si>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</si>
  <si>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</si>
  <si>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</si>
  <si>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</si>
  <si>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</si>
  <si>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</si>
  <si>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</si>
  <si>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</si>
  <si>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</si>
  <si>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</si>
  <si>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</si>
  <si>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</si>
  <si>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</si>
  <si>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</si>
  <si>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</si>
  <si>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</si>
  <si>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</si>
  <si>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</si>
  <si>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</si>
  <si>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</si>
  <si>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</si>
  <si>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</si>
  <si>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</si>
  <si>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</si>
  <si>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</si>
  <si>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</si>
  <si>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</si>
  <si>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</si>
  <si>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</si>
  <si>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</si>
  <si>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</si>
  <si>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</si>
  <si>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</si>
  <si>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</si>
  <si>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</si>
  <si>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</si>
  <si>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</si>
  <si>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</si>
  <si>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</si>
  <si>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</si>
  <si>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</si>
  <si>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</si>
  <si>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</si>
  <si>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</si>
  <si>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</si>
  <si>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</si>
  <si>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</si>
  <si>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</si>
  <si>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</si>
  <si>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</si>
  <si>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</si>
  <si>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</si>
  <si>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</si>
  <si>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</si>
  <si>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</si>
  <si>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</si>
  <si>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</si>
  <si>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</si>
  <si>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</si>
  <si>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</si>
  <si>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</si>
  <si>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</si>
  <si>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</si>
  <si>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</si>
  <si>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</si>
  <si>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</si>
  <si>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</si>
  <si>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</si>
  <si>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</si>
  <si>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</si>
  <si>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</si>
  <si>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</si>
  <si>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</si>
  <si>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</si>
  <si>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</si>
  <si>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</si>
  <si>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</si>
  <si>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</si>
  <si>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</si>
  <si>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</si>
  <si>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</si>
  <si>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</si>
  <si>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</si>
  <si>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</si>
  <si>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</si>
  <si>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</si>
  <si>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</si>
  <si>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</si>
  <si>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</si>
  <si>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</si>
  <si>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</si>
  <si>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</si>
  <si>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</si>
  <si>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</si>
  <si>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</si>
  <si>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</si>
  <si>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</si>
  <si>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</si>
  <si>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</si>
  <si>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</si>
  <si>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</si>
  <si>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</si>
  <si>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</si>
  <si>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</si>
  <si>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</si>
  <si>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</si>
  <si>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</si>
  <si>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</si>
  <si>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</si>
  <si>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</si>
  <si>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</si>
  <si>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</si>
  <si>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</si>
  <si>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</si>
  <si>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</si>
  <si>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</si>
  <si>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</si>
  <si>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</si>
  <si>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</si>
  <si>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</si>
  <si>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</si>
  <si>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</si>
  <si>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</si>
  <si>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</si>
  <si>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</si>
  <si>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</si>
  <si>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</si>
  <si>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</si>
  <si>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</si>
  <si>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</si>
  <si>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</si>
  <si>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</si>
  <si>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</si>
  <si>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</si>
  <si>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</si>
  <si>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</si>
  <si>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</si>
  <si>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</si>
  <si>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</si>
  <si>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</si>
  <si>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</si>
  <si>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</si>
  <si>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</si>
  <si>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</si>
  <si>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</si>
  <si>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</si>
  <si>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</si>
  <si>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</si>
  <si>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</si>
  <si>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</si>
  <si>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</si>
  <si>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</si>
  <si>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</si>
  <si>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</si>
  <si>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</si>
  <si>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</si>
  <si>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</si>
  <si>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</si>
  <si>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</si>
  <si>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</si>
  <si>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</si>
  <si>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</si>
  <si>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</si>
  <si>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</si>
  <si>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</si>
  <si>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</si>
  <si>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</si>
  <si>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</si>
  <si>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</si>
  <si>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</si>
  <si>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</si>
  <si>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</si>
  <si>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</si>
  <si>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</si>
  <si>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</si>
  <si>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</si>
  <si>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</si>
  <si>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</si>
  <si>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</si>
  <si>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</si>
  <si>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</si>
  <si>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</si>
  <si>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</si>
  <si>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</si>
  <si>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</si>
  <si>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</si>
  <si>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</si>
  <si>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</si>
  <si>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</si>
  <si>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</si>
  <si>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</si>
  <si>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</si>
  <si>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</si>
  <si>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</si>
  <si>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</si>
  <si>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</si>
  <si>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</si>
  <si>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</si>
  <si>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</si>
  <si>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</si>
  <si>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</si>
  <si>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</si>
  <si>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</si>
  <si>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</si>
  <si>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</si>
  <si>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</si>
  <si>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</si>
  <si>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</si>
  <si>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</si>
  <si>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</si>
  <si>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</si>
  <si>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</si>
  <si>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</si>
  <si>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</si>
  <si>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</si>
  <si>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</si>
  <si>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</si>
  <si>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</si>
  <si>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</si>
  <si>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</si>
  <si>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</si>
  <si>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</si>
  <si>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</si>
  <si>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</si>
  <si>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</si>
  <si>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</si>
  <si>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</si>
  <si>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</si>
  <si>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</si>
  <si>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</si>
  <si>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</si>
  <si>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</si>
  <si>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</si>
  <si>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</si>
  <si>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</si>
  <si>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</si>
  <si>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</si>
  <si>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</si>
  <si>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</si>
  <si>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</si>
  <si>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</si>
  <si>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</si>
  <si>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</si>
  <si>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</si>
  <si>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</si>
  <si>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</si>
  <si>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</si>
  <si>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</si>
  <si>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</si>
  <si>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</si>
  <si>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</si>
  <si>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</si>
  <si>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</si>
  <si>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</si>
  <si>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</si>
  <si>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</si>
  <si>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</si>
  <si>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</si>
  <si>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</si>
  <si>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</si>
  <si>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</si>
  <si>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</si>
  <si>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</si>
  <si>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</si>
  <si>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</si>
  <si>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</si>
  <si>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</si>
  <si>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</si>
  <si>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</si>
  <si>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</si>
  <si>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</si>
  <si>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</si>
  <si>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</si>
  <si>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</si>
  <si>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</si>
  <si>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</si>
  <si>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</si>
  <si>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</si>
  <si>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</si>
  <si>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</si>
  <si>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</si>
  <si>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</si>
  <si>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</si>
  <si>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</si>
  <si>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</si>
  <si>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</si>
  <si>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</si>
  <si>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</si>
  <si>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</si>
  <si>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</si>
  <si>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</si>
  <si>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</si>
  <si>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</si>
  <si>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</si>
  <si>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</si>
  <si>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</si>
  <si>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</si>
  <si>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</si>
  <si>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</si>
  <si>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</si>
  <si>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</si>
  <si>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</si>
  <si>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</si>
  <si>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</si>
  <si>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</si>
  <si>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</si>
  <si>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</si>
  <si>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</si>
  <si>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</si>
  <si>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</si>
  <si>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</si>
  <si>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</si>
  <si>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</si>
  <si>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</si>
  <si>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</si>
  <si>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</si>
  <si>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</si>
  <si>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</si>
  <si>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</si>
  <si>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</si>
  <si>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</si>
  <si>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</si>
  <si>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</si>
  <si>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</si>
  <si>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</si>
  <si>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</si>
  <si>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</si>
  <si>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</si>
  <si>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</si>
  <si>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</si>
  <si>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</si>
  <si>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</si>
  <si>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</si>
  <si>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</si>
  <si>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</si>
  <si>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</si>
  <si>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</si>
  <si>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</si>
  <si>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</si>
  <si>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</si>
  <si>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</si>
  <si>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</si>
  <si>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</si>
  <si>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</si>
  <si>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</si>
  <si>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</si>
  <si>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</si>
  <si>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</si>
  <si>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</si>
  <si>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</si>
  <si>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</si>
  <si>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</si>
  <si>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</si>
  <si>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</si>
  <si>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</si>
  <si>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</si>
  <si>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</si>
  <si>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</si>
  <si>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</si>
  <si>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</si>
  <si>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</si>
  <si>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</si>
  <si>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</si>
  <si>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</si>
  <si>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</si>
  <si>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</si>
  <si>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</si>
  <si>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</si>
  <si>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</si>
  <si>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</si>
  <si>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</si>
  <si>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</si>
  <si>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</si>
  <si>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</si>
  <si>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</si>
  <si>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</si>
  <si>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</si>
  <si>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</si>
  <si>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</si>
  <si>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</si>
  <si>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</si>
  <si>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</si>
  <si>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</si>
  <si>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</si>
  <si>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</si>
  <si>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</si>
  <si>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</si>
  <si>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</si>
  <si>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</si>
  <si>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</si>
  <si>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</si>
  <si>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</si>
  <si>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</si>
  <si>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</si>
  <si>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</si>
  <si>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</si>
  <si>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</si>
  <si>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</si>
  <si>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</si>
  <si>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</si>
  <si>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</si>
  <si>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</si>
  <si>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</si>
  <si>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</si>
  <si>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</si>
  <si>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</si>
  <si>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</si>
  <si>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</si>
  <si>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</si>
  <si>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</si>
  <si>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</si>
  <si>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</si>
  <si>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</si>
  <si>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</si>
  <si>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</si>
  <si>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</si>
  <si>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</si>
  <si>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</si>
  <si>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</si>
  <si>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</si>
  <si>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</si>
  <si>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</si>
  <si>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</si>
  <si>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</si>
  <si>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</si>
  <si>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</si>
  <si>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</si>
  <si>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</si>
  <si>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</si>
  <si>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</si>
  <si>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</si>
  <si>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</si>
  <si>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</si>
  <si>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</si>
  <si>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</si>
  <si>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</si>
  <si>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</si>
  <si>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</si>
  <si>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</si>
  <si>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</si>
  <si>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</si>
  <si>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</si>
  <si>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</si>
  <si>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</si>
  <si>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</si>
  <si>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</si>
  <si>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</si>
  <si>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</si>
  <si>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</si>
  <si>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</si>
  <si>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</si>
  <si>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</si>
  <si>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</si>
  <si>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</si>
  <si>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</si>
  <si>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</si>
  <si>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</si>
  <si>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</si>
  <si>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</si>
  <si>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</si>
  <si>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</si>
  <si>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</si>
  <si>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</si>
  <si>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</si>
  <si>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</si>
  <si>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</si>
  <si>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</si>
  <si>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</si>
  <si>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</si>
  <si>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</si>
  <si>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</si>
  <si>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</si>
  <si>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</si>
  <si>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</si>
  <si>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</si>
  <si>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</si>
  <si>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</si>
  <si>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</si>
  <si>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</si>
  <si>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</si>
  <si>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</si>
  <si>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</si>
  <si>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</si>
  <si>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</si>
  <si>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</si>
  <si>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</si>
  <si>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</si>
  <si>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</si>
  <si>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</si>
  <si>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</si>
  <si>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</si>
  <si>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</si>
  <si>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</si>
  <si>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</si>
  <si>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</si>
  <si>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</si>
  <si>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</si>
  <si>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</si>
  <si>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</si>
  <si>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</si>
  <si>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</si>
  <si>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</si>
  <si>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</si>
  <si>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</si>
  <si>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</si>
  <si>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</si>
  <si>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</si>
  <si>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</si>
  <si>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</si>
  <si>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</si>
  <si>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</si>
  <si>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</si>
  <si>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</si>
  <si>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</si>
  <si>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</si>
  <si>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</si>
  <si>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</si>
  <si>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</si>
  <si>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</si>
  <si>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</si>
  <si>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</si>
  <si>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ABNSA</t>
  </si>
  <si>
    <t>Color: Yellow</t>
  </si>
  <si>
    <t>ACBEVB</t>
  </si>
  <si>
    <t>Flexible acrylic circular barbell, 16g (1.2mm) with two 3mm UV balls</t>
  </si>
  <si>
    <t>ALBEVB</t>
  </si>
  <si>
    <t>Flexible acrylic labret, 16g (1.2mm) with 3mm UV ball</t>
  </si>
  <si>
    <t>BBER20B</t>
  </si>
  <si>
    <t>316L steel barbell, 14g (1.6mm) with two 4mm balls</t>
  </si>
  <si>
    <t>BBETB</t>
  </si>
  <si>
    <t>Anodized surgical steel eyebrow or helix barbell, 16g (1.2mm) with two 3mm balls</t>
  </si>
  <si>
    <t>BBETCN</t>
  </si>
  <si>
    <t>Anodized surgical steel eyebrow or helix barbell, 16g (1.2mm) with two 3mm cones</t>
  </si>
  <si>
    <t>316L steel belly banana, 14g (1.6m) with a 8mm and a 5mm bezel set jewel ball using original Czech Preciosa crystals.</t>
  </si>
  <si>
    <t>BNEB</t>
  </si>
  <si>
    <t>Surgical steel eyebrow banana, 16g (1.2mm) with two 3mm balls</t>
  </si>
  <si>
    <t>BNGIN</t>
  </si>
  <si>
    <t>Surgical steel belly banana, 14g (1.6mm) with internally threaded upper 5mm and lower 8mm plain steel balls</t>
  </si>
  <si>
    <t>BNOCC</t>
  </si>
  <si>
    <t>BNSA</t>
  </si>
  <si>
    <t>Color: Pink</t>
  </si>
  <si>
    <t>CBEB</t>
  </si>
  <si>
    <t>Surgical steel circular barbell, 16g (1.2mm) with two 3mm balls</t>
  </si>
  <si>
    <t>EBRT</t>
  </si>
  <si>
    <t>FBNEVB</t>
  </si>
  <si>
    <t>Bioflex eyebrow banana, 16g (1.2mm) with two 3mm balls</t>
  </si>
  <si>
    <t>FBNEVCN</t>
  </si>
  <si>
    <t>Bioflex eyebrow banana, 16g (1.2mm) with two 3mm cones</t>
  </si>
  <si>
    <t>FCBEVCN</t>
  </si>
  <si>
    <t>Bioflex circular barbell, 16g (1.2mm) with two 3mm cones</t>
  </si>
  <si>
    <t>FTSI</t>
  </si>
  <si>
    <t>Gauge: 8mm</t>
  </si>
  <si>
    <t>Silicone double flared flesh tunnel</t>
  </si>
  <si>
    <t>Gauge: 10mm</t>
  </si>
  <si>
    <t>IPTE</t>
  </si>
  <si>
    <t>Gauge: 3mm</t>
  </si>
  <si>
    <t>Sawo wood spiral coil taper</t>
  </si>
  <si>
    <t>Gauge: 4mm</t>
  </si>
  <si>
    <t>Gauge: 6mm</t>
  </si>
  <si>
    <t>IVTP</t>
  </si>
  <si>
    <t>Acrylic fake taper with rubber O-rings in UV and solid colors</t>
  </si>
  <si>
    <t>LBIJ</t>
  </si>
  <si>
    <t>Clear bio flexible labret, 16g (1.2mm) with a 316L steel push in 2mm flat jewel ball top</t>
  </si>
  <si>
    <t>LBIRC</t>
  </si>
  <si>
    <t>Surgical steel internally threaded labret, 16g (1.2mm) with bezel set jewel flat head sized 1.5mm to 4mm for triple tragus piercings</t>
  </si>
  <si>
    <t>LBRT16</t>
  </si>
  <si>
    <t>16g Flexible acrylic labret retainer with push in disc</t>
  </si>
  <si>
    <t>LBTB3G</t>
  </si>
  <si>
    <t>Anodized surgical steel labret, 14g (1.6mm) with a 3mm ball.</t>
  </si>
  <si>
    <t>MCD527</t>
  </si>
  <si>
    <t>MCDZ586</t>
  </si>
  <si>
    <t>Surgical steel belly banana, 14g (1.6mm) with a 7mm round prong set CZ stone and a dangling heart-shaped CZ stone with wings</t>
  </si>
  <si>
    <t>PGSFF</t>
  </si>
  <si>
    <t>Gauge: 5mm</t>
  </si>
  <si>
    <t>Amethyst double flared stone plug</t>
  </si>
  <si>
    <t>SHP</t>
  </si>
  <si>
    <t>High polished internally threaded surgical steel double flare flesh tunnel</t>
  </si>
  <si>
    <t>SIPG</t>
  </si>
  <si>
    <t>Silicone double flared solid plug retainer</t>
  </si>
  <si>
    <t>Gauge: 12mm</t>
  </si>
  <si>
    <t>Gauge: 14mm</t>
  </si>
  <si>
    <t>Gauge: 16mm</t>
  </si>
  <si>
    <t>Gauge: 18mm</t>
  </si>
  <si>
    <t>Gauge: 20mm</t>
  </si>
  <si>
    <t>SPG</t>
  </si>
  <si>
    <t>High polished surgical steel single flesh tunnel with rubber O-ring</t>
  </si>
  <si>
    <t>UBBER31</t>
  </si>
  <si>
    <t>Titanium G23 helix barbell, 16g (1.2mm) with two 3mm balls</t>
  </si>
  <si>
    <t>ULBIN12</t>
  </si>
  <si>
    <t>Length: 11mm with 3mm top part</t>
  </si>
  <si>
    <t>Titanium G23 internally threaded labret, 16g (1.2mm) with 2mm to 5mm round color Cubic Zirconia (CZ) stone in prong set top</t>
  </si>
  <si>
    <t>UTLBB3IN</t>
  </si>
  <si>
    <t>PVD plated titanium G23 internally threaded labret, 1.2mm (16g) with a 3mm ball</t>
  </si>
  <si>
    <t>XABN16G</t>
  </si>
  <si>
    <t>Pack of 10 pcs. of bioflex banana posts with external threading, 16g (1.2mm)</t>
  </si>
  <si>
    <t>XCNT3G</t>
  </si>
  <si>
    <t>Pack of 10 pcs. of 3mm anodized surgical steel cones - threading 14g (1.6mm)</t>
  </si>
  <si>
    <t>XHJB3</t>
  </si>
  <si>
    <t>Pack of 10 pcs. of 3mm surgical steel half jewel balls with bezel set crystal with 1.2mm threading (16g)</t>
  </si>
  <si>
    <t>XTLB14G</t>
  </si>
  <si>
    <t>Pack of 10 pcs. of anodized 316L steel posts for labrets - threading 1.6mm (14g)</t>
  </si>
  <si>
    <t>FTSI0</t>
  </si>
  <si>
    <t>FTSI00</t>
  </si>
  <si>
    <t>IPTE8</t>
  </si>
  <si>
    <t>IPTE6</t>
  </si>
  <si>
    <t>IPTE2</t>
  </si>
  <si>
    <t>IVTP8</t>
  </si>
  <si>
    <t>LBIRC3</t>
  </si>
  <si>
    <t>LBIRC4</t>
  </si>
  <si>
    <t>PGSFF4</t>
  </si>
  <si>
    <t>PGSFF2</t>
  </si>
  <si>
    <t>PGSFF00</t>
  </si>
  <si>
    <t>SHP2</t>
  </si>
  <si>
    <t>SIPG2</t>
  </si>
  <si>
    <t>SIPG0</t>
  </si>
  <si>
    <t>SIPG00</t>
  </si>
  <si>
    <t>SIPG1/2</t>
  </si>
  <si>
    <t>SIPG9/16</t>
  </si>
  <si>
    <t>SIPG5/8</t>
  </si>
  <si>
    <t>SIPG11/16</t>
  </si>
  <si>
    <t>SIPG13/16</t>
  </si>
  <si>
    <t>SPG0</t>
  </si>
  <si>
    <t>ULBIN12A</t>
  </si>
  <si>
    <t>Nine Thousand Eight Hundred Fifty Four and 64 cents THB</t>
  </si>
  <si>
    <t>Flexible acrylic belly banana, 14g (1.6mm) with 5 &amp; 8mm solid colored acrylic balls - length 3/8'' (10mm)</t>
  </si>
  <si>
    <t>Clear bio flexible belly banana, 14g (1.6mm) with a 5mm and a 10mm jewel ball - length 5/8'' (16mm) ''cut to fit to your size''</t>
  </si>
  <si>
    <t>Surgical steel belly bananas, 14g (1.6mm) with 5 &amp; 8mm solid acrylic color balls - length 3/8'' (10mm)</t>
  </si>
  <si>
    <t>Bio flexible eyebrow retainer, 16g (1.2mm) - length 1/4'' to 1/2'' (6mm to 12mm)</t>
  </si>
  <si>
    <t>Surgical steel belly banana, 14g (1.6mm) with an 8mm bezel set jewel ball and a dangling crystal studded heart design - length 3/8'' (10mm)</t>
  </si>
  <si>
    <t>Exchange Rate THB-THB</t>
  </si>
  <si>
    <t xml:space="preserve">Credit 90 Days from the day order is picked up. </t>
  </si>
  <si>
    <t>Due Date</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</si>
  <si>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</si>
  <si>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</si>
  <si>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</si>
  <si>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</si>
  <si>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</si>
  <si>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</si>
  <si>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</si>
  <si>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</si>
  <si>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Five Thousand Four Hundred Ninety Two and 48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</si>
</sst>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0.0000"/>
    <numFmt numFmtId="169" formatCode="_-* #,##0.00_-;\-* #,##0.00_-;_-* &quot;-&quot;??_-;_-@_-"/>
    <numFmt numFmtId="170"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2" fillId="0" borderId="0" applyFont="0" applyFill="0" applyBorder="0" applyAlignment="0" applyProtection="0"/>
    <xf numFmtId="0" fontId="5" fillId="0" borderId="0"/>
    <xf numFmtId="169"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0" fontId="5" fillId="0" borderId="0" applyNumberFormat="0" applyFill="0" applyBorder="0" applyAlignment="0" applyProtection="0"/>
    <xf numFmtId="0" fontId="5" fillId="0" borderId="0"/>
    <xf numFmtId="0" fontId="2" fillId="0" borderId="0"/>
    <xf numFmtId="0" fontId="2" fillId="0" borderId="0"/>
    <xf numFmtId="0" fontId="2" fillId="0" borderId="0"/>
    <xf numFmtId="0" fontId="5" fillId="0" borderId="0"/>
    <xf numFmtId="169" fontId="2" fillId="0" borderId="0" applyFont="0" applyFill="0" applyBorder="0" applyAlignment="0" applyProtection="0"/>
    <xf numFmtId="169"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168" fontId="5" fillId="0" borderId="0" xfId="3" applyNumberFormat="1" applyAlignment="1">
      <alignment vertical="center"/>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1" xfId="78" applyNumberFormat="1" applyFont="1" applyFill="1" applyBorder="1"/>
    <xf numFmtId="1" fontId="18" fillId="2" borderId="2" xfId="78" applyNumberFormat="1" applyFont="1" applyFill="1" applyBorder="1"/>
    <xf numFmtId="1" fontId="1" fillId="2" borderId="2" xfId="0" applyNumberFormat="1" applyFont="1" applyFill="1" applyBorder="1"/>
    <xf numFmtId="1" fontId="1" fillId="2" borderId="3" xfId="0" applyNumberFormat="1" applyFont="1" applyFill="1" applyBorder="1"/>
    <xf numFmtId="1" fontId="18" fillId="2" borderId="6" xfId="78" applyNumberFormat="1" applyFont="1" applyFill="1" applyBorder="1"/>
    <xf numFmtId="165" fontId="32" fillId="2" borderId="7" xfId="78" applyNumberFormat="1" applyFont="1" applyFill="1" applyBorder="1" applyAlignment="1">
      <alignment horizontal="center"/>
    </xf>
    <xf numFmtId="170" fontId="32" fillId="2" borderId="7" xfId="78" applyNumberFormat="1" applyFont="1" applyFill="1" applyBorder="1" applyAlignment="1">
      <alignment horizontal="center" vertical="center"/>
    </xf>
    <xf numFmtId="1" fontId="1" fillId="2" borderId="7" xfId="0" applyNumberFormat="1" applyFont="1" applyFill="1" applyBorder="1"/>
    <xf numFmtId="1" fontId="1" fillId="2" borderId="8" xfId="0" applyNumberFormat="1" applyFont="1" applyFill="1" applyBorder="1"/>
    <xf numFmtId="0" fontId="5" fillId="2" borderId="14"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62">
    <cellStyle name="Comma 2" xfId="7" xr:uid="{FAAF7594-E73A-4919-83CC-98124E3CCA93}"/>
    <cellStyle name="Comma 2 2" xfId="4430" xr:uid="{CC280D03-C987-4CF2-A182-5B5F557DBC39}"/>
    <cellStyle name="Comma 2 2 2" xfId="4755" xr:uid="{35113A92-BE03-4909-89EE-41F871368967}"/>
    <cellStyle name="Comma 2 2 2 2" xfId="5326" xr:uid="{7ECE76CA-AA23-490B-A168-A4D692C4F18C}"/>
    <cellStyle name="Comma 2 2 3" xfId="4591" xr:uid="{CD39460A-FD81-43D5-992E-038C8D0C0313}"/>
    <cellStyle name="Comma 2 2 4" xfId="5351" xr:uid="{EE408BD6-AA59-4A2F-9735-C72945464EE1}"/>
    <cellStyle name="Comma 3" xfId="4318" xr:uid="{729C90B6-B8F8-4E72-8E71-0299A0749535}"/>
    <cellStyle name="Comma 3 2" xfId="4432" xr:uid="{A1879E9C-4EDC-4DFB-B949-F4E76D14FC1B}"/>
    <cellStyle name="Comma 3 2 2" xfId="4756" xr:uid="{5852F691-0E1C-44E1-946E-354E27BFE0F8}"/>
    <cellStyle name="Comma 3 2 2 2" xfId="5327" xr:uid="{43424583-09B5-4A28-A218-01F7C4049D2B}"/>
    <cellStyle name="Comma 3 2 3" xfId="5325" xr:uid="{AE370C84-6DF7-4F6D-8818-D423DF293CBF}"/>
    <cellStyle name="Comma 3 2 4" xfId="5352" xr:uid="{E33C36D3-41AC-4D38-AF9C-0D832D1AAFA4}"/>
    <cellStyle name="Currency 10" xfId="8" xr:uid="{576AB341-EA5D-40C7-BB7E-2D4DEB50E8AE}"/>
    <cellStyle name="Currency 10 2" xfId="9" xr:uid="{8A129947-374E-4487-85B9-7C2D525FAFB6}"/>
    <cellStyle name="Currency 10 2 2" xfId="203" xr:uid="{97CCE479-C2B4-4557-9E21-7DC7B52466A0}"/>
    <cellStyle name="Currency 10 2 2 2" xfId="4616" xr:uid="{9F0B4AB5-CFC3-437D-8548-8776F7E664CC}"/>
    <cellStyle name="Currency 10 2 3" xfId="4511" xr:uid="{316BD0A4-510D-4969-A6B7-8DA840D30A32}"/>
    <cellStyle name="Currency 10 3" xfId="10" xr:uid="{60A7A238-7B33-4D4E-BDDD-A771A39F36CB}"/>
    <cellStyle name="Currency 10 3 2" xfId="204" xr:uid="{A50CA3CA-D021-42FB-8D18-FAC320F8978E}"/>
    <cellStyle name="Currency 10 3 2 2" xfId="4617" xr:uid="{BAD926FD-FC39-471E-901A-5A5A9D699FF3}"/>
    <cellStyle name="Currency 10 3 3" xfId="4512" xr:uid="{B3B10C53-99E2-4465-A23F-3B1DBE795935}"/>
    <cellStyle name="Currency 10 4" xfId="205" xr:uid="{000BAA1B-A4CA-4051-8D8D-D6690908CF6A}"/>
    <cellStyle name="Currency 10 4 2" xfId="4618" xr:uid="{71AF79F9-D30F-4CF2-AF60-D14C168AA7BA}"/>
    <cellStyle name="Currency 10 5" xfId="4437" xr:uid="{96C54B76-523A-4481-883A-7BCB7C7C181D}"/>
    <cellStyle name="Currency 10 6" xfId="4510" xr:uid="{942E190B-6A69-46B4-B89A-EF6A46583982}"/>
    <cellStyle name="Currency 11" xfId="11" xr:uid="{630EDF89-B390-4084-A7FD-AEAB3A2DF797}"/>
    <cellStyle name="Currency 11 2" xfId="12" xr:uid="{B1A71A1E-ECCE-4979-81FE-CCBB6229AC3D}"/>
    <cellStyle name="Currency 11 2 2" xfId="206" xr:uid="{DA70D24A-B792-4EC7-B347-8B84253F9CC7}"/>
    <cellStyle name="Currency 11 2 2 2" xfId="4619" xr:uid="{F3FEC961-D552-4603-8F1E-85B67FD9C385}"/>
    <cellStyle name="Currency 11 2 3" xfId="4514" xr:uid="{97A33FDF-C153-4EDB-9625-00EFC8E32043}"/>
    <cellStyle name="Currency 11 3" xfId="13" xr:uid="{2957E7D5-F4FD-40BB-A483-B697EE34C182}"/>
    <cellStyle name="Currency 11 3 2" xfId="207" xr:uid="{7A715C6C-AF3E-4752-942C-65D4DA262742}"/>
    <cellStyle name="Currency 11 3 2 2" xfId="4620" xr:uid="{F00CEFAA-6931-4682-8EE4-DA333DD055C0}"/>
    <cellStyle name="Currency 11 3 3" xfId="4515" xr:uid="{D9050D97-4878-4FCB-96AE-EB4BF608B0F5}"/>
    <cellStyle name="Currency 11 4" xfId="208" xr:uid="{91FAC634-CBCB-4636-9507-ED1A5969A5E6}"/>
    <cellStyle name="Currency 11 4 2" xfId="4621" xr:uid="{595E9787-F659-4C97-A14B-BBD27787DC09}"/>
    <cellStyle name="Currency 11 5" xfId="4319" xr:uid="{107CFBB3-D668-453D-A732-04F99CED7C7B}"/>
    <cellStyle name="Currency 11 5 2" xfId="4438" xr:uid="{757B33FB-1E47-48AB-AB48-949D51409AA2}"/>
    <cellStyle name="Currency 11 5 3" xfId="4720" xr:uid="{EC31D015-A74A-4D57-A879-E1976FB0B417}"/>
    <cellStyle name="Currency 11 5 3 2" xfId="5315" xr:uid="{E2AE9EC2-087E-4C91-96A6-E80432269864}"/>
    <cellStyle name="Currency 11 5 3 3" xfId="4757" xr:uid="{C518B436-59D0-4508-9C05-5386BE90DEC0}"/>
    <cellStyle name="Currency 11 5 4" xfId="4697" xr:uid="{A03138D3-C6CB-4A0B-A5B3-1D08D6194EFB}"/>
    <cellStyle name="Currency 11 6" xfId="4513" xr:uid="{D78F1387-921C-4B27-B6AE-E7827C15C874}"/>
    <cellStyle name="Currency 12" xfId="14" xr:uid="{8EF32CA2-6137-4836-8365-908A2FDB6C6D}"/>
    <cellStyle name="Currency 12 2" xfId="15" xr:uid="{722DB5F7-6870-4909-82C2-BF33DB7F7743}"/>
    <cellStyle name="Currency 12 2 2" xfId="209" xr:uid="{93A092C3-EAD4-41DF-9775-A1C63ED78F75}"/>
    <cellStyle name="Currency 12 2 2 2" xfId="4622" xr:uid="{12A312BC-AFF3-4C54-B011-509A8CAF0752}"/>
    <cellStyle name="Currency 12 2 3" xfId="4517" xr:uid="{2264E1FF-9E62-4E4C-802B-B8EB4D3C965C}"/>
    <cellStyle name="Currency 12 3" xfId="210" xr:uid="{9AFD6A57-DD41-40D5-93D8-BA6E18BD39CC}"/>
    <cellStyle name="Currency 12 3 2" xfId="4623" xr:uid="{701EFC7C-2FC6-41A6-AC2B-B1B174E5C01D}"/>
    <cellStyle name="Currency 12 4" xfId="4516" xr:uid="{795DCA84-8A19-48A9-8791-9284A901798D}"/>
    <cellStyle name="Currency 13" xfId="16" xr:uid="{2108EC2C-E9C9-4442-91DF-9284E2F6B8E2}"/>
    <cellStyle name="Currency 13 2" xfId="4321" xr:uid="{16B9DF12-A204-44B2-B947-2E7EBE1CDA2E}"/>
    <cellStyle name="Currency 13 3" xfId="4322" xr:uid="{21C0FBD0-8D64-4BE5-BC1B-1C49BF35E69E}"/>
    <cellStyle name="Currency 13 3 2" xfId="4759" xr:uid="{701E67F3-224E-48DC-8B2F-CB39C3C3C3BF}"/>
    <cellStyle name="Currency 13 4" xfId="4320" xr:uid="{FC1DF267-20A1-44C5-9B86-D97F92142FFA}"/>
    <cellStyle name="Currency 13 5" xfId="4758" xr:uid="{CFAE306D-4F6B-418B-A473-0FDEE913EEB7}"/>
    <cellStyle name="Currency 14" xfId="17" xr:uid="{F653FB1A-F355-4094-B889-B4EEB05B6098}"/>
    <cellStyle name="Currency 14 2" xfId="211" xr:uid="{C7849008-75AA-4BA4-8CE0-59C9B1A65C86}"/>
    <cellStyle name="Currency 14 2 2" xfId="4624" xr:uid="{9AA20D52-34AF-4E0D-9375-1455EB64CB0D}"/>
    <cellStyle name="Currency 14 3" xfId="4518" xr:uid="{6C886209-B5C4-4948-B675-02D456845EC0}"/>
    <cellStyle name="Currency 15" xfId="4414" xr:uid="{0850F28D-49CF-4495-907C-D548ACD515A6}"/>
    <cellStyle name="Currency 15 2" xfId="5357" xr:uid="{71D2D8C4-3C1C-44E8-9366-8C603EEDE47C}"/>
    <cellStyle name="Currency 17" xfId="4323" xr:uid="{D567923C-69F3-478A-9C45-6B52B17F7AA8}"/>
    <cellStyle name="Currency 2" xfId="18" xr:uid="{F35B1E76-ED3A-445C-8DA4-50FACA7AB208}"/>
    <cellStyle name="Currency 2 2" xfId="19" xr:uid="{6923A93B-C461-4B5E-BE4D-1E525C21486A}"/>
    <cellStyle name="Currency 2 2 2" xfId="20" xr:uid="{03645F37-B826-4720-B0F9-A93250F13323}"/>
    <cellStyle name="Currency 2 2 2 2" xfId="21" xr:uid="{FB84A47C-E98D-433E-971D-2721033293A8}"/>
    <cellStyle name="Currency 2 2 2 2 2" xfId="4760" xr:uid="{CC8A62D7-F92A-4AF1-9D82-6BC216310CB4}"/>
    <cellStyle name="Currency 2 2 2 3" xfId="22" xr:uid="{4D9DC1FD-DEB4-4D12-A6A5-2973968ED7AE}"/>
    <cellStyle name="Currency 2 2 2 3 2" xfId="212" xr:uid="{43F789B1-B5BB-4EB8-A710-39192AB37A8E}"/>
    <cellStyle name="Currency 2 2 2 3 2 2" xfId="4625" xr:uid="{4E32A855-6880-42B3-872C-CC22D1E470E0}"/>
    <cellStyle name="Currency 2 2 2 3 3" xfId="4521" xr:uid="{97631025-DD08-4355-B5F9-CF5F0FA722F8}"/>
    <cellStyle name="Currency 2 2 2 4" xfId="213" xr:uid="{1F6EB107-CCFB-46D8-AD45-F5DE961894F1}"/>
    <cellStyle name="Currency 2 2 2 4 2" xfId="4626" xr:uid="{D69EF707-A7BB-4201-948D-BE8AB2B67719}"/>
    <cellStyle name="Currency 2 2 2 5" xfId="4520" xr:uid="{4EB92647-9C09-4EA4-B4EF-BFABAA9F369C}"/>
    <cellStyle name="Currency 2 2 3" xfId="214" xr:uid="{068B1869-8D74-422A-AF92-9BA642F75D6B}"/>
    <cellStyle name="Currency 2 2 3 2" xfId="4627" xr:uid="{824BAF15-AC22-4458-B259-A6F25E1CB98F}"/>
    <cellStyle name="Currency 2 2 4" xfId="4519" xr:uid="{35E8F612-BADE-4655-B860-3753FCB3E1EF}"/>
    <cellStyle name="Currency 2 3" xfId="23" xr:uid="{4099F873-AFD3-43E0-AD56-A9CC85182C57}"/>
    <cellStyle name="Currency 2 3 2" xfId="215" xr:uid="{2A66130D-9CAA-4A9F-BD7F-B99AB2DAA559}"/>
    <cellStyle name="Currency 2 3 2 2" xfId="4628" xr:uid="{9048F67C-2138-4A33-A81C-5699C4F3207F}"/>
    <cellStyle name="Currency 2 3 3" xfId="4522" xr:uid="{A9204D2C-78F7-4799-9E2E-C2A9B31EB8B7}"/>
    <cellStyle name="Currency 2 4" xfId="216" xr:uid="{87B524CC-6E87-4643-A2C1-AA23227809DF}"/>
    <cellStyle name="Currency 2 4 2" xfId="217" xr:uid="{D7976AF9-FC03-428E-B15E-187BFDD04116}"/>
    <cellStyle name="Currency 2 5" xfId="218" xr:uid="{13370E5F-5CB3-4051-B19F-E1D9CA4C7E87}"/>
    <cellStyle name="Currency 2 5 2" xfId="219" xr:uid="{9CB7B979-2DDF-48BD-95D2-6C02A051F30E}"/>
    <cellStyle name="Currency 2 6" xfId="220" xr:uid="{DF2466FA-52CB-4C8A-A9C7-14B3E6A6E986}"/>
    <cellStyle name="Currency 3" xfId="24" xr:uid="{41BEA451-BB20-492F-B2E5-8C04183B0B93}"/>
    <cellStyle name="Currency 3 2" xfId="25" xr:uid="{AB402357-CBE6-4169-BA84-7F2BBCB517E1}"/>
    <cellStyle name="Currency 3 2 2" xfId="221" xr:uid="{7207DE4A-B8C4-47CC-BB60-9684C46C080A}"/>
    <cellStyle name="Currency 3 2 2 2" xfId="4629" xr:uid="{73F7BEC2-0BA7-488F-9300-4FF51E2B7D26}"/>
    <cellStyle name="Currency 3 2 3" xfId="4524" xr:uid="{89827F2E-2DA0-4BA1-AD57-5651A7EF9F4F}"/>
    <cellStyle name="Currency 3 3" xfId="26" xr:uid="{8FD60BC8-314F-40B7-BB15-EAA003DFC22E}"/>
    <cellStyle name="Currency 3 3 2" xfId="222" xr:uid="{AC131A1D-0169-43E4-B889-56F1C26B6705}"/>
    <cellStyle name="Currency 3 3 2 2" xfId="4630" xr:uid="{15EAC901-36BA-4D72-ACA3-40457E1C929A}"/>
    <cellStyle name="Currency 3 3 3" xfId="4525" xr:uid="{8A05E06C-A077-4C90-AC71-5FB2E55767CE}"/>
    <cellStyle name="Currency 3 4" xfId="27" xr:uid="{9B9D5106-2B57-48ED-A1BC-66D97736DEF8}"/>
    <cellStyle name="Currency 3 4 2" xfId="223" xr:uid="{1EC03DE6-4C65-4D48-98F1-B7EA30E2FD32}"/>
    <cellStyle name="Currency 3 4 2 2" xfId="4631" xr:uid="{CEC855E1-9D35-4F34-85CA-E38B42782875}"/>
    <cellStyle name="Currency 3 4 3" xfId="4526" xr:uid="{B182CE55-0782-4C52-846A-283785A0F8EE}"/>
    <cellStyle name="Currency 3 5" xfId="224" xr:uid="{4FCCD5DB-EA06-43D9-8804-DE22C0D3EBF4}"/>
    <cellStyle name="Currency 3 5 2" xfId="4632" xr:uid="{8AF72A3A-0704-410F-B5C3-8ADFD7EB2529}"/>
    <cellStyle name="Currency 3 6" xfId="4523" xr:uid="{9E23F6FB-385A-4210-A64F-49221CEEAD8B}"/>
    <cellStyle name="Currency 4" xfId="28" xr:uid="{58D77478-EF4E-49AE-B6F0-97F66D3A5FD7}"/>
    <cellStyle name="Currency 4 2" xfId="29" xr:uid="{59A9E47F-F036-4C47-B424-FFFE3A1D7D11}"/>
    <cellStyle name="Currency 4 2 2" xfId="225" xr:uid="{4323E648-5C10-49EF-B266-F6171E44869E}"/>
    <cellStyle name="Currency 4 2 2 2" xfId="4633" xr:uid="{4892AA87-94B8-425D-A22C-697E21D000BC}"/>
    <cellStyle name="Currency 4 2 3" xfId="4528" xr:uid="{B1A1FBB6-E30B-4E8A-BF78-4B77DF609D50}"/>
    <cellStyle name="Currency 4 3" xfId="30" xr:uid="{CACC40AE-8417-41AE-9C67-271C1D9FD4BD}"/>
    <cellStyle name="Currency 4 3 2" xfId="226" xr:uid="{AB75A1AF-347A-4B72-A547-E38F2A789083}"/>
    <cellStyle name="Currency 4 3 2 2" xfId="4634" xr:uid="{E2012A04-E2A5-4534-8DA9-50E0CCAF9B84}"/>
    <cellStyle name="Currency 4 3 3" xfId="4529" xr:uid="{29C3176C-A042-4FF3-99C8-D7CBA91246AB}"/>
    <cellStyle name="Currency 4 4" xfId="227" xr:uid="{374AB33B-27E1-402F-AB02-F326F7199B2F}"/>
    <cellStyle name="Currency 4 4 2" xfId="4635" xr:uid="{9FA7DA78-8008-4F82-B285-9462575CC9FC}"/>
    <cellStyle name="Currency 4 5" xfId="4324" xr:uid="{5D9FE1AC-060F-4FB0-A96E-E0FBC7100557}"/>
    <cellStyle name="Currency 4 5 2" xfId="4439" xr:uid="{0CF9FC3D-CB27-4C8C-BF25-745921365A63}"/>
    <cellStyle name="Currency 4 5 3" xfId="4721" xr:uid="{3A7D72D0-2D7B-4B00-BA1D-8380E00BDB82}"/>
    <cellStyle name="Currency 4 5 3 2" xfId="5316" xr:uid="{6E6E3013-5F1C-49C6-8CFF-7560541F8FE5}"/>
    <cellStyle name="Currency 4 5 3 3" xfId="4761" xr:uid="{3D7086F8-2A51-4B3F-AB6E-F0E08421E162}"/>
    <cellStyle name="Currency 4 5 4" xfId="4698" xr:uid="{5A252399-E7EF-437A-9637-BB6BE457A746}"/>
    <cellStyle name="Currency 4 6" xfId="4527" xr:uid="{67B8558C-626A-4FA6-B801-7B0D96C794D0}"/>
    <cellStyle name="Currency 5" xfId="31" xr:uid="{EF0CB8CB-D1E6-41EA-8409-9AC52D0CFD88}"/>
    <cellStyle name="Currency 5 2" xfId="32" xr:uid="{A892BB7D-B95B-4EC1-B202-DAB91DFA3EEC}"/>
    <cellStyle name="Currency 5 2 2" xfId="228" xr:uid="{E7415AB9-1FFB-4DC2-8105-C42C09483AC5}"/>
    <cellStyle name="Currency 5 2 2 2" xfId="4636" xr:uid="{C21DC833-A2C7-4871-BA59-EE21C8FAF28D}"/>
    <cellStyle name="Currency 5 2 3" xfId="4530" xr:uid="{88CDAF1A-D625-4998-8D2C-DFF19B587708}"/>
    <cellStyle name="Currency 5 3" xfId="4325" xr:uid="{DFCAC52A-4186-4139-90E6-21882BBD2414}"/>
    <cellStyle name="Currency 5 3 2" xfId="4440" xr:uid="{918F732F-A885-4742-BC5E-205EEA55E8B1}"/>
    <cellStyle name="Currency 5 3 2 2" xfId="5306" xr:uid="{DF03E784-7906-4A7D-BEA7-E1C9289302F6}"/>
    <cellStyle name="Currency 5 3 2 3" xfId="4763" xr:uid="{95C9A204-6875-42B1-B1DC-597865287425}"/>
    <cellStyle name="Currency 5 4" xfId="4762" xr:uid="{FF8F3C61-A713-40C0-AB8C-A374D720EA3F}"/>
    <cellStyle name="Currency 6" xfId="33" xr:uid="{DE01E060-0F7A-4089-AE70-712C0E7C7AB6}"/>
    <cellStyle name="Currency 6 2" xfId="229" xr:uid="{53A1F6D4-3E25-49EA-808E-CD8F58CEA6FB}"/>
    <cellStyle name="Currency 6 2 2" xfId="4637" xr:uid="{C5E28BB2-5619-474A-BAF8-6EEC6CADC1A7}"/>
    <cellStyle name="Currency 6 3" xfId="4326" xr:uid="{AD359046-6A6B-45B2-B963-E9F30558D863}"/>
    <cellStyle name="Currency 6 3 2" xfId="4441" xr:uid="{3C83FFF1-B646-4C43-B368-1353861FB85B}"/>
    <cellStyle name="Currency 6 3 3" xfId="4722" xr:uid="{D9D42951-E0ED-421C-8BA3-47A749A08E15}"/>
    <cellStyle name="Currency 6 3 3 2" xfId="5317" xr:uid="{3E51D779-DF1D-4B76-8B33-7653B24355E0}"/>
    <cellStyle name="Currency 6 3 3 3" xfId="4764" xr:uid="{8952881F-B018-4A82-A215-2560F4945548}"/>
    <cellStyle name="Currency 6 3 4" xfId="4699" xr:uid="{B3DF466E-28F2-4FC3-9112-4F9EA5CD1707}"/>
    <cellStyle name="Currency 6 4" xfId="4531" xr:uid="{45212C63-C7AB-448E-8076-0F6F3A012006}"/>
    <cellStyle name="Currency 7" xfId="34" xr:uid="{7135786A-F3F0-4CAE-A070-90F6E2283B1D}"/>
    <cellStyle name="Currency 7 2" xfId="35" xr:uid="{455EE492-608F-4643-99AD-AEB4BEAA46B4}"/>
    <cellStyle name="Currency 7 2 2" xfId="250" xr:uid="{6748A08C-8025-470C-9E44-DFBA5C74D5D7}"/>
    <cellStyle name="Currency 7 2 2 2" xfId="4638" xr:uid="{FA87B053-24C8-415D-9AB3-1F3A29FD45F9}"/>
    <cellStyle name="Currency 7 2 3" xfId="4533" xr:uid="{8178A85C-EDE6-4E68-B235-4B73AEC07B33}"/>
    <cellStyle name="Currency 7 3" xfId="230" xr:uid="{9E3F1507-0420-4E43-A399-8A6AA555A0B5}"/>
    <cellStyle name="Currency 7 3 2" xfId="4639" xr:uid="{D48F9D74-9710-4C41-A924-AFA181ED5640}"/>
    <cellStyle name="Currency 7 4" xfId="4442" xr:uid="{1A00E1D7-99AC-4F2E-9F84-15837A68AFA5}"/>
    <cellStyle name="Currency 7 5" xfId="4532" xr:uid="{1FF9E6CB-5D93-4A7A-B39E-7F18AACC080B}"/>
    <cellStyle name="Currency 8" xfId="36" xr:uid="{F33F8564-D454-4611-85FB-59A1081F47EF}"/>
    <cellStyle name="Currency 8 2" xfId="37" xr:uid="{52A4AE58-124F-4A1F-A947-78BF16270B23}"/>
    <cellStyle name="Currency 8 2 2" xfId="231" xr:uid="{BD307475-17F9-4D7D-AD26-3F2A9049CCFD}"/>
    <cellStyle name="Currency 8 2 2 2" xfId="4640" xr:uid="{E95FC933-7E5A-46F8-AA38-CE498A063CF6}"/>
    <cellStyle name="Currency 8 2 3" xfId="4535" xr:uid="{932B8CB3-4D5D-4278-B15F-AD4DA09E5D7D}"/>
    <cellStyle name="Currency 8 3" xfId="38" xr:uid="{B94E6D66-A7D8-465B-BCF7-F25BD2007E70}"/>
    <cellStyle name="Currency 8 3 2" xfId="232" xr:uid="{63AA23EC-BDC0-4373-A000-C9FEF85DE9F6}"/>
    <cellStyle name="Currency 8 3 2 2" xfId="4641" xr:uid="{92C1069A-319F-42F0-B45B-1821539FD731}"/>
    <cellStyle name="Currency 8 3 3" xfId="4536" xr:uid="{2079BB49-BA34-49CE-AB15-0A0A049B0C30}"/>
    <cellStyle name="Currency 8 4" xfId="39" xr:uid="{1D751DCD-126E-4C03-8AD3-26783AF14489}"/>
    <cellStyle name="Currency 8 4 2" xfId="233" xr:uid="{2C2AE9DF-7DAD-462C-9EFE-E618B903D1D6}"/>
    <cellStyle name="Currency 8 4 2 2" xfId="4642" xr:uid="{1EB39F5F-5A3A-4958-BDFB-1B86C82E1488}"/>
    <cellStyle name="Currency 8 4 3" xfId="4537" xr:uid="{C9AF094C-40D1-486C-9D90-AD39E0904B68}"/>
    <cellStyle name="Currency 8 5" xfId="234" xr:uid="{C4DFA90E-A034-4D2D-AE4F-C435672F207F}"/>
    <cellStyle name="Currency 8 5 2" xfId="4643" xr:uid="{ED32DF47-A7A6-4275-8B03-8AA3E9614094}"/>
    <cellStyle name="Currency 8 6" xfId="4443" xr:uid="{3AC478A0-034D-44F5-833C-906744FAD56F}"/>
    <cellStyle name="Currency 8 7" xfId="4534" xr:uid="{9185FEF9-A408-4B41-A317-3D5BD8C345C1}"/>
    <cellStyle name="Currency 9" xfId="40" xr:uid="{4608D38A-F63A-4E3C-ACFC-1A72683C0A93}"/>
    <cellStyle name="Currency 9 2" xfId="41" xr:uid="{DC9AAF2E-B0DD-4ED3-8BA6-EDBD7F4F9FD4}"/>
    <cellStyle name="Currency 9 2 2" xfId="235" xr:uid="{714126DE-BA1E-455E-9C66-A109FEC08FB0}"/>
    <cellStyle name="Currency 9 2 2 2" xfId="4644" xr:uid="{916A8599-3B25-4F7A-8FE9-E250FCEDB13F}"/>
    <cellStyle name="Currency 9 2 3" xfId="4539" xr:uid="{1C0A3E45-7006-4B43-8BB1-26DBF2D1FF0C}"/>
    <cellStyle name="Currency 9 3" xfId="42" xr:uid="{0FEBE5FC-714D-4ED1-B4C1-681899471774}"/>
    <cellStyle name="Currency 9 3 2" xfId="236" xr:uid="{A667A686-9A57-4614-90DC-94AEACACAB9B}"/>
    <cellStyle name="Currency 9 3 2 2" xfId="4645" xr:uid="{E91E580E-602E-4AA8-A21A-668F0D75DE19}"/>
    <cellStyle name="Currency 9 3 3" xfId="4540" xr:uid="{9D029E79-A020-49FE-B446-7175232614E8}"/>
    <cellStyle name="Currency 9 4" xfId="237" xr:uid="{5565E5D1-6351-4E92-A4C5-534CD5FBB21D}"/>
    <cellStyle name="Currency 9 4 2" xfId="4646" xr:uid="{F7112061-46B1-45DD-8A75-870AF6F45DEC}"/>
    <cellStyle name="Currency 9 5" xfId="4327" xr:uid="{27E41E75-ADFA-4BB9-B5A3-5EFE7957E826}"/>
    <cellStyle name="Currency 9 5 2" xfId="4444" xr:uid="{AC11FAC6-879D-4DF3-9837-0D8894ADBA79}"/>
    <cellStyle name="Currency 9 5 3" xfId="4723" xr:uid="{D19D92C6-6A62-4CB7-9179-826CD127DC53}"/>
    <cellStyle name="Currency 9 5 4" xfId="4700" xr:uid="{7F5AEC83-3DB5-41A1-98EB-1C4B7F801F31}"/>
    <cellStyle name="Currency 9 6" xfId="4538" xr:uid="{5D4A052B-CA1B-4E5E-A323-3BB4D1AC6663}"/>
    <cellStyle name="Hyperlink 2" xfId="6" xr:uid="{6CFFD761-E1C4-4FFC-9C82-FDD569F38491}"/>
    <cellStyle name="Hyperlink 2 2" xfId="5361" xr:uid="{BA99C524-A55F-4A3F-85B6-B0E3AE84AED1}"/>
    <cellStyle name="Hyperlink 3" xfId="202" xr:uid="{DD2F340B-0F8D-48EE-9BB1-038A366D4BEE}"/>
    <cellStyle name="Hyperlink 3 2" xfId="4415" xr:uid="{9EB80392-6D9C-46F8-94FC-6F2E328EDE15}"/>
    <cellStyle name="Hyperlink 3 3" xfId="4328" xr:uid="{23993F38-D8B4-4626-8E4C-30AC2A6C553F}"/>
    <cellStyle name="Hyperlink 4" xfId="4329" xr:uid="{2D6048EA-0D03-482E-95E9-CF4533EE1329}"/>
    <cellStyle name="Hyperlink 4 2" xfId="5355" xr:uid="{3C9E6742-480D-477A-AC2B-BAC8108522EF}"/>
    <cellStyle name="Normal" xfId="0" builtinId="0"/>
    <cellStyle name="Normal 10" xfId="43" xr:uid="{2E1ED08E-B5C2-4089-B8CD-58AAE21A1757}"/>
    <cellStyle name="Normal 10 10" xfId="903" xr:uid="{8A926E4C-1D06-4C82-A590-FE676657BD20}"/>
    <cellStyle name="Normal 10 10 2" xfId="2508" xr:uid="{AE48C55B-C26E-403F-B87B-E61E5CF5812B}"/>
    <cellStyle name="Normal 10 10 2 2" xfId="4331" xr:uid="{BDBAEAC2-720D-498F-917A-9D9A80C0D5FB}"/>
    <cellStyle name="Normal 10 10 2 3" xfId="4675" xr:uid="{18763689-188D-498D-BCC4-7FC1E7172A11}"/>
    <cellStyle name="Normal 10 10 3" xfId="2509" xr:uid="{4D19767B-C07D-4D00-A404-11EFAAA22AB5}"/>
    <cellStyle name="Normal 10 10 4" xfId="2510" xr:uid="{53157F1F-CAB5-4824-A24E-3D30E1DBC562}"/>
    <cellStyle name="Normal 10 11" xfId="2511" xr:uid="{343FF4D8-7D58-4C60-B9EC-C307BEE7AA85}"/>
    <cellStyle name="Normal 10 11 2" xfId="2512" xr:uid="{A2641258-5F13-439B-9BDD-C0B2BD84196A}"/>
    <cellStyle name="Normal 10 11 3" xfId="2513" xr:uid="{80502BC0-695B-4921-AE03-FA686479CE7B}"/>
    <cellStyle name="Normal 10 11 4" xfId="2514" xr:uid="{01F637CD-861B-4F2F-9A3F-7D09FDD477FE}"/>
    <cellStyle name="Normal 10 12" xfId="2515" xr:uid="{7B44A452-224A-44A7-B62B-A4A132E282AB}"/>
    <cellStyle name="Normal 10 12 2" xfId="2516" xr:uid="{D7F68778-6828-4E81-8CCC-DCC4F73F33C3}"/>
    <cellStyle name="Normal 10 13" xfId="2517" xr:uid="{163D1B66-92A1-4F2A-AD65-D2FFB3053A60}"/>
    <cellStyle name="Normal 10 14" xfId="2518" xr:uid="{4E264914-3983-4B74-A383-C259AC8AC4D5}"/>
    <cellStyle name="Normal 10 15" xfId="2519" xr:uid="{34E56848-AC3F-41E6-90CF-EFB9B78993D1}"/>
    <cellStyle name="Normal 10 2" xfId="44" xr:uid="{AFDEBC5D-45D4-4A5F-8B37-D57A35550FA5}"/>
    <cellStyle name="Normal 10 2 10" xfId="2520" xr:uid="{1A5AC0AD-A50B-4E8D-AFF9-F5BD9D5EFF52}"/>
    <cellStyle name="Normal 10 2 11" xfId="2521" xr:uid="{9AAE459E-AFD4-4352-B75B-7CFB00C61E3D}"/>
    <cellStyle name="Normal 10 2 2" xfId="45" xr:uid="{E6ECCD45-88BB-46CB-B67E-078A9D36033C}"/>
    <cellStyle name="Normal 10 2 2 2" xfId="46" xr:uid="{9499D449-008B-44C5-8388-727FA9DA0F8A}"/>
    <cellStyle name="Normal 10 2 2 2 2" xfId="238" xr:uid="{BFAEC957-21A1-4555-A85A-FE1CA0262D6A}"/>
    <cellStyle name="Normal 10 2 2 2 2 2" xfId="454" xr:uid="{4D41C176-A3F5-4301-92BA-A2EA82BFDDCE}"/>
    <cellStyle name="Normal 10 2 2 2 2 2 2" xfId="455" xr:uid="{89FF3C83-2989-44AC-82EF-195B1795611E}"/>
    <cellStyle name="Normal 10 2 2 2 2 2 2 2" xfId="904" xr:uid="{A88B2D48-DFD2-4BA7-A913-9ED41B7A8382}"/>
    <cellStyle name="Normal 10 2 2 2 2 2 2 2 2" xfId="905" xr:uid="{B68AF52E-F158-41DB-9349-63562193A019}"/>
    <cellStyle name="Normal 10 2 2 2 2 2 2 3" xfId="906" xr:uid="{E8170069-F3F8-488F-B385-0CAFA03CE572}"/>
    <cellStyle name="Normal 10 2 2 2 2 2 3" xfId="907" xr:uid="{951D38F1-BA54-4686-8674-807592543A67}"/>
    <cellStyle name="Normal 10 2 2 2 2 2 3 2" xfId="908" xr:uid="{1FCB0EAC-A01B-4F2B-8CAA-B5D88CE38679}"/>
    <cellStyle name="Normal 10 2 2 2 2 2 4" xfId="909" xr:uid="{10BEBF10-7468-421D-B53D-E600E52EC49D}"/>
    <cellStyle name="Normal 10 2 2 2 2 3" xfId="456" xr:uid="{F8161401-C472-48E2-ADB9-93DF950BD168}"/>
    <cellStyle name="Normal 10 2 2 2 2 3 2" xfId="910" xr:uid="{513715A8-EF69-40AC-A2E1-879B4757A472}"/>
    <cellStyle name="Normal 10 2 2 2 2 3 2 2" xfId="911" xr:uid="{76CE5B1E-C052-475C-B01F-03EA5DDECD40}"/>
    <cellStyle name="Normal 10 2 2 2 2 3 3" xfId="912" xr:uid="{3F0A2D31-9FF5-4D62-BC61-0158823DEF98}"/>
    <cellStyle name="Normal 10 2 2 2 2 3 4" xfId="2522" xr:uid="{BDA2642C-8527-4EA9-AE85-7185821E8DCD}"/>
    <cellStyle name="Normal 10 2 2 2 2 4" xfId="913" xr:uid="{7704BFEC-FE44-4175-A060-08529C1F79F8}"/>
    <cellStyle name="Normal 10 2 2 2 2 4 2" xfId="914" xr:uid="{A616E843-A2FD-4EDC-A868-75A9416123B9}"/>
    <cellStyle name="Normal 10 2 2 2 2 5" xfId="915" xr:uid="{A09BF9B4-C9D0-4992-A3CF-0BE32E48AFFF}"/>
    <cellStyle name="Normal 10 2 2 2 2 6" xfId="2523" xr:uid="{E96E552B-19FE-4134-9047-5E5A9D3DCD73}"/>
    <cellStyle name="Normal 10 2 2 2 3" xfId="239" xr:uid="{FD5C0CE5-9D5D-4A3D-917D-887A3CDA9E39}"/>
    <cellStyle name="Normal 10 2 2 2 3 2" xfId="457" xr:uid="{9D6390F9-FCC4-4750-A7E7-BB2F5E3AFC0E}"/>
    <cellStyle name="Normal 10 2 2 2 3 2 2" xfId="458" xr:uid="{44FEBA04-885D-479A-9061-A7113704CBA4}"/>
    <cellStyle name="Normal 10 2 2 2 3 2 2 2" xfId="916" xr:uid="{7C5F8EB8-C0DE-4CBA-BCDA-8DB335BF0B86}"/>
    <cellStyle name="Normal 10 2 2 2 3 2 2 2 2" xfId="917" xr:uid="{3F233598-AE70-4DCD-A224-892BC2F371FA}"/>
    <cellStyle name="Normal 10 2 2 2 3 2 2 3" xfId="918" xr:uid="{D7E65EA1-24CA-4347-AB76-58CB8F38E24E}"/>
    <cellStyle name="Normal 10 2 2 2 3 2 3" xfId="919" xr:uid="{291959FD-020D-497C-932A-1C39D8EC7E6C}"/>
    <cellStyle name="Normal 10 2 2 2 3 2 3 2" xfId="920" xr:uid="{04F8FC9D-92FE-493F-ACAB-216747FA9294}"/>
    <cellStyle name="Normal 10 2 2 2 3 2 4" xfId="921" xr:uid="{9C242CDE-6308-4D41-8546-850CBB296AFB}"/>
    <cellStyle name="Normal 10 2 2 2 3 3" xfId="459" xr:uid="{61427148-3A59-4A10-A7F0-EC55D0C417BB}"/>
    <cellStyle name="Normal 10 2 2 2 3 3 2" xfId="922" xr:uid="{26FB4346-0CC1-4410-92B2-3CB537900E92}"/>
    <cellStyle name="Normal 10 2 2 2 3 3 2 2" xfId="923" xr:uid="{DDF8BA10-2D88-42DA-B715-5C4583452922}"/>
    <cellStyle name="Normal 10 2 2 2 3 3 3" xfId="924" xr:uid="{3D27A520-04FB-4209-8DE5-CD5B12080408}"/>
    <cellStyle name="Normal 10 2 2 2 3 4" xfId="925" xr:uid="{4A0D51D0-59A7-4ACD-B9A3-C19A13A5208A}"/>
    <cellStyle name="Normal 10 2 2 2 3 4 2" xfId="926" xr:uid="{82C0C667-000B-417A-96DE-43A38B77C1AE}"/>
    <cellStyle name="Normal 10 2 2 2 3 5" xfId="927" xr:uid="{C64B15FF-BD62-42A6-82DD-8C67391AA490}"/>
    <cellStyle name="Normal 10 2 2 2 4" xfId="460" xr:uid="{7945AA31-6F95-4E8F-874A-6D9E8FD5FA3D}"/>
    <cellStyle name="Normal 10 2 2 2 4 2" xfId="461" xr:uid="{80F9F92B-D8FA-4CBF-921C-64B322C09C1D}"/>
    <cellStyle name="Normal 10 2 2 2 4 2 2" xfId="928" xr:uid="{0DDAA17E-3449-4C84-8AA3-57519BC9C862}"/>
    <cellStyle name="Normal 10 2 2 2 4 2 2 2" xfId="929" xr:uid="{2D0E3AF2-1218-455D-8C5B-ACBF0FB10769}"/>
    <cellStyle name="Normal 10 2 2 2 4 2 3" xfId="930" xr:uid="{5457F639-ACE3-4D8A-A69D-C9FDEE63A220}"/>
    <cellStyle name="Normal 10 2 2 2 4 3" xfId="931" xr:uid="{D7859FC2-CB92-4738-AB08-B44B810792FD}"/>
    <cellStyle name="Normal 10 2 2 2 4 3 2" xfId="932" xr:uid="{A24748DA-1C49-4A31-BDD5-EF37FD2A7211}"/>
    <cellStyle name="Normal 10 2 2 2 4 4" xfId="933" xr:uid="{99D6B6D7-690D-49FA-A3D8-05963E8EF3A6}"/>
    <cellStyle name="Normal 10 2 2 2 5" xfId="462" xr:uid="{1433F0CC-F7ED-4194-AF9A-4A76B907AB18}"/>
    <cellStyle name="Normal 10 2 2 2 5 2" xfId="934" xr:uid="{306B686F-8A3E-47BF-A411-DEBFBD4D8B17}"/>
    <cellStyle name="Normal 10 2 2 2 5 2 2" xfId="935" xr:uid="{20E1BC66-892A-485D-8BFE-A346A8EC79B8}"/>
    <cellStyle name="Normal 10 2 2 2 5 3" xfId="936" xr:uid="{D6962058-9E82-4268-82E1-9C72DB53F798}"/>
    <cellStyle name="Normal 10 2 2 2 5 4" xfId="2524" xr:uid="{D8BBF490-62D1-426D-94D5-1467C3406100}"/>
    <cellStyle name="Normal 10 2 2 2 6" xfId="937" xr:uid="{52D6E7F7-622F-411A-B76B-91ECA54D6D05}"/>
    <cellStyle name="Normal 10 2 2 2 6 2" xfId="938" xr:uid="{FA7436AB-95F4-41DD-B1F9-0D6C987BB5CC}"/>
    <cellStyle name="Normal 10 2 2 2 7" xfId="939" xr:uid="{1A3C74F7-1D62-4889-BDB1-C817A2992F89}"/>
    <cellStyle name="Normal 10 2 2 2 8" xfId="2525" xr:uid="{92620AB0-A6E8-4A31-BDD6-30E0070655CF}"/>
    <cellStyle name="Normal 10 2 2 3" xfId="240" xr:uid="{EDB091E6-CFC9-4782-BEF4-3A0D2FA16580}"/>
    <cellStyle name="Normal 10 2 2 3 2" xfId="463" xr:uid="{F878F13D-BBB7-44E2-BDC5-BEECD11CBCF5}"/>
    <cellStyle name="Normal 10 2 2 3 2 2" xfId="464" xr:uid="{759FEDEB-4369-446D-8036-6D54DB451A92}"/>
    <cellStyle name="Normal 10 2 2 3 2 2 2" xfId="940" xr:uid="{DF62FEA1-27D8-48E0-9319-1384766E13DE}"/>
    <cellStyle name="Normal 10 2 2 3 2 2 2 2" xfId="941" xr:uid="{C45A15AA-E2E7-49CC-8688-2C6E58A24828}"/>
    <cellStyle name="Normal 10 2 2 3 2 2 3" xfId="942" xr:uid="{974559F5-B325-44B5-AE97-4D0800C2A992}"/>
    <cellStyle name="Normal 10 2 2 3 2 3" xfId="943" xr:uid="{60AD5175-461C-4052-845B-7A2CD53A52CE}"/>
    <cellStyle name="Normal 10 2 2 3 2 3 2" xfId="944" xr:uid="{79B2CB71-FFF6-472D-A1A0-4FC9E2207640}"/>
    <cellStyle name="Normal 10 2 2 3 2 4" xfId="945" xr:uid="{4C1C77F4-FF0B-4115-B314-5890984741BA}"/>
    <cellStyle name="Normal 10 2 2 3 3" xfId="465" xr:uid="{7B14DAF3-33C9-40ED-9F5E-DC2676938B9F}"/>
    <cellStyle name="Normal 10 2 2 3 3 2" xfId="946" xr:uid="{7A3E5C9C-8598-47F7-81B8-1650C063C567}"/>
    <cellStyle name="Normal 10 2 2 3 3 2 2" xfId="947" xr:uid="{5AF3FC37-874C-47EC-9D85-8FF0F57931EC}"/>
    <cellStyle name="Normal 10 2 2 3 3 3" xfId="948" xr:uid="{257655F5-EF85-4C7B-85D6-B251277449B1}"/>
    <cellStyle name="Normal 10 2 2 3 3 4" xfId="2526" xr:uid="{3A9C6BE2-1B39-4FED-B9D5-9424415C8078}"/>
    <cellStyle name="Normal 10 2 2 3 4" xfId="949" xr:uid="{0D051308-97F1-473E-ACF0-395F9363E027}"/>
    <cellStyle name="Normal 10 2 2 3 4 2" xfId="950" xr:uid="{8973AF1E-CD62-440A-B063-38B7423DCE0F}"/>
    <cellStyle name="Normal 10 2 2 3 5" xfId="951" xr:uid="{81D46C38-D731-4CEC-8345-200659A9C907}"/>
    <cellStyle name="Normal 10 2 2 3 6" xfId="2527" xr:uid="{C8D5B53B-397D-4323-968A-9D7E2A176215}"/>
    <cellStyle name="Normal 10 2 2 4" xfId="241" xr:uid="{F16BEF44-6392-47B4-9066-F49800B68265}"/>
    <cellStyle name="Normal 10 2 2 4 2" xfId="466" xr:uid="{137CBDFE-C149-4F8D-A8D9-E56319A82A9F}"/>
    <cellStyle name="Normal 10 2 2 4 2 2" xfId="467" xr:uid="{286E19D8-F008-44E5-86D9-3A53CA11DD17}"/>
    <cellStyle name="Normal 10 2 2 4 2 2 2" xfId="952" xr:uid="{D7181C0D-EA8C-48A2-8C14-52A5BB5CD591}"/>
    <cellStyle name="Normal 10 2 2 4 2 2 2 2" xfId="953" xr:uid="{FD6C366F-553B-46FD-8F61-DC9B5CCAF755}"/>
    <cellStyle name="Normal 10 2 2 4 2 2 3" xfId="954" xr:uid="{C9329206-C676-4A01-9C42-146E0B83A540}"/>
    <cellStyle name="Normal 10 2 2 4 2 3" xfId="955" xr:uid="{E8C93821-A741-4C66-BDD0-8C82A51F607F}"/>
    <cellStyle name="Normal 10 2 2 4 2 3 2" xfId="956" xr:uid="{22412953-C293-4190-9361-A78A2E4CA0C6}"/>
    <cellStyle name="Normal 10 2 2 4 2 4" xfId="957" xr:uid="{2BF81F45-B2C5-4C5A-B0FD-03DF5B854DEC}"/>
    <cellStyle name="Normal 10 2 2 4 3" xfId="468" xr:uid="{0F1B5682-F849-4CBC-88AE-8D4D8B84ED3F}"/>
    <cellStyle name="Normal 10 2 2 4 3 2" xfId="958" xr:uid="{35A3A54B-B228-4566-80A6-81731F2ED75A}"/>
    <cellStyle name="Normal 10 2 2 4 3 2 2" xfId="959" xr:uid="{24C1CA92-F8EF-450A-9389-9EFFF91EA5B2}"/>
    <cellStyle name="Normal 10 2 2 4 3 3" xfId="960" xr:uid="{B37712D5-8C26-45C4-BC95-7EC0E92485E3}"/>
    <cellStyle name="Normal 10 2 2 4 4" xfId="961" xr:uid="{305BFCC4-34D0-4E5D-81ED-50D0EEDC5C5F}"/>
    <cellStyle name="Normal 10 2 2 4 4 2" xfId="962" xr:uid="{662128F7-A7D7-498F-90C4-3B785CEB567C}"/>
    <cellStyle name="Normal 10 2 2 4 5" xfId="963" xr:uid="{C113DCC3-52A8-4B08-9162-258D98E58C4C}"/>
    <cellStyle name="Normal 10 2 2 5" xfId="242" xr:uid="{8A97A52E-3718-401F-916F-47EBC2FACD9B}"/>
    <cellStyle name="Normal 10 2 2 5 2" xfId="469" xr:uid="{43547E9A-1C3C-403B-A2C1-B4C77B4AF5C9}"/>
    <cellStyle name="Normal 10 2 2 5 2 2" xfId="964" xr:uid="{55071C5A-9137-44DD-9514-E00702B46EFA}"/>
    <cellStyle name="Normal 10 2 2 5 2 2 2" xfId="965" xr:uid="{9D7700F6-CB88-4DB2-B1F7-204350FF7543}"/>
    <cellStyle name="Normal 10 2 2 5 2 3" xfId="966" xr:uid="{B8DA7DE3-71E2-45D0-855D-666A65FE3E5B}"/>
    <cellStyle name="Normal 10 2 2 5 3" xfId="967" xr:uid="{E4B0F986-6A40-4B29-A353-6F1F2C4936E4}"/>
    <cellStyle name="Normal 10 2 2 5 3 2" xfId="968" xr:uid="{8ECBE8F2-F1F6-496D-8F39-07ECD7FBDF16}"/>
    <cellStyle name="Normal 10 2 2 5 4" xfId="969" xr:uid="{6053FDD2-20E0-49D0-BC33-8FE3D13D0C3F}"/>
    <cellStyle name="Normal 10 2 2 6" xfId="470" xr:uid="{1591C047-96DE-48C9-8CCE-8F86687E1D12}"/>
    <cellStyle name="Normal 10 2 2 6 2" xfId="970" xr:uid="{C0DB1FB4-D40E-434A-9CBD-E9DAB32FADB6}"/>
    <cellStyle name="Normal 10 2 2 6 2 2" xfId="971" xr:uid="{C5C91CA8-145F-4C4C-BA8E-D9FFE2E64DF2}"/>
    <cellStyle name="Normal 10 2 2 6 2 3" xfId="4333" xr:uid="{522202AF-F665-45EE-B2CF-75768AF273A9}"/>
    <cellStyle name="Normal 10 2 2 6 3" xfId="972" xr:uid="{AC750121-09B8-4C04-995D-FFE711A1898B}"/>
    <cellStyle name="Normal 10 2 2 6 4" xfId="2528" xr:uid="{0BC0FC8E-8560-4D6B-BAC6-B14D7076384F}"/>
    <cellStyle name="Normal 10 2 2 6 4 2" xfId="4564" xr:uid="{3C52A4F2-12EA-445D-9720-B5F1A0E68F2D}"/>
    <cellStyle name="Normal 10 2 2 6 4 3" xfId="4676" xr:uid="{5EB633AF-F36D-4FFA-A10B-A3B581B1B8A5}"/>
    <cellStyle name="Normal 10 2 2 6 4 4" xfId="4602" xr:uid="{F6EBABD4-4F95-4AD5-95BC-8DCD1F633411}"/>
    <cellStyle name="Normal 10 2 2 7" xfId="973" xr:uid="{B27F22AD-489D-4F80-86B3-6D2441206D7D}"/>
    <cellStyle name="Normal 10 2 2 7 2" xfId="974" xr:uid="{89411916-547B-45EF-A8F1-B08B7578B75B}"/>
    <cellStyle name="Normal 10 2 2 8" xfId="975" xr:uid="{4C3D6EBA-46AA-4E60-B8C9-FF243D073F8B}"/>
    <cellStyle name="Normal 10 2 2 9" xfId="2529" xr:uid="{DD4F685F-B5E3-4E56-B34A-5DF7886B330B}"/>
    <cellStyle name="Normal 10 2 3" xfId="47" xr:uid="{86415F76-C48F-4A1E-B442-2C4896E81DF6}"/>
    <cellStyle name="Normal 10 2 3 2" xfId="48" xr:uid="{E5945B24-D56A-4639-8FB1-81D058B89FB0}"/>
    <cellStyle name="Normal 10 2 3 2 2" xfId="471" xr:uid="{A83A3DBC-9C65-4598-83FD-AD04836DED9A}"/>
    <cellStyle name="Normal 10 2 3 2 2 2" xfId="472" xr:uid="{5BAD6A74-16E8-4CE6-8059-92173A6DD9A2}"/>
    <cellStyle name="Normal 10 2 3 2 2 2 2" xfId="976" xr:uid="{EB65F347-27DB-4DEB-8EEC-A71FBEB594B3}"/>
    <cellStyle name="Normal 10 2 3 2 2 2 2 2" xfId="977" xr:uid="{8BEC0C52-A9AD-47FE-A329-8318269F2E2F}"/>
    <cellStyle name="Normal 10 2 3 2 2 2 3" xfId="978" xr:uid="{56A6F4A8-1FFC-4CB0-8A9D-61938BF91101}"/>
    <cellStyle name="Normal 10 2 3 2 2 3" xfId="979" xr:uid="{03A78963-DAAE-4871-AB0A-429AD209F379}"/>
    <cellStyle name="Normal 10 2 3 2 2 3 2" xfId="980" xr:uid="{137ACFF6-0E7E-40EA-8E9F-564BEC8B44AD}"/>
    <cellStyle name="Normal 10 2 3 2 2 4" xfId="981" xr:uid="{3C23B5EC-F3C5-4BD8-AE8C-3D05F67E9CA8}"/>
    <cellStyle name="Normal 10 2 3 2 3" xfId="473" xr:uid="{FA621BE5-8BAB-4479-84DA-8FA2F17FBA65}"/>
    <cellStyle name="Normal 10 2 3 2 3 2" xfId="982" xr:uid="{5D4A67A1-1BFD-4978-9AD0-5C948F6878D6}"/>
    <cellStyle name="Normal 10 2 3 2 3 2 2" xfId="983" xr:uid="{A0BB3AB5-CC54-41C4-BD34-D664553AD7C3}"/>
    <cellStyle name="Normal 10 2 3 2 3 3" xfId="984" xr:uid="{AC9A1238-1C19-4FF7-9814-9DF66185E946}"/>
    <cellStyle name="Normal 10 2 3 2 3 4" xfId="2530" xr:uid="{FD21842A-DC96-4F1C-A909-B0377BD19FAC}"/>
    <cellStyle name="Normal 10 2 3 2 4" xfId="985" xr:uid="{0C023EB3-8A11-47F0-A750-0965D2971A65}"/>
    <cellStyle name="Normal 10 2 3 2 4 2" xfId="986" xr:uid="{F872C0ED-B6B6-443C-9EC3-CE803344934E}"/>
    <cellStyle name="Normal 10 2 3 2 5" xfId="987" xr:uid="{82D9B210-8A8F-4A23-B55E-3F8684B06C92}"/>
    <cellStyle name="Normal 10 2 3 2 6" xfId="2531" xr:uid="{D7BFE474-CF6B-45DC-9CAE-10C94048247F}"/>
    <cellStyle name="Normal 10 2 3 3" xfId="243" xr:uid="{8EA68920-3547-4419-A9A8-B0D04EA04BD8}"/>
    <cellStyle name="Normal 10 2 3 3 2" xfId="474" xr:uid="{362692D6-95A9-4C36-AF38-AE229157F9B3}"/>
    <cellStyle name="Normal 10 2 3 3 2 2" xfId="475" xr:uid="{EBD93611-A534-43E0-A88C-00D180E9AB6A}"/>
    <cellStyle name="Normal 10 2 3 3 2 2 2" xfId="988" xr:uid="{C7604EF8-52B8-43A2-8CCA-18E3B4542778}"/>
    <cellStyle name="Normal 10 2 3 3 2 2 2 2" xfId="989" xr:uid="{039D1B67-10A2-4515-97F6-7E9EE3231440}"/>
    <cellStyle name="Normal 10 2 3 3 2 2 3" xfId="990" xr:uid="{72BDCD17-ABDD-435F-9E49-F1DE16C99C83}"/>
    <cellStyle name="Normal 10 2 3 3 2 3" xfId="991" xr:uid="{AD5AA784-1C29-425E-8451-2A7239C9D063}"/>
    <cellStyle name="Normal 10 2 3 3 2 3 2" xfId="992" xr:uid="{569529EB-3076-46C5-9A26-F9F341B3FDCC}"/>
    <cellStyle name="Normal 10 2 3 3 2 4" xfId="993" xr:uid="{694BE2E3-A1B6-4085-AACA-C3FA725ED903}"/>
    <cellStyle name="Normal 10 2 3 3 3" xfId="476" xr:uid="{AA108616-8EDB-421F-BC2D-0236EB1A5604}"/>
    <cellStyle name="Normal 10 2 3 3 3 2" xfId="994" xr:uid="{F01C1C7B-0184-44DC-A736-F9B6DA0A8AA6}"/>
    <cellStyle name="Normal 10 2 3 3 3 2 2" xfId="995" xr:uid="{6CAE6AE1-CD49-4A2F-B168-6F3F13C67748}"/>
    <cellStyle name="Normal 10 2 3 3 3 3" xfId="996" xr:uid="{83D75148-7943-408F-A251-3A2764DB5323}"/>
    <cellStyle name="Normal 10 2 3 3 4" xfId="997" xr:uid="{488174D9-EA28-4846-B923-F0119F74FA18}"/>
    <cellStyle name="Normal 10 2 3 3 4 2" xfId="998" xr:uid="{618C9BEA-946B-45DA-B931-3AE814A8FFD3}"/>
    <cellStyle name="Normal 10 2 3 3 5" xfId="999" xr:uid="{1A4083E0-7AB4-432C-BF91-A12E7746D142}"/>
    <cellStyle name="Normal 10 2 3 4" xfId="244" xr:uid="{20C2EBE8-44D3-421B-8907-432E948118A1}"/>
    <cellStyle name="Normal 10 2 3 4 2" xfId="477" xr:uid="{89ADBDD8-08D5-4CAB-A8DC-B86AA50610A4}"/>
    <cellStyle name="Normal 10 2 3 4 2 2" xfId="1000" xr:uid="{B0FB47E8-6920-4593-8E78-B75E5B7852EF}"/>
    <cellStyle name="Normal 10 2 3 4 2 2 2" xfId="1001" xr:uid="{B2AFE126-F768-4432-A9D9-4F0A8788DB07}"/>
    <cellStyle name="Normal 10 2 3 4 2 3" xfId="1002" xr:uid="{E8CF712F-2F20-4DB5-9BAB-F584F4E42A1F}"/>
    <cellStyle name="Normal 10 2 3 4 3" xfId="1003" xr:uid="{CD09A348-C839-47F1-9794-D891A32A6C1B}"/>
    <cellStyle name="Normal 10 2 3 4 3 2" xfId="1004" xr:uid="{B7BA0411-E43E-400C-BFED-89C3A92882D5}"/>
    <cellStyle name="Normal 10 2 3 4 4" xfId="1005" xr:uid="{01202E1F-A124-443E-BA53-DC405F000D51}"/>
    <cellStyle name="Normal 10 2 3 5" xfId="478" xr:uid="{C1571810-7CD0-43EC-A419-E84FF2FC11F2}"/>
    <cellStyle name="Normal 10 2 3 5 2" xfId="1006" xr:uid="{65AF3852-345A-49D4-B96F-80D904EBF46E}"/>
    <cellStyle name="Normal 10 2 3 5 2 2" xfId="1007" xr:uid="{5D15D302-21B9-4254-B920-4B40DE0627F6}"/>
    <cellStyle name="Normal 10 2 3 5 2 3" xfId="4334" xr:uid="{D6C047EF-527A-4EC5-A8DC-6687F3531EC0}"/>
    <cellStyle name="Normal 10 2 3 5 3" xfId="1008" xr:uid="{6157B718-C69F-4824-9A24-F7B55D299799}"/>
    <cellStyle name="Normal 10 2 3 5 4" xfId="2532" xr:uid="{E637CC07-747D-47BB-A040-002D1F4E6DC8}"/>
    <cellStyle name="Normal 10 2 3 5 4 2" xfId="4565" xr:uid="{181DC37D-282B-41E2-9D66-22919F692ACE}"/>
    <cellStyle name="Normal 10 2 3 5 4 3" xfId="4677" xr:uid="{6521C7B5-3D8F-4C86-951B-524065FFEE47}"/>
    <cellStyle name="Normal 10 2 3 5 4 4" xfId="4603" xr:uid="{2EC72240-E82D-4F77-AF92-7FD8FA7E1F78}"/>
    <cellStyle name="Normal 10 2 3 6" xfId="1009" xr:uid="{EFE146A1-B710-4D46-ABC9-F7CAA080B48D}"/>
    <cellStyle name="Normal 10 2 3 6 2" xfId="1010" xr:uid="{D06AB1BD-13A4-4959-871E-1FBE96217607}"/>
    <cellStyle name="Normal 10 2 3 7" xfId="1011" xr:uid="{7875A2AF-2BD2-4F33-88F9-7A6FED53BB14}"/>
    <cellStyle name="Normal 10 2 3 8" xfId="2533" xr:uid="{BF50A4C9-8C42-4B61-BB5F-9AAA0D9B426F}"/>
    <cellStyle name="Normal 10 2 4" xfId="49" xr:uid="{FEA969C4-59AA-4B3D-A068-33BEDC194F2E}"/>
    <cellStyle name="Normal 10 2 4 2" xfId="429" xr:uid="{0384C59E-DEA2-45F0-A632-6D5AE8E26888}"/>
    <cellStyle name="Normal 10 2 4 2 2" xfId="479" xr:uid="{0CBFDAEC-A45E-45BA-9E76-AE3582E832EE}"/>
    <cellStyle name="Normal 10 2 4 2 2 2" xfId="1012" xr:uid="{4AA3000E-B777-48E2-99EB-093E6D30E00F}"/>
    <cellStyle name="Normal 10 2 4 2 2 2 2" xfId="1013" xr:uid="{E19D7EA4-C84F-4435-9F9C-EA1F12A21DEA}"/>
    <cellStyle name="Normal 10 2 4 2 2 3" xfId="1014" xr:uid="{6F5022E4-B6BB-4EE6-8B27-12168E139D61}"/>
    <cellStyle name="Normal 10 2 4 2 2 4" xfId="2534" xr:uid="{7481D30D-D5F5-41DD-BBFA-AFA8D636C070}"/>
    <cellStyle name="Normal 10 2 4 2 3" xfId="1015" xr:uid="{2449AF35-AF56-4671-B3D3-AD99ABCC1E69}"/>
    <cellStyle name="Normal 10 2 4 2 3 2" xfId="1016" xr:uid="{76780C5E-A1C7-4713-8D1E-007649E450DA}"/>
    <cellStyle name="Normal 10 2 4 2 4" xfId="1017" xr:uid="{95F8BC8B-D3A0-4561-8502-930EA3033161}"/>
    <cellStyle name="Normal 10 2 4 2 5" xfId="2535" xr:uid="{379FB12B-BE1B-4978-9A01-AE3D6B184DB5}"/>
    <cellStyle name="Normal 10 2 4 3" xfId="480" xr:uid="{83DA520C-8E88-40D4-B4E6-B4AA9082049B}"/>
    <cellStyle name="Normal 10 2 4 3 2" xfId="1018" xr:uid="{5F61FD6C-7899-4E1F-A556-03C5C3BB531E}"/>
    <cellStyle name="Normal 10 2 4 3 2 2" xfId="1019" xr:uid="{52095DCF-076C-4BCB-822E-96E8949FC6A1}"/>
    <cellStyle name="Normal 10 2 4 3 3" xfId="1020" xr:uid="{12A17E27-3A5E-4214-A70F-D2C5D69EF03E}"/>
    <cellStyle name="Normal 10 2 4 3 4" xfId="2536" xr:uid="{95E48725-DE62-4AD3-BA64-B01B3E30358F}"/>
    <cellStyle name="Normal 10 2 4 4" xfId="1021" xr:uid="{C6D5A1A3-C035-4C7F-A47B-6019E6E39855}"/>
    <cellStyle name="Normal 10 2 4 4 2" xfId="1022" xr:uid="{FFC13EFD-C969-43E3-84C2-CAD8B7030E49}"/>
    <cellStyle name="Normal 10 2 4 4 3" xfId="2537" xr:uid="{D0733339-D55A-4C1F-87D8-DD77A3B4B520}"/>
    <cellStyle name="Normal 10 2 4 4 4" xfId="2538" xr:uid="{357862B1-E81F-4AB1-9633-94BC5AE9396A}"/>
    <cellStyle name="Normal 10 2 4 5" xfId="1023" xr:uid="{0F7C93B8-942D-4A35-B457-599C2ABC717A}"/>
    <cellStyle name="Normal 10 2 4 6" xfId="2539" xr:uid="{A0179D23-ADA6-43D7-AD4D-18544A036763}"/>
    <cellStyle name="Normal 10 2 4 7" xfId="2540" xr:uid="{FA287E85-B4D3-4BE1-B874-281CC8741D29}"/>
    <cellStyle name="Normal 10 2 5" xfId="245" xr:uid="{D5B6D143-91B0-4024-B5D7-85027D50281B}"/>
    <cellStyle name="Normal 10 2 5 2" xfId="481" xr:uid="{6E676892-36F4-4D6E-8655-D69D526547C1}"/>
    <cellStyle name="Normal 10 2 5 2 2" xfId="482" xr:uid="{708D37E6-5966-4626-9703-D53BC884FB61}"/>
    <cellStyle name="Normal 10 2 5 2 2 2" xfId="1024" xr:uid="{27FDDE1E-3610-4D03-9600-C5258B7D470C}"/>
    <cellStyle name="Normal 10 2 5 2 2 2 2" xfId="1025" xr:uid="{09560A95-018A-4FD6-A9B1-D5A40911915B}"/>
    <cellStyle name="Normal 10 2 5 2 2 3" xfId="1026" xr:uid="{7837A66B-F8F5-4B29-9F90-5DDE993AE9BE}"/>
    <cellStyle name="Normal 10 2 5 2 3" xfId="1027" xr:uid="{AAEFF40B-6542-4705-8DC1-DEBE2F2C6590}"/>
    <cellStyle name="Normal 10 2 5 2 3 2" xfId="1028" xr:uid="{394B4A6E-55FF-45C2-9F6F-66E381DDDA83}"/>
    <cellStyle name="Normal 10 2 5 2 4" xfId="1029" xr:uid="{2517C2FC-6DF8-4852-BCFE-2C7DCE83EA3B}"/>
    <cellStyle name="Normal 10 2 5 3" xfId="483" xr:uid="{8E2110BF-A29F-42CC-8FAD-037C7E4C3D50}"/>
    <cellStyle name="Normal 10 2 5 3 2" xfId="1030" xr:uid="{66DFAA7C-E059-40BC-9843-277F00DCEF9E}"/>
    <cellStyle name="Normal 10 2 5 3 2 2" xfId="1031" xr:uid="{8C6C2A1E-E970-4560-8563-6D27DEE29B72}"/>
    <cellStyle name="Normal 10 2 5 3 3" xfId="1032" xr:uid="{17344C7A-FC6E-46C0-B389-92AAAA99EDB8}"/>
    <cellStyle name="Normal 10 2 5 3 4" xfId="2541" xr:uid="{C2EE6EE4-E060-49B4-B751-A40B634BDCE5}"/>
    <cellStyle name="Normal 10 2 5 4" xfId="1033" xr:uid="{6D30EEC2-EDC3-4D5C-B211-64A865385E25}"/>
    <cellStyle name="Normal 10 2 5 4 2" xfId="1034" xr:uid="{07BB8951-8BB9-4A91-81CB-951A8D4668D4}"/>
    <cellStyle name="Normal 10 2 5 5" xfId="1035" xr:uid="{2167C84E-9EEF-4BEC-BBEC-E4892187A06C}"/>
    <cellStyle name="Normal 10 2 5 6" xfId="2542" xr:uid="{6E6DC0E5-C038-4D65-9DFB-C28D007A41F9}"/>
    <cellStyle name="Normal 10 2 6" xfId="246" xr:uid="{CB79664F-51D0-4DC8-8DE5-3EA9C6CD0F2E}"/>
    <cellStyle name="Normal 10 2 6 2" xfId="484" xr:uid="{2CE7D41C-E3E2-4835-8167-F35C0509259A}"/>
    <cellStyle name="Normal 10 2 6 2 2" xfId="1036" xr:uid="{EC94290F-DEA6-406D-A99A-5A902DD950A6}"/>
    <cellStyle name="Normal 10 2 6 2 2 2" xfId="1037" xr:uid="{0E8F4D97-24AA-4566-9E44-67BA283DF0BA}"/>
    <cellStyle name="Normal 10 2 6 2 3" xfId="1038" xr:uid="{FA91CA3D-7399-4483-A8E4-3C7D72070CB2}"/>
    <cellStyle name="Normal 10 2 6 2 4" xfId="2543" xr:uid="{91E377BA-3CEE-4EE4-9EB6-954C95A6E6D5}"/>
    <cellStyle name="Normal 10 2 6 3" xfId="1039" xr:uid="{9085A98A-864D-4F58-BB22-C0246A91C22A}"/>
    <cellStyle name="Normal 10 2 6 3 2" xfId="1040" xr:uid="{3C758A97-9CEF-4C1B-841A-05CA457868DD}"/>
    <cellStyle name="Normal 10 2 6 4" xfId="1041" xr:uid="{1387BF2F-3E3B-4F08-9834-3AC8E011669C}"/>
    <cellStyle name="Normal 10 2 6 5" xfId="2544" xr:uid="{4A505019-5FE0-4223-A6D6-DD12DE29A518}"/>
    <cellStyle name="Normal 10 2 7" xfId="485" xr:uid="{CCD06DA4-36D1-4CA0-80AB-4CA46675169E}"/>
    <cellStyle name="Normal 10 2 7 2" xfId="1042" xr:uid="{23FB2AF8-9EF5-4DFC-865E-CF02B0A3ECAC}"/>
    <cellStyle name="Normal 10 2 7 2 2" xfId="1043" xr:uid="{B1DCA3B2-E082-4FB9-94B5-CE35DB040602}"/>
    <cellStyle name="Normal 10 2 7 2 3" xfId="4332" xr:uid="{54B67CC9-2314-43B8-B853-950929E07265}"/>
    <cellStyle name="Normal 10 2 7 3" xfId="1044" xr:uid="{28994FB8-7C8E-41A6-9730-A2CB3FBC579A}"/>
    <cellStyle name="Normal 10 2 7 4" xfId="2545" xr:uid="{DBAF51C8-2DEB-4CEE-993E-ED3F172933B1}"/>
    <cellStyle name="Normal 10 2 7 4 2" xfId="4563" xr:uid="{2C9520D7-9381-454F-8DCC-D9373DD56E68}"/>
    <cellStyle name="Normal 10 2 7 4 3" xfId="4678" xr:uid="{B9686BCC-35B4-44B2-B33C-AE2766168198}"/>
    <cellStyle name="Normal 10 2 7 4 4" xfId="4601" xr:uid="{D9BFB1D5-8068-4691-BCDC-E241733721D7}"/>
    <cellStyle name="Normal 10 2 8" xfId="1045" xr:uid="{982BCD7B-F0D1-42F9-82E3-6EC7A772D4DE}"/>
    <cellStyle name="Normal 10 2 8 2" xfId="1046" xr:uid="{14ABAB2E-0F3D-4198-A8BC-223A530D890C}"/>
    <cellStyle name="Normal 10 2 8 3" xfId="2546" xr:uid="{6A34C1E5-0A48-49BA-A62D-4C6FAFF95DDF}"/>
    <cellStyle name="Normal 10 2 8 4" xfId="2547" xr:uid="{494027FF-414C-4934-BD3D-A8C8E26DEAEE}"/>
    <cellStyle name="Normal 10 2 9" xfId="1047" xr:uid="{0318AC55-26D2-45FE-BF26-B5D3DE6C4374}"/>
    <cellStyle name="Normal 10 3" xfId="50" xr:uid="{E00F2407-485B-4DD1-9685-AC3F6EEFAD52}"/>
    <cellStyle name="Normal 10 3 10" xfId="2548" xr:uid="{EF911438-0659-4F8B-937E-7178630825AD}"/>
    <cellStyle name="Normal 10 3 11" xfId="2549" xr:uid="{FD0B10C6-F316-41D1-9F7C-CCECB462E96E}"/>
    <cellStyle name="Normal 10 3 2" xfId="51" xr:uid="{C4132AB6-9A64-4C62-B699-50571D2CA2F6}"/>
    <cellStyle name="Normal 10 3 2 2" xfId="52" xr:uid="{A811200F-E8C5-43F1-B73E-8F1BF1E45A22}"/>
    <cellStyle name="Normal 10 3 2 2 2" xfId="247" xr:uid="{D07C0112-0031-4B92-9342-FF18BDB865F8}"/>
    <cellStyle name="Normal 10 3 2 2 2 2" xfId="486" xr:uid="{9734B09B-6570-4CC0-828A-751CFE9D2B27}"/>
    <cellStyle name="Normal 10 3 2 2 2 2 2" xfId="1048" xr:uid="{0F84F593-A326-45FE-82C9-95B4116F337B}"/>
    <cellStyle name="Normal 10 3 2 2 2 2 2 2" xfId="1049" xr:uid="{D54B30A6-F9A9-4F66-B2B1-75D241BE7865}"/>
    <cellStyle name="Normal 10 3 2 2 2 2 3" xfId="1050" xr:uid="{7AA9CFA3-91A1-407C-BEC9-4E79604F1905}"/>
    <cellStyle name="Normal 10 3 2 2 2 2 4" xfId="2550" xr:uid="{BFBF17AD-9AB8-4A18-A00C-06035D1CF9C4}"/>
    <cellStyle name="Normal 10 3 2 2 2 3" xfId="1051" xr:uid="{AA5266E8-BB18-4DDE-B57F-287079392007}"/>
    <cellStyle name="Normal 10 3 2 2 2 3 2" xfId="1052" xr:uid="{EE28C20A-0199-469B-A5E0-85C62C9B9F08}"/>
    <cellStyle name="Normal 10 3 2 2 2 3 3" xfId="2551" xr:uid="{061A7A53-926A-4C02-B18D-9C6F5B3EE111}"/>
    <cellStyle name="Normal 10 3 2 2 2 3 4" xfId="2552" xr:uid="{67EE15FD-F2AD-48D2-BC91-CDC00937E644}"/>
    <cellStyle name="Normal 10 3 2 2 2 4" xfId="1053" xr:uid="{DEF6A0E8-BC71-48BD-9F8A-95D2AC2D15F5}"/>
    <cellStyle name="Normal 10 3 2 2 2 5" xfId="2553" xr:uid="{967497B9-F6BA-4B8D-B62D-447A89217BDB}"/>
    <cellStyle name="Normal 10 3 2 2 2 6" xfId="2554" xr:uid="{D2CC25E1-342C-4043-A879-8973FD42BBC4}"/>
    <cellStyle name="Normal 10 3 2 2 3" xfId="487" xr:uid="{0B6A09C2-A91D-456E-842F-1B41BA921340}"/>
    <cellStyle name="Normal 10 3 2 2 3 2" xfId="1054" xr:uid="{D341872E-E53B-43D3-8874-F213B9038237}"/>
    <cellStyle name="Normal 10 3 2 2 3 2 2" xfId="1055" xr:uid="{FF1B5D1D-821A-4191-8690-956A8DD8242E}"/>
    <cellStyle name="Normal 10 3 2 2 3 2 3" xfId="2555" xr:uid="{1CB50E6C-7B22-406C-B226-20FF331BDEAA}"/>
    <cellStyle name="Normal 10 3 2 2 3 2 4" xfId="2556" xr:uid="{C625C36E-9C1E-4726-BEEF-A712C49BD1FB}"/>
    <cellStyle name="Normal 10 3 2 2 3 3" xfId="1056" xr:uid="{A14EB5C8-F6E5-4A86-9AED-6F2DA1B05485}"/>
    <cellStyle name="Normal 10 3 2 2 3 4" xfId="2557" xr:uid="{C855BA5C-4524-4C48-BA2F-5970C67269FA}"/>
    <cellStyle name="Normal 10 3 2 2 3 5" xfId="2558" xr:uid="{4A18CC6A-2F4D-4680-97D3-460F9DA0ED46}"/>
    <cellStyle name="Normal 10 3 2 2 4" xfId="1057" xr:uid="{CB0EAA61-D422-43F9-80FC-722F71B9E89B}"/>
    <cellStyle name="Normal 10 3 2 2 4 2" xfId="1058" xr:uid="{86DDC318-F9AA-461E-BFE2-462068034057}"/>
    <cellStyle name="Normal 10 3 2 2 4 3" xfId="2559" xr:uid="{25BBD79D-E298-4ED9-8E25-40E856805283}"/>
    <cellStyle name="Normal 10 3 2 2 4 4" xfId="2560" xr:uid="{1A1B6B3B-33D5-4DF0-BF1A-A7C292908B23}"/>
    <cellStyle name="Normal 10 3 2 2 5" xfId="1059" xr:uid="{DEF57A1F-5430-4BE7-9CD2-4F9BEB459D9D}"/>
    <cellStyle name="Normal 10 3 2 2 5 2" xfId="2561" xr:uid="{7B1ACD23-B348-4852-AD8B-2AA64D19B25C}"/>
    <cellStyle name="Normal 10 3 2 2 5 3" xfId="2562" xr:uid="{A93A71C6-1DA0-4B8F-A699-691325C5D0F9}"/>
    <cellStyle name="Normal 10 3 2 2 5 4" xfId="2563" xr:uid="{3D6680A7-0F74-4186-8082-A162D7A3CC1E}"/>
    <cellStyle name="Normal 10 3 2 2 6" xfId="2564" xr:uid="{1B71A27F-A541-401D-BED5-01991E56EF8B}"/>
    <cellStyle name="Normal 10 3 2 2 7" xfId="2565" xr:uid="{4B2836AF-1286-4976-9BFE-F99810AAD945}"/>
    <cellStyle name="Normal 10 3 2 2 8" xfId="2566" xr:uid="{0E2C0A0C-AB70-4F92-8EDB-A50B487736D8}"/>
    <cellStyle name="Normal 10 3 2 3" xfId="248" xr:uid="{D57CF524-1BAD-48E4-8049-68464ACAFFD9}"/>
    <cellStyle name="Normal 10 3 2 3 2" xfId="488" xr:uid="{789364E7-7CB2-4380-88F4-3B627428D04D}"/>
    <cellStyle name="Normal 10 3 2 3 2 2" xfId="489" xr:uid="{0CF660DB-462C-4EF8-BD9A-2117A9C005F3}"/>
    <cellStyle name="Normal 10 3 2 3 2 2 2" xfId="1060" xr:uid="{CC999501-3E8D-4B66-8E1F-DB8B36DFBEFD}"/>
    <cellStyle name="Normal 10 3 2 3 2 2 2 2" xfId="1061" xr:uid="{F57EF876-22F3-4DA3-94A9-BB64BCA8E1EC}"/>
    <cellStyle name="Normal 10 3 2 3 2 2 3" xfId="1062" xr:uid="{42237A59-99DB-4DAD-AB75-387B56ABC581}"/>
    <cellStyle name="Normal 10 3 2 3 2 3" xfId="1063" xr:uid="{68A4AF90-F4D0-438D-A5B0-5A7A08332776}"/>
    <cellStyle name="Normal 10 3 2 3 2 3 2" xfId="1064" xr:uid="{F710F04F-C669-4DDE-ACCF-CAB709CC75E7}"/>
    <cellStyle name="Normal 10 3 2 3 2 4" xfId="1065" xr:uid="{F4CDBE38-2648-49C2-A8F5-9FCFB48E10A2}"/>
    <cellStyle name="Normal 10 3 2 3 3" xfId="490" xr:uid="{611D0EEC-AA6F-4EB1-BDD5-A938BF1B6448}"/>
    <cellStyle name="Normal 10 3 2 3 3 2" xfId="1066" xr:uid="{3C3FF3C1-4D2C-4DEA-B448-CA4C59CDBD19}"/>
    <cellStyle name="Normal 10 3 2 3 3 2 2" xfId="1067" xr:uid="{68A3AFFC-3573-487A-A30E-D0E5B02A95CC}"/>
    <cellStyle name="Normal 10 3 2 3 3 3" xfId="1068" xr:uid="{AECC1D38-F970-4C33-8359-C888630BAD3F}"/>
    <cellStyle name="Normal 10 3 2 3 3 4" xfId="2567" xr:uid="{75F985AC-2904-4420-A600-AD375DA7B0DF}"/>
    <cellStyle name="Normal 10 3 2 3 4" xfId="1069" xr:uid="{612E7246-BC25-4CDE-ABF1-7D81F5AD68D2}"/>
    <cellStyle name="Normal 10 3 2 3 4 2" xfId="1070" xr:uid="{317CED3B-CBED-4C1B-8EA5-BEF370E140F8}"/>
    <cellStyle name="Normal 10 3 2 3 5" xfId="1071" xr:uid="{B2C7634C-E341-4BAE-8461-2856DD006460}"/>
    <cellStyle name="Normal 10 3 2 3 6" xfId="2568" xr:uid="{A1A0F227-AF6D-42CF-95D8-77ACBC4630CA}"/>
    <cellStyle name="Normal 10 3 2 4" xfId="249" xr:uid="{4609973E-7B03-4F4E-BB05-92E080F2231B}"/>
    <cellStyle name="Normal 10 3 2 4 2" xfId="491" xr:uid="{F146474C-17B1-466F-90DE-C3ECFD75EE04}"/>
    <cellStyle name="Normal 10 3 2 4 2 2" xfId="1072" xr:uid="{A7B8B7B7-4057-4419-9542-319E7090341F}"/>
    <cellStyle name="Normal 10 3 2 4 2 2 2" xfId="1073" xr:uid="{8806530B-99ED-4C68-AB52-02637C101267}"/>
    <cellStyle name="Normal 10 3 2 4 2 3" xfId="1074" xr:uid="{DC1873AE-392D-46B6-B240-603D17E08EB3}"/>
    <cellStyle name="Normal 10 3 2 4 2 4" xfId="2569" xr:uid="{6938A692-5E77-4724-A854-9819A5A20F67}"/>
    <cellStyle name="Normal 10 3 2 4 3" xfId="1075" xr:uid="{AB9A500E-5B3C-4745-9DF2-66E1323E3671}"/>
    <cellStyle name="Normal 10 3 2 4 3 2" xfId="1076" xr:uid="{FC3AF24E-9E77-4514-9DB9-EAF4F6B80F09}"/>
    <cellStyle name="Normal 10 3 2 4 4" xfId="1077" xr:uid="{81B5E735-2576-4249-BD39-1F7668897069}"/>
    <cellStyle name="Normal 10 3 2 4 5" xfId="2570" xr:uid="{C3D832F0-691F-4422-8CC1-4326E60ADB62}"/>
    <cellStyle name="Normal 10 3 2 5" xfId="251" xr:uid="{5D42CBB3-5E73-4804-B8C8-CD2648BF145D}"/>
    <cellStyle name="Normal 10 3 2 5 2" xfId="1078" xr:uid="{7F550317-A48E-4D3D-9A39-779D25D3FCF6}"/>
    <cellStyle name="Normal 10 3 2 5 2 2" xfId="1079" xr:uid="{06DE06DC-D878-4CA8-A557-716949533532}"/>
    <cellStyle name="Normal 10 3 2 5 3" xfId="1080" xr:uid="{9978C055-5B3F-4981-A364-37CA812E5607}"/>
    <cellStyle name="Normal 10 3 2 5 4" xfId="2571" xr:uid="{7F6ECB93-5185-44D1-B41E-EBC5A0FD003D}"/>
    <cellStyle name="Normal 10 3 2 6" xfId="1081" xr:uid="{BAA53EDA-EA29-4859-B235-247EDAFA072B}"/>
    <cellStyle name="Normal 10 3 2 6 2" xfId="1082" xr:uid="{BC10F235-B2FE-43BE-B04C-3542B38AA30B}"/>
    <cellStyle name="Normal 10 3 2 6 3" xfId="2572" xr:uid="{86673F4D-D587-4684-A073-38406276A481}"/>
    <cellStyle name="Normal 10 3 2 6 4" xfId="2573" xr:uid="{D9B150EE-A22A-4C96-B58B-33962F7E3137}"/>
    <cellStyle name="Normal 10 3 2 7" xfId="1083" xr:uid="{5F3BAF04-3598-445F-A277-BA8FA20E1B9B}"/>
    <cellStyle name="Normal 10 3 2 8" xfId="2574" xr:uid="{558D6BBB-E55B-453E-8AE4-A6F36AFC0AA1}"/>
    <cellStyle name="Normal 10 3 2 9" xfId="2575" xr:uid="{BBDC2BC6-08F8-4E33-87D9-DE9AC25EF6EA}"/>
    <cellStyle name="Normal 10 3 3" xfId="53" xr:uid="{0F872270-31B7-4659-833E-01C3E5EB4946}"/>
    <cellStyle name="Normal 10 3 3 2" xfId="54" xr:uid="{046744F3-DE29-485F-8789-3F5999F27EC4}"/>
    <cellStyle name="Normal 10 3 3 2 2" xfId="492" xr:uid="{1E6BF6A3-9DED-44A5-A8F0-DD38E33FFC04}"/>
    <cellStyle name="Normal 10 3 3 2 2 2" xfId="1084" xr:uid="{CC931A89-FD8D-4754-8926-61DE5384858B}"/>
    <cellStyle name="Normal 10 3 3 2 2 2 2" xfId="1085" xr:uid="{A1A925B0-13E0-4285-9598-B6FFEEE111B4}"/>
    <cellStyle name="Normal 10 3 3 2 2 2 2 2" xfId="4445" xr:uid="{58CF5781-AA31-445F-9EF2-0A7206DF3661}"/>
    <cellStyle name="Normal 10 3 3 2 2 2 3" xfId="4446" xr:uid="{7BD6F3EA-508C-48E8-AB22-707924607576}"/>
    <cellStyle name="Normal 10 3 3 2 2 3" xfId="1086" xr:uid="{1DEA5B5F-3334-4902-94F4-0FC31E9C7F58}"/>
    <cellStyle name="Normal 10 3 3 2 2 3 2" xfId="4447" xr:uid="{55F72B13-505A-4395-BFF5-36BABA6CBF5D}"/>
    <cellStyle name="Normal 10 3 3 2 2 4" xfId="2576" xr:uid="{57A2BAEF-0A42-47D6-B6DA-8FEF7874B169}"/>
    <cellStyle name="Normal 10 3 3 2 3" xfId="1087" xr:uid="{F99A8C8F-03EF-4213-8165-B6DA463046CE}"/>
    <cellStyle name="Normal 10 3 3 2 3 2" xfId="1088" xr:uid="{EE659A4B-8633-4C95-8636-AC067EB54989}"/>
    <cellStyle name="Normal 10 3 3 2 3 2 2" xfId="4448" xr:uid="{BC951984-DBD5-403C-B1F8-0863C3E4CC96}"/>
    <cellStyle name="Normal 10 3 3 2 3 3" xfId="2577" xr:uid="{48CD74F9-2507-4C21-962A-5F2DAC120EF8}"/>
    <cellStyle name="Normal 10 3 3 2 3 4" xfId="2578" xr:uid="{95440ED4-5D28-4F0D-9B15-8142BAA8F9AC}"/>
    <cellStyle name="Normal 10 3 3 2 4" xfId="1089" xr:uid="{32C59F4B-F6E2-4A3C-8C2E-74C4F459565B}"/>
    <cellStyle name="Normal 10 3 3 2 4 2" xfId="4449" xr:uid="{64BD2D63-EB9D-41BE-A366-D4A7B6CC5A64}"/>
    <cellStyle name="Normal 10 3 3 2 5" xfId="2579" xr:uid="{468AB423-F98C-41DD-B6CA-10D30977ED28}"/>
    <cellStyle name="Normal 10 3 3 2 6" xfId="2580" xr:uid="{B4538DA2-0979-49A7-A421-CD4F087B3244}"/>
    <cellStyle name="Normal 10 3 3 3" xfId="252" xr:uid="{F45F57F7-A352-4A5E-BDDB-AA0C8954721E}"/>
    <cellStyle name="Normal 10 3 3 3 2" xfId="1090" xr:uid="{65AC8804-59ED-447D-B304-46E688F35BAA}"/>
    <cellStyle name="Normal 10 3 3 3 2 2" xfId="1091" xr:uid="{0E08401E-AE31-4BB9-92C3-E3A24FD54644}"/>
    <cellStyle name="Normal 10 3 3 3 2 2 2" xfId="4450" xr:uid="{2B1A14BE-00CC-4E0C-973B-B7C8964F29DE}"/>
    <cellStyle name="Normal 10 3 3 3 2 3" xfId="2581" xr:uid="{CCE3BB16-0763-41B2-898A-8DFE5730522B}"/>
    <cellStyle name="Normal 10 3 3 3 2 4" xfId="2582" xr:uid="{5398CA57-8B94-4665-A2D4-06B13128DA7D}"/>
    <cellStyle name="Normal 10 3 3 3 3" xfId="1092" xr:uid="{B52BC98C-669D-45C2-920F-B20AFB1A23DF}"/>
    <cellStyle name="Normal 10 3 3 3 3 2" xfId="4451" xr:uid="{E9D80C4A-75F2-404D-B917-1183F8A6EE3B}"/>
    <cellStyle name="Normal 10 3 3 3 4" xfId="2583" xr:uid="{0F63AB25-A589-44F1-964F-8EC5007C8FE8}"/>
    <cellStyle name="Normal 10 3 3 3 5" xfId="2584" xr:uid="{7ADEE98F-E835-4B5D-BF4F-97187F0581AB}"/>
    <cellStyle name="Normal 10 3 3 4" xfId="1093" xr:uid="{0B5E5226-11D2-44C2-91C5-D67C913C6811}"/>
    <cellStyle name="Normal 10 3 3 4 2" xfId="1094" xr:uid="{9826A5C4-7B4E-4CCB-81C9-C748C91EA36E}"/>
    <cellStyle name="Normal 10 3 3 4 2 2" xfId="4452" xr:uid="{B4CE1109-FEC2-4381-9B4E-7C3EE48FC69D}"/>
    <cellStyle name="Normal 10 3 3 4 3" xfId="2585" xr:uid="{F81E7560-A5B5-4847-8991-9CFD8269DF2A}"/>
    <cellStyle name="Normal 10 3 3 4 4" xfId="2586" xr:uid="{F987B9FF-2248-43A3-95C8-E8CACFC2AE68}"/>
    <cellStyle name="Normal 10 3 3 5" xfId="1095" xr:uid="{E78CFBCD-EC8A-414A-8C9E-B545F34F9148}"/>
    <cellStyle name="Normal 10 3 3 5 2" xfId="2587" xr:uid="{49A6D896-CC93-40FE-985D-55561719C5EA}"/>
    <cellStyle name="Normal 10 3 3 5 3" xfId="2588" xr:uid="{51ABC461-4DFC-4DDC-B26C-C83C5D9F0D9C}"/>
    <cellStyle name="Normal 10 3 3 5 4" xfId="2589" xr:uid="{B6C7DC8C-460F-436A-AD28-19F5986E3CCB}"/>
    <cellStyle name="Normal 10 3 3 6" xfId="2590" xr:uid="{97D74E62-451C-48C0-9780-3ADD378E189A}"/>
    <cellStyle name="Normal 10 3 3 7" xfId="2591" xr:uid="{A12B2620-F296-4832-9A37-F9F9833664ED}"/>
    <cellStyle name="Normal 10 3 3 8" xfId="2592" xr:uid="{CE77B7AF-9B8B-46E3-9007-602E5F7ED151}"/>
    <cellStyle name="Normal 10 3 4" xfId="55" xr:uid="{9EC75272-F9D8-49CC-BAC6-7464271707B7}"/>
    <cellStyle name="Normal 10 3 4 2" xfId="493" xr:uid="{006D6CF2-3B00-446F-AC17-5E91AC59C8A0}"/>
    <cellStyle name="Normal 10 3 4 2 2" xfId="494" xr:uid="{58B1AD32-69A9-437D-92DB-389EC30BA550}"/>
    <cellStyle name="Normal 10 3 4 2 2 2" xfId="1096" xr:uid="{2DCB3DB0-F08D-4E1A-89B4-4F9C03A5BF57}"/>
    <cellStyle name="Normal 10 3 4 2 2 2 2" xfId="1097" xr:uid="{9AB148D8-B89C-42D2-9D58-44328894B9CB}"/>
    <cellStyle name="Normal 10 3 4 2 2 3" xfId="1098" xr:uid="{CF572DF1-ACF3-48E1-8990-72F72396CDE8}"/>
    <cellStyle name="Normal 10 3 4 2 2 4" xfId="2593" xr:uid="{FAE5196E-390A-4D0E-9EFF-6745E250D5D9}"/>
    <cellStyle name="Normal 10 3 4 2 3" xfId="1099" xr:uid="{6E89D837-CA3E-41D8-B224-DFF2E843FC8B}"/>
    <cellStyle name="Normal 10 3 4 2 3 2" xfId="1100" xr:uid="{5A9C8AA7-9AE6-4A48-8B0C-03C31DAC52A2}"/>
    <cellStyle name="Normal 10 3 4 2 4" xfId="1101" xr:uid="{A75B6804-6560-4E1B-AB70-4288AE20FDDA}"/>
    <cellStyle name="Normal 10 3 4 2 5" xfId="2594" xr:uid="{A7AFDD67-A617-4CEE-BC44-7B163DE8459A}"/>
    <cellStyle name="Normal 10 3 4 3" xfId="495" xr:uid="{885C0291-433A-47A5-944A-CA8DFEE43FF8}"/>
    <cellStyle name="Normal 10 3 4 3 2" xfId="1102" xr:uid="{DF2DFB61-A9F2-4333-ACBB-C0E552DF84BD}"/>
    <cellStyle name="Normal 10 3 4 3 2 2" xfId="1103" xr:uid="{A201392C-050A-453D-A7DA-AE3CABAF3EFF}"/>
    <cellStyle name="Normal 10 3 4 3 3" xfId="1104" xr:uid="{1D73957E-C69E-4C3F-89BE-1CD5E5B87825}"/>
    <cellStyle name="Normal 10 3 4 3 4" xfId="2595" xr:uid="{2AEAD3C0-29D8-4C4E-BE12-99AEA6A3BB7A}"/>
    <cellStyle name="Normal 10 3 4 4" xfId="1105" xr:uid="{AC9BD910-C6FA-427E-805F-732DD09C979B}"/>
    <cellStyle name="Normal 10 3 4 4 2" xfId="1106" xr:uid="{F404DE19-F08C-431E-B30D-A0D7421A9BB6}"/>
    <cellStyle name="Normal 10 3 4 4 3" xfId="2596" xr:uid="{C249187D-C4D2-4937-AC9D-1EC2C0F20CC3}"/>
    <cellStyle name="Normal 10 3 4 4 4" xfId="2597" xr:uid="{4633F9E8-5A81-4CA8-B0EF-2CECD0E95552}"/>
    <cellStyle name="Normal 10 3 4 5" xfId="1107" xr:uid="{C0A333EF-FE34-4017-8FC4-86FFB80AFD35}"/>
    <cellStyle name="Normal 10 3 4 6" xfId="2598" xr:uid="{81901901-71D4-4BAA-A79F-19E0E342368B}"/>
    <cellStyle name="Normal 10 3 4 7" xfId="2599" xr:uid="{36B03096-291F-49DB-8CCA-D82A3DEA4FF4}"/>
    <cellStyle name="Normal 10 3 5" xfId="253" xr:uid="{7813A409-DB55-4A05-B533-7E5E6320E7E6}"/>
    <cellStyle name="Normal 10 3 5 2" xfId="496" xr:uid="{50CF1BF9-5C69-4072-9D82-8E084B46CFEC}"/>
    <cellStyle name="Normal 10 3 5 2 2" xfId="1108" xr:uid="{47901798-5FDC-4CAF-99F4-8FA37DA5950A}"/>
    <cellStyle name="Normal 10 3 5 2 2 2" xfId="1109" xr:uid="{C9A27258-111A-4181-80C0-7A301C03FD09}"/>
    <cellStyle name="Normal 10 3 5 2 3" xfId="1110" xr:uid="{368E6115-8872-4921-ACF1-9039D9A3D09C}"/>
    <cellStyle name="Normal 10 3 5 2 4" xfId="2600" xr:uid="{1234D38A-09F6-408F-8298-B4A9B1566C8E}"/>
    <cellStyle name="Normal 10 3 5 3" xfId="1111" xr:uid="{6A873872-2ECC-411C-9216-1A8746F9BC33}"/>
    <cellStyle name="Normal 10 3 5 3 2" xfId="1112" xr:uid="{336B2AA2-CBD1-41FF-B318-5B6C7B1766F5}"/>
    <cellStyle name="Normal 10 3 5 3 3" xfId="2601" xr:uid="{F2B73E46-7BA8-4D94-B941-5ABEF8BBE92A}"/>
    <cellStyle name="Normal 10 3 5 3 4" xfId="2602" xr:uid="{DA49E00E-8EB8-4D85-9E36-8EABB14704BB}"/>
    <cellStyle name="Normal 10 3 5 4" xfId="1113" xr:uid="{F4A8D5FC-96CA-4FB6-9B69-286130DE0F74}"/>
    <cellStyle name="Normal 10 3 5 5" xfId="2603" xr:uid="{08282F41-6713-492C-A4E9-1EDB29EA1B8A}"/>
    <cellStyle name="Normal 10 3 5 6" xfId="2604" xr:uid="{247C23EF-A753-48C0-A4C0-8FE6F4645886}"/>
    <cellStyle name="Normal 10 3 6" xfId="254" xr:uid="{33FE1CD5-4DEC-4036-AA25-FA49D75EF076}"/>
    <cellStyle name="Normal 10 3 6 2" xfId="1114" xr:uid="{5FC08EA1-9B41-44BF-9D90-2961B8071A8B}"/>
    <cellStyle name="Normal 10 3 6 2 2" xfId="1115" xr:uid="{B7AC38DC-07B6-4BDA-9F6F-BD77A3B3FBE9}"/>
    <cellStyle name="Normal 10 3 6 2 3" xfId="2605" xr:uid="{31918889-1033-42BB-9B11-A6291E66CCAB}"/>
    <cellStyle name="Normal 10 3 6 2 4" xfId="2606" xr:uid="{A45133BA-7FCD-4BD3-90A2-2DB91DDDB858}"/>
    <cellStyle name="Normal 10 3 6 3" xfId="1116" xr:uid="{CE8906D4-A7A2-4420-BAD5-E0E5934F6F2C}"/>
    <cellStyle name="Normal 10 3 6 4" xfId="2607" xr:uid="{F5A81564-A0CA-483A-8B72-D80C3F54EC34}"/>
    <cellStyle name="Normal 10 3 6 5" xfId="2608" xr:uid="{C473D019-0E4A-467C-9AAF-4A4BFEDC4ECA}"/>
    <cellStyle name="Normal 10 3 7" xfId="1117" xr:uid="{8BCF79DB-BAD7-4A46-8212-A2FC70E633DB}"/>
    <cellStyle name="Normal 10 3 7 2" xfId="1118" xr:uid="{33A555EB-BEC7-4468-AA29-927D9D99B40D}"/>
    <cellStyle name="Normal 10 3 7 3" xfId="2609" xr:uid="{79A8DFBD-62DA-451B-9358-CCA15FE7C56D}"/>
    <cellStyle name="Normal 10 3 7 4" xfId="2610" xr:uid="{67588C1A-4A29-4406-8830-8E294B7EB3CC}"/>
    <cellStyle name="Normal 10 3 8" xfId="1119" xr:uid="{61755D9D-A87C-4C8E-8FAC-3CC2C6E7021C}"/>
    <cellStyle name="Normal 10 3 8 2" xfId="2611" xr:uid="{1DAB6FFE-7194-460B-B034-C40804FDBA81}"/>
    <cellStyle name="Normal 10 3 8 3" xfId="2612" xr:uid="{326CCEFF-6DBB-4331-8AA3-5C3545CC6BCF}"/>
    <cellStyle name="Normal 10 3 8 4" xfId="2613" xr:uid="{18A92455-53C3-4682-95F9-9D1D80734E21}"/>
    <cellStyle name="Normal 10 3 9" xfId="2614" xr:uid="{61059307-B0CE-4AD8-8D9E-C98C816FBB21}"/>
    <cellStyle name="Normal 10 4" xfId="56" xr:uid="{F624A009-8746-45BF-8F55-77CF0E24C03C}"/>
    <cellStyle name="Normal 10 4 10" xfId="2615" xr:uid="{81DE9CD4-BE9E-48B2-BD22-8C3C8C395C6F}"/>
    <cellStyle name="Normal 10 4 11" xfId="2616" xr:uid="{F3D1FE60-0389-493B-A1D4-0827BCAAE196}"/>
    <cellStyle name="Normal 10 4 2" xfId="57" xr:uid="{33A1B5C9-B4DF-498F-B20E-26D6B3C8408B}"/>
    <cellStyle name="Normal 10 4 2 2" xfId="255" xr:uid="{5C940831-4A4D-4D27-BF78-7686BD035921}"/>
    <cellStyle name="Normal 10 4 2 2 2" xfId="497" xr:uid="{EAF113A1-7ADC-413D-BAB4-77FA93D093F0}"/>
    <cellStyle name="Normal 10 4 2 2 2 2" xfId="498" xr:uid="{2E4DCC18-7AB3-4BC1-A74C-DE5E83CD6C52}"/>
    <cellStyle name="Normal 10 4 2 2 2 2 2" xfId="1120" xr:uid="{C8DB3A31-2B18-41C9-B4BF-6D7041CB5EE4}"/>
    <cellStyle name="Normal 10 4 2 2 2 2 3" xfId="2617" xr:uid="{BD1E2C6E-977C-47DF-9ED0-20DC1428BF71}"/>
    <cellStyle name="Normal 10 4 2 2 2 2 4" xfId="2618" xr:uid="{FE3E8696-C9BA-492F-82EE-382B3F436177}"/>
    <cellStyle name="Normal 10 4 2 2 2 3" xfId="1121" xr:uid="{24A7CD27-9241-40F8-9AB0-B30FDFBEF76D}"/>
    <cellStyle name="Normal 10 4 2 2 2 3 2" xfId="2619" xr:uid="{C806503C-59AC-4F0B-A7F2-56E8BAF3471E}"/>
    <cellStyle name="Normal 10 4 2 2 2 3 3" xfId="2620" xr:uid="{39F63071-3864-4929-A656-DBDD1DB08E52}"/>
    <cellStyle name="Normal 10 4 2 2 2 3 4" xfId="2621" xr:uid="{426AB1A7-221E-4A24-AA3B-C122B6A26748}"/>
    <cellStyle name="Normal 10 4 2 2 2 4" xfId="2622" xr:uid="{A4F2683A-FAEE-42DA-A8B5-F798321A2DE1}"/>
    <cellStyle name="Normal 10 4 2 2 2 5" xfId="2623" xr:uid="{D7E78F1E-3C37-4D38-8009-BF6426BDC235}"/>
    <cellStyle name="Normal 10 4 2 2 2 6" xfId="2624" xr:uid="{D5BB57E2-1625-4498-B167-4E2F5D092FEF}"/>
    <cellStyle name="Normal 10 4 2 2 3" xfId="499" xr:uid="{F6FFFB67-852B-41DA-BB95-AEF49EBC2AFA}"/>
    <cellStyle name="Normal 10 4 2 2 3 2" xfId="1122" xr:uid="{686862E3-913D-4273-B1FA-E896158AB1F2}"/>
    <cellStyle name="Normal 10 4 2 2 3 2 2" xfId="2625" xr:uid="{560D6AC7-C85A-4F18-AFA6-23FF93F53880}"/>
    <cellStyle name="Normal 10 4 2 2 3 2 3" xfId="2626" xr:uid="{E784CD09-6578-4CCF-A174-F20A9D6AC700}"/>
    <cellStyle name="Normal 10 4 2 2 3 2 4" xfId="2627" xr:uid="{84B1F68E-65B3-4350-8116-6DBB8B700F9F}"/>
    <cellStyle name="Normal 10 4 2 2 3 3" xfId="2628" xr:uid="{8775620C-9126-4692-B78F-A95D4DF04A5B}"/>
    <cellStyle name="Normal 10 4 2 2 3 4" xfId="2629" xr:uid="{7F29C395-969E-434B-8128-859DBE9E852A}"/>
    <cellStyle name="Normal 10 4 2 2 3 5" xfId="2630" xr:uid="{76BA4C23-939A-4F10-91CF-23150A3E29CC}"/>
    <cellStyle name="Normal 10 4 2 2 4" xfId="1123" xr:uid="{D3998624-5177-4B3D-9B1B-363ECAED6707}"/>
    <cellStyle name="Normal 10 4 2 2 4 2" xfId="2631" xr:uid="{D4745B3C-F3F5-465A-AB7A-296B4F0BEED8}"/>
    <cellStyle name="Normal 10 4 2 2 4 3" xfId="2632" xr:uid="{F794AC9C-3888-4FAB-A2C1-651A3721141B}"/>
    <cellStyle name="Normal 10 4 2 2 4 4" xfId="2633" xr:uid="{8FAFA898-1376-46E5-AA86-DD7662585F30}"/>
    <cellStyle name="Normal 10 4 2 2 5" xfId="2634" xr:uid="{86ADCE0A-1777-45B6-96D8-308D58976B11}"/>
    <cellStyle name="Normal 10 4 2 2 5 2" xfId="2635" xr:uid="{8CF6C7EB-4FBF-4A88-9315-05346C9D5A76}"/>
    <cellStyle name="Normal 10 4 2 2 5 3" xfId="2636" xr:uid="{3AA77F9D-CB2E-4DA4-9CB1-6032E0EE1124}"/>
    <cellStyle name="Normal 10 4 2 2 5 4" xfId="2637" xr:uid="{37C4549A-E843-4EC7-AC28-BC44AF7AAA03}"/>
    <cellStyle name="Normal 10 4 2 2 6" xfId="2638" xr:uid="{90B83E44-4329-491F-8A6B-2C51B78EF4F9}"/>
    <cellStyle name="Normal 10 4 2 2 7" xfId="2639" xr:uid="{3E1E2D6C-9A68-488A-8D32-EA6378636FE6}"/>
    <cellStyle name="Normal 10 4 2 2 8" xfId="2640" xr:uid="{3460EDE6-6A4B-4358-B6F9-4EB060990C82}"/>
    <cellStyle name="Normal 10 4 2 3" xfId="500" xr:uid="{4D43F5CA-A617-4098-BF91-EC7E6AB65668}"/>
    <cellStyle name="Normal 10 4 2 3 2" xfId="501" xr:uid="{0CBAA063-BB37-4331-A3C0-920E438C581B}"/>
    <cellStyle name="Normal 10 4 2 3 2 2" xfId="502" xr:uid="{D13B6A07-7D8C-49A9-BF0E-7117D5F2B048}"/>
    <cellStyle name="Normal 10 4 2 3 2 3" xfId="2641" xr:uid="{4D83278E-E55B-463D-B89A-D80FC98CA6D8}"/>
    <cellStyle name="Normal 10 4 2 3 2 4" xfId="2642" xr:uid="{42D8618C-0BC6-4422-A336-C92D248F659E}"/>
    <cellStyle name="Normal 10 4 2 3 3" xfId="503" xr:uid="{41682E5B-91E9-4036-A8FD-BC58FB6DB7A0}"/>
    <cellStyle name="Normal 10 4 2 3 3 2" xfId="2643" xr:uid="{6214AFE1-71C2-4CAD-8C48-8C1A1532143A}"/>
    <cellStyle name="Normal 10 4 2 3 3 3" xfId="2644" xr:uid="{A3F349E4-E9C4-4D51-A739-4657CCCDAF8A}"/>
    <cellStyle name="Normal 10 4 2 3 3 4" xfId="2645" xr:uid="{A7428C42-07BA-4E4F-AEB3-8B17E81C4153}"/>
    <cellStyle name="Normal 10 4 2 3 4" xfId="2646" xr:uid="{CCFD3B29-2DE0-4B32-AF5C-4CC16CB9B68E}"/>
    <cellStyle name="Normal 10 4 2 3 5" xfId="2647" xr:uid="{AEA66416-302B-425F-AD13-B5F7371C1E0D}"/>
    <cellStyle name="Normal 10 4 2 3 6" xfId="2648" xr:uid="{87A9FE88-4D6A-4811-ACF5-D1DE08C16E14}"/>
    <cellStyle name="Normal 10 4 2 4" xfId="504" xr:uid="{685DC953-CEDB-4DDE-B674-6AF0EA718714}"/>
    <cellStyle name="Normal 10 4 2 4 2" xfId="505" xr:uid="{9F5F6396-C1A0-4080-AF00-116F80631DA7}"/>
    <cellStyle name="Normal 10 4 2 4 2 2" xfId="2649" xr:uid="{AAA8D42A-D0A9-4E6C-979D-A60C5FBA1285}"/>
    <cellStyle name="Normal 10 4 2 4 2 3" xfId="2650" xr:uid="{8A8DA743-AD17-4B2E-A914-3DC0E0DBE798}"/>
    <cellStyle name="Normal 10 4 2 4 2 4" xfId="2651" xr:uid="{F7F73D2B-0BB5-4753-BC27-95E9E477618E}"/>
    <cellStyle name="Normal 10 4 2 4 3" xfId="2652" xr:uid="{96A20EAA-1A0F-44BF-B8E0-6C1222F20845}"/>
    <cellStyle name="Normal 10 4 2 4 4" xfId="2653" xr:uid="{B9663AD4-84CC-4A32-AA33-D7FD9CC7B65E}"/>
    <cellStyle name="Normal 10 4 2 4 5" xfId="2654" xr:uid="{0F664A2E-A2FB-47B9-BCB8-97D441ADD1A4}"/>
    <cellStyle name="Normal 10 4 2 5" xfId="506" xr:uid="{05561F61-8C07-488F-8167-89F40B1E5B4B}"/>
    <cellStyle name="Normal 10 4 2 5 2" xfId="2655" xr:uid="{59EB042F-9436-4206-A083-BD08D6643AD3}"/>
    <cellStyle name="Normal 10 4 2 5 3" xfId="2656" xr:uid="{0FC3DE1A-C212-43D7-BC50-82DBBE8E127B}"/>
    <cellStyle name="Normal 10 4 2 5 4" xfId="2657" xr:uid="{97C7470C-3074-4867-AF39-428C49C269A2}"/>
    <cellStyle name="Normal 10 4 2 6" xfId="2658" xr:uid="{BC5CD945-8D24-4C4C-9B01-F4CFBDCA088B}"/>
    <cellStyle name="Normal 10 4 2 6 2" xfId="2659" xr:uid="{53A41A9C-0703-4D6B-AD78-C07EB3FD0DC7}"/>
    <cellStyle name="Normal 10 4 2 6 3" xfId="2660" xr:uid="{FE670DD8-4964-4B0B-8814-FB922A6EAD11}"/>
    <cellStyle name="Normal 10 4 2 6 4" xfId="2661" xr:uid="{AD2B8A82-3200-4674-A28A-81C9E0C948DF}"/>
    <cellStyle name="Normal 10 4 2 7" xfId="2662" xr:uid="{B844185B-F7E6-4182-A856-1A0BE01DE882}"/>
    <cellStyle name="Normal 10 4 2 8" xfId="2663" xr:uid="{59532A2D-247F-4DBF-A515-7A90C22FF1CA}"/>
    <cellStyle name="Normal 10 4 2 9" xfId="2664" xr:uid="{0748F883-4736-4F6D-AE2B-79236FB54BB3}"/>
    <cellStyle name="Normal 10 4 3" xfId="256" xr:uid="{1C22220C-3AD0-409A-918B-70476DF44538}"/>
    <cellStyle name="Normal 10 4 3 2" xfId="507" xr:uid="{D555646B-E7B6-4BCE-8C20-E12297674DC5}"/>
    <cellStyle name="Normal 10 4 3 2 2" xfId="508" xr:uid="{43B851ED-ECD8-40F5-908E-93529828B6C3}"/>
    <cellStyle name="Normal 10 4 3 2 2 2" xfId="1124" xr:uid="{425747E1-CECB-4B67-AA1F-82AA708F4F80}"/>
    <cellStyle name="Normal 10 4 3 2 2 2 2" xfId="1125" xr:uid="{5D4F6913-B260-443B-9B6B-86D9C986A648}"/>
    <cellStyle name="Normal 10 4 3 2 2 3" xfId="1126" xr:uid="{64306CB7-90A8-4770-A76C-C46D2AB42665}"/>
    <cellStyle name="Normal 10 4 3 2 2 4" xfId="2665" xr:uid="{9B1E07DF-4D46-4E16-B366-585FDFD807FD}"/>
    <cellStyle name="Normal 10 4 3 2 3" xfId="1127" xr:uid="{F7A35461-478D-4688-B38F-BADCCDEE5A24}"/>
    <cellStyle name="Normal 10 4 3 2 3 2" xfId="1128" xr:uid="{F57445BE-224F-486B-9860-A989E2473FF3}"/>
    <cellStyle name="Normal 10 4 3 2 3 3" xfId="2666" xr:uid="{C25E9425-EB47-4EAC-8F00-527EF1A0F708}"/>
    <cellStyle name="Normal 10 4 3 2 3 4" xfId="2667" xr:uid="{9ADAADCC-F3C6-4D40-B966-5F61B3160BA7}"/>
    <cellStyle name="Normal 10 4 3 2 4" xfId="1129" xr:uid="{6F3E8D25-29F5-4013-9DB5-D79E19B9CBD2}"/>
    <cellStyle name="Normal 10 4 3 2 5" xfId="2668" xr:uid="{78AAC1B9-97ED-42F3-BDFC-CFD9679D6CAD}"/>
    <cellStyle name="Normal 10 4 3 2 6" xfId="2669" xr:uid="{B7B6A5C7-3E55-4E24-8149-87A57D081D52}"/>
    <cellStyle name="Normal 10 4 3 3" xfId="509" xr:uid="{890887ED-A681-446C-BE68-57CBB803B5F6}"/>
    <cellStyle name="Normal 10 4 3 3 2" xfId="1130" xr:uid="{26834E79-2336-4FAC-952A-2146DBF001B2}"/>
    <cellStyle name="Normal 10 4 3 3 2 2" xfId="1131" xr:uid="{5CC83684-087B-46D2-A3FB-300FBA997B36}"/>
    <cellStyle name="Normal 10 4 3 3 2 3" xfId="2670" xr:uid="{F7B8D0DE-497A-4273-8FE9-A4473D91310B}"/>
    <cellStyle name="Normal 10 4 3 3 2 4" xfId="2671" xr:uid="{F605CEAB-B9AF-4610-9F71-BE8BA1AB6022}"/>
    <cellStyle name="Normal 10 4 3 3 3" xfId="1132" xr:uid="{D03FEB15-BB68-481F-973D-C29FD657B9A6}"/>
    <cellStyle name="Normal 10 4 3 3 4" xfId="2672" xr:uid="{73CA8623-0FE4-4143-91C6-240AEF2E3955}"/>
    <cellStyle name="Normal 10 4 3 3 5" xfId="2673" xr:uid="{1004311F-B411-4853-A196-2CCE430162F1}"/>
    <cellStyle name="Normal 10 4 3 4" xfId="1133" xr:uid="{4D28F8BF-BDC7-4B92-AB63-E54D91960A14}"/>
    <cellStyle name="Normal 10 4 3 4 2" xfId="1134" xr:uid="{C08DAA4A-7306-47AC-B30A-49B675CC312E}"/>
    <cellStyle name="Normal 10 4 3 4 3" xfId="2674" xr:uid="{5C2F7BF6-7DB7-4915-8759-F4D5EDA13B28}"/>
    <cellStyle name="Normal 10 4 3 4 4" xfId="2675" xr:uid="{137D3573-2C65-4CF5-926C-80C31099141B}"/>
    <cellStyle name="Normal 10 4 3 5" xfId="1135" xr:uid="{DE160328-BC40-436B-A391-AD99B90B8D97}"/>
    <cellStyle name="Normal 10 4 3 5 2" xfId="2676" xr:uid="{B7383F35-21AB-41D0-9352-D95002F9FB83}"/>
    <cellStyle name="Normal 10 4 3 5 3" xfId="2677" xr:uid="{E34D6287-7AB5-463C-8F4A-2DDFAA2F28D8}"/>
    <cellStyle name="Normal 10 4 3 5 4" xfId="2678" xr:uid="{EEFBAB3F-93A7-492B-BB0C-6ECDB4E995D4}"/>
    <cellStyle name="Normal 10 4 3 6" xfId="2679" xr:uid="{906CDADB-0EDE-43C7-B1BE-39BEA44BA7D7}"/>
    <cellStyle name="Normal 10 4 3 7" xfId="2680" xr:uid="{291D1E0E-DFEA-4DBE-9B77-50591054A89B}"/>
    <cellStyle name="Normal 10 4 3 8" xfId="2681" xr:uid="{A37986F4-2937-477A-A23A-1F347BC83BEF}"/>
    <cellStyle name="Normal 10 4 4" xfId="257" xr:uid="{3659B2D6-532D-4659-9CB7-A6303AEE0555}"/>
    <cellStyle name="Normal 10 4 4 2" xfId="510" xr:uid="{831E549B-B826-48FB-B9C2-C3C49BF4A2E6}"/>
    <cellStyle name="Normal 10 4 4 2 2" xfId="511" xr:uid="{FAB5EC44-13CB-4E6D-98A5-61BFEF83E7EF}"/>
    <cellStyle name="Normal 10 4 4 2 2 2" xfId="1136" xr:uid="{0B8182CC-5CFE-4333-AFE0-866886213B19}"/>
    <cellStyle name="Normal 10 4 4 2 2 3" xfId="2682" xr:uid="{57C9BE20-C5C3-4104-92B2-BB718B46778F}"/>
    <cellStyle name="Normal 10 4 4 2 2 4" xfId="2683" xr:uid="{8FC745F7-CA0A-4627-975C-6E8B3609D266}"/>
    <cellStyle name="Normal 10 4 4 2 3" xfId="1137" xr:uid="{F903DC14-F181-4C6A-A1B8-F5F9794CE15A}"/>
    <cellStyle name="Normal 10 4 4 2 4" xfId="2684" xr:uid="{71BA5C47-C561-4674-A282-66B64C16417A}"/>
    <cellStyle name="Normal 10 4 4 2 5" xfId="2685" xr:uid="{2B8FE477-3BA0-41F6-8D6B-9EC831799627}"/>
    <cellStyle name="Normal 10 4 4 3" xfId="512" xr:uid="{E046DFF4-FA8E-4452-A15B-4D57AAB9BF45}"/>
    <cellStyle name="Normal 10 4 4 3 2" xfId="1138" xr:uid="{965B1859-83FA-4665-A5C9-90A0BEB55100}"/>
    <cellStyle name="Normal 10 4 4 3 3" xfId="2686" xr:uid="{44C3A932-4AE7-42D6-8D59-D53939ED4673}"/>
    <cellStyle name="Normal 10 4 4 3 4" xfId="2687" xr:uid="{7DE1F58F-85A3-45C1-BD5E-2A38D0190F56}"/>
    <cellStyle name="Normal 10 4 4 4" xfId="1139" xr:uid="{FE7D5D15-454E-43A4-9FE9-E6E4AC113156}"/>
    <cellStyle name="Normal 10 4 4 4 2" xfId="2688" xr:uid="{78DC5AAE-9CAD-4B4C-AE6D-76D4DBAEC1C0}"/>
    <cellStyle name="Normal 10 4 4 4 3" xfId="2689" xr:uid="{18812F90-A8A8-4CCF-A868-000C07EBCBF0}"/>
    <cellStyle name="Normal 10 4 4 4 4" xfId="2690" xr:uid="{50652B29-3FE8-4596-A362-F2405313C73B}"/>
    <cellStyle name="Normal 10 4 4 5" xfId="2691" xr:uid="{AF6758C9-08A2-4514-B98B-1F454D9AB4FE}"/>
    <cellStyle name="Normal 10 4 4 6" xfId="2692" xr:uid="{F13C79FF-AB5A-45D2-A5B5-6EE3CAA7E274}"/>
    <cellStyle name="Normal 10 4 4 7" xfId="2693" xr:uid="{A2E05714-8928-4B04-A35C-DBBA3DEDDE5F}"/>
    <cellStyle name="Normal 10 4 5" xfId="258" xr:uid="{DC24B6C3-C5A9-4AB7-8320-AC132F676D90}"/>
    <cellStyle name="Normal 10 4 5 2" xfId="513" xr:uid="{C9687CF8-0943-4B37-80F9-79C59E143E0A}"/>
    <cellStyle name="Normal 10 4 5 2 2" xfId="1140" xr:uid="{F81D4D70-DFB4-4FDD-AE16-4AF281D0512C}"/>
    <cellStyle name="Normal 10 4 5 2 3" xfId="2694" xr:uid="{B6C20E91-7BCC-4A92-87D7-B2A2A2556CAD}"/>
    <cellStyle name="Normal 10 4 5 2 4" xfId="2695" xr:uid="{336CBA07-7250-48C9-BD8A-9A3550387396}"/>
    <cellStyle name="Normal 10 4 5 3" xfId="1141" xr:uid="{BC871586-62C4-442D-83DC-559922BBB41C}"/>
    <cellStyle name="Normal 10 4 5 3 2" xfId="2696" xr:uid="{564046DB-035B-40B8-B3F6-AF28F31821C9}"/>
    <cellStyle name="Normal 10 4 5 3 3" xfId="2697" xr:uid="{161C3EBF-B691-4068-8F3D-C0173D267A73}"/>
    <cellStyle name="Normal 10 4 5 3 4" xfId="2698" xr:uid="{931A4EA3-479E-4BA5-8D44-0637F0C341B2}"/>
    <cellStyle name="Normal 10 4 5 4" xfId="2699" xr:uid="{E3E9460E-D324-4DE0-B603-FA0B8BE7C1C1}"/>
    <cellStyle name="Normal 10 4 5 5" xfId="2700" xr:uid="{CF29065B-0DBD-46DF-A2CD-DDF9C3A0F9FB}"/>
    <cellStyle name="Normal 10 4 5 6" xfId="2701" xr:uid="{1927B925-7F00-4E7F-AB55-605D074467FE}"/>
    <cellStyle name="Normal 10 4 6" xfId="514" xr:uid="{5BA4166F-E4A0-4ABA-B790-3B00B90DD3BA}"/>
    <cellStyle name="Normal 10 4 6 2" xfId="1142" xr:uid="{A07AA36E-6288-4326-8D48-94787030D4AE}"/>
    <cellStyle name="Normal 10 4 6 2 2" xfId="2702" xr:uid="{BFBA5784-2D48-49E1-8505-9B294F2922FD}"/>
    <cellStyle name="Normal 10 4 6 2 3" xfId="2703" xr:uid="{D220297E-2BA2-4601-980F-4A8A47138FFA}"/>
    <cellStyle name="Normal 10 4 6 2 4" xfId="2704" xr:uid="{EC0F56A6-CB1D-444B-ABB0-CC5FFD855B2A}"/>
    <cellStyle name="Normal 10 4 6 3" xfId="2705" xr:uid="{83F76CAA-036A-43AA-9601-CFE55B3C61FF}"/>
    <cellStyle name="Normal 10 4 6 4" xfId="2706" xr:uid="{C5FCC711-6ED7-4DDA-9B33-F08855901E6A}"/>
    <cellStyle name="Normal 10 4 6 5" xfId="2707" xr:uid="{3A4EC8E5-04A1-4969-9FCF-4CF976DCB6A0}"/>
    <cellStyle name="Normal 10 4 7" xfId="1143" xr:uid="{237A34B6-5401-4629-A864-51B03AAEE045}"/>
    <cellStyle name="Normal 10 4 7 2" xfId="2708" xr:uid="{0AF99837-DE34-487D-85BA-CD1993F279FF}"/>
    <cellStyle name="Normal 10 4 7 3" xfId="2709" xr:uid="{9D85E466-8428-4139-BE94-F87DD914338E}"/>
    <cellStyle name="Normal 10 4 7 4" xfId="2710" xr:uid="{671208C6-2ED9-4B51-930D-6617E3316511}"/>
    <cellStyle name="Normal 10 4 8" xfId="2711" xr:uid="{1F8FB559-117D-426E-B646-943A7B722354}"/>
    <cellStyle name="Normal 10 4 8 2" xfId="2712" xr:uid="{7BE3E7BD-2F3F-40A7-985D-11F5992E6AA4}"/>
    <cellStyle name="Normal 10 4 8 3" xfId="2713" xr:uid="{18905BCA-6C62-4A92-9A85-942E68FFCB9D}"/>
    <cellStyle name="Normal 10 4 8 4" xfId="2714" xr:uid="{63F70081-4687-4C01-9E6B-C861240C198B}"/>
    <cellStyle name="Normal 10 4 9" xfId="2715" xr:uid="{71326C67-047D-4217-A864-F4492A33CE5D}"/>
    <cellStyle name="Normal 10 5" xfId="58" xr:uid="{D8EE5231-4004-44B1-8F64-95D0ECB5F91A}"/>
    <cellStyle name="Normal 10 5 2" xfId="59" xr:uid="{A10E75DD-1252-46D9-AA14-97D8349BA610}"/>
    <cellStyle name="Normal 10 5 2 2" xfId="259" xr:uid="{46305046-2D63-4153-BFFA-0CCD3FF62F4B}"/>
    <cellStyle name="Normal 10 5 2 2 2" xfId="515" xr:uid="{25B79D10-D1BC-4FE2-AC98-3E714310AFA9}"/>
    <cellStyle name="Normal 10 5 2 2 2 2" xfId="1144" xr:uid="{D5EAD515-985D-412C-BF80-7033732F05B1}"/>
    <cellStyle name="Normal 10 5 2 2 2 3" xfId="2716" xr:uid="{A9CF45D3-85E4-4C7A-997B-11707114527A}"/>
    <cellStyle name="Normal 10 5 2 2 2 4" xfId="2717" xr:uid="{99B95D68-A6DF-46E7-B5EC-00A25E7A512B}"/>
    <cellStyle name="Normal 10 5 2 2 3" xfId="1145" xr:uid="{0DD89A16-EC4F-4600-BCD1-D8D594F217AD}"/>
    <cellStyle name="Normal 10 5 2 2 3 2" xfId="2718" xr:uid="{1014DF8C-4EEE-4738-BDA1-58F51C2D379B}"/>
    <cellStyle name="Normal 10 5 2 2 3 3" xfId="2719" xr:uid="{EB1FE003-7CEA-4EE6-B68B-077A7F7EA065}"/>
    <cellStyle name="Normal 10 5 2 2 3 4" xfId="2720" xr:uid="{4C97E748-DDB0-405B-B89B-1B02818D06CC}"/>
    <cellStyle name="Normal 10 5 2 2 4" xfId="2721" xr:uid="{09F2109B-80F3-4743-8A55-3AA17BA7A739}"/>
    <cellStyle name="Normal 10 5 2 2 5" xfId="2722" xr:uid="{20208B61-066A-49C8-AA4C-6C2B020ED848}"/>
    <cellStyle name="Normal 10 5 2 2 6" xfId="2723" xr:uid="{67120B0E-2B2B-4074-8B8D-BBB5FE8725BC}"/>
    <cellStyle name="Normal 10 5 2 3" xfId="516" xr:uid="{164BEFF4-8DB6-4DD8-A7B8-7A48D6F4B084}"/>
    <cellStyle name="Normal 10 5 2 3 2" xfId="1146" xr:uid="{4C4C508B-EAC0-4A06-BA11-D39BF01A4859}"/>
    <cellStyle name="Normal 10 5 2 3 2 2" xfId="2724" xr:uid="{D47CF6B1-418C-4EA1-BEEA-878F32EF28CF}"/>
    <cellStyle name="Normal 10 5 2 3 2 3" xfId="2725" xr:uid="{94D5A660-FCC9-4896-821C-4EF3B46DF0B9}"/>
    <cellStyle name="Normal 10 5 2 3 2 4" xfId="2726" xr:uid="{4F900A77-E2F4-427D-A101-C2A2445B3905}"/>
    <cellStyle name="Normal 10 5 2 3 3" xfId="2727" xr:uid="{FBC1D80D-D81F-4772-BF49-65AA41480356}"/>
    <cellStyle name="Normal 10 5 2 3 4" xfId="2728" xr:uid="{51E7B51D-3E43-443E-90DA-A53C4358F023}"/>
    <cellStyle name="Normal 10 5 2 3 5" xfId="2729" xr:uid="{0F19A9DA-FB92-4103-9A7C-DCEA0803F47C}"/>
    <cellStyle name="Normal 10 5 2 4" xfId="1147" xr:uid="{91B8DC06-D4D2-4DA6-8405-813D1165ECB9}"/>
    <cellStyle name="Normal 10 5 2 4 2" xfId="2730" xr:uid="{532D837E-0A58-4BE7-BCB0-C76C9F07A08E}"/>
    <cellStyle name="Normal 10 5 2 4 3" xfId="2731" xr:uid="{B7CF541C-2A92-446E-B1F9-4F855D025640}"/>
    <cellStyle name="Normal 10 5 2 4 4" xfId="2732" xr:uid="{7F8DB4C9-DA79-475E-B972-BCD0B4F3942A}"/>
    <cellStyle name="Normal 10 5 2 5" xfId="2733" xr:uid="{D9162A99-C35F-42C2-94D5-62E3F3E084FA}"/>
    <cellStyle name="Normal 10 5 2 5 2" xfId="2734" xr:uid="{F18F9C71-3563-41D5-AE66-4FFAF73B1A69}"/>
    <cellStyle name="Normal 10 5 2 5 3" xfId="2735" xr:uid="{3F56008F-B5AB-409C-8797-EEA89F25B997}"/>
    <cellStyle name="Normal 10 5 2 5 4" xfId="2736" xr:uid="{CBB5D9D7-13E6-41F0-B570-3E28127D93EC}"/>
    <cellStyle name="Normal 10 5 2 6" xfId="2737" xr:uid="{1483BCF9-8810-4668-8D11-376485F8AFF2}"/>
    <cellStyle name="Normal 10 5 2 7" xfId="2738" xr:uid="{FDA15E48-FBEA-47EC-8200-E93DE71759CE}"/>
    <cellStyle name="Normal 10 5 2 8" xfId="2739" xr:uid="{B274B4FE-8123-4685-8DC4-8CA578F126E3}"/>
    <cellStyle name="Normal 10 5 3" xfId="260" xr:uid="{BDE1B445-32CE-463C-9C8B-45803BB1470E}"/>
    <cellStyle name="Normal 10 5 3 2" xfId="517" xr:uid="{D6D7A430-8BC2-4134-8F02-4C3B8B55664D}"/>
    <cellStyle name="Normal 10 5 3 2 2" xfId="518" xr:uid="{C8642C39-64AC-46E3-859F-F3FCE09CD03F}"/>
    <cellStyle name="Normal 10 5 3 2 3" xfId="2740" xr:uid="{E01A320B-C3D4-4B25-986E-36B2F5602E8A}"/>
    <cellStyle name="Normal 10 5 3 2 4" xfId="2741" xr:uid="{D22241F4-FB0B-48E6-8224-74AFE4A734E2}"/>
    <cellStyle name="Normal 10 5 3 3" xfId="519" xr:uid="{C4438F97-9E06-4560-A08A-2A24692EBEB8}"/>
    <cellStyle name="Normal 10 5 3 3 2" xfId="2742" xr:uid="{BF6BED2D-6B64-4640-A171-5C55240498E7}"/>
    <cellStyle name="Normal 10 5 3 3 3" xfId="2743" xr:uid="{A507C4C7-1EFB-4755-833B-0057573CD8D2}"/>
    <cellStyle name="Normal 10 5 3 3 4" xfId="2744" xr:uid="{8E708F75-8D15-4E2D-A0A3-FA674E201FB0}"/>
    <cellStyle name="Normal 10 5 3 4" xfId="2745" xr:uid="{6B8A0D4E-A90A-4B8A-AF41-95A95A990A5F}"/>
    <cellStyle name="Normal 10 5 3 5" xfId="2746" xr:uid="{54AC2926-1BE2-4EF8-9A4A-8B45DBF44F2B}"/>
    <cellStyle name="Normal 10 5 3 6" xfId="2747" xr:uid="{CBFB1E46-01E2-45D8-AAA6-29C1999D7907}"/>
    <cellStyle name="Normal 10 5 4" xfId="261" xr:uid="{37A91C26-1420-4132-9055-31E77637CCFB}"/>
    <cellStyle name="Normal 10 5 4 2" xfId="520" xr:uid="{862C3AA7-EC40-4BFB-99FB-EFFBD147A429}"/>
    <cellStyle name="Normal 10 5 4 2 2" xfId="2748" xr:uid="{38EC177E-E63A-45A8-9244-E92515B05892}"/>
    <cellStyle name="Normal 10 5 4 2 3" xfId="2749" xr:uid="{45258660-6184-45E2-B812-644AF49A5252}"/>
    <cellStyle name="Normal 10 5 4 2 4" xfId="2750" xr:uid="{350321C5-02E9-457A-AE3B-AEC0ACE2E216}"/>
    <cellStyle name="Normal 10 5 4 3" xfId="2751" xr:uid="{835BFC44-C514-4F36-A97C-B29E82EC0BE6}"/>
    <cellStyle name="Normal 10 5 4 4" xfId="2752" xr:uid="{A6FB2721-336C-42D4-951E-DE98F0BEF0AB}"/>
    <cellStyle name="Normal 10 5 4 5" xfId="2753" xr:uid="{ADBF5A30-8AF3-4C9B-9B2C-2259A7C52490}"/>
    <cellStyle name="Normal 10 5 5" xfId="521" xr:uid="{37128E6F-6F6D-4009-A2C3-C51B26937F07}"/>
    <cellStyle name="Normal 10 5 5 2" xfId="2754" xr:uid="{DACB6C0C-BF41-4A3E-80EB-F68188F6E4F8}"/>
    <cellStyle name="Normal 10 5 5 3" xfId="2755" xr:uid="{F6EAC343-A4FC-4C91-8860-2C6B7B811FA9}"/>
    <cellStyle name="Normal 10 5 5 4" xfId="2756" xr:uid="{898A50B8-AD65-4A1D-98DE-ADABCB8EB7BE}"/>
    <cellStyle name="Normal 10 5 6" xfId="2757" xr:uid="{4908D410-5875-4967-895F-A3CC8FB0756C}"/>
    <cellStyle name="Normal 10 5 6 2" xfId="2758" xr:uid="{5B4CE1B9-BB95-4F1C-9171-48674518DAA0}"/>
    <cellStyle name="Normal 10 5 6 3" xfId="2759" xr:uid="{BA19A877-1185-449B-802F-604456194BBF}"/>
    <cellStyle name="Normal 10 5 6 4" xfId="2760" xr:uid="{1F2CFCC6-25FB-4575-9A43-80B1A0232AB3}"/>
    <cellStyle name="Normal 10 5 7" xfId="2761" xr:uid="{257318C8-FC9C-4902-9545-789AE64DEAA8}"/>
    <cellStyle name="Normal 10 5 8" xfId="2762" xr:uid="{158579EB-384D-4A6D-B51A-A9337A24A339}"/>
    <cellStyle name="Normal 10 5 9" xfId="2763" xr:uid="{FCB30E6A-33A8-45B7-831C-931CD5904ED6}"/>
    <cellStyle name="Normal 10 6" xfId="60" xr:uid="{461A13AC-2173-48BD-8556-FBC8F02757DE}"/>
    <cellStyle name="Normal 10 6 2" xfId="262" xr:uid="{0A9F2DC2-F9F6-4815-9ADD-E79688C6365A}"/>
    <cellStyle name="Normal 10 6 2 2" xfId="522" xr:uid="{5540FD09-2677-40BD-BA3A-6DD6720DF123}"/>
    <cellStyle name="Normal 10 6 2 2 2" xfId="1148" xr:uid="{D1F3BC6B-8CD6-4BF6-8314-62461FD50CA6}"/>
    <cellStyle name="Normal 10 6 2 2 2 2" xfId="1149" xr:uid="{46CD8372-A7C0-411C-B224-9589FC95D149}"/>
    <cellStyle name="Normal 10 6 2 2 3" xfId="1150" xr:uid="{787CF63B-0752-4EA9-84A4-90DA66503791}"/>
    <cellStyle name="Normal 10 6 2 2 4" xfId="2764" xr:uid="{9549CD75-FA30-4A38-BB89-4D7CDAB8597D}"/>
    <cellStyle name="Normal 10 6 2 3" xfId="1151" xr:uid="{1CECE78E-5751-4040-B3A5-BB989E22ECFD}"/>
    <cellStyle name="Normal 10 6 2 3 2" xfId="1152" xr:uid="{E9DFCC6C-F9D2-4788-B4DE-D1F6336B5CA6}"/>
    <cellStyle name="Normal 10 6 2 3 3" xfId="2765" xr:uid="{48D3481D-343C-4316-B10A-01836C23EEAE}"/>
    <cellStyle name="Normal 10 6 2 3 4" xfId="2766" xr:uid="{FFDA1B88-55C9-4F3C-9DB9-F4D659847799}"/>
    <cellStyle name="Normal 10 6 2 4" xfId="1153" xr:uid="{2FAF7601-E80A-4FB6-B97B-B7BC63773668}"/>
    <cellStyle name="Normal 10 6 2 5" xfId="2767" xr:uid="{BEAC0AC7-7DFB-4EF9-BCD3-82CE983CE5BF}"/>
    <cellStyle name="Normal 10 6 2 6" xfId="2768" xr:uid="{5F02645D-CB1D-4712-852D-21B5BD395FF8}"/>
    <cellStyle name="Normal 10 6 3" xfId="523" xr:uid="{22B5C6FC-05D1-46C6-9852-95F836DA1FBB}"/>
    <cellStyle name="Normal 10 6 3 2" xfId="1154" xr:uid="{D9A47493-8A27-4499-84E9-43BD8D70D3E8}"/>
    <cellStyle name="Normal 10 6 3 2 2" xfId="1155" xr:uid="{F26F59C8-A023-4ECE-916B-A72F5627D2F1}"/>
    <cellStyle name="Normal 10 6 3 2 3" xfId="2769" xr:uid="{6853BBDA-043F-4582-B920-8E42553C952E}"/>
    <cellStyle name="Normal 10 6 3 2 4" xfId="2770" xr:uid="{6600B664-6F52-4CB8-A91B-A0497B73DFF3}"/>
    <cellStyle name="Normal 10 6 3 3" xfId="1156" xr:uid="{6A222F77-CB2D-444A-AF1E-D78757E30D5E}"/>
    <cellStyle name="Normal 10 6 3 4" xfId="2771" xr:uid="{A79556CF-1EA6-42D7-AF6E-5DA22031F733}"/>
    <cellStyle name="Normal 10 6 3 5" xfId="2772" xr:uid="{AC9CB74D-3F27-4315-8440-1F0F20270E8D}"/>
    <cellStyle name="Normal 10 6 4" xfId="1157" xr:uid="{1843C689-3640-4195-A187-D26ACC9F9617}"/>
    <cellStyle name="Normal 10 6 4 2" xfId="1158" xr:uid="{20047A64-04A2-4AC0-A0F2-04010B13CFCE}"/>
    <cellStyle name="Normal 10 6 4 3" xfId="2773" xr:uid="{89509EA0-0D61-4D79-BF15-39C044FCF5D9}"/>
    <cellStyle name="Normal 10 6 4 4" xfId="2774" xr:uid="{F2A56668-3217-4656-82E7-1921450DFE15}"/>
    <cellStyle name="Normal 10 6 5" xfId="1159" xr:uid="{C0371B29-2F4B-43B7-BFEF-35A4988A7B30}"/>
    <cellStyle name="Normal 10 6 5 2" xfId="2775" xr:uid="{2D590BFB-E8C8-4071-97DC-A2920C86E93C}"/>
    <cellStyle name="Normal 10 6 5 3" xfId="2776" xr:uid="{48FF1AFE-B73A-4B5C-AB36-614CA8887E39}"/>
    <cellStyle name="Normal 10 6 5 4" xfId="2777" xr:uid="{74E7653C-3986-404F-9DEB-4B7E762CCEF0}"/>
    <cellStyle name="Normal 10 6 6" xfId="2778" xr:uid="{BDA772B5-FA10-4608-B912-0BBCE60B3F73}"/>
    <cellStyle name="Normal 10 6 7" xfId="2779" xr:uid="{76DD16DF-8C72-4244-A39E-13522414862F}"/>
    <cellStyle name="Normal 10 6 8" xfId="2780" xr:uid="{9643A4E6-AF24-421A-80E5-206AFCDE156E}"/>
    <cellStyle name="Normal 10 7" xfId="263" xr:uid="{1EF4C80D-0CDF-42CE-8C92-3263A5ABB5EF}"/>
    <cellStyle name="Normal 10 7 2" xfId="524" xr:uid="{B26C2E4D-5488-4F5C-9837-2A34F0D6A67C}"/>
    <cellStyle name="Normal 10 7 2 2" xfId="525" xr:uid="{19BE3B30-0B9A-4EE0-8BC2-64976BCE948F}"/>
    <cellStyle name="Normal 10 7 2 2 2" xfId="1160" xr:uid="{9CAF78F0-E9AC-4531-9381-214F9F08E107}"/>
    <cellStyle name="Normal 10 7 2 2 3" xfId="2781" xr:uid="{312102A9-9960-4A27-B3D3-D631A3674929}"/>
    <cellStyle name="Normal 10 7 2 2 4" xfId="2782" xr:uid="{72947F78-0738-474D-9707-F1020A0238DD}"/>
    <cellStyle name="Normal 10 7 2 3" xfId="1161" xr:uid="{A2898E89-BB63-486B-8A5C-1D4A3D526F2E}"/>
    <cellStyle name="Normal 10 7 2 4" xfId="2783" xr:uid="{4805DDB6-A2D0-4F51-BC12-8270ED2D081F}"/>
    <cellStyle name="Normal 10 7 2 5" xfId="2784" xr:uid="{723BABE3-74B3-427C-B7B8-9B6B8A84D412}"/>
    <cellStyle name="Normal 10 7 3" xfId="526" xr:uid="{F3A7F1ED-9FC1-4B19-84E1-12F8C315F825}"/>
    <cellStyle name="Normal 10 7 3 2" xfId="1162" xr:uid="{CB658A1C-41A4-467B-9A02-4BE4EF15C884}"/>
    <cellStyle name="Normal 10 7 3 3" xfId="2785" xr:uid="{31D81971-10B8-4E94-AEE3-104130975F7B}"/>
    <cellStyle name="Normal 10 7 3 4" xfId="2786" xr:uid="{C80E98E9-F1C1-49F3-843E-E2ACAF21F0D4}"/>
    <cellStyle name="Normal 10 7 4" xfId="1163" xr:uid="{4CB48C22-E84C-4A69-B663-52EEDADE7D4B}"/>
    <cellStyle name="Normal 10 7 4 2" xfId="2787" xr:uid="{4B34B202-5DAE-4163-B68A-AD61589A482E}"/>
    <cellStyle name="Normal 10 7 4 3" xfId="2788" xr:uid="{584ABD6E-FD3C-4361-A77F-668AC7C6DB7E}"/>
    <cellStyle name="Normal 10 7 4 4" xfId="2789" xr:uid="{B42A2A28-2EE8-45FF-8C70-ED7F692C0E00}"/>
    <cellStyle name="Normal 10 7 5" xfId="2790" xr:uid="{C11BB22D-681E-4FB7-8C32-9CC599EE8109}"/>
    <cellStyle name="Normal 10 7 6" xfId="2791" xr:uid="{3D4B9EC9-3BD9-4F3D-8561-1B48ED7B79C0}"/>
    <cellStyle name="Normal 10 7 7" xfId="2792" xr:uid="{EAD74ED4-C534-4713-911F-FC2286B237B7}"/>
    <cellStyle name="Normal 10 8" xfId="264" xr:uid="{C8F36AD7-C381-42E8-B539-AA72B490B798}"/>
    <cellStyle name="Normal 10 8 2" xfId="527" xr:uid="{040CFB02-9FBA-498D-87D6-D6BFD7F33B30}"/>
    <cellStyle name="Normal 10 8 2 2" xfId="1164" xr:uid="{A6A3A86D-F285-4664-90D8-CF378E595A4A}"/>
    <cellStyle name="Normal 10 8 2 3" xfId="2793" xr:uid="{7DC2C922-6472-4B08-A6D6-EB9F58010A67}"/>
    <cellStyle name="Normal 10 8 2 4" xfId="2794" xr:uid="{7FEAEADF-5D2F-4254-AEBC-3D8CD62C6A6B}"/>
    <cellStyle name="Normal 10 8 3" xfId="1165" xr:uid="{5E5FC355-5DAA-47DB-A27E-6CAEC63CB97F}"/>
    <cellStyle name="Normal 10 8 3 2" xfId="2795" xr:uid="{5D558AA9-2059-4863-A821-976BD2E5529B}"/>
    <cellStyle name="Normal 10 8 3 3" xfId="2796" xr:uid="{CC4AF04E-B675-46E6-B109-4602135B6BD7}"/>
    <cellStyle name="Normal 10 8 3 4" xfId="2797" xr:uid="{F11B3020-DEFB-4A1C-BD92-558F2DFB7DB2}"/>
    <cellStyle name="Normal 10 8 4" xfId="2798" xr:uid="{26AA5AED-4EF6-4E91-A1AC-4E380E32692C}"/>
    <cellStyle name="Normal 10 8 5" xfId="2799" xr:uid="{97DA3BA2-2DAB-4E68-9AF5-C6F07A08BFA6}"/>
    <cellStyle name="Normal 10 8 6" xfId="2800" xr:uid="{0B9BD664-4E76-4E83-A1B6-9C63503B6082}"/>
    <cellStyle name="Normal 10 9" xfId="265" xr:uid="{D76BAE4B-A1D6-4E97-99CA-6BF33520C66A}"/>
    <cellStyle name="Normal 10 9 2" xfId="1166" xr:uid="{47E4FEC6-F6B0-4423-ABE2-729E38A81AA2}"/>
    <cellStyle name="Normal 10 9 2 2" xfId="2801" xr:uid="{69A1CDAE-01D9-4C40-90B7-10FF24696A8E}"/>
    <cellStyle name="Normal 10 9 2 2 2" xfId="4330" xr:uid="{82EA63C6-CE54-4851-BD87-516F14FADC39}"/>
    <cellStyle name="Normal 10 9 2 2 3" xfId="4679" xr:uid="{989C7743-D055-4C6A-94DF-E660174C5B8E}"/>
    <cellStyle name="Normal 10 9 2 3" xfId="2802" xr:uid="{DB9A5ABA-A44C-4256-84E1-818324EAA3F7}"/>
    <cellStyle name="Normal 10 9 2 4" xfId="2803" xr:uid="{DED35D23-8032-4026-98FE-0497C6DDB1E5}"/>
    <cellStyle name="Normal 10 9 3" xfId="2804" xr:uid="{157D8B1D-7B0A-40C0-A43D-4DB95920156A}"/>
    <cellStyle name="Normal 10 9 3 2" xfId="5339" xr:uid="{07CBCE08-3109-47C2-BD11-B0900E0C95C1}"/>
    <cellStyle name="Normal 10 9 4" xfId="2805" xr:uid="{EF8029AE-FDBA-4C0E-AEED-E55AEA409841}"/>
    <cellStyle name="Normal 10 9 4 2" xfId="4562" xr:uid="{6B138679-3EDD-4334-B303-E470DA200700}"/>
    <cellStyle name="Normal 10 9 4 3" xfId="4680" xr:uid="{06968AD6-E354-4DE3-A84A-4F9A3B0FFA3F}"/>
    <cellStyle name="Normal 10 9 4 4" xfId="4600" xr:uid="{0E3CA5E7-CE85-41A4-A0E3-A80BBFD38EBB}"/>
    <cellStyle name="Normal 10 9 5" xfId="2806" xr:uid="{817E42B6-6EF8-49CC-8EF8-4358EE91AB7B}"/>
    <cellStyle name="Normal 11" xfId="61" xr:uid="{BFD0FB81-7E13-46C4-8DF9-A1AF1746CA01}"/>
    <cellStyle name="Normal 11 2" xfId="266" xr:uid="{E6ED223A-3D68-4958-8C97-53384CEAAE5D}"/>
    <cellStyle name="Normal 11 2 2" xfId="4647" xr:uid="{2F1A5184-3D0E-4658-92CC-E1331FC12450}"/>
    <cellStyle name="Normal 11 3" xfId="4335" xr:uid="{3F4EBDDD-DAA2-406C-8E4B-9F30CF443DCA}"/>
    <cellStyle name="Normal 11 3 2" xfId="4541" xr:uid="{05C2B6CC-AF9A-4B8C-8E09-8847A17D66D0}"/>
    <cellStyle name="Normal 11 3 3" xfId="4724" xr:uid="{3B9E1CAD-41C2-42B9-AF1F-135D010ACA3E}"/>
    <cellStyle name="Normal 11 3 4" xfId="4701" xr:uid="{7FE2AB16-437A-434C-A490-218DBAE21919}"/>
    <cellStyle name="Normal 12" xfId="62" xr:uid="{A0A10CC4-C15E-483D-AF7F-4782DC15824A}"/>
    <cellStyle name="Normal 12 2" xfId="267" xr:uid="{B3C420FF-555D-4620-9D9A-9D65E211ABDE}"/>
    <cellStyle name="Normal 12 2 2" xfId="4648" xr:uid="{27648D50-1CFA-44BE-B4BC-E3C69B4B40D5}"/>
    <cellStyle name="Normal 12 3" xfId="4542" xr:uid="{DCC51BBC-CE41-499E-873A-78618F228E59}"/>
    <cellStyle name="Normal 13" xfId="63" xr:uid="{40F11954-3559-474C-95BF-C63589D2D7C2}"/>
    <cellStyle name="Normal 13 2" xfId="64" xr:uid="{9E6E1B7D-D507-45D9-BF22-65633B9B44C9}"/>
    <cellStyle name="Normal 13 2 2" xfId="268" xr:uid="{65CFD893-2188-48D9-89FE-BA1A64382EB4}"/>
    <cellStyle name="Normal 13 2 2 2" xfId="4649" xr:uid="{B2597A83-12A2-44F6-B6A5-3B25F7AAF20F}"/>
    <cellStyle name="Normal 13 2 3" xfId="4337" xr:uid="{7A38DDD9-24A3-4356-811A-DCB43A66AE21}"/>
    <cellStyle name="Normal 13 2 3 2" xfId="4543" xr:uid="{851402C5-A5D8-4F75-B63A-B477F5871B80}"/>
    <cellStyle name="Normal 13 2 3 3" xfId="4725" xr:uid="{17AC0F01-A0A3-460F-8553-334E5C37E50D}"/>
    <cellStyle name="Normal 13 2 3 4" xfId="4702" xr:uid="{2587ECBB-3D58-49BF-99A0-F73DC8E6D38C}"/>
    <cellStyle name="Normal 13 3" xfId="269" xr:uid="{D785EB91-D4F5-428E-A867-A9596DA6664C}"/>
    <cellStyle name="Normal 13 3 2" xfId="4421" xr:uid="{C89634D5-85E4-465B-B3FF-0D3BA184CDE3}"/>
    <cellStyle name="Normal 13 3 3" xfId="4338" xr:uid="{F1E46126-609A-4FAC-B309-132D187E6BA3}"/>
    <cellStyle name="Normal 13 3 4" xfId="4566" xr:uid="{5ACD40EE-C381-498F-AB72-2416F5F269A5}"/>
    <cellStyle name="Normal 13 3 5" xfId="4726" xr:uid="{37F8D05F-50E8-4950-8A63-F7C04FE7EDF9}"/>
    <cellStyle name="Normal 13 4" xfId="4339" xr:uid="{79243491-ABA5-40F5-868A-3CC40ABF14AB}"/>
    <cellStyle name="Normal 13 5" xfId="4336" xr:uid="{00CECA2F-7FE4-4231-888C-EBCB512E5105}"/>
    <cellStyle name="Normal 14" xfId="65" xr:uid="{7D39B8BB-5A2B-4864-A69D-9C044CE493EB}"/>
    <cellStyle name="Normal 14 18" xfId="4341" xr:uid="{9A6829FF-887B-48DC-877B-D5B1CC449DE6}"/>
    <cellStyle name="Normal 14 2" xfId="270" xr:uid="{B2129DA5-EB9D-4CBC-9D71-AD61496BF176}"/>
    <cellStyle name="Normal 14 2 2" xfId="430" xr:uid="{DA0B6ADA-38BD-4F6D-9C60-133AA41E3F55}"/>
    <cellStyle name="Normal 14 2 2 2" xfId="431" xr:uid="{F032B7D3-AEC7-4F14-B65F-0803820B076D}"/>
    <cellStyle name="Normal 14 2 3" xfId="432" xr:uid="{371F05FB-98A9-4417-9E92-7008896C6532}"/>
    <cellStyle name="Normal 14 3" xfId="433" xr:uid="{746491DE-CDAB-402E-BB3A-0642EAD609A9}"/>
    <cellStyle name="Normal 14 3 2" xfId="4650" xr:uid="{65BDC665-71DB-4140-B1A8-F81DF25B3B31}"/>
    <cellStyle name="Normal 14 4" xfId="4340" xr:uid="{63C90460-9368-45AE-8246-27A0BDFA93A6}"/>
    <cellStyle name="Normal 14 4 2" xfId="4544" xr:uid="{683D9E03-6D8C-49A6-B7D8-FE97A87FC7F4}"/>
    <cellStyle name="Normal 14 4 3" xfId="4727" xr:uid="{01096373-A427-4960-B5B8-6F6D98258AAF}"/>
    <cellStyle name="Normal 14 4 4" xfId="4703" xr:uid="{C417599D-C2DA-4C4B-9AC0-9334C668BC0C}"/>
    <cellStyle name="Normal 15" xfId="66" xr:uid="{2FD45424-DF09-482B-BB23-EA79B73160ED}"/>
    <cellStyle name="Normal 15 2" xfId="67" xr:uid="{47D9E6B8-3847-4493-BC19-8E0AD1A34E35}"/>
    <cellStyle name="Normal 15 2 2" xfId="271" xr:uid="{035642B7-6CA2-4551-ADD2-C7C79E39D009}"/>
    <cellStyle name="Normal 15 2 2 2" xfId="4453" xr:uid="{EC35EE84-D3AC-4C03-8AF4-94B94958DDD1}"/>
    <cellStyle name="Normal 15 2 3" xfId="4546" xr:uid="{E888E992-F360-49BD-938C-5908750A0018}"/>
    <cellStyle name="Normal 15 3" xfId="272" xr:uid="{F6FF3D49-CB3C-498D-97CD-31C00C9B2D1E}"/>
    <cellStyle name="Normal 15 3 2" xfId="4422" xr:uid="{71B42D42-BB14-47E0-98D4-7DBE377DB098}"/>
    <cellStyle name="Normal 15 3 3" xfId="4343" xr:uid="{1AC50989-0ABE-4D48-B7D8-928F005A1005}"/>
    <cellStyle name="Normal 15 3 4" xfId="4567" xr:uid="{665BA5CC-D1CE-42FF-8F0E-B912666AF6A8}"/>
    <cellStyle name="Normal 15 3 5" xfId="4729" xr:uid="{87C7D46A-6598-442D-A812-9F3A4BEBBCDB}"/>
    <cellStyle name="Normal 15 4" xfId="4342" xr:uid="{6CFE6277-C63C-4F05-8385-DF6F9EAA1991}"/>
    <cellStyle name="Normal 15 4 2" xfId="4545" xr:uid="{8771463A-29BD-4943-A137-B228E63CEAE0}"/>
    <cellStyle name="Normal 15 4 3" xfId="4728" xr:uid="{A5CC0878-BDC4-4AE0-8C8B-FE037D3DC6DE}"/>
    <cellStyle name="Normal 15 4 4" xfId="4704" xr:uid="{D4318262-1B03-4C61-8AEF-C8E1A6C9D6CB}"/>
    <cellStyle name="Normal 16" xfId="68" xr:uid="{554557D7-BDB5-46B0-8962-D9B5F0974FE6}"/>
    <cellStyle name="Normal 16 2" xfId="273" xr:uid="{C763EDCA-EEBC-4F38-ADE6-BF42DF598264}"/>
    <cellStyle name="Normal 16 2 2" xfId="4423" xr:uid="{2740B163-07CA-4D32-96FC-66A881025687}"/>
    <cellStyle name="Normal 16 2 3" xfId="4344" xr:uid="{13011388-F6D0-48F2-A1A9-028E093BBF70}"/>
    <cellStyle name="Normal 16 2 4" xfId="4568" xr:uid="{5833EF54-3F65-46A6-925F-D8AAF212BE10}"/>
    <cellStyle name="Normal 16 2 5" xfId="4730" xr:uid="{9F5AA7F3-51C7-4BD5-BBE9-54CCFF25FAA0}"/>
    <cellStyle name="Normal 16 3" xfId="274" xr:uid="{169A61FD-9EC7-468A-9B49-A909F45339E2}"/>
    <cellStyle name="Normal 17" xfId="69" xr:uid="{00805367-AC27-4FCB-9BF9-94680DEFCF94}"/>
    <cellStyle name="Normal 17 2" xfId="275" xr:uid="{4ACA44EB-BC8D-430D-B52E-70DE004B104F}"/>
    <cellStyle name="Normal 17 2 2" xfId="4424" xr:uid="{52B0258A-49E3-4C24-A9F4-4E2A4F190708}"/>
    <cellStyle name="Normal 17 2 3" xfId="4346" xr:uid="{117021B4-99F2-4AEB-AE3A-B40D06C84AF1}"/>
    <cellStyle name="Normal 17 2 4" xfId="4569" xr:uid="{52C44814-24C0-446C-A43B-B2A2473A021A}"/>
    <cellStyle name="Normal 17 2 5" xfId="4731" xr:uid="{B380022E-D6D8-41EB-A0D7-A3077F1E3D3F}"/>
    <cellStyle name="Normal 17 3" xfId="4347" xr:uid="{529BD638-30B4-40FA-8883-3B0405D08E72}"/>
    <cellStyle name="Normal 17 4" xfId="4345" xr:uid="{D1C27821-09D7-4BAE-83FD-578E4F909118}"/>
    <cellStyle name="Normal 18" xfId="70" xr:uid="{346D9510-48ED-4A2D-A8F4-E0798F691FDE}"/>
    <cellStyle name="Normal 18 2" xfId="276" xr:uid="{E8BFD861-9093-4EAA-8218-ACA323E6C6B0}"/>
    <cellStyle name="Normal 18 2 2" xfId="4454" xr:uid="{86F2FCA0-57DB-4770-B62C-9EA6A8BB46E6}"/>
    <cellStyle name="Normal 18 3" xfId="4348" xr:uid="{81EB3E09-7AC9-4084-8256-312188833C79}"/>
    <cellStyle name="Normal 18 3 2" xfId="4547" xr:uid="{FC86019F-F490-43E2-8685-203E22E5D677}"/>
    <cellStyle name="Normal 18 3 3" xfId="4732" xr:uid="{9698534E-E619-4547-8940-A62DCC693B96}"/>
    <cellStyle name="Normal 18 3 4" xfId="4705" xr:uid="{BCD21E49-9E65-41D1-B8E9-B79B9B420CDC}"/>
    <cellStyle name="Normal 19" xfId="71" xr:uid="{02E264D2-553B-4F50-A8CB-D481C21A5B85}"/>
    <cellStyle name="Normal 19 2" xfId="72" xr:uid="{7B08AAE7-E1AF-4D41-AE06-2EF524FF22DC}"/>
    <cellStyle name="Normal 19 2 2" xfId="277" xr:uid="{20870A7A-16A5-4C24-A522-F5733BBC15EC}"/>
    <cellStyle name="Normal 19 2 2 2" xfId="4651" xr:uid="{72FDE71A-8508-46A6-940F-A02BCA8A1C34}"/>
    <cellStyle name="Normal 19 2 3" xfId="4549" xr:uid="{7AD65BC2-67AC-45C2-BD6D-9748CD3A4FD2}"/>
    <cellStyle name="Normal 19 3" xfId="278" xr:uid="{68006312-C790-442A-83BB-F2AFB22FAA22}"/>
    <cellStyle name="Normal 19 3 2" xfId="4652" xr:uid="{4F41052A-8830-44C4-88D1-39F8C5D43424}"/>
    <cellStyle name="Normal 19 4" xfId="4548" xr:uid="{0A1CC916-08AC-4A7A-B9C3-438EC4B22921}"/>
    <cellStyle name="Normal 2" xfId="3" xr:uid="{0035700C-F3A5-4A6F-B63A-5CE25669DEE2}"/>
    <cellStyle name="Normal 2 2" xfId="73" xr:uid="{C5DD6412-1255-4321-BC3D-DC0CDA902493}"/>
    <cellStyle name="Normal 2 2 2" xfId="74" xr:uid="{596BDE1F-3D2C-4C79-AC90-8178D00902CA}"/>
    <cellStyle name="Normal 2 2 2 2" xfId="279" xr:uid="{8AE7CB5A-2109-4BAA-9C1A-051C65145E6A}"/>
    <cellStyle name="Normal 2 2 2 2 2" xfId="4655" xr:uid="{F15683B0-0147-425A-9738-9A9F34BF5A93}"/>
    <cellStyle name="Normal 2 2 2 3" xfId="4551" xr:uid="{C38EB933-1EFF-4EFC-BB96-A5E58F4C91D6}"/>
    <cellStyle name="Normal 2 2 3" xfId="280" xr:uid="{A7AE8CFA-6E73-4519-9F28-30F1D6017B07}"/>
    <cellStyle name="Normal 2 2 3 2" xfId="4455" xr:uid="{67517B78-BA9A-4B7E-B5A5-E4866883D794}"/>
    <cellStyle name="Normal 2 2 3 2 2" xfId="4585" xr:uid="{C9EC7BEA-71C9-4F40-AB0E-4F2721C80C6C}"/>
    <cellStyle name="Normal 2 2 3 2 2 2" xfId="4656" xr:uid="{02C7218F-830B-413C-9B12-DC0D4F238594}"/>
    <cellStyle name="Normal 2 2 3 2 2 3" xfId="5353" xr:uid="{92F9A0E8-140D-48A3-A553-D42E2E3F616B}"/>
    <cellStyle name="Normal 2 2 3 2 3" xfId="4750" xr:uid="{A8A3D61E-005E-4F92-A493-93FBB05DDEC2}"/>
    <cellStyle name="Normal 2 2 3 2 4" xfId="5305" xr:uid="{D6EC731B-4EE7-44C0-818F-F0B67CA44DE7}"/>
    <cellStyle name="Normal 2 2 3 3" xfId="4435" xr:uid="{FA6B54A5-75B2-49BB-B163-6EAD0EC27C04}"/>
    <cellStyle name="Normal 2 2 3 4" xfId="4706" xr:uid="{B9BD46C7-9BC0-43DD-92A2-36E6E9E10337}"/>
    <cellStyle name="Normal 2 2 3 5" xfId="4695" xr:uid="{38C43507-BD56-4951-A6C5-C0DB5589D6ED}"/>
    <cellStyle name="Normal 2 2 4" xfId="4349" xr:uid="{E9D39480-91C4-4212-A941-065A2E409001}"/>
    <cellStyle name="Normal 2 2 4 2" xfId="4550" xr:uid="{243B25F7-2DC9-441E-B953-0E62D7C674DD}"/>
    <cellStyle name="Normal 2 2 4 3" xfId="4733" xr:uid="{BBE54704-3862-4BFF-A2D1-7316A7E6E7B4}"/>
    <cellStyle name="Normal 2 2 4 4" xfId="4707" xr:uid="{9D0A9FB1-E70D-4727-A188-F73E67ED6080}"/>
    <cellStyle name="Normal 2 2 5" xfId="4654" xr:uid="{193D04FD-DEB9-49CE-AD33-467DAD8C72CF}"/>
    <cellStyle name="Normal 2 2 6" xfId="4753" xr:uid="{76E46DB8-A741-4797-8EAB-B1C4E7BEC21F}"/>
    <cellStyle name="Normal 2 3" xfId="75" xr:uid="{8B62D850-FDAD-4CC4-8C48-AE12AA99254E}"/>
    <cellStyle name="Normal 2 3 2" xfId="76" xr:uid="{D2728800-636F-4E6B-8752-A0F60F3992A4}"/>
    <cellStyle name="Normal 2 3 2 2" xfId="281" xr:uid="{0FF60CB8-C181-4F41-87BC-016E72CE1379}"/>
    <cellStyle name="Normal 2 3 2 2 2" xfId="4657" xr:uid="{0C66540F-DA80-4EE9-9A15-2152583C9FA8}"/>
    <cellStyle name="Normal 2 3 2 3" xfId="4351" xr:uid="{843A45F4-97DA-4760-B7E3-2E11FB63D77C}"/>
    <cellStyle name="Normal 2 3 2 3 2" xfId="4553" xr:uid="{E40479B2-05DA-4F3C-81D6-45F49761C2F3}"/>
    <cellStyle name="Normal 2 3 2 3 3" xfId="4735" xr:uid="{DCE59C6D-0A95-4DB8-B95A-AF57C004EABC}"/>
    <cellStyle name="Normal 2 3 2 3 4" xfId="4708" xr:uid="{C10CC054-AECC-4703-8B7E-8C752281F799}"/>
    <cellStyle name="Normal 2 3 3" xfId="77" xr:uid="{9C0849BF-79BB-4932-8EFA-02E41C36AD13}"/>
    <cellStyle name="Normal 2 3 4" xfId="78" xr:uid="{1D8BF7BF-A4A3-48D8-9FA3-E336CD735CDC}"/>
    <cellStyle name="Normal 2 3 5" xfId="185" xr:uid="{11EFC096-48B9-4FC7-A46B-3BFDB9961992}"/>
    <cellStyle name="Normal 2 3 5 2" xfId="4658" xr:uid="{7601D6BF-26D4-448B-BCEC-A6151C5124AF}"/>
    <cellStyle name="Normal 2 3 6" xfId="4350" xr:uid="{F138AE72-8D82-4107-B053-5938BDB040A5}"/>
    <cellStyle name="Normal 2 3 6 2" xfId="4552" xr:uid="{6C8284A3-2520-4C49-AF44-E5530240265F}"/>
    <cellStyle name="Normal 2 3 6 3" xfId="4734" xr:uid="{E954CA06-4000-44B9-B5A8-C8253A1F3E7D}"/>
    <cellStyle name="Normal 2 3 6 4" xfId="4709" xr:uid="{2A659853-C3E9-4294-BC18-CF2F138394EC}"/>
    <cellStyle name="Normal 2 3 7" xfId="5318" xr:uid="{35EDF39A-5099-442A-81A2-A91BC94AFC58}"/>
    <cellStyle name="Normal 2 4" xfId="79" xr:uid="{8D04DBF2-E592-4BF1-A587-B32C444AB40B}"/>
    <cellStyle name="Normal 2 4 2" xfId="80" xr:uid="{F6D23FFC-9345-49E6-9A92-A3D8A3E53423}"/>
    <cellStyle name="Normal 2 4 3" xfId="282" xr:uid="{32414F63-6DD0-478B-AA1E-8823FB0EF916}"/>
    <cellStyle name="Normal 2 4 3 2" xfId="4659" xr:uid="{2C8B9E2F-09A0-49C2-928B-905719D4D77B}"/>
    <cellStyle name="Normal 2 4 3 3" xfId="4673" xr:uid="{35AAC67F-02A3-4DAE-AE33-CCE9A4A190B4}"/>
    <cellStyle name="Normal 2 4 4" xfId="4554" xr:uid="{569DA76E-C50E-47FD-B658-A1C885BE3CBC}"/>
    <cellStyle name="Normal 2 4 5" xfId="4754" xr:uid="{4945E2ED-BBC1-4BE3-A6A3-7EBC85ACFCE5}"/>
    <cellStyle name="Normal 2 4 6" xfId="4752" xr:uid="{61DC8280-97CB-4CE9-9BCF-978AA7E84CEE}"/>
    <cellStyle name="Normal 2 5" xfId="184" xr:uid="{40103F3D-9782-48C9-897A-27DDFC08A231}"/>
    <cellStyle name="Normal 2 5 2" xfId="284" xr:uid="{4F407BB4-9A31-4475-B748-042C9D4899AA}"/>
    <cellStyle name="Normal 2 5 2 2" xfId="2505" xr:uid="{28195C20-300F-4647-8BB5-6C1FEABAC8E9}"/>
    <cellStyle name="Normal 2 5 3" xfId="283" xr:uid="{EF2D73E1-7562-4EAF-B0A1-3151C133A17B}"/>
    <cellStyle name="Normal 2 5 3 2" xfId="4586" xr:uid="{E3F67BC8-739D-4D17-A22C-21F0FD9437E2}"/>
    <cellStyle name="Normal 2 5 3 3" xfId="4746" xr:uid="{C5BEC067-3D89-46B9-BF7C-7C8EAB4527C3}"/>
    <cellStyle name="Normal 2 5 3 4" xfId="5302" xr:uid="{2882557A-D79B-4E84-97E5-F47A3A45EFFC}"/>
    <cellStyle name="Normal 2 5 3 4 2" xfId="5345" xr:uid="{FF2B50A8-7FBA-4750-8CBF-5FD0BB8D245D}"/>
    <cellStyle name="Normal 2 5 4" xfId="4660" xr:uid="{FBE4384A-CF13-4260-B373-27063CF9B80F}"/>
    <cellStyle name="Normal 2 5 5" xfId="4615" xr:uid="{BFFB86D3-F4ED-4823-A6EB-AF65AA493C1D}"/>
    <cellStyle name="Normal 2 5 6" xfId="4614" xr:uid="{193571E2-0F54-4E20-95AA-F5ADA3043569}"/>
    <cellStyle name="Normal 2 5 7" xfId="4749" xr:uid="{518508C1-030B-45A3-877F-7BE4D15F95A1}"/>
    <cellStyle name="Normal 2 5 8" xfId="4719" xr:uid="{A217078D-85C0-4472-851F-F9945108D528}"/>
    <cellStyle name="Normal 2 6" xfId="285" xr:uid="{7E1186AE-577A-479E-9A26-82FF4263BC28}"/>
    <cellStyle name="Normal 2 6 2" xfId="286" xr:uid="{5E54A050-BB35-4EC8-801A-8BDBA653CCC4}"/>
    <cellStyle name="Normal 2 6 3" xfId="452" xr:uid="{BA109B92-8DB3-45B5-A718-26A5847F1EB8}"/>
    <cellStyle name="Normal 2 6 3 2" xfId="5335" xr:uid="{E16799EC-85B3-49C3-BCA8-F617F7E7A00A}"/>
    <cellStyle name="Normal 2 6 4" xfId="4661" xr:uid="{3A84F8FF-C069-4FBE-96B9-273D05400E35}"/>
    <cellStyle name="Normal 2 6 5" xfId="4612" xr:uid="{05D4F467-3AF1-4838-8153-863242A5CE6F}"/>
    <cellStyle name="Normal 2 6 5 2" xfId="4710" xr:uid="{DDB8D653-7083-4A02-AF6B-1E62FFB067D9}"/>
    <cellStyle name="Normal 2 6 6" xfId="4598" xr:uid="{B0BA7A30-33B2-4184-9100-12BF5110D242}"/>
    <cellStyle name="Normal 2 6 7" xfId="5322" xr:uid="{AFD64522-9BEE-4CB5-BC1C-A26E4E7993F8}"/>
    <cellStyle name="Normal 2 6 8" xfId="5331" xr:uid="{3C91BA26-EE36-44E6-B2B8-31B5C25FC1E9}"/>
    <cellStyle name="Normal 2 7" xfId="287" xr:uid="{AA8413A7-54D3-4FF1-8D52-06CA18DA12AA}"/>
    <cellStyle name="Normal 2 7 2" xfId="4456" xr:uid="{E6729A91-BDBD-4768-A613-609FB5A21648}"/>
    <cellStyle name="Normal 2 7 3" xfId="4662" xr:uid="{0175C394-1C92-48FE-AE77-07CD703669AC}"/>
    <cellStyle name="Normal 2 7 4" xfId="5303" xr:uid="{B1E0912B-6A71-42B0-8230-CF5943D0E765}"/>
    <cellStyle name="Normal 2 8" xfId="4508" xr:uid="{693C393D-7144-400B-A325-651AD64B3F86}"/>
    <cellStyle name="Normal 2 9" xfId="4653" xr:uid="{552A4FF4-A62C-4C81-B833-0118BBF76B1E}"/>
    <cellStyle name="Normal 20" xfId="434" xr:uid="{7691AD6E-9021-4313-B494-4D67FDC42E3D}"/>
    <cellStyle name="Normal 20 2" xfId="435" xr:uid="{7089F3A7-3C21-4017-BF42-447AD2B6C95A}"/>
    <cellStyle name="Normal 20 2 2" xfId="436" xr:uid="{D300104F-3D0B-4D7B-8F95-5CE1BB5AAFE3}"/>
    <cellStyle name="Normal 20 2 2 2" xfId="4425" xr:uid="{22FC8B55-8683-4839-AE57-C3A3B836BB1D}"/>
    <cellStyle name="Normal 20 2 2 3" xfId="4417" xr:uid="{BC801445-1BA5-4CEA-A591-15F28ED51602}"/>
    <cellStyle name="Normal 20 2 2 4" xfId="4582" xr:uid="{CAB5441D-DA99-4ABF-AB26-0E5587FF3D32}"/>
    <cellStyle name="Normal 20 2 2 5" xfId="4744" xr:uid="{2E3D4C79-9D89-4110-A390-E67425AECEF7}"/>
    <cellStyle name="Normal 20 2 3" xfId="4420" xr:uid="{21BD5E10-9B4F-4C44-8D8E-FC0FEB8429BE}"/>
    <cellStyle name="Normal 20 2 4" xfId="4416" xr:uid="{4DFA2613-4062-4A12-AF3F-A54DE56867B4}"/>
    <cellStyle name="Normal 20 2 5" xfId="4581" xr:uid="{D5E49366-6CE0-4DAC-8AE0-510CD3F9D4C7}"/>
    <cellStyle name="Normal 20 2 6" xfId="4743" xr:uid="{410A85AF-DE6F-4C22-AD25-48B2D2225701}"/>
    <cellStyle name="Normal 20 3" xfId="1167" xr:uid="{67D1F8A5-BA37-4AC6-A87F-A2D67EEF945C}"/>
    <cellStyle name="Normal 20 3 2" xfId="4457" xr:uid="{14A118A6-C297-401C-819A-398244585CE0}"/>
    <cellStyle name="Normal 20 4" xfId="4352" xr:uid="{E5854232-49D7-4923-A668-FCABFA40F6ED}"/>
    <cellStyle name="Normal 20 4 2" xfId="4555" xr:uid="{8A23FB2D-E1D2-4526-9FF7-6D48C38C6C48}"/>
    <cellStyle name="Normal 20 4 3" xfId="4736" xr:uid="{0DF9F8EE-4231-4E1C-ACAB-069184369993}"/>
    <cellStyle name="Normal 20 4 4" xfId="4711" xr:uid="{527AA363-7EB9-4D1A-9D72-47301FFED7FC}"/>
    <cellStyle name="Normal 20 5" xfId="4433" xr:uid="{2B3FC44D-C368-427E-9A8C-43D994F2458E}"/>
    <cellStyle name="Normal 20 5 2" xfId="5328" xr:uid="{0898C6F6-115A-4E5F-9495-BAB9B48AB0FE}"/>
    <cellStyle name="Normal 20 6" xfId="4587" xr:uid="{B0D63FC7-F413-46F7-840B-AA42F19EC182}"/>
    <cellStyle name="Normal 20 7" xfId="4696" xr:uid="{DD385D0F-C7C5-4EA5-BCDB-5EC451E49568}"/>
    <cellStyle name="Normal 20 8" xfId="4717" xr:uid="{43357FE6-1DCE-45ED-8DA2-1A6BCEE392E0}"/>
    <cellStyle name="Normal 20 9" xfId="4716" xr:uid="{9844B41E-D8F8-4E62-91E0-C5A448FAE4B0}"/>
    <cellStyle name="Normal 21" xfId="437" xr:uid="{5D920D31-407D-41B6-9324-7B57F2AE2F85}"/>
    <cellStyle name="Normal 21 2" xfId="438" xr:uid="{1C8CE833-5C67-4988-B3EA-3A85A9A52F32}"/>
    <cellStyle name="Normal 21 2 2" xfId="439" xr:uid="{ADEE776C-F059-4BA5-9AAC-F32592ABDD0C}"/>
    <cellStyle name="Normal 21 3" xfId="4353" xr:uid="{5F277081-06ED-4140-A04E-DCE28C26E7FA}"/>
    <cellStyle name="Normal 21 3 2" xfId="4459" xr:uid="{74537A43-595A-4501-9BAC-C54C3216734D}"/>
    <cellStyle name="Normal 21 3 2 2" xfId="5358" xr:uid="{0E5E4818-D42E-4F99-AC8C-84B194A4A92E}"/>
    <cellStyle name="Normal 21 3 3" xfId="4458" xr:uid="{C9F0D8C4-32EA-4D27-9E2F-93E3F1E913FF}"/>
    <cellStyle name="Normal 21 4" xfId="4570" xr:uid="{DADC60B7-E8C9-4AC4-95B2-285710B160CC}"/>
    <cellStyle name="Normal 21 4 2" xfId="5359" xr:uid="{08C43969-0CCA-4D7D-A5BC-AE7CD540EA7A}"/>
    <cellStyle name="Normal 21 5" xfId="4737" xr:uid="{EDDCC17A-FE0A-4791-8448-99FCFED42111}"/>
    <cellStyle name="Normal 22" xfId="440" xr:uid="{571EE0F8-3FAA-44E4-BF85-04AA82CDAE10}"/>
    <cellStyle name="Normal 22 2" xfId="441" xr:uid="{1D2C03F0-71B9-4B42-B719-4EE223F9FB37}"/>
    <cellStyle name="Normal 22 3" xfId="4310" xr:uid="{99988680-5059-4C40-99F2-3CC8374BF538}"/>
    <cellStyle name="Normal 22 3 2" xfId="4354" xr:uid="{404CBF52-7143-4E65-8621-932EE2E78F4C}"/>
    <cellStyle name="Normal 22 3 2 2" xfId="4461" xr:uid="{494A0B7A-FDD7-48A9-87CC-4B63AEBF51C7}"/>
    <cellStyle name="Normal 22 3 3" xfId="4460" xr:uid="{23B7F881-3A6F-4571-BCC3-11EE4F6B7ED3}"/>
    <cellStyle name="Normal 22 3 4" xfId="4691" xr:uid="{57BF908D-6659-4E64-B405-46F2BBE695CB}"/>
    <cellStyle name="Normal 22 4" xfId="4313" xr:uid="{426A0EB9-4820-4799-87A3-2758664D6393}"/>
    <cellStyle name="Normal 22 4 10" xfId="5356" xr:uid="{CB094F58-320A-4435-871E-6F36646755C9}"/>
    <cellStyle name="Normal 22 4 2" xfId="4431" xr:uid="{1381C568-994A-45B7-A44C-E03B72FC596E}"/>
    <cellStyle name="Normal 22 4 3" xfId="4571" xr:uid="{70BB440A-3FB4-4958-8799-DB90B6D738E0}"/>
    <cellStyle name="Normal 22 4 3 2" xfId="4590" xr:uid="{9AC400F2-5C16-485B-A6CB-C9A0368BADE1}"/>
    <cellStyle name="Normal 22 4 3 3" xfId="4748" xr:uid="{3D1341D4-1D87-4A0D-A0F8-A51BD14CCFB4}"/>
    <cellStyle name="Normal 22 4 3 4" xfId="5338" xr:uid="{BF77ACEE-2E77-429F-B352-3E83BEBA8160}"/>
    <cellStyle name="Normal 22 4 3 5" xfId="5334" xr:uid="{1940A1AD-7E95-422C-A2E5-DBD1BC06C4C9}"/>
    <cellStyle name="Normal 22 4 4" xfId="4692" xr:uid="{FA6D97B6-2FDD-4AE3-89DA-BAF394052481}"/>
    <cellStyle name="Normal 22 4 5" xfId="4604" xr:uid="{B15EE486-B718-453E-928D-9622C79D07D6}"/>
    <cellStyle name="Normal 22 4 6" xfId="4595" xr:uid="{A111F867-D499-44CA-8B92-2F5BE93BD91E}"/>
    <cellStyle name="Normal 22 4 7" xfId="4594" xr:uid="{1B461FDA-42DA-480C-B837-91556BC17DA2}"/>
    <cellStyle name="Normal 22 4 8" xfId="4593" xr:uid="{2A65DBE8-FA8E-4CEF-AC82-1B8F220AE7C6}"/>
    <cellStyle name="Normal 22 4 9" xfId="4592" xr:uid="{B0776676-FE96-4846-B06A-07C783B7D314}"/>
    <cellStyle name="Normal 22 5" xfId="4738" xr:uid="{ECE25954-C0BF-4FB5-81DE-0191112B453C}"/>
    <cellStyle name="Normal 23" xfId="442" xr:uid="{261A320F-38EB-4315-9380-CC6008E2C622}"/>
    <cellStyle name="Normal 23 2" xfId="2500" xr:uid="{B6055D77-047A-4973-A73D-ACF1F2569A48}"/>
    <cellStyle name="Normal 23 2 2" xfId="4356" xr:uid="{5BD4B842-26A9-4BDA-A4A4-BE653FB109EE}"/>
    <cellStyle name="Normal 23 2 2 2" xfId="4751" xr:uid="{F330732A-922D-4A27-86F4-D93DFCB2DBD3}"/>
    <cellStyle name="Normal 23 2 2 3" xfId="4693" xr:uid="{100EBC21-9700-4047-A798-464550CAB9D8}"/>
    <cellStyle name="Normal 23 2 2 4" xfId="4663" xr:uid="{DFB0CE53-F261-4AEF-A442-23CDEADDDD5E}"/>
    <cellStyle name="Normal 23 2 3" xfId="4605" xr:uid="{C7B1C4EA-741D-425A-8EA0-D69218B39130}"/>
    <cellStyle name="Normal 23 2 4" xfId="4712" xr:uid="{53816EE1-3A78-402E-939B-4B28BF1DF748}"/>
    <cellStyle name="Normal 23 3" xfId="4426" xr:uid="{29C9D9AF-6339-4809-955A-52D2FF2ABED2}"/>
    <cellStyle name="Normal 23 4" xfId="4355" xr:uid="{11486E95-F3B8-4709-8868-50369FB3C312}"/>
    <cellStyle name="Normal 23 5" xfId="4572" xr:uid="{E0F2E308-7B5D-4DAC-A42F-76805C69AE47}"/>
    <cellStyle name="Normal 23 6" xfId="4739" xr:uid="{1910DAED-A806-45B8-AE12-86F231133C10}"/>
    <cellStyle name="Normal 24" xfId="443" xr:uid="{98EDA62B-53C3-4391-8417-68244EDBB382}"/>
    <cellStyle name="Normal 24 2" xfId="444" xr:uid="{C7728185-0D37-4575-B0B6-99FDB445436E}"/>
    <cellStyle name="Normal 24 2 2" xfId="4428" xr:uid="{34A35CE0-8A64-482E-8CFD-D0BA2D6571F7}"/>
    <cellStyle name="Normal 24 2 3" xfId="4358" xr:uid="{23FE33C8-CD6C-47C3-85AA-8E580156B113}"/>
    <cellStyle name="Normal 24 2 4" xfId="4574" xr:uid="{703FE224-28A3-4DF2-965E-0EE74E0AD2A7}"/>
    <cellStyle name="Normal 24 2 5" xfId="4741" xr:uid="{EBB478B6-55B4-4BDA-B05F-544F5BBCD64E}"/>
    <cellStyle name="Normal 24 3" xfId="4427" xr:uid="{288FE86E-B65B-4EC5-9A60-213FF7C9D753}"/>
    <cellStyle name="Normal 24 4" xfId="4357" xr:uid="{1C5AC2ED-6AC1-495A-893F-7D2AE9577551}"/>
    <cellStyle name="Normal 24 5" xfId="4573" xr:uid="{BA35E35D-9B73-4CE9-B07C-5627E0A5495C}"/>
    <cellStyle name="Normal 24 6" xfId="4740" xr:uid="{B5897AE2-8DED-414F-AF49-26ABBFF63F35}"/>
    <cellStyle name="Normal 25" xfId="451" xr:uid="{B122A1C5-F905-4017-A6C6-FECA300D4E79}"/>
    <cellStyle name="Normal 25 2" xfId="4360" xr:uid="{C4CFCD9D-4A83-4C09-8F2D-603E73D5C2D7}"/>
    <cellStyle name="Normal 25 2 2" xfId="5337" xr:uid="{DDB8C01A-2F33-40E7-AA03-2E6D99EA8D37}"/>
    <cellStyle name="Normal 25 3" xfId="4429" xr:uid="{2682525C-BF4E-4576-82F9-FA73766A43E1}"/>
    <cellStyle name="Normal 25 4" xfId="4359" xr:uid="{DEAB44E2-DA61-44F8-BC5A-0DF5047A00CE}"/>
    <cellStyle name="Normal 25 5" xfId="4575" xr:uid="{42A0D56A-111A-4C1F-850C-8770393681B4}"/>
    <cellStyle name="Normal 26" xfId="2498" xr:uid="{D139B85B-0A81-4A53-AC65-D53F77A524B6}"/>
    <cellStyle name="Normal 26 2" xfId="2499" xr:uid="{5830FCCC-7541-4590-8D5E-5842A64C8412}"/>
    <cellStyle name="Normal 26 2 2" xfId="4362" xr:uid="{189A2CEB-3E50-47E4-92A7-050C07DAE852}"/>
    <cellStyle name="Normal 26 3" xfId="4361" xr:uid="{3FC210F6-8403-4BA4-B442-8E17126D7BBD}"/>
    <cellStyle name="Normal 26 3 2" xfId="4436" xr:uid="{09A00FCE-C009-483D-9668-15160704AF7B}"/>
    <cellStyle name="Normal 27" xfId="2507" xr:uid="{A8C4492E-4D74-4D68-80DB-EBEAF412654E}"/>
    <cellStyle name="Normal 27 2" xfId="4364" xr:uid="{8897583D-58DF-4667-AD4B-7CD5CA62CCD1}"/>
    <cellStyle name="Normal 27 3" xfId="4363" xr:uid="{F1D45B3A-4AF0-4F84-A0DC-F70C11E0680F}"/>
    <cellStyle name="Normal 27 4" xfId="4599" xr:uid="{40673DEC-C793-476E-B345-7BA1F93CCD7E}"/>
    <cellStyle name="Normal 27 5" xfId="5320" xr:uid="{02DA2F4F-284A-4CF0-A11C-3DB24D7F928F}"/>
    <cellStyle name="Normal 27 6" xfId="4589" xr:uid="{4289C69C-3232-4126-866B-AF34B16A3A7D}"/>
    <cellStyle name="Normal 27 7" xfId="5332" xr:uid="{BA87C1F4-6D64-4195-A8CD-3AB319A4AE99}"/>
    <cellStyle name="Normal 28" xfId="4365" xr:uid="{3FB5BC6E-EE53-4FBC-B84B-CB82B7AC46D1}"/>
    <cellStyle name="Normal 28 2" xfId="4366" xr:uid="{9322D768-CBC1-4A09-8F38-E41B8E324FDF}"/>
    <cellStyle name="Normal 28 3" xfId="4367" xr:uid="{169E0478-4A93-4FAD-86F1-CAD5B2D3F312}"/>
    <cellStyle name="Normal 29" xfId="4368" xr:uid="{B4A7A092-A0AD-46FE-94BC-16F8AF2F6E4B}"/>
    <cellStyle name="Normal 29 2" xfId="4369" xr:uid="{E8199811-F169-44CA-BBA2-7CDBB399FBCB}"/>
    <cellStyle name="Normal 3" xfId="2" xr:uid="{665067A7-73F8-4B7E-BFD2-7BB3B9468366}"/>
    <cellStyle name="Normal 3 2" xfId="81" xr:uid="{B4A48D22-A6C0-4391-AF14-582567D4FC5B}"/>
    <cellStyle name="Normal 3 2 2" xfId="82" xr:uid="{460EB2A4-2CE1-4135-BCA3-8C4283A422A8}"/>
    <cellStyle name="Normal 3 2 2 2" xfId="288" xr:uid="{7D547747-E850-4D96-B88F-A74A329B8C01}"/>
    <cellStyle name="Normal 3 2 2 2 2" xfId="4665" xr:uid="{708130C4-0533-4512-ACC7-6539CB005E26}"/>
    <cellStyle name="Normal 3 2 2 3" xfId="4556" xr:uid="{DD36C45F-985B-4440-BD47-AED9076F1D8D}"/>
    <cellStyle name="Normal 3 2 3" xfId="83" xr:uid="{FC8A420D-22FB-47B7-9621-83F11634C148}"/>
    <cellStyle name="Normal 3 2 4" xfId="289" xr:uid="{467EBC30-E889-49A1-A802-C7A881F107C4}"/>
    <cellStyle name="Normal 3 2 4 2" xfId="4666" xr:uid="{D877B9D8-E15D-42F1-9120-3A6DD1CDD010}"/>
    <cellStyle name="Normal 3 2 5" xfId="2506" xr:uid="{8732319D-4417-4FE7-B780-36CBB5830C51}"/>
    <cellStyle name="Normal 3 2 5 2" xfId="4509" xr:uid="{75860F6D-63AC-444D-89F7-52BDFF7BD7A4}"/>
    <cellStyle name="Normal 3 2 5 3" xfId="5304" xr:uid="{DCD4AFA8-ED54-4648-88DA-C22261B1095D}"/>
    <cellStyle name="Normal 3 3" xfId="84" xr:uid="{03B4B99D-E12C-4F4D-A07A-23B6BA3A53E7}"/>
    <cellStyle name="Normal 3 3 2" xfId="290" xr:uid="{CA4E83A0-217D-41E6-94B4-C4C054E02E37}"/>
    <cellStyle name="Normal 3 3 2 2" xfId="4667" xr:uid="{FB1F7526-709E-475E-B818-CBEE02703486}"/>
    <cellStyle name="Normal 3 3 3" xfId="4557" xr:uid="{635585B7-6574-4453-B558-DC7BC85A3946}"/>
    <cellStyle name="Normal 3 4" xfId="85" xr:uid="{DC894270-B6C2-42DC-BECD-707BEC1BFD9E}"/>
    <cellStyle name="Normal 3 4 2" xfId="2502" xr:uid="{7D9B7BD6-7E3D-46E5-A3A5-8ECCC9842529}"/>
    <cellStyle name="Normal 3 4 2 2" xfId="4668" xr:uid="{6B34D8DA-D28C-492D-9A36-F9F78AA0B0A3}"/>
    <cellStyle name="Normal 3 4 3" xfId="5341" xr:uid="{8A8497F0-B16D-4B78-99F8-4E00C9208C5F}"/>
    <cellStyle name="Normal 3 5" xfId="2501" xr:uid="{59241DC2-1D0A-4684-89D7-C02BB62BFC40}"/>
    <cellStyle name="Normal 3 5 2" xfId="4669" xr:uid="{685B6F53-2395-49AF-A829-674C76D2B3FB}"/>
    <cellStyle name="Normal 3 5 3" xfId="4745" xr:uid="{8C6FDBF0-A88E-40DB-8F57-C7DD248F382C}"/>
    <cellStyle name="Normal 3 5 4" xfId="4713" xr:uid="{9B9AF841-C4DC-4046-B39F-CD73342C97D3}"/>
    <cellStyle name="Normal 3 6" xfId="4664" xr:uid="{BF61014E-6C33-440F-9F5C-6EBFFAFA6026}"/>
    <cellStyle name="Normal 3 6 2" xfId="5336" xr:uid="{08944096-4D5C-4D57-9095-076F4BFC3DB3}"/>
    <cellStyle name="Normal 3 6 2 2" xfId="5333" xr:uid="{B044F307-D079-47CC-98AC-6DCBD7F6DEB7}"/>
    <cellStyle name="Normal 30" xfId="4370" xr:uid="{EEB987F7-A5E3-4962-836B-B435B1F94375}"/>
    <cellStyle name="Normal 30 2" xfId="4371" xr:uid="{F566FF78-9CC3-48BD-9AE0-F185D157E136}"/>
    <cellStyle name="Normal 31" xfId="4372" xr:uid="{C4B6D05D-769A-4D23-AC2B-CE8AEA0F31C2}"/>
    <cellStyle name="Normal 31 2" xfId="4373" xr:uid="{04D9ABB5-1E9F-47CA-BDC6-58849655ABF2}"/>
    <cellStyle name="Normal 32" xfId="4374" xr:uid="{EB34D034-806D-4875-896F-C623CF691DA1}"/>
    <cellStyle name="Normal 33" xfId="4375" xr:uid="{8F84EEC1-4940-4219-8781-E26103F00B9F}"/>
    <cellStyle name="Normal 33 2" xfId="4376" xr:uid="{FBC8D9ED-DA39-4F8C-8635-82DFDC27D281}"/>
    <cellStyle name="Normal 34" xfId="4377" xr:uid="{9D54CFBE-BA87-4848-BB32-3AEC25735622}"/>
    <cellStyle name="Normal 34 2" xfId="4378" xr:uid="{273A3EC6-59B4-471D-B532-CF877CFC7259}"/>
    <cellStyle name="Normal 35" xfId="4379" xr:uid="{BDDF9600-4018-45CF-838F-EED605C0CA28}"/>
    <cellStyle name="Normal 35 2" xfId="4380" xr:uid="{BA70F247-EEAD-4DAA-AFF4-4400DEE247AE}"/>
    <cellStyle name="Normal 36" xfId="4381" xr:uid="{BFD9822F-FF68-4898-930B-7E3FA3510590}"/>
    <cellStyle name="Normal 36 2" xfId="4382" xr:uid="{2030A7EF-E69F-4957-8D76-410A163D99F6}"/>
    <cellStyle name="Normal 37" xfId="4383" xr:uid="{DE85C97C-FFDC-4359-9E93-B537D326F4E8}"/>
    <cellStyle name="Normal 37 2" xfId="4384" xr:uid="{36B7818A-B0ED-42B1-8466-B959F39FBA50}"/>
    <cellStyle name="Normal 38" xfId="4385" xr:uid="{97AE567F-58EC-43A9-A353-AFCF07438098}"/>
    <cellStyle name="Normal 38 2" xfId="4386" xr:uid="{2E501DE8-71F1-4351-9A36-AEFC32760461}"/>
    <cellStyle name="Normal 39" xfId="4387" xr:uid="{F61D91A5-27B3-4711-A1EB-FBDBC95C75AA}"/>
    <cellStyle name="Normal 39 2" xfId="4388" xr:uid="{164C6C42-B022-4952-95D2-BF26CAD7CF5A}"/>
    <cellStyle name="Normal 39 2 2" xfId="4389" xr:uid="{C48B6FD2-3B68-4797-84C8-80407984F043}"/>
    <cellStyle name="Normal 39 3" xfId="4390" xr:uid="{B7BBE9AC-59EF-49FD-B11F-D5E2F8E73451}"/>
    <cellStyle name="Normal 4" xfId="86" xr:uid="{897C2AE4-6749-4FF6-9AB4-55FD6B093E6B}"/>
    <cellStyle name="Normal 4 2" xfId="87" xr:uid="{A3F9D5BB-DE02-4CA9-BF87-548D6508E670}"/>
    <cellStyle name="Normal 4 2 2" xfId="88" xr:uid="{89308172-A546-4C36-AF27-93B7671142EB}"/>
    <cellStyle name="Normal 4 2 2 2" xfId="445" xr:uid="{1EF38EFF-85A6-4D10-8E2F-1A8DD6687B8E}"/>
    <cellStyle name="Normal 4 2 2 3" xfId="2807" xr:uid="{B6AC8F15-BC8E-4672-9402-E3224CA9F364}"/>
    <cellStyle name="Normal 4 2 2 4" xfId="2808" xr:uid="{1A793F26-D5DE-4EAF-A88D-205772A2A3CD}"/>
    <cellStyle name="Normal 4 2 2 4 2" xfId="2809" xr:uid="{49DDD462-E410-4D69-A865-C262DC0C5CDD}"/>
    <cellStyle name="Normal 4 2 2 4 3" xfId="2810" xr:uid="{D39D739D-9FEC-4F2D-AC79-34028415FA4C}"/>
    <cellStyle name="Normal 4 2 2 4 3 2" xfId="2811" xr:uid="{8A616B5A-0C43-4777-AF5B-36E3BE805189}"/>
    <cellStyle name="Normal 4 2 2 4 3 3" xfId="4312" xr:uid="{24088766-6575-4532-A4AF-FC05F4A924D6}"/>
    <cellStyle name="Normal 4 2 3" xfId="2493" xr:uid="{44191A20-6BA7-43B5-89D1-C54C7BCEB22F}"/>
    <cellStyle name="Normal 4 2 3 2" xfId="2504" xr:uid="{684AD246-EEFB-49DE-A313-4415050B8DAA}"/>
    <cellStyle name="Normal 4 2 3 2 2" xfId="4462" xr:uid="{B1EB4EBA-0FD8-43DE-B5CE-3E9004CDD0E4}"/>
    <cellStyle name="Normal 4 2 3 2 3" xfId="5347" xr:uid="{34298253-334D-43F9-89FE-E4C75D001091}"/>
    <cellStyle name="Normal 4 2 3 3" xfId="4463" xr:uid="{F1560D11-F26C-4C02-9F02-B8988AB66B8F}"/>
    <cellStyle name="Normal 4 2 3 3 2" xfId="4464" xr:uid="{90D379C7-0FD6-4B88-9A7C-DD73A3B0B045}"/>
    <cellStyle name="Normal 4 2 3 4" xfId="4465" xr:uid="{76E8642C-4E22-4B4F-8BA0-FE91CDCD8015}"/>
    <cellStyle name="Normal 4 2 3 5" xfId="4466" xr:uid="{E0A3D54A-7FD5-4587-9890-85C7F9023339}"/>
    <cellStyle name="Normal 4 2 4" xfId="2494" xr:uid="{BA486F98-322A-4BE6-88CD-CB437BEA245D}"/>
    <cellStyle name="Normal 4 2 4 2" xfId="4392" xr:uid="{91E7CAA6-4894-4704-B47C-7B6350C87A42}"/>
    <cellStyle name="Normal 4 2 4 2 2" xfId="4467" xr:uid="{A1F70B1D-28A2-4FE0-8C31-48535DC22307}"/>
    <cellStyle name="Normal 4 2 4 2 3" xfId="4694" xr:uid="{A52DD6CE-48B2-453A-9884-4C3E14192431}"/>
    <cellStyle name="Normal 4 2 4 2 4" xfId="4613" xr:uid="{761590BA-6B27-4658-8D30-743E489B5173}"/>
    <cellStyle name="Normal 4 2 4 3" xfId="4576" xr:uid="{EE84748D-F48C-48D0-8F9C-FCAFA8FB5CE0}"/>
    <cellStyle name="Normal 4 2 4 4" xfId="4714" xr:uid="{6AEDC4B2-DE3A-4369-BEA9-59030039A508}"/>
    <cellStyle name="Normal 4 2 5" xfId="1168" xr:uid="{E0BAC04B-3D4C-4F4B-A5AD-D5570780FE7D}"/>
    <cellStyle name="Normal 4 2 6" xfId="4558" xr:uid="{5F3391E2-C93C-469D-866D-3EDF2584A07B}"/>
    <cellStyle name="Normal 4 2 7" xfId="5350" xr:uid="{14BFC1F8-D7CF-4806-AF96-A8F95AD03B5C}"/>
    <cellStyle name="Normal 4 3" xfId="528" xr:uid="{4FB1C96F-B119-40FA-89AC-1509DA2C506B}"/>
    <cellStyle name="Normal 4 3 2" xfId="1170" xr:uid="{268C9671-7043-40A6-A5E8-D327AFDC4645}"/>
    <cellStyle name="Normal 4 3 2 2" xfId="1171" xr:uid="{037D0A0C-5FAD-4CB8-BC91-0875D76E3E03}"/>
    <cellStyle name="Normal 4 3 2 3" xfId="1172" xr:uid="{07460498-A1C9-4759-BB91-FDE423090280}"/>
    <cellStyle name="Normal 4 3 3" xfId="1169" xr:uid="{0320DC68-6CAE-48C6-9265-48BD6942C8CA}"/>
    <cellStyle name="Normal 4 3 3 2" xfId="4434" xr:uid="{1096D00C-3ED5-451E-949D-AE6DFEFAE57C}"/>
    <cellStyle name="Normal 4 3 4" xfId="2812" xr:uid="{337CC060-E7E4-4A49-A3E2-40F8456BC796}"/>
    <cellStyle name="Normal 4 3 5" xfId="2813" xr:uid="{9B6C26DA-4852-4741-84B5-3AFF1EA81AD0}"/>
    <cellStyle name="Normal 4 3 5 2" xfId="2814" xr:uid="{0E5983C5-A8BB-4DFB-96AA-41C6EFBCB4EC}"/>
    <cellStyle name="Normal 4 3 5 3" xfId="2815" xr:uid="{8D42E9FF-B309-45D5-8A8F-C79BECF01BC1}"/>
    <cellStyle name="Normal 4 3 5 3 2" xfId="2816" xr:uid="{06227458-E3C6-4E8E-8480-03F7B80DB5DA}"/>
    <cellStyle name="Normal 4 3 5 3 3" xfId="4311" xr:uid="{5508860D-CB2D-42F9-8545-A62675F3E27A}"/>
    <cellStyle name="Normal 4 3 6" xfId="4314" xr:uid="{3A0D08E4-C639-410C-8A22-6F2B79C85E18}"/>
    <cellStyle name="Normal 4 3 7" xfId="5348" xr:uid="{3137C7C6-75A2-4A73-BD9B-9A8047EA4642}"/>
    <cellStyle name="Normal 4 4" xfId="453" xr:uid="{41598BC2-877A-485C-B4AC-A7B7B1A181FE}"/>
    <cellStyle name="Normal 4 4 2" xfId="2495" xr:uid="{18CFB897-4B41-44EA-ADD1-063BF9F74B26}"/>
    <cellStyle name="Normal 4 4 2 2" xfId="5354" xr:uid="{9B1043A9-8E71-4486-B06E-5C802EED426B}"/>
    <cellStyle name="Normal 4 4 3" xfId="2503" xr:uid="{990E7841-64AF-4A6F-8A34-08215AA58D99}"/>
    <cellStyle name="Normal 4 4 3 2" xfId="4317" xr:uid="{D0C09024-6D6C-4122-82D4-237AA9BAE6FB}"/>
    <cellStyle name="Normal 4 4 3 3" xfId="4316" xr:uid="{54E7A3BC-F36F-4652-9C51-47DC0223B250}"/>
    <cellStyle name="Normal 4 4 4" xfId="4747" xr:uid="{4FAF74FE-7983-4AA4-849A-797F4770129C}"/>
    <cellStyle name="Normal 4 4 5" xfId="5346" xr:uid="{38A2ACF0-36CE-4B53-A7E1-D854F011C776}"/>
    <cellStyle name="Normal 4 5" xfId="2496" xr:uid="{D59E3EA5-7F63-4795-B0D3-E39E5A7008BE}"/>
    <cellStyle name="Normal 4 5 2" xfId="4391" xr:uid="{07628A8D-8C89-415A-A67F-5CA119A0A5F5}"/>
    <cellStyle name="Normal 4 6" xfId="2497" xr:uid="{3681293D-A44D-4DBE-9691-74DDA81D32F9}"/>
    <cellStyle name="Normal 4 7" xfId="900" xr:uid="{5589CE27-06A1-4B89-A894-8B50CE04DE42}"/>
    <cellStyle name="Normal 4 8" xfId="5349" xr:uid="{AFF76BFE-54C4-4BCA-ACAF-3738CF42A3D9}"/>
    <cellStyle name="Normal 40" xfId="4393" xr:uid="{7A3595FA-9BFC-496D-82DF-4DC6D33A757F}"/>
    <cellStyle name="Normal 40 2" xfId="4394" xr:uid="{0FE41DF9-0A26-4051-9A6A-22FB5E7EAA7F}"/>
    <cellStyle name="Normal 40 2 2" xfId="4395" xr:uid="{83749D73-15B9-41CB-8EF1-963F2634BA32}"/>
    <cellStyle name="Normal 40 3" xfId="4396" xr:uid="{C6019C9A-9963-4218-ABDE-438753C8089D}"/>
    <cellStyle name="Normal 41" xfId="4397" xr:uid="{2D106697-068F-4454-963A-2BC9EE49AF27}"/>
    <cellStyle name="Normal 41 2" xfId="4398" xr:uid="{6DDFF5DA-3B17-45AE-A31A-EA0A12C292CE}"/>
    <cellStyle name="Normal 42" xfId="4399" xr:uid="{E913700A-4F41-4472-963F-970543AAEDE6}"/>
    <cellStyle name="Normal 42 2" xfId="4400" xr:uid="{E581D9A2-297E-4279-A033-A3DC7A7DB1CC}"/>
    <cellStyle name="Normal 43" xfId="4401" xr:uid="{3E4A99F2-503F-407C-8897-5BFCBCC13DFA}"/>
    <cellStyle name="Normal 43 2" xfId="4402" xr:uid="{097CD0DC-C7E6-4B31-A867-8D64D2174B5A}"/>
    <cellStyle name="Normal 44" xfId="4412" xr:uid="{569FAD1B-82BF-43B7-B432-4228A62B34CA}"/>
    <cellStyle name="Normal 44 2" xfId="4413" xr:uid="{514379FA-9A6A-4AEA-9BF4-4A74430ACA5A}"/>
    <cellStyle name="Normal 45" xfId="4674" xr:uid="{94187F6C-74C5-4901-ADAE-65CBB170683C}"/>
    <cellStyle name="Normal 45 2" xfId="5324" xr:uid="{01D50895-6E94-4E17-ACD5-0F8BE11234EE}"/>
    <cellStyle name="Normal 45 3" xfId="5323" xr:uid="{2ECB41CD-8D44-45BA-8E54-8D1E1DC4AB8D}"/>
    <cellStyle name="Normal 5" xfId="89" xr:uid="{8CD69085-457A-4C60-BEB0-967191E12D5A}"/>
    <cellStyle name="Normal 5 10" xfId="291" xr:uid="{6182A866-3613-4F10-9D95-18AFFBD03DFF}"/>
    <cellStyle name="Normal 5 10 2" xfId="529" xr:uid="{170BFB35-121C-442C-BAC8-036F1ED242E2}"/>
    <cellStyle name="Normal 5 10 2 2" xfId="1173" xr:uid="{C4D1372A-2F93-4A94-8A2B-560C004E4086}"/>
    <cellStyle name="Normal 5 10 2 3" xfId="2817" xr:uid="{8873565A-6254-4AE8-9B2F-9936DBCB3038}"/>
    <cellStyle name="Normal 5 10 2 4" xfId="2818" xr:uid="{E09707CC-3F5E-4E1E-88A0-A41B205501A4}"/>
    <cellStyle name="Normal 5 10 3" xfId="1174" xr:uid="{B60C44BD-A241-4771-A1AA-A533512F1713}"/>
    <cellStyle name="Normal 5 10 3 2" xfId="2819" xr:uid="{A57D2E9D-1FE3-4D97-A397-22DA456796D1}"/>
    <cellStyle name="Normal 5 10 3 3" xfId="2820" xr:uid="{61A26515-8EFD-438F-82EA-905A608EC1C4}"/>
    <cellStyle name="Normal 5 10 3 4" xfId="2821" xr:uid="{8D86ACA3-B8F3-44ED-9FD0-8DF9D4ECE440}"/>
    <cellStyle name="Normal 5 10 4" xfId="2822" xr:uid="{0793CD30-0D51-44F3-A1D2-8C2DA85C7DA9}"/>
    <cellStyle name="Normal 5 10 5" xfId="2823" xr:uid="{8B12CDAA-1B64-49CE-AE22-887A33F50145}"/>
    <cellStyle name="Normal 5 10 6" xfId="2824" xr:uid="{5124C6FE-8789-4677-9665-A7B3ED59C9A8}"/>
    <cellStyle name="Normal 5 11" xfId="292" xr:uid="{A1D66D7D-69DB-4040-8643-6B487EAC6E23}"/>
    <cellStyle name="Normal 5 11 2" xfId="1175" xr:uid="{534110C3-E999-4CC7-A351-3E71C843F326}"/>
    <cellStyle name="Normal 5 11 2 2" xfId="2825" xr:uid="{00B7C7EA-FF78-4495-A82B-D48AB3CDD178}"/>
    <cellStyle name="Normal 5 11 2 2 2" xfId="4403" xr:uid="{2DBFF988-73BD-42A4-A355-53F4C7DDA805}"/>
    <cellStyle name="Normal 5 11 2 2 3" xfId="4681" xr:uid="{A47DDC8E-4766-4028-9994-7EDE42358571}"/>
    <cellStyle name="Normal 5 11 2 3" xfId="2826" xr:uid="{EDF4E8F5-81B5-4826-8B08-3171DF387461}"/>
    <cellStyle name="Normal 5 11 2 4" xfId="2827" xr:uid="{3CD3D345-5E08-4EBC-9CC8-6EB5ED37274B}"/>
    <cellStyle name="Normal 5 11 3" xfId="2828" xr:uid="{29588233-F71D-4641-BFFE-26BB66A37CE8}"/>
    <cellStyle name="Normal 5 11 3 2" xfId="5340" xr:uid="{0449AA9D-E9A7-4797-8A3C-2514B9170229}"/>
    <cellStyle name="Normal 5 11 4" xfId="2829" xr:uid="{8E8FF922-79D9-48FF-9CDC-7032716727E8}"/>
    <cellStyle name="Normal 5 11 4 2" xfId="4577" xr:uid="{FFCEB9F2-3628-4C78-BBE9-02AC54FEF77F}"/>
    <cellStyle name="Normal 5 11 4 3" xfId="4682" xr:uid="{D551D075-64C0-4017-B1C3-0252FB1BEF2B}"/>
    <cellStyle name="Normal 5 11 4 4" xfId="4606" xr:uid="{6F1002C4-BE8D-4616-9BE2-C020FAB18B31}"/>
    <cellStyle name="Normal 5 11 5" xfId="2830" xr:uid="{B226DEAC-381E-4D0B-B392-0FB520ED2D71}"/>
    <cellStyle name="Normal 5 12" xfId="1176" xr:uid="{C380039B-EE1C-4EB3-8DF7-B0CD2B683AC3}"/>
    <cellStyle name="Normal 5 12 2" xfId="2831" xr:uid="{9D9E8869-0F7E-4DC0-82AE-940C1DC4FAA6}"/>
    <cellStyle name="Normal 5 12 3" xfId="2832" xr:uid="{1B34B208-2453-44A3-B3BA-415EA34808ED}"/>
    <cellStyle name="Normal 5 12 4" xfId="2833" xr:uid="{A49C2FD4-45B3-4460-B924-D7D821AB56C6}"/>
    <cellStyle name="Normal 5 13" xfId="901" xr:uid="{1C5ACBCA-9882-4474-9445-B3F3847DD7D2}"/>
    <cellStyle name="Normal 5 13 2" xfId="2834" xr:uid="{F3E4D54E-B69C-424F-ADB5-F39E6B3F544E}"/>
    <cellStyle name="Normal 5 13 3" xfId="2835" xr:uid="{315F9395-C76A-4D6A-BAA2-1484C8578D3B}"/>
    <cellStyle name="Normal 5 13 4" xfId="2836" xr:uid="{70B80621-BE2E-4C3F-85E2-652C4425BD5F}"/>
    <cellStyle name="Normal 5 14" xfId="2837" xr:uid="{7DEDA0B8-3A12-4B5D-876F-6D6EA3654646}"/>
    <cellStyle name="Normal 5 14 2" xfId="2838" xr:uid="{55866760-9173-43E2-8C4C-DAE426F172ED}"/>
    <cellStyle name="Normal 5 15" xfId="2839" xr:uid="{6960159B-EB97-4E3B-9E35-2A9B4406555B}"/>
    <cellStyle name="Normal 5 16" xfId="2840" xr:uid="{9ACB799E-CE31-4A39-9B1A-B9B7B8638D3B}"/>
    <cellStyle name="Normal 5 17" xfId="2841" xr:uid="{BC2D1969-D87A-4354-88A0-FAD2728BB65C}"/>
    <cellStyle name="Normal 5 18" xfId="5360" xr:uid="{6A3F058A-CD2A-4FA8-9EA5-D30A727141D3}"/>
    <cellStyle name="Normal 5 2" xfId="90" xr:uid="{74118A1C-2B0B-4D2C-8D2B-3C5B0DAE29E9}"/>
    <cellStyle name="Normal 5 2 2" xfId="187" xr:uid="{A0C50A6F-95DD-4B0E-A52E-7C1EEAD4E5D6}"/>
    <cellStyle name="Normal 5 2 2 2" xfId="188" xr:uid="{980C9EA3-E69C-4DC1-A95A-A35C862390DA}"/>
    <cellStyle name="Normal 5 2 2 2 2" xfId="189" xr:uid="{0A8DEA3B-9303-4A3E-BA32-3BEFC1FA558E}"/>
    <cellStyle name="Normal 5 2 2 2 2 2" xfId="190" xr:uid="{5F1BD933-340C-4488-B08E-34C95EBBF30B}"/>
    <cellStyle name="Normal 5 2 2 2 3" xfId="191" xr:uid="{6D5CB9D2-E106-432A-825B-A8C8DFE44314}"/>
    <cellStyle name="Normal 5 2 2 2 4" xfId="4670" xr:uid="{E539F253-ABC4-4F2E-BDFE-3062578B0219}"/>
    <cellStyle name="Normal 5 2 2 2 5" xfId="5300" xr:uid="{730FFEFC-3A14-4DAA-8C1C-D09551B3D3A7}"/>
    <cellStyle name="Normal 5 2 2 3" xfId="192" xr:uid="{6DBDFF4F-AF86-4882-A3E7-10B480F1CE3E}"/>
    <cellStyle name="Normal 5 2 2 3 2" xfId="193" xr:uid="{D31540F9-5184-4D1C-BD21-0F91FDE0CEA0}"/>
    <cellStyle name="Normal 5 2 2 4" xfId="194" xr:uid="{2BC74B17-6857-4A91-A0E9-9233AD2A72CC}"/>
    <cellStyle name="Normal 5 2 2 5" xfId="293" xr:uid="{AFDB3E5A-68DD-4CD6-B83C-148597A7DB5C}"/>
    <cellStyle name="Normal 5 2 2 6" xfId="4596" xr:uid="{EB3C6D77-A483-4327-8AEF-6889F07BDFF4}"/>
    <cellStyle name="Normal 5 2 2 7" xfId="5329" xr:uid="{0B18E081-111E-4FF3-854A-2E9675E1B0D9}"/>
    <cellStyle name="Normal 5 2 3" xfId="195" xr:uid="{907F90B2-8920-4120-BC2A-328D2C492F1F}"/>
    <cellStyle name="Normal 5 2 3 2" xfId="196" xr:uid="{D1E77E43-386A-4AFD-9BB5-91CF5EADE199}"/>
    <cellStyle name="Normal 5 2 3 2 2" xfId="197" xr:uid="{0EECFE62-3917-46C5-BCEB-143B99E20F96}"/>
    <cellStyle name="Normal 5 2 3 2 3" xfId="4559" xr:uid="{B717D48D-AA47-4AB0-80CA-E878E10B1090}"/>
    <cellStyle name="Normal 5 2 3 2 4" xfId="5301" xr:uid="{E648102E-B0BC-4A70-BF0C-DB28215F6BD0}"/>
    <cellStyle name="Normal 5 2 3 3" xfId="198" xr:uid="{AEAFA328-CAEF-4670-B7AA-DBC76CF687B0}"/>
    <cellStyle name="Normal 5 2 3 3 2" xfId="4742" xr:uid="{D2A8DC1B-4A7D-4F92-BB6C-77EF7A242FF8}"/>
    <cellStyle name="Normal 5 2 3 4" xfId="4404" xr:uid="{36D04E37-00B2-443D-9997-F2787F024071}"/>
    <cellStyle name="Normal 5 2 3 4 2" xfId="4715" xr:uid="{85AD7428-0CD3-4E4E-94E0-A5D41816BA31}"/>
    <cellStyle name="Normal 5 2 3 5" xfId="4597" xr:uid="{041CA9E8-929E-4882-A8A8-5B041609049B}"/>
    <cellStyle name="Normal 5 2 3 6" xfId="5321" xr:uid="{8F3DB5B1-0306-4489-87EA-AB6482BCA3B6}"/>
    <cellStyle name="Normal 5 2 3 7" xfId="5330" xr:uid="{E9854AD4-F548-41D0-982B-AC960E861DEC}"/>
    <cellStyle name="Normal 5 2 4" xfId="199" xr:uid="{ECD291E7-65E5-40DE-BE31-975054A734AB}"/>
    <cellStyle name="Normal 5 2 4 2" xfId="200" xr:uid="{E584D811-DD32-4A48-8264-1168C34796F3}"/>
    <cellStyle name="Normal 5 2 5" xfId="201" xr:uid="{D7F70DEF-C09D-4BB6-B86E-C97B381CAD7C}"/>
    <cellStyle name="Normal 5 2 6" xfId="186" xr:uid="{F6955237-CEAA-4D93-A6FB-1DAC20651B9D}"/>
    <cellStyle name="Normal 5 3" xfId="91" xr:uid="{EBFF8BB7-CBD1-47D6-B975-BD30DF303189}"/>
    <cellStyle name="Normal 5 3 2" xfId="4406" xr:uid="{5675D23B-EFD4-4E0D-9ABB-10624C5A44E1}"/>
    <cellStyle name="Normal 5 3 3" xfId="4405" xr:uid="{05BD245A-6B77-4E93-A8D7-58F9E5C46AE5}"/>
    <cellStyle name="Normal 5 4" xfId="92" xr:uid="{8DD57218-48F5-46CD-ADAA-082197691753}"/>
    <cellStyle name="Normal 5 4 10" xfId="2842" xr:uid="{1F3784F3-35E1-43CF-8299-3289624294CD}"/>
    <cellStyle name="Normal 5 4 11" xfId="2843" xr:uid="{4E07E08F-D4FF-4A69-B95C-660D092EA3F9}"/>
    <cellStyle name="Normal 5 4 2" xfId="93" xr:uid="{D0A5CFDF-E42D-4693-9D89-B8025B7A0797}"/>
    <cellStyle name="Normal 5 4 2 2" xfId="94" xr:uid="{3D958F27-931F-4419-9AA1-A684E04C476C}"/>
    <cellStyle name="Normal 5 4 2 2 2" xfId="294" xr:uid="{06B459F4-24F8-4E00-AB20-3A126180457E}"/>
    <cellStyle name="Normal 5 4 2 2 2 2" xfId="530" xr:uid="{4A852456-577C-480A-AC06-56968A9B76AC}"/>
    <cellStyle name="Normal 5 4 2 2 2 2 2" xfId="531" xr:uid="{0E91A1BF-551E-40FD-A6A9-BC9CEFB742DE}"/>
    <cellStyle name="Normal 5 4 2 2 2 2 2 2" xfId="1177" xr:uid="{2378F516-FCF0-425F-BDCE-89AD03F0FF58}"/>
    <cellStyle name="Normal 5 4 2 2 2 2 2 2 2" xfId="1178" xr:uid="{F28E67AC-1EE3-4468-9804-13F9DAD84AEC}"/>
    <cellStyle name="Normal 5 4 2 2 2 2 2 3" xfId="1179" xr:uid="{B3BD4124-2973-438F-9432-9D40063699F7}"/>
    <cellStyle name="Normal 5 4 2 2 2 2 3" xfId="1180" xr:uid="{6910DF4D-F0F5-4820-8CAB-FBF78ABB69DC}"/>
    <cellStyle name="Normal 5 4 2 2 2 2 3 2" xfId="1181" xr:uid="{BBC9E205-D43D-4851-885A-911C3828EE96}"/>
    <cellStyle name="Normal 5 4 2 2 2 2 4" xfId="1182" xr:uid="{76A2AD12-969E-464D-BCCD-3556735F9417}"/>
    <cellStyle name="Normal 5 4 2 2 2 3" xfId="532" xr:uid="{815D1408-D608-4A0A-81A3-7F0FE99B9978}"/>
    <cellStyle name="Normal 5 4 2 2 2 3 2" xfId="1183" xr:uid="{FF2A19F2-8E1B-4E96-B09E-38998E3BB438}"/>
    <cellStyle name="Normal 5 4 2 2 2 3 2 2" xfId="1184" xr:uid="{B6A88B1A-6B2D-4991-B431-BBDDA0F42E63}"/>
    <cellStyle name="Normal 5 4 2 2 2 3 3" xfId="1185" xr:uid="{6831D287-2DAF-4455-B9C9-B705CB3F44CD}"/>
    <cellStyle name="Normal 5 4 2 2 2 3 4" xfId="2844" xr:uid="{A6B6A1BA-A8C1-4ED6-AA47-A0AEFCCE06FD}"/>
    <cellStyle name="Normal 5 4 2 2 2 4" xfId="1186" xr:uid="{7D3E4D5E-2638-4E47-AEFB-86955752D4F1}"/>
    <cellStyle name="Normal 5 4 2 2 2 4 2" xfId="1187" xr:uid="{E2E14C35-2C93-4888-B24E-C64A2AD59F0E}"/>
    <cellStyle name="Normal 5 4 2 2 2 5" xfId="1188" xr:uid="{0B262632-2FC7-4E60-AB12-0113EF01A401}"/>
    <cellStyle name="Normal 5 4 2 2 2 6" xfId="2845" xr:uid="{F1D62CCC-A4FA-493A-8F1B-AAD0C008BEE4}"/>
    <cellStyle name="Normal 5 4 2 2 3" xfId="295" xr:uid="{2F82C9C5-1523-4567-831B-7FF3FF0269C1}"/>
    <cellStyle name="Normal 5 4 2 2 3 2" xfId="533" xr:uid="{F0A58F80-9177-4796-A4AD-F6F7A9542252}"/>
    <cellStyle name="Normal 5 4 2 2 3 2 2" xfId="534" xr:uid="{44BE6CE1-FA01-4C5A-AD3F-E1E5262F08C0}"/>
    <cellStyle name="Normal 5 4 2 2 3 2 2 2" xfId="1189" xr:uid="{90B5BFC6-25CE-40FC-BFFD-58CBA455EA3E}"/>
    <cellStyle name="Normal 5 4 2 2 3 2 2 2 2" xfId="1190" xr:uid="{DC0D8EDB-8834-4C23-A7CB-59B9812BF0AA}"/>
    <cellStyle name="Normal 5 4 2 2 3 2 2 3" xfId="1191" xr:uid="{B603716A-5FC2-49C0-BBA2-4E865FE4FBD7}"/>
    <cellStyle name="Normal 5 4 2 2 3 2 3" xfId="1192" xr:uid="{22978147-6F88-4751-B7D9-331444BC4748}"/>
    <cellStyle name="Normal 5 4 2 2 3 2 3 2" xfId="1193" xr:uid="{04BC8F3E-D92B-4FCF-A147-5AEC633481E8}"/>
    <cellStyle name="Normal 5 4 2 2 3 2 4" xfId="1194" xr:uid="{454E9402-D725-4AE0-8FE0-DF57C50E7247}"/>
    <cellStyle name="Normal 5 4 2 2 3 3" xfId="535" xr:uid="{09377303-9FB1-4F81-8DB3-ED0B4B030E07}"/>
    <cellStyle name="Normal 5 4 2 2 3 3 2" xfId="1195" xr:uid="{4675EED8-FD02-4AFB-81EF-C3D4533490DB}"/>
    <cellStyle name="Normal 5 4 2 2 3 3 2 2" xfId="1196" xr:uid="{A1ED326A-B9ED-4ABA-A02B-20F47C99F21F}"/>
    <cellStyle name="Normal 5 4 2 2 3 3 3" xfId="1197" xr:uid="{2BE73E91-7387-4B0B-9FE9-114B819B809F}"/>
    <cellStyle name="Normal 5 4 2 2 3 4" xfId="1198" xr:uid="{93D3C518-7041-439C-ABCA-7ABD7839716E}"/>
    <cellStyle name="Normal 5 4 2 2 3 4 2" xfId="1199" xr:uid="{A3A43F93-FF15-4332-8A9B-4CA4DD4E8332}"/>
    <cellStyle name="Normal 5 4 2 2 3 5" xfId="1200" xr:uid="{4EEFE03F-6DC2-4E3D-9867-F76BD12EB0FC}"/>
    <cellStyle name="Normal 5 4 2 2 4" xfId="536" xr:uid="{5904A892-70FA-4430-B1A8-A03C3F5413F5}"/>
    <cellStyle name="Normal 5 4 2 2 4 2" xfId="537" xr:uid="{83F52BA5-8B99-4BBC-B4CE-02F0EA62723A}"/>
    <cellStyle name="Normal 5 4 2 2 4 2 2" xfId="1201" xr:uid="{B3D20D84-DD21-449D-B342-2117AFCDB624}"/>
    <cellStyle name="Normal 5 4 2 2 4 2 2 2" xfId="1202" xr:uid="{7D2F2D17-667D-4F69-ACBE-60763D0FCF6C}"/>
    <cellStyle name="Normal 5 4 2 2 4 2 3" xfId="1203" xr:uid="{8714967F-85C4-40EA-9042-C33D23961CF1}"/>
    <cellStyle name="Normal 5 4 2 2 4 3" xfId="1204" xr:uid="{092FCE13-93F1-4FB5-86EF-253BCEA78B84}"/>
    <cellStyle name="Normal 5 4 2 2 4 3 2" xfId="1205" xr:uid="{617717CC-E173-4614-834F-3317BB7CF818}"/>
    <cellStyle name="Normal 5 4 2 2 4 4" xfId="1206" xr:uid="{63B35D41-9011-4754-B335-F2BE1010390A}"/>
    <cellStyle name="Normal 5 4 2 2 5" xfId="538" xr:uid="{C1A9EE5F-3794-4CE0-B830-90DFC5CD3F5F}"/>
    <cellStyle name="Normal 5 4 2 2 5 2" xfId="1207" xr:uid="{38028BE5-AC75-40E5-809B-3931E70917EB}"/>
    <cellStyle name="Normal 5 4 2 2 5 2 2" xfId="1208" xr:uid="{9BC5DBCA-570E-44FE-86DA-5BBB2A04DACC}"/>
    <cellStyle name="Normal 5 4 2 2 5 3" xfId="1209" xr:uid="{8CFB605A-85D4-4C68-AA19-97604E36B23E}"/>
    <cellStyle name="Normal 5 4 2 2 5 4" xfId="2846" xr:uid="{A907046F-9570-4B2F-8DDE-C73A95E3F64D}"/>
    <cellStyle name="Normal 5 4 2 2 6" xfId="1210" xr:uid="{34CECBDE-D2CA-4C07-B434-99A13DE6D1AC}"/>
    <cellStyle name="Normal 5 4 2 2 6 2" xfId="1211" xr:uid="{FDFA6366-6952-47D5-A85F-CA9C8428D63B}"/>
    <cellStyle name="Normal 5 4 2 2 7" xfId="1212" xr:uid="{32683E3A-1476-48CA-ADE7-3971E9DAB71C}"/>
    <cellStyle name="Normal 5 4 2 2 8" xfId="2847" xr:uid="{5064204C-C7C1-4D23-B750-18B5706B4582}"/>
    <cellStyle name="Normal 5 4 2 3" xfId="296" xr:uid="{0035E56D-F332-4D86-8314-71BB192E1A52}"/>
    <cellStyle name="Normal 5 4 2 3 2" xfId="539" xr:uid="{ADD7066D-7C01-42D3-9C2E-1C6DA940EF0A}"/>
    <cellStyle name="Normal 5 4 2 3 2 2" xfId="540" xr:uid="{AA10E003-9AD4-47E5-A912-131C1B2F4167}"/>
    <cellStyle name="Normal 5 4 2 3 2 2 2" xfId="1213" xr:uid="{343EAF2A-0A7C-4DF9-BFCB-89654F6BAD5D}"/>
    <cellStyle name="Normal 5 4 2 3 2 2 2 2" xfId="1214" xr:uid="{99DC8FB0-E5EC-4FBF-981A-D74CA803DEE3}"/>
    <cellStyle name="Normal 5 4 2 3 2 2 3" xfId="1215" xr:uid="{9691E478-3090-4B3A-81E5-4680E5709843}"/>
    <cellStyle name="Normal 5 4 2 3 2 3" xfId="1216" xr:uid="{C873128D-ACD6-441A-B1BC-13C2E3BC05CE}"/>
    <cellStyle name="Normal 5 4 2 3 2 3 2" xfId="1217" xr:uid="{7A2C8321-CD2B-417E-A0A6-59A4EC67DF5A}"/>
    <cellStyle name="Normal 5 4 2 3 2 4" xfId="1218" xr:uid="{122A05D2-E87B-4E4B-B7FB-2651539A30DD}"/>
    <cellStyle name="Normal 5 4 2 3 3" xfId="541" xr:uid="{093472AB-200A-46F0-8534-7D935006781F}"/>
    <cellStyle name="Normal 5 4 2 3 3 2" xfId="1219" xr:uid="{2D6D1842-F754-4FEB-BA55-B8D631CC5181}"/>
    <cellStyle name="Normal 5 4 2 3 3 2 2" xfId="1220" xr:uid="{69FF5173-998F-497E-8028-3698A1EA6DE9}"/>
    <cellStyle name="Normal 5 4 2 3 3 3" xfId="1221" xr:uid="{3933FDC3-43A9-464A-BB13-644AF3F5E924}"/>
    <cellStyle name="Normal 5 4 2 3 3 4" xfId="2848" xr:uid="{F5FA80A2-3F87-4084-989C-D31882191110}"/>
    <cellStyle name="Normal 5 4 2 3 4" xfId="1222" xr:uid="{67D34B87-2847-44CE-815E-88181F08024F}"/>
    <cellStyle name="Normal 5 4 2 3 4 2" xfId="1223" xr:uid="{9C706204-B87F-4FE5-AF85-0D3C6567FF23}"/>
    <cellStyle name="Normal 5 4 2 3 5" xfId="1224" xr:uid="{45B75DA2-5052-4617-BCFD-78645A10CB06}"/>
    <cellStyle name="Normal 5 4 2 3 6" xfId="2849" xr:uid="{D8FC1BD3-71D0-4E8B-99F9-FC8E97E97EC3}"/>
    <cellStyle name="Normal 5 4 2 4" xfId="297" xr:uid="{577532F2-E362-4DBF-A8A8-B1B970558DA3}"/>
    <cellStyle name="Normal 5 4 2 4 2" xfId="542" xr:uid="{C8F10C06-4E6D-4ECB-9885-06AE7B2417E9}"/>
    <cellStyle name="Normal 5 4 2 4 2 2" xfId="543" xr:uid="{2BBF15C1-E790-4142-9DE2-2F747C82A6F8}"/>
    <cellStyle name="Normal 5 4 2 4 2 2 2" xfId="1225" xr:uid="{901AB010-2BC0-41E5-85CE-62E64002574D}"/>
    <cellStyle name="Normal 5 4 2 4 2 2 2 2" xfId="1226" xr:uid="{B9B17028-B4CE-42CE-9365-6D242BC5A890}"/>
    <cellStyle name="Normal 5 4 2 4 2 2 3" xfId="1227" xr:uid="{C4F31928-59B6-4816-ABC0-0E72E037AC98}"/>
    <cellStyle name="Normal 5 4 2 4 2 3" xfId="1228" xr:uid="{24680F15-C49D-4012-9144-27FB58062721}"/>
    <cellStyle name="Normal 5 4 2 4 2 3 2" xfId="1229" xr:uid="{6038C806-8191-4603-89C9-3EDAEC2C99F2}"/>
    <cellStyle name="Normal 5 4 2 4 2 4" xfId="1230" xr:uid="{34AB9B16-A417-4094-8478-D764985F83AF}"/>
    <cellStyle name="Normal 5 4 2 4 3" xfId="544" xr:uid="{654A64D6-3C41-4A1C-BDC5-FCF976105E7B}"/>
    <cellStyle name="Normal 5 4 2 4 3 2" xfId="1231" xr:uid="{D5254C41-E096-4905-BC0A-CFE9792DAB74}"/>
    <cellStyle name="Normal 5 4 2 4 3 2 2" xfId="1232" xr:uid="{F0DF5A52-4269-417F-B096-22CE342FA4F5}"/>
    <cellStyle name="Normal 5 4 2 4 3 3" xfId="1233" xr:uid="{33870A89-C2FB-4651-9095-03FE43689762}"/>
    <cellStyle name="Normal 5 4 2 4 4" xfId="1234" xr:uid="{9DAD6F31-E6FD-4344-BD6E-5A44ACEAA5A0}"/>
    <cellStyle name="Normal 5 4 2 4 4 2" xfId="1235" xr:uid="{7133A65A-32E9-48D0-912E-59E2973E02E1}"/>
    <cellStyle name="Normal 5 4 2 4 5" xfId="1236" xr:uid="{B45CFA85-689C-4D44-A523-A114DA60E930}"/>
    <cellStyle name="Normal 5 4 2 5" xfId="298" xr:uid="{CFEAD52A-7E19-44B7-869C-56F481397B68}"/>
    <cellStyle name="Normal 5 4 2 5 2" xfId="545" xr:uid="{A31355B7-D23B-4449-B979-093F1C6EA509}"/>
    <cellStyle name="Normal 5 4 2 5 2 2" xfId="1237" xr:uid="{D6C99EE9-C52A-48A4-BDA9-FB78EB3A309F}"/>
    <cellStyle name="Normal 5 4 2 5 2 2 2" xfId="1238" xr:uid="{8810E9A5-335D-4FD9-8098-9C5967478AE3}"/>
    <cellStyle name="Normal 5 4 2 5 2 3" xfId="1239" xr:uid="{EEF07318-EA0B-473E-8735-C1D0E18CF42F}"/>
    <cellStyle name="Normal 5 4 2 5 3" xfId="1240" xr:uid="{B80247D0-90A7-4561-811C-DA1662C74862}"/>
    <cellStyle name="Normal 5 4 2 5 3 2" xfId="1241" xr:uid="{2FFF1E87-773A-4009-BE48-803E59153922}"/>
    <cellStyle name="Normal 5 4 2 5 4" xfId="1242" xr:uid="{4C98874C-00DD-419E-801C-2106F8986188}"/>
    <cellStyle name="Normal 5 4 2 6" xfId="546" xr:uid="{9A0BDDA3-F568-47F0-9BFC-053951A126EE}"/>
    <cellStyle name="Normal 5 4 2 6 2" xfId="1243" xr:uid="{E9720D4B-B186-4CD3-AA40-DC74B1B913C6}"/>
    <cellStyle name="Normal 5 4 2 6 2 2" xfId="1244" xr:uid="{2E1EB97B-DE47-498B-B50C-604E7AAD2632}"/>
    <cellStyle name="Normal 5 4 2 6 2 3" xfId="4419" xr:uid="{A680C811-6026-4F83-B872-CFFAA72F464C}"/>
    <cellStyle name="Normal 5 4 2 6 3" xfId="1245" xr:uid="{520F5914-BF2F-4A82-80AB-D5FD33427CAE}"/>
    <cellStyle name="Normal 5 4 2 6 4" xfId="2850" xr:uid="{62B79D13-17B1-4178-8A0A-17D19A97BBFE}"/>
    <cellStyle name="Normal 5 4 2 6 4 2" xfId="4584" xr:uid="{B51DE96E-38AC-4B25-A1C4-55392D9ED306}"/>
    <cellStyle name="Normal 5 4 2 6 4 3" xfId="4683" xr:uid="{BC73118C-F075-4529-BE5E-16645F451828}"/>
    <cellStyle name="Normal 5 4 2 6 4 4" xfId="4611" xr:uid="{A1FF7C31-5344-4383-AC13-95A602445EBB}"/>
    <cellStyle name="Normal 5 4 2 7" xfId="1246" xr:uid="{81E7CC84-D3BC-4B94-85EA-7E63AAB30B91}"/>
    <cellStyle name="Normal 5 4 2 7 2" xfId="1247" xr:uid="{215A6C6B-AADB-41FE-B096-CD95B082DA6C}"/>
    <cellStyle name="Normal 5 4 2 8" xfId="1248" xr:uid="{A25D3D33-E78F-4BA0-A14A-4CFA02D67A8F}"/>
    <cellStyle name="Normal 5 4 2 9" xfId="2851" xr:uid="{06AF14F3-332D-469B-B3E3-1D85C0B79480}"/>
    <cellStyle name="Normal 5 4 3" xfId="95" xr:uid="{69367288-C3D8-426E-899A-C02A0FE06BDA}"/>
    <cellStyle name="Normal 5 4 3 2" xfId="96" xr:uid="{527159AA-049E-4BAB-9234-DD9989462606}"/>
    <cellStyle name="Normal 5 4 3 2 2" xfId="547" xr:uid="{B1CA467A-EC8B-4629-8F42-4AE7F9703B01}"/>
    <cellStyle name="Normal 5 4 3 2 2 2" xfId="548" xr:uid="{66E5DAB3-0BA9-4D0E-A0D0-BF09C6108EF3}"/>
    <cellStyle name="Normal 5 4 3 2 2 2 2" xfId="1249" xr:uid="{25B542F7-5CBB-4A50-839F-59A482F2D940}"/>
    <cellStyle name="Normal 5 4 3 2 2 2 2 2" xfId="1250" xr:uid="{BA8CB95F-8532-4EE2-B739-BB74C49195D4}"/>
    <cellStyle name="Normal 5 4 3 2 2 2 3" xfId="1251" xr:uid="{B34EB189-9E3D-4CD9-A079-9069F81C779F}"/>
    <cellStyle name="Normal 5 4 3 2 2 3" xfId="1252" xr:uid="{AE6E2907-C070-4024-B5A0-E6E637B57791}"/>
    <cellStyle name="Normal 5 4 3 2 2 3 2" xfId="1253" xr:uid="{8A664053-2D17-4790-AE81-A8AD3107AC27}"/>
    <cellStyle name="Normal 5 4 3 2 2 4" xfId="1254" xr:uid="{DA3BA789-02E2-4A39-B30E-CA9C440C0AB7}"/>
    <cellStyle name="Normal 5 4 3 2 3" xfId="549" xr:uid="{7B57143F-B553-402C-92A1-8C06BD17E933}"/>
    <cellStyle name="Normal 5 4 3 2 3 2" xfId="1255" xr:uid="{DE9F0FF7-C527-413A-A3C9-DEC02120E630}"/>
    <cellStyle name="Normal 5 4 3 2 3 2 2" xfId="1256" xr:uid="{70BDC786-C43F-4890-A2B4-D4E6B579D4FF}"/>
    <cellStyle name="Normal 5 4 3 2 3 3" xfId="1257" xr:uid="{444B0C46-E9DA-4F03-A1E2-85B0E4E53AF1}"/>
    <cellStyle name="Normal 5 4 3 2 3 4" xfId="2852" xr:uid="{730408DB-CBE2-4B22-992F-F4E4F1593C44}"/>
    <cellStyle name="Normal 5 4 3 2 4" xfId="1258" xr:uid="{F921E1DF-1858-4CA9-AD08-2F8518ABF674}"/>
    <cellStyle name="Normal 5 4 3 2 4 2" xfId="1259" xr:uid="{3BE4A695-977E-4BF0-9F08-EDA759D11878}"/>
    <cellStyle name="Normal 5 4 3 2 5" xfId="1260" xr:uid="{D3E5596C-7D05-41E3-9357-EBA3F262E100}"/>
    <cellStyle name="Normal 5 4 3 2 6" xfId="2853" xr:uid="{DD8869CA-4347-42A2-9573-FF3396DFE91B}"/>
    <cellStyle name="Normal 5 4 3 3" xfId="299" xr:uid="{6D35425A-2DB4-40BC-A823-0FCDDB8B48D6}"/>
    <cellStyle name="Normal 5 4 3 3 2" xfId="550" xr:uid="{28CC395A-A22B-45D2-95DF-92BA52360FE5}"/>
    <cellStyle name="Normal 5 4 3 3 2 2" xfId="551" xr:uid="{71613A0F-9CB3-4BFE-9101-B8C853733901}"/>
    <cellStyle name="Normal 5 4 3 3 2 2 2" xfId="1261" xr:uid="{BA3C4E98-ADF6-42AD-8AA7-A289E978812E}"/>
    <cellStyle name="Normal 5 4 3 3 2 2 2 2" xfId="1262" xr:uid="{8C325EBE-B224-490D-A7A5-ACF4CEC44171}"/>
    <cellStyle name="Normal 5 4 3 3 2 2 3" xfId="1263" xr:uid="{322707C1-81E4-4853-8574-13BF93E79E29}"/>
    <cellStyle name="Normal 5 4 3 3 2 3" xfId="1264" xr:uid="{9BB4B925-8AE1-4AD0-ACD0-1385BC33204F}"/>
    <cellStyle name="Normal 5 4 3 3 2 3 2" xfId="1265" xr:uid="{3B502728-BC40-44F2-A25C-8FBE5BD02526}"/>
    <cellStyle name="Normal 5 4 3 3 2 4" xfId="1266" xr:uid="{5CA307FE-3167-47C7-A52B-1376D9320530}"/>
    <cellStyle name="Normal 5 4 3 3 3" xfId="552" xr:uid="{0EF598CB-1612-4279-B22D-5D3095A7448F}"/>
    <cellStyle name="Normal 5 4 3 3 3 2" xfId="1267" xr:uid="{258AB5EF-55F9-455C-9E42-6728B6018A74}"/>
    <cellStyle name="Normal 5 4 3 3 3 2 2" xfId="1268" xr:uid="{6C6DF545-B21C-4922-A337-9F11663CCD6D}"/>
    <cellStyle name="Normal 5 4 3 3 3 3" xfId="1269" xr:uid="{AA0FA1DC-F39D-4087-BEC4-BEE8426FB4D8}"/>
    <cellStyle name="Normal 5 4 3 3 4" xfId="1270" xr:uid="{A342AC24-7AFE-43AE-B55D-711A4FA4856E}"/>
    <cellStyle name="Normal 5 4 3 3 4 2" xfId="1271" xr:uid="{73B75A1D-3E26-4DFA-BA95-B69A83393295}"/>
    <cellStyle name="Normal 5 4 3 3 5" xfId="1272" xr:uid="{8684B236-9F35-4D91-9E34-7A34411067DE}"/>
    <cellStyle name="Normal 5 4 3 4" xfId="300" xr:uid="{81DC949A-69D5-456E-A0D2-EE3E84814D3D}"/>
    <cellStyle name="Normal 5 4 3 4 2" xfId="553" xr:uid="{0FC2ADE9-5310-4552-BE7D-C25A002BA520}"/>
    <cellStyle name="Normal 5 4 3 4 2 2" xfId="1273" xr:uid="{4DEFC242-8116-48AA-84FB-3BF3194E5550}"/>
    <cellStyle name="Normal 5 4 3 4 2 2 2" xfId="1274" xr:uid="{BC524CA1-B0F3-4A72-AFD8-381723D1498B}"/>
    <cellStyle name="Normal 5 4 3 4 2 3" xfId="1275" xr:uid="{A8E7752A-E8FF-4CD3-9955-9297A543EB54}"/>
    <cellStyle name="Normal 5 4 3 4 3" xfId="1276" xr:uid="{3D65D364-83EC-4BF7-BCB3-D24D0D5B0FE5}"/>
    <cellStyle name="Normal 5 4 3 4 3 2" xfId="1277" xr:uid="{693E00F8-1B9E-437D-BD97-D0CA8266B5D2}"/>
    <cellStyle name="Normal 5 4 3 4 4" xfId="1278" xr:uid="{1C519ABF-4C61-485E-ABC6-671A03C1C947}"/>
    <cellStyle name="Normal 5 4 3 5" xfId="554" xr:uid="{51607F80-F046-4744-9356-9082B2BD9A4A}"/>
    <cellStyle name="Normal 5 4 3 5 2" xfId="1279" xr:uid="{F37FE325-1A46-41B3-8036-159D4824C658}"/>
    <cellStyle name="Normal 5 4 3 5 2 2" xfId="1280" xr:uid="{7D9B27A6-1CE8-4679-9849-43372FC2AA53}"/>
    <cellStyle name="Normal 5 4 3 5 3" xfId="1281" xr:uid="{9819D428-B4AE-4B33-A63A-806DC906BCCD}"/>
    <cellStyle name="Normal 5 4 3 5 4" xfId="2854" xr:uid="{6DDA4013-9321-4082-B395-66C1707707E6}"/>
    <cellStyle name="Normal 5 4 3 6" xfId="1282" xr:uid="{7DC9FE4A-9BAB-4698-9958-6D2B39D2F899}"/>
    <cellStyle name="Normal 5 4 3 6 2" xfId="1283" xr:uid="{D0FDD102-F30C-479C-93B9-2837ED7EEB54}"/>
    <cellStyle name="Normal 5 4 3 7" xfId="1284" xr:uid="{BF5FDBDD-08C9-4855-A5BA-6E448869EB4E}"/>
    <cellStyle name="Normal 5 4 3 8" xfId="2855" xr:uid="{EA8FD812-7F05-49B4-BE6B-EE93EFDDCC6B}"/>
    <cellStyle name="Normal 5 4 4" xfId="97" xr:uid="{0023ADA4-DCC5-4605-BFCF-11C2250D6CC0}"/>
    <cellStyle name="Normal 5 4 4 2" xfId="446" xr:uid="{13080D29-3B69-4420-B147-2782F219032C}"/>
    <cellStyle name="Normal 5 4 4 2 2" xfId="555" xr:uid="{FC598CC4-A344-45FD-A56B-A0645EFDA608}"/>
    <cellStyle name="Normal 5 4 4 2 2 2" xfId="1285" xr:uid="{214E5E3B-D7A5-4C12-92DD-CB962780D82A}"/>
    <cellStyle name="Normal 5 4 4 2 2 2 2" xfId="1286" xr:uid="{0988608D-6C64-4DE8-88F6-25039CF77722}"/>
    <cellStyle name="Normal 5 4 4 2 2 3" xfId="1287" xr:uid="{3263F035-1FB1-4C64-A885-17C6B13F9B3D}"/>
    <cellStyle name="Normal 5 4 4 2 2 4" xfId="2856" xr:uid="{BA0AFBDC-AE9C-49C9-8F07-05765587BBD3}"/>
    <cellStyle name="Normal 5 4 4 2 3" xfId="1288" xr:uid="{F1BD4038-2273-4F89-836F-E63E1DAD604E}"/>
    <cellStyle name="Normal 5 4 4 2 3 2" xfId="1289" xr:uid="{69F5C2DA-DEE4-4BE5-8248-0493ADC1D8C4}"/>
    <cellStyle name="Normal 5 4 4 2 4" xfId="1290" xr:uid="{50E97F72-1A74-40DD-8216-658F72287CEB}"/>
    <cellStyle name="Normal 5 4 4 2 5" xfId="2857" xr:uid="{426366BB-E282-4648-8A25-028D7040988F}"/>
    <cellStyle name="Normal 5 4 4 3" xfId="556" xr:uid="{DF1D6C34-96F1-4A3A-A6C8-25662F199836}"/>
    <cellStyle name="Normal 5 4 4 3 2" xfId="1291" xr:uid="{28E623A6-6691-4A6F-B972-5AB9AAB318B7}"/>
    <cellStyle name="Normal 5 4 4 3 2 2" xfId="1292" xr:uid="{BF7EEFB1-529F-4309-99BD-F00DB764BFB5}"/>
    <cellStyle name="Normal 5 4 4 3 3" xfId="1293" xr:uid="{D0621F29-1CCA-44AF-9F63-D784CE5A09FC}"/>
    <cellStyle name="Normal 5 4 4 3 4" xfId="2858" xr:uid="{2D55883C-7141-4284-8BAA-81EF46B45A62}"/>
    <cellStyle name="Normal 5 4 4 4" xfId="1294" xr:uid="{C429A46B-2933-488E-954B-AD9DA125EA63}"/>
    <cellStyle name="Normal 5 4 4 4 2" xfId="1295" xr:uid="{5182291A-CCBD-44B1-8E1E-504738869357}"/>
    <cellStyle name="Normal 5 4 4 4 3" xfId="2859" xr:uid="{1A9F93BB-B386-49C1-B693-94A5D830FA49}"/>
    <cellStyle name="Normal 5 4 4 4 4" xfId="2860" xr:uid="{822E4F37-8CC3-4758-90A5-A8648C839679}"/>
    <cellStyle name="Normal 5 4 4 5" xfId="1296" xr:uid="{FD26D044-7276-445C-BE34-8FA066500758}"/>
    <cellStyle name="Normal 5 4 4 6" xfId="2861" xr:uid="{8EF4CF86-192A-4A59-A5DD-B582616DCB80}"/>
    <cellStyle name="Normal 5 4 4 7" xfId="2862" xr:uid="{8CACB824-C153-433B-89BF-04221F911000}"/>
    <cellStyle name="Normal 5 4 5" xfId="301" xr:uid="{6084BB74-9F7B-42CE-BCB4-15D3791C0DF4}"/>
    <cellStyle name="Normal 5 4 5 2" xfId="557" xr:uid="{583DA709-2231-4B34-B21A-291A0BEF076F}"/>
    <cellStyle name="Normal 5 4 5 2 2" xfId="558" xr:uid="{D5E3BCE6-99F3-4D33-ABC0-80376594B6A5}"/>
    <cellStyle name="Normal 5 4 5 2 2 2" xfId="1297" xr:uid="{DEA22DC5-2C2C-42B2-81D5-5425A4C30CA3}"/>
    <cellStyle name="Normal 5 4 5 2 2 2 2" xfId="1298" xr:uid="{C56585AF-776B-4374-A4A1-C9A507AFCA06}"/>
    <cellStyle name="Normal 5 4 5 2 2 3" xfId="1299" xr:uid="{3E9A5045-57FE-46C9-B1BE-9E943729410F}"/>
    <cellStyle name="Normal 5 4 5 2 3" xfId="1300" xr:uid="{1AEBD4F1-DFD2-4339-9C44-F5805FB1F840}"/>
    <cellStyle name="Normal 5 4 5 2 3 2" xfId="1301" xr:uid="{A0CD4704-B5C7-40B6-A78D-7FB1A067DABC}"/>
    <cellStyle name="Normal 5 4 5 2 4" xfId="1302" xr:uid="{54E26ABA-A617-4A8C-985B-2B940AA543E6}"/>
    <cellStyle name="Normal 5 4 5 3" xfId="559" xr:uid="{3C3FF408-E38D-43D0-A7AB-3EDFF67C6C22}"/>
    <cellStyle name="Normal 5 4 5 3 2" xfId="1303" xr:uid="{C13AF5E2-92C9-47C2-B8A0-3A2B80CEB759}"/>
    <cellStyle name="Normal 5 4 5 3 2 2" xfId="1304" xr:uid="{BA32353A-02DF-4932-BD7F-A94FED4309D2}"/>
    <cellStyle name="Normal 5 4 5 3 3" xfId="1305" xr:uid="{EFC90531-0EBB-474E-AAC2-EE34F49E2421}"/>
    <cellStyle name="Normal 5 4 5 3 4" xfId="2863" xr:uid="{9B795225-7371-4530-85C9-05CC68D504AC}"/>
    <cellStyle name="Normal 5 4 5 4" xfId="1306" xr:uid="{BF99A316-4C8B-438D-8845-CF5294AEF019}"/>
    <cellStyle name="Normal 5 4 5 4 2" xfId="1307" xr:uid="{68116E04-0DD4-4508-8EC0-4C3A5687C611}"/>
    <cellStyle name="Normal 5 4 5 5" xfId="1308" xr:uid="{3219F5A4-0D2E-47D5-8520-0999AB02A4F4}"/>
    <cellStyle name="Normal 5 4 5 6" xfId="2864" xr:uid="{46C5E812-B065-42E4-989B-910F487C8B73}"/>
    <cellStyle name="Normal 5 4 6" xfId="302" xr:uid="{8F1693E3-4DA7-49F0-85E0-735F10FB8FF7}"/>
    <cellStyle name="Normal 5 4 6 2" xfId="560" xr:uid="{ECDFF3D4-F362-48FC-82D8-0AF4785510A6}"/>
    <cellStyle name="Normal 5 4 6 2 2" xfId="1309" xr:uid="{1B9B65B4-2361-4BD2-939E-32FBE651A3E5}"/>
    <cellStyle name="Normal 5 4 6 2 2 2" xfId="1310" xr:uid="{BF73309D-866D-4BA8-8E39-CD5EED539A75}"/>
    <cellStyle name="Normal 5 4 6 2 3" xfId="1311" xr:uid="{314C509C-B980-439C-B2F0-CB2B6985B03C}"/>
    <cellStyle name="Normal 5 4 6 2 4" xfId="2865" xr:uid="{1C63ED53-ED79-4FDE-9E77-DF49B3258AC7}"/>
    <cellStyle name="Normal 5 4 6 3" xfId="1312" xr:uid="{72553EFD-B731-4954-B6AF-A56C2DD728FD}"/>
    <cellStyle name="Normal 5 4 6 3 2" xfId="1313" xr:uid="{7EAB9446-D234-4EDB-AB76-B382B712452B}"/>
    <cellStyle name="Normal 5 4 6 4" xfId="1314" xr:uid="{600F4464-19EB-4EDF-A7A3-86F6493CDD58}"/>
    <cellStyle name="Normal 5 4 6 5" xfId="2866" xr:uid="{F8CF71C3-E09E-4E7E-A67D-B137908EEAEE}"/>
    <cellStyle name="Normal 5 4 7" xfId="561" xr:uid="{EC59F2DC-D642-427D-98B7-CA7D3E4F7F35}"/>
    <cellStyle name="Normal 5 4 7 2" xfId="1315" xr:uid="{58A8916F-5527-470E-A033-409D25516178}"/>
    <cellStyle name="Normal 5 4 7 2 2" xfId="1316" xr:uid="{81CB24B0-E301-42EF-8C85-E8D5BCF02478}"/>
    <cellStyle name="Normal 5 4 7 2 3" xfId="4418" xr:uid="{7F7C64F5-438C-4A37-A5C4-3E7DCDE237AA}"/>
    <cellStyle name="Normal 5 4 7 3" xfId="1317" xr:uid="{728363A7-4180-4239-832A-11BBB46E942C}"/>
    <cellStyle name="Normal 5 4 7 4" xfId="2867" xr:uid="{4CA4A928-CCBF-4B60-A2BF-3784226220F9}"/>
    <cellStyle name="Normal 5 4 7 4 2" xfId="4583" xr:uid="{0402B3E0-E64E-4C20-8BEB-9FD2CACDF919}"/>
    <cellStyle name="Normal 5 4 7 4 3" xfId="4684" xr:uid="{76B06878-A43E-4DA2-8BF8-E687ABBEDF9F}"/>
    <cellStyle name="Normal 5 4 7 4 4" xfId="4610" xr:uid="{C63A9A07-5CBE-4BC9-8C74-C24F4812B0EE}"/>
    <cellStyle name="Normal 5 4 8" xfId="1318" xr:uid="{5F2EDB30-F2B0-4A8B-BB29-80F6F66DB0E4}"/>
    <cellStyle name="Normal 5 4 8 2" xfId="1319" xr:uid="{A4C32149-26FA-425B-BBF9-CB740E0D2F0F}"/>
    <cellStyle name="Normal 5 4 8 3" xfId="2868" xr:uid="{700720A2-2336-4624-A807-A819E8CA5D00}"/>
    <cellStyle name="Normal 5 4 8 4" xfId="2869" xr:uid="{1224CB52-08FD-4CBF-934A-070A9AC7C93C}"/>
    <cellStyle name="Normal 5 4 9" xfId="1320" xr:uid="{371F8B0B-1D68-48A8-9009-312720DB3E28}"/>
    <cellStyle name="Normal 5 5" xfId="98" xr:uid="{9ECE607A-F00A-41F5-8E2C-DD09F2254368}"/>
    <cellStyle name="Normal 5 5 10" xfId="2870" xr:uid="{5F00415E-14C0-43A3-841C-E632299E6C4D}"/>
    <cellStyle name="Normal 5 5 11" xfId="2871" xr:uid="{B6EAE876-F2DC-4A23-A81B-393B1543FFC1}"/>
    <cellStyle name="Normal 5 5 2" xfId="99" xr:uid="{8E371722-4EE5-4C47-8DC3-BC97B695EE37}"/>
    <cellStyle name="Normal 5 5 2 2" xfId="100" xr:uid="{CD436181-BF49-4BB4-8099-C34D3E93A04E}"/>
    <cellStyle name="Normal 5 5 2 2 2" xfId="303" xr:uid="{011375E7-0940-41CA-9D23-EDDDE0120280}"/>
    <cellStyle name="Normal 5 5 2 2 2 2" xfId="562" xr:uid="{EC15FAF3-0D05-43CE-9040-977AF70EC0CE}"/>
    <cellStyle name="Normal 5 5 2 2 2 2 2" xfId="1321" xr:uid="{5C592F71-7F07-4F4A-A2E8-2905E32FB6B1}"/>
    <cellStyle name="Normal 5 5 2 2 2 2 2 2" xfId="1322" xr:uid="{BA20A0BA-9FDB-4D1E-B795-985A892E0025}"/>
    <cellStyle name="Normal 5 5 2 2 2 2 3" xfId="1323" xr:uid="{7CFE0F9E-0510-4503-B1A1-4E129BC22608}"/>
    <cellStyle name="Normal 5 5 2 2 2 2 4" xfId="2872" xr:uid="{A4E75883-4058-430D-BEF3-D7414B80D029}"/>
    <cellStyle name="Normal 5 5 2 2 2 3" xfId="1324" xr:uid="{E820B8C9-6869-452C-9C71-A880365F46A2}"/>
    <cellStyle name="Normal 5 5 2 2 2 3 2" xfId="1325" xr:uid="{7102FB2F-1E81-4C58-9501-B509FD1D506B}"/>
    <cellStyle name="Normal 5 5 2 2 2 3 3" xfId="2873" xr:uid="{6D14542E-18A8-49AF-9D40-C80DED74805B}"/>
    <cellStyle name="Normal 5 5 2 2 2 3 4" xfId="2874" xr:uid="{036E8FCB-8097-4FA9-9018-93F649EC6707}"/>
    <cellStyle name="Normal 5 5 2 2 2 4" xfId="1326" xr:uid="{D7BA1347-7709-4B2F-B401-ECD8537B90FA}"/>
    <cellStyle name="Normal 5 5 2 2 2 5" xfId="2875" xr:uid="{B1430F33-8E25-4697-8730-EE672C745D83}"/>
    <cellStyle name="Normal 5 5 2 2 2 6" xfId="2876" xr:uid="{80A1039B-CADB-4A1C-9FCC-61A609C5600A}"/>
    <cellStyle name="Normal 5 5 2 2 3" xfId="563" xr:uid="{4FAE81DB-1B92-4504-B78E-4F18A2ADE51C}"/>
    <cellStyle name="Normal 5 5 2 2 3 2" xfId="1327" xr:uid="{D4B50162-C39E-4E3F-8557-DD65CE5E60D9}"/>
    <cellStyle name="Normal 5 5 2 2 3 2 2" xfId="1328" xr:uid="{F1D42144-1DD4-466F-BA4A-DD2FDBE3F9E2}"/>
    <cellStyle name="Normal 5 5 2 2 3 2 3" xfId="2877" xr:uid="{2832F255-B6D1-464E-8AC5-1D86A7E732D9}"/>
    <cellStyle name="Normal 5 5 2 2 3 2 4" xfId="2878" xr:uid="{95C76C97-244F-44A7-9242-E4EDFBA9AA4F}"/>
    <cellStyle name="Normal 5 5 2 2 3 3" xfId="1329" xr:uid="{4B584ED8-FAF2-4306-AB17-94A7FDB07D9A}"/>
    <cellStyle name="Normal 5 5 2 2 3 4" xfId="2879" xr:uid="{DF1B9A69-E35A-41A6-BF28-64C3B7D93510}"/>
    <cellStyle name="Normal 5 5 2 2 3 5" xfId="2880" xr:uid="{EC6680F0-726D-4BEB-B323-9CA2E029C14E}"/>
    <cellStyle name="Normal 5 5 2 2 4" xfId="1330" xr:uid="{F1A2D01D-AB39-497A-90F1-1B6B0C4C541D}"/>
    <cellStyle name="Normal 5 5 2 2 4 2" xfId="1331" xr:uid="{FA708DA7-00A2-4BAD-8FE5-61329BA77AAD}"/>
    <cellStyle name="Normal 5 5 2 2 4 3" xfId="2881" xr:uid="{76615F7C-F248-4CC9-BABF-EF4632326AF2}"/>
    <cellStyle name="Normal 5 5 2 2 4 4" xfId="2882" xr:uid="{9BD9B74C-B522-4FD2-BEE9-8AE4EB981F55}"/>
    <cellStyle name="Normal 5 5 2 2 5" xfId="1332" xr:uid="{2F635BF1-4193-4112-9922-B0E7C4A9657A}"/>
    <cellStyle name="Normal 5 5 2 2 5 2" xfId="2883" xr:uid="{1E6424AB-540A-4488-B55F-93C28DC70259}"/>
    <cellStyle name="Normal 5 5 2 2 5 3" xfId="2884" xr:uid="{7EF8FF0D-F916-4B62-AB04-9745DF7FFE19}"/>
    <cellStyle name="Normal 5 5 2 2 5 4" xfId="2885" xr:uid="{3C1F4EE0-7DDE-486F-8A1C-90AD09161472}"/>
    <cellStyle name="Normal 5 5 2 2 6" xfId="2886" xr:uid="{F4FF02EE-C95A-41BA-A6DC-7AB746D90E2D}"/>
    <cellStyle name="Normal 5 5 2 2 7" xfId="2887" xr:uid="{59661678-3B5D-4332-B16A-50EA507F5ED0}"/>
    <cellStyle name="Normal 5 5 2 2 8" xfId="2888" xr:uid="{02D3A850-FE60-4B7D-B509-E0408C4E6B15}"/>
    <cellStyle name="Normal 5 5 2 3" xfId="304" xr:uid="{B7C6F60F-6ACA-41F1-9D7A-4EBE72448259}"/>
    <cellStyle name="Normal 5 5 2 3 2" xfId="564" xr:uid="{394696DA-BEAF-4551-AD15-30B41953AE37}"/>
    <cellStyle name="Normal 5 5 2 3 2 2" xfId="565" xr:uid="{AA6E0811-E0B3-4100-B3B0-ADD2283FFCE3}"/>
    <cellStyle name="Normal 5 5 2 3 2 2 2" xfId="1333" xr:uid="{4112F052-B7C7-40BA-9FBC-E27A36076839}"/>
    <cellStyle name="Normal 5 5 2 3 2 2 2 2" xfId="1334" xr:uid="{F50740C6-56C1-4D13-BB62-0561F963B5DD}"/>
    <cellStyle name="Normal 5 5 2 3 2 2 3" xfId="1335" xr:uid="{DDC74F46-7F71-4A4E-8E08-448254871210}"/>
    <cellStyle name="Normal 5 5 2 3 2 3" xfId="1336" xr:uid="{8C4FB227-969B-4DE5-B833-66620D4204BF}"/>
    <cellStyle name="Normal 5 5 2 3 2 3 2" xfId="1337" xr:uid="{34A5C56D-9349-456C-859D-CFC4E93443A0}"/>
    <cellStyle name="Normal 5 5 2 3 2 4" xfId="1338" xr:uid="{63314DF3-631F-43C4-83EE-722FB807D6CA}"/>
    <cellStyle name="Normal 5 5 2 3 3" xfId="566" xr:uid="{AA7C88ED-AABE-409F-8860-849DAFC50EDC}"/>
    <cellStyle name="Normal 5 5 2 3 3 2" xfId="1339" xr:uid="{8B0553ED-CF18-4C22-ACDF-D48605C2DFBD}"/>
    <cellStyle name="Normal 5 5 2 3 3 2 2" xfId="1340" xr:uid="{0C81117B-8AEB-4B9C-B036-0777C6266821}"/>
    <cellStyle name="Normal 5 5 2 3 3 3" xfId="1341" xr:uid="{8B9454D0-B216-42FC-AEBD-0972B236A45C}"/>
    <cellStyle name="Normal 5 5 2 3 3 4" xfId="2889" xr:uid="{28CB16D5-72DF-438C-9864-2E904E038EDF}"/>
    <cellStyle name="Normal 5 5 2 3 4" xfId="1342" xr:uid="{43138404-8850-42C9-87EF-60C1B4BA418C}"/>
    <cellStyle name="Normal 5 5 2 3 4 2" xfId="1343" xr:uid="{320774DA-2C52-4E5A-810A-40EF0F439415}"/>
    <cellStyle name="Normal 5 5 2 3 5" xfId="1344" xr:uid="{8972903F-D5A5-43F1-91B1-D661F6CD994A}"/>
    <cellStyle name="Normal 5 5 2 3 6" xfId="2890" xr:uid="{AE08944C-6EC2-4AA1-AB78-2B216009935B}"/>
    <cellStyle name="Normal 5 5 2 4" xfId="305" xr:uid="{739F80F3-FE4C-4317-AD2F-D0203B2274F1}"/>
    <cellStyle name="Normal 5 5 2 4 2" xfId="567" xr:uid="{07DEB0C2-4BD3-445B-B466-BF88911661B9}"/>
    <cellStyle name="Normal 5 5 2 4 2 2" xfId="1345" xr:uid="{8C924E93-9716-421F-A3AD-8B2621C0BE32}"/>
    <cellStyle name="Normal 5 5 2 4 2 2 2" xfId="1346" xr:uid="{890FA90F-4B36-4E15-84B2-DA2BD929CAF5}"/>
    <cellStyle name="Normal 5 5 2 4 2 3" xfId="1347" xr:uid="{45ACF3D8-D19D-4E25-9042-157F9261D1FD}"/>
    <cellStyle name="Normal 5 5 2 4 2 4" xfId="2891" xr:uid="{901FCB11-039E-4728-B3AF-0663BACAB341}"/>
    <cellStyle name="Normal 5 5 2 4 3" xfId="1348" xr:uid="{9AEBE9B4-5880-4D6B-8C55-81BA95146D81}"/>
    <cellStyle name="Normal 5 5 2 4 3 2" xfId="1349" xr:uid="{37F59A69-BAA9-4551-993A-E5813DE4CE7B}"/>
    <cellStyle name="Normal 5 5 2 4 4" xfId="1350" xr:uid="{A396FD5E-9BD4-4ED9-B068-8FC0BC4EC409}"/>
    <cellStyle name="Normal 5 5 2 4 5" xfId="2892" xr:uid="{FF89CBFE-D7C6-4378-A093-61429F9DC9AC}"/>
    <cellStyle name="Normal 5 5 2 5" xfId="306" xr:uid="{96F1591D-6ED1-42ED-AB7B-56BEE1161B4D}"/>
    <cellStyle name="Normal 5 5 2 5 2" xfId="1351" xr:uid="{D0FE0479-CEF9-4064-9F80-13C48A03EBCD}"/>
    <cellStyle name="Normal 5 5 2 5 2 2" xfId="1352" xr:uid="{D9336EB3-E962-4F86-9FAA-3356A4B54C7F}"/>
    <cellStyle name="Normal 5 5 2 5 3" xfId="1353" xr:uid="{7D8C3383-A8AB-43F0-ACD5-58D41F3D9F27}"/>
    <cellStyle name="Normal 5 5 2 5 4" xfId="2893" xr:uid="{65530ADC-37EA-45A4-B1CD-F03631EAD6F6}"/>
    <cellStyle name="Normal 5 5 2 6" xfId="1354" xr:uid="{8E8960CE-18F1-414B-885C-17D2BB7A5A36}"/>
    <cellStyle name="Normal 5 5 2 6 2" xfId="1355" xr:uid="{BCD7388A-21A8-4E45-B5CE-FDDC78A7C0B5}"/>
    <cellStyle name="Normal 5 5 2 6 3" xfId="2894" xr:uid="{31FEA8D3-37D3-418C-9880-C35A5F95E1F3}"/>
    <cellStyle name="Normal 5 5 2 6 4" xfId="2895" xr:uid="{28DFEB24-44FA-41F9-BAA7-E5C82E4FB380}"/>
    <cellStyle name="Normal 5 5 2 7" xfId="1356" xr:uid="{8DA3D135-065E-4788-BF96-05D1D08E438B}"/>
    <cellStyle name="Normal 5 5 2 8" xfId="2896" xr:uid="{E8C3F4C3-7B34-4872-9A89-24EE23882BE1}"/>
    <cellStyle name="Normal 5 5 2 9" xfId="2897" xr:uid="{FC8D3B76-B086-4940-8915-39D3A6A865CF}"/>
    <cellStyle name="Normal 5 5 3" xfId="101" xr:uid="{0015A28E-8055-4778-9311-7A5D552E83CB}"/>
    <cellStyle name="Normal 5 5 3 2" xfId="102" xr:uid="{3B3D69A5-F11B-4A30-96DA-6407BABE7C0E}"/>
    <cellStyle name="Normal 5 5 3 2 2" xfId="568" xr:uid="{1BEE1C8C-A42D-488A-BBD8-5B16FE4F4CD7}"/>
    <cellStyle name="Normal 5 5 3 2 2 2" xfId="1357" xr:uid="{2B2E3E46-67F9-4BB0-B571-CF38B6223D89}"/>
    <cellStyle name="Normal 5 5 3 2 2 2 2" xfId="1358" xr:uid="{D3DF38D5-7715-4F50-943B-06574C9FDA3F}"/>
    <cellStyle name="Normal 5 5 3 2 2 2 2 2" xfId="4468" xr:uid="{02702E4A-3FC7-4B84-BBBB-5F0B8AE613AE}"/>
    <cellStyle name="Normal 5 5 3 2 2 2 3" xfId="4469" xr:uid="{0A627CAE-9E98-4B65-8385-C777DC08C41D}"/>
    <cellStyle name="Normal 5 5 3 2 2 3" xfId="1359" xr:uid="{39AFBC6B-904B-4FA6-AAF6-9C76E9D219FC}"/>
    <cellStyle name="Normal 5 5 3 2 2 3 2" xfId="4470" xr:uid="{59789611-9293-4829-BCD1-4C57FA7517F4}"/>
    <cellStyle name="Normal 5 5 3 2 2 4" xfId="2898" xr:uid="{E64CEE3E-2703-47E3-B341-1F6458725D9A}"/>
    <cellStyle name="Normal 5 5 3 2 3" xfId="1360" xr:uid="{451799B9-60E0-456D-A998-7197A5D35822}"/>
    <cellStyle name="Normal 5 5 3 2 3 2" xfId="1361" xr:uid="{FA8F7627-A7EE-4C07-9BD0-4B9C9FE346B5}"/>
    <cellStyle name="Normal 5 5 3 2 3 2 2" xfId="4471" xr:uid="{DCB5964C-7C85-4962-AD4F-7C196179D41D}"/>
    <cellStyle name="Normal 5 5 3 2 3 3" xfId="2899" xr:uid="{E8C4389F-29AE-48D0-9B47-5AB3497540AF}"/>
    <cellStyle name="Normal 5 5 3 2 3 4" xfId="2900" xr:uid="{15AAF938-B97E-452E-AA63-91745EE7554B}"/>
    <cellStyle name="Normal 5 5 3 2 4" xfId="1362" xr:uid="{4E5E8684-7F84-4EB9-A905-D297676FD284}"/>
    <cellStyle name="Normal 5 5 3 2 4 2" xfId="4472" xr:uid="{9EF45519-9143-478B-A726-C454B4DDF09B}"/>
    <cellStyle name="Normal 5 5 3 2 5" xfId="2901" xr:uid="{6268717A-718C-4404-8522-FE179AFAB19C}"/>
    <cellStyle name="Normal 5 5 3 2 6" xfId="2902" xr:uid="{BC77905B-0160-49C7-A63C-1CAE1002027C}"/>
    <cellStyle name="Normal 5 5 3 3" xfId="307" xr:uid="{C9CEE04E-B37E-4180-BCF6-819B374F8CCD}"/>
    <cellStyle name="Normal 5 5 3 3 2" xfId="1363" xr:uid="{64EEE05F-C57D-40D8-A8EC-3FEEE6E3F426}"/>
    <cellStyle name="Normal 5 5 3 3 2 2" xfId="1364" xr:uid="{E4AEA148-36B2-4762-B624-2561656A39D8}"/>
    <cellStyle name="Normal 5 5 3 3 2 2 2" xfId="4473" xr:uid="{A48A57DA-5AAC-4FCE-8EF6-AC62B486A585}"/>
    <cellStyle name="Normal 5 5 3 3 2 3" xfId="2903" xr:uid="{6EC3097C-45EC-4644-ABAC-AED7A5BFADA7}"/>
    <cellStyle name="Normal 5 5 3 3 2 4" xfId="2904" xr:uid="{AAD6BF96-CD00-42E0-B1EB-6F45490446EC}"/>
    <cellStyle name="Normal 5 5 3 3 3" xfId="1365" xr:uid="{7FD7A436-6059-4B82-BD90-9C9C5101B910}"/>
    <cellStyle name="Normal 5 5 3 3 3 2" xfId="4474" xr:uid="{1AC32DD1-1382-4EFD-9FFB-446CA26E5ACB}"/>
    <cellStyle name="Normal 5 5 3 3 4" xfId="2905" xr:uid="{25D564DB-AFA8-4C8E-9602-7C132CF129E9}"/>
    <cellStyle name="Normal 5 5 3 3 5" xfId="2906" xr:uid="{D6DE5655-1EFB-4ACC-8862-C1AEEC33E511}"/>
    <cellStyle name="Normal 5 5 3 4" xfId="1366" xr:uid="{E3AF0326-D02C-4CA6-891F-8AAE3F7E1FDF}"/>
    <cellStyle name="Normal 5 5 3 4 2" xfId="1367" xr:uid="{A7F27904-D43C-45DA-9C31-20B939010565}"/>
    <cellStyle name="Normal 5 5 3 4 2 2" xfId="4475" xr:uid="{0073D641-6519-4679-B96D-FEA9B9B76505}"/>
    <cellStyle name="Normal 5 5 3 4 3" xfId="2907" xr:uid="{6441A901-EDF6-4566-9C43-707B54F71223}"/>
    <cellStyle name="Normal 5 5 3 4 4" xfId="2908" xr:uid="{CD342BD1-3055-4A96-BE46-EA5930BE2218}"/>
    <cellStyle name="Normal 5 5 3 5" xfId="1368" xr:uid="{FF24CCAB-D843-4CA3-A1F9-7D02A07EEC50}"/>
    <cellStyle name="Normal 5 5 3 5 2" xfId="2909" xr:uid="{A85D6AB0-3649-4BBD-8804-AF7C5B24E81E}"/>
    <cellStyle name="Normal 5 5 3 5 3" xfId="2910" xr:uid="{462A3F1F-5416-4E28-A444-DDDC6E19275D}"/>
    <cellStyle name="Normal 5 5 3 5 4" xfId="2911" xr:uid="{3927BBFA-EACD-4855-9481-5E13E9B583DC}"/>
    <cellStyle name="Normal 5 5 3 6" xfId="2912" xr:uid="{7B8E184E-F119-4C94-9257-E547741AF5BF}"/>
    <cellStyle name="Normal 5 5 3 7" xfId="2913" xr:uid="{48518EDE-D0A8-452C-AB1D-C57CE70343E4}"/>
    <cellStyle name="Normal 5 5 3 8" xfId="2914" xr:uid="{A82A11A4-630B-4E4D-9E82-1D2257F133D5}"/>
    <cellStyle name="Normal 5 5 4" xfId="103" xr:uid="{271CA330-2F57-435B-B7D4-9C844954370C}"/>
    <cellStyle name="Normal 5 5 4 2" xfId="569" xr:uid="{0F46D658-6973-42C5-85BE-2A0156004063}"/>
    <cellStyle name="Normal 5 5 4 2 2" xfId="570" xr:uid="{87EDFC56-09EB-4C6B-A3BF-B18962FB1AA5}"/>
    <cellStyle name="Normal 5 5 4 2 2 2" xfId="1369" xr:uid="{E9B3B55B-6BCC-47FB-902F-876E07C58508}"/>
    <cellStyle name="Normal 5 5 4 2 2 2 2" xfId="1370" xr:uid="{D78AE774-0CFE-4744-8952-D3C76F76111C}"/>
    <cellStyle name="Normal 5 5 4 2 2 3" xfId="1371" xr:uid="{3D765FA1-E1BC-4571-B403-6C6154BCD95D}"/>
    <cellStyle name="Normal 5 5 4 2 2 4" xfId="2915" xr:uid="{FC56BD4F-1923-4469-BFDB-D13A1EF7C297}"/>
    <cellStyle name="Normal 5 5 4 2 3" xfId="1372" xr:uid="{36FBCFE1-08E4-41FC-81C5-35DC001FBEF1}"/>
    <cellStyle name="Normal 5 5 4 2 3 2" xfId="1373" xr:uid="{CF264B09-BACD-4D13-91E1-54D2BA101D43}"/>
    <cellStyle name="Normal 5 5 4 2 4" xfId="1374" xr:uid="{7DE63F80-1165-42CD-B566-D681847CC1FD}"/>
    <cellStyle name="Normal 5 5 4 2 5" xfId="2916" xr:uid="{1A384949-81BE-4068-810D-43381312DF5A}"/>
    <cellStyle name="Normal 5 5 4 3" xfId="571" xr:uid="{CE0D2C98-5C0A-4E80-A118-97634035623C}"/>
    <cellStyle name="Normal 5 5 4 3 2" xfId="1375" xr:uid="{4368F3A5-D7B6-4F56-A02E-7B0327BFF09A}"/>
    <cellStyle name="Normal 5 5 4 3 2 2" xfId="1376" xr:uid="{FD9D796E-E26A-473D-B992-86E59332C09A}"/>
    <cellStyle name="Normal 5 5 4 3 3" xfId="1377" xr:uid="{5EEE289C-0AE8-450A-8337-3D5495A94339}"/>
    <cellStyle name="Normal 5 5 4 3 4" xfId="2917" xr:uid="{024033E7-C1DF-4118-9B15-69E0A5334E8F}"/>
    <cellStyle name="Normal 5 5 4 4" xfId="1378" xr:uid="{F513C960-D4C4-4DBF-9BA2-F1BC0147B2B6}"/>
    <cellStyle name="Normal 5 5 4 4 2" xfId="1379" xr:uid="{18A78CE1-40E6-450E-B3BF-A731392F3371}"/>
    <cellStyle name="Normal 5 5 4 4 3" xfId="2918" xr:uid="{AA9BC866-6B16-4949-B2BA-C16C4AAF76AD}"/>
    <cellStyle name="Normal 5 5 4 4 4" xfId="2919" xr:uid="{BD9C3DA5-C94C-40D2-87D0-6E26B1884402}"/>
    <cellStyle name="Normal 5 5 4 5" xfId="1380" xr:uid="{AD3D85E7-C921-4ADF-973F-4AD4F10C7E12}"/>
    <cellStyle name="Normal 5 5 4 6" xfId="2920" xr:uid="{2631FE19-E5B5-426A-9228-C64A25E2E7F7}"/>
    <cellStyle name="Normal 5 5 4 7" xfId="2921" xr:uid="{43FDDDB8-3B5C-4D19-9B7F-1318C6F40E9F}"/>
    <cellStyle name="Normal 5 5 5" xfId="308" xr:uid="{BF32BE2D-76C4-4AD0-A077-8818C1249FAE}"/>
    <cellStyle name="Normal 5 5 5 2" xfId="572" xr:uid="{4F49B879-F8A0-48E0-9808-2482CB73954C}"/>
    <cellStyle name="Normal 5 5 5 2 2" xfId="1381" xr:uid="{DE552252-FDB0-4198-8316-F34017480A84}"/>
    <cellStyle name="Normal 5 5 5 2 2 2" xfId="1382" xr:uid="{A4948758-D15A-45D3-85F4-4D5917427916}"/>
    <cellStyle name="Normal 5 5 5 2 3" xfId="1383" xr:uid="{5280A961-B459-4F92-B6CA-F828595D5198}"/>
    <cellStyle name="Normal 5 5 5 2 4" xfId="2922" xr:uid="{BD6A5FC6-C0C8-4092-AC42-88D81ECBF2FB}"/>
    <cellStyle name="Normal 5 5 5 3" xfId="1384" xr:uid="{F13E1834-D5B4-47A0-BB60-5D61162B85F5}"/>
    <cellStyle name="Normal 5 5 5 3 2" xfId="1385" xr:uid="{200C1E36-532B-48AB-BFC4-D0F125576300}"/>
    <cellStyle name="Normal 5 5 5 3 3" xfId="2923" xr:uid="{8430060B-5E73-4140-8458-48A5B8F5B242}"/>
    <cellStyle name="Normal 5 5 5 3 4" xfId="2924" xr:uid="{A3CC32D4-EA94-4DD6-95B7-8F1A414B991B}"/>
    <cellStyle name="Normal 5 5 5 4" xfId="1386" xr:uid="{8C057EF5-AA79-442A-B7EF-E6AFBF9D51AC}"/>
    <cellStyle name="Normal 5 5 5 5" xfId="2925" xr:uid="{48597874-54F9-4AAE-9ABF-CBCAB8D7F1CC}"/>
    <cellStyle name="Normal 5 5 5 6" xfId="2926" xr:uid="{41D9D173-7D22-4571-B19C-3F315A07D359}"/>
    <cellStyle name="Normal 5 5 6" xfId="309" xr:uid="{B57CBEF2-E771-4B8C-AE7A-A485BD3269DB}"/>
    <cellStyle name="Normal 5 5 6 2" xfId="1387" xr:uid="{5318920A-7C70-401C-A0CC-14F8E86A6B1C}"/>
    <cellStyle name="Normal 5 5 6 2 2" xfId="1388" xr:uid="{CD6B256F-DC61-4C9A-B768-8EF88511C54E}"/>
    <cellStyle name="Normal 5 5 6 2 3" xfId="2927" xr:uid="{E5376F16-6299-40C8-98B6-EA090E271993}"/>
    <cellStyle name="Normal 5 5 6 2 4" xfId="2928" xr:uid="{4532E89A-8B3C-410B-8C24-588317FD6B19}"/>
    <cellStyle name="Normal 5 5 6 3" xfId="1389" xr:uid="{C8A0F00F-275B-4D8D-BA94-AE1C84584E16}"/>
    <cellStyle name="Normal 5 5 6 4" xfId="2929" xr:uid="{D00F2848-13CF-4E00-BC3C-DE658B8B0D78}"/>
    <cellStyle name="Normal 5 5 6 5" xfId="2930" xr:uid="{E7E9FDB8-E4DA-4D3B-8066-B4624CEA8CF9}"/>
    <cellStyle name="Normal 5 5 7" xfId="1390" xr:uid="{D6A8F8C3-DD37-411A-9A21-C7048B1DC482}"/>
    <cellStyle name="Normal 5 5 7 2" xfId="1391" xr:uid="{32277515-96AE-4003-9264-0785F76D41BC}"/>
    <cellStyle name="Normal 5 5 7 3" xfId="2931" xr:uid="{28BE9C79-90A5-4A47-8D0F-9790265A3CE8}"/>
    <cellStyle name="Normal 5 5 7 4" xfId="2932" xr:uid="{A37E3944-2508-404F-9124-51E9FA30CDF6}"/>
    <cellStyle name="Normal 5 5 8" xfId="1392" xr:uid="{A02CD70A-F022-42D4-B4F8-5649E566C6F0}"/>
    <cellStyle name="Normal 5 5 8 2" xfId="2933" xr:uid="{53B58739-BE77-4C5B-BB89-AA7D00253F91}"/>
    <cellStyle name="Normal 5 5 8 3" xfId="2934" xr:uid="{42CF68A7-773F-4598-8F27-8E21601CD8E4}"/>
    <cellStyle name="Normal 5 5 8 4" xfId="2935" xr:uid="{F0678C82-CB03-4351-ABDF-EDCD33876758}"/>
    <cellStyle name="Normal 5 5 9" xfId="2936" xr:uid="{BF4DF3E6-ED3D-488F-9CEC-1FDCA65172E2}"/>
    <cellStyle name="Normal 5 6" xfId="104" xr:uid="{89E4649B-28E5-4A62-A2FF-71D7F26FFB4F}"/>
    <cellStyle name="Normal 5 6 10" xfId="2937" xr:uid="{D6391330-C3B1-4769-BA34-31DAFCF28A96}"/>
    <cellStyle name="Normal 5 6 11" xfId="2938" xr:uid="{B65D1926-1A9C-4CCA-A0E2-61B3E94432F4}"/>
    <cellStyle name="Normal 5 6 2" xfId="105" xr:uid="{407E2543-1F6C-44A3-81FE-40882F70AE55}"/>
    <cellStyle name="Normal 5 6 2 2" xfId="310" xr:uid="{058828BE-24B2-4EFA-8DC5-F41DABE667CF}"/>
    <cellStyle name="Normal 5 6 2 2 2" xfId="573" xr:uid="{D7B6DFB2-FFAC-436C-A605-560AD8D5C59E}"/>
    <cellStyle name="Normal 5 6 2 2 2 2" xfId="574" xr:uid="{A35C19E2-9958-4F4A-8A90-17B2C0C1AC59}"/>
    <cellStyle name="Normal 5 6 2 2 2 2 2" xfId="1393" xr:uid="{5DA9FA17-ED16-4BC1-A415-8ABFE1A8B109}"/>
    <cellStyle name="Normal 5 6 2 2 2 2 3" xfId="2939" xr:uid="{9C046AA0-CAFA-415A-BA32-88E8D1731644}"/>
    <cellStyle name="Normal 5 6 2 2 2 2 4" xfId="2940" xr:uid="{45654DCC-185E-44D4-B1B1-734C32E7D67D}"/>
    <cellStyle name="Normal 5 6 2 2 2 3" xfId="1394" xr:uid="{D9D58BF2-7EE8-43C8-9E3D-4EB6D34D4021}"/>
    <cellStyle name="Normal 5 6 2 2 2 3 2" xfId="2941" xr:uid="{C4E9B30F-603B-4923-AFAC-73238C15F910}"/>
    <cellStyle name="Normal 5 6 2 2 2 3 3" xfId="2942" xr:uid="{E33D9493-6D8F-43AF-A16F-5B65C082CE86}"/>
    <cellStyle name="Normal 5 6 2 2 2 3 4" xfId="2943" xr:uid="{0C1C0CF4-A098-4D4A-8BB4-6BB35C543A9B}"/>
    <cellStyle name="Normal 5 6 2 2 2 4" xfId="2944" xr:uid="{56A9F459-296F-4185-9FD2-FB3A923BA18B}"/>
    <cellStyle name="Normal 5 6 2 2 2 5" xfId="2945" xr:uid="{35ACC15B-DC5A-4B7B-AA49-453577268488}"/>
    <cellStyle name="Normal 5 6 2 2 2 6" xfId="2946" xr:uid="{AB3CC4B5-DCA6-400C-903D-B9F0279CEE1D}"/>
    <cellStyle name="Normal 5 6 2 2 3" xfId="575" xr:uid="{9976E6D2-EE00-4853-8E18-47AF359F35B9}"/>
    <cellStyle name="Normal 5 6 2 2 3 2" xfId="1395" xr:uid="{42D81A57-1788-4E5E-9548-6D95B25547F5}"/>
    <cellStyle name="Normal 5 6 2 2 3 2 2" xfId="2947" xr:uid="{D604D0FA-3D4D-455A-B326-D2C41A5EB2BD}"/>
    <cellStyle name="Normal 5 6 2 2 3 2 3" xfId="2948" xr:uid="{126EC19C-90C8-424D-8CD0-AFB0040553CE}"/>
    <cellStyle name="Normal 5 6 2 2 3 2 4" xfId="2949" xr:uid="{FD9E285B-10EF-42AB-9AD6-0D96262EF256}"/>
    <cellStyle name="Normal 5 6 2 2 3 3" xfId="2950" xr:uid="{00D6880B-7CCB-48CF-925D-77897AD3112D}"/>
    <cellStyle name="Normal 5 6 2 2 3 4" xfId="2951" xr:uid="{B84247FD-BDDF-4F67-894A-75EA0334E350}"/>
    <cellStyle name="Normal 5 6 2 2 3 5" xfId="2952" xr:uid="{08C33525-45AD-4996-B574-EAAA77E4C695}"/>
    <cellStyle name="Normal 5 6 2 2 4" xfId="1396" xr:uid="{D62F39D9-488C-45EC-AE09-7D5157FCDDAF}"/>
    <cellStyle name="Normal 5 6 2 2 4 2" xfId="2953" xr:uid="{0B220CA7-6B2C-4ADF-9A93-9CB76D055C71}"/>
    <cellStyle name="Normal 5 6 2 2 4 3" xfId="2954" xr:uid="{7F71C213-D7A8-47BC-92FA-83F896550921}"/>
    <cellStyle name="Normal 5 6 2 2 4 4" xfId="2955" xr:uid="{2CAF434F-E8BA-4B0B-8E9F-CF58B59BAB00}"/>
    <cellStyle name="Normal 5 6 2 2 5" xfId="2956" xr:uid="{D2538748-4990-4F5D-905D-3D964B747A34}"/>
    <cellStyle name="Normal 5 6 2 2 5 2" xfId="2957" xr:uid="{D45E67FF-45B0-4DA1-BED6-F7CB519D8ABA}"/>
    <cellStyle name="Normal 5 6 2 2 5 3" xfId="2958" xr:uid="{FB41CA38-344B-44A3-9D07-127E9DF8D644}"/>
    <cellStyle name="Normal 5 6 2 2 5 4" xfId="2959" xr:uid="{A3AC70E4-B198-4423-875C-C1F52A20E1F5}"/>
    <cellStyle name="Normal 5 6 2 2 6" xfId="2960" xr:uid="{6A98D72B-97D5-4150-8654-44D85ED92D2D}"/>
    <cellStyle name="Normal 5 6 2 2 7" xfId="2961" xr:uid="{2D50BB82-0D0E-44B2-ACD6-A9DF63D6B5CA}"/>
    <cellStyle name="Normal 5 6 2 2 8" xfId="2962" xr:uid="{C66FE9B0-AC46-4138-B8D7-9C21E172EEFA}"/>
    <cellStyle name="Normal 5 6 2 3" xfId="576" xr:uid="{ED786F1F-FEDA-41C3-A5C1-49A4683C89CD}"/>
    <cellStyle name="Normal 5 6 2 3 2" xfId="577" xr:uid="{7B132DCA-A336-4572-8517-A33CA306A05E}"/>
    <cellStyle name="Normal 5 6 2 3 2 2" xfId="578" xr:uid="{D792669A-A3F7-4412-BDCA-3D6A6B0437AA}"/>
    <cellStyle name="Normal 5 6 2 3 2 3" xfId="2963" xr:uid="{638F8115-EAFE-4FFF-9524-6DA4B7B5EAC0}"/>
    <cellStyle name="Normal 5 6 2 3 2 4" xfId="2964" xr:uid="{B3A0AC8E-AD38-4D53-862E-51044D5419F6}"/>
    <cellStyle name="Normal 5 6 2 3 3" xfId="579" xr:uid="{865CE0E4-B339-4E92-A9F3-D9B1ECF9545E}"/>
    <cellStyle name="Normal 5 6 2 3 3 2" xfId="2965" xr:uid="{45A6869E-A366-4F79-889E-B6BD19F3D589}"/>
    <cellStyle name="Normal 5 6 2 3 3 3" xfId="2966" xr:uid="{9B6F6278-C07F-49AC-9BEF-4A97E40DF783}"/>
    <cellStyle name="Normal 5 6 2 3 3 4" xfId="2967" xr:uid="{6F6AC076-A9DA-482A-B047-50E35941B343}"/>
    <cellStyle name="Normal 5 6 2 3 4" xfId="2968" xr:uid="{594ACB17-B5EA-4ECE-9C4A-59ECDB0BAF7C}"/>
    <cellStyle name="Normal 5 6 2 3 5" xfId="2969" xr:uid="{77801F77-D3AB-47A5-ABC5-7755871A5124}"/>
    <cellStyle name="Normal 5 6 2 3 6" xfId="2970" xr:uid="{E2C507BE-241F-409D-A989-D780CC1FDB77}"/>
    <cellStyle name="Normal 5 6 2 4" xfId="580" xr:uid="{1317AA8F-C3CF-457C-B2D2-4D5A5B3D4C67}"/>
    <cellStyle name="Normal 5 6 2 4 2" xfId="581" xr:uid="{A1C02760-C8F6-4452-847B-37A55E40C28F}"/>
    <cellStyle name="Normal 5 6 2 4 2 2" xfId="2971" xr:uid="{AA0F01C6-C300-4999-9120-76693F1AD4F8}"/>
    <cellStyle name="Normal 5 6 2 4 2 3" xfId="2972" xr:uid="{B600516E-C38F-4DA1-A6DF-9E7618BE9645}"/>
    <cellStyle name="Normal 5 6 2 4 2 4" xfId="2973" xr:uid="{21D482E8-0827-4643-B73C-BE74F24561EE}"/>
    <cellStyle name="Normal 5 6 2 4 3" xfId="2974" xr:uid="{35926F89-5B8D-4116-A8E9-D8F7807B1802}"/>
    <cellStyle name="Normal 5 6 2 4 4" xfId="2975" xr:uid="{046AE168-7DC6-4F3D-9529-54AFEE932F49}"/>
    <cellStyle name="Normal 5 6 2 4 5" xfId="2976" xr:uid="{1726A546-94C3-4076-9A7C-53D7D6ED39C3}"/>
    <cellStyle name="Normal 5 6 2 5" xfId="582" xr:uid="{16F50197-3E10-4CFA-8E7A-D11E70E265F9}"/>
    <cellStyle name="Normal 5 6 2 5 2" xfId="2977" xr:uid="{04025D85-5F9C-45EC-8149-C178759C264D}"/>
    <cellStyle name="Normal 5 6 2 5 3" xfId="2978" xr:uid="{1F10C702-D914-4EBA-829A-767BC1DE9FCE}"/>
    <cellStyle name="Normal 5 6 2 5 4" xfId="2979" xr:uid="{8EF461B0-407B-428D-B2C2-3BD4A06C68D1}"/>
    <cellStyle name="Normal 5 6 2 6" xfId="2980" xr:uid="{BAA0CBD1-DC32-4A91-8DD4-45790CA8A637}"/>
    <cellStyle name="Normal 5 6 2 6 2" xfId="2981" xr:uid="{6B374FE2-E113-4345-A1C9-6C8CB417522C}"/>
    <cellStyle name="Normal 5 6 2 6 3" xfId="2982" xr:uid="{A3819CDE-19E7-4E6E-A21A-D9ADD3D462C4}"/>
    <cellStyle name="Normal 5 6 2 6 4" xfId="2983" xr:uid="{B43D7884-F0EE-409D-B1B1-8E7893A7DBE4}"/>
    <cellStyle name="Normal 5 6 2 7" xfId="2984" xr:uid="{99EFD47F-5300-4594-A533-EDA3C67AB28F}"/>
    <cellStyle name="Normal 5 6 2 8" xfId="2985" xr:uid="{6AB1E4E3-4B9D-4314-BB36-4D08C93E219B}"/>
    <cellStyle name="Normal 5 6 2 9" xfId="2986" xr:uid="{7F5B9082-3B0F-4199-89F5-4E8BFE8CFBBF}"/>
    <cellStyle name="Normal 5 6 3" xfId="311" xr:uid="{5212BA49-40AD-4B67-A52A-52A75D2A24F9}"/>
    <cellStyle name="Normal 5 6 3 2" xfId="583" xr:uid="{74FEE12B-D5AA-4E94-8B4D-D009B2D25AAC}"/>
    <cellStyle name="Normal 5 6 3 2 2" xfId="584" xr:uid="{CCD1C571-2999-48F4-8802-49B1D8F5603B}"/>
    <cellStyle name="Normal 5 6 3 2 2 2" xfId="1397" xr:uid="{BBFAB100-07F0-412C-BBD0-2D24141FC197}"/>
    <cellStyle name="Normal 5 6 3 2 2 2 2" xfId="1398" xr:uid="{54315D83-7BC5-47BE-B489-AE323B4131A2}"/>
    <cellStyle name="Normal 5 6 3 2 2 3" xfId="1399" xr:uid="{00C602BB-D3CA-46CE-BAD0-7A095FBFBF83}"/>
    <cellStyle name="Normal 5 6 3 2 2 4" xfId="2987" xr:uid="{CADC1794-7832-43FA-8DF2-62484D70F745}"/>
    <cellStyle name="Normal 5 6 3 2 3" xfId="1400" xr:uid="{1FBAEF89-B1CD-4ABC-B07C-6F3FCFED09E4}"/>
    <cellStyle name="Normal 5 6 3 2 3 2" xfId="1401" xr:uid="{B314D83B-7619-4203-BC0A-7E4DC570BBE8}"/>
    <cellStyle name="Normal 5 6 3 2 3 3" xfId="2988" xr:uid="{C28B85F0-2309-4884-ACF9-EE7B3BADE204}"/>
    <cellStyle name="Normal 5 6 3 2 3 4" xfId="2989" xr:uid="{77BBE607-BAF3-4615-8ADC-CB2DDAE1B9AD}"/>
    <cellStyle name="Normal 5 6 3 2 4" xfId="1402" xr:uid="{7415D15C-DA88-48AB-BF0F-55A47824BAF9}"/>
    <cellStyle name="Normal 5 6 3 2 5" xfId="2990" xr:uid="{EB2EA6CF-3099-44E7-AEEF-3DDC2B945186}"/>
    <cellStyle name="Normal 5 6 3 2 6" xfId="2991" xr:uid="{2A42A8AD-47B3-483A-92A4-7A687D844059}"/>
    <cellStyle name="Normal 5 6 3 3" xfId="585" xr:uid="{63C66C1C-3EA8-4BA8-BF60-76447BEC6BAE}"/>
    <cellStyle name="Normal 5 6 3 3 2" xfId="1403" xr:uid="{AE93B2E7-6760-43F1-AFAB-D55EA9AA8DCD}"/>
    <cellStyle name="Normal 5 6 3 3 2 2" xfId="1404" xr:uid="{D3E16B46-3687-4799-A29E-CA402766B988}"/>
    <cellStyle name="Normal 5 6 3 3 2 3" xfId="2992" xr:uid="{A452C015-D676-4753-B2E6-3777AD6E203F}"/>
    <cellStyle name="Normal 5 6 3 3 2 4" xfId="2993" xr:uid="{9BEE7543-2CF6-40D9-8746-930604DE5788}"/>
    <cellStyle name="Normal 5 6 3 3 3" xfId="1405" xr:uid="{95068A87-1FFD-4C39-A7D4-643DEC8689EE}"/>
    <cellStyle name="Normal 5 6 3 3 4" xfId="2994" xr:uid="{F23C96D7-270A-42DA-9D2A-BA9A6DE87A2B}"/>
    <cellStyle name="Normal 5 6 3 3 5" xfId="2995" xr:uid="{0FF7FDCB-CEC6-4A98-9E5B-A6550C49BFB1}"/>
    <cellStyle name="Normal 5 6 3 4" xfId="1406" xr:uid="{57D41870-A4DD-4151-BB2B-5A3BB8A04B34}"/>
    <cellStyle name="Normal 5 6 3 4 2" xfId="1407" xr:uid="{7E1AC079-A235-4046-B9E9-E5F19355238D}"/>
    <cellStyle name="Normal 5 6 3 4 3" xfId="2996" xr:uid="{45A59CBC-D7C9-4123-B8EE-2CFBD862DC3D}"/>
    <cellStyle name="Normal 5 6 3 4 4" xfId="2997" xr:uid="{AE658AF7-FB23-4788-8A58-446D60F5D2D0}"/>
    <cellStyle name="Normal 5 6 3 5" xfId="1408" xr:uid="{0B42AF51-EE94-437B-A080-B187F77F75A1}"/>
    <cellStyle name="Normal 5 6 3 5 2" xfId="2998" xr:uid="{9475B5CE-886D-4B79-9963-AA331104F5C1}"/>
    <cellStyle name="Normal 5 6 3 5 3" xfId="2999" xr:uid="{FCB6BD72-866B-4228-BEBB-F9210FDC7337}"/>
    <cellStyle name="Normal 5 6 3 5 4" xfId="3000" xr:uid="{769A10C1-361A-4F7E-98E7-742BB7235D9B}"/>
    <cellStyle name="Normal 5 6 3 6" xfId="3001" xr:uid="{E9289193-5C9A-4740-A8F5-4E6300B2D7D6}"/>
    <cellStyle name="Normal 5 6 3 7" xfId="3002" xr:uid="{6C536F88-ABD9-40CE-87F9-37970AA1C12C}"/>
    <cellStyle name="Normal 5 6 3 8" xfId="3003" xr:uid="{FE556729-E7D8-45D8-93A2-60C193B2E23C}"/>
    <cellStyle name="Normal 5 6 4" xfId="312" xr:uid="{2AF432AF-0314-47C3-92DF-CD389CE25418}"/>
    <cellStyle name="Normal 5 6 4 2" xfId="586" xr:uid="{A1AED484-48B8-45DC-8589-C212F308BB8F}"/>
    <cellStyle name="Normal 5 6 4 2 2" xfId="587" xr:uid="{6BB2E8FC-04C8-4E73-B5C1-6A6039AB5539}"/>
    <cellStyle name="Normal 5 6 4 2 2 2" xfId="1409" xr:uid="{16890C17-E941-4ECE-95BE-6722B9C938E2}"/>
    <cellStyle name="Normal 5 6 4 2 2 3" xfId="3004" xr:uid="{26654070-2A5C-4B4C-8B19-E14299BDB9B6}"/>
    <cellStyle name="Normal 5 6 4 2 2 4" xfId="3005" xr:uid="{D2E2F049-87F5-4D09-AB05-FF421E600333}"/>
    <cellStyle name="Normal 5 6 4 2 3" xfId="1410" xr:uid="{5F4D2D1A-970A-4C5B-BD69-35E1579AF1E9}"/>
    <cellStyle name="Normal 5 6 4 2 4" xfId="3006" xr:uid="{45AFCBF1-671F-402B-ABA5-839E0BA6900F}"/>
    <cellStyle name="Normal 5 6 4 2 5" xfId="3007" xr:uid="{0C026645-7BD5-4084-BF91-86497C9DD261}"/>
    <cellStyle name="Normal 5 6 4 3" xfId="588" xr:uid="{539BE7E0-2987-403F-9E99-7CBE50B54486}"/>
    <cellStyle name="Normal 5 6 4 3 2" xfId="1411" xr:uid="{870D4EC1-6AC5-4189-B58A-CC5D1378BFE8}"/>
    <cellStyle name="Normal 5 6 4 3 3" xfId="3008" xr:uid="{7EF05FAB-6D08-4C0B-AD99-3A68977BB0B8}"/>
    <cellStyle name="Normal 5 6 4 3 4" xfId="3009" xr:uid="{13F063AE-AF3E-4623-B5E6-CBC628686F43}"/>
    <cellStyle name="Normal 5 6 4 4" xfId="1412" xr:uid="{A49BD484-6840-4365-A6DB-7683F16A8D92}"/>
    <cellStyle name="Normal 5 6 4 4 2" xfId="3010" xr:uid="{882026FC-4A2C-422C-8925-E4AAEDC2D663}"/>
    <cellStyle name="Normal 5 6 4 4 3" xfId="3011" xr:uid="{835FFED5-4A54-478C-A696-98B40EEB3AC7}"/>
    <cellStyle name="Normal 5 6 4 4 4" xfId="3012" xr:uid="{EFB30440-9C94-4836-A81C-EC60AD952FF3}"/>
    <cellStyle name="Normal 5 6 4 5" xfId="3013" xr:uid="{6F04F758-EF3F-425D-959E-3717B06870C5}"/>
    <cellStyle name="Normal 5 6 4 6" xfId="3014" xr:uid="{A15C735E-F4CA-4219-B47C-6F4AF7576507}"/>
    <cellStyle name="Normal 5 6 4 7" xfId="3015" xr:uid="{30DD38F3-1676-442C-AFB6-3FCCFC5464CD}"/>
    <cellStyle name="Normal 5 6 5" xfId="313" xr:uid="{E89AC038-0F49-4443-9FBB-ECEE864890D4}"/>
    <cellStyle name="Normal 5 6 5 2" xfId="589" xr:uid="{FCA77FC7-FFA6-4BB1-A174-13553FF2FC2E}"/>
    <cellStyle name="Normal 5 6 5 2 2" xfId="1413" xr:uid="{2FD2E859-56A8-4F59-A37F-28D5EB90D365}"/>
    <cellStyle name="Normal 5 6 5 2 3" xfId="3016" xr:uid="{5E945CF6-AC92-4C41-AD7E-B9D4BF4B9AE6}"/>
    <cellStyle name="Normal 5 6 5 2 4" xfId="3017" xr:uid="{14AF5F51-0CE9-4428-BB2D-31829DDE40CB}"/>
    <cellStyle name="Normal 5 6 5 3" xfId="1414" xr:uid="{8C13FC72-90EB-49C4-BB8E-AF024C2AE97F}"/>
    <cellStyle name="Normal 5 6 5 3 2" xfId="3018" xr:uid="{A2CD7F80-E57E-47DA-9361-E989BFDFE3EA}"/>
    <cellStyle name="Normal 5 6 5 3 3" xfId="3019" xr:uid="{AFB84C88-757A-43BF-A08C-C6DBDD06D1E8}"/>
    <cellStyle name="Normal 5 6 5 3 4" xfId="3020" xr:uid="{F4472873-6F1C-4AEE-A403-AEF2DB7F5541}"/>
    <cellStyle name="Normal 5 6 5 4" xfId="3021" xr:uid="{42A21653-840D-4CAB-ADCE-73EE27950039}"/>
    <cellStyle name="Normal 5 6 5 5" xfId="3022" xr:uid="{822F0A99-EF81-4054-9AC8-151A3689C590}"/>
    <cellStyle name="Normal 5 6 5 6" xfId="3023" xr:uid="{ED484EFC-4CD8-49C8-88AB-6D8605BB6EEA}"/>
    <cellStyle name="Normal 5 6 6" xfId="590" xr:uid="{4EB88D2F-0695-4047-8C9F-E5670FA51616}"/>
    <cellStyle name="Normal 5 6 6 2" xfId="1415" xr:uid="{75A55CCD-F4D9-4C78-AAA2-7F8BA4CF31FC}"/>
    <cellStyle name="Normal 5 6 6 2 2" xfId="3024" xr:uid="{C30EAB54-B313-4DFF-B129-BB3289361798}"/>
    <cellStyle name="Normal 5 6 6 2 3" xfId="3025" xr:uid="{3515A5C4-C44B-4CC6-9E20-6F0A18B1DCC8}"/>
    <cellStyle name="Normal 5 6 6 2 4" xfId="3026" xr:uid="{7073C0FD-65BF-4B7C-82EF-F45EE6AEECB6}"/>
    <cellStyle name="Normal 5 6 6 3" xfId="3027" xr:uid="{494317B1-67CB-476B-874A-1E99E66402F7}"/>
    <cellStyle name="Normal 5 6 6 4" xfId="3028" xr:uid="{3D0BE9D5-01A2-467A-92F0-F1567B1C0118}"/>
    <cellStyle name="Normal 5 6 6 5" xfId="3029" xr:uid="{5D752E46-CFCF-4D5D-8838-F5958AF4D19E}"/>
    <cellStyle name="Normal 5 6 7" xfId="1416" xr:uid="{B85ECFD3-A49F-499C-9C00-52140518D595}"/>
    <cellStyle name="Normal 5 6 7 2" xfId="3030" xr:uid="{8211E091-52BB-4F68-A8C4-ECFF44E74EF3}"/>
    <cellStyle name="Normal 5 6 7 3" xfId="3031" xr:uid="{B318C205-4B5D-4B15-9A4D-B26C8D76BD5F}"/>
    <cellStyle name="Normal 5 6 7 4" xfId="3032" xr:uid="{A6D5376C-5876-4796-AC5D-B3BED5833442}"/>
    <cellStyle name="Normal 5 6 8" xfId="3033" xr:uid="{524A839F-C497-4FD4-B9B0-597C45DD055F}"/>
    <cellStyle name="Normal 5 6 8 2" xfId="3034" xr:uid="{2B8E4A17-D024-4FAD-A69D-45234C0DAF66}"/>
    <cellStyle name="Normal 5 6 8 3" xfId="3035" xr:uid="{55F99BE7-E55F-4E18-8A27-7E57DB309D9B}"/>
    <cellStyle name="Normal 5 6 8 4" xfId="3036" xr:uid="{120F7E19-9D29-49F2-8079-85DAD8847988}"/>
    <cellStyle name="Normal 5 6 9" xfId="3037" xr:uid="{E7888E14-3F10-40FE-B3A3-3E69B50D6D62}"/>
    <cellStyle name="Normal 5 7" xfId="106" xr:uid="{D37DCC17-9D3F-4DFE-BF17-BAA3ADC70B24}"/>
    <cellStyle name="Normal 5 7 2" xfId="107" xr:uid="{9FE9F28E-A95E-4854-8048-2F224330DDDB}"/>
    <cellStyle name="Normal 5 7 2 2" xfId="314" xr:uid="{6010BDA8-4A06-4580-A7BA-B4B8A1190B60}"/>
    <cellStyle name="Normal 5 7 2 2 2" xfId="591" xr:uid="{0BA8DC49-7F07-4F74-8849-0B0933B9E992}"/>
    <cellStyle name="Normal 5 7 2 2 2 2" xfId="1417" xr:uid="{E1505B5E-D52F-410F-A2A9-ED19323102BB}"/>
    <cellStyle name="Normal 5 7 2 2 2 3" xfId="3038" xr:uid="{A0EFE1EB-FF5D-4297-8BDE-983D4761CDCB}"/>
    <cellStyle name="Normal 5 7 2 2 2 4" xfId="3039" xr:uid="{6D851184-68C7-49DE-8DCA-E7068D2CB04E}"/>
    <cellStyle name="Normal 5 7 2 2 3" xfId="1418" xr:uid="{B932F0B3-C87C-413F-A187-8A3EFB797809}"/>
    <cellStyle name="Normal 5 7 2 2 3 2" xfId="3040" xr:uid="{C3D1CB02-6DF5-4819-908D-BACF0B3669AE}"/>
    <cellStyle name="Normal 5 7 2 2 3 3" xfId="3041" xr:uid="{C1BF29F8-32AF-4DD2-9152-F4A9C050507E}"/>
    <cellStyle name="Normal 5 7 2 2 3 4" xfId="3042" xr:uid="{1379F8A6-2EDA-4389-9EC9-2F2C00202E8B}"/>
    <cellStyle name="Normal 5 7 2 2 4" xfId="3043" xr:uid="{A1617E52-A21C-48CD-A8AE-3C55C4C50178}"/>
    <cellStyle name="Normal 5 7 2 2 5" xfId="3044" xr:uid="{320EE173-CDAA-4DF3-877E-46BD54ED2E81}"/>
    <cellStyle name="Normal 5 7 2 2 6" xfId="3045" xr:uid="{E11E70C2-5293-4A12-BBAB-3028BB555D40}"/>
    <cellStyle name="Normal 5 7 2 3" xfId="592" xr:uid="{EC69BF81-D231-4E34-BC31-C8303C14827A}"/>
    <cellStyle name="Normal 5 7 2 3 2" xfId="1419" xr:uid="{E6B2F12F-7989-4E9C-A47C-5CA58DC144EC}"/>
    <cellStyle name="Normal 5 7 2 3 2 2" xfId="3046" xr:uid="{22AEDB75-FD39-49E4-A35E-1EFD6794AB5F}"/>
    <cellStyle name="Normal 5 7 2 3 2 3" xfId="3047" xr:uid="{9E4F0874-BBA8-47D6-AB99-1F5D91115293}"/>
    <cellStyle name="Normal 5 7 2 3 2 4" xfId="3048" xr:uid="{4A409DFC-9B7E-4D4E-8A12-65F53B6CFE48}"/>
    <cellStyle name="Normal 5 7 2 3 3" xfId="3049" xr:uid="{D2395C93-DF0E-4326-817B-D4505CEF162D}"/>
    <cellStyle name="Normal 5 7 2 3 4" xfId="3050" xr:uid="{A5FD19C6-6A6E-442B-BE65-CCB188C4FE7B}"/>
    <cellStyle name="Normal 5 7 2 3 5" xfId="3051" xr:uid="{0252ACA7-0DDC-41C5-A5FF-306354960802}"/>
    <cellStyle name="Normal 5 7 2 4" xfId="1420" xr:uid="{47479164-7F63-44B2-87A5-06ED9837CF18}"/>
    <cellStyle name="Normal 5 7 2 4 2" xfId="3052" xr:uid="{87A7B1B5-3127-4029-9939-6046F8E899B2}"/>
    <cellStyle name="Normal 5 7 2 4 3" xfId="3053" xr:uid="{2C84552C-B008-46D1-B1F0-C7E0EC7F2EBD}"/>
    <cellStyle name="Normal 5 7 2 4 4" xfId="3054" xr:uid="{0B084EF9-B899-4583-A417-02074E760CD0}"/>
    <cellStyle name="Normal 5 7 2 5" xfId="3055" xr:uid="{A58C09D9-AA04-4328-8E66-B6B44F21D02E}"/>
    <cellStyle name="Normal 5 7 2 5 2" xfId="3056" xr:uid="{72F609D2-2A73-4843-B44A-C8923D5E58AD}"/>
    <cellStyle name="Normal 5 7 2 5 3" xfId="3057" xr:uid="{2AAE0556-6900-4ED1-AC8A-AD1404C03740}"/>
    <cellStyle name="Normal 5 7 2 5 4" xfId="3058" xr:uid="{004FC2AE-6ECC-41D5-86C0-1C7FD7ED9754}"/>
    <cellStyle name="Normal 5 7 2 6" xfId="3059" xr:uid="{F397EED0-A30C-425F-A601-27448F64EC9E}"/>
    <cellStyle name="Normal 5 7 2 7" xfId="3060" xr:uid="{4C42ED29-FC16-4C9E-B0A7-494B7F2D37A0}"/>
    <cellStyle name="Normal 5 7 2 8" xfId="3061" xr:uid="{38894F62-A49D-4DE8-B8C0-45AF540366D2}"/>
    <cellStyle name="Normal 5 7 3" xfId="315" xr:uid="{74F3CD2B-E020-4A99-BF8E-D3ECD3F5CA8A}"/>
    <cellStyle name="Normal 5 7 3 2" xfId="593" xr:uid="{CA398C2D-D6A0-4ACC-B727-4EEBAC0257F7}"/>
    <cellStyle name="Normal 5 7 3 2 2" xfId="594" xr:uid="{FEDC47D4-D6CE-418A-B941-C22C6D1CF136}"/>
    <cellStyle name="Normal 5 7 3 2 3" xfId="3062" xr:uid="{34501DA1-E31A-4109-8C89-35B4CE702F22}"/>
    <cellStyle name="Normal 5 7 3 2 4" xfId="3063" xr:uid="{CEE0546D-8B88-4D4E-9F1A-B10230B767B8}"/>
    <cellStyle name="Normal 5 7 3 3" xfId="595" xr:uid="{F480A8A0-1160-402E-843F-1E5539557BC0}"/>
    <cellStyle name="Normal 5 7 3 3 2" xfId="3064" xr:uid="{D6D295B1-39D6-49EE-905D-A8B51F6C68F6}"/>
    <cellStyle name="Normal 5 7 3 3 3" xfId="3065" xr:uid="{1AB8C495-7544-4FD5-A1C8-6FD1BA46956C}"/>
    <cellStyle name="Normal 5 7 3 3 4" xfId="3066" xr:uid="{C7FB241C-8D2B-45F9-9F36-E7C8D328E3DB}"/>
    <cellStyle name="Normal 5 7 3 4" xfId="3067" xr:uid="{3C4413B4-996E-42BC-B2B1-FEEDF44C772E}"/>
    <cellStyle name="Normal 5 7 3 5" xfId="3068" xr:uid="{A14A04BC-627C-4C82-A89F-A8A3A6916EDC}"/>
    <cellStyle name="Normal 5 7 3 6" xfId="3069" xr:uid="{A5689FC4-6FCD-48DE-BE24-593E8F0BFF16}"/>
    <cellStyle name="Normal 5 7 4" xfId="316" xr:uid="{F6929584-BD6D-4AF4-A79C-1FE06CF10390}"/>
    <cellStyle name="Normal 5 7 4 2" xfId="596" xr:uid="{72A16323-2A13-49A4-950B-A680F867E8AB}"/>
    <cellStyle name="Normal 5 7 4 2 2" xfId="3070" xr:uid="{9AC77250-E5AA-4209-9EE9-9D0387AC7370}"/>
    <cellStyle name="Normal 5 7 4 2 3" xfId="3071" xr:uid="{DF8E50FC-FA24-491E-AB20-81589DD64908}"/>
    <cellStyle name="Normal 5 7 4 2 4" xfId="3072" xr:uid="{674CB90D-875C-46EB-817C-E694CA71E77F}"/>
    <cellStyle name="Normal 5 7 4 3" xfId="3073" xr:uid="{8EF8EE8E-4217-4F6E-BDDD-6F4DDE3AFC5C}"/>
    <cellStyle name="Normal 5 7 4 4" xfId="3074" xr:uid="{897C152C-49C6-42EA-A8E5-DB02E591DA0A}"/>
    <cellStyle name="Normal 5 7 4 5" xfId="3075" xr:uid="{41D9F283-BE17-4BDF-BFDE-AE7DB8509F72}"/>
    <cellStyle name="Normal 5 7 5" xfId="597" xr:uid="{D04BD87B-8411-4BAB-A384-44D3FF361294}"/>
    <cellStyle name="Normal 5 7 5 2" xfId="3076" xr:uid="{31021C0B-588B-4D8E-832B-10C9840D1EC9}"/>
    <cellStyle name="Normal 5 7 5 3" xfId="3077" xr:uid="{DAC16143-7023-4FA7-88FB-39FBCD434225}"/>
    <cellStyle name="Normal 5 7 5 4" xfId="3078" xr:uid="{46C67BD4-B8F5-46F0-9644-3B962D04465C}"/>
    <cellStyle name="Normal 5 7 6" xfId="3079" xr:uid="{68A4F451-7BAA-472E-8E0A-3D70A07C816D}"/>
    <cellStyle name="Normal 5 7 6 2" xfId="3080" xr:uid="{AD38D53E-4835-4071-825E-CBB785AD5421}"/>
    <cellStyle name="Normal 5 7 6 3" xfId="3081" xr:uid="{556840CA-C142-48B6-BD56-EC0E6241038A}"/>
    <cellStyle name="Normal 5 7 6 4" xfId="3082" xr:uid="{06B1EEC2-6FA4-4205-A155-F8B446CD4E09}"/>
    <cellStyle name="Normal 5 7 7" xfId="3083" xr:uid="{FF21A1E4-233F-4FD6-9FAB-D4D986D39DAA}"/>
    <cellStyle name="Normal 5 7 8" xfId="3084" xr:uid="{10A73FDB-3850-4A9B-8039-C1A1C884B8A5}"/>
    <cellStyle name="Normal 5 7 9" xfId="3085" xr:uid="{21ED1647-AF63-4218-9789-AFA07F70FD10}"/>
    <cellStyle name="Normal 5 8" xfId="108" xr:uid="{40133BFE-CB86-4CAF-B7C6-D5E2F73B0328}"/>
    <cellStyle name="Normal 5 8 2" xfId="317" xr:uid="{305309E8-B900-4E36-8747-BF43A631DD83}"/>
    <cellStyle name="Normal 5 8 2 2" xfId="598" xr:uid="{4A8B6891-8575-42F3-807E-CFA5D7CB4ADD}"/>
    <cellStyle name="Normal 5 8 2 2 2" xfId="1421" xr:uid="{884BC9AD-A137-4C8E-A7E9-6C67313142C3}"/>
    <cellStyle name="Normal 5 8 2 2 2 2" xfId="1422" xr:uid="{73A96923-25BD-49AF-9133-4CB880AD931F}"/>
    <cellStyle name="Normal 5 8 2 2 3" xfId="1423" xr:uid="{9CDB314F-98A7-48D5-A21E-E4E45975D37A}"/>
    <cellStyle name="Normal 5 8 2 2 4" xfId="3086" xr:uid="{75AA11E1-2209-449D-A96F-F04F1A01F76E}"/>
    <cellStyle name="Normal 5 8 2 3" xfId="1424" xr:uid="{F699500E-AFDA-4D7A-A5D5-27ABDCB72415}"/>
    <cellStyle name="Normal 5 8 2 3 2" xfId="1425" xr:uid="{46B3D437-44F6-414C-B516-C779FDAECF65}"/>
    <cellStyle name="Normal 5 8 2 3 3" xfId="3087" xr:uid="{4E0B920D-234A-49A2-A9C3-51C4F66D945F}"/>
    <cellStyle name="Normal 5 8 2 3 4" xfId="3088" xr:uid="{A3436F02-45A9-4DD1-A87E-52C63381A700}"/>
    <cellStyle name="Normal 5 8 2 4" xfId="1426" xr:uid="{013F09E8-4D82-4F9A-BE8B-7C96834E7BB5}"/>
    <cellStyle name="Normal 5 8 2 5" xfId="3089" xr:uid="{D32B6B91-7FF7-484D-988D-A3C2DD9BF90C}"/>
    <cellStyle name="Normal 5 8 2 6" xfId="3090" xr:uid="{C14CA8EF-7ED8-4529-A1F1-55FC19BBAC24}"/>
    <cellStyle name="Normal 5 8 3" xfId="599" xr:uid="{EDDFB07E-43AB-4C05-B893-38C15D4D20EB}"/>
    <cellStyle name="Normal 5 8 3 2" xfId="1427" xr:uid="{D592DCF9-3BE2-49C1-ADC6-2C4B6C824C86}"/>
    <cellStyle name="Normal 5 8 3 2 2" xfId="1428" xr:uid="{7873F710-1B83-4FFF-8117-1DEF508EE5D0}"/>
    <cellStyle name="Normal 5 8 3 2 3" xfId="3091" xr:uid="{EBFD792C-0553-4D6F-A700-18B76187BAE7}"/>
    <cellStyle name="Normal 5 8 3 2 4" xfId="3092" xr:uid="{5D9FEF57-78DA-4D0B-AE6C-516FF6AC073B}"/>
    <cellStyle name="Normal 5 8 3 3" xfId="1429" xr:uid="{77771897-3D94-4F8F-8AC4-8AD210D1B4F3}"/>
    <cellStyle name="Normal 5 8 3 4" xfId="3093" xr:uid="{A732F393-497E-4692-ADA1-55BFDC6BE27A}"/>
    <cellStyle name="Normal 5 8 3 5" xfId="3094" xr:uid="{9056A1D4-9489-4BCB-8602-02E116B14A97}"/>
    <cellStyle name="Normal 5 8 4" xfId="1430" xr:uid="{12EA1DA4-EC75-4F0F-9B44-DBDC75A8AD0F}"/>
    <cellStyle name="Normal 5 8 4 2" xfId="1431" xr:uid="{DD0613F5-1801-4AB5-B602-F991513E6C81}"/>
    <cellStyle name="Normal 5 8 4 3" xfId="3095" xr:uid="{322462BE-A940-4C85-8D8A-24B085796F54}"/>
    <cellStyle name="Normal 5 8 4 4" xfId="3096" xr:uid="{6A1BC13C-F93E-4566-858A-9CDCD945E2BA}"/>
    <cellStyle name="Normal 5 8 5" xfId="1432" xr:uid="{F03385BC-A636-4479-85A7-F84934E3C380}"/>
    <cellStyle name="Normal 5 8 5 2" xfId="3097" xr:uid="{0ACFF083-75A6-4822-84C7-915453776DB5}"/>
    <cellStyle name="Normal 5 8 5 3" xfId="3098" xr:uid="{28D467FA-E482-4BA9-A9CB-4A2C0E0A279D}"/>
    <cellStyle name="Normal 5 8 5 4" xfId="3099" xr:uid="{8C51F54C-6E01-470D-9C35-3514BCEF9614}"/>
    <cellStyle name="Normal 5 8 6" xfId="3100" xr:uid="{486F81D3-3CF7-42BC-AEF1-C6B4BF5FBCD3}"/>
    <cellStyle name="Normal 5 8 7" xfId="3101" xr:uid="{BE689F4A-739D-436C-92AB-6AD8D8EC46ED}"/>
    <cellStyle name="Normal 5 8 8" xfId="3102" xr:uid="{BE2C2ABA-DC8D-4067-AD9F-B30926B6AADF}"/>
    <cellStyle name="Normal 5 9" xfId="318" xr:uid="{3D835E50-AB3E-4E9F-9F44-6240648301CD}"/>
    <cellStyle name="Normal 5 9 2" xfId="600" xr:uid="{07AB2441-E641-42C9-B514-914320E8B205}"/>
    <cellStyle name="Normal 5 9 2 2" xfId="601" xr:uid="{75214387-D785-4BB1-8802-DC65203A2C4D}"/>
    <cellStyle name="Normal 5 9 2 2 2" xfId="1433" xr:uid="{CA5FFF8D-40C5-4A31-8A80-5AC105BC5487}"/>
    <cellStyle name="Normal 5 9 2 2 3" xfId="3103" xr:uid="{6FAB3F45-E3B9-45DD-8253-BB4FC342E7FD}"/>
    <cellStyle name="Normal 5 9 2 2 4" xfId="3104" xr:uid="{254D824D-B9EC-4FC1-8F27-89F6B431EC47}"/>
    <cellStyle name="Normal 5 9 2 3" xfId="1434" xr:uid="{36B43307-4BAB-49F8-A749-2D4709CCE8E1}"/>
    <cellStyle name="Normal 5 9 2 4" xfId="3105" xr:uid="{73550424-41DE-418E-A4AB-B17F1EA39D22}"/>
    <cellStyle name="Normal 5 9 2 5" xfId="3106" xr:uid="{07B28477-CD7D-401F-9D77-B1228232181C}"/>
    <cellStyle name="Normal 5 9 3" xfId="602" xr:uid="{C8A92CF5-2E2A-4FD0-8BB7-209B289BA4CC}"/>
    <cellStyle name="Normal 5 9 3 2" xfId="1435" xr:uid="{4D16294D-0232-4ADF-BF7E-8B7E3F5C5F5F}"/>
    <cellStyle name="Normal 5 9 3 3" xfId="3107" xr:uid="{3E4BF263-F734-42F8-AAC8-507E0C019CF5}"/>
    <cellStyle name="Normal 5 9 3 4" xfId="3108" xr:uid="{68BF5D57-9F34-4554-8E86-37FC726D264D}"/>
    <cellStyle name="Normal 5 9 4" xfId="1436" xr:uid="{EA3B86B6-2BA5-4B7D-BB72-690993EC8407}"/>
    <cellStyle name="Normal 5 9 4 2" xfId="3109" xr:uid="{CCE38F4F-10C8-44CA-B468-B449E32BAA37}"/>
    <cellStyle name="Normal 5 9 4 3" xfId="3110" xr:uid="{5904214E-59AC-4590-98FA-D46A3A551656}"/>
    <cellStyle name="Normal 5 9 4 4" xfId="3111" xr:uid="{FDF5534D-087D-4C30-A81D-D623CB33A990}"/>
    <cellStyle name="Normal 5 9 5" xfId="3112" xr:uid="{B9385318-71E7-4C62-864F-47843004BB9B}"/>
    <cellStyle name="Normal 5 9 6" xfId="3113" xr:uid="{DFC6F542-4F69-4B1E-A929-4E503C41B6FA}"/>
    <cellStyle name="Normal 5 9 7" xfId="3114" xr:uid="{034A6B9E-6164-4A69-8493-0254ABA980CC}"/>
    <cellStyle name="Normal 6" xfId="109" xr:uid="{16816F61-A83F-4373-AF9A-0BE81AF466D7}"/>
    <cellStyle name="Normal 6 10" xfId="319" xr:uid="{FDEB09A9-7567-4C1E-8107-FED9C27F0BBC}"/>
    <cellStyle name="Normal 6 10 2" xfId="1437" xr:uid="{12319803-E22B-48B0-9661-0475F691A1AD}"/>
    <cellStyle name="Normal 6 10 2 2" xfId="3115" xr:uid="{5C49EF1C-1062-4E63-BD06-7026F5F4C399}"/>
    <cellStyle name="Normal 6 10 2 2 2" xfId="4588" xr:uid="{986FCCFB-09F1-4387-828D-426F16FE1480}"/>
    <cellStyle name="Normal 6 10 2 3" xfId="3116" xr:uid="{4BE7FD36-D3F6-4AC8-AD00-4DC9EB3BACA2}"/>
    <cellStyle name="Normal 6 10 2 4" xfId="3117" xr:uid="{4EED03AA-841E-4242-BE3E-F3DB7AD8D8C7}"/>
    <cellStyle name="Normal 6 10 2 5" xfId="5344" xr:uid="{17D7BEF4-02F0-4373-AB01-3C44AD925A7A}"/>
    <cellStyle name="Normal 6 10 3" xfId="3118" xr:uid="{1FC2D5D1-95D8-41B9-A2D0-A9E67DEB8D13}"/>
    <cellStyle name="Normal 6 10 4" xfId="3119" xr:uid="{76B125F1-DB77-4A6D-9448-9582FC7DB149}"/>
    <cellStyle name="Normal 6 10 5" xfId="3120" xr:uid="{0F206B16-420C-49EB-A3AD-C5F92B591B39}"/>
    <cellStyle name="Normal 6 11" xfId="1438" xr:uid="{D3DB42D4-2192-40AD-BE03-934915A6B4EB}"/>
    <cellStyle name="Normal 6 11 2" xfId="3121" xr:uid="{2D0FD5A4-94B4-4949-BA1F-C782FA5D364B}"/>
    <cellStyle name="Normal 6 11 3" xfId="3122" xr:uid="{6EE6C139-0211-43D0-9707-A19FF0FDD258}"/>
    <cellStyle name="Normal 6 11 4" xfId="3123" xr:uid="{C5FB14F1-BA1B-4215-BDB9-D3D88808903C}"/>
    <cellStyle name="Normal 6 12" xfId="902" xr:uid="{A0F1A8E7-26EB-4574-8BC3-EDF2A1DE5DB8}"/>
    <cellStyle name="Normal 6 12 2" xfId="3124" xr:uid="{055932B1-7FF2-4B13-83FB-374F2F4C70CB}"/>
    <cellStyle name="Normal 6 12 3" xfId="3125" xr:uid="{91EC8267-053B-47EA-81BD-69875915E89F}"/>
    <cellStyle name="Normal 6 12 4" xfId="3126" xr:uid="{D0BC9052-626D-4F2D-BFE3-6560617EE002}"/>
    <cellStyle name="Normal 6 13" xfId="899" xr:uid="{C4A7624F-6EF2-4237-91DF-0B5B683A863A}"/>
    <cellStyle name="Normal 6 13 2" xfId="3128" xr:uid="{F24981E1-EBD7-41A8-9C65-8D20995803A8}"/>
    <cellStyle name="Normal 6 13 3" xfId="4315" xr:uid="{15305D14-3362-4FD4-8592-B52DD287AE70}"/>
    <cellStyle name="Normal 6 13 4" xfId="3127" xr:uid="{771A0690-B129-44F4-B19C-C86A61784818}"/>
    <cellStyle name="Normal 6 13 5" xfId="5319" xr:uid="{68EFB0E2-3B10-4BE4-9EDE-3002B50980FC}"/>
    <cellStyle name="Normal 6 14" xfId="3129" xr:uid="{3B38AC24-C4FF-42A2-BF3F-CF08211EE239}"/>
    <cellStyle name="Normal 6 15" xfId="3130" xr:uid="{FD84F0A1-C681-4E24-9E47-62C82D076C8C}"/>
    <cellStyle name="Normal 6 16" xfId="3131" xr:uid="{FA27DAC5-F790-46FE-B55C-1E59AD66A7F4}"/>
    <cellStyle name="Normal 6 2" xfId="110" xr:uid="{DF538BE3-FB17-4089-8822-CA7D24FFB5CB}"/>
    <cellStyle name="Normal 6 2 2" xfId="320" xr:uid="{76BE723F-76AB-47CB-B8C5-D277E858B039}"/>
    <cellStyle name="Normal 6 2 2 2" xfId="4671" xr:uid="{F857F591-6B23-46E3-AC7B-504ABCE5DADA}"/>
    <cellStyle name="Normal 6 2 3" xfId="4560" xr:uid="{02516546-B574-41B0-93FB-0212C58A46A9}"/>
    <cellStyle name="Normal 6 3" xfId="111" xr:uid="{58F6CC7E-4B0B-4A38-9741-8A86677EB70E}"/>
    <cellStyle name="Normal 6 3 10" xfId="3132" xr:uid="{EEB48B18-49D6-4EFA-9472-6014FE1DA72B}"/>
    <cellStyle name="Normal 6 3 11" xfId="3133" xr:uid="{7C2C0458-89BE-42D5-B9E6-2078936595AF}"/>
    <cellStyle name="Normal 6 3 2" xfId="112" xr:uid="{0A0CB808-12F2-488F-AC3F-AB6FD015CA88}"/>
    <cellStyle name="Normal 6 3 2 2" xfId="113" xr:uid="{76139A6E-7D3D-41F7-8A11-D52510B24D79}"/>
    <cellStyle name="Normal 6 3 2 2 2" xfId="321" xr:uid="{35D9F0B0-DAF2-47B5-9BB6-F1ED1C39A6D3}"/>
    <cellStyle name="Normal 6 3 2 2 2 2" xfId="603" xr:uid="{107170B4-7085-47BF-BBD8-C1E002C13FC4}"/>
    <cellStyle name="Normal 6 3 2 2 2 2 2" xfId="604" xr:uid="{2DED0D66-ACCB-4722-81C7-E56AA56D857B}"/>
    <cellStyle name="Normal 6 3 2 2 2 2 2 2" xfId="1439" xr:uid="{5549F2D6-4895-4647-98FF-1E0FD07ED885}"/>
    <cellStyle name="Normal 6 3 2 2 2 2 2 2 2" xfId="1440" xr:uid="{A1CA1950-EBE5-4B7E-BD8D-7456C7AEF2F4}"/>
    <cellStyle name="Normal 6 3 2 2 2 2 2 3" xfId="1441" xr:uid="{DFA0794C-51FD-4989-BD44-F2A29CF802C1}"/>
    <cellStyle name="Normal 6 3 2 2 2 2 3" xfId="1442" xr:uid="{51ECABF1-450F-4674-9A7F-7E2A4A0155EC}"/>
    <cellStyle name="Normal 6 3 2 2 2 2 3 2" xfId="1443" xr:uid="{DD5A8BCD-7180-4F8E-A46C-2912868F0F94}"/>
    <cellStyle name="Normal 6 3 2 2 2 2 4" xfId="1444" xr:uid="{40D2A5A0-C5F0-4F45-80D8-F9A63DBEA926}"/>
    <cellStyle name="Normal 6 3 2 2 2 3" xfId="605" xr:uid="{97197DB8-08BB-452B-82FD-63F31F0C77D8}"/>
    <cellStyle name="Normal 6 3 2 2 2 3 2" xfId="1445" xr:uid="{89492F15-57D3-4652-8047-CC582B2EBA3E}"/>
    <cellStyle name="Normal 6 3 2 2 2 3 2 2" xfId="1446" xr:uid="{3848EFF0-BF8E-4046-A093-4C1725361197}"/>
    <cellStyle name="Normal 6 3 2 2 2 3 3" xfId="1447" xr:uid="{DC51F01A-0047-41F7-BDAB-04E48C3DAD7F}"/>
    <cellStyle name="Normal 6 3 2 2 2 3 4" xfId="3134" xr:uid="{87A241D9-EBEF-4C47-93B3-426B9BD69F12}"/>
    <cellStyle name="Normal 6 3 2 2 2 4" xfId="1448" xr:uid="{6E257AAF-902F-471C-A6D5-C4552BA6B5DA}"/>
    <cellStyle name="Normal 6 3 2 2 2 4 2" xfId="1449" xr:uid="{97CFE36D-1889-45BB-AAE4-10F7137284CE}"/>
    <cellStyle name="Normal 6 3 2 2 2 5" xfId="1450" xr:uid="{F7E4D07B-2CA0-4BA9-9930-E75BD76F2747}"/>
    <cellStyle name="Normal 6 3 2 2 2 6" xfId="3135" xr:uid="{4495F83E-1778-4D0F-9412-D80021F6DDF2}"/>
    <cellStyle name="Normal 6 3 2 2 3" xfId="322" xr:uid="{66BA90A1-EE8B-4B6A-A7FE-2229927796A8}"/>
    <cellStyle name="Normal 6 3 2 2 3 2" xfId="606" xr:uid="{585437AD-3F78-461D-BE22-BF06C4B9F6F3}"/>
    <cellStyle name="Normal 6 3 2 2 3 2 2" xfId="607" xr:uid="{5EA868E0-232D-40BF-AD33-32B5FBA8916C}"/>
    <cellStyle name="Normal 6 3 2 2 3 2 2 2" xfId="1451" xr:uid="{502076BB-596A-453A-9EB8-2319934F01A8}"/>
    <cellStyle name="Normal 6 3 2 2 3 2 2 2 2" xfId="1452" xr:uid="{6BB1C302-6ACA-4F8F-96DA-4D140D815F0A}"/>
    <cellStyle name="Normal 6 3 2 2 3 2 2 3" xfId="1453" xr:uid="{277486F8-D80E-4279-A6E3-4C28DBF0F5DE}"/>
    <cellStyle name="Normal 6 3 2 2 3 2 3" xfId="1454" xr:uid="{80525F0C-DC78-4C4F-BD62-A6736F432AD0}"/>
    <cellStyle name="Normal 6 3 2 2 3 2 3 2" xfId="1455" xr:uid="{5FC9201E-E0BC-4E31-8AC6-E01921110B93}"/>
    <cellStyle name="Normal 6 3 2 2 3 2 4" xfId="1456" xr:uid="{BBE988DB-9A14-4EE7-8CC3-3DB9F4069D80}"/>
    <cellStyle name="Normal 6 3 2 2 3 3" xfId="608" xr:uid="{9154EA1E-936A-4FCE-9211-6E59FCE293A2}"/>
    <cellStyle name="Normal 6 3 2 2 3 3 2" xfId="1457" xr:uid="{A146CD3C-1D49-4B01-B979-20A5BAC73D13}"/>
    <cellStyle name="Normal 6 3 2 2 3 3 2 2" xfId="1458" xr:uid="{5E0CC3FF-BDBC-4919-A3A9-F3BCA86C77E9}"/>
    <cellStyle name="Normal 6 3 2 2 3 3 3" xfId="1459" xr:uid="{9E3394AB-91F5-4026-BC84-96E08DE9929B}"/>
    <cellStyle name="Normal 6 3 2 2 3 4" xfId="1460" xr:uid="{41D9647B-CC8F-41FA-AEDF-FF6309E02552}"/>
    <cellStyle name="Normal 6 3 2 2 3 4 2" xfId="1461" xr:uid="{E3F7ECA3-D4A9-4275-9FF4-A99C28EF35CD}"/>
    <cellStyle name="Normal 6 3 2 2 3 5" xfId="1462" xr:uid="{45358BA5-0661-4222-AF0A-42CA2849CDB7}"/>
    <cellStyle name="Normal 6 3 2 2 4" xfId="609" xr:uid="{7DC7FBCC-FDDF-4ECC-92AE-B5D8BA627D71}"/>
    <cellStyle name="Normal 6 3 2 2 4 2" xfId="610" xr:uid="{901ED530-7AFE-44C1-A815-DE63E1EB32FE}"/>
    <cellStyle name="Normal 6 3 2 2 4 2 2" xfId="1463" xr:uid="{3A5D8B54-F085-4CD8-870E-8A23A4AB8575}"/>
    <cellStyle name="Normal 6 3 2 2 4 2 2 2" xfId="1464" xr:uid="{5C79A0AB-FFEB-4765-9F6D-6D9F9ECD4287}"/>
    <cellStyle name="Normal 6 3 2 2 4 2 3" xfId="1465" xr:uid="{915D0EEA-0B5B-47D6-AAF2-3FB8B2AC32CC}"/>
    <cellStyle name="Normal 6 3 2 2 4 3" xfId="1466" xr:uid="{9C619757-6502-4E80-8FDE-AD4C0A18B554}"/>
    <cellStyle name="Normal 6 3 2 2 4 3 2" xfId="1467" xr:uid="{7CF8531C-3F2A-4D56-9565-9C929ECC2E47}"/>
    <cellStyle name="Normal 6 3 2 2 4 4" xfId="1468" xr:uid="{6B40F45A-C961-4BC3-819D-FD92A4746CB6}"/>
    <cellStyle name="Normal 6 3 2 2 5" xfId="611" xr:uid="{FA337554-07F4-478A-BDD3-1EDF414460CD}"/>
    <cellStyle name="Normal 6 3 2 2 5 2" xfId="1469" xr:uid="{F714350A-6EB3-4DFB-80E4-F56AC2EB113E}"/>
    <cellStyle name="Normal 6 3 2 2 5 2 2" xfId="1470" xr:uid="{1416B86B-A3F9-438A-B981-B5E68A999405}"/>
    <cellStyle name="Normal 6 3 2 2 5 3" xfId="1471" xr:uid="{1E19AE4F-DA14-4E32-8C89-486124AC172F}"/>
    <cellStyle name="Normal 6 3 2 2 5 4" xfId="3136" xr:uid="{2D7BAD30-AEAC-4A53-A81B-DA838CAE8413}"/>
    <cellStyle name="Normal 6 3 2 2 6" xfId="1472" xr:uid="{03813A5E-2FF7-4A40-8F2C-DB514B795E48}"/>
    <cellStyle name="Normal 6 3 2 2 6 2" xfId="1473" xr:uid="{C4B90B16-6B4D-4190-A0D4-805443E6C034}"/>
    <cellStyle name="Normal 6 3 2 2 7" xfId="1474" xr:uid="{8DA665A0-47E9-4B57-BF56-C1BBA3C9B477}"/>
    <cellStyle name="Normal 6 3 2 2 8" xfId="3137" xr:uid="{06BCF25C-DFCC-486B-96CF-01E47965EF12}"/>
    <cellStyle name="Normal 6 3 2 3" xfId="323" xr:uid="{E146FF92-8083-4738-AFEF-E4E5CFD67BB6}"/>
    <cellStyle name="Normal 6 3 2 3 2" xfId="612" xr:uid="{388C66A1-86AB-41EA-B6B5-0657C43ACBD8}"/>
    <cellStyle name="Normal 6 3 2 3 2 2" xfId="613" xr:uid="{CE26F190-A629-4236-A000-BA2668B89B77}"/>
    <cellStyle name="Normal 6 3 2 3 2 2 2" xfId="1475" xr:uid="{6992FD05-AF7B-44AF-8C18-8184AC7B22CB}"/>
    <cellStyle name="Normal 6 3 2 3 2 2 2 2" xfId="1476" xr:uid="{5594AFFA-42FD-44AE-A9EF-E31164D85079}"/>
    <cellStyle name="Normal 6 3 2 3 2 2 3" xfId="1477" xr:uid="{5C72388B-1780-4351-85D7-20DD914F3320}"/>
    <cellStyle name="Normal 6 3 2 3 2 3" xfId="1478" xr:uid="{F2747F1F-7376-4845-86FE-333AA1339CB8}"/>
    <cellStyle name="Normal 6 3 2 3 2 3 2" xfId="1479" xr:uid="{620F136D-7841-4138-B010-280CAE02155C}"/>
    <cellStyle name="Normal 6 3 2 3 2 4" xfId="1480" xr:uid="{E76D42C2-9F72-4F25-A361-B0ECFC53B5FE}"/>
    <cellStyle name="Normal 6 3 2 3 3" xfId="614" xr:uid="{55AC89A9-7015-4396-B25D-F51C4880723C}"/>
    <cellStyle name="Normal 6 3 2 3 3 2" xfId="1481" xr:uid="{0BADFFE5-CE47-4ED6-8975-5B10662C5141}"/>
    <cellStyle name="Normal 6 3 2 3 3 2 2" xfId="1482" xr:uid="{129D34B6-6C91-473B-B423-9211AF4BE378}"/>
    <cellStyle name="Normal 6 3 2 3 3 3" xfId="1483" xr:uid="{966135BC-D44F-4DE3-B30C-BA9C89FF6911}"/>
    <cellStyle name="Normal 6 3 2 3 3 4" xfId="3138" xr:uid="{4B74B362-3C9C-4162-BD5E-80D4AE1238D0}"/>
    <cellStyle name="Normal 6 3 2 3 4" xfId="1484" xr:uid="{83FBD2CA-E403-4023-B889-09DF0800D64A}"/>
    <cellStyle name="Normal 6 3 2 3 4 2" xfId="1485" xr:uid="{F3835F30-B86C-411D-9771-08AA2751FCD1}"/>
    <cellStyle name="Normal 6 3 2 3 5" xfId="1486" xr:uid="{3240497E-1E1A-492F-A9AC-BF30D1D00BC4}"/>
    <cellStyle name="Normal 6 3 2 3 6" xfId="3139" xr:uid="{479BADFF-A3D0-4199-8964-02670F24305A}"/>
    <cellStyle name="Normal 6 3 2 4" xfId="324" xr:uid="{44836E71-2D23-4BBD-9358-4BFF7F6B27FB}"/>
    <cellStyle name="Normal 6 3 2 4 2" xfId="615" xr:uid="{DAA3AC92-8280-432F-9DB7-58A391A6C583}"/>
    <cellStyle name="Normal 6 3 2 4 2 2" xfId="616" xr:uid="{A51744F6-0BE0-41FE-B52D-EE77B39DA7C2}"/>
    <cellStyle name="Normal 6 3 2 4 2 2 2" xfId="1487" xr:uid="{34772FF0-E23C-4DF2-B9B0-128D47696E06}"/>
    <cellStyle name="Normal 6 3 2 4 2 2 2 2" xfId="1488" xr:uid="{790EC02F-5FD7-4572-AF34-2D9EADED5B53}"/>
    <cellStyle name="Normal 6 3 2 4 2 2 3" xfId="1489" xr:uid="{0C41E75B-ADC9-49D3-A5C3-04208019CA22}"/>
    <cellStyle name="Normal 6 3 2 4 2 3" xfId="1490" xr:uid="{6EE9B274-EE75-4EA9-9485-EB7E5636C658}"/>
    <cellStyle name="Normal 6 3 2 4 2 3 2" xfId="1491" xr:uid="{60DC1FAC-FE30-4D26-A8ED-ABAF53CF3B5E}"/>
    <cellStyle name="Normal 6 3 2 4 2 4" xfId="1492" xr:uid="{18983E3D-2877-450A-B4F2-F172EB4A3BA1}"/>
    <cellStyle name="Normal 6 3 2 4 3" xfId="617" xr:uid="{967B29F0-24DB-448B-A304-F859843AE0A1}"/>
    <cellStyle name="Normal 6 3 2 4 3 2" xfId="1493" xr:uid="{C22DC6A7-F82A-400E-B5D4-6B614A4E3832}"/>
    <cellStyle name="Normal 6 3 2 4 3 2 2" xfId="1494" xr:uid="{0F94B2E9-DE08-4E3F-9080-03E1C26E9C24}"/>
    <cellStyle name="Normal 6 3 2 4 3 3" xfId="1495" xr:uid="{47E77127-329C-464A-83AF-5077FDEC82AA}"/>
    <cellStyle name="Normal 6 3 2 4 4" xfId="1496" xr:uid="{02BF2353-23A8-41B4-BDF3-246DEA16366A}"/>
    <cellStyle name="Normal 6 3 2 4 4 2" xfId="1497" xr:uid="{5466B9D5-B747-4475-902B-C9A87ED053E8}"/>
    <cellStyle name="Normal 6 3 2 4 5" xfId="1498" xr:uid="{6C11C87C-C085-41E2-A137-C26C3810CCFE}"/>
    <cellStyle name="Normal 6 3 2 5" xfId="325" xr:uid="{EC62CA5E-EFC2-4471-9232-7A233A48B79D}"/>
    <cellStyle name="Normal 6 3 2 5 2" xfId="618" xr:uid="{034DEB74-9101-41CC-9BE3-0D9DE120CACF}"/>
    <cellStyle name="Normal 6 3 2 5 2 2" xfId="1499" xr:uid="{AECB035B-0D43-4D2D-9B1F-B45F127EDF35}"/>
    <cellStyle name="Normal 6 3 2 5 2 2 2" xfId="1500" xr:uid="{74714574-356A-40B1-A172-CBABD8053037}"/>
    <cellStyle name="Normal 6 3 2 5 2 3" xfId="1501" xr:uid="{B277DD0F-877F-4A36-AEB0-EB8E52E7E811}"/>
    <cellStyle name="Normal 6 3 2 5 3" xfId="1502" xr:uid="{00A234E0-6117-495E-AF26-21FBEBD736FB}"/>
    <cellStyle name="Normal 6 3 2 5 3 2" xfId="1503" xr:uid="{4CAB94BF-EF73-40CB-9DDD-EB6AAA91F86C}"/>
    <cellStyle name="Normal 6 3 2 5 4" xfId="1504" xr:uid="{5D02E90A-7EA0-464C-A3A7-8B0765BE3587}"/>
    <cellStyle name="Normal 6 3 2 6" xfId="619" xr:uid="{5E8AB8E9-BA2F-4FEA-BEDE-4894D64ACBD0}"/>
    <cellStyle name="Normal 6 3 2 6 2" xfId="1505" xr:uid="{7328E123-81E4-44BC-88AB-E5A2E827D952}"/>
    <cellStyle name="Normal 6 3 2 6 2 2" xfId="1506" xr:uid="{F0DA6B2C-9A2A-45AF-AEAA-63D16AE81E0B}"/>
    <cellStyle name="Normal 6 3 2 6 3" xfId="1507" xr:uid="{58FD58E5-3808-441B-8CB6-B30DCA6C2DDB}"/>
    <cellStyle name="Normal 6 3 2 6 4" xfId="3140" xr:uid="{7435FD34-BBDD-47CE-B16A-873A2A19FACD}"/>
    <cellStyle name="Normal 6 3 2 7" xfId="1508" xr:uid="{7232E809-05E6-405D-92B3-6CAE8EB73A71}"/>
    <cellStyle name="Normal 6 3 2 7 2" xfId="1509" xr:uid="{38491888-7DFB-4C04-82DF-E66005D19834}"/>
    <cellStyle name="Normal 6 3 2 8" xfId="1510" xr:uid="{033BF3AC-B81E-48FB-AF43-E3EB9E842F27}"/>
    <cellStyle name="Normal 6 3 2 9" xfId="3141" xr:uid="{99FAA718-BB06-4ED3-AE53-6D2DFB42DFAC}"/>
    <cellStyle name="Normal 6 3 3" xfId="114" xr:uid="{1E229E6D-134A-41D1-A3F5-FAD2D97BD1AB}"/>
    <cellStyle name="Normal 6 3 3 2" xfId="115" xr:uid="{CFF3DD4F-6452-43B8-9D58-5F272B007196}"/>
    <cellStyle name="Normal 6 3 3 2 2" xfId="620" xr:uid="{68250207-98DD-4E1A-9DEE-D97CB20DC42C}"/>
    <cellStyle name="Normal 6 3 3 2 2 2" xfId="621" xr:uid="{37DD61E5-18D5-43F8-AF07-484CCAFBF286}"/>
    <cellStyle name="Normal 6 3 3 2 2 2 2" xfId="1511" xr:uid="{A90302CB-DAAE-4E8C-918F-4FA8429B044B}"/>
    <cellStyle name="Normal 6 3 3 2 2 2 2 2" xfId="1512" xr:uid="{CC6D45FE-F03F-4D60-AE8E-FA6DE8A6E881}"/>
    <cellStyle name="Normal 6 3 3 2 2 2 3" xfId="1513" xr:uid="{38031E23-A732-4A06-9CB3-1ECB365A40D3}"/>
    <cellStyle name="Normal 6 3 3 2 2 3" xfId="1514" xr:uid="{8A00EA32-DFCF-43C7-BB40-E1A119E6C4D2}"/>
    <cellStyle name="Normal 6 3 3 2 2 3 2" xfId="1515" xr:uid="{621E36B9-8F89-4E59-9A7C-D7AD62BD4400}"/>
    <cellStyle name="Normal 6 3 3 2 2 4" xfId="1516" xr:uid="{3EBACB11-211F-4B32-AE89-EA7CCCF02FCF}"/>
    <cellStyle name="Normal 6 3 3 2 3" xfId="622" xr:uid="{0F9EA702-5402-4092-8416-4D82D33C9932}"/>
    <cellStyle name="Normal 6 3 3 2 3 2" xfId="1517" xr:uid="{AF82158F-206B-46A2-9A75-A580DD730345}"/>
    <cellStyle name="Normal 6 3 3 2 3 2 2" xfId="1518" xr:uid="{4ED43513-8D42-480F-BC56-4C37B7E89DCC}"/>
    <cellStyle name="Normal 6 3 3 2 3 3" xfId="1519" xr:uid="{A2F9820D-F0D3-4563-9D6A-E2C119328047}"/>
    <cellStyle name="Normal 6 3 3 2 3 4" xfId="3142" xr:uid="{B6C31D6D-EBE2-471D-AFB4-C1527E974810}"/>
    <cellStyle name="Normal 6 3 3 2 4" xfId="1520" xr:uid="{E8E102B0-15E0-4CA9-BD90-C7756943220D}"/>
    <cellStyle name="Normal 6 3 3 2 4 2" xfId="1521" xr:uid="{550EEB4C-85EF-42F8-8306-E0613E1E5932}"/>
    <cellStyle name="Normal 6 3 3 2 5" xfId="1522" xr:uid="{83244E1E-5DA5-4AF9-9AA8-A94896A31655}"/>
    <cellStyle name="Normal 6 3 3 2 6" xfId="3143" xr:uid="{ECCFBABB-30DE-47AF-B3D0-2BBBC82568FC}"/>
    <cellStyle name="Normal 6 3 3 3" xfId="326" xr:uid="{783C1B9E-1326-49A4-B5A2-FDE9CF4BFA05}"/>
    <cellStyle name="Normal 6 3 3 3 2" xfId="623" xr:uid="{FBFD4008-5B95-489B-93C0-EFB07A880C74}"/>
    <cellStyle name="Normal 6 3 3 3 2 2" xfId="624" xr:uid="{E7A99BBC-0F49-4C6D-9304-507702A9FAA7}"/>
    <cellStyle name="Normal 6 3 3 3 2 2 2" xfId="1523" xr:uid="{593D1E5A-2259-4EE2-B2A5-953AF3B0C38B}"/>
    <cellStyle name="Normal 6 3 3 3 2 2 2 2" xfId="1524" xr:uid="{197D404C-3C88-4A4A-BFD6-CBC91CA89AC1}"/>
    <cellStyle name="Normal 6 3 3 3 2 2 3" xfId="1525" xr:uid="{503E0E46-7EFE-4F23-9ADD-A595E2F85CA9}"/>
    <cellStyle name="Normal 6 3 3 3 2 3" xfId="1526" xr:uid="{DEF3D65F-FFCA-4752-88E8-28C61C5C0BE4}"/>
    <cellStyle name="Normal 6 3 3 3 2 3 2" xfId="1527" xr:uid="{579F98A0-3F75-45E9-9623-00C7F34095DB}"/>
    <cellStyle name="Normal 6 3 3 3 2 4" xfId="1528" xr:uid="{E6D8A99E-0CDF-426F-8B13-EE5BDF434E93}"/>
    <cellStyle name="Normal 6 3 3 3 3" xfId="625" xr:uid="{A4241145-AA5A-42F5-BAF7-130B9C1FBD8B}"/>
    <cellStyle name="Normal 6 3 3 3 3 2" xfId="1529" xr:uid="{37AD2709-3F3C-48B1-A208-70E2D2BC54D0}"/>
    <cellStyle name="Normal 6 3 3 3 3 2 2" xfId="1530" xr:uid="{1F0A2CB8-BF0B-4E72-A36D-8B49A90350D3}"/>
    <cellStyle name="Normal 6 3 3 3 3 3" xfId="1531" xr:uid="{CF6BF823-0B00-473F-B74C-45839A9908E8}"/>
    <cellStyle name="Normal 6 3 3 3 4" xfId="1532" xr:uid="{E745FFA3-2C3D-4973-9A0B-596519567CD7}"/>
    <cellStyle name="Normal 6 3 3 3 4 2" xfId="1533" xr:uid="{86957185-809C-4654-B987-B3BFBDA04A0E}"/>
    <cellStyle name="Normal 6 3 3 3 5" xfId="1534" xr:uid="{91FB570D-4257-44E5-9DB2-95BDA256D0CB}"/>
    <cellStyle name="Normal 6 3 3 4" xfId="327" xr:uid="{BDA92F54-DA4B-40FA-9D39-892C7A94ED75}"/>
    <cellStyle name="Normal 6 3 3 4 2" xfId="626" xr:uid="{817F0BBF-4FBB-453A-BB30-21ABF180C593}"/>
    <cellStyle name="Normal 6 3 3 4 2 2" xfId="1535" xr:uid="{95DBF181-A21D-4317-9AA7-631A75655F46}"/>
    <cellStyle name="Normal 6 3 3 4 2 2 2" xfId="1536" xr:uid="{7D8E1EC3-F4D2-4CE3-9DB6-DF0E3BD1FA4B}"/>
    <cellStyle name="Normal 6 3 3 4 2 3" xfId="1537" xr:uid="{DDB64FA9-0038-4D7D-97B6-A73A3AD59E20}"/>
    <cellStyle name="Normal 6 3 3 4 3" xfId="1538" xr:uid="{BC2DC2C7-6A4A-499D-8CD3-36B97B4204A7}"/>
    <cellStyle name="Normal 6 3 3 4 3 2" xfId="1539" xr:uid="{F38739A3-08EA-43CC-A196-917F1AC3CCF5}"/>
    <cellStyle name="Normal 6 3 3 4 4" xfId="1540" xr:uid="{7AA8E540-4FB9-4999-B225-7158E1F532A4}"/>
    <cellStyle name="Normal 6 3 3 5" xfId="627" xr:uid="{2CF1D978-3F1A-4D44-B091-AA896E9129FD}"/>
    <cellStyle name="Normal 6 3 3 5 2" xfId="1541" xr:uid="{F669C6AD-4AF6-4D46-9291-DA113AA3D55E}"/>
    <cellStyle name="Normal 6 3 3 5 2 2" xfId="1542" xr:uid="{D33DE5A5-FB1A-42EC-8226-BC0BC47368C6}"/>
    <cellStyle name="Normal 6 3 3 5 3" xfId="1543" xr:uid="{9BA52BD6-F901-4279-8048-7D2751BBE81E}"/>
    <cellStyle name="Normal 6 3 3 5 4" xfId="3144" xr:uid="{0CE9DFB8-0256-4464-B63E-334A20128D04}"/>
    <cellStyle name="Normal 6 3 3 6" xfId="1544" xr:uid="{274E61A3-E42C-43AB-B88F-F872E8267536}"/>
    <cellStyle name="Normal 6 3 3 6 2" xfId="1545" xr:uid="{F9BC9C67-F17F-441D-9D4E-CCF7552AF741}"/>
    <cellStyle name="Normal 6 3 3 7" xfId="1546" xr:uid="{43E26B6A-BBD4-4925-AE6D-0306D8E830EF}"/>
    <cellStyle name="Normal 6 3 3 8" xfId="3145" xr:uid="{5394B8CD-9948-43BB-A6E6-396B38EFC6F6}"/>
    <cellStyle name="Normal 6 3 4" xfId="116" xr:uid="{E8A8B274-61EF-460F-99A2-1FB4586DB349}"/>
    <cellStyle name="Normal 6 3 4 2" xfId="447" xr:uid="{57CA1A30-AFEF-4BF9-B91C-C27C4A00C7E0}"/>
    <cellStyle name="Normal 6 3 4 2 2" xfId="628" xr:uid="{AA11CDD2-C6EF-4DAC-B23B-9058D5EC4982}"/>
    <cellStyle name="Normal 6 3 4 2 2 2" xfId="1547" xr:uid="{69DB4DEB-FF7A-43B3-8CE6-B6BAA6617417}"/>
    <cellStyle name="Normal 6 3 4 2 2 2 2" xfId="1548" xr:uid="{06DE95AA-598A-468A-B80A-7DCF076AC1BC}"/>
    <cellStyle name="Normal 6 3 4 2 2 3" xfId="1549" xr:uid="{BE2DAB01-5317-471C-A931-A5363F1851CA}"/>
    <cellStyle name="Normal 6 3 4 2 2 4" xfId="3146" xr:uid="{A873683B-301A-4C44-9976-AD384463FF04}"/>
    <cellStyle name="Normal 6 3 4 2 3" xfId="1550" xr:uid="{21EB5209-D853-4A5B-8F06-D075BCEA6A4A}"/>
    <cellStyle name="Normal 6 3 4 2 3 2" xfId="1551" xr:uid="{D923B678-DA83-4AF9-97D6-80E6203DB86D}"/>
    <cellStyle name="Normal 6 3 4 2 4" xfId="1552" xr:uid="{114A58EA-A6F4-4EE0-85FB-315B0DF06E33}"/>
    <cellStyle name="Normal 6 3 4 2 5" xfId="3147" xr:uid="{73CFB43C-8AC9-4AC0-92C9-2ECA7425E2FA}"/>
    <cellStyle name="Normal 6 3 4 3" xfId="629" xr:uid="{C1E83CDB-CA2B-477D-9F7C-2422C5A9B7BB}"/>
    <cellStyle name="Normal 6 3 4 3 2" xfId="1553" xr:uid="{18279FCC-8229-421A-9CDC-F4B471DD37D5}"/>
    <cellStyle name="Normal 6 3 4 3 2 2" xfId="1554" xr:uid="{04DC679A-06B0-48B2-9998-E9ED0562139E}"/>
    <cellStyle name="Normal 6 3 4 3 3" xfId="1555" xr:uid="{545E052A-F5E7-48C6-83E2-E6ACF4011E55}"/>
    <cellStyle name="Normal 6 3 4 3 4" xfId="3148" xr:uid="{F5005807-FCB9-4F1F-B63B-A60CEB45E34E}"/>
    <cellStyle name="Normal 6 3 4 4" xfId="1556" xr:uid="{F2590281-AC68-4D43-A131-ADC0E01C3773}"/>
    <cellStyle name="Normal 6 3 4 4 2" xfId="1557" xr:uid="{E8831CE3-9EDF-4A5A-A3C0-2A3C79F2058F}"/>
    <cellStyle name="Normal 6 3 4 4 3" xfId="3149" xr:uid="{102D6BBD-9583-4FEE-A0DA-C22518E8A2DA}"/>
    <cellStyle name="Normal 6 3 4 4 4" xfId="3150" xr:uid="{A6E2E9CC-94C1-40CC-98B4-61A4428D75BA}"/>
    <cellStyle name="Normal 6 3 4 5" xfId="1558" xr:uid="{5CA66387-5473-4686-93A7-5F46D817306C}"/>
    <cellStyle name="Normal 6 3 4 6" xfId="3151" xr:uid="{609FE3EF-CC66-49B1-9EB2-C16425FB6A47}"/>
    <cellStyle name="Normal 6 3 4 7" xfId="3152" xr:uid="{59581193-8E70-4F1E-9614-F2EBC770DC5C}"/>
    <cellStyle name="Normal 6 3 5" xfId="328" xr:uid="{6B2B9AC0-EBA3-452B-8740-B626822FE132}"/>
    <cellStyle name="Normal 6 3 5 2" xfId="630" xr:uid="{D6E0D0CD-8B2F-4844-98FE-8035CFBE1342}"/>
    <cellStyle name="Normal 6 3 5 2 2" xfId="631" xr:uid="{902C7C66-D527-4FD8-8B96-9D3F4641E871}"/>
    <cellStyle name="Normal 6 3 5 2 2 2" xfId="1559" xr:uid="{3A12FA3D-C4D7-4402-BE34-02D947C32853}"/>
    <cellStyle name="Normal 6 3 5 2 2 2 2" xfId="1560" xr:uid="{447361F3-B1EE-41B8-B69B-E130D1EE2D82}"/>
    <cellStyle name="Normal 6 3 5 2 2 3" xfId="1561" xr:uid="{E4D0D38A-3928-4204-AC6B-4B603654EE71}"/>
    <cellStyle name="Normal 6 3 5 2 3" xfId="1562" xr:uid="{3242FEBA-B050-45F4-A9B7-338351B5D8E3}"/>
    <cellStyle name="Normal 6 3 5 2 3 2" xfId="1563" xr:uid="{54273FFF-25E5-4583-BE95-5A8F7D28511B}"/>
    <cellStyle name="Normal 6 3 5 2 4" xfId="1564" xr:uid="{7C251BA6-25DD-4FBF-A948-EC1CAE310490}"/>
    <cellStyle name="Normal 6 3 5 3" xfId="632" xr:uid="{E0C5A888-5834-426F-971A-E4645338042A}"/>
    <cellStyle name="Normal 6 3 5 3 2" xfId="1565" xr:uid="{58DB22ED-830E-4E5B-951E-CBDA9A550062}"/>
    <cellStyle name="Normal 6 3 5 3 2 2" xfId="1566" xr:uid="{CDA23C74-1DBF-4B33-949B-F028EE0CBC68}"/>
    <cellStyle name="Normal 6 3 5 3 3" xfId="1567" xr:uid="{FF760231-DA26-42E8-A81F-AC255494A8A4}"/>
    <cellStyle name="Normal 6 3 5 3 4" xfId="3153" xr:uid="{34577472-FD30-4543-8ADE-03D22C3F307C}"/>
    <cellStyle name="Normal 6 3 5 4" xfId="1568" xr:uid="{FD8D878E-3CEB-4F2D-8D53-6CCC91999270}"/>
    <cellStyle name="Normal 6 3 5 4 2" xfId="1569" xr:uid="{0D3FA424-377A-4A95-B15C-CA7165551E96}"/>
    <cellStyle name="Normal 6 3 5 5" xfId="1570" xr:uid="{178EC817-C959-4B5C-A6B6-C00777D8C136}"/>
    <cellStyle name="Normal 6 3 5 6" xfId="3154" xr:uid="{08C887E0-E9A7-45CC-BE1B-F3784DFF82E2}"/>
    <cellStyle name="Normal 6 3 6" xfId="329" xr:uid="{BC9A5652-65CE-4644-9360-265DCAB1AAD6}"/>
    <cellStyle name="Normal 6 3 6 2" xfId="633" xr:uid="{CB0B82E8-78A1-41F8-89DC-FC0F5690F920}"/>
    <cellStyle name="Normal 6 3 6 2 2" xfId="1571" xr:uid="{91BE02E0-767D-465F-B450-990D7DAC172D}"/>
    <cellStyle name="Normal 6 3 6 2 2 2" xfId="1572" xr:uid="{CA025113-DDD8-4CBD-B932-04EFDD02B302}"/>
    <cellStyle name="Normal 6 3 6 2 3" xfId="1573" xr:uid="{9B97E77B-E00A-4226-BE53-0AB5F2C5C582}"/>
    <cellStyle name="Normal 6 3 6 2 4" xfId="3155" xr:uid="{0941B065-CD86-4DC8-B146-21E9723C8B40}"/>
    <cellStyle name="Normal 6 3 6 3" xfId="1574" xr:uid="{733EB792-961E-41D2-90DA-5F4E7CCB61D5}"/>
    <cellStyle name="Normal 6 3 6 3 2" xfId="1575" xr:uid="{5C363497-3FD7-45F6-8620-DBC5873FF11D}"/>
    <cellStyle name="Normal 6 3 6 4" xfId="1576" xr:uid="{7A53654B-BC95-4F8D-9D33-7DC3714655B0}"/>
    <cellStyle name="Normal 6 3 6 5" xfId="3156" xr:uid="{18C319DB-556B-4AD0-BB1A-790FD5867649}"/>
    <cellStyle name="Normal 6 3 7" xfId="634" xr:uid="{472028B7-9D79-4084-A9F2-2F145E89598E}"/>
    <cellStyle name="Normal 6 3 7 2" xfId="1577" xr:uid="{8A225376-7C3A-431D-95BD-74187061E2BD}"/>
    <cellStyle name="Normal 6 3 7 2 2" xfId="1578" xr:uid="{879E8BDC-98E4-4AD6-8085-0278E1DAA9D3}"/>
    <cellStyle name="Normal 6 3 7 3" xfId="1579" xr:uid="{6BCBC399-8BB8-4060-8C96-EEC6924CD343}"/>
    <cellStyle name="Normal 6 3 7 4" xfId="3157" xr:uid="{873A1BD3-E731-4037-8A5B-E02BD76BDADC}"/>
    <cellStyle name="Normal 6 3 8" xfId="1580" xr:uid="{6AA7D195-6907-4DA5-9882-2EDA2F4F997F}"/>
    <cellStyle name="Normal 6 3 8 2" xfId="1581" xr:uid="{2ABF797D-0D22-484D-8B74-DDE5AC835BDD}"/>
    <cellStyle name="Normal 6 3 8 3" xfId="3158" xr:uid="{1D8BEE93-5D4B-4F79-A59F-CFA67FBC7EE4}"/>
    <cellStyle name="Normal 6 3 8 4" xfId="3159" xr:uid="{06C47374-95F3-4EA9-A22F-10B46FD99798}"/>
    <cellStyle name="Normal 6 3 9" xfId="1582" xr:uid="{D79701C5-4490-4B32-B5C0-757EEA9C719F}"/>
    <cellStyle name="Normal 6 3 9 2" xfId="4718" xr:uid="{BAD38FD4-1C16-4964-B3EA-999BC16C9A03}"/>
    <cellStyle name="Normal 6 4" xfId="117" xr:uid="{1733F3C8-B33A-4986-9C83-9AF8F2F4FCD4}"/>
    <cellStyle name="Normal 6 4 10" xfId="3160" xr:uid="{44ACFD88-504E-4B18-B3DF-86A639360ED8}"/>
    <cellStyle name="Normal 6 4 11" xfId="3161" xr:uid="{468A8E0B-FE08-4257-AA17-41606882684B}"/>
    <cellStyle name="Normal 6 4 2" xfId="118" xr:uid="{097E8ACB-DE94-4BF8-A202-1941857AB083}"/>
    <cellStyle name="Normal 6 4 2 2" xfId="119" xr:uid="{A03C224E-02E2-4E82-9C27-D439753DF77F}"/>
    <cellStyle name="Normal 6 4 2 2 2" xfId="330" xr:uid="{26304651-0020-43B9-97B1-868DE69CA73A}"/>
    <cellStyle name="Normal 6 4 2 2 2 2" xfId="635" xr:uid="{5717D2CB-EBB4-4B0B-8973-BF0271A156EE}"/>
    <cellStyle name="Normal 6 4 2 2 2 2 2" xfId="1583" xr:uid="{B701B887-61EA-4508-9C63-C3A7BA034D81}"/>
    <cellStyle name="Normal 6 4 2 2 2 2 2 2" xfId="1584" xr:uid="{6D82D8DF-7608-48AC-A51F-E317EF757290}"/>
    <cellStyle name="Normal 6 4 2 2 2 2 3" xfId="1585" xr:uid="{061C7C35-8EE9-49AE-A194-28C3F9E4B8CD}"/>
    <cellStyle name="Normal 6 4 2 2 2 2 4" xfId="3162" xr:uid="{ADE2DD4E-621C-469C-9ED8-B529C75A5643}"/>
    <cellStyle name="Normal 6 4 2 2 2 3" xfId="1586" xr:uid="{AF7A13F7-119C-4944-BD9C-C7A75BD20AF3}"/>
    <cellStyle name="Normal 6 4 2 2 2 3 2" xfId="1587" xr:uid="{AF414C7F-0921-42B2-9978-51A0BCAC6AB7}"/>
    <cellStyle name="Normal 6 4 2 2 2 3 3" xfId="3163" xr:uid="{FAE543DD-E95E-4F76-9268-4C12CDCCFE6D}"/>
    <cellStyle name="Normal 6 4 2 2 2 3 4" xfId="3164" xr:uid="{046100BD-69A2-476B-921E-46A668D35A92}"/>
    <cellStyle name="Normal 6 4 2 2 2 4" xfId="1588" xr:uid="{AA1C914B-B0A5-4A08-B146-408A11B10DAF}"/>
    <cellStyle name="Normal 6 4 2 2 2 5" xfId="3165" xr:uid="{9EA7C6C5-8DEF-475D-A5F9-20C4C450A4C2}"/>
    <cellStyle name="Normal 6 4 2 2 2 6" xfId="3166" xr:uid="{50DB8E8F-D18F-43F6-84EC-F1630F95EE7D}"/>
    <cellStyle name="Normal 6 4 2 2 3" xfId="636" xr:uid="{2E3D413F-5381-4FB8-A6D6-DFD908CE98B0}"/>
    <cellStyle name="Normal 6 4 2 2 3 2" xfId="1589" xr:uid="{BE1EFA0A-0048-4168-ACFF-BE621DDA0778}"/>
    <cellStyle name="Normal 6 4 2 2 3 2 2" xfId="1590" xr:uid="{F494D931-C0FE-4FFC-BD1A-D2D309BEB53F}"/>
    <cellStyle name="Normal 6 4 2 2 3 2 3" xfId="3167" xr:uid="{72ED1421-F901-4F44-978F-4DD5F1EDE124}"/>
    <cellStyle name="Normal 6 4 2 2 3 2 4" xfId="3168" xr:uid="{E2C7702C-575E-4F62-B52F-320C6ABF87C5}"/>
    <cellStyle name="Normal 6 4 2 2 3 3" xfId="1591" xr:uid="{CD5FBD8B-E21F-4C6C-B3DF-01ECC3837483}"/>
    <cellStyle name="Normal 6 4 2 2 3 4" xfId="3169" xr:uid="{DB492129-BE95-41E9-BA59-53A8C42340E5}"/>
    <cellStyle name="Normal 6 4 2 2 3 5" xfId="3170" xr:uid="{1ED8AE6D-9610-42E1-B14F-8AFEF6F3427F}"/>
    <cellStyle name="Normal 6 4 2 2 4" xfId="1592" xr:uid="{64FEF76F-BAB6-49AB-BD75-DEAA868F336F}"/>
    <cellStyle name="Normal 6 4 2 2 4 2" xfId="1593" xr:uid="{B25D6366-F802-4A27-B76B-0602A5179739}"/>
    <cellStyle name="Normal 6 4 2 2 4 3" xfId="3171" xr:uid="{BE82A2C8-0857-4298-B2A0-1D67BF152A25}"/>
    <cellStyle name="Normal 6 4 2 2 4 4" xfId="3172" xr:uid="{E6028869-EA51-44CA-9AE2-6C834F83E435}"/>
    <cellStyle name="Normal 6 4 2 2 5" xfId="1594" xr:uid="{70B8181C-2569-49EB-AE27-D2217888C112}"/>
    <cellStyle name="Normal 6 4 2 2 5 2" xfId="3173" xr:uid="{2E144DA8-39EC-48BF-92A9-813E8961DC7B}"/>
    <cellStyle name="Normal 6 4 2 2 5 3" xfId="3174" xr:uid="{D0283058-8A74-436C-9471-50056B9AEC04}"/>
    <cellStyle name="Normal 6 4 2 2 5 4" xfId="3175" xr:uid="{E7F652C3-DE2A-4D29-B332-C03F28059614}"/>
    <cellStyle name="Normal 6 4 2 2 6" xfId="3176" xr:uid="{042DC0E6-C566-4C52-9244-7F1022B1815F}"/>
    <cellStyle name="Normal 6 4 2 2 7" xfId="3177" xr:uid="{62B16D66-5509-49A7-8CEF-D96F38601BCF}"/>
    <cellStyle name="Normal 6 4 2 2 8" xfId="3178" xr:uid="{F6E99F40-F1A0-4726-BDD0-FB52ECD01486}"/>
    <cellStyle name="Normal 6 4 2 3" xfId="331" xr:uid="{EF6DEEE1-3CB7-4A36-A75B-7750BDA93E73}"/>
    <cellStyle name="Normal 6 4 2 3 2" xfId="637" xr:uid="{6B030AFB-DF62-4165-9474-57E421C8F61A}"/>
    <cellStyle name="Normal 6 4 2 3 2 2" xfId="638" xr:uid="{66231B5A-AAA5-428A-A550-227BE282E04B}"/>
    <cellStyle name="Normal 6 4 2 3 2 2 2" xfId="1595" xr:uid="{2FA8C44B-C0B3-4B2F-8AE7-7A113D2185FD}"/>
    <cellStyle name="Normal 6 4 2 3 2 2 2 2" xfId="1596" xr:uid="{60AB84A0-926F-4CFB-BFBA-2FBE595C21D5}"/>
    <cellStyle name="Normal 6 4 2 3 2 2 3" xfId="1597" xr:uid="{3C546A66-838C-4C93-BB51-A8EEDAB0A67B}"/>
    <cellStyle name="Normal 6 4 2 3 2 3" xfId="1598" xr:uid="{41FDCBCB-67A6-41AC-AFD9-D2523DCF7E31}"/>
    <cellStyle name="Normal 6 4 2 3 2 3 2" xfId="1599" xr:uid="{BD6E07B1-0C19-4656-94FF-AFB7C54F0323}"/>
    <cellStyle name="Normal 6 4 2 3 2 4" xfId="1600" xr:uid="{3AC446C2-830E-4AEF-BDA3-6DD2BC7CECBE}"/>
    <cellStyle name="Normal 6 4 2 3 3" xfId="639" xr:uid="{1BBC9ED2-2B5D-40BD-93CF-81B6407ECF1B}"/>
    <cellStyle name="Normal 6 4 2 3 3 2" xfId="1601" xr:uid="{28AFF725-60B9-450F-83B4-768CD752C05C}"/>
    <cellStyle name="Normal 6 4 2 3 3 2 2" xfId="1602" xr:uid="{EF28728B-79FA-4E13-8506-AF06CCA57DFE}"/>
    <cellStyle name="Normal 6 4 2 3 3 3" xfId="1603" xr:uid="{EB987A9C-F8F0-4D28-B7F1-F935BA612319}"/>
    <cellStyle name="Normal 6 4 2 3 3 4" xfId="3179" xr:uid="{16E66D66-6F7B-40D4-8739-E9CEE347AD07}"/>
    <cellStyle name="Normal 6 4 2 3 4" xfId="1604" xr:uid="{AF199B5E-849B-44B6-A3F1-B195EB0A2C2E}"/>
    <cellStyle name="Normal 6 4 2 3 4 2" xfId="1605" xr:uid="{A2CB8A03-A2BC-4B70-BCC6-739F18130EA5}"/>
    <cellStyle name="Normal 6 4 2 3 5" xfId="1606" xr:uid="{2D7F0D28-A07D-4A0E-9AD4-DE6EB00FEF83}"/>
    <cellStyle name="Normal 6 4 2 3 6" xfId="3180" xr:uid="{A40DC953-9EA5-4458-B492-17260D8CEB20}"/>
    <cellStyle name="Normal 6 4 2 4" xfId="332" xr:uid="{A855ECEC-8AD3-4096-AAB0-F7E79B7ABCC8}"/>
    <cellStyle name="Normal 6 4 2 4 2" xfId="640" xr:uid="{79383361-7C65-47E0-A635-93E62573D711}"/>
    <cellStyle name="Normal 6 4 2 4 2 2" xfId="1607" xr:uid="{9DED8C07-C2B1-48B7-9D59-83CBE487425D}"/>
    <cellStyle name="Normal 6 4 2 4 2 2 2" xfId="1608" xr:uid="{6F09F035-16A5-4F56-919E-CA46E2DF4984}"/>
    <cellStyle name="Normal 6 4 2 4 2 3" xfId="1609" xr:uid="{7257EC96-7C5C-4B34-8EC1-2B8796138FAC}"/>
    <cellStyle name="Normal 6 4 2 4 2 4" xfId="3181" xr:uid="{4AA20560-2E3A-43FB-ACF8-70BFAB5EA74D}"/>
    <cellStyle name="Normal 6 4 2 4 3" xfId="1610" xr:uid="{E908CF75-147A-44C5-A0B3-CF0F3E3AF8EF}"/>
    <cellStyle name="Normal 6 4 2 4 3 2" xfId="1611" xr:uid="{8558FB9C-CA45-4E02-A839-E728D080910A}"/>
    <cellStyle name="Normal 6 4 2 4 4" xfId="1612" xr:uid="{BDE8D048-178A-46FA-A509-BBEBDE3AAB1A}"/>
    <cellStyle name="Normal 6 4 2 4 5" xfId="3182" xr:uid="{3925D81E-BA8A-4917-8693-38E61CABCC50}"/>
    <cellStyle name="Normal 6 4 2 5" xfId="333" xr:uid="{BF47C766-990E-4A7F-90D2-BF05581BDFC8}"/>
    <cellStyle name="Normal 6 4 2 5 2" xfId="1613" xr:uid="{F4868D3E-8F49-4341-A418-DABF2F80EAA9}"/>
    <cellStyle name="Normal 6 4 2 5 2 2" xfId="1614" xr:uid="{AB859B4A-482D-438A-B5EA-DDE37D383153}"/>
    <cellStyle name="Normal 6 4 2 5 3" xfId="1615" xr:uid="{3F8FDDEC-A01C-404B-99DB-429187FDCDC4}"/>
    <cellStyle name="Normal 6 4 2 5 4" xfId="3183" xr:uid="{8D482B8E-9560-4D8A-97C9-BE24D4C3FADB}"/>
    <cellStyle name="Normal 6 4 2 6" xfId="1616" xr:uid="{AB970CB2-3B9A-4B67-98B7-020457C828A1}"/>
    <cellStyle name="Normal 6 4 2 6 2" xfId="1617" xr:uid="{19E1AFE1-1E65-41DD-ADBE-13D1C8F4EC57}"/>
    <cellStyle name="Normal 6 4 2 6 3" xfId="3184" xr:uid="{AEABCFF8-0158-4C8A-AAD8-DED5D2FADE5A}"/>
    <cellStyle name="Normal 6 4 2 6 4" xfId="3185" xr:uid="{B96BF4FB-0808-435F-A075-F910D05EFB8F}"/>
    <cellStyle name="Normal 6 4 2 7" xfId="1618" xr:uid="{7700B362-FD07-4F4A-AD21-756C66CC88EE}"/>
    <cellStyle name="Normal 6 4 2 8" xfId="3186" xr:uid="{031BA926-2C45-4D61-B3C8-4A6B108709A5}"/>
    <cellStyle name="Normal 6 4 2 9" xfId="3187" xr:uid="{F2EF219A-9563-4504-AC43-F7F54213322F}"/>
    <cellStyle name="Normal 6 4 3" xfId="120" xr:uid="{2FC2AEED-EF37-493E-B048-D0A2354DCF5D}"/>
    <cellStyle name="Normal 6 4 3 2" xfId="121" xr:uid="{F311C6D9-5284-42B0-BDF8-28B89C7AAD7F}"/>
    <cellStyle name="Normal 6 4 3 2 2" xfId="641" xr:uid="{0BA6A6D9-8762-444A-9023-7A4F42B988DD}"/>
    <cellStyle name="Normal 6 4 3 2 2 2" xfId="1619" xr:uid="{F2D3F34A-1128-4E87-9BC7-760F86400279}"/>
    <cellStyle name="Normal 6 4 3 2 2 2 2" xfId="1620" xr:uid="{9421FBEE-7FF8-49EA-8CAF-594CFCFAF74E}"/>
    <cellStyle name="Normal 6 4 3 2 2 2 2 2" xfId="4476" xr:uid="{3423DF2B-8461-477B-8123-7DAE743697CB}"/>
    <cellStyle name="Normal 6 4 3 2 2 2 3" xfId="4477" xr:uid="{72BC3794-CCAB-44EC-BDAE-45480FF14D45}"/>
    <cellStyle name="Normal 6 4 3 2 2 3" xfId="1621" xr:uid="{556FED28-7C63-44A4-B2E8-2D3B912D4DBF}"/>
    <cellStyle name="Normal 6 4 3 2 2 3 2" xfId="4478" xr:uid="{D28E6263-F452-48BF-85D4-C7F82E9C5F44}"/>
    <cellStyle name="Normal 6 4 3 2 2 4" xfId="3188" xr:uid="{340802D0-4888-4F6A-95C2-375796E8B6E0}"/>
    <cellStyle name="Normal 6 4 3 2 3" xfId="1622" xr:uid="{D2521579-813F-41FA-99FE-B76C0712BA1A}"/>
    <cellStyle name="Normal 6 4 3 2 3 2" xfId="1623" xr:uid="{E71D3FBF-3C0E-4E91-8A68-67B510E8374D}"/>
    <cellStyle name="Normal 6 4 3 2 3 2 2" xfId="4479" xr:uid="{5A8A1F73-C0AC-4DFB-8ADC-2F46195CBEC6}"/>
    <cellStyle name="Normal 6 4 3 2 3 3" xfId="3189" xr:uid="{016401B6-B1C0-40B2-B1E1-63E60371915E}"/>
    <cellStyle name="Normal 6 4 3 2 3 4" xfId="3190" xr:uid="{EFDF121F-607A-4D29-803D-9E2EBE40F4F5}"/>
    <cellStyle name="Normal 6 4 3 2 4" xfId="1624" xr:uid="{7E76002D-821B-4F4B-9AA9-2C90707C852B}"/>
    <cellStyle name="Normal 6 4 3 2 4 2" xfId="4480" xr:uid="{4C5FC677-5F86-4FC6-9272-9330D728FF90}"/>
    <cellStyle name="Normal 6 4 3 2 5" xfId="3191" xr:uid="{9665D39E-9786-4470-A2DA-F8E97BB2D648}"/>
    <cellStyle name="Normal 6 4 3 2 6" xfId="3192" xr:uid="{9FD4EA1F-2A1A-43CF-841D-2E47B853564D}"/>
    <cellStyle name="Normal 6 4 3 3" xfId="334" xr:uid="{E86DFFFE-2C76-4449-9F28-697E94DE4B2B}"/>
    <cellStyle name="Normal 6 4 3 3 2" xfId="1625" xr:uid="{F75A8933-4F6A-438C-9C68-CA74BD2FE068}"/>
    <cellStyle name="Normal 6 4 3 3 2 2" xfId="1626" xr:uid="{056602BC-E842-4D0B-820E-4FFACA942F55}"/>
    <cellStyle name="Normal 6 4 3 3 2 2 2" xfId="4481" xr:uid="{43BD87BB-6D35-49F7-B12B-98D527517291}"/>
    <cellStyle name="Normal 6 4 3 3 2 3" xfId="3193" xr:uid="{8AC07724-CB4F-4106-80F8-AE56231A4906}"/>
    <cellStyle name="Normal 6 4 3 3 2 4" xfId="3194" xr:uid="{5B4C63DA-F5A3-4755-B6FB-842FE781C59B}"/>
    <cellStyle name="Normal 6 4 3 3 3" xfId="1627" xr:uid="{AF1C0E11-6DE9-47EE-AB6F-034E263867E6}"/>
    <cellStyle name="Normal 6 4 3 3 3 2" xfId="4482" xr:uid="{FB48D6ED-0185-4D40-88E8-82EB8ADCA901}"/>
    <cellStyle name="Normal 6 4 3 3 4" xfId="3195" xr:uid="{05D878A9-0AC2-49B3-8E52-C83740036F93}"/>
    <cellStyle name="Normal 6 4 3 3 5" xfId="3196" xr:uid="{E1F39559-4D20-475C-A829-8E3F148923F0}"/>
    <cellStyle name="Normal 6 4 3 4" xfId="1628" xr:uid="{451AE428-B2D3-4D4A-A1F9-15A290B16296}"/>
    <cellStyle name="Normal 6 4 3 4 2" xfId="1629" xr:uid="{3C021B87-4EA0-43AD-9774-8533B3909990}"/>
    <cellStyle name="Normal 6 4 3 4 2 2" xfId="4483" xr:uid="{F766F49F-BA49-47B1-BEB5-408625FC6653}"/>
    <cellStyle name="Normal 6 4 3 4 3" xfId="3197" xr:uid="{9CA374A1-3F5A-4B00-9ADA-B8F32732D551}"/>
    <cellStyle name="Normal 6 4 3 4 4" xfId="3198" xr:uid="{27B5E9CF-9FB9-43EC-A038-1711488BC0CC}"/>
    <cellStyle name="Normal 6 4 3 5" xfId="1630" xr:uid="{ACD154CE-D4D9-4100-9462-ED5EFE4C9C2F}"/>
    <cellStyle name="Normal 6 4 3 5 2" xfId="3199" xr:uid="{A4457E93-14D7-4B4B-A0F6-E7A59FC2306F}"/>
    <cellStyle name="Normal 6 4 3 5 3" xfId="3200" xr:uid="{9FA0446B-F69A-4E54-BB17-273C030ACB7C}"/>
    <cellStyle name="Normal 6 4 3 5 4" xfId="3201" xr:uid="{70DB8959-5011-443B-BB7E-C26F92C57095}"/>
    <cellStyle name="Normal 6 4 3 6" xfId="3202" xr:uid="{EFB76CC4-0AD7-4933-B741-FF549747EB76}"/>
    <cellStyle name="Normal 6 4 3 7" xfId="3203" xr:uid="{A59AD7DE-7E93-4C17-A533-B1805568192A}"/>
    <cellStyle name="Normal 6 4 3 8" xfId="3204" xr:uid="{3EF31702-815F-49E0-AF58-8E3565C302C9}"/>
    <cellStyle name="Normal 6 4 4" xfId="122" xr:uid="{2FD92CC9-926C-4698-B2F0-234BF5614085}"/>
    <cellStyle name="Normal 6 4 4 2" xfId="642" xr:uid="{45C82C3E-9A57-4D76-ADBD-6896260F7C30}"/>
    <cellStyle name="Normal 6 4 4 2 2" xfId="643" xr:uid="{6C31F7D1-6DAD-407E-81D9-1F40E417206B}"/>
    <cellStyle name="Normal 6 4 4 2 2 2" xfId="1631" xr:uid="{F59417EB-2CD5-48E3-87B4-688E28627638}"/>
    <cellStyle name="Normal 6 4 4 2 2 2 2" xfId="1632" xr:uid="{F0DE04CA-DFFB-4C7E-8D37-5C57E7C16C41}"/>
    <cellStyle name="Normal 6 4 4 2 2 3" xfId="1633" xr:uid="{2BA5ECE9-D2C6-406D-82E1-2FD17C552C63}"/>
    <cellStyle name="Normal 6 4 4 2 2 4" xfId="3205" xr:uid="{9B742E08-66AE-4F32-8807-E29B7D56E7FA}"/>
    <cellStyle name="Normal 6 4 4 2 3" xfId="1634" xr:uid="{59186529-169E-4FE3-A086-FC2BCAA9E49E}"/>
    <cellStyle name="Normal 6 4 4 2 3 2" xfId="1635" xr:uid="{F3365062-235E-48FB-9F6F-811715E2A073}"/>
    <cellStyle name="Normal 6 4 4 2 4" xfId="1636" xr:uid="{3F5E32D6-85E0-44BA-99F3-0AFFFCFC51AE}"/>
    <cellStyle name="Normal 6 4 4 2 5" xfId="3206" xr:uid="{40690FAB-CBE0-41B0-AFB8-A2F5B4B00AD2}"/>
    <cellStyle name="Normal 6 4 4 3" xfId="644" xr:uid="{BD8DD12B-16C6-4F9D-BD2C-9AFF8D1781CA}"/>
    <cellStyle name="Normal 6 4 4 3 2" xfId="1637" xr:uid="{D0DABAE0-AED6-4E4E-A8E5-3D92D8A84929}"/>
    <cellStyle name="Normal 6 4 4 3 2 2" xfId="1638" xr:uid="{D264714B-BC51-49BE-AF19-4BC433BA65DD}"/>
    <cellStyle name="Normal 6 4 4 3 3" xfId="1639" xr:uid="{ABDADB41-84EB-4172-882F-0C1F1A4B2BAF}"/>
    <cellStyle name="Normal 6 4 4 3 4" xfId="3207" xr:uid="{30138E1B-CB60-4B4F-8CF0-3008FA5D9BC0}"/>
    <cellStyle name="Normal 6 4 4 4" xfId="1640" xr:uid="{574C77CB-A2A9-4DE6-92BF-33F82D83B328}"/>
    <cellStyle name="Normal 6 4 4 4 2" xfId="1641" xr:uid="{EFDB0F48-AA1C-40CB-8AC2-2BEF16C297A0}"/>
    <cellStyle name="Normal 6 4 4 4 3" xfId="3208" xr:uid="{9B5F56A8-05AB-4055-B5CF-2BA85E3FE8B2}"/>
    <cellStyle name="Normal 6 4 4 4 4" xfId="3209" xr:uid="{C9D9DA7E-7B53-4BBF-9BC6-8DFA4A962F92}"/>
    <cellStyle name="Normal 6 4 4 5" xfId="1642" xr:uid="{D457F98E-985C-495E-B755-1E754D2D9633}"/>
    <cellStyle name="Normal 6 4 4 6" xfId="3210" xr:uid="{9B6F80B3-8828-427F-878C-0AA820524460}"/>
    <cellStyle name="Normal 6 4 4 7" xfId="3211" xr:uid="{71AE5822-952E-4C2B-8670-973D063D1CFD}"/>
    <cellStyle name="Normal 6 4 5" xfId="335" xr:uid="{A8A0E8D0-5976-43C3-88CD-F71835A2EC27}"/>
    <cellStyle name="Normal 6 4 5 2" xfId="645" xr:uid="{65F2F55D-DDA0-4319-8FDC-AB6D4A4D5CF2}"/>
    <cellStyle name="Normal 6 4 5 2 2" xfId="1643" xr:uid="{E7C7D77C-6E47-46F5-A195-0C1B84777B20}"/>
    <cellStyle name="Normal 6 4 5 2 2 2" xfId="1644" xr:uid="{B904732B-E663-41F3-8FD2-7B55ABABFC6E}"/>
    <cellStyle name="Normal 6 4 5 2 3" xfId="1645" xr:uid="{1D4AA794-9F0A-4928-B45C-80B40D0DEF63}"/>
    <cellStyle name="Normal 6 4 5 2 4" xfId="3212" xr:uid="{BA23B0C2-6B0D-4C4D-98DA-23E7F370D7F8}"/>
    <cellStyle name="Normal 6 4 5 3" xfId="1646" xr:uid="{801B97CE-0E45-4C7C-B38F-BF2288D8CC78}"/>
    <cellStyle name="Normal 6 4 5 3 2" xfId="1647" xr:uid="{9C26BC62-FF52-4C62-AAA7-BE9935D533AA}"/>
    <cellStyle name="Normal 6 4 5 3 3" xfId="3213" xr:uid="{4A31698B-15CA-43BC-B458-4731FCC66464}"/>
    <cellStyle name="Normal 6 4 5 3 4" xfId="3214" xr:uid="{88EA817E-C6D8-441A-9E18-1603A1479C41}"/>
    <cellStyle name="Normal 6 4 5 4" xfId="1648" xr:uid="{083946CC-E196-4E17-95FD-6C4E8D5C2842}"/>
    <cellStyle name="Normal 6 4 5 5" xfId="3215" xr:uid="{00006D5C-6AC1-4FA5-A8BD-9E04654B48B9}"/>
    <cellStyle name="Normal 6 4 5 6" xfId="3216" xr:uid="{2F95D95F-0207-4087-929F-20A38CDD8BB7}"/>
    <cellStyle name="Normal 6 4 6" xfId="336" xr:uid="{323F0496-9C06-4F25-8586-906F01EBB1C4}"/>
    <cellStyle name="Normal 6 4 6 2" xfId="1649" xr:uid="{6E595ABA-EC4E-48FA-9789-CF0FD030181D}"/>
    <cellStyle name="Normal 6 4 6 2 2" xfId="1650" xr:uid="{C220D08F-BD6F-408E-A881-E5281C4DCBCB}"/>
    <cellStyle name="Normal 6 4 6 2 3" xfId="3217" xr:uid="{76473246-E1DC-4A92-A359-83EB896E96D9}"/>
    <cellStyle name="Normal 6 4 6 2 4" xfId="3218" xr:uid="{82A68065-E36D-4DCE-96C3-3CD48618C9C2}"/>
    <cellStyle name="Normal 6 4 6 3" xfId="1651" xr:uid="{60055753-1FB1-46FC-B366-BA758080C542}"/>
    <cellStyle name="Normal 6 4 6 4" xfId="3219" xr:uid="{7F089809-A9C6-415C-AD26-54851CADFCDE}"/>
    <cellStyle name="Normal 6 4 6 5" xfId="3220" xr:uid="{E90C68A2-0D3C-479D-9EFA-55A9A2F2B6AC}"/>
    <cellStyle name="Normal 6 4 7" xfId="1652" xr:uid="{375F2CA2-D5ED-4EEB-9EDE-F594241ACFE0}"/>
    <cellStyle name="Normal 6 4 7 2" xfId="1653" xr:uid="{158DC672-BEEE-4326-B771-00DD7A6E9F17}"/>
    <cellStyle name="Normal 6 4 7 3" xfId="3221" xr:uid="{31D91C38-8C6B-4F98-AAB9-42D1938E2ECE}"/>
    <cellStyle name="Normal 6 4 7 3 2" xfId="4407" xr:uid="{33C5F019-9745-417D-82C5-91D044380453}"/>
    <cellStyle name="Normal 6 4 7 3 3" xfId="4685" xr:uid="{F2F925AE-4211-4FB7-9A62-7826612638C8}"/>
    <cellStyle name="Normal 6 4 7 4" xfId="3222" xr:uid="{70A92866-04BA-40D8-8012-C7591F681CD8}"/>
    <cellStyle name="Normal 6 4 8" xfId="1654" xr:uid="{40B628FA-3CB8-4EF7-8BC4-23455CBAB74D}"/>
    <cellStyle name="Normal 6 4 8 2" xfId="3223" xr:uid="{341A4579-C22D-434B-ADAD-2B10BA74EE53}"/>
    <cellStyle name="Normal 6 4 8 3" xfId="3224" xr:uid="{0AFD7412-B0FC-477D-994A-BC64615573A8}"/>
    <cellStyle name="Normal 6 4 8 4" xfId="3225" xr:uid="{C91FFC42-59E0-4C3C-B512-ED85F5057E88}"/>
    <cellStyle name="Normal 6 4 9" xfId="3226" xr:uid="{23102E5D-E956-45ED-A2DB-5A88BC84BD63}"/>
    <cellStyle name="Normal 6 5" xfId="123" xr:uid="{830A08CE-C4B4-497F-9A6F-10A2BDD1D388}"/>
    <cellStyle name="Normal 6 5 10" xfId="3227" xr:uid="{964C070C-0AC8-4748-9C1E-B370A1CBBE5E}"/>
    <cellStyle name="Normal 6 5 11" xfId="3228" xr:uid="{992CB65B-C8DB-419A-982C-AC8FFECF97D4}"/>
    <cellStyle name="Normal 6 5 2" xfId="124" xr:uid="{D7A0B7CD-9263-4434-9A0F-0E1F24BA5200}"/>
    <cellStyle name="Normal 6 5 2 2" xfId="337" xr:uid="{2C115F16-576D-4177-9580-8D8DDB221857}"/>
    <cellStyle name="Normal 6 5 2 2 2" xfId="646" xr:uid="{20CDB563-8216-4A18-B761-45784B8E9014}"/>
    <cellStyle name="Normal 6 5 2 2 2 2" xfId="647" xr:uid="{B7D9DF67-B549-4FE2-B967-572FCAE520A7}"/>
    <cellStyle name="Normal 6 5 2 2 2 2 2" xfId="1655" xr:uid="{EF6DFF0E-197D-41F0-AD3E-418459FB891F}"/>
    <cellStyle name="Normal 6 5 2 2 2 2 3" xfId="3229" xr:uid="{9D883C03-2AE7-41BD-AAB9-B878D081927D}"/>
    <cellStyle name="Normal 6 5 2 2 2 2 4" xfId="3230" xr:uid="{E150133B-DEC8-499F-974C-8E24A52B8C1E}"/>
    <cellStyle name="Normal 6 5 2 2 2 3" xfId="1656" xr:uid="{693069EB-BAD4-402B-9CD6-6C888C25FBCE}"/>
    <cellStyle name="Normal 6 5 2 2 2 3 2" xfId="3231" xr:uid="{F2334D49-B6F5-45F9-AA62-22BA46B68FB2}"/>
    <cellStyle name="Normal 6 5 2 2 2 3 3" xfId="3232" xr:uid="{4C04A8AF-F1AD-48F4-96F3-1C9BB07113C5}"/>
    <cellStyle name="Normal 6 5 2 2 2 3 4" xfId="3233" xr:uid="{A2A9DAD1-79C3-48E3-8925-C3A70A03F0A5}"/>
    <cellStyle name="Normal 6 5 2 2 2 4" xfId="3234" xr:uid="{5F68EFEA-CA25-471F-ABEE-C9DF8AC1ED70}"/>
    <cellStyle name="Normal 6 5 2 2 2 5" xfId="3235" xr:uid="{3038ED9F-AF2B-40C8-9D8B-7E33C3252839}"/>
    <cellStyle name="Normal 6 5 2 2 2 6" xfId="3236" xr:uid="{3282B6A9-A7AF-4FFC-B5D6-FE18E6F513ED}"/>
    <cellStyle name="Normal 6 5 2 2 3" xfId="648" xr:uid="{8F753A9C-F40C-4A12-B369-136E605BB07E}"/>
    <cellStyle name="Normal 6 5 2 2 3 2" xfId="1657" xr:uid="{632763A9-A778-4932-B931-51C958C98C84}"/>
    <cellStyle name="Normal 6 5 2 2 3 2 2" xfId="3237" xr:uid="{FD9BFF87-72D0-49E0-9C8E-3033C271B4C6}"/>
    <cellStyle name="Normal 6 5 2 2 3 2 3" xfId="3238" xr:uid="{D8DE6661-A205-4EA6-B5DD-ED50FBBB7BA1}"/>
    <cellStyle name="Normal 6 5 2 2 3 2 4" xfId="3239" xr:uid="{77744C8F-EA33-4E4A-AF42-3A849167B8AF}"/>
    <cellStyle name="Normal 6 5 2 2 3 3" xfId="3240" xr:uid="{03228899-CEC2-415E-9B9B-46066C0ADCA1}"/>
    <cellStyle name="Normal 6 5 2 2 3 4" xfId="3241" xr:uid="{A59DF177-BA8C-42B1-B12B-758E9592CEB5}"/>
    <cellStyle name="Normal 6 5 2 2 3 5" xfId="3242" xr:uid="{E79CF0DB-DCA7-4A24-8B68-52AB8D68394A}"/>
    <cellStyle name="Normal 6 5 2 2 4" xfId="1658" xr:uid="{9A109846-8F36-4115-9ABE-07B71F66099F}"/>
    <cellStyle name="Normal 6 5 2 2 4 2" xfId="3243" xr:uid="{9DEA0179-8486-4A41-ADF5-EEC63F797BA1}"/>
    <cellStyle name="Normal 6 5 2 2 4 3" xfId="3244" xr:uid="{AB02ED15-BF3D-471E-A8B1-BECB18192E7E}"/>
    <cellStyle name="Normal 6 5 2 2 4 4" xfId="3245" xr:uid="{F389A821-875E-4A8A-AEC1-D4D94750FB80}"/>
    <cellStyle name="Normal 6 5 2 2 5" xfId="3246" xr:uid="{A1CE5403-C597-4963-9710-48A7C998C211}"/>
    <cellStyle name="Normal 6 5 2 2 5 2" xfId="3247" xr:uid="{55444BAA-5611-49F4-B51D-3BA3315BE674}"/>
    <cellStyle name="Normal 6 5 2 2 5 3" xfId="3248" xr:uid="{D1C0AB51-852C-4B47-A41E-A419B694BA51}"/>
    <cellStyle name="Normal 6 5 2 2 5 4" xfId="3249" xr:uid="{0745EEB4-0C70-4FE7-BF00-815CFB718879}"/>
    <cellStyle name="Normal 6 5 2 2 6" xfId="3250" xr:uid="{D46EA1E9-1A37-4327-B1DA-33EA87D612BC}"/>
    <cellStyle name="Normal 6 5 2 2 7" xfId="3251" xr:uid="{B6D8237B-8113-4070-A006-006B9FB24AD5}"/>
    <cellStyle name="Normal 6 5 2 2 8" xfId="3252" xr:uid="{25E2F112-16A0-4AB6-B733-F9EE45D42D28}"/>
    <cellStyle name="Normal 6 5 2 3" xfId="649" xr:uid="{BAA79537-BFF6-4C21-81AB-3226769FB38B}"/>
    <cellStyle name="Normal 6 5 2 3 2" xfId="650" xr:uid="{D627B768-7F0A-49B8-AD69-9DD285C111C2}"/>
    <cellStyle name="Normal 6 5 2 3 2 2" xfId="651" xr:uid="{1026AAD9-42DC-4B52-A2C6-61B95B219E31}"/>
    <cellStyle name="Normal 6 5 2 3 2 3" xfId="3253" xr:uid="{D98F4960-8A8F-4B6A-B0E8-050A5C077F4E}"/>
    <cellStyle name="Normal 6 5 2 3 2 4" xfId="3254" xr:uid="{DCD979DE-89C3-4C84-9C50-89EFF484E10A}"/>
    <cellStyle name="Normal 6 5 2 3 3" xfId="652" xr:uid="{1BA64819-56C4-40BF-9623-A45246D90BE5}"/>
    <cellStyle name="Normal 6 5 2 3 3 2" xfId="3255" xr:uid="{EC96BCA4-B46B-4863-AC81-4103E445A7FC}"/>
    <cellStyle name="Normal 6 5 2 3 3 3" xfId="3256" xr:uid="{C1FB5912-A31C-470B-90A4-2667FA9E69F6}"/>
    <cellStyle name="Normal 6 5 2 3 3 4" xfId="3257" xr:uid="{027D3D6D-8DC0-4D75-800F-DA757D657F1C}"/>
    <cellStyle name="Normal 6 5 2 3 4" xfId="3258" xr:uid="{6B36F2AD-D7BA-491E-9247-E8F9D36698D8}"/>
    <cellStyle name="Normal 6 5 2 3 5" xfId="3259" xr:uid="{E38500A7-2658-4890-88CC-A5AE33D4668A}"/>
    <cellStyle name="Normal 6 5 2 3 6" xfId="3260" xr:uid="{F94D02E5-EF6F-45ED-9696-E9981C6B2E20}"/>
    <cellStyle name="Normal 6 5 2 4" xfId="653" xr:uid="{7822FF66-52A5-482F-A0C1-7C262BC6F1BC}"/>
    <cellStyle name="Normal 6 5 2 4 2" xfId="654" xr:uid="{DAE81FA7-134E-4C6B-82EA-843E5AEBD6A0}"/>
    <cellStyle name="Normal 6 5 2 4 2 2" xfId="3261" xr:uid="{5E638EFF-15E1-4A4B-8590-F442EDBE2BF5}"/>
    <cellStyle name="Normal 6 5 2 4 2 3" xfId="3262" xr:uid="{5F7D4F28-4CB8-493E-9B91-B6FBE1054C20}"/>
    <cellStyle name="Normal 6 5 2 4 2 4" xfId="3263" xr:uid="{A34DE02F-CD44-4C85-BAEF-C5F50A29B204}"/>
    <cellStyle name="Normal 6 5 2 4 3" xfId="3264" xr:uid="{A2973A1C-6D6E-49E1-BC32-EF5802873BE4}"/>
    <cellStyle name="Normal 6 5 2 4 4" xfId="3265" xr:uid="{52DEC35D-2A2A-4BA5-A376-1AF38EA860B9}"/>
    <cellStyle name="Normal 6 5 2 4 5" xfId="3266" xr:uid="{73E12DC4-7456-48CC-B0A9-AB44DBC73A06}"/>
    <cellStyle name="Normal 6 5 2 5" xfId="655" xr:uid="{96C59CB5-2BB3-4449-83CA-59D7C1DACAD1}"/>
    <cellStyle name="Normal 6 5 2 5 2" xfId="3267" xr:uid="{E01E56CC-EA02-4E53-9BF3-480D07AAFE15}"/>
    <cellStyle name="Normal 6 5 2 5 3" xfId="3268" xr:uid="{BA6938D6-06A3-4D4D-BE50-DE626F5CF83C}"/>
    <cellStyle name="Normal 6 5 2 5 4" xfId="3269" xr:uid="{22C102A2-5DF8-416C-B4A5-80B0F5941A8F}"/>
    <cellStyle name="Normal 6 5 2 6" xfId="3270" xr:uid="{8658EDD0-E274-4AC4-828C-B9DF45E94777}"/>
    <cellStyle name="Normal 6 5 2 6 2" xfId="3271" xr:uid="{BFA9B3AD-1169-4461-BE02-9E05264C21E3}"/>
    <cellStyle name="Normal 6 5 2 6 3" xfId="3272" xr:uid="{A44D3909-2211-4F0A-BEC7-5789DB160154}"/>
    <cellStyle name="Normal 6 5 2 6 4" xfId="3273" xr:uid="{193C592F-5CFC-4BBB-8DF8-3AF3E9F9D091}"/>
    <cellStyle name="Normal 6 5 2 7" xfId="3274" xr:uid="{DB981200-B549-44F2-AC8C-AD0F7CD668EC}"/>
    <cellStyle name="Normal 6 5 2 8" xfId="3275" xr:uid="{1D208232-30CD-4202-B4D6-A09BFEDA40E9}"/>
    <cellStyle name="Normal 6 5 2 9" xfId="3276" xr:uid="{DE4F513E-8FD6-4972-914D-8E7D7B8559F9}"/>
    <cellStyle name="Normal 6 5 3" xfId="338" xr:uid="{CB76CA17-A222-4938-83E9-767EAFF98080}"/>
    <cellStyle name="Normal 6 5 3 2" xfId="656" xr:uid="{7A00AE63-5ED5-4DB0-9DE9-C3114C58E904}"/>
    <cellStyle name="Normal 6 5 3 2 2" xfId="657" xr:uid="{6550A486-A02C-409A-872C-588C9A5B717E}"/>
    <cellStyle name="Normal 6 5 3 2 2 2" xfId="1659" xr:uid="{F24B65C6-D779-4F7F-8217-FC4C43C33480}"/>
    <cellStyle name="Normal 6 5 3 2 2 2 2" xfId="1660" xr:uid="{120C0E07-531B-4FD0-9C70-DAA60079E407}"/>
    <cellStyle name="Normal 6 5 3 2 2 3" xfId="1661" xr:uid="{FBBAC2AE-B467-42E3-88BF-81EFF54664F1}"/>
    <cellStyle name="Normal 6 5 3 2 2 4" xfId="3277" xr:uid="{A479B228-0C1B-4893-BBAB-2119A2686164}"/>
    <cellStyle name="Normal 6 5 3 2 3" xfId="1662" xr:uid="{B6683533-9DC3-49FF-9232-8A377347BC68}"/>
    <cellStyle name="Normal 6 5 3 2 3 2" xfId="1663" xr:uid="{1DD5D43C-5687-4873-A82E-EA3F23304CF4}"/>
    <cellStyle name="Normal 6 5 3 2 3 3" xfId="3278" xr:uid="{03EE5B37-4AE5-4572-A41A-F948A0D7B1B0}"/>
    <cellStyle name="Normal 6 5 3 2 3 4" xfId="3279" xr:uid="{5ADFACA3-0866-4882-BD94-887338B97891}"/>
    <cellStyle name="Normal 6 5 3 2 4" xfId="1664" xr:uid="{10F38253-9A8D-4E1D-A301-12DB8E9EE119}"/>
    <cellStyle name="Normal 6 5 3 2 5" xfId="3280" xr:uid="{3F929691-2F1C-4BED-9BFA-73B974E13016}"/>
    <cellStyle name="Normal 6 5 3 2 6" xfId="3281" xr:uid="{51356998-3E2C-4E67-8A60-E2F2A35F3EF8}"/>
    <cellStyle name="Normal 6 5 3 3" xfId="658" xr:uid="{DAFA6CAE-AC06-41C3-A76F-A0EDBB3C8EBA}"/>
    <cellStyle name="Normal 6 5 3 3 2" xfId="1665" xr:uid="{A65388E7-A41E-4DBD-A123-1FD6E4A3863D}"/>
    <cellStyle name="Normal 6 5 3 3 2 2" xfId="1666" xr:uid="{F9512341-5A95-46DD-9740-CCFA40C7786B}"/>
    <cellStyle name="Normal 6 5 3 3 2 3" xfId="3282" xr:uid="{0C4C6431-37C7-45B6-8324-DCB3351856AF}"/>
    <cellStyle name="Normal 6 5 3 3 2 4" xfId="3283" xr:uid="{CA152FB5-23C2-472B-BCC9-15C6B8592B98}"/>
    <cellStyle name="Normal 6 5 3 3 3" xfId="1667" xr:uid="{A1A5AC8A-86CF-4CDD-B090-EAA39324842C}"/>
    <cellStyle name="Normal 6 5 3 3 4" xfId="3284" xr:uid="{754E0AC0-81CD-4D4C-9FE0-C652C59B48C0}"/>
    <cellStyle name="Normal 6 5 3 3 5" xfId="3285" xr:uid="{A442B8CA-7ACE-49ED-9497-763FACB92AF6}"/>
    <cellStyle name="Normal 6 5 3 4" xfId="1668" xr:uid="{3E4553D8-D516-4C75-A89A-8DC5CEFAF7D4}"/>
    <cellStyle name="Normal 6 5 3 4 2" xfId="1669" xr:uid="{C52E5040-D6FD-44A2-9ADD-2C0DB3CEB8F1}"/>
    <cellStyle name="Normal 6 5 3 4 3" xfId="3286" xr:uid="{632D7EBD-C12B-46FC-9A38-2EFA454C6158}"/>
    <cellStyle name="Normal 6 5 3 4 4" xfId="3287" xr:uid="{45EF4D3D-32D4-4D20-A869-8D532F0D0123}"/>
    <cellStyle name="Normal 6 5 3 5" xfId="1670" xr:uid="{37279FA2-74C2-420A-9016-455A1D1651D9}"/>
    <cellStyle name="Normal 6 5 3 5 2" xfId="3288" xr:uid="{5DC8E12F-A0DD-4C75-92EC-6511B4799121}"/>
    <cellStyle name="Normal 6 5 3 5 3" xfId="3289" xr:uid="{A6CB9D1F-1B80-4DCA-B7CE-3A99313709C8}"/>
    <cellStyle name="Normal 6 5 3 5 4" xfId="3290" xr:uid="{BF848211-F852-4D75-8F2F-F0B0EEAF6758}"/>
    <cellStyle name="Normal 6 5 3 6" xfId="3291" xr:uid="{072510AD-4E14-4423-B3A0-AD9B2130B40F}"/>
    <cellStyle name="Normal 6 5 3 7" xfId="3292" xr:uid="{9FF7C94A-BFB9-4CAA-8A15-C032929FFD20}"/>
    <cellStyle name="Normal 6 5 3 8" xfId="3293" xr:uid="{8A49E8F8-F139-4F93-9F57-38AB8853EF25}"/>
    <cellStyle name="Normal 6 5 4" xfId="339" xr:uid="{8B6385F6-226B-45FB-BAAE-03F0A4E5E558}"/>
    <cellStyle name="Normal 6 5 4 2" xfId="659" xr:uid="{0F65569B-A7A6-4F59-A5C7-32CD758E253B}"/>
    <cellStyle name="Normal 6 5 4 2 2" xfId="660" xr:uid="{9FBFCEB0-415A-4D63-ACE4-7DAB56EF1A43}"/>
    <cellStyle name="Normal 6 5 4 2 2 2" xfId="1671" xr:uid="{369B42CD-B694-4070-A5A5-2154248C4A83}"/>
    <cellStyle name="Normal 6 5 4 2 2 3" xfId="3294" xr:uid="{03057698-E24D-46E1-BFCD-00114C7E700B}"/>
    <cellStyle name="Normal 6 5 4 2 2 4" xfId="3295" xr:uid="{03E2BB76-2EAC-4348-A610-CB42EC2F2C19}"/>
    <cellStyle name="Normal 6 5 4 2 3" xfId="1672" xr:uid="{5910ED01-17C1-4192-9946-B37480EDC6DA}"/>
    <cellStyle name="Normal 6 5 4 2 4" xfId="3296" xr:uid="{B602A9DA-BF9C-4DBA-9156-474C68AC870E}"/>
    <cellStyle name="Normal 6 5 4 2 5" xfId="3297" xr:uid="{6D8DA5AF-D2A6-4171-B0C6-7D0949F335D4}"/>
    <cellStyle name="Normal 6 5 4 3" xfId="661" xr:uid="{3355210F-BFC4-4FEE-9088-18B37E129570}"/>
    <cellStyle name="Normal 6 5 4 3 2" xfId="1673" xr:uid="{B9F48201-ABDC-4F5B-8885-16FA44A5A6BC}"/>
    <cellStyle name="Normal 6 5 4 3 3" xfId="3298" xr:uid="{5616E219-F2AE-44F9-A517-7A62242DFD67}"/>
    <cellStyle name="Normal 6 5 4 3 4" xfId="3299" xr:uid="{B48DBA51-C923-4447-840A-20908021484C}"/>
    <cellStyle name="Normal 6 5 4 4" xfId="1674" xr:uid="{4C5EEA05-8438-4EC3-9D30-694209A01F67}"/>
    <cellStyle name="Normal 6 5 4 4 2" xfId="3300" xr:uid="{7FFB4AF8-3E6B-4741-B054-DF3A6AF2E6A0}"/>
    <cellStyle name="Normal 6 5 4 4 3" xfId="3301" xr:uid="{2234C926-0EC3-4228-91CF-5727043E04C2}"/>
    <cellStyle name="Normal 6 5 4 4 4" xfId="3302" xr:uid="{781E720D-5E63-4A05-A1A4-DC53DA92D62F}"/>
    <cellStyle name="Normal 6 5 4 5" xfId="3303" xr:uid="{BAAAF3A6-97D0-4257-8698-76FF0B845EDE}"/>
    <cellStyle name="Normal 6 5 4 6" xfId="3304" xr:uid="{9EEF8F60-B70E-467B-AB55-E18BDB156173}"/>
    <cellStyle name="Normal 6 5 4 7" xfId="3305" xr:uid="{45E1C35F-A44E-4F0C-8993-755A94E9A905}"/>
    <cellStyle name="Normal 6 5 5" xfId="340" xr:uid="{CA6AD680-2D6A-4B4D-931A-E01B24867ADB}"/>
    <cellStyle name="Normal 6 5 5 2" xfId="662" xr:uid="{B2230ED8-CB04-484A-B2D5-CD2B10F3BFFC}"/>
    <cellStyle name="Normal 6 5 5 2 2" xfId="1675" xr:uid="{46ACD6FF-7C55-42AB-982D-C6E0D5CFE647}"/>
    <cellStyle name="Normal 6 5 5 2 3" xfId="3306" xr:uid="{E148E27E-0859-4A0C-A850-8AECC85AC32A}"/>
    <cellStyle name="Normal 6 5 5 2 4" xfId="3307" xr:uid="{A064BC3B-31ED-41C5-B05C-71E6EC4866FE}"/>
    <cellStyle name="Normal 6 5 5 3" xfId="1676" xr:uid="{7DB60FD7-D774-437A-B37B-8947706C2466}"/>
    <cellStyle name="Normal 6 5 5 3 2" xfId="3308" xr:uid="{41E66115-C3AF-4E0B-A1F6-42CF7905ADA3}"/>
    <cellStyle name="Normal 6 5 5 3 3" xfId="3309" xr:uid="{5BFA3FC9-C1E0-4741-9C00-7F480E3438DB}"/>
    <cellStyle name="Normal 6 5 5 3 4" xfId="3310" xr:uid="{AD5B9882-4F8F-4C32-9986-928FCFCC695F}"/>
    <cellStyle name="Normal 6 5 5 4" xfId="3311" xr:uid="{0BCE31C3-C719-4446-BA70-EC244EF91608}"/>
    <cellStyle name="Normal 6 5 5 5" xfId="3312" xr:uid="{9038B59F-01D7-4B9F-81B3-9782F3858151}"/>
    <cellStyle name="Normal 6 5 5 6" xfId="3313" xr:uid="{80EC4BD9-6034-421C-B69E-4B53C626E8E2}"/>
    <cellStyle name="Normal 6 5 6" xfId="663" xr:uid="{4B5A75B1-DCF1-42A3-90A7-27A6A1301B8F}"/>
    <cellStyle name="Normal 6 5 6 2" xfId="1677" xr:uid="{C5333EB8-1F47-4324-8257-F06FB5DB8AA8}"/>
    <cellStyle name="Normal 6 5 6 2 2" xfId="3314" xr:uid="{D001A845-1835-41BD-ACC7-7B94E7B9AE73}"/>
    <cellStyle name="Normal 6 5 6 2 3" xfId="3315" xr:uid="{391C0390-07DA-4E8E-AE49-689F603D3278}"/>
    <cellStyle name="Normal 6 5 6 2 4" xfId="3316" xr:uid="{DA66783F-8660-42DC-81A2-0EC2E5FD975B}"/>
    <cellStyle name="Normal 6 5 6 3" xfId="3317" xr:uid="{AB159FCD-9B0D-43EB-8221-FD26DCFB6781}"/>
    <cellStyle name="Normal 6 5 6 4" xfId="3318" xr:uid="{FBA7F380-B1D4-4876-BD93-C139DB13C8EC}"/>
    <cellStyle name="Normal 6 5 6 5" xfId="3319" xr:uid="{223C8590-BD8B-4721-B15A-CC980D3BB9EA}"/>
    <cellStyle name="Normal 6 5 7" xfId="1678" xr:uid="{E61800C8-C6C6-409F-A9AD-444D0A21C560}"/>
    <cellStyle name="Normal 6 5 7 2" xfId="3320" xr:uid="{264D7C34-3C2C-4160-BAFC-F1F8FCE80A6F}"/>
    <cellStyle name="Normal 6 5 7 3" xfId="3321" xr:uid="{78366EDB-A0E8-4373-A977-A3B4AEB5DDD1}"/>
    <cellStyle name="Normal 6 5 7 4" xfId="3322" xr:uid="{53CD1AF5-B234-4DA2-998F-862B05EEB83F}"/>
    <cellStyle name="Normal 6 5 8" xfId="3323" xr:uid="{C50DF504-259F-4826-BD59-F7C76805388D}"/>
    <cellStyle name="Normal 6 5 8 2" xfId="3324" xr:uid="{B724E45E-25ED-4BBE-B267-EA877E572C30}"/>
    <cellStyle name="Normal 6 5 8 3" xfId="3325" xr:uid="{78B1953C-76FE-4836-9D8C-9F37733648BB}"/>
    <cellStyle name="Normal 6 5 8 4" xfId="3326" xr:uid="{D86D101B-EEA8-4D90-95EE-16356D9722E4}"/>
    <cellStyle name="Normal 6 5 9" xfId="3327" xr:uid="{A1A3B93B-D2C9-4398-B448-B84E67CE1EAB}"/>
    <cellStyle name="Normal 6 6" xfId="125" xr:uid="{3E1D2492-4F6B-4C9C-BA4B-0A8E96C9D808}"/>
    <cellStyle name="Normal 6 6 2" xfId="126" xr:uid="{2A58CB0D-1657-4E1F-AC0A-65C2E1C2126E}"/>
    <cellStyle name="Normal 6 6 2 2" xfId="341" xr:uid="{F3E537CE-F8BD-4912-84E0-5228262DC2A7}"/>
    <cellStyle name="Normal 6 6 2 2 2" xfId="664" xr:uid="{D4215B76-5CAE-49A1-8436-93FDE81EF319}"/>
    <cellStyle name="Normal 6 6 2 2 2 2" xfId="1679" xr:uid="{DCDC41B5-343A-4071-A200-BAF95470B5C6}"/>
    <cellStyle name="Normal 6 6 2 2 2 3" xfId="3328" xr:uid="{A850F65E-DA7C-4FC4-B148-96A13101FD85}"/>
    <cellStyle name="Normal 6 6 2 2 2 4" xfId="3329" xr:uid="{5ABA7A23-5F3B-4FF5-8C84-9AD5CD1FBA7B}"/>
    <cellStyle name="Normal 6 6 2 2 3" xfId="1680" xr:uid="{F12FCF58-92EE-4556-A6BA-E2B3628E28EE}"/>
    <cellStyle name="Normal 6 6 2 2 3 2" xfId="3330" xr:uid="{FEA203A2-4907-43A1-BC63-27F077BEFBC4}"/>
    <cellStyle name="Normal 6 6 2 2 3 3" xfId="3331" xr:uid="{AB279323-32F7-4933-9ADC-C0A16CF5E19D}"/>
    <cellStyle name="Normal 6 6 2 2 3 4" xfId="3332" xr:uid="{C875D5DD-93C3-4923-8A6E-2093EBC4C256}"/>
    <cellStyle name="Normal 6 6 2 2 4" xfId="3333" xr:uid="{AC8457E7-C315-4B3F-B283-BC7916490B7F}"/>
    <cellStyle name="Normal 6 6 2 2 5" xfId="3334" xr:uid="{6C71CE65-C6D9-4169-AE90-FBC90964C723}"/>
    <cellStyle name="Normal 6 6 2 2 6" xfId="3335" xr:uid="{1BC62D2D-79F9-4E59-A974-3060E6C025EC}"/>
    <cellStyle name="Normal 6 6 2 3" xfId="665" xr:uid="{732EC683-9569-4FB5-982E-18AB4FBF3E13}"/>
    <cellStyle name="Normal 6 6 2 3 2" xfId="1681" xr:uid="{31016041-8189-4665-8DBF-994479070983}"/>
    <cellStyle name="Normal 6 6 2 3 2 2" xfId="3336" xr:uid="{088D8C93-4158-4F41-92C0-F6A21D85DAD2}"/>
    <cellStyle name="Normal 6 6 2 3 2 3" xfId="3337" xr:uid="{F47F23D6-71E2-4F00-AF28-EE6A7F9721AD}"/>
    <cellStyle name="Normal 6 6 2 3 2 4" xfId="3338" xr:uid="{F5A184F7-8E3C-44C1-A9BF-6B48461A5FA1}"/>
    <cellStyle name="Normal 6 6 2 3 3" xfId="3339" xr:uid="{FF2A576C-BC97-48A6-83B6-59B3125EAC09}"/>
    <cellStyle name="Normal 6 6 2 3 4" xfId="3340" xr:uid="{D3017BCA-4283-4CFD-9A1B-4D2461D7F744}"/>
    <cellStyle name="Normal 6 6 2 3 5" xfId="3341" xr:uid="{9758C0A7-E598-4896-B10F-0B28D41AAC09}"/>
    <cellStyle name="Normal 6 6 2 4" xfId="1682" xr:uid="{7235F814-0F6C-4853-AA8A-200174AEC965}"/>
    <cellStyle name="Normal 6 6 2 4 2" xfId="3342" xr:uid="{251CCBC0-F779-4E71-B876-3732CC8ACE5C}"/>
    <cellStyle name="Normal 6 6 2 4 3" xfId="3343" xr:uid="{ED2F21D6-EC8B-4053-B80F-184744F61616}"/>
    <cellStyle name="Normal 6 6 2 4 4" xfId="3344" xr:uid="{7066E95B-E152-4B6C-B26C-0F822ED1192B}"/>
    <cellStyle name="Normal 6 6 2 5" xfId="3345" xr:uid="{7738C4C3-83A0-433D-BACE-3F361B17745A}"/>
    <cellStyle name="Normal 6 6 2 5 2" xfId="3346" xr:uid="{057543BC-4B9F-499E-8174-CC23331075DA}"/>
    <cellStyle name="Normal 6 6 2 5 3" xfId="3347" xr:uid="{1B1D2BEE-2FCC-4F2A-983D-17FF20EC8F2D}"/>
    <cellStyle name="Normal 6 6 2 5 4" xfId="3348" xr:uid="{65775A13-E204-4D8B-95AE-7DC5F6877470}"/>
    <cellStyle name="Normal 6 6 2 6" xfId="3349" xr:uid="{2E9C2014-05B8-4FE8-AD15-70EAA3650880}"/>
    <cellStyle name="Normal 6 6 2 7" xfId="3350" xr:uid="{36D31A91-C7E6-4778-863B-C2B567019C7A}"/>
    <cellStyle name="Normal 6 6 2 8" xfId="3351" xr:uid="{5F254EAD-D4CE-4BB0-8265-FA958662752E}"/>
    <cellStyle name="Normal 6 6 3" xfId="342" xr:uid="{2B54CCD7-8AA6-4914-B1DB-280AD2AA37A3}"/>
    <cellStyle name="Normal 6 6 3 2" xfId="666" xr:uid="{67D1BD57-CE00-4A3B-9D03-A4008B29100A}"/>
    <cellStyle name="Normal 6 6 3 2 2" xfId="667" xr:uid="{454B702C-F17C-4631-A51D-CC5E87FFCCB0}"/>
    <cellStyle name="Normal 6 6 3 2 3" xfId="3352" xr:uid="{449C2E6E-8E4A-48BA-AC0A-529DD76A3533}"/>
    <cellStyle name="Normal 6 6 3 2 4" xfId="3353" xr:uid="{58AB9D07-4DEF-4467-8136-98781623DDE5}"/>
    <cellStyle name="Normal 6 6 3 3" xfId="668" xr:uid="{B6164152-8FA6-4CB1-93BA-6F77F5A5E343}"/>
    <cellStyle name="Normal 6 6 3 3 2" xfId="3354" xr:uid="{AEA4484C-B529-47EE-894E-DB4FA0C3D5E3}"/>
    <cellStyle name="Normal 6 6 3 3 3" xfId="3355" xr:uid="{8D825CC0-DD9B-4841-983C-D5AFDDC3E0D8}"/>
    <cellStyle name="Normal 6 6 3 3 4" xfId="3356" xr:uid="{E48F0C16-69E6-4454-8028-432649F0A32C}"/>
    <cellStyle name="Normal 6 6 3 4" xfId="3357" xr:uid="{30C90A28-CC0C-4A51-A9E3-07D0A47D8F51}"/>
    <cellStyle name="Normal 6 6 3 5" xfId="3358" xr:uid="{03D8C47B-8EB2-46DC-B4ED-28E90CBA9020}"/>
    <cellStyle name="Normal 6 6 3 6" xfId="3359" xr:uid="{D85AB251-4460-4027-8944-4C41CE097059}"/>
    <cellStyle name="Normal 6 6 4" xfId="343" xr:uid="{BEC7AE6F-9102-4DC2-B3E4-BE97E5F9ACC3}"/>
    <cellStyle name="Normal 6 6 4 2" xfId="669" xr:uid="{8FAB7E16-CB47-4ADC-BF78-3900628C326F}"/>
    <cellStyle name="Normal 6 6 4 2 2" xfId="3360" xr:uid="{F78508CF-FA71-4F8F-89EB-86844FC61741}"/>
    <cellStyle name="Normal 6 6 4 2 3" xfId="3361" xr:uid="{387039F7-28E8-4EE8-BFF4-C15E7A3E5126}"/>
    <cellStyle name="Normal 6 6 4 2 4" xfId="3362" xr:uid="{5495AD8B-3ACA-428F-A503-9655801613C7}"/>
    <cellStyle name="Normal 6 6 4 3" xfId="3363" xr:uid="{4C0C7B54-B31D-4AC2-9C88-0E2AE6B1F57E}"/>
    <cellStyle name="Normal 6 6 4 4" xfId="3364" xr:uid="{9122C31D-363B-4A47-9245-B0A909E6FA42}"/>
    <cellStyle name="Normal 6 6 4 5" xfId="3365" xr:uid="{C37E69AA-3F51-464F-9E07-06D1F212869F}"/>
    <cellStyle name="Normal 6 6 5" xfId="670" xr:uid="{B65222CA-5810-400E-A378-0D598CAAF8FF}"/>
    <cellStyle name="Normal 6 6 5 2" xfId="3366" xr:uid="{B78C009C-5BA4-410E-B5C6-E2EA0AA26DA3}"/>
    <cellStyle name="Normal 6 6 5 3" xfId="3367" xr:uid="{44706E9E-1E5D-4F7D-A289-85D21D29FC72}"/>
    <cellStyle name="Normal 6 6 5 4" xfId="3368" xr:uid="{BF1AA4E2-B10C-441A-BF4B-B862777178E2}"/>
    <cellStyle name="Normal 6 6 6" xfId="3369" xr:uid="{F6A2136E-4769-4061-AC82-354D545B5292}"/>
    <cellStyle name="Normal 6 6 6 2" xfId="3370" xr:uid="{980148A0-E249-4352-A484-08F1084B884D}"/>
    <cellStyle name="Normal 6 6 6 3" xfId="3371" xr:uid="{763014ED-4237-4A75-94E2-BBF57054E3A6}"/>
    <cellStyle name="Normal 6 6 6 4" xfId="3372" xr:uid="{47C518E1-283A-4836-87A5-A2200D402195}"/>
    <cellStyle name="Normal 6 6 7" xfId="3373" xr:uid="{D1CD2F21-BADB-410F-9028-8F5EDA896B2F}"/>
    <cellStyle name="Normal 6 6 8" xfId="3374" xr:uid="{D1C33E66-D3B3-4221-A528-68ADB61CE995}"/>
    <cellStyle name="Normal 6 6 9" xfId="3375" xr:uid="{ACC07410-FA4D-463D-84C0-D713E7F3B623}"/>
    <cellStyle name="Normal 6 7" xfId="127" xr:uid="{E8E7EECE-7F4D-4FA3-B70E-7BD4A74099B0}"/>
    <cellStyle name="Normal 6 7 2" xfId="344" xr:uid="{103F2864-CAB9-4A60-944B-31ADB41790A6}"/>
    <cellStyle name="Normal 6 7 2 2" xfId="671" xr:uid="{03496EA2-BDBC-4FF5-BDA8-ACD0FC3547DC}"/>
    <cellStyle name="Normal 6 7 2 2 2" xfId="1683" xr:uid="{8633B42C-615B-4411-924D-FF5200E719BE}"/>
    <cellStyle name="Normal 6 7 2 2 2 2" xfId="1684" xr:uid="{56D33255-AD7A-4912-BCC0-682F799C1CC9}"/>
    <cellStyle name="Normal 6 7 2 2 3" xfId="1685" xr:uid="{7F968439-8C33-4B52-AA30-3FB593E5872D}"/>
    <cellStyle name="Normal 6 7 2 2 4" xfId="3376" xr:uid="{A7EF335B-1753-44BC-A445-DA478861ED33}"/>
    <cellStyle name="Normal 6 7 2 3" xfId="1686" xr:uid="{7F727E57-C994-4EF1-AE13-C11E8B8EB42A}"/>
    <cellStyle name="Normal 6 7 2 3 2" xfId="1687" xr:uid="{E3CD2464-F990-458A-9E49-16F6D2027554}"/>
    <cellStyle name="Normal 6 7 2 3 3" xfId="3377" xr:uid="{0F13A46A-A783-41BA-822A-55FC22D9098E}"/>
    <cellStyle name="Normal 6 7 2 3 4" xfId="3378" xr:uid="{EA207925-DA8D-4C8A-AB80-08FA9B2ACF48}"/>
    <cellStyle name="Normal 6 7 2 4" xfId="1688" xr:uid="{A0CBD0AB-7DD8-4B2A-B1C7-2BB5CE0BB592}"/>
    <cellStyle name="Normal 6 7 2 5" xfId="3379" xr:uid="{DFE05A46-C46E-493F-8218-604548FE1C6F}"/>
    <cellStyle name="Normal 6 7 2 6" xfId="3380" xr:uid="{2A7E4413-3CB8-4C8B-A7B8-A16437F57155}"/>
    <cellStyle name="Normal 6 7 3" xfId="672" xr:uid="{F764B62E-B8EF-4720-9D34-65F3BA60537E}"/>
    <cellStyle name="Normal 6 7 3 2" xfId="1689" xr:uid="{11989BE3-C6B8-4D44-9F32-46F55964E5A0}"/>
    <cellStyle name="Normal 6 7 3 2 2" xfId="1690" xr:uid="{B03FA49A-AC5D-4CB9-A704-7346D7D77460}"/>
    <cellStyle name="Normal 6 7 3 2 3" xfId="3381" xr:uid="{0B118DB0-354B-4CF8-B636-6C9457008798}"/>
    <cellStyle name="Normal 6 7 3 2 4" xfId="3382" xr:uid="{CF6C82F9-756A-4838-B083-0B4FB5B69634}"/>
    <cellStyle name="Normal 6 7 3 3" xfId="1691" xr:uid="{27C86836-7898-4BD6-8E7C-AC0F09B6B74A}"/>
    <cellStyle name="Normal 6 7 3 4" xfId="3383" xr:uid="{A3B70542-E0AA-4656-A726-7813DABDBA99}"/>
    <cellStyle name="Normal 6 7 3 5" xfId="3384" xr:uid="{22C186D3-9BC3-4A39-B450-0DF512BADDFF}"/>
    <cellStyle name="Normal 6 7 4" xfId="1692" xr:uid="{AE5F7B2B-6D6A-4A9D-B2AC-B1FCE4ADF1E2}"/>
    <cellStyle name="Normal 6 7 4 2" xfId="1693" xr:uid="{645B920F-FBBB-4E5A-BB69-53D86281A39F}"/>
    <cellStyle name="Normal 6 7 4 3" xfId="3385" xr:uid="{C33503E8-D9B4-453B-8F7E-312E21942AB2}"/>
    <cellStyle name="Normal 6 7 4 4" xfId="3386" xr:uid="{F82EF57A-CC64-407B-A4F9-2759CB77D8BD}"/>
    <cellStyle name="Normal 6 7 5" xfId="1694" xr:uid="{D9729747-B222-4013-BE77-D5F94611CAD7}"/>
    <cellStyle name="Normal 6 7 5 2" xfId="3387" xr:uid="{2D09CE32-556D-4D3F-900F-58EF009CD125}"/>
    <cellStyle name="Normal 6 7 5 3" xfId="3388" xr:uid="{A6D986B0-5A37-4184-864E-B3052851EB45}"/>
    <cellStyle name="Normal 6 7 5 4" xfId="3389" xr:uid="{3D6E6A2D-2D70-4554-9F0A-6C90EE9EDBCF}"/>
    <cellStyle name="Normal 6 7 6" xfId="3390" xr:uid="{B7981D43-EBC3-4EE9-8C80-9E56F50547A6}"/>
    <cellStyle name="Normal 6 7 7" xfId="3391" xr:uid="{6CF94F48-6518-45FA-911E-DBFACB7B1822}"/>
    <cellStyle name="Normal 6 7 8" xfId="3392" xr:uid="{30C31BCE-554A-44A4-915D-13CBBB43395F}"/>
    <cellStyle name="Normal 6 8" xfId="345" xr:uid="{5EE41029-772B-463E-9F5F-D54CC3AB8884}"/>
    <cellStyle name="Normal 6 8 2" xfId="673" xr:uid="{08588059-36B0-4AEE-8D69-1C5A6B789431}"/>
    <cellStyle name="Normal 6 8 2 2" xfId="674" xr:uid="{6E4F6F6A-7150-4BD4-9016-4669E34D662E}"/>
    <cellStyle name="Normal 6 8 2 2 2" xfId="1695" xr:uid="{0067A53F-8893-496E-95EC-C873EDDC5530}"/>
    <cellStyle name="Normal 6 8 2 2 3" xfId="3393" xr:uid="{994F9D18-E0C0-44AE-83FC-AC3D112D89AF}"/>
    <cellStyle name="Normal 6 8 2 2 4" xfId="3394" xr:uid="{66D9B3C8-7096-4F5C-B06F-E90CED2E1B43}"/>
    <cellStyle name="Normal 6 8 2 3" xfId="1696" xr:uid="{E0B4F77B-03FA-4DAE-ADDF-ADDD90B27AE2}"/>
    <cellStyle name="Normal 6 8 2 4" xfId="3395" xr:uid="{C4E82AB2-46FD-4A25-AF1A-2BC4B6ABC952}"/>
    <cellStyle name="Normal 6 8 2 5" xfId="3396" xr:uid="{D9A463EB-E7C3-481C-827A-CB58074A6E02}"/>
    <cellStyle name="Normal 6 8 3" xfId="675" xr:uid="{B4D145AB-B79E-4428-B6D6-CF8B16E81D2F}"/>
    <cellStyle name="Normal 6 8 3 2" xfId="1697" xr:uid="{DCEC102A-F3B9-45AA-B88B-16AD0CE91868}"/>
    <cellStyle name="Normal 6 8 3 3" xfId="3397" xr:uid="{6F060D8D-FB4B-4A82-A294-7018A294151C}"/>
    <cellStyle name="Normal 6 8 3 4" xfId="3398" xr:uid="{3AE20533-588B-4D99-B111-2F5BFD7DAE79}"/>
    <cellStyle name="Normal 6 8 4" xfId="1698" xr:uid="{5713FFA1-D3EF-48A3-BC7F-AC44937986EB}"/>
    <cellStyle name="Normal 6 8 4 2" xfId="3399" xr:uid="{6D8C2025-2B02-4EA9-97D9-0BBC7233F2C7}"/>
    <cellStyle name="Normal 6 8 4 3" xfId="3400" xr:uid="{992C51E4-612C-462B-9EC6-8623A1796CB8}"/>
    <cellStyle name="Normal 6 8 4 4" xfId="3401" xr:uid="{8A6D3224-E559-40C1-8D7F-1E64E17F7BEE}"/>
    <cellStyle name="Normal 6 8 5" xfId="3402" xr:uid="{6EF562B4-5611-445F-B919-B2655C0EAFD3}"/>
    <cellStyle name="Normal 6 8 6" xfId="3403" xr:uid="{D7AD8910-E6D2-4D67-A4CA-E95A0E705997}"/>
    <cellStyle name="Normal 6 8 7" xfId="3404" xr:uid="{A64A46F1-C9DB-4E3A-9AD1-7B7D32D2146C}"/>
    <cellStyle name="Normal 6 9" xfId="346" xr:uid="{7726A94A-640E-45C9-B15C-E91736F76B34}"/>
    <cellStyle name="Normal 6 9 2" xfId="676" xr:uid="{9788637C-4DBF-43B7-89FB-132156D988FE}"/>
    <cellStyle name="Normal 6 9 2 2" xfId="1699" xr:uid="{D84716A5-F0E3-4E25-A925-4771DE0A1995}"/>
    <cellStyle name="Normal 6 9 2 3" xfId="3405" xr:uid="{7B457B3A-3CD0-492D-9CB2-F00E199A37C0}"/>
    <cellStyle name="Normal 6 9 2 4" xfId="3406" xr:uid="{252613B6-1BFC-4C0D-BCE2-690DF56996C9}"/>
    <cellStyle name="Normal 6 9 3" xfId="1700" xr:uid="{C52D35B9-B5A8-44F9-A203-96778B6426A1}"/>
    <cellStyle name="Normal 6 9 3 2" xfId="3407" xr:uid="{CAFD3BB9-5374-4363-8B18-F74D79E57CAC}"/>
    <cellStyle name="Normal 6 9 3 3" xfId="3408" xr:uid="{07C88656-733B-4A88-9808-328CFA4AD8CB}"/>
    <cellStyle name="Normal 6 9 3 4" xfId="3409" xr:uid="{39EBFDB4-999F-41C7-B107-F7402E902E4C}"/>
    <cellStyle name="Normal 6 9 4" xfId="3410" xr:uid="{DE7E938D-6F0B-49E9-A602-B857E2AC2383}"/>
    <cellStyle name="Normal 6 9 5" xfId="3411" xr:uid="{E54DC50D-2450-432E-8E10-965EC27AE947}"/>
    <cellStyle name="Normal 6 9 6" xfId="3412" xr:uid="{85CA4359-CC42-4C9B-AFC1-32167E3F7C1E}"/>
    <cellStyle name="Normal 7" xfId="128" xr:uid="{112053DE-76F3-4744-8685-C37807C2865A}"/>
    <cellStyle name="Normal 7 10" xfId="1701" xr:uid="{272E52E9-DF15-4B57-9407-75C0B862B06E}"/>
    <cellStyle name="Normal 7 10 2" xfId="3413" xr:uid="{A9C572E8-E0ED-4617-B8EF-B0007C412DDB}"/>
    <cellStyle name="Normal 7 10 3" xfId="3414" xr:uid="{1A0B7B22-BB23-48E5-B56E-D5A31DE3BEBD}"/>
    <cellStyle name="Normal 7 10 4" xfId="3415" xr:uid="{FD8620B3-1C3A-4998-BCF0-FE5AF1934B76}"/>
    <cellStyle name="Normal 7 11" xfId="3416" xr:uid="{E36943E7-BA5C-405E-B065-79DF6A67C402}"/>
    <cellStyle name="Normal 7 11 2" xfId="3417" xr:uid="{8EA1502F-7A54-4037-906D-3040C5609BF1}"/>
    <cellStyle name="Normal 7 11 3" xfId="3418" xr:uid="{4B7240E6-62AA-456C-91CB-901CBBA7BE48}"/>
    <cellStyle name="Normal 7 11 4" xfId="3419" xr:uid="{F2E34E89-6FCB-4E14-A094-1107610BF1F7}"/>
    <cellStyle name="Normal 7 12" xfId="3420" xr:uid="{355C9E0F-8285-4AEB-AC02-5179081AA451}"/>
    <cellStyle name="Normal 7 12 2" xfId="3421" xr:uid="{1A9C7FBE-0426-45A1-BD4B-A1A04A7D842A}"/>
    <cellStyle name="Normal 7 13" xfId="3422" xr:uid="{A4BD14F7-5C3D-421C-94A5-7207EE1F2430}"/>
    <cellStyle name="Normal 7 14" xfId="3423" xr:uid="{20858704-CD21-4036-B4A4-4256CB910C30}"/>
    <cellStyle name="Normal 7 15" xfId="3424" xr:uid="{FD6EC721-A843-4B08-93FD-CB0CD4E43EC9}"/>
    <cellStyle name="Normal 7 2" xfId="129" xr:uid="{0B2F0463-5D77-431A-8337-06F13880F6D0}"/>
    <cellStyle name="Normal 7 2 10" xfId="3425" xr:uid="{56115155-45A6-41EA-B1E3-E1551B89425C}"/>
    <cellStyle name="Normal 7 2 11" xfId="3426" xr:uid="{8E14E073-AE31-4F92-9624-57867F8903BE}"/>
    <cellStyle name="Normal 7 2 2" xfId="130" xr:uid="{D4865062-19FC-4108-AB36-9F2D690CB00A}"/>
    <cellStyle name="Normal 7 2 2 2" xfId="131" xr:uid="{9B05CE4A-7A72-4489-998F-4AA1C7E8F9F3}"/>
    <cellStyle name="Normal 7 2 2 2 2" xfId="347" xr:uid="{1090AD50-60E5-4D0C-A721-E4F19D8496C2}"/>
    <cellStyle name="Normal 7 2 2 2 2 2" xfId="677" xr:uid="{7D711835-03B2-4D94-B46A-3412012067A6}"/>
    <cellStyle name="Normal 7 2 2 2 2 2 2" xfId="678" xr:uid="{6EE0DEA1-3333-4B2C-AF49-0E82B1159BB8}"/>
    <cellStyle name="Normal 7 2 2 2 2 2 2 2" xfId="1702" xr:uid="{7B7B832F-6086-4741-8B27-6FC22A9872AC}"/>
    <cellStyle name="Normal 7 2 2 2 2 2 2 2 2" xfId="1703" xr:uid="{0C63EF24-A45D-44C8-BB95-2862B3584A79}"/>
    <cellStyle name="Normal 7 2 2 2 2 2 2 3" xfId="1704" xr:uid="{BB44D430-26A6-477C-86E9-304CEE2BC62A}"/>
    <cellStyle name="Normal 7 2 2 2 2 2 3" xfId="1705" xr:uid="{C5D6D4C1-0E27-46B6-A970-7E14C683CEC2}"/>
    <cellStyle name="Normal 7 2 2 2 2 2 3 2" xfId="1706" xr:uid="{D3C0EB14-8612-4B6F-B2F1-DD781719B969}"/>
    <cellStyle name="Normal 7 2 2 2 2 2 4" xfId="1707" xr:uid="{1AD0D278-129F-4B10-995A-AB5921FDF75F}"/>
    <cellStyle name="Normal 7 2 2 2 2 3" xfId="679" xr:uid="{A6867AA9-D0B7-44A3-9388-9F3AEF9EBC86}"/>
    <cellStyle name="Normal 7 2 2 2 2 3 2" xfId="1708" xr:uid="{A696A79C-3D26-4C79-9887-4BD510002232}"/>
    <cellStyle name="Normal 7 2 2 2 2 3 2 2" xfId="1709" xr:uid="{E75E37F3-3FD7-4639-AEDF-99C462ACA64B}"/>
    <cellStyle name="Normal 7 2 2 2 2 3 3" xfId="1710" xr:uid="{571902A0-B599-4157-852D-96E7C3A4E5DF}"/>
    <cellStyle name="Normal 7 2 2 2 2 3 4" xfId="3427" xr:uid="{D7B21913-97E0-44C0-A200-74D2DAB653E4}"/>
    <cellStyle name="Normal 7 2 2 2 2 4" xfId="1711" xr:uid="{D27566AE-E884-4497-A6BD-FE7EDE583F60}"/>
    <cellStyle name="Normal 7 2 2 2 2 4 2" xfId="1712" xr:uid="{1414C9B3-B879-49C6-A168-BCC5CA76F312}"/>
    <cellStyle name="Normal 7 2 2 2 2 5" xfId="1713" xr:uid="{56DFB2FD-B3B6-4DC0-B046-A82A025401EB}"/>
    <cellStyle name="Normal 7 2 2 2 2 6" xfId="3428" xr:uid="{20AA07B0-569C-4B7B-9FB0-D0B6FD2B53DA}"/>
    <cellStyle name="Normal 7 2 2 2 3" xfId="348" xr:uid="{D20C17E6-18DC-4680-8A8E-4A5340D3278B}"/>
    <cellStyle name="Normal 7 2 2 2 3 2" xfId="680" xr:uid="{C4F341F7-E29D-467B-A9CF-E126B67262FB}"/>
    <cellStyle name="Normal 7 2 2 2 3 2 2" xfId="681" xr:uid="{38884794-3838-428B-8F23-2407D249972A}"/>
    <cellStyle name="Normal 7 2 2 2 3 2 2 2" xfId="1714" xr:uid="{E9BDD4E6-4C9F-4EA1-BE44-3955A760B50C}"/>
    <cellStyle name="Normal 7 2 2 2 3 2 2 2 2" xfId="1715" xr:uid="{49FC5624-DA81-4EDC-96B7-E74634FDE83C}"/>
    <cellStyle name="Normal 7 2 2 2 3 2 2 3" xfId="1716" xr:uid="{285E727A-0F9B-48D4-A914-08E21A352FFB}"/>
    <cellStyle name="Normal 7 2 2 2 3 2 3" xfId="1717" xr:uid="{96DE91E2-DA90-42BB-895B-A9660116D8BB}"/>
    <cellStyle name="Normal 7 2 2 2 3 2 3 2" xfId="1718" xr:uid="{FA44A4AC-096A-493B-B5F1-28F65FC8DB54}"/>
    <cellStyle name="Normal 7 2 2 2 3 2 4" xfId="1719" xr:uid="{1BAB3AF8-416E-4293-A36D-866423B7526B}"/>
    <cellStyle name="Normal 7 2 2 2 3 3" xfId="682" xr:uid="{392037EC-0426-4639-8BC8-F496B717C589}"/>
    <cellStyle name="Normal 7 2 2 2 3 3 2" xfId="1720" xr:uid="{165D775C-69C8-40AB-89AC-69AA46E794C8}"/>
    <cellStyle name="Normal 7 2 2 2 3 3 2 2" xfId="1721" xr:uid="{61CC24F7-DAFD-4D8F-A7EE-2093067AA0AA}"/>
    <cellStyle name="Normal 7 2 2 2 3 3 3" xfId="1722" xr:uid="{23E7EF2B-7B42-4BF6-BCCF-29E0A9B99357}"/>
    <cellStyle name="Normal 7 2 2 2 3 4" xfId="1723" xr:uid="{B14D1194-9480-4205-BAC9-B5B13CF74D2A}"/>
    <cellStyle name="Normal 7 2 2 2 3 4 2" xfId="1724" xr:uid="{905DD630-F76D-4A2A-B8F8-5F3C9558C4E9}"/>
    <cellStyle name="Normal 7 2 2 2 3 5" xfId="1725" xr:uid="{ABF131C8-C82E-46CE-86D2-0D82B5B34A17}"/>
    <cellStyle name="Normal 7 2 2 2 4" xfId="683" xr:uid="{AC622BE3-7B4C-41EA-9892-AB00051711F8}"/>
    <cellStyle name="Normal 7 2 2 2 4 2" xfId="684" xr:uid="{E437D576-81BC-414A-91A8-8A68F6E75684}"/>
    <cellStyle name="Normal 7 2 2 2 4 2 2" xfId="1726" xr:uid="{60719E2B-1E32-43D5-80FB-16AEEBE55084}"/>
    <cellStyle name="Normal 7 2 2 2 4 2 2 2" xfId="1727" xr:uid="{CB41BE67-683B-4CAA-A7E4-7AE5F2777572}"/>
    <cellStyle name="Normal 7 2 2 2 4 2 3" xfId="1728" xr:uid="{231384AA-7442-46FE-B061-D154F562833E}"/>
    <cellStyle name="Normal 7 2 2 2 4 3" xfId="1729" xr:uid="{1F0E804B-CEF6-4EF0-95DD-FA2E08896E40}"/>
    <cellStyle name="Normal 7 2 2 2 4 3 2" xfId="1730" xr:uid="{82B0EDE2-3572-4E8E-BDF0-85B38AA30D1A}"/>
    <cellStyle name="Normal 7 2 2 2 4 4" xfId="1731" xr:uid="{8A489AD3-9F27-448A-BE94-BDCEED6FB92A}"/>
    <cellStyle name="Normal 7 2 2 2 5" xfId="685" xr:uid="{92A1E245-E3EB-4F72-8005-B2DBEA4B1D7A}"/>
    <cellStyle name="Normal 7 2 2 2 5 2" xfId="1732" xr:uid="{BCF14D04-08EC-4E1E-A25C-7723C3B9B3B0}"/>
    <cellStyle name="Normal 7 2 2 2 5 2 2" xfId="1733" xr:uid="{18E92AA3-7B35-4FC0-BC87-D63778739E1C}"/>
    <cellStyle name="Normal 7 2 2 2 5 3" xfId="1734" xr:uid="{4685568B-50AC-40B6-B53A-FE081FAC39DE}"/>
    <cellStyle name="Normal 7 2 2 2 5 4" xfId="3429" xr:uid="{B63B4DD1-C242-4055-B985-C50C3C69C431}"/>
    <cellStyle name="Normal 7 2 2 2 6" xfId="1735" xr:uid="{D8D44CD4-674E-4664-BF58-3BA1981A6534}"/>
    <cellStyle name="Normal 7 2 2 2 6 2" xfId="1736" xr:uid="{8B1019D5-4938-402D-B426-5789D8C7D60F}"/>
    <cellStyle name="Normal 7 2 2 2 7" xfId="1737" xr:uid="{57C83EC6-5061-4CF5-827A-6EEE7A24F2A7}"/>
    <cellStyle name="Normal 7 2 2 2 8" xfId="3430" xr:uid="{24742772-00F2-4E60-8F3A-9009EF73A18B}"/>
    <cellStyle name="Normal 7 2 2 3" xfId="349" xr:uid="{E453F8FE-2B21-4185-B6D2-2E2BC669C8DD}"/>
    <cellStyle name="Normal 7 2 2 3 2" xfId="686" xr:uid="{B5D942B3-95E5-4CF9-8A87-F16FA88BE4CC}"/>
    <cellStyle name="Normal 7 2 2 3 2 2" xfId="687" xr:uid="{CF6C63CE-8F62-4B8E-8A42-F4695D958E2F}"/>
    <cellStyle name="Normal 7 2 2 3 2 2 2" xfId="1738" xr:uid="{FA769796-D08C-49CE-92F9-36DC4D1460E8}"/>
    <cellStyle name="Normal 7 2 2 3 2 2 2 2" xfId="1739" xr:uid="{93E75504-A68C-43EE-B583-C721B06A6139}"/>
    <cellStyle name="Normal 7 2 2 3 2 2 3" xfId="1740" xr:uid="{C1A3F7B7-29C1-41F7-AA0C-0174A8A6AF44}"/>
    <cellStyle name="Normal 7 2 2 3 2 3" xfId="1741" xr:uid="{0D2A6702-9EB4-45F4-A1C3-B4D7EEC70F99}"/>
    <cellStyle name="Normal 7 2 2 3 2 3 2" xfId="1742" xr:uid="{AC96C67F-DCA6-49D7-8BCB-3917D7F981E8}"/>
    <cellStyle name="Normal 7 2 2 3 2 4" xfId="1743" xr:uid="{9D93AF7F-367F-4817-8692-3DFC571C7733}"/>
    <cellStyle name="Normal 7 2 2 3 3" xfId="688" xr:uid="{EDD431A7-3035-48D9-B69F-B070C4C4AC01}"/>
    <cellStyle name="Normal 7 2 2 3 3 2" xfId="1744" xr:uid="{9D416561-CED9-4156-ADC6-3961DE1A5013}"/>
    <cellStyle name="Normal 7 2 2 3 3 2 2" xfId="1745" xr:uid="{B5ECC55C-24BD-4B94-B390-7A924C54CEA6}"/>
    <cellStyle name="Normal 7 2 2 3 3 3" xfId="1746" xr:uid="{3BF5B520-3C89-486E-A6B2-E5F3F5E71996}"/>
    <cellStyle name="Normal 7 2 2 3 3 4" xfId="3431" xr:uid="{EA191639-09D6-4208-9635-C209B3FD0262}"/>
    <cellStyle name="Normal 7 2 2 3 4" xfId="1747" xr:uid="{6B9A01AA-AEB8-41B0-9CC0-AEA39143527D}"/>
    <cellStyle name="Normal 7 2 2 3 4 2" xfId="1748" xr:uid="{F1E07389-C34C-47C5-A45B-8F62F79BF07C}"/>
    <cellStyle name="Normal 7 2 2 3 5" xfId="1749" xr:uid="{80DEE33D-C0D2-4C14-B11C-96B6101D1A5A}"/>
    <cellStyle name="Normal 7 2 2 3 6" xfId="3432" xr:uid="{7AF80BAE-BAA0-47D2-AF71-B0BFA801B89E}"/>
    <cellStyle name="Normal 7 2 2 4" xfId="350" xr:uid="{D00FF817-26D4-4DF4-A6A2-9826E89B6BEC}"/>
    <cellStyle name="Normal 7 2 2 4 2" xfId="689" xr:uid="{BAB8CCE3-E7D7-4E39-9D4A-150CF7833754}"/>
    <cellStyle name="Normal 7 2 2 4 2 2" xfId="690" xr:uid="{487EF8EC-DA56-4DB3-AF7E-4BF9DBD8D080}"/>
    <cellStyle name="Normal 7 2 2 4 2 2 2" xfId="1750" xr:uid="{E94DA33C-BAA5-4987-A5F4-21BD02A07333}"/>
    <cellStyle name="Normal 7 2 2 4 2 2 2 2" xfId="1751" xr:uid="{30CB329F-7760-414C-9800-40F9C53C5786}"/>
    <cellStyle name="Normal 7 2 2 4 2 2 3" xfId="1752" xr:uid="{2F06FA3E-CDF3-4316-9F23-CDAD759BC62E}"/>
    <cellStyle name="Normal 7 2 2 4 2 3" xfId="1753" xr:uid="{A9A4788A-EE8A-423A-BF5F-3FB6E999B0C5}"/>
    <cellStyle name="Normal 7 2 2 4 2 3 2" xfId="1754" xr:uid="{B2BE7BFC-93AA-4E58-BE7F-130CF4741951}"/>
    <cellStyle name="Normal 7 2 2 4 2 4" xfId="1755" xr:uid="{6B247789-1922-435C-8D55-BDF4393208EA}"/>
    <cellStyle name="Normal 7 2 2 4 3" xfId="691" xr:uid="{4C195406-D6A7-41D1-A2AD-391AE7658F4A}"/>
    <cellStyle name="Normal 7 2 2 4 3 2" xfId="1756" xr:uid="{198DAB6D-102E-47B4-B5D4-75D545FEC404}"/>
    <cellStyle name="Normal 7 2 2 4 3 2 2" xfId="1757" xr:uid="{D952E7AE-58B2-4D18-A851-69EE7D61A348}"/>
    <cellStyle name="Normal 7 2 2 4 3 3" xfId="1758" xr:uid="{718EA845-3C0A-417F-B1B8-49E43C05DAFA}"/>
    <cellStyle name="Normal 7 2 2 4 4" xfId="1759" xr:uid="{AD07320B-B49E-4A29-9960-756F679173C1}"/>
    <cellStyle name="Normal 7 2 2 4 4 2" xfId="1760" xr:uid="{966C5154-CB42-44AB-A4E8-11189F27D1F5}"/>
    <cellStyle name="Normal 7 2 2 4 5" xfId="1761" xr:uid="{F00CE6D5-242C-4AB3-A923-B2D6420561A2}"/>
    <cellStyle name="Normal 7 2 2 5" xfId="351" xr:uid="{B40F98C7-85A6-4A28-A3DC-6A75CAA6A208}"/>
    <cellStyle name="Normal 7 2 2 5 2" xfId="692" xr:uid="{CD0321E1-3FDC-476C-BC14-06BF89A08F37}"/>
    <cellStyle name="Normal 7 2 2 5 2 2" xfId="1762" xr:uid="{3C2882B2-755E-4B98-A541-AA976E812134}"/>
    <cellStyle name="Normal 7 2 2 5 2 2 2" xfId="1763" xr:uid="{2C77686B-5219-46CB-B5BE-192FD3801A78}"/>
    <cellStyle name="Normal 7 2 2 5 2 3" xfId="1764" xr:uid="{F1B1F30F-6FF8-4656-B567-E3CBF74BC867}"/>
    <cellStyle name="Normal 7 2 2 5 3" xfId="1765" xr:uid="{CC83F49C-ED7D-4EBF-B71C-BF9AC0EA4D2A}"/>
    <cellStyle name="Normal 7 2 2 5 3 2" xfId="1766" xr:uid="{951E0AE3-A432-4E40-A71A-D8DBB119B414}"/>
    <cellStyle name="Normal 7 2 2 5 4" xfId="1767" xr:uid="{CA7C190E-64BA-4C80-8663-F201E75DB519}"/>
    <cellStyle name="Normal 7 2 2 6" xfId="693" xr:uid="{0355FAC0-AFAA-48CA-9DE7-873EC961767D}"/>
    <cellStyle name="Normal 7 2 2 6 2" xfId="1768" xr:uid="{110F550E-47C1-496A-A25D-5B5738DBA6BD}"/>
    <cellStyle name="Normal 7 2 2 6 2 2" xfId="1769" xr:uid="{EC9A0163-219D-461E-B67E-F080A6AEA69F}"/>
    <cellStyle name="Normal 7 2 2 6 3" xfId="1770" xr:uid="{2C179632-35AD-4F31-9B32-04C187F96DA8}"/>
    <cellStyle name="Normal 7 2 2 6 4" xfId="3433" xr:uid="{3B9E9AA4-0212-4A76-8074-77115C8FCA36}"/>
    <cellStyle name="Normal 7 2 2 7" xfId="1771" xr:uid="{C9ECC8DD-BB67-4A00-88D2-F49B74265D19}"/>
    <cellStyle name="Normal 7 2 2 7 2" xfId="1772" xr:uid="{DE1221DB-C55B-42BF-93D4-0936F1AA4D7F}"/>
    <cellStyle name="Normal 7 2 2 8" xfId="1773" xr:uid="{1F684043-ACFC-437D-820E-0F36A99217B3}"/>
    <cellStyle name="Normal 7 2 2 9" xfId="3434" xr:uid="{8B7F8FAF-3C20-489B-8282-3CF5BAC6C7B5}"/>
    <cellStyle name="Normal 7 2 3" xfId="132" xr:uid="{676DA9DA-BC8D-400B-9BAF-69A0325E9CC3}"/>
    <cellStyle name="Normal 7 2 3 2" xfId="133" xr:uid="{CF61A169-99F6-4970-8ECC-A1D5AFBBB498}"/>
    <cellStyle name="Normal 7 2 3 2 2" xfId="694" xr:uid="{E33D81B4-19BB-4895-9E05-FA37A1256B28}"/>
    <cellStyle name="Normal 7 2 3 2 2 2" xfId="695" xr:uid="{DAF04789-86F7-4894-995C-C699330B95BF}"/>
    <cellStyle name="Normal 7 2 3 2 2 2 2" xfId="1774" xr:uid="{92074C10-715A-495D-9A16-343439BACB8E}"/>
    <cellStyle name="Normal 7 2 3 2 2 2 2 2" xfId="1775" xr:uid="{ECABEFD2-5731-4697-83DB-975DAEB2685D}"/>
    <cellStyle name="Normal 7 2 3 2 2 2 3" xfId="1776" xr:uid="{BAB7EA70-A031-4B56-BC31-BF92043B8740}"/>
    <cellStyle name="Normal 7 2 3 2 2 3" xfId="1777" xr:uid="{5315072F-F8C1-482A-9CDF-1062F8D62B43}"/>
    <cellStyle name="Normal 7 2 3 2 2 3 2" xfId="1778" xr:uid="{FA37E904-16BC-4925-B508-EF3EEBC3FDCA}"/>
    <cellStyle name="Normal 7 2 3 2 2 4" xfId="1779" xr:uid="{A052679D-8760-4FF0-A672-AFC5D6E3ECA8}"/>
    <cellStyle name="Normal 7 2 3 2 3" xfId="696" xr:uid="{43A4991F-ACA6-4703-9437-AECE4AD30244}"/>
    <cellStyle name="Normal 7 2 3 2 3 2" xfId="1780" xr:uid="{A811CEAA-4091-4FA4-BAE1-92151B3CF77A}"/>
    <cellStyle name="Normal 7 2 3 2 3 2 2" xfId="1781" xr:uid="{8F32CE79-2D2C-479B-BC0F-3F8CF27BE5FF}"/>
    <cellStyle name="Normal 7 2 3 2 3 3" xfId="1782" xr:uid="{BF6E694C-CF94-4E7C-BE05-6DC7FD1531D7}"/>
    <cellStyle name="Normal 7 2 3 2 3 4" xfId="3435" xr:uid="{663C9E29-865E-42B8-B8E3-6D322B6EC27A}"/>
    <cellStyle name="Normal 7 2 3 2 4" xfId="1783" xr:uid="{77013E13-4268-4DAD-ADD3-D485C8DF499A}"/>
    <cellStyle name="Normal 7 2 3 2 4 2" xfId="1784" xr:uid="{6DBA26FB-CFE0-4A41-90BF-0489441FF34B}"/>
    <cellStyle name="Normal 7 2 3 2 5" xfId="1785" xr:uid="{951183B4-9DB0-48F2-96CD-02ED6CE13EBB}"/>
    <cellStyle name="Normal 7 2 3 2 6" xfId="3436" xr:uid="{F585FAE6-995E-4404-9430-2DEDEE7F0778}"/>
    <cellStyle name="Normal 7 2 3 3" xfId="352" xr:uid="{15C3B943-CB51-4E7D-8FBC-8D04801899A4}"/>
    <cellStyle name="Normal 7 2 3 3 2" xfId="697" xr:uid="{76CA470E-DE73-4248-9BF6-B1DE22B546BE}"/>
    <cellStyle name="Normal 7 2 3 3 2 2" xfId="698" xr:uid="{54C8017B-F39D-4DE4-A9E2-F65D9B0FF133}"/>
    <cellStyle name="Normal 7 2 3 3 2 2 2" xfId="1786" xr:uid="{E924DA03-2572-4B77-A6F2-63A1A0D14D3C}"/>
    <cellStyle name="Normal 7 2 3 3 2 2 2 2" xfId="1787" xr:uid="{F63C938C-7DBB-465E-8CE3-4B6BB67E7CC0}"/>
    <cellStyle name="Normal 7 2 3 3 2 2 3" xfId="1788" xr:uid="{625F0989-A9F2-42BC-983B-F86E98BE512F}"/>
    <cellStyle name="Normal 7 2 3 3 2 3" xfId="1789" xr:uid="{10D779F0-433A-488F-B163-147E1B302E58}"/>
    <cellStyle name="Normal 7 2 3 3 2 3 2" xfId="1790" xr:uid="{C636FA07-6297-417C-B5F1-9439D0355AC3}"/>
    <cellStyle name="Normal 7 2 3 3 2 4" xfId="1791" xr:uid="{E182B5E9-6B73-450B-AB8E-81F56ABBEA5A}"/>
    <cellStyle name="Normal 7 2 3 3 3" xfId="699" xr:uid="{43FAC42C-BA5A-4BFE-8903-9FC1E9AF3AFE}"/>
    <cellStyle name="Normal 7 2 3 3 3 2" xfId="1792" xr:uid="{5F8DC13A-E83C-419A-B23A-C81F558D5E47}"/>
    <cellStyle name="Normal 7 2 3 3 3 2 2" xfId="1793" xr:uid="{3ACD38FD-623C-4889-BC06-E0A570845400}"/>
    <cellStyle name="Normal 7 2 3 3 3 3" xfId="1794" xr:uid="{85AFFBCF-6369-4A4F-9FAF-A06F22C7781C}"/>
    <cellStyle name="Normal 7 2 3 3 4" xfId="1795" xr:uid="{CDCF868C-B1C4-4F81-8B09-1637F0560DDE}"/>
    <cellStyle name="Normal 7 2 3 3 4 2" xfId="1796" xr:uid="{27E3E0E8-CBF5-4EC8-8209-1DE241477751}"/>
    <cellStyle name="Normal 7 2 3 3 5" xfId="1797" xr:uid="{93D924FB-BD26-4398-BB6C-61C36A20E759}"/>
    <cellStyle name="Normal 7 2 3 4" xfId="353" xr:uid="{C75089C1-40B5-425C-9808-01785164D8E6}"/>
    <cellStyle name="Normal 7 2 3 4 2" xfId="700" xr:uid="{AA84CE27-2AFC-4321-B359-167FD5C5C326}"/>
    <cellStyle name="Normal 7 2 3 4 2 2" xfId="1798" xr:uid="{60F24CE4-B7C6-40D4-B010-02B9F83C78DD}"/>
    <cellStyle name="Normal 7 2 3 4 2 2 2" xfId="1799" xr:uid="{16A5E516-25E3-484B-B4EE-497E0A3A3C3F}"/>
    <cellStyle name="Normal 7 2 3 4 2 3" xfId="1800" xr:uid="{E05ACCE2-39A5-4C27-9D62-9EB23C722FDA}"/>
    <cellStyle name="Normal 7 2 3 4 3" xfId="1801" xr:uid="{1B143EFE-6F7F-42A0-82FD-41C7B30A3FBE}"/>
    <cellStyle name="Normal 7 2 3 4 3 2" xfId="1802" xr:uid="{20B4AD71-F9BB-4C5C-89AE-D4983D69D3A3}"/>
    <cellStyle name="Normal 7 2 3 4 4" xfId="1803" xr:uid="{8F60B7E7-AF30-491A-98AA-CCB86F26CE06}"/>
    <cellStyle name="Normal 7 2 3 5" xfId="701" xr:uid="{29F5BF2C-7016-44CF-84BF-08F24CE0B42C}"/>
    <cellStyle name="Normal 7 2 3 5 2" xfId="1804" xr:uid="{2B903F99-7F85-48E5-B613-5BA114A6B124}"/>
    <cellStyle name="Normal 7 2 3 5 2 2" xfId="1805" xr:uid="{2026F1B2-0817-4F09-8095-BD3EF8FAE5DE}"/>
    <cellStyle name="Normal 7 2 3 5 3" xfId="1806" xr:uid="{7FC5BE4E-EB68-4743-BF2F-2B34B403DD58}"/>
    <cellStyle name="Normal 7 2 3 5 4" xfId="3437" xr:uid="{2A88598F-E48F-4265-B21C-F0C264191B91}"/>
    <cellStyle name="Normal 7 2 3 6" xfId="1807" xr:uid="{8B5BE374-EA7B-483D-8558-CFE697AA09BD}"/>
    <cellStyle name="Normal 7 2 3 6 2" xfId="1808" xr:uid="{BBB5FBEE-A1E8-4779-ACCD-FD69355F8E5C}"/>
    <cellStyle name="Normal 7 2 3 7" xfId="1809" xr:uid="{C1A226D5-5541-4707-955B-072CEAB80180}"/>
    <cellStyle name="Normal 7 2 3 8" xfId="3438" xr:uid="{258EAD52-E6CF-44EC-937E-F7106FF295B4}"/>
    <cellStyle name="Normal 7 2 4" xfId="134" xr:uid="{3622E939-1431-40CC-946F-91BC80929334}"/>
    <cellStyle name="Normal 7 2 4 2" xfId="448" xr:uid="{73819CD0-2FFB-4D1F-8BF9-A91C8D842B1B}"/>
    <cellStyle name="Normal 7 2 4 2 2" xfId="702" xr:uid="{5D25C0AA-6AE3-43D7-A0C6-0E845C7030A8}"/>
    <cellStyle name="Normal 7 2 4 2 2 2" xfId="1810" xr:uid="{602DDC02-4B6C-4DBB-BB0B-6CE8E64842DF}"/>
    <cellStyle name="Normal 7 2 4 2 2 2 2" xfId="1811" xr:uid="{EDAB3DF8-29D1-4E3F-83BA-3E04916A1219}"/>
    <cellStyle name="Normal 7 2 4 2 2 3" xfId="1812" xr:uid="{7E5B9F2E-4888-4735-8FD9-3F6800971FE5}"/>
    <cellStyle name="Normal 7 2 4 2 2 4" xfId="3439" xr:uid="{C1B65A16-B71A-4107-B92F-18125A62A5EA}"/>
    <cellStyle name="Normal 7 2 4 2 3" xfId="1813" xr:uid="{C7F904EF-10DC-4D55-B7DC-7101F0D4082D}"/>
    <cellStyle name="Normal 7 2 4 2 3 2" xfId="1814" xr:uid="{8E549BD3-2F11-479D-AF89-95779AD01B2E}"/>
    <cellStyle name="Normal 7 2 4 2 4" xfId="1815" xr:uid="{62486625-F1D8-44B8-ADAD-F311950BA1DD}"/>
    <cellStyle name="Normal 7 2 4 2 5" xfId="3440" xr:uid="{28F94B28-7EFB-47E7-A304-9A6480A31266}"/>
    <cellStyle name="Normal 7 2 4 3" xfId="703" xr:uid="{E969386E-A3BD-4E95-A7AB-6BCED28C014B}"/>
    <cellStyle name="Normal 7 2 4 3 2" xfId="1816" xr:uid="{C744C436-1479-46A9-90D1-38F9E0B79AC0}"/>
    <cellStyle name="Normal 7 2 4 3 2 2" xfId="1817" xr:uid="{656D68F7-F566-4C50-AFCA-5748B9914452}"/>
    <cellStyle name="Normal 7 2 4 3 3" xfId="1818" xr:uid="{861CEA40-EC8F-4D96-A5B2-BD26C9C8F878}"/>
    <cellStyle name="Normal 7 2 4 3 4" xfId="3441" xr:uid="{AB4BE168-C604-4369-9D68-68D76733404B}"/>
    <cellStyle name="Normal 7 2 4 4" xfId="1819" xr:uid="{AD7B83D2-35FE-4CEE-93B7-AD6270A48619}"/>
    <cellStyle name="Normal 7 2 4 4 2" xfId="1820" xr:uid="{2B994F68-7F07-4B4E-BECF-54A38DE6970E}"/>
    <cellStyle name="Normal 7 2 4 4 3" xfId="3442" xr:uid="{48B4BF04-FE83-4B91-838C-68C2DABFD994}"/>
    <cellStyle name="Normal 7 2 4 4 4" xfId="3443" xr:uid="{1A766801-0241-4C27-9AC0-F3903DBC72B5}"/>
    <cellStyle name="Normal 7 2 4 5" xfId="1821" xr:uid="{1CA8F7AD-6760-4885-9E34-4CA385E06DDF}"/>
    <cellStyle name="Normal 7 2 4 6" xfId="3444" xr:uid="{0A337BD6-945E-4F56-A48A-2A3F7769F22A}"/>
    <cellStyle name="Normal 7 2 4 7" xfId="3445" xr:uid="{10100F4A-BB10-45C4-AD34-C464AC0E3145}"/>
    <cellStyle name="Normal 7 2 5" xfId="354" xr:uid="{23700B2F-E3B6-435F-909B-96D22A2F5604}"/>
    <cellStyle name="Normal 7 2 5 2" xfId="704" xr:uid="{39572ADD-E67B-4B4E-9041-643049735564}"/>
    <cellStyle name="Normal 7 2 5 2 2" xfId="705" xr:uid="{B95255FB-C9A3-42BF-B2CB-7C3962982B23}"/>
    <cellStyle name="Normal 7 2 5 2 2 2" xfId="1822" xr:uid="{11D6FF61-5664-402B-975E-797049822016}"/>
    <cellStyle name="Normal 7 2 5 2 2 2 2" xfId="1823" xr:uid="{BD89CCA5-8D62-40F9-A56A-EDB8774FDE16}"/>
    <cellStyle name="Normal 7 2 5 2 2 3" xfId="1824" xr:uid="{E8919EAC-AFFB-4636-96BB-402110121564}"/>
    <cellStyle name="Normal 7 2 5 2 3" xfId="1825" xr:uid="{AEDD1480-D691-46AA-9995-8C3C33A3D963}"/>
    <cellStyle name="Normal 7 2 5 2 3 2" xfId="1826" xr:uid="{6151B94B-14C5-437A-B560-CD2C7D1F5481}"/>
    <cellStyle name="Normal 7 2 5 2 4" xfId="1827" xr:uid="{26567123-2AC0-40F2-999A-D5EF1E41CA78}"/>
    <cellStyle name="Normal 7 2 5 3" xfId="706" xr:uid="{0CE957AB-5318-41F1-817C-2D622B844D03}"/>
    <cellStyle name="Normal 7 2 5 3 2" xfId="1828" xr:uid="{A8C7B4D3-8D18-4D1F-AACC-7B20B7E2C83B}"/>
    <cellStyle name="Normal 7 2 5 3 2 2" xfId="1829" xr:uid="{D2C79DA6-C3D6-4D35-A59D-5EF7818A2ECB}"/>
    <cellStyle name="Normal 7 2 5 3 3" xfId="1830" xr:uid="{B6C8EE94-20EE-4C70-AC0E-C51A12004775}"/>
    <cellStyle name="Normal 7 2 5 3 4" xfId="3446" xr:uid="{D01AD2E1-0333-4AC7-A9E2-B934059113DE}"/>
    <cellStyle name="Normal 7 2 5 4" xfId="1831" xr:uid="{76E35DA9-06CC-4264-8EB4-A5052186F4AA}"/>
    <cellStyle name="Normal 7 2 5 4 2" xfId="1832" xr:uid="{46757C43-954D-46C9-8B3B-9D02109219F8}"/>
    <cellStyle name="Normal 7 2 5 5" xfId="1833" xr:uid="{44900D84-B4AE-4656-B3B9-1C581D6F88C1}"/>
    <cellStyle name="Normal 7 2 5 6" xfId="3447" xr:uid="{075AC77D-DCDB-4D3D-ACA5-5EB08CEBB468}"/>
    <cellStyle name="Normal 7 2 6" xfId="355" xr:uid="{F6849B03-F553-4F65-B42E-45892BD9FD8E}"/>
    <cellStyle name="Normal 7 2 6 2" xfId="707" xr:uid="{F23199F6-5DE8-454B-A748-F18C64BD0BF2}"/>
    <cellStyle name="Normal 7 2 6 2 2" xfId="1834" xr:uid="{9E549125-7ED8-4822-8BA1-34DEFC6F7880}"/>
    <cellStyle name="Normal 7 2 6 2 2 2" xfId="1835" xr:uid="{CF9E58D5-DB90-44A9-A97C-2B5DAACC088A}"/>
    <cellStyle name="Normal 7 2 6 2 3" xfId="1836" xr:uid="{8AE081F6-9120-45D0-A853-7735DA91AA5E}"/>
    <cellStyle name="Normal 7 2 6 2 4" xfId="3448" xr:uid="{B4C98CFD-D5F8-4DCE-94B1-497CE1A3BE51}"/>
    <cellStyle name="Normal 7 2 6 3" xfId="1837" xr:uid="{09A5ACCB-9160-41C4-96E2-3D205D291623}"/>
    <cellStyle name="Normal 7 2 6 3 2" xfId="1838" xr:uid="{03EAC0FC-9945-4031-9DEE-D8C41568CB17}"/>
    <cellStyle name="Normal 7 2 6 4" xfId="1839" xr:uid="{76FEC5CC-1347-4491-855D-4489ACCCEEF3}"/>
    <cellStyle name="Normal 7 2 6 5" xfId="3449" xr:uid="{7F14FA43-3C72-4630-9F70-EE5E5B0364DC}"/>
    <cellStyle name="Normal 7 2 7" xfId="708" xr:uid="{28E665F9-4321-410C-9A75-30BE8B134C62}"/>
    <cellStyle name="Normal 7 2 7 2" xfId="1840" xr:uid="{B9D3202D-D075-474C-B0F0-F1FC2246A89B}"/>
    <cellStyle name="Normal 7 2 7 2 2" xfId="1841" xr:uid="{4A06CB0E-74B8-4C7A-AFBC-26737FC6D4E5}"/>
    <cellStyle name="Normal 7 2 7 2 3" xfId="4409" xr:uid="{34D1F31F-A774-4556-87FD-D6560638D2EB}"/>
    <cellStyle name="Normal 7 2 7 3" xfId="1842" xr:uid="{111735F0-0B9F-48BF-91B1-7621265C94A6}"/>
    <cellStyle name="Normal 7 2 7 4" xfId="3450" xr:uid="{BC3077FA-57C7-4986-9708-2BAB15F42FCB}"/>
    <cellStyle name="Normal 7 2 7 4 2" xfId="4579" xr:uid="{67252896-61E9-442A-9085-D071253DDA53}"/>
    <cellStyle name="Normal 7 2 7 4 3" xfId="4686" xr:uid="{700B7212-AB8C-4CB3-937F-62316BCCD65C}"/>
    <cellStyle name="Normal 7 2 7 4 4" xfId="4608" xr:uid="{0CC2D5B8-9B61-427D-8F90-29FD8E019889}"/>
    <cellStyle name="Normal 7 2 8" xfId="1843" xr:uid="{93111F5F-E856-473A-906B-C89BAAABF39A}"/>
    <cellStyle name="Normal 7 2 8 2" xfId="1844" xr:uid="{4D5D8C54-189B-463D-8C98-9E44C2AF9C98}"/>
    <cellStyle name="Normal 7 2 8 3" xfId="3451" xr:uid="{21617776-75EB-4061-B1C5-C4D0CBBCE36C}"/>
    <cellStyle name="Normal 7 2 8 4" xfId="3452" xr:uid="{C19CFBEE-A49D-433E-999B-617E152528E6}"/>
    <cellStyle name="Normal 7 2 9" xfId="1845" xr:uid="{5D0682E7-0726-45ED-860D-E36059A3632F}"/>
    <cellStyle name="Normal 7 3" xfId="135" xr:uid="{69CC5192-280E-4D4C-95E4-2F38AD93A9BE}"/>
    <cellStyle name="Normal 7 3 10" xfId="3453" xr:uid="{466B03DC-2C7A-4EB1-8172-D728AF5EA024}"/>
    <cellStyle name="Normal 7 3 11" xfId="3454" xr:uid="{D15B028B-11FF-4921-8637-6F9B57D66CA8}"/>
    <cellStyle name="Normal 7 3 2" xfId="136" xr:uid="{5AFB27BA-1537-4490-B19F-0D813D0071E2}"/>
    <cellStyle name="Normal 7 3 2 2" xfId="137" xr:uid="{8B13A3EF-F938-46D6-BA1B-581457F1706C}"/>
    <cellStyle name="Normal 7 3 2 2 2" xfId="356" xr:uid="{6C9A297B-F229-45B9-A277-1C4774572156}"/>
    <cellStyle name="Normal 7 3 2 2 2 2" xfId="709" xr:uid="{78868737-CD48-4D84-A1EF-35AD185E02D8}"/>
    <cellStyle name="Normal 7 3 2 2 2 2 2" xfId="1846" xr:uid="{65BF281D-BCBC-4342-87E8-A9E508671900}"/>
    <cellStyle name="Normal 7 3 2 2 2 2 2 2" xfId="1847" xr:uid="{F567D34D-9F87-410B-9A60-470E48B834BE}"/>
    <cellStyle name="Normal 7 3 2 2 2 2 3" xfId="1848" xr:uid="{EDEEC86E-C996-4338-A7A0-921C312E3C20}"/>
    <cellStyle name="Normal 7 3 2 2 2 2 4" xfId="3455" xr:uid="{E31F7C96-DB1B-42F7-B75A-859A1ECC7279}"/>
    <cellStyle name="Normal 7 3 2 2 2 3" xfId="1849" xr:uid="{7B904B03-C929-4231-BEE9-DCA51340C446}"/>
    <cellStyle name="Normal 7 3 2 2 2 3 2" xfId="1850" xr:uid="{0D7F47F0-DC05-4791-A771-024504E9D906}"/>
    <cellStyle name="Normal 7 3 2 2 2 3 3" xfId="3456" xr:uid="{CB3EF41E-6E6A-4BF8-9150-D70B55AD0729}"/>
    <cellStyle name="Normal 7 3 2 2 2 3 4" xfId="3457" xr:uid="{F4C93580-35E6-4803-A8E7-2484955E3ADA}"/>
    <cellStyle name="Normal 7 3 2 2 2 4" xfId="1851" xr:uid="{C3951569-F39B-46B9-9A3A-E1C9A89F0FE1}"/>
    <cellStyle name="Normal 7 3 2 2 2 5" xfId="3458" xr:uid="{952BE329-4414-438E-89D2-50A2874294BD}"/>
    <cellStyle name="Normal 7 3 2 2 2 6" xfId="3459" xr:uid="{84DFA429-CBA3-4A8B-A2D0-FAAC3E662781}"/>
    <cellStyle name="Normal 7 3 2 2 3" xfId="710" xr:uid="{BC14927E-3138-447C-A680-9C905561E9C8}"/>
    <cellStyle name="Normal 7 3 2 2 3 2" xfId="1852" xr:uid="{47C935CD-E6C1-4025-A561-9DBE00FD5F21}"/>
    <cellStyle name="Normal 7 3 2 2 3 2 2" xfId="1853" xr:uid="{E232D0B1-E0B9-4FB1-8E4C-3437267104E1}"/>
    <cellStyle name="Normal 7 3 2 2 3 2 3" xfId="3460" xr:uid="{DD7E8E8E-6DDD-42A7-B65D-92844CB515A3}"/>
    <cellStyle name="Normal 7 3 2 2 3 2 4" xfId="3461" xr:uid="{568824D2-DC7A-4797-A26E-8D6547832396}"/>
    <cellStyle name="Normal 7 3 2 2 3 3" xfId="1854" xr:uid="{9C19A3C2-EE20-4FD8-B83C-B22FC21100D0}"/>
    <cellStyle name="Normal 7 3 2 2 3 4" xfId="3462" xr:uid="{429224FF-ACB0-4B0A-BC25-E62B2BBC2155}"/>
    <cellStyle name="Normal 7 3 2 2 3 5" xfId="3463" xr:uid="{261C52E0-C853-4EDA-8F7D-C9D0451DBB8B}"/>
    <cellStyle name="Normal 7 3 2 2 4" xfId="1855" xr:uid="{33CCD475-D068-41ED-B0DD-D4B7DF8D9660}"/>
    <cellStyle name="Normal 7 3 2 2 4 2" xfId="1856" xr:uid="{6A36DADD-051C-49B3-8BD7-BFE93B13C66B}"/>
    <cellStyle name="Normal 7 3 2 2 4 3" xfId="3464" xr:uid="{EE5CF29F-76BE-40B2-87DD-0EBACA544655}"/>
    <cellStyle name="Normal 7 3 2 2 4 4" xfId="3465" xr:uid="{B787CFF7-8374-4DBA-9E4B-33FC2B645614}"/>
    <cellStyle name="Normal 7 3 2 2 5" xfId="1857" xr:uid="{B9FF56AD-6607-4CAB-B43F-32F877FB2324}"/>
    <cellStyle name="Normal 7 3 2 2 5 2" xfId="3466" xr:uid="{C52EB257-EFA7-4C88-98A7-E1AC4BC0C7B6}"/>
    <cellStyle name="Normal 7 3 2 2 5 3" xfId="3467" xr:uid="{C784E914-A37E-4E14-9DCE-3B17D6971F8C}"/>
    <cellStyle name="Normal 7 3 2 2 5 4" xfId="3468" xr:uid="{FB658571-DD85-4F81-B62D-70C28F98C682}"/>
    <cellStyle name="Normal 7 3 2 2 6" xfId="3469" xr:uid="{B133FDB5-00F9-4D15-8E09-C1DDDBBEF170}"/>
    <cellStyle name="Normal 7 3 2 2 7" xfId="3470" xr:uid="{F7ABBB8D-4FB2-4ABA-98E6-D61B89593461}"/>
    <cellStyle name="Normal 7 3 2 2 8" xfId="3471" xr:uid="{69ACFEBB-301D-4C83-8106-D6E3531ED925}"/>
    <cellStyle name="Normal 7 3 2 3" xfId="357" xr:uid="{6AB4E42C-5CBC-4517-97F7-E4504E47691B}"/>
    <cellStyle name="Normal 7 3 2 3 2" xfId="711" xr:uid="{401D48FE-76BB-4309-99E2-CC186763533E}"/>
    <cellStyle name="Normal 7 3 2 3 2 2" xfId="712" xr:uid="{30BF6935-9E77-4120-839C-7FB9559E5A5E}"/>
    <cellStyle name="Normal 7 3 2 3 2 2 2" xfId="1858" xr:uid="{BD0A1CAB-2C3D-41B0-99A0-6261937CBCB6}"/>
    <cellStyle name="Normal 7 3 2 3 2 2 2 2" xfId="1859" xr:uid="{C2C0A18B-3CC2-4085-AE6B-5FCDA2024B4D}"/>
    <cellStyle name="Normal 7 3 2 3 2 2 3" xfId="1860" xr:uid="{7893B0AC-228A-4D3C-B635-5DE34217B34A}"/>
    <cellStyle name="Normal 7 3 2 3 2 3" xfId="1861" xr:uid="{18EF2F38-F3B0-4116-B921-65C919A3DB80}"/>
    <cellStyle name="Normal 7 3 2 3 2 3 2" xfId="1862" xr:uid="{6E668FD0-2476-40BB-95F9-73D9BAE6EB92}"/>
    <cellStyle name="Normal 7 3 2 3 2 4" xfId="1863" xr:uid="{9916736B-3D63-4D26-9825-842BEF73E360}"/>
    <cellStyle name="Normal 7 3 2 3 3" xfId="713" xr:uid="{4A9E49ED-D6E8-4E0E-B616-189A4341B7EF}"/>
    <cellStyle name="Normal 7 3 2 3 3 2" xfId="1864" xr:uid="{76AE1A08-EF1D-4A36-9C08-F6717847E525}"/>
    <cellStyle name="Normal 7 3 2 3 3 2 2" xfId="1865" xr:uid="{A5200D51-7074-4802-9B65-3DDAB8EF0024}"/>
    <cellStyle name="Normal 7 3 2 3 3 3" xfId="1866" xr:uid="{865C51B4-777A-445B-A027-5B0FC729033E}"/>
    <cellStyle name="Normal 7 3 2 3 3 4" xfId="3472" xr:uid="{1B253234-BF8D-491D-8343-FB561B254768}"/>
    <cellStyle name="Normal 7 3 2 3 4" xfId="1867" xr:uid="{0401F318-3578-4911-B830-37E35D412F25}"/>
    <cellStyle name="Normal 7 3 2 3 4 2" xfId="1868" xr:uid="{F996E74A-0DFF-4031-B705-D61E853D1302}"/>
    <cellStyle name="Normal 7 3 2 3 5" xfId="1869" xr:uid="{604098D0-BBE0-4117-B4EE-9A4070AB9908}"/>
    <cellStyle name="Normal 7 3 2 3 6" xfId="3473" xr:uid="{D777CFC6-5DE9-4EAF-B210-7AFBC81A224A}"/>
    <cellStyle name="Normal 7 3 2 4" xfId="358" xr:uid="{FD75EE22-4EE2-416D-838D-0870DD59B23A}"/>
    <cellStyle name="Normal 7 3 2 4 2" xfId="714" xr:uid="{FE321C52-6A4F-4462-8784-B907C232BFDB}"/>
    <cellStyle name="Normal 7 3 2 4 2 2" xfId="1870" xr:uid="{AC820D86-13C9-473F-BF07-29A0EAEF23C1}"/>
    <cellStyle name="Normal 7 3 2 4 2 2 2" xfId="1871" xr:uid="{E73AB03B-6583-4D1E-99A9-01B929C1BC03}"/>
    <cellStyle name="Normal 7 3 2 4 2 3" xfId="1872" xr:uid="{A37A7348-33AE-487A-9E22-8A2B7CBA4FAB}"/>
    <cellStyle name="Normal 7 3 2 4 2 4" xfId="3474" xr:uid="{89307543-48AD-4BDC-BA17-728B6AEE12EF}"/>
    <cellStyle name="Normal 7 3 2 4 3" xfId="1873" xr:uid="{21E48DCB-790B-49FC-A425-A5FFABDE7AA2}"/>
    <cellStyle name="Normal 7 3 2 4 3 2" xfId="1874" xr:uid="{EC9FED43-EDE5-40E8-8395-D58EA636E1DC}"/>
    <cellStyle name="Normal 7 3 2 4 4" xfId="1875" xr:uid="{0B21921C-8BC9-405D-BE49-A2E59CC36633}"/>
    <cellStyle name="Normal 7 3 2 4 5" xfId="3475" xr:uid="{3DE7A1D1-E5EA-4204-A650-39DADE6D587D}"/>
    <cellStyle name="Normal 7 3 2 5" xfId="359" xr:uid="{4A130097-5780-4259-89D6-275299B6EF08}"/>
    <cellStyle name="Normal 7 3 2 5 2" xfId="1876" xr:uid="{9D85CEA8-50BD-4C89-B755-A8AD589433B6}"/>
    <cellStyle name="Normal 7 3 2 5 2 2" xfId="1877" xr:uid="{B4336906-DA19-41A1-B381-F620FF163B30}"/>
    <cellStyle name="Normal 7 3 2 5 3" xfId="1878" xr:uid="{FA7B3004-A965-488B-851C-978D48162D54}"/>
    <cellStyle name="Normal 7 3 2 5 4" xfId="3476" xr:uid="{048DE616-0751-4D69-844A-887BD38162E1}"/>
    <cellStyle name="Normal 7 3 2 6" xfId="1879" xr:uid="{BE06F5E2-38D9-4264-BFBA-9C1924AA0435}"/>
    <cellStyle name="Normal 7 3 2 6 2" xfId="1880" xr:uid="{96B69F9D-2B79-4E20-8983-332A7D779111}"/>
    <cellStyle name="Normal 7 3 2 6 3" xfId="3477" xr:uid="{F4C43259-E851-4439-B2BF-FA7F81DB7FD6}"/>
    <cellStyle name="Normal 7 3 2 6 4" xfId="3478" xr:uid="{DD435D76-F714-43A0-8F65-FF38BAA3AD91}"/>
    <cellStyle name="Normal 7 3 2 7" xfId="1881" xr:uid="{00B3CE08-66D7-406B-9D89-94D512BC6CDD}"/>
    <cellStyle name="Normal 7 3 2 8" xfId="3479" xr:uid="{AA20F6AD-E520-4253-8058-0C31E0430125}"/>
    <cellStyle name="Normal 7 3 2 9" xfId="3480" xr:uid="{14CCC74A-E8C9-46A5-8966-5E6B71883782}"/>
    <cellStyle name="Normal 7 3 3" xfId="138" xr:uid="{2E4794B8-B706-42CA-8D6F-4D2A3FC60594}"/>
    <cellStyle name="Normal 7 3 3 2" xfId="139" xr:uid="{821AE071-B4EF-403C-8186-336687C4E529}"/>
    <cellStyle name="Normal 7 3 3 2 2" xfId="715" xr:uid="{9C8034C6-6626-455F-8C1E-346F42AFCFE2}"/>
    <cellStyle name="Normal 7 3 3 2 2 2" xfId="1882" xr:uid="{71590A65-1F49-4F2A-BF61-D5FD5B24CBF5}"/>
    <cellStyle name="Normal 7 3 3 2 2 2 2" xfId="1883" xr:uid="{9917DC1C-44BC-44A5-8D17-5D127A118B05}"/>
    <cellStyle name="Normal 7 3 3 2 2 2 2 2" xfId="4484" xr:uid="{94AE8F6A-4E30-4808-8DAE-46B641A51A8E}"/>
    <cellStyle name="Normal 7 3 3 2 2 2 3" xfId="4485" xr:uid="{39D79A1E-55CD-4EC0-87C2-A0CDEA4FB604}"/>
    <cellStyle name="Normal 7 3 3 2 2 3" xfId="1884" xr:uid="{FD7A21DB-D184-424D-963B-A0E677C62135}"/>
    <cellStyle name="Normal 7 3 3 2 2 3 2" xfId="4486" xr:uid="{96E07936-8A2E-4260-9C36-D87F27E1421D}"/>
    <cellStyle name="Normal 7 3 3 2 2 4" xfId="3481" xr:uid="{1BB368EA-0489-410D-874B-42E24B6C7346}"/>
    <cellStyle name="Normal 7 3 3 2 3" xfId="1885" xr:uid="{71FC47AD-18B6-4C53-968A-E062EFAE5E85}"/>
    <cellStyle name="Normal 7 3 3 2 3 2" xfId="1886" xr:uid="{EC742287-63DB-4987-AC14-7CC998FACAE8}"/>
    <cellStyle name="Normal 7 3 3 2 3 2 2" xfId="4487" xr:uid="{0A596079-C822-49FF-94F1-090BFE28EDD8}"/>
    <cellStyle name="Normal 7 3 3 2 3 3" xfId="3482" xr:uid="{3066527F-8A4D-4640-A7F3-69F2BD0D8AAA}"/>
    <cellStyle name="Normal 7 3 3 2 3 4" xfId="3483" xr:uid="{B6942D40-92E7-47FB-95E0-F30F1258A7AA}"/>
    <cellStyle name="Normal 7 3 3 2 4" xfId="1887" xr:uid="{707ECBEB-C79B-4DF2-8037-B3D1CB5A4513}"/>
    <cellStyle name="Normal 7 3 3 2 4 2" xfId="4488" xr:uid="{23807602-9F49-41B5-BBA9-DDB5CFD0ECDD}"/>
    <cellStyle name="Normal 7 3 3 2 5" xfId="3484" xr:uid="{1A4AA0F0-3113-4329-A918-AF0C24DDFC0E}"/>
    <cellStyle name="Normal 7 3 3 2 6" xfId="3485" xr:uid="{B17069DF-0F69-4AB6-B2B9-3B046E234BA0}"/>
    <cellStyle name="Normal 7 3 3 3" xfId="360" xr:uid="{8FEDC2BA-8080-41CA-A923-5C8B369CFFF4}"/>
    <cellStyle name="Normal 7 3 3 3 2" xfId="1888" xr:uid="{E09B7A5E-F5F9-4DE7-9554-90A505F8D6FA}"/>
    <cellStyle name="Normal 7 3 3 3 2 2" xfId="1889" xr:uid="{A375F20B-86EF-4EE3-8720-C86E4D0292B2}"/>
    <cellStyle name="Normal 7 3 3 3 2 2 2" xfId="4489" xr:uid="{B643E633-9733-4411-A9FC-791AEF8BC542}"/>
    <cellStyle name="Normal 7 3 3 3 2 3" xfId="3486" xr:uid="{62C2A660-506C-4639-A13B-F60B3442A8BC}"/>
    <cellStyle name="Normal 7 3 3 3 2 4" xfId="3487" xr:uid="{F8E78CD8-EF2B-4468-8BA8-7DAC6EFD1A0A}"/>
    <cellStyle name="Normal 7 3 3 3 3" xfId="1890" xr:uid="{E72F1AE4-5164-42B6-AADE-356872D189F9}"/>
    <cellStyle name="Normal 7 3 3 3 3 2" xfId="4490" xr:uid="{E2ED1C55-89F7-4F99-8ADE-203EBBBEF6B0}"/>
    <cellStyle name="Normal 7 3 3 3 4" xfId="3488" xr:uid="{E904B509-D132-4AB5-B276-8C6BF3DD808C}"/>
    <cellStyle name="Normal 7 3 3 3 5" xfId="3489" xr:uid="{A55141F2-E41D-4F1C-A166-06A9D3DBCB9B}"/>
    <cellStyle name="Normal 7 3 3 4" xfId="1891" xr:uid="{6571C17A-B524-452A-98A0-677F85815679}"/>
    <cellStyle name="Normal 7 3 3 4 2" xfId="1892" xr:uid="{C501141C-2161-4381-88AA-24AB5BDE8351}"/>
    <cellStyle name="Normal 7 3 3 4 2 2" xfId="4491" xr:uid="{087BF2A0-9476-4062-8682-E231A7E37796}"/>
    <cellStyle name="Normal 7 3 3 4 3" xfId="3490" xr:uid="{101A4C29-8D89-43B4-B2EE-38BA97BFBAB1}"/>
    <cellStyle name="Normal 7 3 3 4 4" xfId="3491" xr:uid="{78ABBA9D-8E25-4DE7-ADA5-323BEEFB8611}"/>
    <cellStyle name="Normal 7 3 3 5" xfId="1893" xr:uid="{A43B8B5B-77B5-4861-BE3D-7C66FF1E5B4B}"/>
    <cellStyle name="Normal 7 3 3 5 2" xfId="3492" xr:uid="{10106EC7-E350-47BC-8126-7BA86791C856}"/>
    <cellStyle name="Normal 7 3 3 5 3" xfId="3493" xr:uid="{A6CEBCA9-BA4B-423B-B5B6-143508078B01}"/>
    <cellStyle name="Normal 7 3 3 5 4" xfId="3494" xr:uid="{BEAF6D12-978F-4944-8106-D225ADB10311}"/>
    <cellStyle name="Normal 7 3 3 6" xfId="3495" xr:uid="{CFB670BF-C293-4FCF-86C8-FDE0405F2432}"/>
    <cellStyle name="Normal 7 3 3 7" xfId="3496" xr:uid="{1935EF21-F4B1-4539-8087-CBBC81D7C34A}"/>
    <cellStyle name="Normal 7 3 3 8" xfId="3497" xr:uid="{9E954F3C-4461-41BE-87C1-7D889A1C60A8}"/>
    <cellStyle name="Normal 7 3 4" xfId="140" xr:uid="{A818656B-18EE-4D8C-9D79-57830919290C}"/>
    <cellStyle name="Normal 7 3 4 2" xfId="716" xr:uid="{0338A062-BC0D-4145-BAA2-4D836F41FA21}"/>
    <cellStyle name="Normal 7 3 4 2 2" xfId="717" xr:uid="{884A23F8-5EB4-456F-8246-E038022C12BB}"/>
    <cellStyle name="Normal 7 3 4 2 2 2" xfId="1894" xr:uid="{FA7C556B-0E00-4B48-803E-0A255AE27D55}"/>
    <cellStyle name="Normal 7 3 4 2 2 2 2" xfId="1895" xr:uid="{D387920A-D74E-4AE5-9FB8-9CE390752244}"/>
    <cellStyle name="Normal 7 3 4 2 2 3" xfId="1896" xr:uid="{AFA6605C-34E7-415B-B22C-5BFE859BE853}"/>
    <cellStyle name="Normal 7 3 4 2 2 4" xfId="3498" xr:uid="{920DEE0B-DC18-46C3-B4AA-DEF069413231}"/>
    <cellStyle name="Normal 7 3 4 2 3" xfId="1897" xr:uid="{5ABC3491-4393-403B-B704-01A1DFE92718}"/>
    <cellStyle name="Normal 7 3 4 2 3 2" xfId="1898" xr:uid="{8B5AF008-D6DF-44C0-914E-673DE27A5EE4}"/>
    <cellStyle name="Normal 7 3 4 2 4" xfId="1899" xr:uid="{5AD3A076-CA46-4CF7-8578-0D914B3C7CD6}"/>
    <cellStyle name="Normal 7 3 4 2 5" xfId="3499" xr:uid="{03358D2A-B6C6-4D1E-B083-E4BC106B272B}"/>
    <cellStyle name="Normal 7 3 4 3" xfId="718" xr:uid="{1C559AB5-82D0-45C6-BDBB-F224F98D3420}"/>
    <cellStyle name="Normal 7 3 4 3 2" xfId="1900" xr:uid="{A6EBDEB7-14C2-429E-8CC3-CE4FC454D02F}"/>
    <cellStyle name="Normal 7 3 4 3 2 2" xfId="1901" xr:uid="{D12CD111-DBA0-4757-B6D2-D4702D4CFF90}"/>
    <cellStyle name="Normal 7 3 4 3 3" xfId="1902" xr:uid="{0F658DC8-E840-4DA7-A341-A2583E889D0D}"/>
    <cellStyle name="Normal 7 3 4 3 4" xfId="3500" xr:uid="{D951FE08-524E-4712-B5B6-10A8488C2738}"/>
    <cellStyle name="Normal 7 3 4 4" xfId="1903" xr:uid="{0B6D9AE4-557F-468B-9249-4062E3A4E8BA}"/>
    <cellStyle name="Normal 7 3 4 4 2" xfId="1904" xr:uid="{A7C146E4-248C-41E8-9B6E-520828319AEF}"/>
    <cellStyle name="Normal 7 3 4 4 3" xfId="3501" xr:uid="{62F0BE96-FE90-4835-98AD-14894E3DBE15}"/>
    <cellStyle name="Normal 7 3 4 4 4" xfId="3502" xr:uid="{60D068F7-5131-4037-BA16-8F7D203FBDB0}"/>
    <cellStyle name="Normal 7 3 4 5" xfId="1905" xr:uid="{85DA622D-17C9-4C1F-AF81-E37796AC5BC3}"/>
    <cellStyle name="Normal 7 3 4 6" xfId="3503" xr:uid="{96723CC7-C799-453B-8347-AFED079E5016}"/>
    <cellStyle name="Normal 7 3 4 7" xfId="3504" xr:uid="{54CBD6DF-14E9-4799-BAE6-27A188BC339C}"/>
    <cellStyle name="Normal 7 3 5" xfId="361" xr:uid="{1E7B2F82-E679-4BE4-9A5A-600442907C4F}"/>
    <cellStyle name="Normal 7 3 5 2" xfId="719" xr:uid="{FD367490-4635-4B05-8A83-38E7A012B925}"/>
    <cellStyle name="Normal 7 3 5 2 2" xfId="1906" xr:uid="{5EC449B0-A925-41F3-8BFA-2E10D4349CB1}"/>
    <cellStyle name="Normal 7 3 5 2 2 2" xfId="1907" xr:uid="{4E00280D-4F01-4857-A332-B90B7A5D1534}"/>
    <cellStyle name="Normal 7 3 5 2 3" xfId="1908" xr:uid="{5DA531C3-8CBD-4600-924E-5EAA61C2E062}"/>
    <cellStyle name="Normal 7 3 5 2 4" xfId="3505" xr:uid="{C349900E-4F98-4CB1-966B-07BF3827A9A1}"/>
    <cellStyle name="Normal 7 3 5 3" xfId="1909" xr:uid="{D8A0A558-B0DF-410B-9596-46D70E5B61D2}"/>
    <cellStyle name="Normal 7 3 5 3 2" xfId="1910" xr:uid="{CB469503-4F20-40D3-9BC3-EAEB6EFE19EC}"/>
    <cellStyle name="Normal 7 3 5 3 3" xfId="3506" xr:uid="{CC5DA322-06D1-46B0-BF17-2FEBAFD29CBE}"/>
    <cellStyle name="Normal 7 3 5 3 4" xfId="3507" xr:uid="{1AC1C602-96BC-4D28-B139-D7F79BAD977C}"/>
    <cellStyle name="Normal 7 3 5 4" xfId="1911" xr:uid="{AB92FAD6-547B-4A96-A928-9CF68DB8CB50}"/>
    <cellStyle name="Normal 7 3 5 5" xfId="3508" xr:uid="{6D8D9663-9C03-4444-B471-5C6A3493413F}"/>
    <cellStyle name="Normal 7 3 5 6" xfId="3509" xr:uid="{FE8C659B-2E1F-4E58-B073-8CC6778ED38A}"/>
    <cellStyle name="Normal 7 3 6" xfId="362" xr:uid="{FD2B2ECD-18F1-4A5A-BB35-2074F893588A}"/>
    <cellStyle name="Normal 7 3 6 2" xfId="1912" xr:uid="{224ED0FC-58AE-41D0-8EE3-28B520451024}"/>
    <cellStyle name="Normal 7 3 6 2 2" xfId="1913" xr:uid="{AA3D4232-6316-4D44-AA89-A9F22A4AC813}"/>
    <cellStyle name="Normal 7 3 6 2 3" xfId="3510" xr:uid="{F3A71690-8572-4275-84CA-F3E0677C966A}"/>
    <cellStyle name="Normal 7 3 6 2 4" xfId="3511" xr:uid="{E223E50E-1895-496E-864B-98A93AA70E1A}"/>
    <cellStyle name="Normal 7 3 6 3" xfId="1914" xr:uid="{970B362C-9388-421A-8F4E-0403B8909FF0}"/>
    <cellStyle name="Normal 7 3 6 4" xfId="3512" xr:uid="{EF812743-F4CA-42D1-AB51-F01667A81E38}"/>
    <cellStyle name="Normal 7 3 6 5" xfId="3513" xr:uid="{1C48746F-B6F8-478C-B3BD-DBA5C3AAA5C2}"/>
    <cellStyle name="Normal 7 3 7" xfId="1915" xr:uid="{193B29D8-3A6B-4148-A762-B50CD957501E}"/>
    <cellStyle name="Normal 7 3 7 2" xfId="1916" xr:uid="{56A02AEC-F964-4F64-B7D5-CB67DA27B1B2}"/>
    <cellStyle name="Normal 7 3 7 3" xfId="3514" xr:uid="{96378DCE-2BCF-4404-A5BA-E9E536329E33}"/>
    <cellStyle name="Normal 7 3 7 4" xfId="3515" xr:uid="{C1CF93FD-0D0E-47CA-8B98-0F8BE61F63E4}"/>
    <cellStyle name="Normal 7 3 8" xfId="1917" xr:uid="{082336BD-FB79-457C-BED1-09580E0EB218}"/>
    <cellStyle name="Normal 7 3 8 2" xfId="3516" xr:uid="{BBA8BE24-A0C4-423C-B068-2EB4E0C2F317}"/>
    <cellStyle name="Normal 7 3 8 3" xfId="3517" xr:uid="{2B3D3007-4BFE-4935-BD1C-8F9EDEAE667C}"/>
    <cellStyle name="Normal 7 3 8 4" xfId="3518" xr:uid="{AD0113C2-EA6F-40DB-B5A0-A78BDF4B3D5D}"/>
    <cellStyle name="Normal 7 3 9" xfId="3519" xr:uid="{93E18565-DD85-4642-BB32-610586168B9D}"/>
    <cellStyle name="Normal 7 4" xfId="141" xr:uid="{D38C8026-0D0A-41FE-803E-ADF61C712679}"/>
    <cellStyle name="Normal 7 4 10" xfId="3520" xr:uid="{9CC3614E-1421-4319-BF1A-3512D6CBF11B}"/>
    <cellStyle name="Normal 7 4 11" xfId="3521" xr:uid="{11017F70-D563-423A-8068-D2973BC8B544}"/>
    <cellStyle name="Normal 7 4 2" xfId="142" xr:uid="{FC303822-ACD3-4B09-9F5C-1F40546930B9}"/>
    <cellStyle name="Normal 7 4 2 2" xfId="363" xr:uid="{F4732F8F-A30D-4311-8EEB-B0617909250B}"/>
    <cellStyle name="Normal 7 4 2 2 2" xfId="720" xr:uid="{8A215EE3-DBF7-45EA-99B9-EE20ADEAF162}"/>
    <cellStyle name="Normal 7 4 2 2 2 2" xfId="721" xr:uid="{92C70E95-B77A-4FC9-BBD2-67D6D578BA2C}"/>
    <cellStyle name="Normal 7 4 2 2 2 2 2" xfId="1918" xr:uid="{4C814371-D555-4A7F-B83E-4FC92AD0AB7C}"/>
    <cellStyle name="Normal 7 4 2 2 2 2 3" xfId="3522" xr:uid="{839A68F2-8238-4B3E-8295-DE262403CFC9}"/>
    <cellStyle name="Normal 7 4 2 2 2 2 4" xfId="3523" xr:uid="{69685DC3-15A7-4442-BE33-CBB0E2C2640C}"/>
    <cellStyle name="Normal 7 4 2 2 2 3" xfId="1919" xr:uid="{A23A13BD-A7FA-4E7B-AEAA-C8F0FFD9D547}"/>
    <cellStyle name="Normal 7 4 2 2 2 3 2" xfId="3524" xr:uid="{4ADCB981-9D0D-451B-87C9-1304CAF25790}"/>
    <cellStyle name="Normal 7 4 2 2 2 3 3" xfId="3525" xr:uid="{88A9CF19-B4D7-454F-8B25-06889D2003F2}"/>
    <cellStyle name="Normal 7 4 2 2 2 3 4" xfId="3526" xr:uid="{259B251E-57D1-4C05-B1D7-6201D6D99E5D}"/>
    <cellStyle name="Normal 7 4 2 2 2 4" xfId="3527" xr:uid="{9B9B7C5A-B77D-4B0D-BC74-0E355E4EB850}"/>
    <cellStyle name="Normal 7 4 2 2 2 5" xfId="3528" xr:uid="{6F96BB00-DB69-4CB9-A59A-56208B5C7AE9}"/>
    <cellStyle name="Normal 7 4 2 2 2 6" xfId="3529" xr:uid="{47C4D90D-6A40-4042-8139-4FFFC8291448}"/>
    <cellStyle name="Normal 7 4 2 2 3" xfId="722" xr:uid="{74353ACC-8AA1-47E2-A935-D0A64D3EF8EC}"/>
    <cellStyle name="Normal 7 4 2 2 3 2" xfId="1920" xr:uid="{D5F11529-EC3D-4B87-909D-A174FC17DB94}"/>
    <cellStyle name="Normal 7 4 2 2 3 2 2" xfId="3530" xr:uid="{A13EDB0D-8E5C-43A9-ACA0-73AC7B18762F}"/>
    <cellStyle name="Normal 7 4 2 2 3 2 3" xfId="3531" xr:uid="{C0B86EF0-A3B5-4049-900E-F79BB2D3839F}"/>
    <cellStyle name="Normal 7 4 2 2 3 2 4" xfId="3532" xr:uid="{DDFE0F5B-3438-485C-9215-CF24399D0356}"/>
    <cellStyle name="Normal 7 4 2 2 3 3" xfId="3533" xr:uid="{65104E78-B760-4B24-A092-5174C26275DB}"/>
    <cellStyle name="Normal 7 4 2 2 3 4" xfId="3534" xr:uid="{FBB5061C-8205-4912-A37E-5773261B8281}"/>
    <cellStyle name="Normal 7 4 2 2 3 5" xfId="3535" xr:uid="{E34025E3-4783-4D76-93D5-B33BB05564CA}"/>
    <cellStyle name="Normal 7 4 2 2 4" xfId="1921" xr:uid="{FFD8DBC7-4E74-42CC-83B7-05E9E2B5E9C8}"/>
    <cellStyle name="Normal 7 4 2 2 4 2" xfId="3536" xr:uid="{2F2A942A-5CD4-41FA-B2C6-BAC14251E32E}"/>
    <cellStyle name="Normal 7 4 2 2 4 3" xfId="3537" xr:uid="{A1DAACE2-5D10-4DCA-8B92-36FFCF2CB382}"/>
    <cellStyle name="Normal 7 4 2 2 4 4" xfId="3538" xr:uid="{9CC08E06-AD8C-4E6F-B812-504CC86E462F}"/>
    <cellStyle name="Normal 7 4 2 2 5" xfId="3539" xr:uid="{70BE13EF-36B2-4809-BF04-7B70B4B46DEA}"/>
    <cellStyle name="Normal 7 4 2 2 5 2" xfId="3540" xr:uid="{F4F57AD2-F879-4E94-9C03-9DCD75BA2130}"/>
    <cellStyle name="Normal 7 4 2 2 5 3" xfId="3541" xr:uid="{B84DF75D-5144-4295-87C3-35E7BEC36D9C}"/>
    <cellStyle name="Normal 7 4 2 2 5 4" xfId="3542" xr:uid="{B28E4152-B93A-4076-B56C-7E0D34188945}"/>
    <cellStyle name="Normal 7 4 2 2 6" xfId="3543" xr:uid="{56EE8A03-B073-4755-A5DF-83C07083B801}"/>
    <cellStyle name="Normal 7 4 2 2 7" xfId="3544" xr:uid="{DEB54344-8FF7-4475-B76D-712711940454}"/>
    <cellStyle name="Normal 7 4 2 2 8" xfId="3545" xr:uid="{23927D20-93CB-45B6-A479-B3B5BE619FD9}"/>
    <cellStyle name="Normal 7 4 2 3" xfId="723" xr:uid="{25F4D359-5503-424B-8471-88F61B21A85D}"/>
    <cellStyle name="Normal 7 4 2 3 2" xfId="724" xr:uid="{A4931C7B-52A3-4F94-87DE-6A4968402580}"/>
    <cellStyle name="Normal 7 4 2 3 2 2" xfId="725" xr:uid="{D1DE3EE8-0791-431A-B762-CDCF2B3D9DE7}"/>
    <cellStyle name="Normal 7 4 2 3 2 3" xfId="3546" xr:uid="{A7D840C9-F73C-46A4-A64F-B336501779BA}"/>
    <cellStyle name="Normal 7 4 2 3 2 4" xfId="3547" xr:uid="{65E480B2-B1E1-437C-AAC9-279D261878D6}"/>
    <cellStyle name="Normal 7 4 2 3 3" xfId="726" xr:uid="{B4B49781-5D6E-44B2-A18A-048F299E82FF}"/>
    <cellStyle name="Normal 7 4 2 3 3 2" xfId="3548" xr:uid="{A12DFE75-BA72-4ECC-92AC-EC2BBA1C98D1}"/>
    <cellStyle name="Normal 7 4 2 3 3 3" xfId="3549" xr:uid="{DB2DE1E6-8A0E-4E68-8128-6B78DB360C66}"/>
    <cellStyle name="Normal 7 4 2 3 3 4" xfId="3550" xr:uid="{8367223F-EAD1-4867-87F8-7E3B2B5A4C1F}"/>
    <cellStyle name="Normal 7 4 2 3 4" xfId="3551" xr:uid="{94E71720-0ABD-4781-A75E-154B716DF2B6}"/>
    <cellStyle name="Normal 7 4 2 3 5" xfId="3552" xr:uid="{A8F05E8C-30CF-4BA0-BD28-CB505A60FCBE}"/>
    <cellStyle name="Normal 7 4 2 3 6" xfId="3553" xr:uid="{F3478F85-46CE-430C-B83D-3E0F0E125E7C}"/>
    <cellStyle name="Normal 7 4 2 4" xfId="727" xr:uid="{479E3D63-3F05-443B-BCB1-FA2EA3BAF5EA}"/>
    <cellStyle name="Normal 7 4 2 4 2" xfId="728" xr:uid="{1A429041-EEF2-4F7B-A2DC-647E88EF2F05}"/>
    <cellStyle name="Normal 7 4 2 4 2 2" xfId="3554" xr:uid="{2BA1B764-0B46-4C6D-BE03-03E13BEE16E2}"/>
    <cellStyle name="Normal 7 4 2 4 2 3" xfId="3555" xr:uid="{EF415C97-385A-4302-A11E-669AF32BF2B8}"/>
    <cellStyle name="Normal 7 4 2 4 2 4" xfId="3556" xr:uid="{F4B951A8-AE1C-4DE3-853F-272B7BEFBAD4}"/>
    <cellStyle name="Normal 7 4 2 4 3" xfId="3557" xr:uid="{19AAB279-A5A8-4488-94B2-204C611A5368}"/>
    <cellStyle name="Normal 7 4 2 4 4" xfId="3558" xr:uid="{9E7C6819-23AB-47C6-AACD-C5A2E00CDD2E}"/>
    <cellStyle name="Normal 7 4 2 4 5" xfId="3559" xr:uid="{2B59B936-9319-4759-BB3D-535AD4A16292}"/>
    <cellStyle name="Normal 7 4 2 5" xfId="729" xr:uid="{46E67A22-2C9E-4A7B-A6C3-D86A213B58E4}"/>
    <cellStyle name="Normal 7 4 2 5 2" xfId="3560" xr:uid="{2E95C426-F690-4179-8A7F-1FDE9417BECA}"/>
    <cellStyle name="Normal 7 4 2 5 3" xfId="3561" xr:uid="{93A35EA6-50FA-45F2-B00B-298672BD96E9}"/>
    <cellStyle name="Normal 7 4 2 5 4" xfId="3562" xr:uid="{D29D8A07-D572-466E-A4E1-1F8EAEE49187}"/>
    <cellStyle name="Normal 7 4 2 6" xfId="3563" xr:uid="{A1DE6492-5570-4D98-8F29-6D43380500CA}"/>
    <cellStyle name="Normal 7 4 2 6 2" xfId="3564" xr:uid="{ACE686D1-B30E-4CA4-8B45-A49601EEF27F}"/>
    <cellStyle name="Normal 7 4 2 6 3" xfId="3565" xr:uid="{C706F560-15ED-474E-B93F-C8E931EB1F95}"/>
    <cellStyle name="Normal 7 4 2 6 4" xfId="3566" xr:uid="{D0D4E085-B6E4-49BF-BEFA-5A3BD277A3C5}"/>
    <cellStyle name="Normal 7 4 2 7" xfId="3567" xr:uid="{6C100FFC-F2EE-40EC-8912-2585AC9DC70B}"/>
    <cellStyle name="Normal 7 4 2 8" xfId="3568" xr:uid="{46A617BF-22A0-4FCE-96E2-5216DE0F2D2E}"/>
    <cellStyle name="Normal 7 4 2 9" xfId="3569" xr:uid="{FF875CCA-07D9-41A0-8BA5-3EBFA5755B3D}"/>
    <cellStyle name="Normal 7 4 3" xfId="364" xr:uid="{D03F403F-BBAB-4D08-BF0B-2D7A8808C01E}"/>
    <cellStyle name="Normal 7 4 3 2" xfId="730" xr:uid="{1EC7D949-3CDF-4593-AAEB-327364D4B975}"/>
    <cellStyle name="Normal 7 4 3 2 2" xfId="731" xr:uid="{38906DCE-EEDF-4784-A4D8-087135D471D4}"/>
    <cellStyle name="Normal 7 4 3 2 2 2" xfId="1922" xr:uid="{A79028CD-0BB3-49FC-923C-F231DCE889BE}"/>
    <cellStyle name="Normal 7 4 3 2 2 2 2" xfId="1923" xr:uid="{4E3B947F-5271-4E52-A274-BEE67A7BA9B7}"/>
    <cellStyle name="Normal 7 4 3 2 2 3" xfId="1924" xr:uid="{423A9650-69E3-4061-A4ED-AAA787C8900B}"/>
    <cellStyle name="Normal 7 4 3 2 2 4" xfId="3570" xr:uid="{1DFABB64-A593-42BA-B031-4D5A65141790}"/>
    <cellStyle name="Normal 7 4 3 2 3" xfId="1925" xr:uid="{C0160E7F-3742-4179-9BEF-E1CEABCDAD7C}"/>
    <cellStyle name="Normal 7 4 3 2 3 2" xfId="1926" xr:uid="{2D3273CB-F4E4-4973-91BB-AF70C211F531}"/>
    <cellStyle name="Normal 7 4 3 2 3 3" xfId="3571" xr:uid="{CDF09422-5628-4EF7-99E8-0B8AB5ADFA86}"/>
    <cellStyle name="Normal 7 4 3 2 3 4" xfId="3572" xr:uid="{C49CB626-3977-4E79-8A08-EF4988C7A534}"/>
    <cellStyle name="Normal 7 4 3 2 4" xfId="1927" xr:uid="{CB8D0F72-5473-44F6-A485-983A6CB81941}"/>
    <cellStyle name="Normal 7 4 3 2 5" xfId="3573" xr:uid="{11A447CF-98BF-49FB-B5C9-B3E6E0BD6CA3}"/>
    <cellStyle name="Normal 7 4 3 2 6" xfId="3574" xr:uid="{70DF67EB-05EB-4E20-B978-4998A640B8A2}"/>
    <cellStyle name="Normal 7 4 3 3" xfId="732" xr:uid="{F7B95A7F-498E-4A1C-8319-E8B3B0F0305C}"/>
    <cellStyle name="Normal 7 4 3 3 2" xfId="1928" xr:uid="{65589BF6-269E-4E97-B96D-582F243206A4}"/>
    <cellStyle name="Normal 7 4 3 3 2 2" xfId="1929" xr:uid="{9FA830F0-24A5-4905-8F3A-7A7150DC17E8}"/>
    <cellStyle name="Normal 7 4 3 3 2 3" xfId="3575" xr:uid="{3C0AF3E5-47CB-4533-8FB7-E1949C5C1963}"/>
    <cellStyle name="Normal 7 4 3 3 2 4" xfId="3576" xr:uid="{155F9A50-F1D7-44DD-B943-C3179F26A27A}"/>
    <cellStyle name="Normal 7 4 3 3 3" xfId="1930" xr:uid="{09BE85FA-29AB-4F1E-A9E2-BCA47F2C73C5}"/>
    <cellStyle name="Normal 7 4 3 3 4" xfId="3577" xr:uid="{29534487-6253-43C1-B048-797D2BEC72EC}"/>
    <cellStyle name="Normal 7 4 3 3 5" xfId="3578" xr:uid="{2910AC6D-4B9B-4C04-A2F1-A66E8A873DCC}"/>
    <cellStyle name="Normal 7 4 3 4" xfId="1931" xr:uid="{A809EFBA-F4EF-4292-8636-6A11E9FE5E95}"/>
    <cellStyle name="Normal 7 4 3 4 2" xfId="1932" xr:uid="{F054628A-53CA-4660-A0B0-C05FEB4E101C}"/>
    <cellStyle name="Normal 7 4 3 4 3" xfId="3579" xr:uid="{99B91E05-DF19-48FF-87D8-D27A0BDE6385}"/>
    <cellStyle name="Normal 7 4 3 4 4" xfId="3580" xr:uid="{1D05464C-364E-40E8-935E-0A71AA766DEA}"/>
    <cellStyle name="Normal 7 4 3 5" xfId="1933" xr:uid="{0C752C00-0006-4D53-B818-7BC4B9DB0A38}"/>
    <cellStyle name="Normal 7 4 3 5 2" xfId="3581" xr:uid="{0434251C-4CC2-4EC3-A069-DE30BD026BCE}"/>
    <cellStyle name="Normal 7 4 3 5 3" xfId="3582" xr:uid="{3505EB01-3C79-4E4C-8B3C-75244A7208CF}"/>
    <cellStyle name="Normal 7 4 3 5 4" xfId="3583" xr:uid="{EBF94C88-B2CC-477C-AA86-89EB9133B3F8}"/>
    <cellStyle name="Normal 7 4 3 6" xfId="3584" xr:uid="{29856D7C-03E5-4524-8075-DA0FF1A2EF21}"/>
    <cellStyle name="Normal 7 4 3 7" xfId="3585" xr:uid="{94FDA069-91D7-455F-8B4E-4A7B9340CD52}"/>
    <cellStyle name="Normal 7 4 3 8" xfId="3586" xr:uid="{A5FCFD0C-2F30-459F-BB03-E2F8D50324B6}"/>
    <cellStyle name="Normal 7 4 4" xfId="365" xr:uid="{26DF1374-50A3-4415-984F-8992D96875EE}"/>
    <cellStyle name="Normal 7 4 4 2" xfId="733" xr:uid="{7251ACA5-30AA-4DEA-93EA-2B0FB442A3AE}"/>
    <cellStyle name="Normal 7 4 4 2 2" xfId="734" xr:uid="{29EAEE1B-2776-4DDE-8A9E-6DC5FD5CE6EA}"/>
    <cellStyle name="Normal 7 4 4 2 2 2" xfId="1934" xr:uid="{2D1C0B55-67DD-4D62-8A99-17478578198C}"/>
    <cellStyle name="Normal 7 4 4 2 2 3" xfId="3587" xr:uid="{943F8803-50C6-48D6-9AF0-E808478C42B4}"/>
    <cellStyle name="Normal 7 4 4 2 2 4" xfId="3588" xr:uid="{50E24724-71A0-4206-A41F-F03B16A34CFB}"/>
    <cellStyle name="Normal 7 4 4 2 3" xfId="1935" xr:uid="{25F34F64-789C-4E70-9E35-EEB03894843B}"/>
    <cellStyle name="Normal 7 4 4 2 4" xfId="3589" xr:uid="{ABE9C772-16B7-4474-BF8D-179699B4B235}"/>
    <cellStyle name="Normal 7 4 4 2 5" xfId="3590" xr:uid="{6A1F674E-91AC-4075-9770-58EBD19CFFC2}"/>
    <cellStyle name="Normal 7 4 4 3" xfId="735" xr:uid="{D6F0B944-4C6D-4934-8F78-4CBDDF6DCA93}"/>
    <cellStyle name="Normal 7 4 4 3 2" xfId="1936" xr:uid="{0589F756-878A-4106-A232-64D702DE7FCB}"/>
    <cellStyle name="Normal 7 4 4 3 3" xfId="3591" xr:uid="{6885B769-DC29-4E8F-8351-41FF910861E3}"/>
    <cellStyle name="Normal 7 4 4 3 4" xfId="3592" xr:uid="{346D993B-9B86-45E4-AF38-AE7A011761C9}"/>
    <cellStyle name="Normal 7 4 4 4" xfId="1937" xr:uid="{6BBA750C-3EAF-4A18-A176-BEC76AF1E291}"/>
    <cellStyle name="Normal 7 4 4 4 2" xfId="3593" xr:uid="{2ABA016C-793E-4D99-A1E3-EF3A0A16882D}"/>
    <cellStyle name="Normal 7 4 4 4 3" xfId="3594" xr:uid="{1BF28286-1C8F-4899-995D-451541053242}"/>
    <cellStyle name="Normal 7 4 4 4 4" xfId="3595" xr:uid="{BFBC35FB-A50C-4F48-A81D-BE163581173C}"/>
    <cellStyle name="Normal 7 4 4 5" xfId="3596" xr:uid="{27956C01-A69F-4083-B274-5CC2568A7E04}"/>
    <cellStyle name="Normal 7 4 4 6" xfId="3597" xr:uid="{723FA9D3-0201-4D1B-9A77-0737E742D9F1}"/>
    <cellStyle name="Normal 7 4 4 7" xfId="3598" xr:uid="{E23FAD12-C4E2-4811-AF6E-806F0FABDED5}"/>
    <cellStyle name="Normal 7 4 5" xfId="366" xr:uid="{2EE5A427-6808-4ACF-A945-15C68815AB7E}"/>
    <cellStyle name="Normal 7 4 5 2" xfId="736" xr:uid="{DF0AAE50-5114-4E69-ACE5-003395FF9B33}"/>
    <cellStyle name="Normal 7 4 5 2 2" xfId="1938" xr:uid="{C0E2DA2B-18D7-4EB2-843E-743D268DB413}"/>
    <cellStyle name="Normal 7 4 5 2 3" xfId="3599" xr:uid="{CE4719F3-E367-4AC1-A40C-D7D595E5B745}"/>
    <cellStyle name="Normal 7 4 5 2 4" xfId="3600" xr:uid="{B6D4EEDE-7FEC-4D28-A076-82033354AC74}"/>
    <cellStyle name="Normal 7 4 5 3" xfId="1939" xr:uid="{3AAE50E2-7A10-4B95-BADB-17E157D7DDE6}"/>
    <cellStyle name="Normal 7 4 5 3 2" xfId="3601" xr:uid="{259FA048-42E7-4A4F-8325-19CE09AC5786}"/>
    <cellStyle name="Normal 7 4 5 3 3" xfId="3602" xr:uid="{F8AF9315-3EA9-4913-8519-53C8914BBA4F}"/>
    <cellStyle name="Normal 7 4 5 3 4" xfId="3603" xr:uid="{246F85BE-91AE-48A7-88A7-B2589757FF8B}"/>
    <cellStyle name="Normal 7 4 5 4" xfId="3604" xr:uid="{917F3366-7D4D-429D-9A22-35C220C5E2A6}"/>
    <cellStyle name="Normal 7 4 5 5" xfId="3605" xr:uid="{A679FB4F-CE7A-490F-B11D-79F8C7D014BF}"/>
    <cellStyle name="Normal 7 4 5 6" xfId="3606" xr:uid="{915C6E78-F401-44C6-8EA8-1E1D76655F0A}"/>
    <cellStyle name="Normal 7 4 6" xfId="737" xr:uid="{D5052AE8-3F30-4F3D-8215-6CFDBB7BCC86}"/>
    <cellStyle name="Normal 7 4 6 2" xfId="1940" xr:uid="{216F0D7E-45AB-42C8-847D-016AD294A43B}"/>
    <cellStyle name="Normal 7 4 6 2 2" xfId="3607" xr:uid="{4B0C72AF-2474-44A6-BA3F-ED52C5817432}"/>
    <cellStyle name="Normal 7 4 6 2 3" xfId="3608" xr:uid="{538FB29C-A78F-4F31-98A5-C733C8C9AD34}"/>
    <cellStyle name="Normal 7 4 6 2 4" xfId="3609" xr:uid="{A6ED492A-F8F2-4086-A234-958A295E6CD1}"/>
    <cellStyle name="Normal 7 4 6 3" xfId="3610" xr:uid="{6C13F50A-1776-49A9-A5EE-7C6BFE5AB7FB}"/>
    <cellStyle name="Normal 7 4 6 4" xfId="3611" xr:uid="{BE0C5D05-E3EF-472E-A107-815CF2BE7BA0}"/>
    <cellStyle name="Normal 7 4 6 5" xfId="3612" xr:uid="{F01A36F3-EF27-4E49-A1B1-9FBA7589A03F}"/>
    <cellStyle name="Normal 7 4 7" xfId="1941" xr:uid="{B444CBDE-C248-4F80-94B9-0995F4B4E063}"/>
    <cellStyle name="Normal 7 4 7 2" xfId="3613" xr:uid="{25BE7DF4-3F29-49AD-B60A-67FBC708C29B}"/>
    <cellStyle name="Normal 7 4 7 3" xfId="3614" xr:uid="{11E04127-1271-4C89-AA34-E2BA88CF43D7}"/>
    <cellStyle name="Normal 7 4 7 4" xfId="3615" xr:uid="{F15D7549-EC22-446C-A737-830FF225C438}"/>
    <cellStyle name="Normal 7 4 8" xfId="3616" xr:uid="{ED8CA141-CCCC-4D7B-893C-CAE13F2ED90A}"/>
    <cellStyle name="Normal 7 4 8 2" xfId="3617" xr:uid="{0AEB7CF9-A753-475C-8AB1-C5C9B2EAF8CF}"/>
    <cellStyle name="Normal 7 4 8 3" xfId="3618" xr:uid="{AD912D04-6D1F-42FA-9279-CD2E472370A5}"/>
    <cellStyle name="Normal 7 4 8 4" xfId="3619" xr:uid="{DC87C9F8-9D93-4A78-9615-58BCC9BB0112}"/>
    <cellStyle name="Normal 7 4 9" xfId="3620" xr:uid="{680A8DD7-2534-42E8-A113-8EB2C1E71624}"/>
    <cellStyle name="Normal 7 5" xfId="143" xr:uid="{5C8C337B-A2BC-4188-BD64-A9BEE1202A9A}"/>
    <cellStyle name="Normal 7 5 2" xfId="144" xr:uid="{90B5B865-F06B-421A-A942-6A32B1E0B493}"/>
    <cellStyle name="Normal 7 5 2 2" xfId="367" xr:uid="{1FE14555-6369-4901-8C70-331A9003E355}"/>
    <cellStyle name="Normal 7 5 2 2 2" xfId="738" xr:uid="{2B120031-D3A2-4756-B84F-2723A924D6CA}"/>
    <cellStyle name="Normal 7 5 2 2 2 2" xfId="1942" xr:uid="{ED743DDE-9922-4F17-9CC5-227AD3FB19E1}"/>
    <cellStyle name="Normal 7 5 2 2 2 3" xfId="3621" xr:uid="{4E7C46ED-C87D-4303-BEA7-13277C85FD9F}"/>
    <cellStyle name="Normal 7 5 2 2 2 4" xfId="3622" xr:uid="{343763FC-5B8F-4A8D-93D8-4A859529C734}"/>
    <cellStyle name="Normal 7 5 2 2 3" xfId="1943" xr:uid="{3BAF412A-37D7-40B9-BAD6-16E3610CCCDA}"/>
    <cellStyle name="Normal 7 5 2 2 3 2" xfId="3623" xr:uid="{FA57DC50-AC2F-4024-AE39-6C78BFE70E45}"/>
    <cellStyle name="Normal 7 5 2 2 3 3" xfId="3624" xr:uid="{B66A49ED-90B7-41B3-8F58-8AEE586FAF63}"/>
    <cellStyle name="Normal 7 5 2 2 3 4" xfId="3625" xr:uid="{73A46D45-B7DA-4DE8-A068-B94DA792E306}"/>
    <cellStyle name="Normal 7 5 2 2 4" xfId="3626" xr:uid="{46513113-FB6A-4E3A-AF02-2BBCF2E0A131}"/>
    <cellStyle name="Normal 7 5 2 2 5" xfId="3627" xr:uid="{A0872DC2-6B30-45BC-8905-C0100E7A11E4}"/>
    <cellStyle name="Normal 7 5 2 2 6" xfId="3628" xr:uid="{A398D5C9-D71E-40FC-A9E3-53F355B808A6}"/>
    <cellStyle name="Normal 7 5 2 3" xfId="739" xr:uid="{CD3DDCDA-C379-474B-B86F-1459ACC34EA6}"/>
    <cellStyle name="Normal 7 5 2 3 2" xfId="1944" xr:uid="{6FDB9E69-811F-471F-B064-DAC058D9979B}"/>
    <cellStyle name="Normal 7 5 2 3 2 2" xfId="3629" xr:uid="{D7542E22-5ACB-460A-8DB3-AF9DCB676F7F}"/>
    <cellStyle name="Normal 7 5 2 3 2 3" xfId="3630" xr:uid="{D4BA9B19-6C14-4398-B6DE-2351FC545F9B}"/>
    <cellStyle name="Normal 7 5 2 3 2 4" xfId="3631" xr:uid="{DBD2C7A1-2EF3-420E-B9BB-D090531A7D6B}"/>
    <cellStyle name="Normal 7 5 2 3 3" xfId="3632" xr:uid="{4BA1F93B-FCBB-4236-BC17-9CAA4E551CAC}"/>
    <cellStyle name="Normal 7 5 2 3 4" xfId="3633" xr:uid="{01E23F62-482D-4962-8708-049FE3E1F891}"/>
    <cellStyle name="Normal 7 5 2 3 5" xfId="3634" xr:uid="{F77C2348-712D-457E-A868-31A810481B43}"/>
    <cellStyle name="Normal 7 5 2 4" xfId="1945" xr:uid="{D4702EEE-1D07-4334-A809-1538D25E15F4}"/>
    <cellStyle name="Normal 7 5 2 4 2" xfId="3635" xr:uid="{1163928F-B55C-4298-893D-3168C5D2F290}"/>
    <cellStyle name="Normal 7 5 2 4 3" xfId="3636" xr:uid="{E9B2D071-1312-4590-9D12-6353E0AD2740}"/>
    <cellStyle name="Normal 7 5 2 4 4" xfId="3637" xr:uid="{979BC8D6-8CB6-46B1-81F5-63562997CD5F}"/>
    <cellStyle name="Normal 7 5 2 5" xfId="3638" xr:uid="{F0481201-B7C5-46CE-862A-5B23D363F423}"/>
    <cellStyle name="Normal 7 5 2 5 2" xfId="3639" xr:uid="{B95F3D0F-46F1-4766-8167-0010F46408BE}"/>
    <cellStyle name="Normal 7 5 2 5 3" xfId="3640" xr:uid="{D7A3764A-D881-40A7-9E3A-DB0BA9AF664F}"/>
    <cellStyle name="Normal 7 5 2 5 4" xfId="3641" xr:uid="{07CB2BC0-A355-4CCD-8625-DED67A89087B}"/>
    <cellStyle name="Normal 7 5 2 6" xfId="3642" xr:uid="{B6273917-905E-4BF4-8D62-0CA0A6212607}"/>
    <cellStyle name="Normal 7 5 2 7" xfId="3643" xr:uid="{67E6FF5F-02EE-42A0-8DFF-F9314CC1AD0E}"/>
    <cellStyle name="Normal 7 5 2 8" xfId="3644" xr:uid="{489882F3-D1D6-44EA-8D57-F017960B4597}"/>
    <cellStyle name="Normal 7 5 3" xfId="368" xr:uid="{C0DF8A7E-C9D6-45C4-B484-8E3016270DC7}"/>
    <cellStyle name="Normal 7 5 3 2" xfId="740" xr:uid="{13453FA3-14F5-4C1F-BE3E-F2B5C15F386F}"/>
    <cellStyle name="Normal 7 5 3 2 2" xfId="741" xr:uid="{1D4E74A6-8B8E-4770-B040-98510FFB3788}"/>
    <cellStyle name="Normal 7 5 3 2 3" xfId="3645" xr:uid="{11DA5D20-786F-4EC7-8E0D-114B9CD78F64}"/>
    <cellStyle name="Normal 7 5 3 2 4" xfId="3646" xr:uid="{EEA1A0AD-2A3F-4332-8FFA-853005C5C184}"/>
    <cellStyle name="Normal 7 5 3 3" xfId="742" xr:uid="{192B4536-1D5A-4579-80BB-BD9EDD2B6BB0}"/>
    <cellStyle name="Normal 7 5 3 3 2" xfId="3647" xr:uid="{D80F69AE-EF61-411E-B354-E32E59425A96}"/>
    <cellStyle name="Normal 7 5 3 3 3" xfId="3648" xr:uid="{2D4C53F9-D0C2-40A6-9B93-9BE1E87EB670}"/>
    <cellStyle name="Normal 7 5 3 3 4" xfId="3649" xr:uid="{08F4ACC6-4D78-4D4D-8721-8FB0F0FAAFF0}"/>
    <cellStyle name="Normal 7 5 3 4" xfId="3650" xr:uid="{CAC2769C-2B73-406F-A9E5-70557044FD0C}"/>
    <cellStyle name="Normal 7 5 3 5" xfId="3651" xr:uid="{E068D954-B356-47BC-B069-5F99022427E9}"/>
    <cellStyle name="Normal 7 5 3 6" xfId="3652" xr:uid="{95489C67-324A-4F48-AA9F-3E9759C7D4B2}"/>
    <cellStyle name="Normal 7 5 4" xfId="369" xr:uid="{D5106FEA-B8E4-4150-AB12-D01903B92997}"/>
    <cellStyle name="Normal 7 5 4 2" xfId="743" xr:uid="{718AE91E-AE2B-4EA4-BDE4-18FEE7506E46}"/>
    <cellStyle name="Normal 7 5 4 2 2" xfId="3653" xr:uid="{D060C1EE-EE7D-4C8C-AD6B-9A35C8FC1B57}"/>
    <cellStyle name="Normal 7 5 4 2 3" xfId="3654" xr:uid="{A19B9F6A-686E-4562-83F0-43556BB7DEC6}"/>
    <cellStyle name="Normal 7 5 4 2 4" xfId="3655" xr:uid="{6434E88F-D956-4A7D-86FA-23CB140063DE}"/>
    <cellStyle name="Normal 7 5 4 3" xfId="3656" xr:uid="{ADEB727C-A0A3-4FC5-A1B7-24240728180A}"/>
    <cellStyle name="Normal 7 5 4 4" xfId="3657" xr:uid="{2897EA89-468D-4D20-B63A-42921E12C1CA}"/>
    <cellStyle name="Normal 7 5 4 5" xfId="3658" xr:uid="{94B37D47-BABB-4DE9-9AF4-EB3673E2ABF7}"/>
    <cellStyle name="Normal 7 5 5" xfId="744" xr:uid="{DCCE0658-2C1E-4015-81DA-EFDF8DDF256D}"/>
    <cellStyle name="Normal 7 5 5 2" xfId="3659" xr:uid="{CA45239C-CD68-4686-A25A-069773D8C10C}"/>
    <cellStyle name="Normal 7 5 5 3" xfId="3660" xr:uid="{677CEDA4-A414-4D06-BBF9-A2B7302895BB}"/>
    <cellStyle name="Normal 7 5 5 4" xfId="3661" xr:uid="{6AF59607-3FEC-4DE6-BFCD-64EBE853B1AF}"/>
    <cellStyle name="Normal 7 5 6" xfId="3662" xr:uid="{D80CFE96-CDD3-44F9-B448-6B67322E2F71}"/>
    <cellStyle name="Normal 7 5 6 2" xfId="3663" xr:uid="{5555CAF1-4AF3-4BDF-98E7-8A822291D17E}"/>
    <cellStyle name="Normal 7 5 6 3" xfId="3664" xr:uid="{69E12E1B-6938-4D08-AB1D-9DB13B4D6E69}"/>
    <cellStyle name="Normal 7 5 6 4" xfId="3665" xr:uid="{7482815E-0AF0-4D2C-9DD3-C2495380ADBA}"/>
    <cellStyle name="Normal 7 5 7" xfId="3666" xr:uid="{79C83196-FD36-435A-B353-687B5EB1857D}"/>
    <cellStyle name="Normal 7 5 8" xfId="3667" xr:uid="{35EDAEB8-6ABB-4833-8929-D75D334ABAB0}"/>
    <cellStyle name="Normal 7 5 9" xfId="3668" xr:uid="{61A9971B-0675-4489-96A5-3155698AE469}"/>
    <cellStyle name="Normal 7 6" xfId="145" xr:uid="{64363274-6573-42B4-91E2-CDE0C2DD2B26}"/>
    <cellStyle name="Normal 7 6 2" xfId="370" xr:uid="{063B8AA7-F05A-464D-A879-5B07A6AF3A98}"/>
    <cellStyle name="Normal 7 6 2 2" xfId="745" xr:uid="{E43ED683-0514-4F47-8781-244EDAE102D4}"/>
    <cellStyle name="Normal 7 6 2 2 2" xfId="1946" xr:uid="{16DFFFBA-85D6-46BA-A2CE-A7F4A1A04099}"/>
    <cellStyle name="Normal 7 6 2 2 2 2" xfId="1947" xr:uid="{D2A2A22C-3E5F-45F8-BA80-928F043A14F7}"/>
    <cellStyle name="Normal 7 6 2 2 3" xfId="1948" xr:uid="{572B66B1-F351-4C74-820D-C8FAA1FF4F89}"/>
    <cellStyle name="Normal 7 6 2 2 4" xfId="3669" xr:uid="{484D4BDA-49AA-4CB3-9B67-C83D1A059562}"/>
    <cellStyle name="Normal 7 6 2 3" xfId="1949" xr:uid="{C7FF7927-551B-4800-90E6-75E31FA3B1ED}"/>
    <cellStyle name="Normal 7 6 2 3 2" xfId="1950" xr:uid="{F28E596B-5DA6-4F9F-B76F-BA10F9E9EF45}"/>
    <cellStyle name="Normal 7 6 2 3 3" xfId="3670" xr:uid="{06FA1F0B-EED1-4536-AF8E-7A8F203E6B34}"/>
    <cellStyle name="Normal 7 6 2 3 4" xfId="3671" xr:uid="{7184808E-141F-4E9F-B6AD-280FD71FEFCA}"/>
    <cellStyle name="Normal 7 6 2 4" xfId="1951" xr:uid="{8C64BEA4-53CA-4BEB-B7C4-B5B0BD09272D}"/>
    <cellStyle name="Normal 7 6 2 5" xfId="3672" xr:uid="{2054F9A6-B79B-4443-9592-2A2DFF94A92D}"/>
    <cellStyle name="Normal 7 6 2 6" xfId="3673" xr:uid="{4EF34B96-725B-4994-A5EF-ADB66B291E39}"/>
    <cellStyle name="Normal 7 6 3" xfId="746" xr:uid="{6B386524-D367-4037-BD3F-494612057CC9}"/>
    <cellStyle name="Normal 7 6 3 2" xfId="1952" xr:uid="{7FA4D3AB-468F-4DD3-8542-0EE865FEDE3D}"/>
    <cellStyle name="Normal 7 6 3 2 2" xfId="1953" xr:uid="{9652FD23-D2A9-4212-99C6-57003FC34E36}"/>
    <cellStyle name="Normal 7 6 3 2 3" xfId="3674" xr:uid="{735ACF3A-2D4C-472E-B602-149FB8FA3C6A}"/>
    <cellStyle name="Normal 7 6 3 2 4" xfId="3675" xr:uid="{C33D9DBD-B4E9-46C5-9C6F-A5B44184347E}"/>
    <cellStyle name="Normal 7 6 3 3" xfId="1954" xr:uid="{197D901E-F3FC-4B59-82A4-9BE485DFC7D8}"/>
    <cellStyle name="Normal 7 6 3 4" xfId="3676" xr:uid="{5DC901B4-3D20-41EF-9C74-B563811C6581}"/>
    <cellStyle name="Normal 7 6 3 5" xfId="3677" xr:uid="{F2056C5C-C6FE-424E-9645-C6EF54F723B8}"/>
    <cellStyle name="Normal 7 6 4" xfId="1955" xr:uid="{1DC66977-8755-4082-BCAB-26498D3DB730}"/>
    <cellStyle name="Normal 7 6 4 2" xfId="1956" xr:uid="{3320B6C9-952D-48F2-BC8E-0F09FD6B9866}"/>
    <cellStyle name="Normal 7 6 4 3" xfId="3678" xr:uid="{B6895069-CDF6-47BD-B0B1-9AA07EF32F53}"/>
    <cellStyle name="Normal 7 6 4 4" xfId="3679" xr:uid="{892F854D-3766-4558-A521-3F99E522835A}"/>
    <cellStyle name="Normal 7 6 5" xfId="1957" xr:uid="{F4F067D6-EF46-4737-A12D-18D450EFBA8D}"/>
    <cellStyle name="Normal 7 6 5 2" xfId="3680" xr:uid="{BA9F7BF5-B15E-4818-9B25-6B6CEF68B3E8}"/>
    <cellStyle name="Normal 7 6 5 3" xfId="3681" xr:uid="{0CBC76BB-EF7C-4104-BDEF-BF6D6287170E}"/>
    <cellStyle name="Normal 7 6 5 4" xfId="3682" xr:uid="{DC2A32A7-2612-4BFE-9B54-C40468F9D23E}"/>
    <cellStyle name="Normal 7 6 6" xfId="3683" xr:uid="{0C1218F1-B6AD-4E78-9369-AEB430A62586}"/>
    <cellStyle name="Normal 7 6 7" xfId="3684" xr:uid="{7003159A-867C-418B-892D-5B0017886322}"/>
    <cellStyle name="Normal 7 6 8" xfId="3685" xr:uid="{6AE2E774-62D5-4D59-A6EE-459D89BC1739}"/>
    <cellStyle name="Normal 7 7" xfId="371" xr:uid="{751D2154-FF72-4B7F-A62C-9DCB66612129}"/>
    <cellStyle name="Normal 7 7 2" xfId="747" xr:uid="{F75B840D-B4CE-44DA-97E8-98C1F59EF004}"/>
    <cellStyle name="Normal 7 7 2 2" xfId="748" xr:uid="{1D778A79-8574-4932-BE05-7BBDEA2479CD}"/>
    <cellStyle name="Normal 7 7 2 2 2" xfId="1958" xr:uid="{F387F899-0EF6-4DD4-BFCC-04FF91C12110}"/>
    <cellStyle name="Normal 7 7 2 2 3" xfId="3686" xr:uid="{C494D6F0-4247-484C-904E-2DDB5FAB86D9}"/>
    <cellStyle name="Normal 7 7 2 2 4" xfId="3687" xr:uid="{92FC199A-656E-4C9F-8915-FCEC23DABA0B}"/>
    <cellStyle name="Normal 7 7 2 3" xfId="1959" xr:uid="{4C0D5B4C-B5D1-4433-8747-3017458830D5}"/>
    <cellStyle name="Normal 7 7 2 4" xfId="3688" xr:uid="{FA577206-0F3C-45F7-AB9E-B0899CA53EC8}"/>
    <cellStyle name="Normal 7 7 2 5" xfId="3689" xr:uid="{09034C0D-3FD0-470C-A50F-B2339376B059}"/>
    <cellStyle name="Normal 7 7 3" xfId="749" xr:uid="{132EA8CF-3566-43A1-A075-5C49E5191EAB}"/>
    <cellStyle name="Normal 7 7 3 2" xfId="1960" xr:uid="{E132425E-99F3-4E34-A909-094CA729BBF3}"/>
    <cellStyle name="Normal 7 7 3 3" xfId="3690" xr:uid="{0E19A774-0BD2-47C4-9747-47A68C33160C}"/>
    <cellStyle name="Normal 7 7 3 4" xfId="3691" xr:uid="{EFF2EDAC-989E-4C4D-B970-BBCEC6EF5D48}"/>
    <cellStyle name="Normal 7 7 4" xfId="1961" xr:uid="{1E9CF889-FA59-4A8D-ADAC-4932594A278E}"/>
    <cellStyle name="Normal 7 7 4 2" xfId="3692" xr:uid="{8F4AEB57-CA4A-4CB8-A923-02DD3A5AB473}"/>
    <cellStyle name="Normal 7 7 4 3" xfId="3693" xr:uid="{A46F9010-C43C-4995-9493-A10D9755A731}"/>
    <cellStyle name="Normal 7 7 4 4" xfId="3694" xr:uid="{05C40723-BC84-4D2D-8570-D28C0CEAF679}"/>
    <cellStyle name="Normal 7 7 5" xfId="3695" xr:uid="{504FF77D-AA89-4429-B772-04C220E20E61}"/>
    <cellStyle name="Normal 7 7 6" xfId="3696" xr:uid="{2C777D13-BF1A-440A-9260-527092C9F558}"/>
    <cellStyle name="Normal 7 7 7" xfId="3697" xr:uid="{BE346896-52F0-4B86-BEAC-40671380510E}"/>
    <cellStyle name="Normal 7 8" xfId="372" xr:uid="{E9427636-9E7C-415E-ACA6-69AEA67D42F4}"/>
    <cellStyle name="Normal 7 8 2" xfId="750" xr:uid="{B452E803-E4BD-49F2-AEA2-9AF5C921C15B}"/>
    <cellStyle name="Normal 7 8 2 2" xfId="1962" xr:uid="{741614E2-34D7-48D2-9326-F209D06951F5}"/>
    <cellStyle name="Normal 7 8 2 3" xfId="3698" xr:uid="{C0306C86-B7C1-43A8-B220-CB74125D727B}"/>
    <cellStyle name="Normal 7 8 2 4" xfId="3699" xr:uid="{867ADE6E-B99B-4F7E-81AB-F62D92A8BF45}"/>
    <cellStyle name="Normal 7 8 3" xfId="1963" xr:uid="{431DCAC3-4FC8-4BDC-BA14-2418B9D255DF}"/>
    <cellStyle name="Normal 7 8 3 2" xfId="3700" xr:uid="{793B65FA-A092-40E8-8158-65C1B7328D36}"/>
    <cellStyle name="Normal 7 8 3 3" xfId="3701" xr:uid="{85E378EE-28E1-4372-9B17-C63D4182FF7F}"/>
    <cellStyle name="Normal 7 8 3 4" xfId="3702" xr:uid="{15D693B4-AD1F-433B-982C-D15263375DFD}"/>
    <cellStyle name="Normal 7 8 4" xfId="3703" xr:uid="{AE6DEEE7-9232-43B2-B6FE-9F879C1A7256}"/>
    <cellStyle name="Normal 7 8 5" xfId="3704" xr:uid="{FA9DECD3-5AFB-40EC-9082-EB1DB5AB3001}"/>
    <cellStyle name="Normal 7 8 6" xfId="3705" xr:uid="{C2EAC8F5-24E7-4437-8AD2-BDC3FE79AF85}"/>
    <cellStyle name="Normal 7 9" xfId="373" xr:uid="{61B3972A-FE9A-4E65-A6AE-D5F3E46EEFE9}"/>
    <cellStyle name="Normal 7 9 2" xfId="1964" xr:uid="{25477EF2-8A7A-4BD9-9588-D9D4112263FB}"/>
    <cellStyle name="Normal 7 9 2 2" xfId="3706" xr:uid="{9F881256-7C70-46FF-AC37-4EEA76B44704}"/>
    <cellStyle name="Normal 7 9 2 2 2" xfId="4408" xr:uid="{6D6615D7-429F-4B0E-AD4E-A29BC5F95B2F}"/>
    <cellStyle name="Normal 7 9 2 2 3" xfId="4687" xr:uid="{8BFDC630-EF62-437B-BAFC-B6198AECDC9A}"/>
    <cellStyle name="Normal 7 9 2 3" xfId="3707" xr:uid="{63512579-E0AF-4890-966A-4C33E147436D}"/>
    <cellStyle name="Normal 7 9 2 4" xfId="3708" xr:uid="{B66D8871-01A0-4930-95D1-1992876DA011}"/>
    <cellStyle name="Normal 7 9 3" xfId="3709" xr:uid="{359E8527-AF75-4E27-A07B-E22D3F2478DB}"/>
    <cellStyle name="Normal 7 9 3 2" xfId="5342" xr:uid="{B0F25277-37B8-4147-8A2D-F79C93770DA2}"/>
    <cellStyle name="Normal 7 9 4" xfId="3710" xr:uid="{E3C72741-0E9D-46BB-932D-B789EC367390}"/>
    <cellStyle name="Normal 7 9 4 2" xfId="4578" xr:uid="{B5D644C1-5B84-44C3-9B64-506053B8D6BA}"/>
    <cellStyle name="Normal 7 9 4 3" xfId="4688" xr:uid="{5E77DD58-75B9-4ED3-AB6D-03A401D7D5A1}"/>
    <cellStyle name="Normal 7 9 4 4" xfId="4607" xr:uid="{8CFC2C5C-35D6-4D46-8D94-F4B20A9E995A}"/>
    <cellStyle name="Normal 7 9 5" xfId="3711" xr:uid="{A3DFF7FE-FBEE-4404-9EBB-E4AAD491DBEA}"/>
    <cellStyle name="Normal 8" xfId="146" xr:uid="{D00993DD-4158-4559-8BB6-BD558D10DF2C}"/>
    <cellStyle name="Normal 8 10" xfId="1965" xr:uid="{88A83519-E97D-4AD0-A078-ED9ECC8A071C}"/>
    <cellStyle name="Normal 8 10 2" xfId="3712" xr:uid="{4496AF43-D5C0-42F6-A65F-ED3ED1982973}"/>
    <cellStyle name="Normal 8 10 3" xfId="3713" xr:uid="{8E399615-3A99-47E2-B464-4CBCE7F10FFE}"/>
    <cellStyle name="Normal 8 10 4" xfId="3714" xr:uid="{A2E003C8-4964-493E-AF86-A85AC3E7BD88}"/>
    <cellStyle name="Normal 8 11" xfId="3715" xr:uid="{7BED3FB1-FAAA-4EC5-A705-101B85F372CC}"/>
    <cellStyle name="Normal 8 11 2" xfId="3716" xr:uid="{F0D36BD6-4827-48F1-A343-884D085CB354}"/>
    <cellStyle name="Normal 8 11 3" xfId="3717" xr:uid="{CA2F813A-1A71-4778-B645-56B2798C048F}"/>
    <cellStyle name="Normal 8 11 4" xfId="3718" xr:uid="{7ECDEE49-F529-40F6-AC04-EEE2C6398EA6}"/>
    <cellStyle name="Normal 8 12" xfId="3719" xr:uid="{63BA1B0E-0B82-487D-BA7A-928033C54748}"/>
    <cellStyle name="Normal 8 12 2" xfId="3720" xr:uid="{3C99591D-74F5-4B10-BAEF-CB43B511F8C6}"/>
    <cellStyle name="Normal 8 13" xfId="3721" xr:uid="{855C725C-714E-4EAE-BBB2-2BBE40166905}"/>
    <cellStyle name="Normal 8 14" xfId="3722" xr:uid="{030C883E-20C4-4132-BF49-E4B18A6A951E}"/>
    <cellStyle name="Normal 8 15" xfId="3723" xr:uid="{BDE4E9C7-5637-4E2F-A0EC-1A0548272AC4}"/>
    <cellStyle name="Normal 8 2" xfId="147" xr:uid="{87603272-BEEC-4DBF-B155-B05662490DC4}"/>
    <cellStyle name="Normal 8 2 10" xfId="3724" xr:uid="{CCF40060-D828-4843-87C8-435210192170}"/>
    <cellStyle name="Normal 8 2 11" xfId="3725" xr:uid="{D70D1ECE-7321-48B3-AE75-6A8248E0114C}"/>
    <cellStyle name="Normal 8 2 2" xfId="148" xr:uid="{42E74451-E89A-499B-B206-356844795E05}"/>
    <cellStyle name="Normal 8 2 2 2" xfId="149" xr:uid="{E2DA62C3-35B9-49A8-A0BD-E6AFF610380B}"/>
    <cellStyle name="Normal 8 2 2 2 2" xfId="374" xr:uid="{727C8ACC-CCD2-402B-9AD0-17AB78629BDA}"/>
    <cellStyle name="Normal 8 2 2 2 2 2" xfId="751" xr:uid="{8EBF1115-174D-4D4F-AF6D-D7506700E453}"/>
    <cellStyle name="Normal 8 2 2 2 2 2 2" xfId="752" xr:uid="{4EBEF441-0EBF-45A9-BB59-A207C3187874}"/>
    <cellStyle name="Normal 8 2 2 2 2 2 2 2" xfId="1966" xr:uid="{ABC6406D-FD99-4FF0-AEAA-CCB740CB275B}"/>
    <cellStyle name="Normal 8 2 2 2 2 2 2 2 2" xfId="1967" xr:uid="{87A1FB97-C060-4E53-B2D0-2FD1014A44AF}"/>
    <cellStyle name="Normal 8 2 2 2 2 2 2 3" xfId="1968" xr:uid="{B62A9FE1-CFC8-4DD3-B511-192AFDAB6390}"/>
    <cellStyle name="Normal 8 2 2 2 2 2 3" xfId="1969" xr:uid="{E5589755-3C9F-4ABC-A0CF-923BF7FCD49A}"/>
    <cellStyle name="Normal 8 2 2 2 2 2 3 2" xfId="1970" xr:uid="{197983C8-52C6-447C-8AD1-746ECA3AB911}"/>
    <cellStyle name="Normal 8 2 2 2 2 2 4" xfId="1971" xr:uid="{CDBED7F6-62C0-420A-A4A1-5DE96E9ED00B}"/>
    <cellStyle name="Normal 8 2 2 2 2 3" xfId="753" xr:uid="{42B8F5DF-993C-4F1A-83C7-9C764AF1ABFC}"/>
    <cellStyle name="Normal 8 2 2 2 2 3 2" xfId="1972" xr:uid="{C8C14B17-6D2F-4964-B424-0AA263C6ACD2}"/>
    <cellStyle name="Normal 8 2 2 2 2 3 2 2" xfId="1973" xr:uid="{DF7900C7-FF47-462C-BB90-AA088EFC493D}"/>
    <cellStyle name="Normal 8 2 2 2 2 3 3" xfId="1974" xr:uid="{45D91EFC-A46B-4040-A0DB-CF6928537239}"/>
    <cellStyle name="Normal 8 2 2 2 2 3 4" xfId="3726" xr:uid="{F2D4F1F3-4E66-4691-A4A6-101A012D873C}"/>
    <cellStyle name="Normal 8 2 2 2 2 4" xfId="1975" xr:uid="{51112E68-0089-4D08-9731-8691AA52CE89}"/>
    <cellStyle name="Normal 8 2 2 2 2 4 2" xfId="1976" xr:uid="{5D9E760D-8C86-4111-830F-9F5F72925844}"/>
    <cellStyle name="Normal 8 2 2 2 2 5" xfId="1977" xr:uid="{768B41C3-B586-4170-9882-E6F0FF8B029C}"/>
    <cellStyle name="Normal 8 2 2 2 2 6" xfId="3727" xr:uid="{73342F06-199F-4C05-BEDA-BBF003E26124}"/>
    <cellStyle name="Normal 8 2 2 2 3" xfId="375" xr:uid="{CD32A616-3DAB-4FAC-B998-6C8CDC4E3F8F}"/>
    <cellStyle name="Normal 8 2 2 2 3 2" xfId="754" xr:uid="{F359151A-13AC-4E1C-8AD1-35D416DDC528}"/>
    <cellStyle name="Normal 8 2 2 2 3 2 2" xfId="755" xr:uid="{1C3C5835-E38D-4335-808D-999898D30D09}"/>
    <cellStyle name="Normal 8 2 2 2 3 2 2 2" xfId="1978" xr:uid="{79576730-D0E6-4F55-9FE0-461910989DA6}"/>
    <cellStyle name="Normal 8 2 2 2 3 2 2 2 2" xfId="1979" xr:uid="{1EA03189-C107-4DDC-8649-5F444C608E09}"/>
    <cellStyle name="Normal 8 2 2 2 3 2 2 3" xfId="1980" xr:uid="{F636B9A9-8E0F-474F-AA9B-E4EFCD5D73D6}"/>
    <cellStyle name="Normal 8 2 2 2 3 2 3" xfId="1981" xr:uid="{AEE0BB2B-4932-4A79-ABD4-D28CE3FA187F}"/>
    <cellStyle name="Normal 8 2 2 2 3 2 3 2" xfId="1982" xr:uid="{8384203C-AA38-4E41-B0B3-F6592898B438}"/>
    <cellStyle name="Normal 8 2 2 2 3 2 4" xfId="1983" xr:uid="{A0CD50ED-26B5-469D-8C4D-551409753267}"/>
    <cellStyle name="Normal 8 2 2 2 3 3" xfId="756" xr:uid="{D60197A0-3D74-461C-BC4F-CEF9BB72FF9F}"/>
    <cellStyle name="Normal 8 2 2 2 3 3 2" xfId="1984" xr:uid="{04517899-E07B-4CCB-A79D-67741CA765C8}"/>
    <cellStyle name="Normal 8 2 2 2 3 3 2 2" xfId="1985" xr:uid="{FE21AAFA-B261-4E0F-932E-DBAD1E7DCF4E}"/>
    <cellStyle name="Normal 8 2 2 2 3 3 3" xfId="1986" xr:uid="{98A89ACB-5C08-471F-9CA6-A6F6C0B3B1D6}"/>
    <cellStyle name="Normal 8 2 2 2 3 4" xfId="1987" xr:uid="{85F0D43E-3ED5-4EAA-AFF2-4B48CF7BFD2C}"/>
    <cellStyle name="Normal 8 2 2 2 3 4 2" xfId="1988" xr:uid="{49A9EBF4-0E35-4596-B1E7-1636365CC3F5}"/>
    <cellStyle name="Normal 8 2 2 2 3 5" xfId="1989" xr:uid="{9240A55B-D5A7-4E25-AC4E-6FE9E0BA00E5}"/>
    <cellStyle name="Normal 8 2 2 2 4" xfId="757" xr:uid="{57C0BBB6-FFC1-4E37-A7A9-64EECAF476EA}"/>
    <cellStyle name="Normal 8 2 2 2 4 2" xfId="758" xr:uid="{5ABAD7BF-0C5E-4DD7-A9DA-31E132D43878}"/>
    <cellStyle name="Normal 8 2 2 2 4 2 2" xfId="1990" xr:uid="{F91B821F-3672-4211-A02D-605B1FC6D0A9}"/>
    <cellStyle name="Normal 8 2 2 2 4 2 2 2" xfId="1991" xr:uid="{E126A502-9ECD-4D96-89BC-F1CACB61366F}"/>
    <cellStyle name="Normal 8 2 2 2 4 2 3" xfId="1992" xr:uid="{AF0B2628-9245-4A7D-B56E-884A84DB37A1}"/>
    <cellStyle name="Normal 8 2 2 2 4 3" xfId="1993" xr:uid="{57664C11-BDF3-48C8-AA80-1CFBCDAF51C9}"/>
    <cellStyle name="Normal 8 2 2 2 4 3 2" xfId="1994" xr:uid="{981EC572-B98D-4CF2-9296-28AA620CC9F0}"/>
    <cellStyle name="Normal 8 2 2 2 4 4" xfId="1995" xr:uid="{ED214A04-A2FB-4DFF-816A-187110A8D870}"/>
    <cellStyle name="Normal 8 2 2 2 5" xfId="759" xr:uid="{74859217-FDC6-43E3-BD7C-6675C0081978}"/>
    <cellStyle name="Normal 8 2 2 2 5 2" xfId="1996" xr:uid="{FB7BD7E3-2D7B-495A-8759-D07037131C8B}"/>
    <cellStyle name="Normal 8 2 2 2 5 2 2" xfId="1997" xr:uid="{5512F305-9438-44CB-8995-756123D338B1}"/>
    <cellStyle name="Normal 8 2 2 2 5 3" xfId="1998" xr:uid="{92FB7644-716C-4669-90CC-98875C860567}"/>
    <cellStyle name="Normal 8 2 2 2 5 4" xfId="3728" xr:uid="{2606244F-CB2D-43D8-ADA3-A53A48E0D0F9}"/>
    <cellStyle name="Normal 8 2 2 2 6" xfId="1999" xr:uid="{5C397194-A05F-4A4B-A9A9-0D51010D26D6}"/>
    <cellStyle name="Normal 8 2 2 2 6 2" xfId="2000" xr:uid="{2AD13AFB-0121-48D9-A259-F302FA58AE91}"/>
    <cellStyle name="Normal 8 2 2 2 7" xfId="2001" xr:uid="{F89AD761-AB06-4D87-9A01-FB6D1B82354F}"/>
    <cellStyle name="Normal 8 2 2 2 8" xfId="3729" xr:uid="{EE50B4A6-514C-4B5C-8915-E03194B8B33D}"/>
    <cellStyle name="Normal 8 2 2 3" xfId="376" xr:uid="{E7A19705-94AA-4FD7-884C-879FB5103990}"/>
    <cellStyle name="Normal 8 2 2 3 2" xfId="760" xr:uid="{F2957D61-B5DE-4590-BA4D-86298946F0D9}"/>
    <cellStyle name="Normal 8 2 2 3 2 2" xfId="761" xr:uid="{075CF3D9-F541-4CAA-8968-1E5ED947CC8C}"/>
    <cellStyle name="Normal 8 2 2 3 2 2 2" xfId="2002" xr:uid="{1796B2AF-BC8D-4475-B132-AA86DBFCB4F5}"/>
    <cellStyle name="Normal 8 2 2 3 2 2 2 2" xfId="2003" xr:uid="{E50CD803-655F-46EE-AF4E-F2B63497E2AE}"/>
    <cellStyle name="Normal 8 2 2 3 2 2 3" xfId="2004" xr:uid="{5252BE01-69AC-4535-A7B8-68F3B505908B}"/>
    <cellStyle name="Normal 8 2 2 3 2 3" xfId="2005" xr:uid="{240EEE7B-7A9D-4749-BDF3-FC929A26B25C}"/>
    <cellStyle name="Normal 8 2 2 3 2 3 2" xfId="2006" xr:uid="{C928E0B4-B10B-41B3-91A0-058084F01E69}"/>
    <cellStyle name="Normal 8 2 2 3 2 4" xfId="2007" xr:uid="{0F5D7699-4686-4492-8992-ABF25F4592EF}"/>
    <cellStyle name="Normal 8 2 2 3 3" xfId="762" xr:uid="{3AD2709F-BC28-4AEE-B7FA-FD3C81ED2F20}"/>
    <cellStyle name="Normal 8 2 2 3 3 2" xfId="2008" xr:uid="{F737C415-52B7-4188-BDFF-C37440FC4E47}"/>
    <cellStyle name="Normal 8 2 2 3 3 2 2" xfId="2009" xr:uid="{DBDB2D7A-8A97-43EC-ADE7-60E20ED360D3}"/>
    <cellStyle name="Normal 8 2 2 3 3 3" xfId="2010" xr:uid="{4359C115-812F-45CE-B224-E70BD4C9D797}"/>
    <cellStyle name="Normal 8 2 2 3 3 4" xfId="3730" xr:uid="{2DC36671-F9C3-4A56-BCC8-00E3A4BE9707}"/>
    <cellStyle name="Normal 8 2 2 3 4" xfId="2011" xr:uid="{8E0A00F4-D53E-491B-A190-3ECE4DDF0B7D}"/>
    <cellStyle name="Normal 8 2 2 3 4 2" xfId="2012" xr:uid="{F92B2F94-ACCC-4F87-8291-F11A5F8A17C5}"/>
    <cellStyle name="Normal 8 2 2 3 5" xfId="2013" xr:uid="{CB6AE0A5-F493-40CF-8FC5-9FCAEEB066B3}"/>
    <cellStyle name="Normal 8 2 2 3 6" xfId="3731" xr:uid="{DEF95B15-B04F-4EDE-935E-40A73CE96B48}"/>
    <cellStyle name="Normal 8 2 2 4" xfId="377" xr:uid="{1A646267-1148-4F1C-9F1D-B4D4D212BD6A}"/>
    <cellStyle name="Normal 8 2 2 4 2" xfId="763" xr:uid="{62F02B68-3C22-4236-AB95-819826F7F05C}"/>
    <cellStyle name="Normal 8 2 2 4 2 2" xfId="764" xr:uid="{DF8DE758-4F52-4038-87AE-BD5E3847D0B2}"/>
    <cellStyle name="Normal 8 2 2 4 2 2 2" xfId="2014" xr:uid="{7C1A8E26-1D84-4418-B0E6-BE447A469AD1}"/>
    <cellStyle name="Normal 8 2 2 4 2 2 2 2" xfId="2015" xr:uid="{6F55CD9B-797B-4163-BD1A-46109193CF10}"/>
    <cellStyle name="Normal 8 2 2 4 2 2 3" xfId="2016" xr:uid="{84F288AA-AE09-48BB-AEDD-50EE23F49F00}"/>
    <cellStyle name="Normal 8 2 2 4 2 3" xfId="2017" xr:uid="{473F946F-1795-4109-BCE9-774E45CB8605}"/>
    <cellStyle name="Normal 8 2 2 4 2 3 2" xfId="2018" xr:uid="{56156118-4A2F-434B-88A0-D6C98132029D}"/>
    <cellStyle name="Normal 8 2 2 4 2 4" xfId="2019" xr:uid="{BA2F8DA2-9A92-467B-B7EF-7B38859D0CBF}"/>
    <cellStyle name="Normal 8 2 2 4 3" xfId="765" xr:uid="{6F530152-2DC2-4923-B696-CC11EDB09D08}"/>
    <cellStyle name="Normal 8 2 2 4 3 2" xfId="2020" xr:uid="{7A667E12-4E71-4626-ABA7-7D2AE27A3613}"/>
    <cellStyle name="Normal 8 2 2 4 3 2 2" xfId="2021" xr:uid="{85122BD8-C213-43ED-A586-45D709ABB9FF}"/>
    <cellStyle name="Normal 8 2 2 4 3 3" xfId="2022" xr:uid="{C96FBE12-666D-4162-B3F0-A0ABD8C87871}"/>
    <cellStyle name="Normal 8 2 2 4 4" xfId="2023" xr:uid="{2B5D5BF2-56A1-481F-9340-5D939BE64E1A}"/>
    <cellStyle name="Normal 8 2 2 4 4 2" xfId="2024" xr:uid="{C629D7AE-52BD-411B-B0D3-844EFAB93EBB}"/>
    <cellStyle name="Normal 8 2 2 4 5" xfId="2025" xr:uid="{A6748988-F974-4F09-964D-14469ACF534A}"/>
    <cellStyle name="Normal 8 2 2 5" xfId="378" xr:uid="{010F9A28-A3C1-4096-9CD6-9378B62066A1}"/>
    <cellStyle name="Normal 8 2 2 5 2" xfId="766" xr:uid="{BCD21F6C-F680-4028-BBC7-D1D314AF1996}"/>
    <cellStyle name="Normal 8 2 2 5 2 2" xfId="2026" xr:uid="{4945D4B4-F952-40A8-BA42-F90C1DE4F987}"/>
    <cellStyle name="Normal 8 2 2 5 2 2 2" xfId="2027" xr:uid="{5FAC0041-600E-4CE8-A1B8-E6A67BFD2E66}"/>
    <cellStyle name="Normal 8 2 2 5 2 3" xfId="2028" xr:uid="{A34335D5-0A26-4E39-A7D8-E68447EE9354}"/>
    <cellStyle name="Normal 8 2 2 5 3" xfId="2029" xr:uid="{4B575119-6FC6-414C-BB66-8E2AEA81E9CA}"/>
    <cellStyle name="Normal 8 2 2 5 3 2" xfId="2030" xr:uid="{CB74A6A1-ABDE-4692-A1B0-C8E9ABBDA17D}"/>
    <cellStyle name="Normal 8 2 2 5 4" xfId="2031" xr:uid="{BA087A82-77B8-450A-8A05-BEE1B3C7651F}"/>
    <cellStyle name="Normal 8 2 2 6" xfId="767" xr:uid="{87292262-FF53-4397-91CF-F7B237C36440}"/>
    <cellStyle name="Normal 8 2 2 6 2" xfId="2032" xr:uid="{98FF8A92-8851-4E90-B1A5-A573706257FE}"/>
    <cellStyle name="Normal 8 2 2 6 2 2" xfId="2033" xr:uid="{2BE88420-98E2-4CF4-A0E8-EAE1C05F5C61}"/>
    <cellStyle name="Normal 8 2 2 6 3" xfId="2034" xr:uid="{8E453F47-9013-40E9-B47A-47229960F269}"/>
    <cellStyle name="Normal 8 2 2 6 4" xfId="3732" xr:uid="{B6FE4971-D394-4218-B667-A7F171488333}"/>
    <cellStyle name="Normal 8 2 2 7" xfId="2035" xr:uid="{0E44B5D9-3A24-4DB1-B5C8-D3F980C874C2}"/>
    <cellStyle name="Normal 8 2 2 7 2" xfId="2036" xr:uid="{095B7EA3-73C7-416E-A054-CEA52BC473A0}"/>
    <cellStyle name="Normal 8 2 2 8" xfId="2037" xr:uid="{1B2D971B-3DE5-4CBB-BB44-94D1E1EDC550}"/>
    <cellStyle name="Normal 8 2 2 9" xfId="3733" xr:uid="{651BE284-46B3-4F51-B4E3-09071CD2F37C}"/>
    <cellStyle name="Normal 8 2 3" xfId="150" xr:uid="{00607247-CABA-496D-A38F-FA7BC841A86B}"/>
    <cellStyle name="Normal 8 2 3 2" xfId="151" xr:uid="{43BE4038-3A5C-4C1F-AA25-C069C1175DC5}"/>
    <cellStyle name="Normal 8 2 3 2 2" xfId="768" xr:uid="{8B40F0A6-7AB0-4F31-9A56-3E66FBC2D6ED}"/>
    <cellStyle name="Normal 8 2 3 2 2 2" xfId="769" xr:uid="{2C9600D7-8B03-4615-A5B7-248C2CAD3F4B}"/>
    <cellStyle name="Normal 8 2 3 2 2 2 2" xfId="2038" xr:uid="{B4530CC8-403D-4EB4-B377-63CF9E93F58D}"/>
    <cellStyle name="Normal 8 2 3 2 2 2 2 2" xfId="2039" xr:uid="{8F43B0B7-163D-4475-8307-C1431232BBC5}"/>
    <cellStyle name="Normal 8 2 3 2 2 2 3" xfId="2040" xr:uid="{3EB8159D-BE4C-4BE6-B48A-2891055A9779}"/>
    <cellStyle name="Normal 8 2 3 2 2 3" xfId="2041" xr:uid="{5F98FAD1-84F4-43B5-952B-07AA7500EE18}"/>
    <cellStyle name="Normal 8 2 3 2 2 3 2" xfId="2042" xr:uid="{DF51463F-272C-4349-805C-4A5417B9089C}"/>
    <cellStyle name="Normal 8 2 3 2 2 4" xfId="2043" xr:uid="{C1CF0B08-CECF-4C91-AC6E-1049968693BE}"/>
    <cellStyle name="Normal 8 2 3 2 3" xfId="770" xr:uid="{43F38623-1339-48BA-B335-2D43818466B8}"/>
    <cellStyle name="Normal 8 2 3 2 3 2" xfId="2044" xr:uid="{D2088D6D-FB06-430C-814B-C60EB42C8E55}"/>
    <cellStyle name="Normal 8 2 3 2 3 2 2" xfId="2045" xr:uid="{64D7E931-94A8-415A-A29B-D26D7F391652}"/>
    <cellStyle name="Normal 8 2 3 2 3 3" xfId="2046" xr:uid="{8758300E-3DBC-435B-9418-EB9FA3DD8ED7}"/>
    <cellStyle name="Normal 8 2 3 2 3 4" xfId="3734" xr:uid="{A457C38A-02AE-43C8-A004-6EBA41DBDC4C}"/>
    <cellStyle name="Normal 8 2 3 2 4" xfId="2047" xr:uid="{9FFA56F9-7A14-4C30-A340-06FB74F99B25}"/>
    <cellStyle name="Normal 8 2 3 2 4 2" xfId="2048" xr:uid="{984AF456-2CEB-4928-8D2D-DB598BDC6FEA}"/>
    <cellStyle name="Normal 8 2 3 2 5" xfId="2049" xr:uid="{9C01FBA4-6912-4D4B-A36A-62DF315FD7A2}"/>
    <cellStyle name="Normal 8 2 3 2 6" xfId="3735" xr:uid="{3BB8C96A-8E98-4C72-B12A-170640D708C8}"/>
    <cellStyle name="Normal 8 2 3 3" xfId="379" xr:uid="{A120C655-4E3D-49F3-A112-FE5147C3AA25}"/>
    <cellStyle name="Normal 8 2 3 3 2" xfId="771" xr:uid="{E79116AA-3E88-4802-895C-FDB80E4B5EE3}"/>
    <cellStyle name="Normal 8 2 3 3 2 2" xfId="772" xr:uid="{6B03DE97-1054-4E70-A6CB-374939725C6F}"/>
    <cellStyle name="Normal 8 2 3 3 2 2 2" xfId="2050" xr:uid="{87A939E3-4E52-4A61-BFA8-8EF66738538E}"/>
    <cellStyle name="Normal 8 2 3 3 2 2 2 2" xfId="2051" xr:uid="{7885988C-BA1B-43AE-9074-6517DD5C098E}"/>
    <cellStyle name="Normal 8 2 3 3 2 2 3" xfId="2052" xr:uid="{81079D58-4956-48E3-A88E-BE6F3D8AA70D}"/>
    <cellStyle name="Normal 8 2 3 3 2 3" xfId="2053" xr:uid="{E9875370-5697-43E4-8BDC-FD88E3F4E01E}"/>
    <cellStyle name="Normal 8 2 3 3 2 3 2" xfId="2054" xr:uid="{BD9067D1-BB51-4ABC-A748-999D097C6B3C}"/>
    <cellStyle name="Normal 8 2 3 3 2 4" xfId="2055" xr:uid="{B90B5A3A-6417-44AD-9D37-285E75651258}"/>
    <cellStyle name="Normal 8 2 3 3 3" xfId="773" xr:uid="{4E555321-1F37-46FF-9F1F-2FDF5678A78F}"/>
    <cellStyle name="Normal 8 2 3 3 3 2" xfId="2056" xr:uid="{7306570A-A235-4106-B6C0-E70CD0857414}"/>
    <cellStyle name="Normal 8 2 3 3 3 2 2" xfId="2057" xr:uid="{4737DBB7-7E7D-4D78-ABB3-71536C8026AD}"/>
    <cellStyle name="Normal 8 2 3 3 3 3" xfId="2058" xr:uid="{246B1715-62BB-439B-9C90-83471DB73A3F}"/>
    <cellStyle name="Normal 8 2 3 3 4" xfId="2059" xr:uid="{78FCFCF1-77CC-44B3-8387-1C59EE0EA22C}"/>
    <cellStyle name="Normal 8 2 3 3 4 2" xfId="2060" xr:uid="{83BD7935-B0CE-4486-821A-58904940F2A9}"/>
    <cellStyle name="Normal 8 2 3 3 5" xfId="2061" xr:uid="{6D8A3E87-5D9F-4105-A6ED-5987268FD96F}"/>
    <cellStyle name="Normal 8 2 3 4" xfId="380" xr:uid="{5205D50C-F94D-43FB-BF62-2581D0CBAC13}"/>
    <cellStyle name="Normal 8 2 3 4 2" xfId="774" xr:uid="{919C3747-ED08-41A2-A1BD-C99923534644}"/>
    <cellStyle name="Normal 8 2 3 4 2 2" xfId="2062" xr:uid="{389284C8-8682-4D8D-B30B-EB42B994D9FA}"/>
    <cellStyle name="Normal 8 2 3 4 2 2 2" xfId="2063" xr:uid="{8A5A5FBC-2BFC-4E3E-B679-CB46D0FFFEF5}"/>
    <cellStyle name="Normal 8 2 3 4 2 3" xfId="2064" xr:uid="{DFEB5B74-75C8-4733-B910-A7A2E200690E}"/>
    <cellStyle name="Normal 8 2 3 4 3" xfId="2065" xr:uid="{239D46E7-4F49-4BF7-BC65-3402F8F0FB54}"/>
    <cellStyle name="Normal 8 2 3 4 3 2" xfId="2066" xr:uid="{635FBEDD-E52A-4DE0-B709-BC2EAC5C1D32}"/>
    <cellStyle name="Normal 8 2 3 4 4" xfId="2067" xr:uid="{74657B6C-BA5A-4783-9DD0-2E798F29FC64}"/>
    <cellStyle name="Normal 8 2 3 5" xfId="775" xr:uid="{F26C34EC-5531-4F46-B615-5F11F9D8501D}"/>
    <cellStyle name="Normal 8 2 3 5 2" xfId="2068" xr:uid="{5D47DE6D-127D-420D-9FFC-7EE846AFC38F}"/>
    <cellStyle name="Normal 8 2 3 5 2 2" xfId="2069" xr:uid="{37F5ED20-3EA9-479A-9237-130AFD96C8DF}"/>
    <cellStyle name="Normal 8 2 3 5 3" xfId="2070" xr:uid="{89D82252-3FFC-4A1C-B5D2-669DA8701222}"/>
    <cellStyle name="Normal 8 2 3 5 4" xfId="3736" xr:uid="{24067C7C-E653-4610-AA3A-BBE6DB83DD09}"/>
    <cellStyle name="Normal 8 2 3 6" xfId="2071" xr:uid="{0E89DFAF-90C8-4976-B83A-26D02FF38EE0}"/>
    <cellStyle name="Normal 8 2 3 6 2" xfId="2072" xr:uid="{D5DB6E51-5BFF-4D6C-9F73-11602BFE293F}"/>
    <cellStyle name="Normal 8 2 3 7" xfId="2073" xr:uid="{59C0831B-3C2E-48E2-BBF0-BECE18398983}"/>
    <cellStyle name="Normal 8 2 3 8" xfId="3737" xr:uid="{5A8282F5-F4C1-44E0-A5D0-E2AB1450BBFF}"/>
    <cellStyle name="Normal 8 2 4" xfId="152" xr:uid="{9C832594-B115-49F8-BA6D-0682A6ED9C13}"/>
    <cellStyle name="Normal 8 2 4 2" xfId="449" xr:uid="{A8809F8A-EB7F-477E-BA99-9D3087D04A5E}"/>
    <cellStyle name="Normal 8 2 4 2 2" xfId="776" xr:uid="{21D9BB2E-7870-4186-ADD6-C75E72474AB4}"/>
    <cellStyle name="Normal 8 2 4 2 2 2" xfId="2074" xr:uid="{B68D04AD-49F7-4020-9C14-3C944193E7CC}"/>
    <cellStyle name="Normal 8 2 4 2 2 2 2" xfId="2075" xr:uid="{BF14B0A6-3AF6-430A-8179-C869295EE254}"/>
    <cellStyle name="Normal 8 2 4 2 2 3" xfId="2076" xr:uid="{447AB50A-8DD3-4024-837F-763A97B5D58B}"/>
    <cellStyle name="Normal 8 2 4 2 2 4" xfId="3738" xr:uid="{407E3EF3-2B90-47E9-9AC2-2CBD3E6BAB8B}"/>
    <cellStyle name="Normal 8 2 4 2 3" xfId="2077" xr:uid="{665D0395-879D-417C-8780-0DA38F278E95}"/>
    <cellStyle name="Normal 8 2 4 2 3 2" xfId="2078" xr:uid="{72A9FA19-E3C1-4D70-BD0F-4DF9A18925B8}"/>
    <cellStyle name="Normal 8 2 4 2 4" xfId="2079" xr:uid="{0BD6E5AD-5A79-41B4-82FF-C46994D2E6A3}"/>
    <cellStyle name="Normal 8 2 4 2 5" xfId="3739" xr:uid="{21922149-93AC-4DA6-8A93-A0FBCC4E2A25}"/>
    <cellStyle name="Normal 8 2 4 3" xfId="777" xr:uid="{7D08EDD6-F6D0-49F2-BD9F-F7C142327210}"/>
    <cellStyle name="Normal 8 2 4 3 2" xfId="2080" xr:uid="{3D769797-4466-42A9-B3BC-6C8395D17A00}"/>
    <cellStyle name="Normal 8 2 4 3 2 2" xfId="2081" xr:uid="{FF89F52A-E34C-445C-ADF3-5C8B3529F25D}"/>
    <cellStyle name="Normal 8 2 4 3 3" xfId="2082" xr:uid="{9AD50AF8-62F3-4C7B-8A66-5B2E60C9A478}"/>
    <cellStyle name="Normal 8 2 4 3 4" xfId="3740" xr:uid="{A4E0660E-86C4-4819-B79A-F069534AB36B}"/>
    <cellStyle name="Normal 8 2 4 4" xfId="2083" xr:uid="{C7A8FA21-AC34-4F2D-8C90-5995B57ADC35}"/>
    <cellStyle name="Normal 8 2 4 4 2" xfId="2084" xr:uid="{B23A35AB-48CE-4B2A-9D4C-DBD341F139A6}"/>
    <cellStyle name="Normal 8 2 4 4 3" xfId="3741" xr:uid="{75294AD7-0FE5-4322-8142-A253609A7049}"/>
    <cellStyle name="Normal 8 2 4 4 4" xfId="3742" xr:uid="{65B2435A-A9C9-468C-BD7F-61D805C16941}"/>
    <cellStyle name="Normal 8 2 4 5" xfId="2085" xr:uid="{D0D276C1-FD44-450D-828D-9DD2557C9307}"/>
    <cellStyle name="Normal 8 2 4 6" xfId="3743" xr:uid="{A57802F4-0AB1-4748-A96C-1790640E0426}"/>
    <cellStyle name="Normal 8 2 4 7" xfId="3744" xr:uid="{C2155004-4B91-4E2E-B0F2-A35ABB27B502}"/>
    <cellStyle name="Normal 8 2 5" xfId="381" xr:uid="{BE3BDCB5-82BA-4368-9A1F-ED4CA58F9476}"/>
    <cellStyle name="Normal 8 2 5 2" xfId="778" xr:uid="{15A1440D-BD00-4707-B12D-89B960B9EDC2}"/>
    <cellStyle name="Normal 8 2 5 2 2" xfId="779" xr:uid="{0438E01A-DBE7-4804-B71F-92343200B7C6}"/>
    <cellStyle name="Normal 8 2 5 2 2 2" xfId="2086" xr:uid="{4310B07E-2487-4287-80B6-AE49FBF36F55}"/>
    <cellStyle name="Normal 8 2 5 2 2 2 2" xfId="2087" xr:uid="{FA4F843A-E706-465E-9D1C-6B2FCF751B1F}"/>
    <cellStyle name="Normal 8 2 5 2 2 3" xfId="2088" xr:uid="{019FE835-8DB2-498F-A23F-C0582246CCB7}"/>
    <cellStyle name="Normal 8 2 5 2 3" xfId="2089" xr:uid="{A4FF477F-7853-4FB9-B089-107CFF020A65}"/>
    <cellStyle name="Normal 8 2 5 2 3 2" xfId="2090" xr:uid="{78595E5A-58BF-4F93-A532-E6CB3D9E15B3}"/>
    <cellStyle name="Normal 8 2 5 2 4" xfId="2091" xr:uid="{0DF2BFAB-C479-4C01-A52A-8B37FC51A48A}"/>
    <cellStyle name="Normal 8 2 5 3" xfId="780" xr:uid="{539FA43F-D6A7-453C-8E96-A4E21233262A}"/>
    <cellStyle name="Normal 8 2 5 3 2" xfId="2092" xr:uid="{AD1E3B3A-2F95-4B3B-9C4A-18EC30C23FBD}"/>
    <cellStyle name="Normal 8 2 5 3 2 2" xfId="2093" xr:uid="{5D9CDA2C-5420-404C-B6DF-CE16AB1FB54C}"/>
    <cellStyle name="Normal 8 2 5 3 3" xfId="2094" xr:uid="{9DBAA37A-07FF-4205-8D9F-9CFC96FFD1A9}"/>
    <cellStyle name="Normal 8 2 5 3 4" xfId="3745" xr:uid="{42120AD6-CDAE-4765-9FB2-6D1944A17F80}"/>
    <cellStyle name="Normal 8 2 5 4" xfId="2095" xr:uid="{0DC06A07-F6D2-49CA-9005-8DE0B3182510}"/>
    <cellStyle name="Normal 8 2 5 4 2" xfId="2096" xr:uid="{017A3DAD-73BD-4086-86CB-A5257C90F202}"/>
    <cellStyle name="Normal 8 2 5 5" xfId="2097" xr:uid="{29F8C43A-50C4-4448-AD81-94D9D7193646}"/>
    <cellStyle name="Normal 8 2 5 6" xfId="3746" xr:uid="{B1B1B81B-63D9-4791-99AB-4C7328CEBFCC}"/>
    <cellStyle name="Normal 8 2 6" xfId="382" xr:uid="{76EFF4A4-708D-4277-BBAC-6EEACD4B5C38}"/>
    <cellStyle name="Normal 8 2 6 2" xfId="781" xr:uid="{819509FF-7139-4A87-A007-347A73B77481}"/>
    <cellStyle name="Normal 8 2 6 2 2" xfId="2098" xr:uid="{E3BA8B06-E0F6-4F17-9506-C53AB122DFA6}"/>
    <cellStyle name="Normal 8 2 6 2 2 2" xfId="2099" xr:uid="{6E2CEF5F-A96E-48B1-B0D6-9BDAE34777A6}"/>
    <cellStyle name="Normal 8 2 6 2 3" xfId="2100" xr:uid="{8E44ECC6-A590-4536-876B-08A389858F1B}"/>
    <cellStyle name="Normal 8 2 6 2 4" xfId="3747" xr:uid="{09B1AD99-89F1-44D4-91FC-608B4A0FAD9A}"/>
    <cellStyle name="Normal 8 2 6 3" xfId="2101" xr:uid="{6E25C774-1732-4798-AC61-D1D1A889B60D}"/>
    <cellStyle name="Normal 8 2 6 3 2" xfId="2102" xr:uid="{51E885CB-BA73-4A97-B2C9-37E3473EA113}"/>
    <cellStyle name="Normal 8 2 6 4" xfId="2103" xr:uid="{10BB7246-5027-4D26-8456-0A2464B945DA}"/>
    <cellStyle name="Normal 8 2 6 5" xfId="3748" xr:uid="{8D22D3AF-AB79-4091-B685-89B866921C5B}"/>
    <cellStyle name="Normal 8 2 7" xfId="782" xr:uid="{C6AB3DC9-1D0A-4A2F-854F-F2A5C8300AA1}"/>
    <cellStyle name="Normal 8 2 7 2" xfId="2104" xr:uid="{CAFA9332-5E22-4B2A-AC07-73F670532659}"/>
    <cellStyle name="Normal 8 2 7 2 2" xfId="2105" xr:uid="{974D47E9-6F62-43F1-90F4-D61353006E5C}"/>
    <cellStyle name="Normal 8 2 7 3" xfId="2106" xr:uid="{2099818C-4655-426B-8031-7241F831952D}"/>
    <cellStyle name="Normal 8 2 7 4" xfId="3749" xr:uid="{411BF4FA-7E4A-456E-AF37-B749D0471288}"/>
    <cellStyle name="Normal 8 2 8" xfId="2107" xr:uid="{D8CD7CA1-ABCB-4E31-A9D1-A7E78583C28C}"/>
    <cellStyle name="Normal 8 2 8 2" xfId="2108" xr:uid="{9B75363D-36CD-4EF3-9C6F-AC47B7F1E953}"/>
    <cellStyle name="Normal 8 2 8 3" xfId="3750" xr:uid="{26ED5D53-7198-4828-A871-F41A8D478977}"/>
    <cellStyle name="Normal 8 2 8 4" xfId="3751" xr:uid="{F8A2BE31-4EA0-4004-B4F8-829693DB834C}"/>
    <cellStyle name="Normal 8 2 9" xfId="2109" xr:uid="{5F50FECB-543A-4E74-A352-74246D3D59E8}"/>
    <cellStyle name="Normal 8 3" xfId="153" xr:uid="{35D4725A-603D-4431-B2D3-48018043C938}"/>
    <cellStyle name="Normal 8 3 10" xfId="3752" xr:uid="{648FBF53-138C-42DC-872A-DC90DE62EB1E}"/>
    <cellStyle name="Normal 8 3 11" xfId="3753" xr:uid="{F4AD850F-1161-4D13-A44B-F7753EBE4348}"/>
    <cellStyle name="Normal 8 3 2" xfId="154" xr:uid="{A35F5F79-85DA-4525-AA04-2B81B2098711}"/>
    <cellStyle name="Normal 8 3 2 2" xfId="155" xr:uid="{AC26A394-77DE-4C8D-8F22-EAE68A969D8D}"/>
    <cellStyle name="Normal 8 3 2 2 2" xfId="383" xr:uid="{E79F1D47-CF2B-477E-AE9A-2D6CB1EB0EDD}"/>
    <cellStyle name="Normal 8 3 2 2 2 2" xfId="783" xr:uid="{404C0AEE-AC46-4D13-BE61-F13A331E2C28}"/>
    <cellStyle name="Normal 8 3 2 2 2 2 2" xfId="2110" xr:uid="{361AB054-79F5-4764-AD68-8FB1F79663DB}"/>
    <cellStyle name="Normal 8 3 2 2 2 2 2 2" xfId="2111" xr:uid="{300A1210-F977-400A-B196-85C847FA02FE}"/>
    <cellStyle name="Normal 8 3 2 2 2 2 3" xfId="2112" xr:uid="{2414E0A8-DFD0-438E-AD4D-12F5FCFF87CB}"/>
    <cellStyle name="Normal 8 3 2 2 2 2 4" xfId="3754" xr:uid="{F30A4DD1-C1A4-4509-9B9B-11A94C26155A}"/>
    <cellStyle name="Normal 8 3 2 2 2 3" xfId="2113" xr:uid="{27628B1D-5F4F-4E97-A26C-EFE5A5C5C499}"/>
    <cellStyle name="Normal 8 3 2 2 2 3 2" xfId="2114" xr:uid="{2AB597FE-63B8-4BE3-99B8-C86C2E6E9B6C}"/>
    <cellStyle name="Normal 8 3 2 2 2 3 3" xfId="3755" xr:uid="{6F5E896F-163A-4C9E-B721-D7D768462EB2}"/>
    <cellStyle name="Normal 8 3 2 2 2 3 4" xfId="3756" xr:uid="{8ABCB14F-40BD-4B29-B40B-55137C2918EF}"/>
    <cellStyle name="Normal 8 3 2 2 2 4" xfId="2115" xr:uid="{6230F07F-E0F8-4AA8-A274-0421C9480930}"/>
    <cellStyle name="Normal 8 3 2 2 2 5" xfId="3757" xr:uid="{55D9CAAF-C73D-4863-8500-B12BDFCC5083}"/>
    <cellStyle name="Normal 8 3 2 2 2 6" xfId="3758" xr:uid="{169F008C-1F51-4D03-A610-952BB7AB5CD8}"/>
    <cellStyle name="Normal 8 3 2 2 3" xfId="784" xr:uid="{E0D14E05-BBBE-4ECD-8BB2-104237DC36FF}"/>
    <cellStyle name="Normal 8 3 2 2 3 2" xfId="2116" xr:uid="{6A5FBFAE-28E1-45C7-8F51-2FEC0220B47F}"/>
    <cellStyle name="Normal 8 3 2 2 3 2 2" xfId="2117" xr:uid="{AFFF0518-85D1-45A1-9CB7-D3924F659B61}"/>
    <cellStyle name="Normal 8 3 2 2 3 2 3" xfId="3759" xr:uid="{E7928BF5-AF0B-486C-B82A-FC88F8897077}"/>
    <cellStyle name="Normal 8 3 2 2 3 2 4" xfId="3760" xr:uid="{639C14D8-C5BF-4350-A656-E9E99D4BDCFD}"/>
    <cellStyle name="Normal 8 3 2 2 3 3" xfId="2118" xr:uid="{DD5E69A2-62B2-4076-B33C-848B943FC185}"/>
    <cellStyle name="Normal 8 3 2 2 3 4" xfId="3761" xr:uid="{A246BAFA-930F-48EA-AC3D-9F9D2EE79B93}"/>
    <cellStyle name="Normal 8 3 2 2 3 5" xfId="3762" xr:uid="{ED7FB716-9244-40E5-BF3A-09CDCE13D223}"/>
    <cellStyle name="Normal 8 3 2 2 4" xfId="2119" xr:uid="{D296E1D5-EF3A-46F1-9110-247E6E0D142F}"/>
    <cellStyle name="Normal 8 3 2 2 4 2" xfId="2120" xr:uid="{97B5BA2E-D257-4E18-A7B5-5A28F4F74FFB}"/>
    <cellStyle name="Normal 8 3 2 2 4 3" xfId="3763" xr:uid="{1C650E14-5726-48B4-956B-6F41C6C8085D}"/>
    <cellStyle name="Normal 8 3 2 2 4 4" xfId="3764" xr:uid="{8CB1A107-1C69-468F-9A63-3ED92D4793CA}"/>
    <cellStyle name="Normal 8 3 2 2 5" xfId="2121" xr:uid="{F876E378-D93E-4C3C-A02D-4232896148C9}"/>
    <cellStyle name="Normal 8 3 2 2 5 2" xfId="3765" xr:uid="{34FDCDF8-033B-49DC-98B4-17C3D0D60D01}"/>
    <cellStyle name="Normal 8 3 2 2 5 3" xfId="3766" xr:uid="{8892BA3C-6A48-4201-8B9C-B2694151599F}"/>
    <cellStyle name="Normal 8 3 2 2 5 4" xfId="3767" xr:uid="{B06B6C89-DD04-480C-9216-79595CD50963}"/>
    <cellStyle name="Normal 8 3 2 2 6" xfId="3768" xr:uid="{315EFD7D-0E96-41E1-8A88-B116F8C4B980}"/>
    <cellStyle name="Normal 8 3 2 2 7" xfId="3769" xr:uid="{20987B78-2031-4E41-951E-42DFBEF4E990}"/>
    <cellStyle name="Normal 8 3 2 2 8" xfId="3770" xr:uid="{91301084-FA21-43E4-8DAF-42666EA91417}"/>
    <cellStyle name="Normal 8 3 2 3" xfId="384" xr:uid="{2AB94FBB-B3E9-4390-82C3-8AC25CADECAE}"/>
    <cellStyle name="Normal 8 3 2 3 2" xfId="785" xr:uid="{547E2B9E-4184-4555-B196-1C54166B5308}"/>
    <cellStyle name="Normal 8 3 2 3 2 2" xfId="786" xr:uid="{108AD0BE-4045-4F20-8F56-87985FCC21D9}"/>
    <cellStyle name="Normal 8 3 2 3 2 2 2" xfId="2122" xr:uid="{A08B5EA6-5B88-46E7-8B3B-BDC36ED148CD}"/>
    <cellStyle name="Normal 8 3 2 3 2 2 2 2" xfId="2123" xr:uid="{9B46B5EB-DBF3-402E-9C17-A5274A0E07FA}"/>
    <cellStyle name="Normal 8 3 2 3 2 2 3" xfId="2124" xr:uid="{F18F07BF-D4AA-41A5-A184-E9CB24C7D1AB}"/>
    <cellStyle name="Normal 8 3 2 3 2 3" xfId="2125" xr:uid="{A8D54539-DEF0-4E99-A3C2-C1568D41B1E5}"/>
    <cellStyle name="Normal 8 3 2 3 2 3 2" xfId="2126" xr:uid="{BEDF7840-71D6-49C9-B0FD-FB7E0C243C9C}"/>
    <cellStyle name="Normal 8 3 2 3 2 4" xfId="2127" xr:uid="{79E976B9-4E46-45F5-8243-C100EA7B4811}"/>
    <cellStyle name="Normal 8 3 2 3 3" xfId="787" xr:uid="{8E8022F1-0511-4E87-A7E2-E3F037B5C3BB}"/>
    <cellStyle name="Normal 8 3 2 3 3 2" xfId="2128" xr:uid="{44F8B998-3870-4770-8440-F071AE22132B}"/>
    <cellStyle name="Normal 8 3 2 3 3 2 2" xfId="2129" xr:uid="{75668009-214D-49D1-9EAA-BF4D18B79C01}"/>
    <cellStyle name="Normal 8 3 2 3 3 3" xfId="2130" xr:uid="{E5DD1F08-FAFA-49DD-BC85-7D340EEBBCBE}"/>
    <cellStyle name="Normal 8 3 2 3 3 4" xfId="3771" xr:uid="{D2CADE24-5A2B-42CF-8209-E7EF8764F1B2}"/>
    <cellStyle name="Normal 8 3 2 3 4" xfId="2131" xr:uid="{E15DDB52-FC35-4E38-B65A-2572D7049A1D}"/>
    <cellStyle name="Normal 8 3 2 3 4 2" xfId="2132" xr:uid="{B2878EAA-80D2-482D-BCF0-1E43EAE4A26C}"/>
    <cellStyle name="Normal 8 3 2 3 5" xfId="2133" xr:uid="{B2E765B6-8849-4DA4-87F4-E4C255C5D615}"/>
    <cellStyle name="Normal 8 3 2 3 6" xfId="3772" xr:uid="{6CF31D11-8730-4BA0-B785-A6477A5B9095}"/>
    <cellStyle name="Normal 8 3 2 4" xfId="385" xr:uid="{DB33276F-5FC2-4B39-B641-3D5455DA200D}"/>
    <cellStyle name="Normal 8 3 2 4 2" xfId="788" xr:uid="{68ECA132-8D65-4961-9F41-919AB362C86F}"/>
    <cellStyle name="Normal 8 3 2 4 2 2" xfId="2134" xr:uid="{A66B1CF3-3585-43C8-BC5D-9640AF3C964C}"/>
    <cellStyle name="Normal 8 3 2 4 2 2 2" xfId="2135" xr:uid="{FC6112E2-9F1E-41D2-B677-0569A2306B0A}"/>
    <cellStyle name="Normal 8 3 2 4 2 3" xfId="2136" xr:uid="{38835722-7481-4CBE-9986-E5105BA8912B}"/>
    <cellStyle name="Normal 8 3 2 4 2 4" xfId="3773" xr:uid="{A1F2C7BB-49B8-4FAE-A31D-70AD498B6C72}"/>
    <cellStyle name="Normal 8 3 2 4 3" xfId="2137" xr:uid="{586D75C3-D9C4-4697-94C6-CB63D2DAB059}"/>
    <cellStyle name="Normal 8 3 2 4 3 2" xfId="2138" xr:uid="{48D606F4-AA6C-43FA-A072-0F670AD90120}"/>
    <cellStyle name="Normal 8 3 2 4 4" xfId="2139" xr:uid="{1D7BD33C-6A05-4793-87C5-BBE6A1CB1920}"/>
    <cellStyle name="Normal 8 3 2 4 5" xfId="3774" xr:uid="{61403FCA-E50C-4690-B83E-1BD9C05BC632}"/>
    <cellStyle name="Normal 8 3 2 5" xfId="386" xr:uid="{8850D095-B460-406C-8663-58646FBE92A7}"/>
    <cellStyle name="Normal 8 3 2 5 2" xfId="2140" xr:uid="{B3AE1FF5-BE46-40BF-8C39-50EA18857FBF}"/>
    <cellStyle name="Normal 8 3 2 5 2 2" xfId="2141" xr:uid="{A77AD0F6-9189-4A61-8A27-5C68AB93D376}"/>
    <cellStyle name="Normal 8 3 2 5 3" xfId="2142" xr:uid="{AD957FDC-1F79-4F3C-8E8F-CBC6660E83C3}"/>
    <cellStyle name="Normal 8 3 2 5 4" xfId="3775" xr:uid="{ECC5EF60-EB71-4754-85FF-C9D9AE869F45}"/>
    <cellStyle name="Normal 8 3 2 6" xfId="2143" xr:uid="{1279BE2A-0A52-473D-B36A-D9896DE1650C}"/>
    <cellStyle name="Normal 8 3 2 6 2" xfId="2144" xr:uid="{438681FE-8A41-48EF-B3E4-07553FAA704B}"/>
    <cellStyle name="Normal 8 3 2 6 3" xfId="3776" xr:uid="{0673AAA7-C952-4829-80DE-C88FD8F87DD1}"/>
    <cellStyle name="Normal 8 3 2 6 4" xfId="3777" xr:uid="{FA4AEC46-9EF2-4BC6-8272-55B9355EB6BF}"/>
    <cellStyle name="Normal 8 3 2 7" xfId="2145" xr:uid="{49B2E40F-094D-4274-AB31-EE5D0D280593}"/>
    <cellStyle name="Normal 8 3 2 8" xfId="3778" xr:uid="{E603A668-2468-48DF-BD42-04266514E13B}"/>
    <cellStyle name="Normal 8 3 2 9" xfId="3779" xr:uid="{7592C6A5-5E42-4F3B-8A63-AB8A4358D8D2}"/>
    <cellStyle name="Normal 8 3 3" xfId="156" xr:uid="{8DDA0442-F95C-4397-8BFB-6A2329796055}"/>
    <cellStyle name="Normal 8 3 3 2" xfId="157" xr:uid="{24C9BD22-3C0D-40FD-ABFA-8E4E975551D7}"/>
    <cellStyle name="Normal 8 3 3 2 2" xfId="789" xr:uid="{49A7F6F0-37B9-4D49-B2B1-DB9CAE0A50D4}"/>
    <cellStyle name="Normal 8 3 3 2 2 2" xfId="2146" xr:uid="{C5CA5CED-E591-4215-A018-47D040A1D015}"/>
    <cellStyle name="Normal 8 3 3 2 2 2 2" xfId="2147" xr:uid="{4E93D071-CEED-4152-9BAD-80805A87AE5D}"/>
    <cellStyle name="Normal 8 3 3 2 2 2 2 2" xfId="4492" xr:uid="{C961B885-D1D7-4340-B467-C3321DF0E8F9}"/>
    <cellStyle name="Normal 8 3 3 2 2 2 3" xfId="4493" xr:uid="{BB294AB6-A9F7-442A-9098-4087D0852692}"/>
    <cellStyle name="Normal 8 3 3 2 2 3" xfId="2148" xr:uid="{F60C06A8-7C36-435D-8925-6A336E9702CF}"/>
    <cellStyle name="Normal 8 3 3 2 2 3 2" xfId="4494" xr:uid="{C83BE540-EBFA-4E4F-B7E9-CDA076688546}"/>
    <cellStyle name="Normal 8 3 3 2 2 4" xfId="3780" xr:uid="{97BA6533-A144-4889-9E79-B1A58CF5A12D}"/>
    <cellStyle name="Normal 8 3 3 2 3" xfId="2149" xr:uid="{C52C9F62-253D-4A81-8BC5-4AC82CD11890}"/>
    <cellStyle name="Normal 8 3 3 2 3 2" xfId="2150" xr:uid="{CBC7AAE6-E93E-4589-9B35-98E914316820}"/>
    <cellStyle name="Normal 8 3 3 2 3 2 2" xfId="4495" xr:uid="{1E375ECB-56F2-43DF-A162-19C02B2D4085}"/>
    <cellStyle name="Normal 8 3 3 2 3 3" xfId="3781" xr:uid="{35E64990-8604-4035-A8F6-FF04900F3DFC}"/>
    <cellStyle name="Normal 8 3 3 2 3 4" xfId="3782" xr:uid="{AE9AC34F-7C88-4FCE-9802-FAC8ED4C3909}"/>
    <cellStyle name="Normal 8 3 3 2 4" xfId="2151" xr:uid="{BD21EEF1-CC5E-4AB7-88D3-B75EBFE5A23A}"/>
    <cellStyle name="Normal 8 3 3 2 4 2" xfId="4496" xr:uid="{304DE4B7-5893-42E7-B909-105A3E6CBBB7}"/>
    <cellStyle name="Normal 8 3 3 2 5" xfId="3783" xr:uid="{FB457C2F-F496-4CEE-89EB-BB1238DC59E9}"/>
    <cellStyle name="Normal 8 3 3 2 6" xfId="3784" xr:uid="{5BBE5092-FA49-46AB-8765-FB43DBE7C284}"/>
    <cellStyle name="Normal 8 3 3 3" xfId="387" xr:uid="{A178C15F-B27E-40E2-A461-C510F13BFB31}"/>
    <cellStyle name="Normal 8 3 3 3 2" xfId="2152" xr:uid="{3F371888-6E99-4839-981C-B3F5A6C4CEFC}"/>
    <cellStyle name="Normal 8 3 3 3 2 2" xfId="2153" xr:uid="{DAD57200-3B0B-4000-B506-F5EE5D051E1A}"/>
    <cellStyle name="Normal 8 3 3 3 2 2 2" xfId="4497" xr:uid="{83BA990E-295F-4005-AD1F-3608E0C10ED0}"/>
    <cellStyle name="Normal 8 3 3 3 2 3" xfId="3785" xr:uid="{0FFC39D0-58D3-46C8-8D82-BBF3FA5BEC0A}"/>
    <cellStyle name="Normal 8 3 3 3 2 4" xfId="3786" xr:uid="{8BB36D4A-4FB7-4630-9CC1-56485815F700}"/>
    <cellStyle name="Normal 8 3 3 3 3" xfId="2154" xr:uid="{83EE8021-77DA-4749-B759-427C2233A99B}"/>
    <cellStyle name="Normal 8 3 3 3 3 2" xfId="4498" xr:uid="{9A9B9EE6-8476-44CF-B3E5-9E4C31AFBFE9}"/>
    <cellStyle name="Normal 8 3 3 3 4" xfId="3787" xr:uid="{0C1A14F2-C30C-47DD-840F-1BD938B4C3A8}"/>
    <cellStyle name="Normal 8 3 3 3 5" xfId="3788" xr:uid="{84B8BB38-8FDE-49D1-A4F4-82157DA36081}"/>
    <cellStyle name="Normal 8 3 3 4" xfId="2155" xr:uid="{0BE65E79-BA08-48C6-817F-FA7116D9B040}"/>
    <cellStyle name="Normal 8 3 3 4 2" xfId="2156" xr:uid="{353449D2-1852-47A5-AD82-8CEAD9DC077F}"/>
    <cellStyle name="Normal 8 3 3 4 2 2" xfId="4499" xr:uid="{092DFE78-7881-499A-BA7C-39C58B3EAEF6}"/>
    <cellStyle name="Normal 8 3 3 4 3" xfId="3789" xr:uid="{1559C894-C89C-4F71-85D0-C07D0033FA6F}"/>
    <cellStyle name="Normal 8 3 3 4 4" xfId="3790" xr:uid="{534C3058-7B99-4114-834F-8E80A7F98CB4}"/>
    <cellStyle name="Normal 8 3 3 5" xfId="2157" xr:uid="{A0299FDC-1EF1-478C-8D38-FD69CCB0F805}"/>
    <cellStyle name="Normal 8 3 3 5 2" xfId="3791" xr:uid="{AF35FC51-2211-4839-B888-4D5F24089F6A}"/>
    <cellStyle name="Normal 8 3 3 5 3" xfId="3792" xr:uid="{C1058DF6-B2AA-4698-A475-A5ADF8A43DB9}"/>
    <cellStyle name="Normal 8 3 3 5 4" xfId="3793" xr:uid="{C98AA92B-167F-4EDA-9FC8-C273CB714F35}"/>
    <cellStyle name="Normal 8 3 3 6" xfId="3794" xr:uid="{FD642982-3562-44E0-AFD8-35E7E1096DD8}"/>
    <cellStyle name="Normal 8 3 3 7" xfId="3795" xr:uid="{BFF7A91F-99E3-4D0D-B86B-C602DB62BD36}"/>
    <cellStyle name="Normal 8 3 3 8" xfId="3796" xr:uid="{8385759C-A5D3-48A2-BD88-36CE6549F4D1}"/>
    <cellStyle name="Normal 8 3 4" xfId="158" xr:uid="{99868F12-C3ED-4220-87DF-C041B33F10AF}"/>
    <cellStyle name="Normal 8 3 4 2" xfId="790" xr:uid="{1D367C1F-A361-473C-AC81-A1E280D1DB84}"/>
    <cellStyle name="Normal 8 3 4 2 2" xfId="791" xr:uid="{58543982-628F-4B31-AE08-23BDEB93BCF1}"/>
    <cellStyle name="Normal 8 3 4 2 2 2" xfId="2158" xr:uid="{A0003B9B-05FC-4C2D-8801-F69FE167DA52}"/>
    <cellStyle name="Normal 8 3 4 2 2 2 2" xfId="2159" xr:uid="{39D1C9CC-5DBE-4CFE-B6A2-738AD61F3698}"/>
    <cellStyle name="Normal 8 3 4 2 2 3" xfId="2160" xr:uid="{F3807EB9-CED5-448A-B254-A051CA35E31C}"/>
    <cellStyle name="Normal 8 3 4 2 2 4" xfId="3797" xr:uid="{C5A71BD9-5246-4592-BCDB-94A05ECBF123}"/>
    <cellStyle name="Normal 8 3 4 2 3" xfId="2161" xr:uid="{4CF9EB48-D16C-49B1-A85D-5714F09F8BC6}"/>
    <cellStyle name="Normal 8 3 4 2 3 2" xfId="2162" xr:uid="{5FB0078F-68F4-448D-BDE5-67FCA46D6CAE}"/>
    <cellStyle name="Normal 8 3 4 2 4" xfId="2163" xr:uid="{C9F3177F-AB7D-4D32-9DC3-CE784AB7B2F7}"/>
    <cellStyle name="Normal 8 3 4 2 5" xfId="3798" xr:uid="{48F46E08-DDAD-4B5D-A5E1-6A06055D8A84}"/>
    <cellStyle name="Normal 8 3 4 3" xfId="792" xr:uid="{0226E462-09BB-4E2F-A9DC-AE5B5DDA73ED}"/>
    <cellStyle name="Normal 8 3 4 3 2" xfId="2164" xr:uid="{F74C105F-4B4C-4D9C-A106-308A06BABA34}"/>
    <cellStyle name="Normal 8 3 4 3 2 2" xfId="2165" xr:uid="{0BB545AB-5A6D-45F5-932E-DE521B762CC5}"/>
    <cellStyle name="Normal 8 3 4 3 3" xfId="2166" xr:uid="{1A762D35-B1CC-4E8E-84FD-A13B62B988D9}"/>
    <cellStyle name="Normal 8 3 4 3 4" xfId="3799" xr:uid="{480CDF46-9C9E-44E0-B7D9-CDAD92769AF3}"/>
    <cellStyle name="Normal 8 3 4 4" xfId="2167" xr:uid="{B2CE79D8-4D84-41C9-9595-FE5E7437F563}"/>
    <cellStyle name="Normal 8 3 4 4 2" xfId="2168" xr:uid="{81132DB8-6BA8-4BB3-90D4-FDD96AC10BCB}"/>
    <cellStyle name="Normal 8 3 4 4 3" xfId="3800" xr:uid="{D0726A49-BFF7-401A-9667-F4D7564072E4}"/>
    <cellStyle name="Normal 8 3 4 4 4" xfId="3801" xr:uid="{6C353FFB-AB75-4237-98DD-180BCD39D49F}"/>
    <cellStyle name="Normal 8 3 4 5" xfId="2169" xr:uid="{1D45AD84-8A5D-4437-B493-3B9A1A6C8B25}"/>
    <cellStyle name="Normal 8 3 4 6" xfId="3802" xr:uid="{5DA592A9-735D-4188-88BC-9925FFA8750C}"/>
    <cellStyle name="Normal 8 3 4 7" xfId="3803" xr:uid="{55B5D5ED-4A85-4413-840F-DE790983A58B}"/>
    <cellStyle name="Normal 8 3 5" xfId="388" xr:uid="{8F316F8A-351B-437B-A681-29B227EB421C}"/>
    <cellStyle name="Normal 8 3 5 2" xfId="793" xr:uid="{3E9A5A11-7B1D-4B74-BA92-42E7E71E3353}"/>
    <cellStyle name="Normal 8 3 5 2 2" xfId="2170" xr:uid="{EBCCDB20-9A57-421C-BF23-E2F45A35597C}"/>
    <cellStyle name="Normal 8 3 5 2 2 2" xfId="2171" xr:uid="{70583341-79B4-4FD9-A641-0BD6547A7CB9}"/>
    <cellStyle name="Normal 8 3 5 2 3" xfId="2172" xr:uid="{782AE735-F723-43E4-841D-6CFAA4FC59E6}"/>
    <cellStyle name="Normal 8 3 5 2 4" xfId="3804" xr:uid="{CB1AFBF6-AA63-47D6-93B6-A1CA63B22DF5}"/>
    <cellStyle name="Normal 8 3 5 3" xfId="2173" xr:uid="{550421FF-B247-435E-93BB-22D900ADC229}"/>
    <cellStyle name="Normal 8 3 5 3 2" xfId="2174" xr:uid="{1E27F220-DAAD-4AAF-B224-342EE0A8247C}"/>
    <cellStyle name="Normal 8 3 5 3 3" xfId="3805" xr:uid="{ADF7D99F-F58F-4148-9782-0D930923139C}"/>
    <cellStyle name="Normal 8 3 5 3 4" xfId="3806" xr:uid="{A78F1427-25DE-4041-9396-B7535A1549BD}"/>
    <cellStyle name="Normal 8 3 5 4" xfId="2175" xr:uid="{34F26285-10EA-41FA-9F78-53B6AE758762}"/>
    <cellStyle name="Normal 8 3 5 5" xfId="3807" xr:uid="{992CEA7A-51DC-4599-B734-E39450308F6F}"/>
    <cellStyle name="Normal 8 3 5 6" xfId="3808" xr:uid="{18F2A819-A3F5-479C-BE9B-3A8FF2D4AB78}"/>
    <cellStyle name="Normal 8 3 6" xfId="389" xr:uid="{B0CD1587-2F20-4413-8781-BE0D89051D11}"/>
    <cellStyle name="Normal 8 3 6 2" xfId="2176" xr:uid="{EC3E1326-E678-43BA-8FD1-4E726A3A38E1}"/>
    <cellStyle name="Normal 8 3 6 2 2" xfId="2177" xr:uid="{F1370F2F-24D9-4610-9773-6938120248FE}"/>
    <cellStyle name="Normal 8 3 6 2 3" xfId="3809" xr:uid="{0F81E046-ABD6-4B54-B04E-DF81761EF4FB}"/>
    <cellStyle name="Normal 8 3 6 2 4" xfId="3810" xr:uid="{663689C5-FA69-484D-8194-E8C0D7D29481}"/>
    <cellStyle name="Normal 8 3 6 3" xfId="2178" xr:uid="{509E9C38-FC79-4736-838A-74E9956534E1}"/>
    <cellStyle name="Normal 8 3 6 4" xfId="3811" xr:uid="{329AD8DA-097C-46ED-9A5A-A146469B8706}"/>
    <cellStyle name="Normal 8 3 6 5" xfId="3812" xr:uid="{F005874B-2207-4726-B74D-C44F75B81E60}"/>
    <cellStyle name="Normal 8 3 7" xfId="2179" xr:uid="{D2593A3C-A6D9-4EE5-A3FE-DEE980221527}"/>
    <cellStyle name="Normal 8 3 7 2" xfId="2180" xr:uid="{48680165-0825-4C77-90A6-FAA6A3CEB34B}"/>
    <cellStyle name="Normal 8 3 7 3" xfId="3813" xr:uid="{06381CE0-77F9-4B54-844F-C90C01F7A615}"/>
    <cellStyle name="Normal 8 3 7 4" xfId="3814" xr:uid="{E61753EB-99A8-47B4-913B-8833FFCD3300}"/>
    <cellStyle name="Normal 8 3 8" xfId="2181" xr:uid="{1DD51208-F6F8-4AFD-9B4A-AA20F5CD8A39}"/>
    <cellStyle name="Normal 8 3 8 2" xfId="3815" xr:uid="{F3888626-5C9A-43A2-92D2-61B0EFBAFAAC}"/>
    <cellStyle name="Normal 8 3 8 3" xfId="3816" xr:uid="{BDD49C8D-34FA-4CF8-8CD6-7B80B95F9CB7}"/>
    <cellStyle name="Normal 8 3 8 4" xfId="3817" xr:uid="{79B08186-64E5-49A0-A51C-FA0A5E34502D}"/>
    <cellStyle name="Normal 8 3 9" xfId="3818" xr:uid="{4944CCA5-E9B3-40AE-A116-74EA6DCDD396}"/>
    <cellStyle name="Normal 8 4" xfId="159" xr:uid="{B1D5563C-0340-49A7-BCAB-E560DA608CBC}"/>
    <cellStyle name="Normal 8 4 10" xfId="3819" xr:uid="{403D2ECF-2C99-4413-BCC7-AD306A1735D1}"/>
    <cellStyle name="Normal 8 4 11" xfId="3820" xr:uid="{AEFB677E-9073-4C9B-B36A-BDB37A4DC2E8}"/>
    <cellStyle name="Normal 8 4 2" xfId="160" xr:uid="{15A2A109-FD7A-4E1A-BFD3-5E89A463C248}"/>
    <cellStyle name="Normal 8 4 2 2" xfId="390" xr:uid="{EE5D6911-1926-4C67-BD16-0E9F3083D87E}"/>
    <cellStyle name="Normal 8 4 2 2 2" xfId="794" xr:uid="{4486F06C-7052-4A91-8A05-F9A5BC91F21E}"/>
    <cellStyle name="Normal 8 4 2 2 2 2" xfId="795" xr:uid="{62A3B807-21F4-43BE-AB76-06820FB2169D}"/>
    <cellStyle name="Normal 8 4 2 2 2 2 2" xfId="2182" xr:uid="{152355E2-F0E4-4EF1-A1E7-15071B93634A}"/>
    <cellStyle name="Normal 8 4 2 2 2 2 3" xfId="3821" xr:uid="{4238897E-2749-450B-8408-5D339C906676}"/>
    <cellStyle name="Normal 8 4 2 2 2 2 4" xfId="3822" xr:uid="{2BBC2934-A902-4B5A-BE72-57BE1D9AB8AC}"/>
    <cellStyle name="Normal 8 4 2 2 2 3" xfId="2183" xr:uid="{146CA13D-29FB-42C9-A7B9-C9783BD8AEC1}"/>
    <cellStyle name="Normal 8 4 2 2 2 3 2" xfId="3823" xr:uid="{A09409F6-78ED-4D10-9906-6D7029B938E5}"/>
    <cellStyle name="Normal 8 4 2 2 2 3 3" xfId="3824" xr:uid="{69CAF464-A27F-44DA-8199-D950FAB7DE85}"/>
    <cellStyle name="Normal 8 4 2 2 2 3 4" xfId="3825" xr:uid="{BBE0CB17-1C59-4BAE-9435-5C70C3718091}"/>
    <cellStyle name="Normal 8 4 2 2 2 4" xfId="3826" xr:uid="{041D635E-A7CC-45BB-B494-2ED0007C6F77}"/>
    <cellStyle name="Normal 8 4 2 2 2 5" xfId="3827" xr:uid="{6BF139C9-EBDE-4BF4-B745-2DF51A6A4299}"/>
    <cellStyle name="Normal 8 4 2 2 2 6" xfId="3828" xr:uid="{9B4CFFAE-2E76-42F9-B863-1DD3CDA3F36E}"/>
    <cellStyle name="Normal 8 4 2 2 3" xfId="796" xr:uid="{C5892FE7-E0D3-4017-8261-FADA22A507D6}"/>
    <cellStyle name="Normal 8 4 2 2 3 2" xfId="2184" xr:uid="{1B01E94A-69FE-4A73-8411-A3C424AD691C}"/>
    <cellStyle name="Normal 8 4 2 2 3 2 2" xfId="3829" xr:uid="{B186AB5D-F89E-40E0-B9E4-DADF244D3836}"/>
    <cellStyle name="Normal 8 4 2 2 3 2 3" xfId="3830" xr:uid="{D13361B1-019A-4CFA-BE3B-FA7199D3F9E3}"/>
    <cellStyle name="Normal 8 4 2 2 3 2 4" xfId="3831" xr:uid="{E7C86594-33CD-4F81-BF9C-6A0AFD79FA1F}"/>
    <cellStyle name="Normal 8 4 2 2 3 3" xfId="3832" xr:uid="{F5842E14-5AFE-4165-83A8-D137970BCAC3}"/>
    <cellStyle name="Normal 8 4 2 2 3 4" xfId="3833" xr:uid="{6A781769-8DC7-48DB-BFC5-C3EF0A59A116}"/>
    <cellStyle name="Normal 8 4 2 2 3 5" xfId="3834" xr:uid="{861F84D3-3833-4153-88A4-AD40A0551EA8}"/>
    <cellStyle name="Normal 8 4 2 2 4" xfId="2185" xr:uid="{D1599F5F-BA0B-4185-951B-EBCE9515E7AE}"/>
    <cellStyle name="Normal 8 4 2 2 4 2" xfId="3835" xr:uid="{9B28B69E-880F-47E0-B7DF-B741A6C21F07}"/>
    <cellStyle name="Normal 8 4 2 2 4 3" xfId="3836" xr:uid="{C4FD478B-0B2D-4867-9B70-0ED7209887A7}"/>
    <cellStyle name="Normal 8 4 2 2 4 4" xfId="3837" xr:uid="{3DBD51E2-4A7E-493C-8DAA-597416861548}"/>
    <cellStyle name="Normal 8 4 2 2 5" xfId="3838" xr:uid="{DF49BBED-88E8-47DC-83F5-6D0C54A37A4C}"/>
    <cellStyle name="Normal 8 4 2 2 5 2" xfId="3839" xr:uid="{A2D79ABF-DBCA-4845-95E5-2DA81557D163}"/>
    <cellStyle name="Normal 8 4 2 2 5 3" xfId="3840" xr:uid="{FE72DF4C-099C-42C1-9575-B242439F6805}"/>
    <cellStyle name="Normal 8 4 2 2 5 4" xfId="3841" xr:uid="{091EBD61-D89C-404E-A9B1-A75479E70ACC}"/>
    <cellStyle name="Normal 8 4 2 2 6" xfId="3842" xr:uid="{EC0DB03A-FEA8-4989-9FD7-86519B69754A}"/>
    <cellStyle name="Normal 8 4 2 2 7" xfId="3843" xr:uid="{F51438A6-2F4D-4B0C-B483-AE3BCDF9BCF9}"/>
    <cellStyle name="Normal 8 4 2 2 8" xfId="3844" xr:uid="{B9B42082-2891-48E3-BE2A-641C3445D75D}"/>
    <cellStyle name="Normal 8 4 2 3" xfId="797" xr:uid="{86360FE8-64D7-42C1-ACA1-7F17879BAE90}"/>
    <cellStyle name="Normal 8 4 2 3 2" xfId="798" xr:uid="{0C4655BD-0CCC-4EB4-82B7-42B0EE52947A}"/>
    <cellStyle name="Normal 8 4 2 3 2 2" xfId="799" xr:uid="{793EF91E-8C01-44B8-90D3-FE48FE0F930C}"/>
    <cellStyle name="Normal 8 4 2 3 2 3" xfId="3845" xr:uid="{8B7F7D2D-AA7B-4B1C-B54B-83BBC55002B2}"/>
    <cellStyle name="Normal 8 4 2 3 2 4" xfId="3846" xr:uid="{B5CBE9EA-1351-4C3E-81C5-352EAB353C9B}"/>
    <cellStyle name="Normal 8 4 2 3 3" xfId="800" xr:uid="{200C23F4-A581-4759-9178-A5781A5438A2}"/>
    <cellStyle name="Normal 8 4 2 3 3 2" xfId="3847" xr:uid="{8F1CECB3-8E98-4D5A-B5CE-2A3C210A4A51}"/>
    <cellStyle name="Normal 8 4 2 3 3 3" xfId="3848" xr:uid="{FAAC1F5D-611E-400F-81EC-006A4C7496EF}"/>
    <cellStyle name="Normal 8 4 2 3 3 4" xfId="3849" xr:uid="{1CC98086-5B74-42FD-AF4B-F992D6601B45}"/>
    <cellStyle name="Normal 8 4 2 3 4" xfId="3850" xr:uid="{F8093511-7D74-40E6-BF26-6045E41847C0}"/>
    <cellStyle name="Normal 8 4 2 3 5" xfId="3851" xr:uid="{2F0DABCB-80EC-4A5E-A443-CB9C3163D0C4}"/>
    <cellStyle name="Normal 8 4 2 3 6" xfId="3852" xr:uid="{DA2CEC97-CC0B-4863-A8FF-B927EBEBA3D1}"/>
    <cellStyle name="Normal 8 4 2 4" xfId="801" xr:uid="{6B3445C4-A82F-43D6-A8C6-3E4F40C65A6E}"/>
    <cellStyle name="Normal 8 4 2 4 2" xfId="802" xr:uid="{D99F7DEE-A7AC-469C-8525-3BFF4528335B}"/>
    <cellStyle name="Normal 8 4 2 4 2 2" xfId="3853" xr:uid="{12E97F8A-8F2F-4632-BBD4-7122A3081EE9}"/>
    <cellStyle name="Normal 8 4 2 4 2 3" xfId="3854" xr:uid="{E66EE713-8795-4C8F-8C72-7C4382475418}"/>
    <cellStyle name="Normal 8 4 2 4 2 4" xfId="3855" xr:uid="{F562B49B-7A9F-4446-BAC2-5465EA49B964}"/>
    <cellStyle name="Normal 8 4 2 4 3" xfId="3856" xr:uid="{66E03B7D-4A94-4F19-B3A2-19E3A6E3E155}"/>
    <cellStyle name="Normal 8 4 2 4 4" xfId="3857" xr:uid="{E119BDB9-2417-44C2-9623-A7D322111121}"/>
    <cellStyle name="Normal 8 4 2 4 5" xfId="3858" xr:uid="{C90B0540-8C59-449C-8359-DF8B0A75DC2D}"/>
    <cellStyle name="Normal 8 4 2 5" xfId="803" xr:uid="{267EAB10-6B03-49EE-A0DF-E81268AE4D21}"/>
    <cellStyle name="Normal 8 4 2 5 2" xfId="3859" xr:uid="{CC6E5CE7-F014-4785-B2DC-DC4EA247B508}"/>
    <cellStyle name="Normal 8 4 2 5 3" xfId="3860" xr:uid="{2D88F64C-DDDD-4359-9837-405400B6EB89}"/>
    <cellStyle name="Normal 8 4 2 5 4" xfId="3861" xr:uid="{261AD77D-0FBA-4193-9617-D645997DDB57}"/>
    <cellStyle name="Normal 8 4 2 6" xfId="3862" xr:uid="{F44B6B7F-B3CC-4319-9263-AFC2A303D0D7}"/>
    <cellStyle name="Normal 8 4 2 6 2" xfId="3863" xr:uid="{7AFF9024-B422-434F-AC79-E36977B36149}"/>
    <cellStyle name="Normal 8 4 2 6 3" xfId="3864" xr:uid="{9BF88F5E-2592-4EDF-BC0A-970917AD6577}"/>
    <cellStyle name="Normal 8 4 2 6 4" xfId="3865" xr:uid="{50631D8D-CF62-4064-A633-1772133B0FAB}"/>
    <cellStyle name="Normal 8 4 2 7" xfId="3866" xr:uid="{26D741D6-45D2-4362-84BF-FC5E836B10C1}"/>
    <cellStyle name="Normal 8 4 2 8" xfId="3867" xr:uid="{B26CA3A5-6553-4181-BBF0-77CEC4BAD2AF}"/>
    <cellStyle name="Normal 8 4 2 9" xfId="3868" xr:uid="{46A4D1C2-E789-4F60-9CAF-6837141DCCC7}"/>
    <cellStyle name="Normal 8 4 3" xfId="391" xr:uid="{15477343-9203-4E86-9A09-C3ADBE924151}"/>
    <cellStyle name="Normal 8 4 3 2" xfId="804" xr:uid="{EE8AED15-9C87-46E0-B22C-FEC5B3D989F1}"/>
    <cellStyle name="Normal 8 4 3 2 2" xfId="805" xr:uid="{CFCB76E9-D374-434D-85B9-5ED78067CF06}"/>
    <cellStyle name="Normal 8 4 3 2 2 2" xfId="2186" xr:uid="{AECB0F28-72C2-4F13-B419-C309261B45E2}"/>
    <cellStyle name="Normal 8 4 3 2 2 2 2" xfId="2187" xr:uid="{DAB783FF-B89A-4C84-8780-2A0498B62F8B}"/>
    <cellStyle name="Normal 8 4 3 2 2 3" xfId="2188" xr:uid="{2C3FA606-C57F-4EDC-9A22-BFE159611E68}"/>
    <cellStyle name="Normal 8 4 3 2 2 4" xfId="3869" xr:uid="{D8942807-9AF3-44F8-AEB6-9CD05971A67D}"/>
    <cellStyle name="Normal 8 4 3 2 3" xfId="2189" xr:uid="{DA784B70-8F01-4582-89FB-553119F4DA6F}"/>
    <cellStyle name="Normal 8 4 3 2 3 2" xfId="2190" xr:uid="{8C1B31BE-4A8E-4DB7-B786-DF78B02AEAB1}"/>
    <cellStyle name="Normal 8 4 3 2 3 3" xfId="3870" xr:uid="{AEFF6437-C17C-433F-94EE-729E61774EAD}"/>
    <cellStyle name="Normal 8 4 3 2 3 4" xfId="3871" xr:uid="{B528BFAE-D3FE-4E31-9F7D-0AFE5ED0FE65}"/>
    <cellStyle name="Normal 8 4 3 2 4" xfId="2191" xr:uid="{43786725-29CE-412D-81DF-E6D9365A25FD}"/>
    <cellStyle name="Normal 8 4 3 2 5" xfId="3872" xr:uid="{F78905FC-9FEE-4A8A-B61D-2318F97469B0}"/>
    <cellStyle name="Normal 8 4 3 2 6" xfId="3873" xr:uid="{FCB77ECD-4134-4814-9D17-158BF95B0BE6}"/>
    <cellStyle name="Normal 8 4 3 3" xfId="806" xr:uid="{53F48418-B381-41B7-93BA-288F3C10FC56}"/>
    <cellStyle name="Normal 8 4 3 3 2" xfId="2192" xr:uid="{6D65DDFF-171E-46CE-A836-0C8AFC635CEB}"/>
    <cellStyle name="Normal 8 4 3 3 2 2" xfId="2193" xr:uid="{F8BADA26-EEBB-4F11-805D-FF7EE23C5D91}"/>
    <cellStyle name="Normal 8 4 3 3 2 3" xfId="3874" xr:uid="{D1EAEA52-5459-4379-8C56-068F786DDA2F}"/>
    <cellStyle name="Normal 8 4 3 3 2 4" xfId="3875" xr:uid="{B520F3D4-E9D0-4F6C-A6FF-4E28AB633DB9}"/>
    <cellStyle name="Normal 8 4 3 3 3" xfId="2194" xr:uid="{0FF21D84-F3BB-4376-8D46-A45E51237668}"/>
    <cellStyle name="Normal 8 4 3 3 4" xfId="3876" xr:uid="{3132E6BC-F895-46E5-AC1D-B368A7011903}"/>
    <cellStyle name="Normal 8 4 3 3 5" xfId="3877" xr:uid="{A0A3A423-9A81-4744-8F87-3395E7D9B445}"/>
    <cellStyle name="Normal 8 4 3 4" xfId="2195" xr:uid="{AF2A6A8A-43BA-4ED4-9885-2B7D670B1C55}"/>
    <cellStyle name="Normal 8 4 3 4 2" xfId="2196" xr:uid="{3EFB7787-20DE-4E41-822E-2D4B85EE0EA8}"/>
    <cellStyle name="Normal 8 4 3 4 3" xfId="3878" xr:uid="{3CDC6619-CCEC-4D74-80EA-0D17B105FB50}"/>
    <cellStyle name="Normal 8 4 3 4 4" xfId="3879" xr:uid="{D47FE0F0-C3CB-4228-81E0-E0A5B480107B}"/>
    <cellStyle name="Normal 8 4 3 5" xfId="2197" xr:uid="{8E6995AD-2295-41CD-B2A8-746D3E13714E}"/>
    <cellStyle name="Normal 8 4 3 5 2" xfId="3880" xr:uid="{E58A1531-A7D2-4B9D-9228-B0C83AD1C68C}"/>
    <cellStyle name="Normal 8 4 3 5 3" xfId="3881" xr:uid="{FC8F0189-3536-47E4-902E-C76E0D7B920A}"/>
    <cellStyle name="Normal 8 4 3 5 4" xfId="3882" xr:uid="{2A750E2F-2DDB-4BEC-BD3A-1F6AF9623942}"/>
    <cellStyle name="Normal 8 4 3 6" xfId="3883" xr:uid="{A6390600-9799-4D63-B654-08B2FA0C7C36}"/>
    <cellStyle name="Normal 8 4 3 7" xfId="3884" xr:uid="{1CA006C6-E046-42B4-9A07-AA3220137690}"/>
    <cellStyle name="Normal 8 4 3 8" xfId="3885" xr:uid="{02D8B1D5-3724-472E-AB3E-4F3429BD8AC3}"/>
    <cellStyle name="Normal 8 4 4" xfId="392" xr:uid="{87CBCA68-A6EF-47EE-90FA-AEE7F2B8384C}"/>
    <cellStyle name="Normal 8 4 4 2" xfId="807" xr:uid="{F61ADCF9-69BE-4C3C-8B81-42C3EAAFBA3C}"/>
    <cellStyle name="Normal 8 4 4 2 2" xfId="808" xr:uid="{7550451A-1C3E-43CD-8E51-000F439DDD06}"/>
    <cellStyle name="Normal 8 4 4 2 2 2" xfId="2198" xr:uid="{F3A13DAB-A761-4BD6-94D3-8F19EBB9CFCB}"/>
    <cellStyle name="Normal 8 4 4 2 2 3" xfId="3886" xr:uid="{CBE2B769-690A-4DF1-9C39-A7A044C85770}"/>
    <cellStyle name="Normal 8 4 4 2 2 4" xfId="3887" xr:uid="{BC67FD99-52DB-4C34-A973-D0428A93AE4B}"/>
    <cellStyle name="Normal 8 4 4 2 3" xfId="2199" xr:uid="{EDA90257-7C08-4CEA-A7F7-247D67F4D7E7}"/>
    <cellStyle name="Normal 8 4 4 2 4" xfId="3888" xr:uid="{57A1AF46-E705-4385-8F7C-413098FC8A0E}"/>
    <cellStyle name="Normal 8 4 4 2 5" xfId="3889" xr:uid="{1E6B80CD-1454-4FD2-94D9-340B5A0BEB42}"/>
    <cellStyle name="Normal 8 4 4 3" xfId="809" xr:uid="{56C51293-ADCB-4FDE-B702-617290F6C0F5}"/>
    <cellStyle name="Normal 8 4 4 3 2" xfId="2200" xr:uid="{7C1EF286-0E75-48C9-B0CF-E8CD4099D56B}"/>
    <cellStyle name="Normal 8 4 4 3 3" xfId="3890" xr:uid="{51522F14-EA7B-4832-9532-76401F70F22B}"/>
    <cellStyle name="Normal 8 4 4 3 4" xfId="3891" xr:uid="{26B36808-E4A2-4E58-8C44-E718CBF95AF4}"/>
    <cellStyle name="Normal 8 4 4 4" xfId="2201" xr:uid="{5B39F368-90B5-4365-8B6F-03963EE353FB}"/>
    <cellStyle name="Normal 8 4 4 4 2" xfId="3892" xr:uid="{5E27A8C3-368E-40C0-94E0-B404951794E1}"/>
    <cellStyle name="Normal 8 4 4 4 3" xfId="3893" xr:uid="{E9E13F8C-6A81-4113-9707-46EC3E9CA7CB}"/>
    <cellStyle name="Normal 8 4 4 4 4" xfId="3894" xr:uid="{D0583BF3-465E-45B7-B7EE-687BFEC4F303}"/>
    <cellStyle name="Normal 8 4 4 5" xfId="3895" xr:uid="{4378E177-F8CC-4FA7-87AB-C4C9CF2DF513}"/>
    <cellStyle name="Normal 8 4 4 6" xfId="3896" xr:uid="{7BE8F3FC-126D-4209-B458-65D593AF87FE}"/>
    <cellStyle name="Normal 8 4 4 7" xfId="3897" xr:uid="{1BAB2DCB-B651-437F-A515-3A9C49200288}"/>
    <cellStyle name="Normal 8 4 5" xfId="393" xr:uid="{8B93E45A-0A99-4C33-A794-7C53D38E0CAB}"/>
    <cellStyle name="Normal 8 4 5 2" xfId="810" xr:uid="{A0635267-D4F8-4ED7-BB7E-52A74053A37D}"/>
    <cellStyle name="Normal 8 4 5 2 2" xfId="2202" xr:uid="{C32FC738-77B9-4EAA-B61E-403FD03A6674}"/>
    <cellStyle name="Normal 8 4 5 2 3" xfId="3898" xr:uid="{65846E25-C6E1-4C89-A548-C2EE820EA485}"/>
    <cellStyle name="Normal 8 4 5 2 4" xfId="3899" xr:uid="{57F94D98-AC54-4943-8BF3-C0FA191C2676}"/>
    <cellStyle name="Normal 8 4 5 3" xfId="2203" xr:uid="{D4420DCF-C186-4555-AE42-09189E11750C}"/>
    <cellStyle name="Normal 8 4 5 3 2" xfId="3900" xr:uid="{D13FA8F4-F5EE-4DF5-8C5C-CD0556342E7A}"/>
    <cellStyle name="Normal 8 4 5 3 3" xfId="3901" xr:uid="{4AC5919A-950F-4ACB-A58F-98C3228141A2}"/>
    <cellStyle name="Normal 8 4 5 3 4" xfId="3902" xr:uid="{7A6DCA5D-B348-4543-8698-1D30639C0204}"/>
    <cellStyle name="Normal 8 4 5 4" xfId="3903" xr:uid="{DFEE8174-75AC-4A3E-9248-E27291C95F3C}"/>
    <cellStyle name="Normal 8 4 5 5" xfId="3904" xr:uid="{59B18197-631B-4A5D-A5FD-520DFC6CBB08}"/>
    <cellStyle name="Normal 8 4 5 6" xfId="3905" xr:uid="{1ABA3582-AEA2-4432-8513-E88D517B9BA2}"/>
    <cellStyle name="Normal 8 4 6" xfId="811" xr:uid="{BA5ED566-498E-4506-B46B-4964744B46AA}"/>
    <cellStyle name="Normal 8 4 6 2" xfId="2204" xr:uid="{C941A95E-7455-410E-A788-0B9234C3BA48}"/>
    <cellStyle name="Normal 8 4 6 2 2" xfId="3906" xr:uid="{F4F2B214-83DF-41AB-BBFC-E94E3366512C}"/>
    <cellStyle name="Normal 8 4 6 2 3" xfId="3907" xr:uid="{BC6C7C97-3F86-4349-BD11-FB1C76D711D8}"/>
    <cellStyle name="Normal 8 4 6 2 4" xfId="3908" xr:uid="{D04B3134-BA2B-4B8A-B73E-CAAE22577A91}"/>
    <cellStyle name="Normal 8 4 6 3" xfId="3909" xr:uid="{47265307-0087-4EDF-849F-0D7C17FC14DE}"/>
    <cellStyle name="Normal 8 4 6 4" xfId="3910" xr:uid="{91E16D75-C237-43DC-B44A-4E383CFDF793}"/>
    <cellStyle name="Normal 8 4 6 5" xfId="3911" xr:uid="{000E24F1-266C-4454-AA53-FD4B04E33212}"/>
    <cellStyle name="Normal 8 4 7" xfId="2205" xr:uid="{2E4D1FA4-4E15-4A5C-BCAD-B7E838D61DFD}"/>
    <cellStyle name="Normal 8 4 7 2" xfId="3912" xr:uid="{66921856-4534-45C4-A855-0308F30718BF}"/>
    <cellStyle name="Normal 8 4 7 3" xfId="3913" xr:uid="{7657F504-D633-4BAB-976B-D13C52BFD0B9}"/>
    <cellStyle name="Normal 8 4 7 4" xfId="3914" xr:uid="{0E1D3484-7E2B-4FA3-A0B8-DD6B9A0540EA}"/>
    <cellStyle name="Normal 8 4 8" xfId="3915" xr:uid="{AE13843C-0508-4E96-9AA7-B5D19FDA0987}"/>
    <cellStyle name="Normal 8 4 8 2" xfId="3916" xr:uid="{F7C1BC5E-F1CD-443C-9D17-F6945D452655}"/>
    <cellStyle name="Normal 8 4 8 3" xfId="3917" xr:uid="{50432D88-C511-4699-A3FC-C8EFFE5C602D}"/>
    <cellStyle name="Normal 8 4 8 4" xfId="3918" xr:uid="{F09FE578-DE31-4937-A30A-EF59B378C705}"/>
    <cellStyle name="Normal 8 4 9" xfId="3919" xr:uid="{1ED07BC0-0D32-4139-9776-4B4EDAC24386}"/>
    <cellStyle name="Normal 8 5" xfId="161" xr:uid="{075DEC15-56E9-4918-9A81-D8776F828C3D}"/>
    <cellStyle name="Normal 8 5 2" xfId="162" xr:uid="{F6E69896-A8E0-4255-BD0E-2E66A162122B}"/>
    <cellStyle name="Normal 8 5 2 2" xfId="394" xr:uid="{5A1E040E-CF82-4DAB-85DB-FCF6785682CE}"/>
    <cellStyle name="Normal 8 5 2 2 2" xfId="812" xr:uid="{6954CBD2-B89F-49DD-93AE-7C0C579A380B}"/>
    <cellStyle name="Normal 8 5 2 2 2 2" xfId="2206" xr:uid="{924D618A-38B4-4B3A-8C1C-E369BAFF68B2}"/>
    <cellStyle name="Normal 8 5 2 2 2 3" xfId="3920" xr:uid="{69204169-0207-4807-82AF-60C9721FFA52}"/>
    <cellStyle name="Normal 8 5 2 2 2 4" xfId="3921" xr:uid="{2E15ED65-8FE6-4B15-930A-912E7C842D7B}"/>
    <cellStyle name="Normal 8 5 2 2 3" xfId="2207" xr:uid="{87EE3D2C-10A7-4FC2-B014-EE7344C7A95C}"/>
    <cellStyle name="Normal 8 5 2 2 3 2" xfId="3922" xr:uid="{87E668D3-F17B-43C2-8195-8990C245AC90}"/>
    <cellStyle name="Normal 8 5 2 2 3 3" xfId="3923" xr:uid="{ACB6230F-0A9B-4898-96C3-CC9966702F11}"/>
    <cellStyle name="Normal 8 5 2 2 3 4" xfId="3924" xr:uid="{F4C2909F-4D04-47B5-AD93-9AC2EF485937}"/>
    <cellStyle name="Normal 8 5 2 2 4" xfId="3925" xr:uid="{7048E574-63FE-4230-931F-4421DBE2C684}"/>
    <cellStyle name="Normal 8 5 2 2 5" xfId="3926" xr:uid="{07A2101C-E7F5-4B7F-85AE-CC715A262A09}"/>
    <cellStyle name="Normal 8 5 2 2 6" xfId="3927" xr:uid="{3489BCF1-2274-4184-9D34-8591024B90C2}"/>
    <cellStyle name="Normal 8 5 2 3" xfId="813" xr:uid="{8F46F997-CD09-408F-830F-CFB16E1BA4B6}"/>
    <cellStyle name="Normal 8 5 2 3 2" xfId="2208" xr:uid="{E1C33F3E-FCAE-4828-A7D9-AFBEEDB0AB75}"/>
    <cellStyle name="Normal 8 5 2 3 2 2" xfId="3928" xr:uid="{805852B4-BDC9-4DBF-927A-A577017A870A}"/>
    <cellStyle name="Normal 8 5 2 3 2 3" xfId="3929" xr:uid="{13596EE2-0356-479E-B5FE-346AF0B6AC7E}"/>
    <cellStyle name="Normal 8 5 2 3 2 4" xfId="3930" xr:uid="{3C06B14E-A938-4F24-85BE-21763B526DDE}"/>
    <cellStyle name="Normal 8 5 2 3 3" xfId="3931" xr:uid="{13DDDFFD-F04A-4CAE-A435-3951B653FF50}"/>
    <cellStyle name="Normal 8 5 2 3 4" xfId="3932" xr:uid="{D3E767EE-1CC5-4BF4-B243-F81629E83AE1}"/>
    <cellStyle name="Normal 8 5 2 3 5" xfId="3933" xr:uid="{56A3ED1B-8660-4834-858B-BA9586867F15}"/>
    <cellStyle name="Normal 8 5 2 4" xfId="2209" xr:uid="{503F7A9C-F9E5-458F-BFE7-E92E1BFAF81C}"/>
    <cellStyle name="Normal 8 5 2 4 2" xfId="3934" xr:uid="{702D6FC9-6B48-408A-A0C3-345ED2AF68A1}"/>
    <cellStyle name="Normal 8 5 2 4 3" xfId="3935" xr:uid="{324241E7-EF0F-422C-B805-BB58243F2D2D}"/>
    <cellStyle name="Normal 8 5 2 4 4" xfId="3936" xr:uid="{64188B76-79C2-47B2-85FB-34ACA6BC4ED3}"/>
    <cellStyle name="Normal 8 5 2 5" xfId="3937" xr:uid="{68B949A8-C47B-4454-8B47-EFE5887348AF}"/>
    <cellStyle name="Normal 8 5 2 5 2" xfId="3938" xr:uid="{9FA4425D-AD9D-4CEF-B062-F67AE105C0E2}"/>
    <cellStyle name="Normal 8 5 2 5 3" xfId="3939" xr:uid="{6FB81526-4F8B-49F7-9254-E59F18FB2EDE}"/>
    <cellStyle name="Normal 8 5 2 5 4" xfId="3940" xr:uid="{1C7E2B71-1873-41AD-BDEE-53D513E5799E}"/>
    <cellStyle name="Normal 8 5 2 6" xfId="3941" xr:uid="{603D2EE0-3381-4B53-A65D-C0B43944FC4F}"/>
    <cellStyle name="Normal 8 5 2 7" xfId="3942" xr:uid="{58BF4F48-2479-46FA-AFEA-49256C0A955C}"/>
    <cellStyle name="Normal 8 5 2 8" xfId="3943" xr:uid="{3733ED9A-B150-4AE7-933B-4955784A1E0B}"/>
    <cellStyle name="Normal 8 5 3" xfId="395" xr:uid="{AA6991E1-C66E-4E35-8075-8EC6C9C05E3E}"/>
    <cellStyle name="Normal 8 5 3 2" xfId="814" xr:uid="{BBBC4E43-3110-4781-99AD-27589BC334EF}"/>
    <cellStyle name="Normal 8 5 3 2 2" xfId="815" xr:uid="{4BFDE9AD-7CB8-429D-B0A1-2A17D95EC7E8}"/>
    <cellStyle name="Normal 8 5 3 2 3" xfId="3944" xr:uid="{6AD9E479-8C25-412D-A638-1AAE73F54CF6}"/>
    <cellStyle name="Normal 8 5 3 2 4" xfId="3945" xr:uid="{F7891973-15B6-4D47-8614-89B906BFEFA7}"/>
    <cellStyle name="Normal 8 5 3 3" xfId="816" xr:uid="{1E6CB6A9-FB67-4348-B149-224A98C3480F}"/>
    <cellStyle name="Normal 8 5 3 3 2" xfId="3946" xr:uid="{3708C09E-F1A8-4797-8D1F-97E2E0C6E60A}"/>
    <cellStyle name="Normal 8 5 3 3 3" xfId="3947" xr:uid="{91347AA0-BE40-4C5F-8857-6010DEC02D49}"/>
    <cellStyle name="Normal 8 5 3 3 4" xfId="3948" xr:uid="{18FF5DE7-32D3-49AC-9BFA-7CB1C77872F7}"/>
    <cellStyle name="Normal 8 5 3 4" xfId="3949" xr:uid="{1A63BF7D-EE23-4F24-AD1F-1BE583B6D4D2}"/>
    <cellStyle name="Normal 8 5 3 5" xfId="3950" xr:uid="{86B49195-E46D-490D-9257-B16A4C95A9F0}"/>
    <cellStyle name="Normal 8 5 3 6" xfId="3951" xr:uid="{4FA087E5-3B27-4F31-8DE1-3D6AD1A4F040}"/>
    <cellStyle name="Normal 8 5 4" xfId="396" xr:uid="{91244482-6098-41D8-A6B0-1A0CB7902A28}"/>
    <cellStyle name="Normal 8 5 4 2" xfId="817" xr:uid="{CD683B31-CE5F-47D2-98A7-4736BD506346}"/>
    <cellStyle name="Normal 8 5 4 2 2" xfId="3952" xr:uid="{0C663AB2-FA7C-422D-8528-26DCE0CB13C7}"/>
    <cellStyle name="Normal 8 5 4 2 3" xfId="3953" xr:uid="{1C2D0B23-A4FF-430F-B177-D66B1E449CF7}"/>
    <cellStyle name="Normal 8 5 4 2 4" xfId="3954" xr:uid="{6771C4F0-517B-4E11-885A-2333ECB83627}"/>
    <cellStyle name="Normal 8 5 4 3" xfId="3955" xr:uid="{8A3D63D8-B2FF-4E15-8553-B590DEC8885B}"/>
    <cellStyle name="Normal 8 5 4 4" xfId="3956" xr:uid="{055E1C5A-EC3E-4D77-9440-41D93C52362E}"/>
    <cellStyle name="Normal 8 5 4 5" xfId="3957" xr:uid="{51826E6F-2A5E-4945-B6E2-CA64644E608B}"/>
    <cellStyle name="Normal 8 5 5" xfId="818" xr:uid="{88CF37E7-5DD0-419B-A0B4-7F26EB21886E}"/>
    <cellStyle name="Normal 8 5 5 2" xfId="3958" xr:uid="{F116F005-E08A-4AAA-982B-691BBCED4922}"/>
    <cellStyle name="Normal 8 5 5 3" xfId="3959" xr:uid="{9267B682-9BBC-4F83-9642-7232AD34E785}"/>
    <cellStyle name="Normal 8 5 5 4" xfId="3960" xr:uid="{3E18C654-D938-4D89-A602-EF5730089929}"/>
    <cellStyle name="Normal 8 5 6" xfId="3961" xr:uid="{AC981F6A-2D4F-42F6-B623-84077C4C6C5A}"/>
    <cellStyle name="Normal 8 5 6 2" xfId="3962" xr:uid="{5DBB30C1-3709-409E-ADE7-DF79C056C94C}"/>
    <cellStyle name="Normal 8 5 6 3" xfId="3963" xr:uid="{2B9F1AEB-CFAB-4B64-B987-48201EE6443C}"/>
    <cellStyle name="Normal 8 5 6 4" xfId="3964" xr:uid="{9AB363AE-4711-420A-AC3A-4EF0AB2C2A2E}"/>
    <cellStyle name="Normal 8 5 7" xfId="3965" xr:uid="{B2B707E7-7BF0-4F65-99DC-A0BABCDF1350}"/>
    <cellStyle name="Normal 8 5 8" xfId="3966" xr:uid="{37540558-CF4D-48A7-9489-5AC16A5DBF22}"/>
    <cellStyle name="Normal 8 5 9" xfId="3967" xr:uid="{1E7860DF-CBE2-4897-A38C-07DEF11C22A5}"/>
    <cellStyle name="Normal 8 6" xfId="163" xr:uid="{74F6752F-088C-40C6-9CED-3042D1ED0DA2}"/>
    <cellStyle name="Normal 8 6 2" xfId="397" xr:uid="{4F4FC25C-CD6E-4818-88B5-9D10E86AC670}"/>
    <cellStyle name="Normal 8 6 2 2" xfId="819" xr:uid="{9A0C1781-EA85-4BF3-AE58-68C73E01AE2C}"/>
    <cellStyle name="Normal 8 6 2 2 2" xfId="2210" xr:uid="{8E5959FA-F5E2-442F-B6C8-59974AD9A213}"/>
    <cellStyle name="Normal 8 6 2 2 2 2" xfId="2211" xr:uid="{D6E558AF-D813-4F35-997A-53FCFF3CA1EF}"/>
    <cellStyle name="Normal 8 6 2 2 3" xfId="2212" xr:uid="{802869C9-68AE-4C87-9D3F-CB9EE34257C3}"/>
    <cellStyle name="Normal 8 6 2 2 4" xfId="3968" xr:uid="{786EDCC2-C6B1-42F4-82A8-52F5B4D02405}"/>
    <cellStyle name="Normal 8 6 2 3" xfId="2213" xr:uid="{FFC96B5B-0B29-4245-A4D1-B6752FAF8E02}"/>
    <cellStyle name="Normal 8 6 2 3 2" xfId="2214" xr:uid="{5A9CE933-0F8F-489C-9C08-D92601CF55E4}"/>
    <cellStyle name="Normal 8 6 2 3 3" xfId="3969" xr:uid="{0980CA61-DB5D-4E22-AA9F-86A832E2241D}"/>
    <cellStyle name="Normal 8 6 2 3 4" xfId="3970" xr:uid="{71CE0742-82DA-4C56-A833-386BABB655DD}"/>
    <cellStyle name="Normal 8 6 2 4" xfId="2215" xr:uid="{5F61B3B9-CE11-45D6-A812-75EFB92C996A}"/>
    <cellStyle name="Normal 8 6 2 5" xfId="3971" xr:uid="{5CE941B9-19A0-4353-A98A-3299F3531706}"/>
    <cellStyle name="Normal 8 6 2 6" xfId="3972" xr:uid="{447F295E-DEE1-429A-959D-AFB73B0ECEA2}"/>
    <cellStyle name="Normal 8 6 3" xfId="820" xr:uid="{02D22716-712F-43F8-B572-D2C89AAFB6CC}"/>
    <cellStyle name="Normal 8 6 3 2" xfId="2216" xr:uid="{F6E81904-BA58-4CF4-8ACD-A6342AE7A4D1}"/>
    <cellStyle name="Normal 8 6 3 2 2" xfId="2217" xr:uid="{F546AAFC-5DD5-4944-8B4B-D222291C123C}"/>
    <cellStyle name="Normal 8 6 3 2 3" xfId="3973" xr:uid="{9EE07A4C-68B5-46F3-8EBB-9ED893E97BE2}"/>
    <cellStyle name="Normal 8 6 3 2 4" xfId="3974" xr:uid="{21BB4E0A-ECBC-4E2F-891A-7816F6380B9A}"/>
    <cellStyle name="Normal 8 6 3 3" xfId="2218" xr:uid="{A6FDC435-E22F-4E38-8EA4-48B7EFF1E6E1}"/>
    <cellStyle name="Normal 8 6 3 4" xfId="3975" xr:uid="{61CD5E1D-74C2-4A7C-8C81-989C8FFE4251}"/>
    <cellStyle name="Normal 8 6 3 5" xfId="3976" xr:uid="{8D71B32A-CE56-47BF-83B8-6C724E2B6BA6}"/>
    <cellStyle name="Normal 8 6 4" xfId="2219" xr:uid="{31A2F1F7-8768-4E25-B0BB-B6C60A1CB96B}"/>
    <cellStyle name="Normal 8 6 4 2" xfId="2220" xr:uid="{8E1D88AE-0781-4603-926C-F7D3CB88CA47}"/>
    <cellStyle name="Normal 8 6 4 3" xfId="3977" xr:uid="{7C065339-8747-444E-9594-CE384569D404}"/>
    <cellStyle name="Normal 8 6 4 4" xfId="3978" xr:uid="{AD310DB2-4124-4F77-88CD-77BBD4F5018B}"/>
    <cellStyle name="Normal 8 6 5" xfId="2221" xr:uid="{D9CF5555-CE11-4AB7-B0FF-5BD4F33FB335}"/>
    <cellStyle name="Normal 8 6 5 2" xfId="3979" xr:uid="{A2782A40-D02B-4B4E-B5F3-E6799290798F}"/>
    <cellStyle name="Normal 8 6 5 3" xfId="3980" xr:uid="{8860BFC5-792A-4F75-9072-A91DD0F95CAC}"/>
    <cellStyle name="Normal 8 6 5 4" xfId="3981" xr:uid="{32FBAF85-AB6C-4E95-9D3C-0191F3C4D589}"/>
    <cellStyle name="Normal 8 6 6" xfId="3982" xr:uid="{299334CD-E504-4DA3-89CA-798F0C5ED8AF}"/>
    <cellStyle name="Normal 8 6 7" xfId="3983" xr:uid="{A6EC38CE-8B38-49EC-B222-12324D562778}"/>
    <cellStyle name="Normal 8 6 8" xfId="3984" xr:uid="{BC074898-5048-42A5-A00C-2F6620723D96}"/>
    <cellStyle name="Normal 8 7" xfId="398" xr:uid="{F9472C6B-7B22-4E16-B643-EB2C544C6548}"/>
    <cellStyle name="Normal 8 7 2" xfId="821" xr:uid="{EE76FE63-D44A-4F49-8781-5C7614ED77A3}"/>
    <cellStyle name="Normal 8 7 2 2" xfId="822" xr:uid="{DA64F990-824C-44CF-B60B-23B639375335}"/>
    <cellStyle name="Normal 8 7 2 2 2" xfId="2222" xr:uid="{A8AE14F2-6557-4C0F-91C6-D75FC14A24E4}"/>
    <cellStyle name="Normal 8 7 2 2 3" xfId="3985" xr:uid="{27EC5699-6274-46FC-8BAA-76EE04B69670}"/>
    <cellStyle name="Normal 8 7 2 2 4" xfId="3986" xr:uid="{2254EDB6-5EED-4906-A572-3B4B2BABD5BF}"/>
    <cellStyle name="Normal 8 7 2 3" xfId="2223" xr:uid="{EF401534-7CF5-452E-BE0E-699B50E48A24}"/>
    <cellStyle name="Normal 8 7 2 4" xfId="3987" xr:uid="{FA2BBB7D-CC72-4DA9-8B4E-0ACE77E35016}"/>
    <cellStyle name="Normal 8 7 2 5" xfId="3988" xr:uid="{6A258A3B-214A-4C3C-BFAA-8FD7DCCC5353}"/>
    <cellStyle name="Normal 8 7 3" xfId="823" xr:uid="{56D1B29C-189E-4163-BAE6-4E2A658A8925}"/>
    <cellStyle name="Normal 8 7 3 2" xfId="2224" xr:uid="{033A5BD3-BF83-4F47-BC9C-B952CA2375AD}"/>
    <cellStyle name="Normal 8 7 3 3" xfId="3989" xr:uid="{54DD579F-85D9-446B-966B-44191F52AA60}"/>
    <cellStyle name="Normal 8 7 3 4" xfId="3990" xr:uid="{47DD7DDE-74ED-4541-8E50-C90C1F1E5FDC}"/>
    <cellStyle name="Normal 8 7 4" xfId="2225" xr:uid="{D760BC11-FA18-4D84-A337-67806424628F}"/>
    <cellStyle name="Normal 8 7 4 2" xfId="3991" xr:uid="{5DA31CB7-CC08-46EF-A4D4-B2917FC74706}"/>
    <cellStyle name="Normal 8 7 4 3" xfId="3992" xr:uid="{8796DBA3-DBD3-4B2F-9F80-BFEA58462309}"/>
    <cellStyle name="Normal 8 7 4 4" xfId="3993" xr:uid="{7096794E-7392-47EE-A19A-BDDD94FA7C0C}"/>
    <cellStyle name="Normal 8 7 5" xfId="3994" xr:uid="{38E6FD6C-3200-4981-B13E-2CCD7987B6DF}"/>
    <cellStyle name="Normal 8 7 6" xfId="3995" xr:uid="{244CAD9A-4210-4340-A29F-588EEB305B56}"/>
    <cellStyle name="Normal 8 7 7" xfId="3996" xr:uid="{73F1FC28-4D09-4C85-ABD1-7F7628349D12}"/>
    <cellStyle name="Normal 8 8" xfId="399" xr:uid="{99F69C04-B880-4875-A4D1-1E350E30059D}"/>
    <cellStyle name="Normal 8 8 2" xfId="824" xr:uid="{FC1FC619-3C8B-4966-8956-A8AE2BC56996}"/>
    <cellStyle name="Normal 8 8 2 2" xfId="2226" xr:uid="{0569816D-A3F7-4846-B932-258E27176280}"/>
    <cellStyle name="Normal 8 8 2 3" xfId="3997" xr:uid="{805E386A-17C8-49F0-A9D2-FED737489786}"/>
    <cellStyle name="Normal 8 8 2 4" xfId="3998" xr:uid="{75C818AB-C2A4-4CE4-A18C-6F381F1A56C3}"/>
    <cellStyle name="Normal 8 8 3" xfId="2227" xr:uid="{029115E5-CCAE-4BEC-9509-C354F47758F5}"/>
    <cellStyle name="Normal 8 8 3 2" xfId="3999" xr:uid="{D8B307B6-8A31-44E2-ADF7-E364374B3DF4}"/>
    <cellStyle name="Normal 8 8 3 3" xfId="4000" xr:uid="{D7874B8A-0796-4CEF-94EC-14648578AD17}"/>
    <cellStyle name="Normal 8 8 3 4" xfId="4001" xr:uid="{2456B586-0E36-43BC-90A5-56C5EC9DF0EC}"/>
    <cellStyle name="Normal 8 8 4" xfId="4002" xr:uid="{47F92CA1-9A9B-4BEB-B7A8-A2A83F1D2E2B}"/>
    <cellStyle name="Normal 8 8 5" xfId="4003" xr:uid="{86BB9FEB-E2A5-4572-AB4A-70DFB08D44BA}"/>
    <cellStyle name="Normal 8 8 6" xfId="4004" xr:uid="{13FD6F76-7228-44AC-8283-07015D50C0EE}"/>
    <cellStyle name="Normal 8 9" xfId="400" xr:uid="{20B07A44-D1A6-4FA0-B52F-19F059F68151}"/>
    <cellStyle name="Normal 8 9 2" xfId="2228" xr:uid="{A84AE09C-96A7-43F7-9D68-3FD5BC48C4BD}"/>
    <cellStyle name="Normal 8 9 2 2" xfId="4005" xr:uid="{AFC1E980-AD82-4565-A899-032FF9BF5E1F}"/>
    <cellStyle name="Normal 8 9 2 2 2" xfId="4410" xr:uid="{A6F3B58E-1B4F-4A35-B1CA-98001D2CC5E6}"/>
    <cellStyle name="Normal 8 9 2 2 3" xfId="4689" xr:uid="{9965E8FE-13B9-4186-8EFB-566170B01C0E}"/>
    <cellStyle name="Normal 8 9 2 3" xfId="4006" xr:uid="{7ABB5C43-6932-4C8F-8628-120C5E8F57A9}"/>
    <cellStyle name="Normal 8 9 2 4" xfId="4007" xr:uid="{A1D768CE-AB3D-4F41-9CDC-237081364ECE}"/>
    <cellStyle name="Normal 8 9 3" xfId="4008" xr:uid="{5C8E2FB8-4203-4669-B906-2FC2FB0DCD3A}"/>
    <cellStyle name="Normal 8 9 3 2" xfId="5343" xr:uid="{2D6C25E8-6EED-4468-9E3B-DCE49D439DE3}"/>
    <cellStyle name="Normal 8 9 4" xfId="4009" xr:uid="{B6FB31F1-DF00-425F-8321-4962B55B8C7A}"/>
    <cellStyle name="Normal 8 9 4 2" xfId="4580" xr:uid="{B9BD80EA-5165-41B7-B1CB-A58D4683F383}"/>
    <cellStyle name="Normal 8 9 4 3" xfId="4690" xr:uid="{DF8A417D-13DB-412A-867F-21E975159BD8}"/>
    <cellStyle name="Normal 8 9 4 4" xfId="4609" xr:uid="{970AFC23-DEA7-44CC-B57A-FCC8E0220AAE}"/>
    <cellStyle name="Normal 8 9 5" xfId="4010" xr:uid="{DFB12743-8829-4F83-A4E8-3B95D4DE916B}"/>
    <cellStyle name="Normal 9" xfId="164" xr:uid="{55FE6BC5-4E8E-400A-B7C5-96E8F80DE0BE}"/>
    <cellStyle name="Normal 9 10" xfId="401" xr:uid="{053B31B0-4097-45BA-B6D7-651A72B9F298}"/>
    <cellStyle name="Normal 9 10 2" xfId="2229" xr:uid="{4A9086AF-EA0A-448F-83E7-30F91F492757}"/>
    <cellStyle name="Normal 9 10 2 2" xfId="4011" xr:uid="{6B04A0FE-F8C8-49A7-BDAC-D596CB80FE46}"/>
    <cellStyle name="Normal 9 10 2 3" xfId="4012" xr:uid="{73CE9DF7-0203-41A6-8794-B2EE0D1AF98A}"/>
    <cellStyle name="Normal 9 10 2 4" xfId="4013" xr:uid="{81E891A0-772F-4235-B260-FE7F9AADF24A}"/>
    <cellStyle name="Normal 9 10 3" xfId="4014" xr:uid="{649282C5-1D90-4E4E-825A-08C0ECD62B89}"/>
    <cellStyle name="Normal 9 10 4" xfId="4015" xr:uid="{982B57B3-F0E6-4FE1-B31E-72F02AF94AF7}"/>
    <cellStyle name="Normal 9 10 5" xfId="4016" xr:uid="{3E69A631-1B79-455F-BD41-FE855273868F}"/>
    <cellStyle name="Normal 9 11" xfId="2230" xr:uid="{462F5381-78E0-431A-8474-F37698202C0A}"/>
    <cellStyle name="Normal 9 11 2" xfId="4017" xr:uid="{DFB37779-B447-4E43-8E05-BADDBFD748AB}"/>
    <cellStyle name="Normal 9 11 3" xfId="4018" xr:uid="{D2CE35A6-AF42-4761-9F00-EE6F62CBFA63}"/>
    <cellStyle name="Normal 9 11 4" xfId="4019" xr:uid="{DCA5C1E2-9BA4-4509-BEB7-4E899C506DB2}"/>
    <cellStyle name="Normal 9 12" xfId="4020" xr:uid="{A88EB5F6-22C5-4AA1-9AF9-877763145D10}"/>
    <cellStyle name="Normal 9 12 2" xfId="4021" xr:uid="{8BFFECB6-E09A-4F5A-9A4E-2803DAD81D60}"/>
    <cellStyle name="Normal 9 12 3" xfId="4022" xr:uid="{5E1477DE-D447-48D3-9BF6-4309C3897E35}"/>
    <cellStyle name="Normal 9 12 4" xfId="4023" xr:uid="{CB46D371-4260-463C-A887-665802B4C1B6}"/>
    <cellStyle name="Normal 9 13" xfId="4024" xr:uid="{2F9F9AF5-DB4F-41FE-8683-39B0E0AAF763}"/>
    <cellStyle name="Normal 9 13 2" xfId="4025" xr:uid="{510B7BA0-3993-42D8-9240-02DF3C2A4F84}"/>
    <cellStyle name="Normal 9 14" xfId="4026" xr:uid="{9C77FC6C-98DA-4D57-8125-BF25F5F76913}"/>
    <cellStyle name="Normal 9 15" xfId="4027" xr:uid="{05B64F6B-5184-4C2E-A0CA-72AABD8B8689}"/>
    <cellStyle name="Normal 9 16" xfId="4028" xr:uid="{ABFF65E4-6437-46F7-B6BC-743D4EF05967}"/>
    <cellStyle name="Normal 9 2" xfId="165" xr:uid="{3E088011-392A-4334-A467-846EBAB20B92}"/>
    <cellStyle name="Normal 9 2 2" xfId="402" xr:uid="{FB5661EA-024A-492B-AAA9-11AFF53588AF}"/>
    <cellStyle name="Normal 9 2 2 2" xfId="4672" xr:uid="{D42C1CE2-079C-4BB4-91CC-D76835540827}"/>
    <cellStyle name="Normal 9 2 3" xfId="4561" xr:uid="{FAA5E6DE-B6EE-4189-855D-E5175D3538AF}"/>
    <cellStyle name="Normal 9 3" xfId="166" xr:uid="{35F5E9EC-BF81-40EF-94E1-63F92AC38270}"/>
    <cellStyle name="Normal 9 3 10" xfId="4029" xr:uid="{DFA43B1A-1135-425F-B96B-F8C0E0F5DA0C}"/>
    <cellStyle name="Normal 9 3 11" xfId="4030" xr:uid="{9FA99B48-3F18-43BB-92FD-3FFDA18AFAE8}"/>
    <cellStyle name="Normal 9 3 2" xfId="167" xr:uid="{944D4563-74D0-404B-B3C3-C7482005EBA3}"/>
    <cellStyle name="Normal 9 3 2 2" xfId="168" xr:uid="{6D1846FF-3E2B-445C-A6F7-2168EFDD92DD}"/>
    <cellStyle name="Normal 9 3 2 2 2" xfId="403" xr:uid="{63DD060C-F457-42F7-B46C-38502D529F03}"/>
    <cellStyle name="Normal 9 3 2 2 2 2" xfId="825" xr:uid="{39EB1973-46DB-451E-A865-CCD7A1BA7992}"/>
    <cellStyle name="Normal 9 3 2 2 2 2 2" xfId="826" xr:uid="{8E589B83-070A-45C0-AD59-A48D6A2D1A01}"/>
    <cellStyle name="Normal 9 3 2 2 2 2 2 2" xfId="2231" xr:uid="{6E1D63F3-1FAB-402F-8AA6-D81E54F83F15}"/>
    <cellStyle name="Normal 9 3 2 2 2 2 2 2 2" xfId="2232" xr:uid="{5153F468-6AF7-4228-B581-CF95E9F00BBA}"/>
    <cellStyle name="Normal 9 3 2 2 2 2 2 3" xfId="2233" xr:uid="{CB7F9C3D-4FB9-43B8-BBD5-70068916D6B1}"/>
    <cellStyle name="Normal 9 3 2 2 2 2 3" xfId="2234" xr:uid="{E7DFBB83-E1A7-470D-8F1A-0CD129D0E4ED}"/>
    <cellStyle name="Normal 9 3 2 2 2 2 3 2" xfId="2235" xr:uid="{912397ED-BF1C-4C92-AE1D-09F5DB056C56}"/>
    <cellStyle name="Normal 9 3 2 2 2 2 4" xfId="2236" xr:uid="{014B0423-9C89-4612-B0DD-95A1F0447580}"/>
    <cellStyle name="Normal 9 3 2 2 2 3" xfId="827" xr:uid="{9F961DF0-BB9C-4BB3-990A-12605ED253CE}"/>
    <cellStyle name="Normal 9 3 2 2 2 3 2" xfId="2237" xr:uid="{01218E4C-0B1C-4C3E-B0AC-E59B7C4A70D0}"/>
    <cellStyle name="Normal 9 3 2 2 2 3 2 2" xfId="2238" xr:uid="{12CE6AC1-8D70-4015-B48C-CB43C301BF6F}"/>
    <cellStyle name="Normal 9 3 2 2 2 3 3" xfId="2239" xr:uid="{BF02F31B-95BB-40DF-A2A0-FA2F3A30BE77}"/>
    <cellStyle name="Normal 9 3 2 2 2 3 4" xfId="4031" xr:uid="{2E40B10C-E352-4B8A-AC8B-32C765798B0B}"/>
    <cellStyle name="Normal 9 3 2 2 2 4" xfId="2240" xr:uid="{ECE5722D-0447-4D68-B75D-D6C1ECE1A998}"/>
    <cellStyle name="Normal 9 3 2 2 2 4 2" xfId="2241" xr:uid="{08EEBC61-3389-4EE1-A905-38D73E76EE3B}"/>
    <cellStyle name="Normal 9 3 2 2 2 5" xfId="2242" xr:uid="{DBB935F5-95FC-4420-ADC3-E5A7C6819CF7}"/>
    <cellStyle name="Normal 9 3 2 2 2 6" xfId="4032" xr:uid="{D182D1F7-02D6-4420-830D-E55FC68ECC95}"/>
    <cellStyle name="Normal 9 3 2 2 3" xfId="404" xr:uid="{EC838AA0-E86D-4530-9F78-9C4B022D14C2}"/>
    <cellStyle name="Normal 9 3 2 2 3 2" xfId="828" xr:uid="{EE562053-456B-4050-8D9F-2FB4EDC159F3}"/>
    <cellStyle name="Normal 9 3 2 2 3 2 2" xfId="829" xr:uid="{3D5A80A1-EEF9-4200-A76C-59E990A79F70}"/>
    <cellStyle name="Normal 9 3 2 2 3 2 2 2" xfId="2243" xr:uid="{D079A61E-993C-4B27-966F-79308184E831}"/>
    <cellStyle name="Normal 9 3 2 2 3 2 2 2 2" xfId="2244" xr:uid="{7C6257A4-B45D-46CA-A83C-8570799F7463}"/>
    <cellStyle name="Normal 9 3 2 2 3 2 2 3" xfId="2245" xr:uid="{DDE4F60A-F1BF-4784-934A-B14CBD1519FF}"/>
    <cellStyle name="Normal 9 3 2 2 3 2 3" xfId="2246" xr:uid="{FD8E7B31-30D1-41D7-9044-9D0C372EFAFA}"/>
    <cellStyle name="Normal 9 3 2 2 3 2 3 2" xfId="2247" xr:uid="{A72A404D-5CCA-48B7-A410-8C04CDA7C923}"/>
    <cellStyle name="Normal 9 3 2 2 3 2 4" xfId="2248" xr:uid="{CE4E6926-BD06-4430-BFC7-B9224571E2C0}"/>
    <cellStyle name="Normal 9 3 2 2 3 3" xfId="830" xr:uid="{731E69BE-A845-4513-B658-A77173A4D623}"/>
    <cellStyle name="Normal 9 3 2 2 3 3 2" xfId="2249" xr:uid="{AD05E348-37AF-4E7E-9D1B-1AAE1996414D}"/>
    <cellStyle name="Normal 9 3 2 2 3 3 2 2" xfId="2250" xr:uid="{4C55D556-8D17-4678-AE2B-BF96C111EA10}"/>
    <cellStyle name="Normal 9 3 2 2 3 3 3" xfId="2251" xr:uid="{19648D92-2FBE-490C-9E2B-20AC6D5C9EBE}"/>
    <cellStyle name="Normal 9 3 2 2 3 4" xfId="2252" xr:uid="{2566534D-47B3-44D7-90AA-FB5DF8543552}"/>
    <cellStyle name="Normal 9 3 2 2 3 4 2" xfId="2253" xr:uid="{2088C9CC-1550-4489-9D28-C0BB5BA51D2A}"/>
    <cellStyle name="Normal 9 3 2 2 3 5" xfId="2254" xr:uid="{FD9F285C-494C-4436-B4D9-E36228589ECB}"/>
    <cellStyle name="Normal 9 3 2 2 4" xfId="831" xr:uid="{D2B38F11-31E0-4ECA-9824-D471CB87F437}"/>
    <cellStyle name="Normal 9 3 2 2 4 2" xfId="832" xr:uid="{8600151D-B05C-4307-B309-BB97857EB307}"/>
    <cellStyle name="Normal 9 3 2 2 4 2 2" xfId="2255" xr:uid="{F0ADAAFD-14D0-4885-B92A-B58F5B0087FF}"/>
    <cellStyle name="Normal 9 3 2 2 4 2 2 2" xfId="2256" xr:uid="{71FD1FA1-132C-4103-A592-52B7D40567C4}"/>
    <cellStyle name="Normal 9 3 2 2 4 2 3" xfId="2257" xr:uid="{B4105364-6DB0-49A4-ACD1-25D7CFD9ADC9}"/>
    <cellStyle name="Normal 9 3 2 2 4 3" xfId="2258" xr:uid="{BFADB85C-2CE8-49DE-941E-DB0B53982BD9}"/>
    <cellStyle name="Normal 9 3 2 2 4 3 2" xfId="2259" xr:uid="{2BCA79AE-C6C5-41C0-947D-2C896C714924}"/>
    <cellStyle name="Normal 9 3 2 2 4 4" xfId="2260" xr:uid="{72C740D1-A182-4E3D-8DED-FABAD065B48F}"/>
    <cellStyle name="Normal 9 3 2 2 5" xfId="833" xr:uid="{B60EF96A-20E6-4863-B20D-F9FCB7E4251F}"/>
    <cellStyle name="Normal 9 3 2 2 5 2" xfId="2261" xr:uid="{882F379B-3499-4BD9-905C-4EA7B5DCEF37}"/>
    <cellStyle name="Normal 9 3 2 2 5 2 2" xfId="2262" xr:uid="{5C31894B-E414-4EAD-B528-F5C510168F17}"/>
    <cellStyle name="Normal 9 3 2 2 5 3" xfId="2263" xr:uid="{8FA99B33-F3FA-4861-AEF1-4CB258B9A594}"/>
    <cellStyle name="Normal 9 3 2 2 5 4" xfId="4033" xr:uid="{527A915A-B54A-46B0-B403-E1B9D3244958}"/>
    <cellStyle name="Normal 9 3 2 2 6" xfId="2264" xr:uid="{CEB98935-D16A-4405-8D40-02406D3EB1C7}"/>
    <cellStyle name="Normal 9 3 2 2 6 2" xfId="2265" xr:uid="{97C1C10D-3790-4FC1-B267-5641C91CD2F2}"/>
    <cellStyle name="Normal 9 3 2 2 7" xfId="2266" xr:uid="{7F112CE8-D171-45A2-9323-89B1ECA34545}"/>
    <cellStyle name="Normal 9 3 2 2 8" xfId="4034" xr:uid="{DFE8473B-26AF-447C-BAE7-863B63926C53}"/>
    <cellStyle name="Normal 9 3 2 3" xfId="405" xr:uid="{17571B41-9EB3-4502-842C-AD408D79B083}"/>
    <cellStyle name="Normal 9 3 2 3 2" xfId="834" xr:uid="{5FA80E03-5F56-4FFA-88CE-536CDD8D5C05}"/>
    <cellStyle name="Normal 9 3 2 3 2 2" xfId="835" xr:uid="{27F28D0E-85CE-48D1-8FEE-D0AFC54C6F61}"/>
    <cellStyle name="Normal 9 3 2 3 2 2 2" xfId="2267" xr:uid="{4B5C4C14-53BB-44D6-97BD-99F1E485783F}"/>
    <cellStyle name="Normal 9 3 2 3 2 2 2 2" xfId="2268" xr:uid="{32154C26-A13B-43CD-9CEC-37667EF32203}"/>
    <cellStyle name="Normal 9 3 2 3 2 2 3" xfId="2269" xr:uid="{464F7154-14BE-46D1-B081-16B14F43A085}"/>
    <cellStyle name="Normal 9 3 2 3 2 3" xfId="2270" xr:uid="{6BC3EDBC-28F5-4AA1-A303-8FE958F44A1F}"/>
    <cellStyle name="Normal 9 3 2 3 2 3 2" xfId="2271" xr:uid="{C4B1B19A-233E-43E1-97AE-C3CFD7902178}"/>
    <cellStyle name="Normal 9 3 2 3 2 4" xfId="2272" xr:uid="{C7F6F9E0-E523-4E1B-8C75-994260FF0385}"/>
    <cellStyle name="Normal 9 3 2 3 3" xfId="836" xr:uid="{BDF2C746-1E58-47AC-A366-16799454CBA9}"/>
    <cellStyle name="Normal 9 3 2 3 3 2" xfId="2273" xr:uid="{BD5D962F-75B9-4E25-BC0B-0D2FC470E7CA}"/>
    <cellStyle name="Normal 9 3 2 3 3 2 2" xfId="2274" xr:uid="{C16B649E-9639-463A-8A27-657B82E3755C}"/>
    <cellStyle name="Normal 9 3 2 3 3 3" xfId="2275" xr:uid="{D4D47B92-C478-41B3-A0A1-E15343025D79}"/>
    <cellStyle name="Normal 9 3 2 3 3 4" xfId="4035" xr:uid="{35F94D5D-B8BC-40E8-813C-88C62216F2D7}"/>
    <cellStyle name="Normal 9 3 2 3 4" xfId="2276" xr:uid="{48FC78B4-CBBA-43CD-861A-D5FBC4E2A204}"/>
    <cellStyle name="Normal 9 3 2 3 4 2" xfId="2277" xr:uid="{1DADB7D7-D7B3-43D5-919D-075F57FE3F40}"/>
    <cellStyle name="Normal 9 3 2 3 5" xfId="2278" xr:uid="{1C1B1B38-FF7A-4D9D-87D2-4103B7626637}"/>
    <cellStyle name="Normal 9 3 2 3 6" xfId="4036" xr:uid="{775D8B08-BFBA-428B-B206-9087559F6007}"/>
    <cellStyle name="Normal 9 3 2 4" xfId="406" xr:uid="{1921D7E4-BF7C-4ABE-BF61-CC7CB3C5ACC9}"/>
    <cellStyle name="Normal 9 3 2 4 2" xfId="837" xr:uid="{0309B8FB-EA2E-4811-B5F2-2D4687DEEA22}"/>
    <cellStyle name="Normal 9 3 2 4 2 2" xfId="838" xr:uid="{F245E968-8519-4798-AA12-BBCDBC2F4D36}"/>
    <cellStyle name="Normal 9 3 2 4 2 2 2" xfId="2279" xr:uid="{AE9B98D4-AF35-4DE0-8524-36DDA771225E}"/>
    <cellStyle name="Normal 9 3 2 4 2 2 2 2" xfId="2280" xr:uid="{B2DD641D-9A37-4C12-9513-673E79A9B553}"/>
    <cellStyle name="Normal 9 3 2 4 2 2 3" xfId="2281" xr:uid="{EE189195-AE90-44B1-BEE4-566DA3D5B721}"/>
    <cellStyle name="Normal 9 3 2 4 2 3" xfId="2282" xr:uid="{C4692182-998A-4E1B-A049-9DB49F0809EC}"/>
    <cellStyle name="Normal 9 3 2 4 2 3 2" xfId="2283" xr:uid="{0D45EAD6-60B2-4DDD-9273-444562CE09A4}"/>
    <cellStyle name="Normal 9 3 2 4 2 4" xfId="2284" xr:uid="{F8D693BA-6F37-41AF-88AF-5C197859EE87}"/>
    <cellStyle name="Normal 9 3 2 4 3" xfId="839" xr:uid="{0E047A07-0922-4833-883A-E4E00385D26F}"/>
    <cellStyle name="Normal 9 3 2 4 3 2" xfId="2285" xr:uid="{07EFB7A9-F9A0-4D80-9037-CAF238711B11}"/>
    <cellStyle name="Normal 9 3 2 4 3 2 2" xfId="2286" xr:uid="{253EAC30-41A2-43AB-8F16-3ABF5A3DC9B7}"/>
    <cellStyle name="Normal 9 3 2 4 3 3" xfId="2287" xr:uid="{0936B2D8-B877-4A3C-91B0-BE07BE8945B9}"/>
    <cellStyle name="Normal 9 3 2 4 4" xfId="2288" xr:uid="{F1A3A12E-6BA7-48B5-B942-5542FAF869F4}"/>
    <cellStyle name="Normal 9 3 2 4 4 2" xfId="2289" xr:uid="{A031FDC2-F2AC-48FD-8FF8-53490FAACDBC}"/>
    <cellStyle name="Normal 9 3 2 4 5" xfId="2290" xr:uid="{59B51968-E65C-426B-BABA-6893DB6FE13D}"/>
    <cellStyle name="Normal 9 3 2 5" xfId="407" xr:uid="{F256F5E5-1FA5-477A-BF16-6DAB59D5047F}"/>
    <cellStyle name="Normal 9 3 2 5 2" xfId="840" xr:uid="{088A4898-BD83-4605-B737-C29C55A76A4E}"/>
    <cellStyle name="Normal 9 3 2 5 2 2" xfId="2291" xr:uid="{B0BF036A-F58E-46A5-9638-57A6D37806A0}"/>
    <cellStyle name="Normal 9 3 2 5 2 2 2" xfId="2292" xr:uid="{36CAE960-A7AC-4889-9D13-30F5AFB1304A}"/>
    <cellStyle name="Normal 9 3 2 5 2 3" xfId="2293" xr:uid="{00E5FC9D-966D-4E15-8A9C-410D2A5896CF}"/>
    <cellStyle name="Normal 9 3 2 5 3" xfId="2294" xr:uid="{82B6282A-4EDE-4B70-9904-00B35BF5B31B}"/>
    <cellStyle name="Normal 9 3 2 5 3 2" xfId="2295" xr:uid="{E203CA07-6EF7-462D-BBED-B1B57226AA85}"/>
    <cellStyle name="Normal 9 3 2 5 4" xfId="2296" xr:uid="{BD4FFE21-1C0F-46BC-A479-C90A820E7D44}"/>
    <cellStyle name="Normal 9 3 2 6" xfId="841" xr:uid="{07B52DD5-073E-4547-B008-19E23EB440EC}"/>
    <cellStyle name="Normal 9 3 2 6 2" xfId="2297" xr:uid="{45ABEAAE-65E4-4B26-95AB-2522E85D12DB}"/>
    <cellStyle name="Normal 9 3 2 6 2 2" xfId="2298" xr:uid="{CFD7B59F-A1A0-4942-8F7A-09068B9A4EC5}"/>
    <cellStyle name="Normal 9 3 2 6 3" xfId="2299" xr:uid="{7E39595D-5838-40C9-99A6-5C76E2ADF639}"/>
    <cellStyle name="Normal 9 3 2 6 4" xfId="4037" xr:uid="{66A58133-02DE-472B-BCE9-56B9C601765E}"/>
    <cellStyle name="Normal 9 3 2 7" xfId="2300" xr:uid="{28E7AD02-A8B7-4CC0-95E9-4C71ED91CA24}"/>
    <cellStyle name="Normal 9 3 2 7 2" xfId="2301" xr:uid="{78EC5175-119F-4012-81AD-7633522CB575}"/>
    <cellStyle name="Normal 9 3 2 8" xfId="2302" xr:uid="{F4F110A7-B732-4EC2-8316-3CE07F6F949A}"/>
    <cellStyle name="Normal 9 3 2 9" xfId="4038" xr:uid="{ECE7AC8F-6BEE-473F-91D9-88C44B2C3D43}"/>
    <cellStyle name="Normal 9 3 3" xfId="169" xr:uid="{61628D81-A91D-484B-8CBA-E81D29399E1E}"/>
    <cellStyle name="Normal 9 3 3 2" xfId="170" xr:uid="{85F52BF2-36F3-48CF-B352-FA8227B447DF}"/>
    <cellStyle name="Normal 9 3 3 2 2" xfId="842" xr:uid="{6FF486EF-0CAA-4635-83A9-A680C143D3FF}"/>
    <cellStyle name="Normal 9 3 3 2 2 2" xfId="843" xr:uid="{68BCB402-2A13-4D83-BE45-CB212CAFDBF5}"/>
    <cellStyle name="Normal 9 3 3 2 2 2 2" xfId="2303" xr:uid="{D04D3516-55A5-440C-B3C8-BFBDE099ABD2}"/>
    <cellStyle name="Normal 9 3 3 2 2 2 2 2" xfId="2304" xr:uid="{AD46E17E-5A39-4257-AB77-FA41F1A3D28D}"/>
    <cellStyle name="Normal 9 3 3 2 2 2 3" xfId="2305" xr:uid="{251578A3-4AF5-43FD-A436-080B52C56138}"/>
    <cellStyle name="Normal 9 3 3 2 2 3" xfId="2306" xr:uid="{EDC16F62-2135-48A4-86C1-BB632BC586C9}"/>
    <cellStyle name="Normal 9 3 3 2 2 3 2" xfId="2307" xr:uid="{94B76F55-0BE6-41AF-876D-97B6778501F7}"/>
    <cellStyle name="Normal 9 3 3 2 2 4" xfId="2308" xr:uid="{881BAD96-3D5E-42DD-9A1F-B7F08A5755A5}"/>
    <cellStyle name="Normal 9 3 3 2 3" xfId="844" xr:uid="{07B08C74-48C4-4E56-B4D5-C857322AAA00}"/>
    <cellStyle name="Normal 9 3 3 2 3 2" xfId="2309" xr:uid="{D2AA6CBD-2C11-4509-87CB-9853E6F8A751}"/>
    <cellStyle name="Normal 9 3 3 2 3 2 2" xfId="2310" xr:uid="{A7EDC144-37FA-4C41-8751-AC462A7917B2}"/>
    <cellStyle name="Normal 9 3 3 2 3 3" xfId="2311" xr:uid="{D36521F9-5ED4-4FFF-9F31-7AA841AF8C15}"/>
    <cellStyle name="Normal 9 3 3 2 3 4" xfId="4039" xr:uid="{451A0532-AEFD-4364-A55F-2513D11DA080}"/>
    <cellStyle name="Normal 9 3 3 2 4" xfId="2312" xr:uid="{12822734-9B54-4BF9-8C1F-77628DC370D5}"/>
    <cellStyle name="Normal 9 3 3 2 4 2" xfId="2313" xr:uid="{49D51059-7C4D-4105-B408-5E6C9AE60723}"/>
    <cellStyle name="Normal 9 3 3 2 5" xfId="2314" xr:uid="{419AB379-D8C5-48E8-9BE7-E626C80EE61A}"/>
    <cellStyle name="Normal 9 3 3 2 6" xfId="4040" xr:uid="{0FE0F13F-AF65-46C5-8C82-810C4BB22D1A}"/>
    <cellStyle name="Normal 9 3 3 3" xfId="408" xr:uid="{7E716992-CD5A-4B23-BFC4-1A37B77BC487}"/>
    <cellStyle name="Normal 9 3 3 3 2" xfId="845" xr:uid="{7FAA09EC-1A9D-4B09-AD4E-23A0F5109875}"/>
    <cellStyle name="Normal 9 3 3 3 2 2" xfId="846" xr:uid="{B6B76465-D55B-4337-99C1-96CC04093C1B}"/>
    <cellStyle name="Normal 9 3 3 3 2 2 2" xfId="2315" xr:uid="{ED0A0896-C25D-4340-825E-F8253FBA398A}"/>
    <cellStyle name="Normal 9 3 3 3 2 2 2 2" xfId="2316" xr:uid="{E599A7D9-7DD8-47A5-A984-EE0A5311857F}"/>
    <cellStyle name="Normal 9 3 3 3 2 2 2 2 2" xfId="4765" xr:uid="{5E6DDD43-0071-440B-BB61-74C0CB471F86}"/>
    <cellStyle name="Normal 9 3 3 3 2 2 3" xfId="2317" xr:uid="{D8E70A66-99E6-452D-B997-26ACFB1DB373}"/>
    <cellStyle name="Normal 9 3 3 3 2 2 3 2" xfId="4766" xr:uid="{0FF67BA1-35F6-47B1-88AA-782DD0CE5B3F}"/>
    <cellStyle name="Normal 9 3 3 3 2 3" xfId="2318" xr:uid="{45EC75A2-8E00-4751-AD76-A55BB044A7AF}"/>
    <cellStyle name="Normal 9 3 3 3 2 3 2" xfId="2319" xr:uid="{AE1A8429-8C78-46F8-827A-5D3CC4280BC6}"/>
    <cellStyle name="Normal 9 3 3 3 2 3 2 2" xfId="4768" xr:uid="{E56CDF14-725A-4E26-B5BD-F38EB95394C2}"/>
    <cellStyle name="Normal 9 3 3 3 2 3 3" xfId="4767" xr:uid="{839F5C15-925F-4909-8ABD-184A548CF1A2}"/>
    <cellStyle name="Normal 9 3 3 3 2 4" xfId="2320" xr:uid="{DAB1B466-D89F-439E-A087-F113465F0E0D}"/>
    <cellStyle name="Normal 9 3 3 3 2 4 2" xfId="4769" xr:uid="{B45235B3-9C86-4539-8A40-D516C128549E}"/>
    <cellStyle name="Normal 9 3 3 3 3" xfId="847" xr:uid="{00782FAA-0A53-414C-938F-BAE26E84A54C}"/>
    <cellStyle name="Normal 9 3 3 3 3 2" xfId="2321" xr:uid="{3DF61991-9EDD-4941-8780-25FB72B014A6}"/>
    <cellStyle name="Normal 9 3 3 3 3 2 2" xfId="2322" xr:uid="{98DEA62E-1233-4916-828C-677BE81A6232}"/>
    <cellStyle name="Normal 9 3 3 3 3 2 2 2" xfId="4772" xr:uid="{E4A56399-A4AC-445E-8B78-52986CEE43B1}"/>
    <cellStyle name="Normal 9 3 3 3 3 2 3" xfId="4771" xr:uid="{14E22411-DAE0-488F-AEAD-1A2FC029E220}"/>
    <cellStyle name="Normal 9 3 3 3 3 3" xfId="2323" xr:uid="{EC9717D1-9663-4006-A27E-7B106FEA876B}"/>
    <cellStyle name="Normal 9 3 3 3 3 3 2" xfId="4773" xr:uid="{64BA9674-45EA-4C33-867A-347CEA52B8A8}"/>
    <cellStyle name="Normal 9 3 3 3 3 4" xfId="4770" xr:uid="{9F80B4AE-328D-4028-96DD-251FB9E8047C}"/>
    <cellStyle name="Normal 9 3 3 3 4" xfId="2324" xr:uid="{B76A3A7F-8AD4-463F-8133-77D902BD725D}"/>
    <cellStyle name="Normal 9 3 3 3 4 2" xfId="2325" xr:uid="{371B17CD-D3F9-44F6-BBD2-B1A8AF1FAF0C}"/>
    <cellStyle name="Normal 9 3 3 3 4 2 2" xfId="4775" xr:uid="{CF905545-413A-4822-AE0C-CFB25B7B0687}"/>
    <cellStyle name="Normal 9 3 3 3 4 3" xfId="4774" xr:uid="{D68D0F85-C6FD-482A-924C-AF2D705CBA99}"/>
    <cellStyle name="Normal 9 3 3 3 5" xfId="2326" xr:uid="{A33D6593-F0A4-4424-B78B-261120F57F01}"/>
    <cellStyle name="Normal 9 3 3 3 5 2" xfId="4776" xr:uid="{A75776DE-0E9A-4349-B7DC-D144D3DAF9C9}"/>
    <cellStyle name="Normal 9 3 3 4" xfId="409" xr:uid="{0FAB884F-A0F6-4453-B24F-39897F50EA88}"/>
    <cellStyle name="Normal 9 3 3 4 2" xfId="848" xr:uid="{8BF25BB4-2B6A-43B7-9845-939209287D68}"/>
    <cellStyle name="Normal 9 3 3 4 2 2" xfId="2327" xr:uid="{E7E45072-F371-46D6-8199-AA509FF32895}"/>
    <cellStyle name="Normal 9 3 3 4 2 2 2" xfId="2328" xr:uid="{DD64CE8E-0DB5-4E13-BB04-BC58F54AC271}"/>
    <cellStyle name="Normal 9 3 3 4 2 2 2 2" xfId="4780" xr:uid="{2007250C-5B7A-4F46-AD89-1CBE48B31915}"/>
    <cellStyle name="Normal 9 3 3 4 2 2 3" xfId="4779" xr:uid="{C6138952-50B9-491E-96D7-4CA1C81938D9}"/>
    <cellStyle name="Normal 9 3 3 4 2 3" xfId="2329" xr:uid="{E1C2A188-8E69-4A44-AC26-587D3D862B33}"/>
    <cellStyle name="Normal 9 3 3 4 2 3 2" xfId="4781" xr:uid="{D64DD815-AF34-4815-AD20-CE9F52A04518}"/>
    <cellStyle name="Normal 9 3 3 4 2 4" xfId="4778" xr:uid="{B9B4E719-AC5F-41F6-B3AB-017BB706CF9D}"/>
    <cellStyle name="Normal 9 3 3 4 3" xfId="2330" xr:uid="{A329E183-8B15-48B4-8538-1319D63B968A}"/>
    <cellStyle name="Normal 9 3 3 4 3 2" xfId="2331" xr:uid="{107EC752-E41D-4CE9-9B91-3A312C7FBB0F}"/>
    <cellStyle name="Normal 9 3 3 4 3 2 2" xfId="4783" xr:uid="{7969AE25-D595-49C5-B1FC-DD307524A3B0}"/>
    <cellStyle name="Normal 9 3 3 4 3 3" xfId="4782" xr:uid="{37B485DE-8F15-408D-9651-1D9C7945B322}"/>
    <cellStyle name="Normal 9 3 3 4 4" xfId="2332" xr:uid="{D50C1494-7ADD-46B4-80B9-3B4144FC28A5}"/>
    <cellStyle name="Normal 9 3 3 4 4 2" xfId="4784" xr:uid="{7E1E30FC-973E-4389-A584-B8716F680397}"/>
    <cellStyle name="Normal 9 3 3 4 5" xfId="4777" xr:uid="{9145B603-2A37-4573-AD0C-B9E2D30D6197}"/>
    <cellStyle name="Normal 9 3 3 5" xfId="849" xr:uid="{A083B207-B6CA-4141-8ACF-03986F1A8A14}"/>
    <cellStyle name="Normal 9 3 3 5 2" xfId="2333" xr:uid="{80C7194F-5500-4372-887E-A0438052EB65}"/>
    <cellStyle name="Normal 9 3 3 5 2 2" xfId="2334" xr:uid="{80C8C0E3-EA0C-4408-AD96-50B578B725F1}"/>
    <cellStyle name="Normal 9 3 3 5 2 2 2" xfId="4787" xr:uid="{8A367A62-9F68-4F18-9F71-B8BCD51FB8D5}"/>
    <cellStyle name="Normal 9 3 3 5 2 3" xfId="4786" xr:uid="{BD916464-B1C1-4403-B522-BBAF7552ADBB}"/>
    <cellStyle name="Normal 9 3 3 5 3" xfId="2335" xr:uid="{0362AD20-BF13-487C-868E-5EA3805C7C79}"/>
    <cellStyle name="Normal 9 3 3 5 3 2" xfId="4788" xr:uid="{B47C4B2D-B41B-40B1-9DDA-6910AD0B9FAD}"/>
    <cellStyle name="Normal 9 3 3 5 4" xfId="4041" xr:uid="{AF70F7E4-729E-4C55-83B3-7063AE6D007E}"/>
    <cellStyle name="Normal 9 3 3 5 4 2" xfId="4789" xr:uid="{36DA3DB2-0C09-429E-9244-2A60CCE8450B}"/>
    <cellStyle name="Normal 9 3 3 5 5" xfId="4785" xr:uid="{AD02A27E-6A11-41F0-873F-A9980593BD30}"/>
    <cellStyle name="Normal 9 3 3 6" xfId="2336" xr:uid="{BAD9258D-1E9F-44E9-8AB0-A2CC2A3F62C8}"/>
    <cellStyle name="Normal 9 3 3 6 2" xfId="2337" xr:uid="{AEB1354E-3BC4-4956-B425-A0496D990378}"/>
    <cellStyle name="Normal 9 3 3 6 2 2" xfId="4791" xr:uid="{83CF65EE-EBE5-4358-9B3B-B071C8AD5EE1}"/>
    <cellStyle name="Normal 9 3 3 6 3" xfId="4790" xr:uid="{5B3766AB-9FEE-4430-A748-B83B0202D748}"/>
    <cellStyle name="Normal 9 3 3 7" xfId="2338" xr:uid="{E0CC427F-7CE5-47FE-9EA7-D13AE5F78119}"/>
    <cellStyle name="Normal 9 3 3 7 2" xfId="4792" xr:uid="{764F6AEE-A04E-4C64-BD3F-9A743AB49AE8}"/>
    <cellStyle name="Normal 9 3 3 8" xfId="4042" xr:uid="{3872A398-8E0C-4708-906E-4CCB0B01E7BB}"/>
    <cellStyle name="Normal 9 3 3 8 2" xfId="4793" xr:uid="{05976B6F-C0FA-4969-A79E-3445BC553342}"/>
    <cellStyle name="Normal 9 3 4" xfId="171" xr:uid="{F06E925E-BD74-4316-9EFA-898F3A01421F}"/>
    <cellStyle name="Normal 9 3 4 2" xfId="450" xr:uid="{0659F430-CAAC-4DBE-B075-F991FA7D502A}"/>
    <cellStyle name="Normal 9 3 4 2 2" xfId="850" xr:uid="{A2B11FCC-E630-4E67-959E-2EB3F3FB855A}"/>
    <cellStyle name="Normal 9 3 4 2 2 2" xfId="2339" xr:uid="{C8445BD2-C635-4C0F-8098-56704F40C8D0}"/>
    <cellStyle name="Normal 9 3 4 2 2 2 2" xfId="2340" xr:uid="{4BFAA17C-2D3A-43D2-A625-FDA590E5D258}"/>
    <cellStyle name="Normal 9 3 4 2 2 2 2 2" xfId="4798" xr:uid="{C1DBBC0A-AD94-4A0A-8485-F83F6D807F17}"/>
    <cellStyle name="Normal 9 3 4 2 2 2 3" xfId="4797" xr:uid="{9F28949C-B1EE-40DC-B3EE-6AA497F4675A}"/>
    <cellStyle name="Normal 9 3 4 2 2 3" xfId="2341" xr:uid="{9F0EAE64-7731-4FCD-9C7A-3BF46BED35F2}"/>
    <cellStyle name="Normal 9 3 4 2 2 3 2" xfId="4799" xr:uid="{0EBC67A7-72F0-4D39-9994-3D84BF7166F9}"/>
    <cellStyle name="Normal 9 3 4 2 2 4" xfId="4043" xr:uid="{44C1760B-8FE1-4A45-81E4-D2DD3CF4A987}"/>
    <cellStyle name="Normal 9 3 4 2 2 4 2" xfId="4800" xr:uid="{2B7F9ACA-C53D-44A5-BB32-AB9ADC3D9617}"/>
    <cellStyle name="Normal 9 3 4 2 2 5" xfId="4796" xr:uid="{F6DB16A6-64DE-4338-9C68-A90D65CE2EE5}"/>
    <cellStyle name="Normal 9 3 4 2 3" xfId="2342" xr:uid="{8915FD9E-ADC0-40ED-B396-8506CA936AE9}"/>
    <cellStyle name="Normal 9 3 4 2 3 2" xfId="2343" xr:uid="{6EA9ED97-8824-4FAD-B942-F0479FDA79A2}"/>
    <cellStyle name="Normal 9 3 4 2 3 2 2" xfId="4802" xr:uid="{0B9058C0-A361-43D3-92BB-C02A5095DD75}"/>
    <cellStyle name="Normal 9 3 4 2 3 3" xfId="4801" xr:uid="{59598E69-BD89-45E6-8430-B00FFB098AB8}"/>
    <cellStyle name="Normal 9 3 4 2 4" xfId="2344" xr:uid="{72E0B187-8BD2-4DDC-A212-6EED60949157}"/>
    <cellStyle name="Normal 9 3 4 2 4 2" xfId="4803" xr:uid="{5E307DA7-41F4-4A18-B9E6-9ABBE9876BC1}"/>
    <cellStyle name="Normal 9 3 4 2 5" xfId="4044" xr:uid="{90EA31DF-EAF0-492A-8C7B-E0FD6775332E}"/>
    <cellStyle name="Normal 9 3 4 2 5 2" xfId="4804" xr:uid="{683899BD-E0E1-4814-A6E0-DD3F3E2E4996}"/>
    <cellStyle name="Normal 9 3 4 2 6" xfId="4795" xr:uid="{BF02C946-844B-46E7-8550-D3D72AAAE816}"/>
    <cellStyle name="Normal 9 3 4 3" xfId="851" xr:uid="{6A2F2B77-05AF-4E07-B32B-017CD7E77244}"/>
    <cellStyle name="Normal 9 3 4 3 2" xfId="2345" xr:uid="{297742B5-9BC0-4E7C-8F65-74EAAAD2767B}"/>
    <cellStyle name="Normal 9 3 4 3 2 2" xfId="2346" xr:uid="{EC20C94B-28A0-4D6C-B5B5-92049B0E666F}"/>
    <cellStyle name="Normal 9 3 4 3 2 2 2" xfId="4807" xr:uid="{03403DD4-3BA4-4D53-81C1-4168382D4A76}"/>
    <cellStyle name="Normal 9 3 4 3 2 3" xfId="4806" xr:uid="{1022CB8F-A594-4A61-9141-6A340558417A}"/>
    <cellStyle name="Normal 9 3 4 3 3" xfId="2347" xr:uid="{4ABA7923-0153-42A8-99D6-5991FA0F80D0}"/>
    <cellStyle name="Normal 9 3 4 3 3 2" xfId="4808" xr:uid="{8658DE28-5E24-4C26-85E9-67CCFB30A8B0}"/>
    <cellStyle name="Normal 9 3 4 3 4" xfId="4045" xr:uid="{AFC1EB01-D321-41B6-8DF2-3BBD2B07C21A}"/>
    <cellStyle name="Normal 9 3 4 3 4 2" xfId="4809" xr:uid="{E47F611C-3F0A-4E0D-AB2A-771489FC094C}"/>
    <cellStyle name="Normal 9 3 4 3 5" xfId="4805" xr:uid="{92DA5089-2810-40A8-B5A3-59FFBEC0751B}"/>
    <cellStyle name="Normal 9 3 4 4" xfId="2348" xr:uid="{5B0324DC-40D5-4A81-BB50-0230D4084CAE}"/>
    <cellStyle name="Normal 9 3 4 4 2" xfId="2349" xr:uid="{9EE8CB66-F765-40EC-9737-17C53C371EAA}"/>
    <cellStyle name="Normal 9 3 4 4 2 2" xfId="4811" xr:uid="{E14CC735-6D1F-4C49-A88C-3CB92ED2A733}"/>
    <cellStyle name="Normal 9 3 4 4 3" xfId="4046" xr:uid="{BBF70D5E-0E1B-4BF9-AC6D-639015FAB0B2}"/>
    <cellStyle name="Normal 9 3 4 4 3 2" xfId="4812" xr:uid="{B687DA91-C83C-4A99-9BEB-AF8F0D7C75C8}"/>
    <cellStyle name="Normal 9 3 4 4 4" xfId="4047" xr:uid="{FBF23A32-07C8-4D8E-B29D-DFC1E3239D0E}"/>
    <cellStyle name="Normal 9 3 4 4 4 2" xfId="4813" xr:uid="{15D29AE3-81A9-45D6-A157-70B8D6F7A2F6}"/>
    <cellStyle name="Normal 9 3 4 4 5" xfId="4810" xr:uid="{AAF85B18-F516-432E-8E84-3423CA166CBD}"/>
    <cellStyle name="Normal 9 3 4 5" xfId="2350" xr:uid="{F243E267-640F-418E-A074-BC1D8E279807}"/>
    <cellStyle name="Normal 9 3 4 5 2" xfId="4814" xr:uid="{920B3C26-5981-4BFD-98FB-DC5BA72F465F}"/>
    <cellStyle name="Normal 9 3 4 6" xfId="4048" xr:uid="{BB06B306-AC3C-4194-8319-E71F9BEAE4C2}"/>
    <cellStyle name="Normal 9 3 4 6 2" xfId="4815" xr:uid="{C36B6045-B4B6-4BAB-8D1D-50F2FCA9C804}"/>
    <cellStyle name="Normal 9 3 4 7" xfId="4049" xr:uid="{416DFE7E-7BFD-49B1-99D5-B164496CCFED}"/>
    <cellStyle name="Normal 9 3 4 7 2" xfId="4816" xr:uid="{D8FC7A32-682D-443F-A001-5FB1D623C614}"/>
    <cellStyle name="Normal 9 3 4 8" xfId="4794" xr:uid="{A1D66D54-FA3F-43C6-AA20-1F709E895570}"/>
    <cellStyle name="Normal 9 3 5" xfId="410" xr:uid="{6FF09FED-038C-4A11-9802-CAD035912D37}"/>
    <cellStyle name="Normal 9 3 5 2" xfId="852" xr:uid="{239F60DA-5A07-4787-878C-F69940FDF7AD}"/>
    <cellStyle name="Normal 9 3 5 2 2" xfId="853" xr:uid="{509BA91D-2078-412E-B99B-9916C8870FFD}"/>
    <cellStyle name="Normal 9 3 5 2 2 2" xfId="2351" xr:uid="{73820274-C14B-422D-8FB6-4A6C74DA9289}"/>
    <cellStyle name="Normal 9 3 5 2 2 2 2" xfId="2352" xr:uid="{CA8B7005-8B30-4C13-9BA8-6C64EA8BA0CC}"/>
    <cellStyle name="Normal 9 3 5 2 2 2 2 2" xfId="4821" xr:uid="{BF032A15-E37B-4FAF-9654-7B5C2663B14C}"/>
    <cellStyle name="Normal 9 3 5 2 2 2 3" xfId="4820" xr:uid="{49B59839-833E-4C41-835F-9CE7F1A2579C}"/>
    <cellStyle name="Normal 9 3 5 2 2 3" xfId="2353" xr:uid="{9AF0F548-976C-4E96-83B0-AF61E409EF10}"/>
    <cellStyle name="Normal 9 3 5 2 2 3 2" xfId="4822" xr:uid="{4F6FBDE9-A44E-4C0B-BDD1-0AF4B216911E}"/>
    <cellStyle name="Normal 9 3 5 2 2 4" xfId="4819" xr:uid="{7377C23A-9B8D-4186-A52B-7639E5B59D58}"/>
    <cellStyle name="Normal 9 3 5 2 3" xfId="2354" xr:uid="{1405EA81-6B21-4709-8D7E-F5E0F0635F5F}"/>
    <cellStyle name="Normal 9 3 5 2 3 2" xfId="2355" xr:uid="{49300173-4245-4392-A04D-48DF92712649}"/>
    <cellStyle name="Normal 9 3 5 2 3 2 2" xfId="4824" xr:uid="{CF8A5725-1AFD-406B-8C6A-F2ED7FC25069}"/>
    <cellStyle name="Normal 9 3 5 2 3 3" xfId="4823" xr:uid="{CFE6B43E-8263-4A25-8755-99F2314231B5}"/>
    <cellStyle name="Normal 9 3 5 2 4" xfId="2356" xr:uid="{793052E8-CB35-4F9D-BAA0-EB19CB272734}"/>
    <cellStyle name="Normal 9 3 5 2 4 2" xfId="4825" xr:uid="{D685DEF3-D841-4DC5-8838-11DB0171B8DB}"/>
    <cellStyle name="Normal 9 3 5 2 5" xfId="4818" xr:uid="{19F1D731-4F6D-419B-8B2F-EBFF9E6D264D}"/>
    <cellStyle name="Normal 9 3 5 3" xfId="854" xr:uid="{CD7E4B2F-51A5-4C72-9F10-AE8F594BF887}"/>
    <cellStyle name="Normal 9 3 5 3 2" xfId="2357" xr:uid="{E29EA8AB-B043-4051-9495-AB30749211AA}"/>
    <cellStyle name="Normal 9 3 5 3 2 2" xfId="2358" xr:uid="{749C21CC-11D1-4F66-A334-E21F31144077}"/>
    <cellStyle name="Normal 9 3 5 3 2 2 2" xfId="4828" xr:uid="{EFBEA40C-4A31-472D-AA69-FF95C69D28DA}"/>
    <cellStyle name="Normal 9 3 5 3 2 3" xfId="4827" xr:uid="{19DFED97-DA15-4585-B6E7-3328BDA103AB}"/>
    <cellStyle name="Normal 9 3 5 3 3" xfId="2359" xr:uid="{31F978C4-5E6E-4274-9F98-10E69E4F1522}"/>
    <cellStyle name="Normal 9 3 5 3 3 2" xfId="4829" xr:uid="{D23D8DA2-85D9-486F-9364-5B2AD92D9729}"/>
    <cellStyle name="Normal 9 3 5 3 4" xfId="4050" xr:uid="{5DE95FAA-D530-47E3-9269-20AE1965D2E0}"/>
    <cellStyle name="Normal 9 3 5 3 4 2" xfId="4830" xr:uid="{1B6E2402-0FAA-484E-97AF-D9C6CBB485D5}"/>
    <cellStyle name="Normal 9 3 5 3 5" xfId="4826" xr:uid="{95134BD6-5CE7-4294-9F63-CC4A43098EFD}"/>
    <cellStyle name="Normal 9 3 5 4" xfId="2360" xr:uid="{122C07CA-8910-47B7-8D8A-C2103A34DDCB}"/>
    <cellStyle name="Normal 9 3 5 4 2" xfId="2361" xr:uid="{E0818D9F-12BA-4B21-AA9A-0CB85A5CDB9F}"/>
    <cellStyle name="Normal 9 3 5 4 2 2" xfId="4832" xr:uid="{ED56BBEF-A9FC-4ED4-9671-EE5390055B2A}"/>
    <cellStyle name="Normal 9 3 5 4 3" xfId="4831" xr:uid="{307ABB0F-8E9B-4E30-8378-93CD0B8016F1}"/>
    <cellStyle name="Normal 9 3 5 5" xfId="2362" xr:uid="{D46DEBE1-896B-42BD-A4DF-C73DDE082F2F}"/>
    <cellStyle name="Normal 9 3 5 5 2" xfId="4833" xr:uid="{E9EDAA16-4C35-498D-8539-BC4173166D95}"/>
    <cellStyle name="Normal 9 3 5 6" xfId="4051" xr:uid="{5D0EA108-CF3D-4587-8E43-7A96D5C6FD6F}"/>
    <cellStyle name="Normal 9 3 5 6 2" xfId="4834" xr:uid="{9D9831F9-4FCF-4DD6-9FE3-884BCAF251EA}"/>
    <cellStyle name="Normal 9 3 5 7" xfId="4817" xr:uid="{C06047D2-F649-4768-BD66-F0675FC45E36}"/>
    <cellStyle name="Normal 9 3 6" xfId="411" xr:uid="{90228E1B-0107-4134-B6F1-7019EE893037}"/>
    <cellStyle name="Normal 9 3 6 2" xfId="855" xr:uid="{F1735108-9748-42A2-841E-7A3BA137A6FD}"/>
    <cellStyle name="Normal 9 3 6 2 2" xfId="2363" xr:uid="{E29B17FB-D557-4769-8A5B-93B61DBF3C31}"/>
    <cellStyle name="Normal 9 3 6 2 2 2" xfId="2364" xr:uid="{DEA0EBC8-2701-4F98-BBC8-89650CE7B13A}"/>
    <cellStyle name="Normal 9 3 6 2 2 2 2" xfId="4838" xr:uid="{50C411EA-3799-4225-AE04-33D0A13BE62C}"/>
    <cellStyle name="Normal 9 3 6 2 2 3" xfId="4837" xr:uid="{67A7CC1C-CFB2-46D2-BE6D-73D3ACAF7B15}"/>
    <cellStyle name="Normal 9 3 6 2 3" xfId="2365" xr:uid="{640A4C99-EFBB-48F7-B310-489BC6B1B92C}"/>
    <cellStyle name="Normal 9 3 6 2 3 2" xfId="4839" xr:uid="{1825ABE6-82AE-466D-A210-79C814EB4277}"/>
    <cellStyle name="Normal 9 3 6 2 4" xfId="4052" xr:uid="{60FBD3ED-8055-4289-B9DF-858E43214569}"/>
    <cellStyle name="Normal 9 3 6 2 4 2" xfId="4840" xr:uid="{08A216DC-786A-4064-B4AE-6DC173FB8A99}"/>
    <cellStyle name="Normal 9 3 6 2 5" xfId="4836" xr:uid="{5167BBE2-0898-49A9-8FE3-E2A12A4CEA9B}"/>
    <cellStyle name="Normal 9 3 6 3" xfId="2366" xr:uid="{62383879-772B-43E0-9E94-A830AC209849}"/>
    <cellStyle name="Normal 9 3 6 3 2" xfId="2367" xr:uid="{C9DA39F4-8D3A-4BA3-95C5-C1F11C5FCF82}"/>
    <cellStyle name="Normal 9 3 6 3 2 2" xfId="4842" xr:uid="{32656045-03FC-40F8-9EC0-2E85EC80E601}"/>
    <cellStyle name="Normal 9 3 6 3 3" xfId="4841" xr:uid="{DA66EA99-1E82-4CD2-A52A-ADE5F5A202E4}"/>
    <cellStyle name="Normal 9 3 6 4" xfId="2368" xr:uid="{5CA72623-8C95-4722-945F-F179748F43FC}"/>
    <cellStyle name="Normal 9 3 6 4 2" xfId="4843" xr:uid="{E1E2D261-7356-4B34-AC0A-0970F573145F}"/>
    <cellStyle name="Normal 9 3 6 5" xfId="4053" xr:uid="{FDF5F8F0-30A1-4FC3-BFAF-2A8F6B44613C}"/>
    <cellStyle name="Normal 9 3 6 5 2" xfId="4844" xr:uid="{62FC30C9-7B2C-4856-9397-5D1901B58452}"/>
    <cellStyle name="Normal 9 3 6 6" xfId="4835" xr:uid="{4988D269-078F-49E1-8569-BAC2107185AD}"/>
    <cellStyle name="Normal 9 3 7" xfId="856" xr:uid="{AF7BA582-C2A9-41FD-92DD-0138606B2DE1}"/>
    <cellStyle name="Normal 9 3 7 2" xfId="2369" xr:uid="{8C98B08F-D9C9-4996-AEE4-F3738F970B24}"/>
    <cellStyle name="Normal 9 3 7 2 2" xfId="2370" xr:uid="{B0A083A2-1CAD-4B97-9717-7BCD43F0C603}"/>
    <cellStyle name="Normal 9 3 7 2 2 2" xfId="4847" xr:uid="{50572DEB-1E0D-44C9-AE06-7464998E6B08}"/>
    <cellStyle name="Normal 9 3 7 2 3" xfId="4846" xr:uid="{43ACE60B-8960-4190-B7A4-B254AA28C020}"/>
    <cellStyle name="Normal 9 3 7 3" xfId="2371" xr:uid="{98470ABF-0198-490C-9BB8-B11E11F425A4}"/>
    <cellStyle name="Normal 9 3 7 3 2" xfId="4848" xr:uid="{EDC126D9-3CC0-4CAC-BC42-97EBAE6A5309}"/>
    <cellStyle name="Normal 9 3 7 4" xfId="4054" xr:uid="{A47650DA-995C-4E17-8875-7F9BD7D558E3}"/>
    <cellStyle name="Normal 9 3 7 4 2" xfId="4849" xr:uid="{47AF2FB3-FC1D-4929-9AC9-EA22E3DE36B2}"/>
    <cellStyle name="Normal 9 3 7 5" xfId="4845" xr:uid="{7083D293-9ABE-4FEE-A11A-17ABB6D45633}"/>
    <cellStyle name="Normal 9 3 8" xfId="2372" xr:uid="{EEBFE72C-C692-403C-8344-6BE9981447EF}"/>
    <cellStyle name="Normal 9 3 8 2" xfId="2373" xr:uid="{6D87A15F-EF23-4DF0-B5D5-2DD42029AFCB}"/>
    <cellStyle name="Normal 9 3 8 2 2" xfId="4851" xr:uid="{46C86E0F-16BB-4343-AA94-1737E865B9D0}"/>
    <cellStyle name="Normal 9 3 8 3" xfId="4055" xr:uid="{6405A21F-0F52-4343-AAC3-5574EB425679}"/>
    <cellStyle name="Normal 9 3 8 3 2" xfId="4852" xr:uid="{95750F7A-60D3-40FD-8815-5A9671129800}"/>
    <cellStyle name="Normal 9 3 8 4" xfId="4056" xr:uid="{8F9CD458-C8D8-4BA9-AA8B-8FA93925EC04}"/>
    <cellStyle name="Normal 9 3 8 4 2" xfId="4853" xr:uid="{17DFC6DA-D9C6-4431-92CF-93F68CB65EA8}"/>
    <cellStyle name="Normal 9 3 8 5" xfId="4850" xr:uid="{7DEE1019-32D8-417D-9D9E-D91480801642}"/>
    <cellStyle name="Normal 9 3 9" xfId="2374" xr:uid="{42A19070-F450-4DF2-AC11-26C5A610B50D}"/>
    <cellStyle name="Normal 9 3 9 2" xfId="4854" xr:uid="{2E6AF9BC-B97B-48AC-AFE8-EF0DFA61FFF2}"/>
    <cellStyle name="Normal 9 4" xfId="172" xr:uid="{1FA9A87E-FD96-43AC-AB53-0AB34BF9BFA7}"/>
    <cellStyle name="Normal 9 4 10" xfId="4057" xr:uid="{6EF55C59-8FFA-44E5-AA13-5FECE1EF0B42}"/>
    <cellStyle name="Normal 9 4 10 2" xfId="4856" xr:uid="{763C11EB-AC72-4DE6-AD1C-B20A78CD7D7F}"/>
    <cellStyle name="Normal 9 4 11" xfId="4058" xr:uid="{96727B92-A05B-4759-9999-1D065196DC69}"/>
    <cellStyle name="Normal 9 4 11 2" xfId="4857" xr:uid="{F48FD64F-51D6-4FA7-BD2E-56BAC51D1A6E}"/>
    <cellStyle name="Normal 9 4 12" xfId="4855" xr:uid="{BEC068F8-FE5E-420A-982E-9DBA70BC6B00}"/>
    <cellStyle name="Normal 9 4 2" xfId="173" xr:uid="{7649B032-4BA7-4EAE-8DA2-AF136B6F9203}"/>
    <cellStyle name="Normal 9 4 2 10" xfId="4858" xr:uid="{69FDE093-008D-4CE5-B8F7-DDB821F8EB26}"/>
    <cellStyle name="Normal 9 4 2 2" xfId="174" xr:uid="{4E37A051-F333-457B-B67C-70C9153A85DA}"/>
    <cellStyle name="Normal 9 4 2 2 2" xfId="412" xr:uid="{A9C9914A-D277-47BE-9A13-CFD4E530FEE8}"/>
    <cellStyle name="Normal 9 4 2 2 2 2" xfId="857" xr:uid="{0CF4CE1B-2E0F-47A3-800E-D7552694FDE9}"/>
    <cellStyle name="Normal 9 4 2 2 2 2 2" xfId="2375" xr:uid="{27D08447-B3D4-45DA-B5A2-7F0D4529FF50}"/>
    <cellStyle name="Normal 9 4 2 2 2 2 2 2" xfId="2376" xr:uid="{6CF8B1A2-78E2-4CFA-BE11-5CFED3347AA5}"/>
    <cellStyle name="Normal 9 4 2 2 2 2 2 2 2" xfId="4863" xr:uid="{FDB61763-7016-449F-8BA1-B712B2729610}"/>
    <cellStyle name="Normal 9 4 2 2 2 2 2 3" xfId="4862" xr:uid="{715DFF0F-CAD0-4169-A108-D858AFC91D91}"/>
    <cellStyle name="Normal 9 4 2 2 2 2 3" xfId="2377" xr:uid="{27B5A911-C965-4036-AD39-54D3B29739FD}"/>
    <cellStyle name="Normal 9 4 2 2 2 2 3 2" xfId="4864" xr:uid="{733912FE-7B05-49B3-8537-9543472037D8}"/>
    <cellStyle name="Normal 9 4 2 2 2 2 4" xfId="4059" xr:uid="{60B81D60-91F3-4B60-834D-9810FC26F215}"/>
    <cellStyle name="Normal 9 4 2 2 2 2 4 2" xfId="4865" xr:uid="{D6104F3C-9A26-40EB-9567-699823D0F24F}"/>
    <cellStyle name="Normal 9 4 2 2 2 2 5" xfId="4861" xr:uid="{0DB66F7E-BD12-48F1-BEBE-6FCBB1AA09AD}"/>
    <cellStyle name="Normal 9 4 2 2 2 3" xfId="2378" xr:uid="{E9B96C66-815C-41B0-A577-C03D67FE7938}"/>
    <cellStyle name="Normal 9 4 2 2 2 3 2" xfId="2379" xr:uid="{A76E2127-A522-4596-9AAD-1306B69AAAC1}"/>
    <cellStyle name="Normal 9 4 2 2 2 3 2 2" xfId="4867" xr:uid="{25FB97B6-1E41-4F62-BACF-C7D230E180A1}"/>
    <cellStyle name="Normal 9 4 2 2 2 3 3" xfId="4060" xr:uid="{7E4D4FF1-56B8-430E-B322-7C82CCB086B1}"/>
    <cellStyle name="Normal 9 4 2 2 2 3 3 2" xfId="4868" xr:uid="{0A94F27B-86BC-4BEA-BC38-9B3D94F7B134}"/>
    <cellStyle name="Normal 9 4 2 2 2 3 4" xfId="4061" xr:uid="{BE524D89-E5D7-4247-AB8D-1E04C26E1BD9}"/>
    <cellStyle name="Normal 9 4 2 2 2 3 4 2" xfId="4869" xr:uid="{DF86B3CD-41C8-47AA-B46F-0095F2FAF660}"/>
    <cellStyle name="Normal 9 4 2 2 2 3 5" xfId="4866" xr:uid="{7EDC50A6-5762-4341-AA51-D9688F7B0979}"/>
    <cellStyle name="Normal 9 4 2 2 2 4" xfId="2380" xr:uid="{91F40A6B-6FC6-4E11-87E9-B1277611BC10}"/>
    <cellStyle name="Normal 9 4 2 2 2 4 2" xfId="4870" xr:uid="{BB0107AF-A9ED-43B1-BE4B-FCAA8F8623BC}"/>
    <cellStyle name="Normal 9 4 2 2 2 5" xfId="4062" xr:uid="{010BCD5B-A9DF-4C05-B904-1510263E988E}"/>
    <cellStyle name="Normal 9 4 2 2 2 5 2" xfId="4871" xr:uid="{8EF13129-4F83-4BA6-9CFE-00E50B8D1B6B}"/>
    <cellStyle name="Normal 9 4 2 2 2 6" xfId="4063" xr:uid="{ABFEC355-1CFC-4785-B384-71D9772848DD}"/>
    <cellStyle name="Normal 9 4 2 2 2 6 2" xfId="4872" xr:uid="{0F388CB0-A458-4635-8DE3-96A3F333BB07}"/>
    <cellStyle name="Normal 9 4 2 2 2 7" xfId="4860" xr:uid="{292EC7B9-EE94-46A2-9D86-488CC8448DBF}"/>
    <cellStyle name="Normal 9 4 2 2 3" xfId="858" xr:uid="{87A0DF91-6B4F-4926-81D9-BE5CAF3CAC78}"/>
    <cellStyle name="Normal 9 4 2 2 3 2" xfId="2381" xr:uid="{9CC2BA78-4BFC-4C45-B4E5-86F6377F21CE}"/>
    <cellStyle name="Normal 9 4 2 2 3 2 2" xfId="2382" xr:uid="{9E5BCABB-4831-4D63-BB5A-E0C8F44FD5E3}"/>
    <cellStyle name="Normal 9 4 2 2 3 2 2 2" xfId="4875" xr:uid="{4E081E3C-ABAE-4EC5-AFC5-B3A86C98A70C}"/>
    <cellStyle name="Normal 9 4 2 2 3 2 3" xfId="4064" xr:uid="{4977094B-CC7A-4E59-809A-C3CC94E5DF71}"/>
    <cellStyle name="Normal 9 4 2 2 3 2 3 2" xfId="4876" xr:uid="{6D616FA9-F3FA-40B9-A758-0F25DA453193}"/>
    <cellStyle name="Normal 9 4 2 2 3 2 4" xfId="4065" xr:uid="{999C8583-82B5-476F-AE31-95565F09F5F8}"/>
    <cellStyle name="Normal 9 4 2 2 3 2 4 2" xfId="4877" xr:uid="{B3BAFE37-39DF-41B6-BEDE-4825DDA82600}"/>
    <cellStyle name="Normal 9 4 2 2 3 2 5" xfId="4874" xr:uid="{DF82A3A9-0614-41F5-B257-0F7B0EFB9885}"/>
    <cellStyle name="Normal 9 4 2 2 3 3" xfId="2383" xr:uid="{5985E75B-6FD2-49C8-AE81-AA75E6EEBC60}"/>
    <cellStyle name="Normal 9 4 2 2 3 3 2" xfId="4878" xr:uid="{EE5669CB-1F97-456D-9A4B-89221015C6A2}"/>
    <cellStyle name="Normal 9 4 2 2 3 4" xfId="4066" xr:uid="{52B80221-A44C-4CC1-BCCC-EE01E95075A5}"/>
    <cellStyle name="Normal 9 4 2 2 3 4 2" xfId="4879" xr:uid="{679AE6BF-F32B-4E92-AD5A-CD33751228CA}"/>
    <cellStyle name="Normal 9 4 2 2 3 5" xfId="4067" xr:uid="{8C2FC4DB-32F0-4C8D-A5EE-E96483B06FC6}"/>
    <cellStyle name="Normal 9 4 2 2 3 5 2" xfId="4880" xr:uid="{A8182FF5-E189-43EA-8CCC-D64B80D23472}"/>
    <cellStyle name="Normal 9 4 2 2 3 6" xfId="4873" xr:uid="{7CCEA656-5B93-4D6D-82DA-E868B39FB35A}"/>
    <cellStyle name="Normal 9 4 2 2 4" xfId="2384" xr:uid="{B9391235-B5CC-4945-9CAD-E18AE5E5CF54}"/>
    <cellStyle name="Normal 9 4 2 2 4 2" xfId="2385" xr:uid="{E5974890-B670-4B46-8CEA-54582D38ECE0}"/>
    <cellStyle name="Normal 9 4 2 2 4 2 2" xfId="4882" xr:uid="{A21707E0-B617-4808-BC83-67B88AEBBF31}"/>
    <cellStyle name="Normal 9 4 2 2 4 3" xfId="4068" xr:uid="{32BBB3A4-D839-4018-AB74-0ACDD65E9293}"/>
    <cellStyle name="Normal 9 4 2 2 4 3 2" xfId="4883" xr:uid="{10E81811-BC07-49DC-84AF-8AD513A841CD}"/>
    <cellStyle name="Normal 9 4 2 2 4 4" xfId="4069" xr:uid="{1B74C6BD-4643-447C-9BAC-03C118FCFC52}"/>
    <cellStyle name="Normal 9 4 2 2 4 4 2" xfId="4884" xr:uid="{2A243A0B-66FF-4B7E-9602-427106F9CFBB}"/>
    <cellStyle name="Normal 9 4 2 2 4 5" xfId="4881" xr:uid="{DBD62AB4-BF90-430E-8FD5-861018A2E92C}"/>
    <cellStyle name="Normal 9 4 2 2 5" xfId="2386" xr:uid="{03486817-CDA0-4C70-9D95-ED2A466A98EC}"/>
    <cellStyle name="Normal 9 4 2 2 5 2" xfId="4070" xr:uid="{D33239C0-A3E8-40CB-96B6-09391871AA1D}"/>
    <cellStyle name="Normal 9 4 2 2 5 2 2" xfId="4886" xr:uid="{BFDB3F17-41DD-4D2F-A574-1F9BD3BE3673}"/>
    <cellStyle name="Normal 9 4 2 2 5 3" xfId="4071" xr:uid="{0A345A53-A870-45B0-8F46-1EE5526D9CB9}"/>
    <cellStyle name="Normal 9 4 2 2 5 3 2" xfId="4887" xr:uid="{BCF743EE-AF4C-4D1B-B04A-EADD1E6C41A1}"/>
    <cellStyle name="Normal 9 4 2 2 5 4" xfId="4072" xr:uid="{32499DEC-EEF9-4C63-A734-D46D86D2105E}"/>
    <cellStyle name="Normal 9 4 2 2 5 4 2" xfId="4888" xr:uid="{E39137F9-0B44-45E6-9C14-98E26B3A5098}"/>
    <cellStyle name="Normal 9 4 2 2 5 5" xfId="4885" xr:uid="{F8DEA79D-3829-4A99-ACE7-BF03E58293C2}"/>
    <cellStyle name="Normal 9 4 2 2 6" xfId="4073" xr:uid="{C2EFFD15-6192-4D34-B447-418595A1AAE4}"/>
    <cellStyle name="Normal 9 4 2 2 6 2" xfId="4889" xr:uid="{0D111494-AD58-4FFE-93FA-834447072C72}"/>
    <cellStyle name="Normal 9 4 2 2 7" xfId="4074" xr:uid="{9B0015B4-7382-450F-B28D-F7421F98E5A8}"/>
    <cellStyle name="Normal 9 4 2 2 7 2" xfId="4890" xr:uid="{7284B17E-49AC-407E-B2A5-FF6612CD710F}"/>
    <cellStyle name="Normal 9 4 2 2 8" xfId="4075" xr:uid="{576E5506-DFB8-4CBD-9A90-D427E723739F}"/>
    <cellStyle name="Normal 9 4 2 2 8 2" xfId="4891" xr:uid="{EB7AE76A-F244-42FF-BA7A-DD7A507B960B}"/>
    <cellStyle name="Normal 9 4 2 2 9" xfId="4859" xr:uid="{FBB69486-321D-43A1-9659-E99EC16B266A}"/>
    <cellStyle name="Normal 9 4 2 3" xfId="413" xr:uid="{A8083E66-72BD-4495-B645-A84F4B62509C}"/>
    <cellStyle name="Normal 9 4 2 3 2" xfId="859" xr:uid="{46316CE7-665A-4AAE-8963-BF03E3358E59}"/>
    <cellStyle name="Normal 9 4 2 3 2 2" xfId="860" xr:uid="{684E5955-301D-4981-8388-09577C433A8A}"/>
    <cellStyle name="Normal 9 4 2 3 2 2 2" xfId="2387" xr:uid="{F46CE429-1046-4CA7-9C81-01DA67C1A547}"/>
    <cellStyle name="Normal 9 4 2 3 2 2 2 2" xfId="2388" xr:uid="{A1990C1D-B394-47F2-9941-E5D058703F7F}"/>
    <cellStyle name="Normal 9 4 2 3 2 2 2 2 2" xfId="4896" xr:uid="{3B72B115-23D1-441B-A261-6E1A1DA0C4E4}"/>
    <cellStyle name="Normal 9 4 2 3 2 2 2 3" xfId="4895" xr:uid="{A464860F-09D1-4196-B65F-360BF216E6DA}"/>
    <cellStyle name="Normal 9 4 2 3 2 2 3" xfId="2389" xr:uid="{4F9EEDDD-614C-479C-AF50-F3E09CDCD8DA}"/>
    <cellStyle name="Normal 9 4 2 3 2 2 3 2" xfId="4897" xr:uid="{C5CDDFC4-E6FF-4881-AD3C-4FEBA97688B3}"/>
    <cellStyle name="Normal 9 4 2 3 2 2 4" xfId="4894" xr:uid="{47F1D0BA-23EF-464C-A3B1-5BA52C8BD4CB}"/>
    <cellStyle name="Normal 9 4 2 3 2 3" xfId="2390" xr:uid="{9DC1B813-BB9D-439F-8D94-66A73D75BE40}"/>
    <cellStyle name="Normal 9 4 2 3 2 3 2" xfId="2391" xr:uid="{E87CCD25-147D-4279-BC90-9F7635CC4920}"/>
    <cellStyle name="Normal 9 4 2 3 2 3 2 2" xfId="4899" xr:uid="{6512EC60-D56A-4EEE-B847-C7A978291D72}"/>
    <cellStyle name="Normal 9 4 2 3 2 3 3" xfId="4898" xr:uid="{E99CEB4F-459B-4F08-AC24-9D7824322D9A}"/>
    <cellStyle name="Normal 9 4 2 3 2 4" xfId="2392" xr:uid="{103447EB-AD4C-4790-B379-47D53E3225EF}"/>
    <cellStyle name="Normal 9 4 2 3 2 4 2" xfId="4900" xr:uid="{FEF20A57-A440-4106-AECF-7A640E72DA48}"/>
    <cellStyle name="Normal 9 4 2 3 2 5" xfId="4893" xr:uid="{2383C3C6-97C2-49EB-BE81-41A7FE961E6B}"/>
    <cellStyle name="Normal 9 4 2 3 3" xfId="861" xr:uid="{DF51F773-DBBA-4339-9052-016F97ABA8CC}"/>
    <cellStyle name="Normal 9 4 2 3 3 2" xfId="2393" xr:uid="{934DE409-2474-44D8-8F3D-B2A1BB341B79}"/>
    <cellStyle name="Normal 9 4 2 3 3 2 2" xfId="2394" xr:uid="{A75D33C7-2C00-45CA-B5DF-63695337B0B1}"/>
    <cellStyle name="Normal 9 4 2 3 3 2 2 2" xfId="4903" xr:uid="{D2B5F984-556B-407F-A2AF-1A98A3C50E06}"/>
    <cellStyle name="Normal 9 4 2 3 3 2 3" xfId="4902" xr:uid="{059BBA3D-B957-4546-99DE-ED3E7FB5DF76}"/>
    <cellStyle name="Normal 9 4 2 3 3 3" xfId="2395" xr:uid="{D2F7F99E-3600-4CC8-84C3-1E05FED80DE6}"/>
    <cellStyle name="Normal 9 4 2 3 3 3 2" xfId="4904" xr:uid="{FF9A9702-E9EE-4045-AC48-838392F7B07E}"/>
    <cellStyle name="Normal 9 4 2 3 3 4" xfId="4076" xr:uid="{FB5944BE-16BA-4581-8A30-E62EEA761200}"/>
    <cellStyle name="Normal 9 4 2 3 3 4 2" xfId="4905" xr:uid="{587F937A-712C-4779-8EDF-2D527F9CF6D2}"/>
    <cellStyle name="Normal 9 4 2 3 3 5" xfId="4901" xr:uid="{22E7A83C-207F-4B2D-9D56-9A7FF5F73177}"/>
    <cellStyle name="Normal 9 4 2 3 4" xfId="2396" xr:uid="{E13C7E2F-2A51-410D-B9D3-22ADC07C6688}"/>
    <cellStyle name="Normal 9 4 2 3 4 2" xfId="2397" xr:uid="{9011A81D-55F7-43D1-9253-85D9B1254809}"/>
    <cellStyle name="Normal 9 4 2 3 4 2 2" xfId="4907" xr:uid="{E9EF504D-50D5-41B1-9A16-C094DA4E3593}"/>
    <cellStyle name="Normal 9 4 2 3 4 3" xfId="4906" xr:uid="{732C2CE6-ED4C-4831-A833-CD02A826AC50}"/>
    <cellStyle name="Normal 9 4 2 3 5" xfId="2398" xr:uid="{4DA0A2CB-DBEB-4390-A83B-765B2E9581ED}"/>
    <cellStyle name="Normal 9 4 2 3 5 2" xfId="4908" xr:uid="{714B0B38-CB4C-4071-A381-F20114EE1C38}"/>
    <cellStyle name="Normal 9 4 2 3 6" xfId="4077" xr:uid="{0D8B652C-B118-45B0-A92C-C45A48D38843}"/>
    <cellStyle name="Normal 9 4 2 3 6 2" xfId="4909" xr:uid="{87B435B5-9F18-4694-B326-146CA0697409}"/>
    <cellStyle name="Normal 9 4 2 3 7" xfId="4892" xr:uid="{12AEB6B6-4182-4D38-B4F8-7EFE3A35AB95}"/>
    <cellStyle name="Normal 9 4 2 4" xfId="414" xr:uid="{09519427-C01E-42B3-9A4B-33C374DCAEBF}"/>
    <cellStyle name="Normal 9 4 2 4 2" xfId="862" xr:uid="{ADDD82AD-1853-428D-88C8-31C870727B4F}"/>
    <cellStyle name="Normal 9 4 2 4 2 2" xfId="2399" xr:uid="{D6A1AD99-A9C0-4427-9B55-B5B3C62B183A}"/>
    <cellStyle name="Normal 9 4 2 4 2 2 2" xfId="2400" xr:uid="{FEA00919-162B-4BCA-9457-32E5F77A2514}"/>
    <cellStyle name="Normal 9 4 2 4 2 2 2 2" xfId="4913" xr:uid="{01A9908D-0B8F-46AA-9D68-6EED493A3C46}"/>
    <cellStyle name="Normal 9 4 2 4 2 2 3" xfId="4912" xr:uid="{34AB5F68-7526-47A2-98F7-46821C4CDB24}"/>
    <cellStyle name="Normal 9 4 2 4 2 3" xfId="2401" xr:uid="{02CE43CB-1530-4631-8E3E-259E9647F499}"/>
    <cellStyle name="Normal 9 4 2 4 2 3 2" xfId="4914" xr:uid="{813ABA0C-F584-4549-A2B0-2E23B59A1F13}"/>
    <cellStyle name="Normal 9 4 2 4 2 4" xfId="4078" xr:uid="{EEB0CD5C-44EB-4A32-A6F4-35955E436261}"/>
    <cellStyle name="Normal 9 4 2 4 2 4 2" xfId="4915" xr:uid="{D90C8910-30DD-446F-87D3-294FCBDDC492}"/>
    <cellStyle name="Normal 9 4 2 4 2 5" xfId="4911" xr:uid="{83FAC00B-6D5E-43C2-A5B8-8CF5AB603F2D}"/>
    <cellStyle name="Normal 9 4 2 4 3" xfId="2402" xr:uid="{7148D2F3-F830-4414-9CA5-5A8C1873B163}"/>
    <cellStyle name="Normal 9 4 2 4 3 2" xfId="2403" xr:uid="{9C4D825B-D1BE-4598-A50C-C89FC62E3818}"/>
    <cellStyle name="Normal 9 4 2 4 3 2 2" xfId="4917" xr:uid="{17C494CA-CD91-49E2-98C1-E7164754C50A}"/>
    <cellStyle name="Normal 9 4 2 4 3 3" xfId="4916" xr:uid="{A29682B1-DDA5-4C6D-B564-A2C7FA8C8EE2}"/>
    <cellStyle name="Normal 9 4 2 4 4" xfId="2404" xr:uid="{31F8170F-17DB-465E-9155-7801DDE16A9F}"/>
    <cellStyle name="Normal 9 4 2 4 4 2" xfId="4918" xr:uid="{34A8EA76-78A3-4804-9F8F-0FF45ED3C116}"/>
    <cellStyle name="Normal 9 4 2 4 5" xfId="4079" xr:uid="{E288346F-6871-4D4D-A023-54BBB8C2C589}"/>
    <cellStyle name="Normal 9 4 2 4 5 2" xfId="4919" xr:uid="{9C8F1B56-F8B0-457B-BD94-4B1E9B00CF90}"/>
    <cellStyle name="Normal 9 4 2 4 6" xfId="4910" xr:uid="{FD1BD299-59FF-4EEF-9B26-3CA1527A5679}"/>
    <cellStyle name="Normal 9 4 2 5" xfId="415" xr:uid="{14835165-342A-42DB-BE6D-956207509F42}"/>
    <cellStyle name="Normal 9 4 2 5 2" xfId="2405" xr:uid="{47138C89-7727-4A1B-B863-1B45697D3818}"/>
    <cellStyle name="Normal 9 4 2 5 2 2" xfId="2406" xr:uid="{143F8E2F-B805-495D-BE9D-82C4BC0FBA5A}"/>
    <cellStyle name="Normal 9 4 2 5 2 2 2" xfId="4922" xr:uid="{52D763CA-F4D6-456F-970B-A81B8DD8D4C1}"/>
    <cellStyle name="Normal 9 4 2 5 2 3" xfId="4921" xr:uid="{4FA6D039-EF5C-449B-9675-CECC232001AE}"/>
    <cellStyle name="Normal 9 4 2 5 3" xfId="2407" xr:uid="{DA005257-C71A-48D4-808A-B60F1CF5EF09}"/>
    <cellStyle name="Normal 9 4 2 5 3 2" xfId="4923" xr:uid="{8C3D71EC-B741-4A75-83DB-FAF0BA5057C3}"/>
    <cellStyle name="Normal 9 4 2 5 4" xfId="4080" xr:uid="{1406DF44-649B-49C0-9E36-8AE770F28BC5}"/>
    <cellStyle name="Normal 9 4 2 5 4 2" xfId="4924" xr:uid="{3BD6684B-B89F-4CB2-9236-A151C31962D9}"/>
    <cellStyle name="Normal 9 4 2 5 5" xfId="4920" xr:uid="{756FCD4E-F1E7-4CBC-B969-4A27B481B3E7}"/>
    <cellStyle name="Normal 9 4 2 6" xfId="2408" xr:uid="{57E6AC43-4AED-4723-B39C-F8EA6EF1FD02}"/>
    <cellStyle name="Normal 9 4 2 6 2" xfId="2409" xr:uid="{4E5118C0-3E62-4612-AA84-9FEA6BA42485}"/>
    <cellStyle name="Normal 9 4 2 6 2 2" xfId="4926" xr:uid="{6019B90E-184E-42C7-B3F7-226736D6680C}"/>
    <cellStyle name="Normal 9 4 2 6 3" xfId="4081" xr:uid="{7D43526F-C89D-4CDD-86C6-CD28850A5243}"/>
    <cellStyle name="Normal 9 4 2 6 3 2" xfId="4927" xr:uid="{533F86D0-AE43-4E7D-9B95-2A2F30736737}"/>
    <cellStyle name="Normal 9 4 2 6 4" xfId="4082" xr:uid="{F61765BA-7C9B-4D1E-8CF7-04D8B858EBF1}"/>
    <cellStyle name="Normal 9 4 2 6 4 2" xfId="4928" xr:uid="{AA4BA2CC-C492-40CA-A33A-7CED21BEED87}"/>
    <cellStyle name="Normal 9 4 2 6 5" xfId="4925" xr:uid="{85C31716-56B6-4192-872D-35627EA6FF7E}"/>
    <cellStyle name="Normal 9 4 2 7" xfId="2410" xr:uid="{EBCF7181-FF5D-47C1-B53F-F6C6DE9192A1}"/>
    <cellStyle name="Normal 9 4 2 7 2" xfId="4929" xr:uid="{1DD59ED3-23E3-4AA9-9B0B-CBF2B9A408FB}"/>
    <cellStyle name="Normal 9 4 2 8" xfId="4083" xr:uid="{5261F04D-A636-4663-AB47-8A081DDE2124}"/>
    <cellStyle name="Normal 9 4 2 8 2" xfId="4930" xr:uid="{4E41EC15-195F-4FCB-849D-A56E5DE1D7C1}"/>
    <cellStyle name="Normal 9 4 2 9" xfId="4084" xr:uid="{5A32B9B4-8671-406E-9F2F-B41C1CB03993}"/>
    <cellStyle name="Normal 9 4 2 9 2" xfId="4931" xr:uid="{1EE2032E-B4E6-43A3-B991-5DA3D3C3C284}"/>
    <cellStyle name="Normal 9 4 3" xfId="175" xr:uid="{A2A3135B-91AC-40B7-A726-8F45A78D52EE}"/>
    <cellStyle name="Normal 9 4 3 2" xfId="176" xr:uid="{D822F3C6-F6BF-4754-9780-F9F0EA3E4696}"/>
    <cellStyle name="Normal 9 4 3 2 2" xfId="863" xr:uid="{30E9C6D2-14CC-422D-B40E-E1AAC40D8BAD}"/>
    <cellStyle name="Normal 9 4 3 2 2 2" xfId="2411" xr:uid="{454A6619-898C-40F6-8761-51D4D422BEB1}"/>
    <cellStyle name="Normal 9 4 3 2 2 2 2" xfId="2412" xr:uid="{8B194FC9-8225-4450-BD34-263DD991D1B1}"/>
    <cellStyle name="Normal 9 4 3 2 2 2 2 2" xfId="4500" xr:uid="{25FBD9D6-9000-4B73-AB9D-8157F03E6932}"/>
    <cellStyle name="Normal 9 4 3 2 2 2 2 2 2" xfId="5307" xr:uid="{AE1C9DF4-2EF7-4E7B-81E2-71C28562B75D}"/>
    <cellStyle name="Normal 9 4 3 2 2 2 2 2 3" xfId="4936" xr:uid="{1975F3DE-6BC7-4B81-9461-50A79DC50E34}"/>
    <cellStyle name="Normal 9 4 3 2 2 2 3" xfId="4501" xr:uid="{6BC45DE5-558A-4134-8FC4-07D2F31F8894}"/>
    <cellStyle name="Normal 9 4 3 2 2 2 3 2" xfId="5308" xr:uid="{3FD81E93-2E8B-4D33-9B94-22E31499734C}"/>
    <cellStyle name="Normal 9 4 3 2 2 2 3 3" xfId="4935" xr:uid="{9318FC9B-71F3-4719-860C-4726D5CE8A97}"/>
    <cellStyle name="Normal 9 4 3 2 2 3" xfId="2413" xr:uid="{330EE594-F2A0-488E-BDA0-4BCAD4ED4FD0}"/>
    <cellStyle name="Normal 9 4 3 2 2 3 2" xfId="4502" xr:uid="{F046043B-C789-45A7-9413-358568627D14}"/>
    <cellStyle name="Normal 9 4 3 2 2 3 2 2" xfId="5309" xr:uid="{64095E94-467E-4201-ABD0-C5D8932FCE6F}"/>
    <cellStyle name="Normal 9 4 3 2 2 3 2 3" xfId="4937" xr:uid="{E801CF0A-6E48-4939-805B-84DDB247D74E}"/>
    <cellStyle name="Normal 9 4 3 2 2 4" xfId="4085" xr:uid="{6049F329-9BF3-4AA6-96A5-230629897C17}"/>
    <cellStyle name="Normal 9 4 3 2 2 4 2" xfId="4938" xr:uid="{3A4D6FB6-AEF2-4846-A82D-9F0C421C13A0}"/>
    <cellStyle name="Normal 9 4 3 2 2 5" xfId="4934" xr:uid="{6C086934-94C5-4E85-8031-48465B7DED7F}"/>
    <cellStyle name="Normal 9 4 3 2 3" xfId="2414" xr:uid="{E665D697-9F29-4A68-9F11-CF7CB9D5E5CA}"/>
    <cellStyle name="Normal 9 4 3 2 3 2" xfId="2415" xr:uid="{8CAC8CBA-2116-4BAC-99AE-F6BBF2475D67}"/>
    <cellStyle name="Normal 9 4 3 2 3 2 2" xfId="4503" xr:uid="{4FE45DAA-10C3-42EA-B40A-86E6BE3B77B3}"/>
    <cellStyle name="Normal 9 4 3 2 3 2 2 2" xfId="5310" xr:uid="{472FCCD2-36D6-432D-A0E8-5B51D2A5ECF6}"/>
    <cellStyle name="Normal 9 4 3 2 3 2 2 3" xfId="4940" xr:uid="{14A502B1-887F-485A-A69C-332F8B1B6B40}"/>
    <cellStyle name="Normal 9 4 3 2 3 3" xfId="4086" xr:uid="{3BE67D6A-8235-4FEC-BF6D-E4F50108D57A}"/>
    <cellStyle name="Normal 9 4 3 2 3 3 2" xfId="4941" xr:uid="{D08E0075-8824-4446-B64E-506B5079604A}"/>
    <cellStyle name="Normal 9 4 3 2 3 4" xfId="4087" xr:uid="{F5CCBF8A-C923-4E3A-B122-06B8C72A12A4}"/>
    <cellStyle name="Normal 9 4 3 2 3 4 2" xfId="4942" xr:uid="{09FA8505-F3AD-47EC-AB1D-9500754F7802}"/>
    <cellStyle name="Normal 9 4 3 2 3 5" xfId="4939" xr:uid="{C2C18C8C-938E-4301-AC0E-A93989529536}"/>
    <cellStyle name="Normal 9 4 3 2 4" xfId="2416" xr:uid="{11E7DAE5-3F82-4770-830E-2E944FD6D0C0}"/>
    <cellStyle name="Normal 9 4 3 2 4 2" xfId="4504" xr:uid="{2FCB9F0F-05B1-4CF3-8881-691F8024F73B}"/>
    <cellStyle name="Normal 9 4 3 2 4 2 2" xfId="5311" xr:uid="{1B07E33E-8CA7-4FF4-A7AD-AA40125F89B9}"/>
    <cellStyle name="Normal 9 4 3 2 4 2 3" xfId="4943" xr:uid="{2604D4AB-2424-4A8C-B143-47297E1D2A82}"/>
    <cellStyle name="Normal 9 4 3 2 5" xfId="4088" xr:uid="{DDDEA944-E9B7-45D0-80C6-8B8D08976253}"/>
    <cellStyle name="Normal 9 4 3 2 5 2" xfId="4944" xr:uid="{5DFEBC85-9CD0-4506-B981-38F6F665AF43}"/>
    <cellStyle name="Normal 9 4 3 2 6" xfId="4089" xr:uid="{DD6A94BF-1B7F-4284-AB99-B9B00B68549B}"/>
    <cellStyle name="Normal 9 4 3 2 6 2" xfId="4945" xr:uid="{11685912-82AF-4EFC-9186-0BE4C7DC3A9A}"/>
    <cellStyle name="Normal 9 4 3 2 7" xfId="4933" xr:uid="{4B10D895-6AE6-442D-B204-7BC6EB43B021}"/>
    <cellStyle name="Normal 9 4 3 3" xfId="416" xr:uid="{AB3B242A-D6FB-45E9-9167-77DBB94C9E5F}"/>
    <cellStyle name="Normal 9 4 3 3 2" xfId="2417" xr:uid="{ED0C2F59-6990-4C16-9C3C-709FFCA3E9BA}"/>
    <cellStyle name="Normal 9 4 3 3 2 2" xfId="2418" xr:uid="{000E1B21-33AC-4497-A8F8-F99714142BB1}"/>
    <cellStyle name="Normal 9 4 3 3 2 2 2" xfId="4505" xr:uid="{E8355BB1-FC0F-4387-B3B2-04B02EDFB1E0}"/>
    <cellStyle name="Normal 9 4 3 3 2 2 2 2" xfId="5312" xr:uid="{2EA4DE7E-5F87-45F5-AE47-1881FAE32F54}"/>
    <cellStyle name="Normal 9 4 3 3 2 2 2 3" xfId="4948" xr:uid="{B43EBEF3-4364-4F6E-9780-74400A52BA6F}"/>
    <cellStyle name="Normal 9 4 3 3 2 3" xfId="4090" xr:uid="{B9586ACC-CA0D-43BB-8E9B-49181F7BA01A}"/>
    <cellStyle name="Normal 9 4 3 3 2 3 2" xfId="4949" xr:uid="{62E0F8AE-6284-4394-BA2B-F8F5B1C16142}"/>
    <cellStyle name="Normal 9 4 3 3 2 4" xfId="4091" xr:uid="{FB12E28C-01E9-4FA9-A79D-45029FE769CD}"/>
    <cellStyle name="Normal 9 4 3 3 2 4 2" xfId="4950" xr:uid="{110B6BDC-C9CE-4973-ABF9-2E11D3CCF445}"/>
    <cellStyle name="Normal 9 4 3 3 2 5" xfId="4947" xr:uid="{DDD93FB6-12E5-41FE-95B9-9E1C6114EB86}"/>
    <cellStyle name="Normal 9 4 3 3 3" xfId="2419" xr:uid="{FCB7754F-FB7F-48E3-A08F-4A95C54B0D97}"/>
    <cellStyle name="Normal 9 4 3 3 3 2" xfId="4506" xr:uid="{820A193B-0974-4756-AA00-8D2FAAC4077D}"/>
    <cellStyle name="Normal 9 4 3 3 3 2 2" xfId="5313" xr:uid="{1589B709-1EA9-4D32-8F30-A9A4C21D905C}"/>
    <cellStyle name="Normal 9 4 3 3 3 2 3" xfId="4951" xr:uid="{01B6579B-5142-457E-9B14-74DFA8AB47E3}"/>
    <cellStyle name="Normal 9 4 3 3 4" xfId="4092" xr:uid="{02F72964-B2A9-404E-8386-B3FF00C3B366}"/>
    <cellStyle name="Normal 9 4 3 3 4 2" xfId="4952" xr:uid="{82365063-F945-43A8-B91E-87178C4B9296}"/>
    <cellStyle name="Normal 9 4 3 3 5" xfId="4093" xr:uid="{FBC30D06-4B9A-4735-8256-78879EFFD963}"/>
    <cellStyle name="Normal 9 4 3 3 5 2" xfId="4953" xr:uid="{F0148E15-C348-4085-B43B-57FCBAC76A5C}"/>
    <cellStyle name="Normal 9 4 3 3 6" xfId="4946" xr:uid="{2B715C58-86B9-44ED-B23D-19774D2B6DA9}"/>
    <cellStyle name="Normal 9 4 3 4" xfId="2420" xr:uid="{82007201-2803-4B25-93E7-A308C8CABC1E}"/>
    <cellStyle name="Normal 9 4 3 4 2" xfId="2421" xr:uid="{D1922BB9-033E-4DA1-98BE-8B177267E67A}"/>
    <cellStyle name="Normal 9 4 3 4 2 2" xfId="4507" xr:uid="{FB3DB36E-CFFF-4A4E-BCFE-1ED72D57E9CF}"/>
    <cellStyle name="Normal 9 4 3 4 2 2 2" xfId="5314" xr:uid="{BE472DBC-B0B0-4A27-85B4-667911191127}"/>
    <cellStyle name="Normal 9 4 3 4 2 2 3" xfId="4955" xr:uid="{E5A5C146-50F1-46DA-80D3-24E16A5AF700}"/>
    <cellStyle name="Normal 9 4 3 4 3" xfId="4094" xr:uid="{58BF0825-34F7-4108-9A33-3C00A20FC684}"/>
    <cellStyle name="Normal 9 4 3 4 3 2" xfId="4956" xr:uid="{C5D4FA48-1B34-4173-80E3-ABA6B86A6058}"/>
    <cellStyle name="Normal 9 4 3 4 4" xfId="4095" xr:uid="{4ECB382B-7B15-4473-A062-2C6B363FC980}"/>
    <cellStyle name="Normal 9 4 3 4 4 2" xfId="4957" xr:uid="{1E537CD8-57E8-4894-AAD4-39A3566555C1}"/>
    <cellStyle name="Normal 9 4 3 4 5" xfId="4954" xr:uid="{AFE4E5E0-0C92-4858-8876-B802DEE9902C}"/>
    <cellStyle name="Normal 9 4 3 5" xfId="2422" xr:uid="{C0F5C787-5E9C-4F22-A1B2-1845D11D7817}"/>
    <cellStyle name="Normal 9 4 3 5 2" xfId="4096" xr:uid="{0B2BC689-FB6B-4515-8182-E9F79ACFB24F}"/>
    <cellStyle name="Normal 9 4 3 5 2 2" xfId="4959" xr:uid="{43A55171-92F9-476E-B0D4-F70DC144CA5E}"/>
    <cellStyle name="Normal 9 4 3 5 3" xfId="4097" xr:uid="{F9B4B714-D08C-4B84-B63B-137E5C416193}"/>
    <cellStyle name="Normal 9 4 3 5 3 2" xfId="4960" xr:uid="{CECD7598-F10C-4494-961D-2B0FA07B0BD6}"/>
    <cellStyle name="Normal 9 4 3 5 4" xfId="4098" xr:uid="{F67A93AE-5F02-4BA0-BE02-DE9C84E62589}"/>
    <cellStyle name="Normal 9 4 3 5 4 2" xfId="4961" xr:uid="{6163F067-E21B-4EF2-B161-5B5E5F65D39D}"/>
    <cellStyle name="Normal 9 4 3 5 5" xfId="4958" xr:uid="{6EB997D2-0E81-4AEC-B7B7-82E85955B076}"/>
    <cellStyle name="Normal 9 4 3 6" xfId="4099" xr:uid="{EFE15DDA-175B-4023-82D8-69EA5294F83A}"/>
    <cellStyle name="Normal 9 4 3 6 2" xfId="4962" xr:uid="{2B6C18D2-DFDB-4B73-9D43-63BE781D72E7}"/>
    <cellStyle name="Normal 9 4 3 7" xfId="4100" xr:uid="{7C58926F-F5F3-4EEF-A316-7B93E3B65A26}"/>
    <cellStyle name="Normal 9 4 3 7 2" xfId="4963" xr:uid="{AA52B103-FFBD-4125-91EF-6A2AF35866C4}"/>
    <cellStyle name="Normal 9 4 3 8" xfId="4101" xr:uid="{96EE2950-EAFB-481C-8B65-666682E7E0EB}"/>
    <cellStyle name="Normal 9 4 3 8 2" xfId="4964" xr:uid="{66B7D98C-2DE0-47FD-ACC4-3762C63B47E6}"/>
    <cellStyle name="Normal 9 4 3 9" xfId="4932" xr:uid="{50042EBC-57F5-4CD9-85D8-6BCD850A7919}"/>
    <cellStyle name="Normal 9 4 4" xfId="177" xr:uid="{B2376CCC-FBBA-4B3A-9D61-810343766046}"/>
    <cellStyle name="Normal 9 4 4 2" xfId="864" xr:uid="{39C7C643-EFB9-43E9-97D4-87B07B10AF68}"/>
    <cellStyle name="Normal 9 4 4 2 2" xfId="865" xr:uid="{55C0A253-5C87-4E6E-B1D3-4613EFE77C79}"/>
    <cellStyle name="Normal 9 4 4 2 2 2" xfId="2423" xr:uid="{4FA73AA5-EB45-4777-B7C5-849F76D24E5B}"/>
    <cellStyle name="Normal 9 4 4 2 2 2 2" xfId="2424" xr:uid="{F2DCC68A-1DD1-4BBB-A95A-EB907D881F79}"/>
    <cellStyle name="Normal 9 4 4 2 2 2 2 2" xfId="4969" xr:uid="{DA0F19BC-7502-4884-8348-8FC152A11090}"/>
    <cellStyle name="Normal 9 4 4 2 2 2 3" xfId="4968" xr:uid="{9488AAAB-C7F7-41FB-9C46-CBB846F7ED15}"/>
    <cellStyle name="Normal 9 4 4 2 2 3" xfId="2425" xr:uid="{BC3658C5-8463-4C2A-AEA4-585E30A4D658}"/>
    <cellStyle name="Normal 9 4 4 2 2 3 2" xfId="4970" xr:uid="{0765532C-49E1-4A6D-B3AC-CBF9191E7DF0}"/>
    <cellStyle name="Normal 9 4 4 2 2 4" xfId="4102" xr:uid="{EE67F30C-8236-44A0-B4D9-CAE625E5CAD2}"/>
    <cellStyle name="Normal 9 4 4 2 2 4 2" xfId="4971" xr:uid="{6217E90F-2BF9-4B2D-AE69-B4667AC960E4}"/>
    <cellStyle name="Normal 9 4 4 2 2 5" xfId="4967" xr:uid="{223D1699-191E-4532-8E5C-F73057079296}"/>
    <cellStyle name="Normal 9 4 4 2 3" xfId="2426" xr:uid="{C797DA94-3AFA-415A-A2FF-0170851FA067}"/>
    <cellStyle name="Normal 9 4 4 2 3 2" xfId="2427" xr:uid="{3AA5FA15-211C-4513-AF8A-8D6E2FBAADD4}"/>
    <cellStyle name="Normal 9 4 4 2 3 2 2" xfId="4973" xr:uid="{6C0EB4C9-1CBB-47BC-8387-DF2F1B25B76F}"/>
    <cellStyle name="Normal 9 4 4 2 3 3" xfId="4972" xr:uid="{D1E9632F-8F87-493B-9627-061808E7BCE0}"/>
    <cellStyle name="Normal 9 4 4 2 4" xfId="2428" xr:uid="{800247CC-BAD7-4080-BBC5-37EC96EED8B2}"/>
    <cellStyle name="Normal 9 4 4 2 4 2" xfId="4974" xr:uid="{51F3D8E3-2AE1-4561-889C-8357C5E70807}"/>
    <cellStyle name="Normal 9 4 4 2 5" xfId="4103" xr:uid="{D98DF8BB-1697-4ED3-9B51-0382F47C2498}"/>
    <cellStyle name="Normal 9 4 4 2 5 2" xfId="4975" xr:uid="{B78FDDE5-8D3D-4999-9E29-ADC3B1DB055D}"/>
    <cellStyle name="Normal 9 4 4 2 6" xfId="4966" xr:uid="{DA41DA2C-ACAE-4770-954F-7895932C4817}"/>
    <cellStyle name="Normal 9 4 4 3" xfId="866" xr:uid="{63946B22-E4B1-451F-BD26-08E1B4ADBED8}"/>
    <cellStyle name="Normal 9 4 4 3 2" xfId="2429" xr:uid="{D48A0842-0DB2-4F13-A3CD-3F89C370E331}"/>
    <cellStyle name="Normal 9 4 4 3 2 2" xfId="2430" xr:uid="{1D3FCBA2-C01D-4EF6-9F53-E2EED0B85382}"/>
    <cellStyle name="Normal 9 4 4 3 2 2 2" xfId="4978" xr:uid="{43CE5036-861E-4504-9EAD-5FB23918524F}"/>
    <cellStyle name="Normal 9 4 4 3 2 3" xfId="4977" xr:uid="{59CDCE11-D0F8-4141-B8B2-90AF53FDFB08}"/>
    <cellStyle name="Normal 9 4 4 3 3" xfId="2431" xr:uid="{FE3BD1F2-D324-4D6E-8AB6-46B9A1B0AFC3}"/>
    <cellStyle name="Normal 9 4 4 3 3 2" xfId="4979" xr:uid="{9D518C96-FA9C-4BBE-B7F7-1524D17518F2}"/>
    <cellStyle name="Normal 9 4 4 3 4" xfId="4104" xr:uid="{3914C3D9-8135-48B5-8AE3-82C7F747F844}"/>
    <cellStyle name="Normal 9 4 4 3 4 2" xfId="4980" xr:uid="{1EA5D056-22D3-4E74-A0FB-A811A28131D7}"/>
    <cellStyle name="Normal 9 4 4 3 5" xfId="4976" xr:uid="{7447FCB5-B163-47FD-9A5E-78454E520DFD}"/>
    <cellStyle name="Normal 9 4 4 4" xfId="2432" xr:uid="{1F8AF76D-F1D8-4E3C-95D5-6A224FC33752}"/>
    <cellStyle name="Normal 9 4 4 4 2" xfId="2433" xr:uid="{A101ED30-7311-4862-AB15-18AB63DC3043}"/>
    <cellStyle name="Normal 9 4 4 4 2 2" xfId="4982" xr:uid="{33FCA45F-2E22-4253-AFF3-B803E9F3EEF7}"/>
    <cellStyle name="Normal 9 4 4 4 3" xfId="4105" xr:uid="{E7E6DE5A-3D73-43D6-954A-FBE4F3639981}"/>
    <cellStyle name="Normal 9 4 4 4 3 2" xfId="4983" xr:uid="{E767DD4C-AD24-4BFF-8991-FE4B663BE8E9}"/>
    <cellStyle name="Normal 9 4 4 4 4" xfId="4106" xr:uid="{02CF9916-EE0A-4304-9CBC-692908339ECA}"/>
    <cellStyle name="Normal 9 4 4 4 4 2" xfId="4984" xr:uid="{F86B2E64-BFC0-439C-ABD3-1E671678C5CB}"/>
    <cellStyle name="Normal 9 4 4 4 5" xfId="4981" xr:uid="{58D59983-83B1-4BFB-A240-11B78BE6FCFD}"/>
    <cellStyle name="Normal 9 4 4 5" xfId="2434" xr:uid="{E3ABD800-1121-4AB2-AA9F-672F338F143E}"/>
    <cellStyle name="Normal 9 4 4 5 2" xfId="4985" xr:uid="{973A6AEE-58D5-434F-81B2-B262E49FEC1D}"/>
    <cellStyle name="Normal 9 4 4 6" xfId="4107" xr:uid="{9763A417-E1F6-410B-97D8-5B589D80D042}"/>
    <cellStyle name="Normal 9 4 4 6 2" xfId="4986" xr:uid="{0C207ED4-EFAA-4884-B280-A2D365EC4859}"/>
    <cellStyle name="Normal 9 4 4 7" xfId="4108" xr:uid="{E9732130-0968-4678-BA72-7738474104F7}"/>
    <cellStyle name="Normal 9 4 4 7 2" xfId="4987" xr:uid="{6091E66A-8F7F-4A0B-94F5-06CC27CCA721}"/>
    <cellStyle name="Normal 9 4 4 8" xfId="4965" xr:uid="{E6CEFC03-BF88-44C3-AECA-803401CE82D0}"/>
    <cellStyle name="Normal 9 4 5" xfId="417" xr:uid="{A1F8F448-34F0-4C2A-B0D2-0F01CFE33142}"/>
    <cellStyle name="Normal 9 4 5 2" xfId="867" xr:uid="{FB86BD66-B403-4639-A709-DC6C75E7D89A}"/>
    <cellStyle name="Normal 9 4 5 2 2" xfId="2435" xr:uid="{DF6768E1-6BAC-4BED-A15C-AA42BDD84F59}"/>
    <cellStyle name="Normal 9 4 5 2 2 2" xfId="2436" xr:uid="{883DD6E2-0EDD-4074-B494-ADFD1C79BECE}"/>
    <cellStyle name="Normal 9 4 5 2 2 2 2" xfId="4991" xr:uid="{73FEC647-2072-473C-A9D9-9F19E59F31AD}"/>
    <cellStyle name="Normal 9 4 5 2 2 3" xfId="4990" xr:uid="{25FA9536-3AB1-44E2-B5E4-75EEB17EA5EE}"/>
    <cellStyle name="Normal 9 4 5 2 3" xfId="2437" xr:uid="{69628C99-8FBB-486F-876F-D363EBEB3D8B}"/>
    <cellStyle name="Normal 9 4 5 2 3 2" xfId="4992" xr:uid="{B9BE4C33-29D1-4EF8-AC01-C1FADED34A90}"/>
    <cellStyle name="Normal 9 4 5 2 4" xfId="4109" xr:uid="{51876B20-48E0-402B-8A44-AAEEFB335F5E}"/>
    <cellStyle name="Normal 9 4 5 2 4 2" xfId="4993" xr:uid="{2BD1A2C9-3723-4244-95C4-D42ECFF2E506}"/>
    <cellStyle name="Normal 9 4 5 2 5" xfId="4989" xr:uid="{F555AEA4-61D4-45E6-907D-1414D0846EE2}"/>
    <cellStyle name="Normal 9 4 5 3" xfId="2438" xr:uid="{108B1559-6850-4602-A49E-4F72077D47A0}"/>
    <cellStyle name="Normal 9 4 5 3 2" xfId="2439" xr:uid="{20AC0767-17BF-40A9-A2E1-0E6A1808B91F}"/>
    <cellStyle name="Normal 9 4 5 3 2 2" xfId="4995" xr:uid="{11BAEADB-6F31-407A-B87F-ACB9E8B28219}"/>
    <cellStyle name="Normal 9 4 5 3 3" xfId="4110" xr:uid="{84FB2012-B1EE-4C78-B10A-120F6A316F53}"/>
    <cellStyle name="Normal 9 4 5 3 3 2" xfId="4996" xr:uid="{D04A2C8B-D0EE-4A2A-9CE8-88234DDFFAB2}"/>
    <cellStyle name="Normal 9 4 5 3 4" xfId="4111" xr:uid="{7D938E43-5F01-4688-B566-8AD989B6A9A9}"/>
    <cellStyle name="Normal 9 4 5 3 4 2" xfId="4997" xr:uid="{110C4628-96CC-4118-89C4-3981E3973EA4}"/>
    <cellStyle name="Normal 9 4 5 3 5" xfId="4994" xr:uid="{56C66CBF-3844-4B06-8FAB-6DC456592D79}"/>
    <cellStyle name="Normal 9 4 5 4" xfId="2440" xr:uid="{A9908CD2-7DA5-4AAB-A6A7-0F42472C3DF8}"/>
    <cellStyle name="Normal 9 4 5 4 2" xfId="4998" xr:uid="{01B0D0AD-8DB4-4889-91CE-2A4277A727CA}"/>
    <cellStyle name="Normal 9 4 5 5" xfId="4112" xr:uid="{56C242AE-7A88-4F71-A70E-98EF72684A05}"/>
    <cellStyle name="Normal 9 4 5 5 2" xfId="4999" xr:uid="{EFFC9A58-FD82-4E9B-A5FD-BA92783823D1}"/>
    <cellStyle name="Normal 9 4 5 6" xfId="4113" xr:uid="{9F1AFA17-E687-482F-A788-766FE1624F7F}"/>
    <cellStyle name="Normal 9 4 5 6 2" xfId="5000" xr:uid="{93F87CFE-5CEF-41EB-938A-DC2ADC33E8C2}"/>
    <cellStyle name="Normal 9 4 5 7" xfId="4988" xr:uid="{7D80B6CC-65BA-4535-9137-6598DEB4CAB0}"/>
    <cellStyle name="Normal 9 4 6" xfId="418" xr:uid="{B0ED2C98-DD11-4C81-8F26-A84900612B21}"/>
    <cellStyle name="Normal 9 4 6 2" xfId="2441" xr:uid="{5F9AC145-DD81-4A31-A320-27317A3E5748}"/>
    <cellStyle name="Normal 9 4 6 2 2" xfId="2442" xr:uid="{FE34EB4E-8900-4CAD-8BAF-57EC15B1F243}"/>
    <cellStyle name="Normal 9 4 6 2 2 2" xfId="5003" xr:uid="{421926BD-269D-488A-9719-900F207DF113}"/>
    <cellStyle name="Normal 9 4 6 2 3" xfId="4114" xr:uid="{14A8D8CD-03A8-415C-A364-54C2BBFD25B8}"/>
    <cellStyle name="Normal 9 4 6 2 3 2" xfId="5004" xr:uid="{610ADBAE-7D7B-4353-84E0-C3BAEE55EECC}"/>
    <cellStyle name="Normal 9 4 6 2 4" xfId="4115" xr:uid="{9FE7D3DE-21B2-462E-BCDB-255A30FA74DA}"/>
    <cellStyle name="Normal 9 4 6 2 4 2" xfId="5005" xr:uid="{619C21DF-D2E5-4659-87F8-4BA4FEFA5EA5}"/>
    <cellStyle name="Normal 9 4 6 2 5" xfId="5002" xr:uid="{A45BEFDC-8620-4A50-9D5F-BDA35A826717}"/>
    <cellStyle name="Normal 9 4 6 3" xfId="2443" xr:uid="{60B16D8F-7873-489A-A18F-273A2C85A584}"/>
    <cellStyle name="Normal 9 4 6 3 2" xfId="5006" xr:uid="{A1E45DF7-CCCF-46A1-9992-DB30C5C4D32B}"/>
    <cellStyle name="Normal 9 4 6 4" xfId="4116" xr:uid="{82F2DD7E-56D0-4DC1-991A-9C670B68AA67}"/>
    <cellStyle name="Normal 9 4 6 4 2" xfId="5007" xr:uid="{7731F991-574F-4299-B38E-E9912A4975D2}"/>
    <cellStyle name="Normal 9 4 6 5" xfId="4117" xr:uid="{7025C900-BDFE-4A41-B04E-A3F10C4877AC}"/>
    <cellStyle name="Normal 9 4 6 5 2" xfId="5008" xr:uid="{02553B91-F04F-4C23-88DA-B89106A8CF59}"/>
    <cellStyle name="Normal 9 4 6 6" xfId="5001" xr:uid="{11E1C50D-589A-4504-95FF-39D1B798A052}"/>
    <cellStyle name="Normal 9 4 7" xfId="2444" xr:uid="{F0914724-C36F-411E-9D8C-633094698CD5}"/>
    <cellStyle name="Normal 9 4 7 2" xfId="2445" xr:uid="{A6983AA5-1434-45DB-AAEF-88DE3FA681A5}"/>
    <cellStyle name="Normal 9 4 7 2 2" xfId="5010" xr:uid="{C81616FC-8BC5-4E8F-9FF4-77E92DCC8FB8}"/>
    <cellStyle name="Normal 9 4 7 3" xfId="4118" xr:uid="{FABC6134-2F1D-465E-B043-4E6363B07A45}"/>
    <cellStyle name="Normal 9 4 7 3 2" xfId="5011" xr:uid="{1BF05B8B-617C-466D-BADB-93DC463992E9}"/>
    <cellStyle name="Normal 9 4 7 4" xfId="4119" xr:uid="{9174B512-C306-43DB-B9BB-4D76D1BA1B73}"/>
    <cellStyle name="Normal 9 4 7 4 2" xfId="5012" xr:uid="{BDC987F4-ECEA-408D-BC2A-8F6BF219B208}"/>
    <cellStyle name="Normal 9 4 7 5" xfId="5009" xr:uid="{A8C65985-62F2-48A1-92D4-EE19D101271F}"/>
    <cellStyle name="Normal 9 4 8" xfId="2446" xr:uid="{3C7FA090-2006-41E3-8976-357648DC05E8}"/>
    <cellStyle name="Normal 9 4 8 2" xfId="4120" xr:uid="{4ECE3CA2-0A33-49CF-AC25-D308830A8CC3}"/>
    <cellStyle name="Normal 9 4 8 2 2" xfId="5014" xr:uid="{2AD76137-F5DB-48CB-98E0-BBEB1A6776A9}"/>
    <cellStyle name="Normal 9 4 8 3" xfId="4121" xr:uid="{05AFED0E-45FC-4C6C-B568-81D08CDC0F0D}"/>
    <cellStyle name="Normal 9 4 8 3 2" xfId="5015" xr:uid="{2DDB2F73-0750-4E03-B30B-16F639C46B05}"/>
    <cellStyle name="Normal 9 4 8 4" xfId="4122" xr:uid="{69DDC557-0332-4C27-B845-1F044CC99F2D}"/>
    <cellStyle name="Normal 9 4 8 4 2" xfId="5016" xr:uid="{EEE11BAB-69FA-44F7-8795-7FF257F6D43D}"/>
    <cellStyle name="Normal 9 4 8 5" xfId="5013" xr:uid="{FA0672E1-D0A1-4F2B-A3B3-D4752DA5B402}"/>
    <cellStyle name="Normal 9 4 9" xfId="4123" xr:uid="{B1EF57C0-DEE3-4944-9C7D-41756F6F61AE}"/>
    <cellStyle name="Normal 9 4 9 2" xfId="5017" xr:uid="{78579701-8F89-4192-9EC7-02746E190C26}"/>
    <cellStyle name="Normal 9 5" xfId="178" xr:uid="{E92D96F3-E277-46AA-9F58-B83B0B3BB214}"/>
    <cellStyle name="Normal 9 5 10" xfId="4124" xr:uid="{955F561A-80C7-4CAD-8251-AF7A22AF16EA}"/>
    <cellStyle name="Normal 9 5 10 2" xfId="5019" xr:uid="{26502763-BFFB-4F4B-8E20-F95879F0D66E}"/>
    <cellStyle name="Normal 9 5 11" xfId="4125" xr:uid="{C14CBB85-FC2E-4FE0-B5BD-DAFC021828F2}"/>
    <cellStyle name="Normal 9 5 11 2" xfId="5020" xr:uid="{6A032016-906D-4E0F-B106-7C5F4C62AEC5}"/>
    <cellStyle name="Normal 9 5 12" xfId="5018" xr:uid="{5FCAA910-BB93-427C-910C-F2D9F45EFB0B}"/>
    <cellStyle name="Normal 9 5 2" xfId="179" xr:uid="{16E07E9D-E9FA-43B9-8BD3-6C0B477C49CE}"/>
    <cellStyle name="Normal 9 5 2 10" xfId="5021" xr:uid="{2B118BCA-42EA-4013-A3D5-47D284E7DAD1}"/>
    <cellStyle name="Normal 9 5 2 2" xfId="419" xr:uid="{80C0C1BC-422F-49A8-9CD4-282AA6237281}"/>
    <cellStyle name="Normal 9 5 2 2 2" xfId="868" xr:uid="{0AA143A6-833C-4110-A1B0-F46798BF519B}"/>
    <cellStyle name="Normal 9 5 2 2 2 2" xfId="869" xr:uid="{7759149A-671A-4048-8059-58568C1D897C}"/>
    <cellStyle name="Normal 9 5 2 2 2 2 2" xfId="2447" xr:uid="{AF55B970-6761-4A1F-850D-13E1E27DB0BA}"/>
    <cellStyle name="Normal 9 5 2 2 2 2 2 2" xfId="5025" xr:uid="{D3DB830B-49F6-4712-9581-AD8685BBA409}"/>
    <cellStyle name="Normal 9 5 2 2 2 2 3" xfId="4126" xr:uid="{C6457AF2-847E-4148-AE93-75F7361F75DF}"/>
    <cellStyle name="Normal 9 5 2 2 2 2 3 2" xfId="5026" xr:uid="{9FB729D8-7969-47B6-8DB9-36109FDDFE63}"/>
    <cellStyle name="Normal 9 5 2 2 2 2 4" xfId="4127" xr:uid="{F396DEC2-B766-43B3-ACC6-8CB33A16AC95}"/>
    <cellStyle name="Normal 9 5 2 2 2 2 4 2" xfId="5027" xr:uid="{68DCE3C5-5106-4CF2-B7C6-B9139E3F01D3}"/>
    <cellStyle name="Normal 9 5 2 2 2 2 5" xfId="5024" xr:uid="{65ABB7F9-9B06-4230-B650-948A8096783D}"/>
    <cellStyle name="Normal 9 5 2 2 2 3" xfId="2448" xr:uid="{7D7DE16B-4989-4154-8050-803A640BED95}"/>
    <cellStyle name="Normal 9 5 2 2 2 3 2" xfId="4128" xr:uid="{D235B4E4-5483-4CF7-977E-7212C0339C45}"/>
    <cellStyle name="Normal 9 5 2 2 2 3 2 2" xfId="5029" xr:uid="{82E851DD-1AB0-45EB-AFE2-7FE6B851EEC1}"/>
    <cellStyle name="Normal 9 5 2 2 2 3 3" xfId="4129" xr:uid="{803BF93D-C8CA-417C-B9D9-5875AA445165}"/>
    <cellStyle name="Normal 9 5 2 2 2 3 3 2" xfId="5030" xr:uid="{CEB91313-691C-4EBA-9CD8-70C3FBF0224E}"/>
    <cellStyle name="Normal 9 5 2 2 2 3 4" xfId="4130" xr:uid="{DB62A2B0-A092-438B-9E95-94057CEB76CB}"/>
    <cellStyle name="Normal 9 5 2 2 2 3 4 2" xfId="5031" xr:uid="{65288D4D-1E2E-4E5E-BF51-1877C6B0687F}"/>
    <cellStyle name="Normal 9 5 2 2 2 3 5" xfId="5028" xr:uid="{293FAFAD-23E2-4C85-AC46-3892EF64340C}"/>
    <cellStyle name="Normal 9 5 2 2 2 4" xfId="4131" xr:uid="{63979FD8-B144-4580-AE2E-E815782B7AAC}"/>
    <cellStyle name="Normal 9 5 2 2 2 4 2" xfId="5032" xr:uid="{8FAC7C97-C55B-48DE-925F-E9332E9350DC}"/>
    <cellStyle name="Normal 9 5 2 2 2 5" xfId="4132" xr:uid="{6A010C54-DED4-4C54-904F-D9317738C11D}"/>
    <cellStyle name="Normal 9 5 2 2 2 5 2" xfId="5033" xr:uid="{E928AECD-3141-4DDE-A022-30661612E39C}"/>
    <cellStyle name="Normal 9 5 2 2 2 6" xfId="4133" xr:uid="{3B22EDF7-863F-4FA9-8960-4B55D0A327C3}"/>
    <cellStyle name="Normal 9 5 2 2 2 6 2" xfId="5034" xr:uid="{438F29DE-91CF-4381-B1D3-EDFE151881EF}"/>
    <cellStyle name="Normal 9 5 2 2 2 7" xfId="5023" xr:uid="{76A1A3FE-6A88-4FA7-86B0-F729FD482BB4}"/>
    <cellStyle name="Normal 9 5 2 2 3" xfId="870" xr:uid="{30851CE2-E84D-47BE-906B-F60C81C9AB81}"/>
    <cellStyle name="Normal 9 5 2 2 3 2" xfId="2449" xr:uid="{9A3C3A7A-6328-467D-85C3-E01762D1BC10}"/>
    <cellStyle name="Normal 9 5 2 2 3 2 2" xfId="4134" xr:uid="{DBFDA1AF-AA40-4196-A109-EC30F25DAB1A}"/>
    <cellStyle name="Normal 9 5 2 2 3 2 2 2" xfId="5037" xr:uid="{68D2CB79-27A0-486E-B207-EC04F3A24915}"/>
    <cellStyle name="Normal 9 5 2 2 3 2 3" xfId="4135" xr:uid="{4A3BE458-E352-4773-9409-06A6F4B7A31D}"/>
    <cellStyle name="Normal 9 5 2 2 3 2 3 2" xfId="5038" xr:uid="{DA7A8831-16C3-45BF-BEEC-9F18185AB7B7}"/>
    <cellStyle name="Normal 9 5 2 2 3 2 4" xfId="4136" xr:uid="{E16F402B-7D6D-4040-B1D7-B850FD1EE2E3}"/>
    <cellStyle name="Normal 9 5 2 2 3 2 4 2" xfId="5039" xr:uid="{25D9ED6D-02BE-4AF0-AAFC-0022EF5F5A7E}"/>
    <cellStyle name="Normal 9 5 2 2 3 2 5" xfId="5036" xr:uid="{37101FC6-271A-43FF-A6FD-A2CB397F60D9}"/>
    <cellStyle name="Normal 9 5 2 2 3 3" xfId="4137" xr:uid="{C16F6630-5547-48CE-9A70-4CE8F6B9CBD2}"/>
    <cellStyle name="Normal 9 5 2 2 3 3 2" xfId="5040" xr:uid="{A46C9A7D-9974-455B-A883-5086751CEA47}"/>
    <cellStyle name="Normal 9 5 2 2 3 4" xfId="4138" xr:uid="{E3DDB6AD-2DBB-4416-AB2A-2AB1B212536E}"/>
    <cellStyle name="Normal 9 5 2 2 3 4 2" xfId="5041" xr:uid="{F6488FFD-FAB7-45C9-98E7-51612FE4B446}"/>
    <cellStyle name="Normal 9 5 2 2 3 5" xfId="4139" xr:uid="{FF788290-46E3-4CEF-974D-48DAA35DC05C}"/>
    <cellStyle name="Normal 9 5 2 2 3 5 2" xfId="5042" xr:uid="{C1EBE745-F758-46DF-8946-1B8F7A714C6A}"/>
    <cellStyle name="Normal 9 5 2 2 3 6" xfId="5035" xr:uid="{5812D36E-FD04-45B3-95E0-0F55B238071A}"/>
    <cellStyle name="Normal 9 5 2 2 4" xfId="2450" xr:uid="{2944F10D-406F-447F-985D-FA2D0DF9A6EC}"/>
    <cellStyle name="Normal 9 5 2 2 4 2" xfId="4140" xr:uid="{A58F5876-9DBB-41DF-A8F9-5824DF389C3F}"/>
    <cellStyle name="Normal 9 5 2 2 4 2 2" xfId="5044" xr:uid="{3D032274-014C-400F-AA7B-DE0DE75F11D1}"/>
    <cellStyle name="Normal 9 5 2 2 4 3" xfId="4141" xr:uid="{30E218FC-4224-4B4F-902E-B4091BE21BDD}"/>
    <cellStyle name="Normal 9 5 2 2 4 3 2" xfId="5045" xr:uid="{707A423A-FA27-41B3-8619-C307D6A67ACA}"/>
    <cellStyle name="Normal 9 5 2 2 4 4" xfId="4142" xr:uid="{AA59CF76-5D8F-4CA9-88B4-430578EED634}"/>
    <cellStyle name="Normal 9 5 2 2 4 4 2" xfId="5046" xr:uid="{86B2872F-8C79-4EA4-BFB0-8A377898D7CB}"/>
    <cellStyle name="Normal 9 5 2 2 4 5" xfId="5043" xr:uid="{FD884437-5CCD-4F0C-9B47-005B71376A00}"/>
    <cellStyle name="Normal 9 5 2 2 5" xfId="4143" xr:uid="{CA8D3047-51D2-4456-8BD2-FF31CDD77287}"/>
    <cellStyle name="Normal 9 5 2 2 5 2" xfId="4144" xr:uid="{859A96DA-AAB6-4820-8A4B-BA85B45F3E77}"/>
    <cellStyle name="Normal 9 5 2 2 5 2 2" xfId="5048" xr:uid="{48D6797C-2E6F-401D-A1E8-7443907A6AAA}"/>
    <cellStyle name="Normal 9 5 2 2 5 3" xfId="4145" xr:uid="{7E2F3B8D-3CB8-4E32-9EBD-896145DBE522}"/>
    <cellStyle name="Normal 9 5 2 2 5 3 2" xfId="5049" xr:uid="{9C07C961-02D5-454F-8F90-69A139A8C07A}"/>
    <cellStyle name="Normal 9 5 2 2 5 4" xfId="4146" xr:uid="{5F8C6B80-B317-4F2D-95A6-2A56BC869EC1}"/>
    <cellStyle name="Normal 9 5 2 2 5 4 2" xfId="5050" xr:uid="{55B6CE46-AFDF-40F9-ABD7-B44FBF3248BA}"/>
    <cellStyle name="Normal 9 5 2 2 5 5" xfId="5047" xr:uid="{0F1E8C95-60C4-44CF-B662-14166680025B}"/>
    <cellStyle name="Normal 9 5 2 2 6" xfId="4147" xr:uid="{377B7C10-55DE-413C-9A72-463DA5CF330B}"/>
    <cellStyle name="Normal 9 5 2 2 6 2" xfId="5051" xr:uid="{91E869CE-2E7B-4538-BA8A-98BF5B3D1B6B}"/>
    <cellStyle name="Normal 9 5 2 2 7" xfId="4148" xr:uid="{3420735C-4415-4385-9AAF-E0E498215C7D}"/>
    <cellStyle name="Normal 9 5 2 2 7 2" xfId="5052" xr:uid="{C541D074-4228-4708-9177-ABB9D4AA4B19}"/>
    <cellStyle name="Normal 9 5 2 2 8" xfId="4149" xr:uid="{6944B3CA-F5D7-4AF8-8D79-8851C552A410}"/>
    <cellStyle name="Normal 9 5 2 2 8 2" xfId="5053" xr:uid="{00E4F8A7-A05A-43A7-8A3F-CD40B50FB766}"/>
    <cellStyle name="Normal 9 5 2 2 9" xfId="5022" xr:uid="{D1DE20A5-2FEB-4B4C-B4D4-BA411664F3C9}"/>
    <cellStyle name="Normal 9 5 2 3" xfId="871" xr:uid="{8D65F505-628E-4FF0-84DA-D5E4EDB6ECD8}"/>
    <cellStyle name="Normal 9 5 2 3 2" xfId="872" xr:uid="{B7CA6402-60F9-4B17-9B64-2C5B90D36E0D}"/>
    <cellStyle name="Normal 9 5 2 3 2 2" xfId="873" xr:uid="{D26E1A12-43A6-42DC-BF5A-95C95F57C3B5}"/>
    <cellStyle name="Normal 9 5 2 3 2 2 2" xfId="5056" xr:uid="{CA08A2EA-32C6-40B7-A000-96EEFD6B3A70}"/>
    <cellStyle name="Normal 9 5 2 3 2 3" xfId="4150" xr:uid="{7E1B6647-2093-4D92-B887-64D07A7435B8}"/>
    <cellStyle name="Normal 9 5 2 3 2 3 2" xfId="5057" xr:uid="{7BDEE2B1-86E8-4ACB-860F-34AFD487EBD7}"/>
    <cellStyle name="Normal 9 5 2 3 2 4" xfId="4151" xr:uid="{126C68BB-0FE0-47AA-84E0-697B15AAF573}"/>
    <cellStyle name="Normal 9 5 2 3 2 4 2" xfId="5058" xr:uid="{9C673702-A44B-433B-A2AA-4104B37FCACF}"/>
    <cellStyle name="Normal 9 5 2 3 2 5" xfId="5055" xr:uid="{827221C1-584E-4B72-8B91-C0AD76538A46}"/>
    <cellStyle name="Normal 9 5 2 3 3" xfId="874" xr:uid="{688C283A-7B37-422A-AC08-0477191F4148}"/>
    <cellStyle name="Normal 9 5 2 3 3 2" xfId="4152" xr:uid="{0B0E9994-0CE6-4E1D-8380-B094DC60484A}"/>
    <cellStyle name="Normal 9 5 2 3 3 2 2" xfId="5060" xr:uid="{12A9F369-E074-4B93-B8AB-879A5F5EC829}"/>
    <cellStyle name="Normal 9 5 2 3 3 3" xfId="4153" xr:uid="{85547B99-2F71-49D5-AAEB-DD9CA077FEF5}"/>
    <cellStyle name="Normal 9 5 2 3 3 3 2" xfId="5061" xr:uid="{F5F938C8-D2D5-4D4C-90CD-98B0C7A8B1FA}"/>
    <cellStyle name="Normal 9 5 2 3 3 4" xfId="4154" xr:uid="{2022AF3E-D451-45C4-BE93-E6DC8AB21E91}"/>
    <cellStyle name="Normal 9 5 2 3 3 4 2" xfId="5062" xr:uid="{FDD146A8-1040-4119-B765-80253C0F1FB4}"/>
    <cellStyle name="Normal 9 5 2 3 3 5" xfId="5059" xr:uid="{6185EA88-B93D-4653-B2B4-91348FEF6CB7}"/>
    <cellStyle name="Normal 9 5 2 3 4" xfId="4155" xr:uid="{86A1CA96-79EA-4AED-931B-D2F238724C6D}"/>
    <cellStyle name="Normal 9 5 2 3 4 2" xfId="5063" xr:uid="{E18D01CB-0134-4B5A-BD81-2ADAC9243504}"/>
    <cellStyle name="Normal 9 5 2 3 5" xfId="4156" xr:uid="{A77F305C-473B-4D92-91F4-4EACA4B8B920}"/>
    <cellStyle name="Normal 9 5 2 3 5 2" xfId="5064" xr:uid="{EE9F76B5-B261-49FD-B3B1-D1C5BE08C8C3}"/>
    <cellStyle name="Normal 9 5 2 3 6" xfId="4157" xr:uid="{D5ADD912-0474-491D-A6ED-16413F235381}"/>
    <cellStyle name="Normal 9 5 2 3 6 2" xfId="5065" xr:uid="{57049698-16A4-41D1-A98A-6ADE340AC434}"/>
    <cellStyle name="Normal 9 5 2 3 7" xfId="5054" xr:uid="{0A867B8A-21B0-49F7-9F65-2C093F6CDBFB}"/>
    <cellStyle name="Normal 9 5 2 4" xfId="875" xr:uid="{7983E69B-56AA-4EE0-9F0C-134AC1A6B399}"/>
    <cellStyle name="Normal 9 5 2 4 2" xfId="876" xr:uid="{D9501C79-1996-49C3-8285-4EBCE09BF470}"/>
    <cellStyle name="Normal 9 5 2 4 2 2" xfId="4158" xr:uid="{E99F348E-C2C3-455F-9AC8-ACA2BB65473A}"/>
    <cellStyle name="Normal 9 5 2 4 2 2 2" xfId="5068" xr:uid="{181D04D6-F69A-41DF-B1C7-03EF682B4A09}"/>
    <cellStyle name="Normal 9 5 2 4 2 3" xfId="4159" xr:uid="{53FFA966-9ADE-4AD7-8E2C-54A6B824D189}"/>
    <cellStyle name="Normal 9 5 2 4 2 3 2" xfId="5069" xr:uid="{CA4916A7-6332-4646-983D-6FE8079757A3}"/>
    <cellStyle name="Normal 9 5 2 4 2 4" xfId="4160" xr:uid="{BC3BD5DA-E7D8-42EA-A8E3-7F543B5F0484}"/>
    <cellStyle name="Normal 9 5 2 4 2 4 2" xfId="5070" xr:uid="{813C7791-D1B0-4C99-8AE9-AE148B1D7B4E}"/>
    <cellStyle name="Normal 9 5 2 4 2 5" xfId="5067" xr:uid="{81BF0C1D-6B71-4C9E-A42A-F8925AFCEDD2}"/>
    <cellStyle name="Normal 9 5 2 4 3" xfId="4161" xr:uid="{BF071F75-ADB9-4232-AFB1-E74B0E1E639F}"/>
    <cellStyle name="Normal 9 5 2 4 3 2" xfId="5071" xr:uid="{E8A93C9B-A2D7-4863-856E-C415E153D89C}"/>
    <cellStyle name="Normal 9 5 2 4 4" xfId="4162" xr:uid="{C05C2AA3-822F-4A19-A599-2858ED30AAB4}"/>
    <cellStyle name="Normal 9 5 2 4 4 2" xfId="5072" xr:uid="{0504222F-7906-4CA0-B72D-D67E2DA1222B}"/>
    <cellStyle name="Normal 9 5 2 4 5" xfId="4163" xr:uid="{858954EA-4839-42D4-B1B6-1D4BF656E2D2}"/>
    <cellStyle name="Normal 9 5 2 4 5 2" xfId="5073" xr:uid="{EE328918-348B-4296-956A-C45635A4BCA3}"/>
    <cellStyle name="Normal 9 5 2 4 6" xfId="5066" xr:uid="{1AC1FFF7-DD86-44FF-8A27-C5D3262A7565}"/>
    <cellStyle name="Normal 9 5 2 5" xfId="877" xr:uid="{BE616836-E681-4605-B7A9-CA55E1C14308}"/>
    <cellStyle name="Normal 9 5 2 5 2" xfId="4164" xr:uid="{FCCE5BF4-D0F1-4E58-89C2-A30B6F459357}"/>
    <cellStyle name="Normal 9 5 2 5 2 2" xfId="5075" xr:uid="{DE4D79EF-FCA0-4B98-A9FF-BAC0E182CFBE}"/>
    <cellStyle name="Normal 9 5 2 5 3" xfId="4165" xr:uid="{8934DE90-1E63-425C-ACE6-B6FBF21E5C61}"/>
    <cellStyle name="Normal 9 5 2 5 3 2" xfId="5076" xr:uid="{6F917517-1070-4071-B658-1F168B6665F0}"/>
    <cellStyle name="Normal 9 5 2 5 4" xfId="4166" xr:uid="{E9551FD8-5619-4DB2-BD38-D82C1C8D35B7}"/>
    <cellStyle name="Normal 9 5 2 5 4 2" xfId="5077" xr:uid="{EA0F99F8-ECC9-4B03-B78C-74A2857205B1}"/>
    <cellStyle name="Normal 9 5 2 5 5" xfId="5074" xr:uid="{10650DDE-CB98-42A8-9935-B63D3FC3782F}"/>
    <cellStyle name="Normal 9 5 2 6" xfId="4167" xr:uid="{F6802A59-6B82-40C2-8B90-1CDE6857331E}"/>
    <cellStyle name="Normal 9 5 2 6 2" xfId="4168" xr:uid="{4A0B0F55-6FE1-4136-B487-34E105E3B549}"/>
    <cellStyle name="Normal 9 5 2 6 2 2" xfId="5079" xr:uid="{F267097B-A97A-426C-A876-4860BB71ED45}"/>
    <cellStyle name="Normal 9 5 2 6 3" xfId="4169" xr:uid="{FACC5B73-3CF1-4D0C-838D-BB4BA94A23C2}"/>
    <cellStyle name="Normal 9 5 2 6 3 2" xfId="5080" xr:uid="{11626F88-3CC4-40A8-AFD6-BDA61965198B}"/>
    <cellStyle name="Normal 9 5 2 6 4" xfId="4170" xr:uid="{D773C1F5-31AF-41C8-80BD-0C7309111B0E}"/>
    <cellStyle name="Normal 9 5 2 6 4 2" xfId="5081" xr:uid="{1FC63FE8-F2A5-45F2-ABE0-E7BEF5FBEA75}"/>
    <cellStyle name="Normal 9 5 2 6 5" xfId="5078" xr:uid="{2A95C2D1-4027-4374-AA9E-8C329202109C}"/>
    <cellStyle name="Normal 9 5 2 7" xfId="4171" xr:uid="{17225984-EC85-4A86-B14E-CA646AADFA1D}"/>
    <cellStyle name="Normal 9 5 2 7 2" xfId="5082" xr:uid="{AB41E7F0-5133-4400-8D45-8D4EBAEBFE5F}"/>
    <cellStyle name="Normal 9 5 2 8" xfId="4172" xr:uid="{43BCFEDA-4E0C-4F66-82CC-B636ABA80099}"/>
    <cellStyle name="Normal 9 5 2 8 2" xfId="5083" xr:uid="{D3044039-1468-4305-975C-C83BB28E3577}"/>
    <cellStyle name="Normal 9 5 2 9" xfId="4173" xr:uid="{61B0C107-5AEA-43CC-B8EB-5C1DA45D6178}"/>
    <cellStyle name="Normal 9 5 2 9 2" xfId="5084" xr:uid="{B2BB591C-81E0-490C-A130-A3C9A685ADEC}"/>
    <cellStyle name="Normal 9 5 3" xfId="420" xr:uid="{9D3356B6-E6AD-4942-AC1B-AAF3840B45E7}"/>
    <cellStyle name="Normal 9 5 3 2" xfId="878" xr:uid="{A9EC3E16-84BD-4C0D-9933-6F94E99FD3A2}"/>
    <cellStyle name="Normal 9 5 3 2 2" xfId="879" xr:uid="{25BAE160-AF47-4D3E-B1F7-36F274EBE849}"/>
    <cellStyle name="Normal 9 5 3 2 2 2" xfId="2451" xr:uid="{4C9DC4F3-A2E6-41CB-91F7-C8FE632CD8C1}"/>
    <cellStyle name="Normal 9 5 3 2 2 2 2" xfId="2452" xr:uid="{BCA01137-C102-46CF-A8C9-7C789249D18F}"/>
    <cellStyle name="Normal 9 5 3 2 2 2 2 2" xfId="5089" xr:uid="{7A9D6750-2151-4BA2-8457-51A66D88847F}"/>
    <cellStyle name="Normal 9 5 3 2 2 2 3" xfId="5088" xr:uid="{D5E024B7-86BD-4B7D-B53A-51936F06B3A5}"/>
    <cellStyle name="Normal 9 5 3 2 2 3" xfId="2453" xr:uid="{2D2D3D33-4D38-4800-8D3F-5F0003C5C27B}"/>
    <cellStyle name="Normal 9 5 3 2 2 3 2" xfId="5090" xr:uid="{A41FE5D8-14F0-4384-A7FA-F556815B7237}"/>
    <cellStyle name="Normal 9 5 3 2 2 4" xfId="4174" xr:uid="{14842790-5235-40FC-AF56-8811BE22A32F}"/>
    <cellStyle name="Normal 9 5 3 2 2 4 2" xfId="5091" xr:uid="{9CA0988C-6AC8-402D-BC6A-7BBDB60B0DDB}"/>
    <cellStyle name="Normal 9 5 3 2 2 5" xfId="5087" xr:uid="{5B60B5D6-5CDA-40D9-98EA-DB5A0A69F143}"/>
    <cellStyle name="Normal 9 5 3 2 3" xfId="2454" xr:uid="{D2EBF348-86CC-429E-B529-55C6F13236B6}"/>
    <cellStyle name="Normal 9 5 3 2 3 2" xfId="2455" xr:uid="{EA31E36D-F488-483F-B543-B949EE9C4078}"/>
    <cellStyle name="Normal 9 5 3 2 3 2 2" xfId="5093" xr:uid="{DFED1E5B-FCF7-4D83-8A46-650F1C2FB0D8}"/>
    <cellStyle name="Normal 9 5 3 2 3 3" xfId="4175" xr:uid="{C0D90FFC-57A0-470A-9B4F-1E23A762367A}"/>
    <cellStyle name="Normal 9 5 3 2 3 3 2" xfId="5094" xr:uid="{F68B6C5F-2F26-421E-9E78-6CBCD8EF1C43}"/>
    <cellStyle name="Normal 9 5 3 2 3 4" xfId="4176" xr:uid="{7D079D1F-FEE0-49E2-A5B8-49F79FDBBDF6}"/>
    <cellStyle name="Normal 9 5 3 2 3 4 2" xfId="5095" xr:uid="{48777858-8D75-4437-A851-05D8A4CB1BB2}"/>
    <cellStyle name="Normal 9 5 3 2 3 5" xfId="5092" xr:uid="{0761DB7D-5BDF-452B-BDBD-7EF57ADBBE15}"/>
    <cellStyle name="Normal 9 5 3 2 4" xfId="2456" xr:uid="{999537A1-BBE1-46B0-AE1A-618A88003F79}"/>
    <cellStyle name="Normal 9 5 3 2 4 2" xfId="5096" xr:uid="{7AF95272-4A45-47FB-B745-474B343D16AD}"/>
    <cellStyle name="Normal 9 5 3 2 5" xfId="4177" xr:uid="{892E8637-3E05-44EF-8003-B99BC309A0C8}"/>
    <cellStyle name="Normal 9 5 3 2 5 2" xfId="5097" xr:uid="{8DEFFD16-B6F6-4879-B04E-6138104E17FA}"/>
    <cellStyle name="Normal 9 5 3 2 6" xfId="4178" xr:uid="{904F6BB3-2F32-492A-80E9-52AAC6ED6196}"/>
    <cellStyle name="Normal 9 5 3 2 6 2" xfId="5098" xr:uid="{26CA5287-DEDC-41DD-94A8-F94D9B0F38CD}"/>
    <cellStyle name="Normal 9 5 3 2 7" xfId="5086" xr:uid="{91E5129E-95B3-412D-8EA0-01A06DB6634C}"/>
    <cellStyle name="Normal 9 5 3 3" xfId="880" xr:uid="{EBF8D7E2-0E79-4D14-9EF7-789C02E85129}"/>
    <cellStyle name="Normal 9 5 3 3 2" xfId="2457" xr:uid="{3AD00C88-FF00-4C21-9708-99B77FCBF3BC}"/>
    <cellStyle name="Normal 9 5 3 3 2 2" xfId="2458" xr:uid="{3E423AD3-07B4-4A20-82A7-37DDED4F88A6}"/>
    <cellStyle name="Normal 9 5 3 3 2 2 2" xfId="5101" xr:uid="{869D7120-F5D4-4743-BE95-772339E6628F}"/>
    <cellStyle name="Normal 9 5 3 3 2 3" xfId="4179" xr:uid="{1B5F8074-8766-455D-AEB3-EBCAD543F2ED}"/>
    <cellStyle name="Normal 9 5 3 3 2 3 2" xfId="5102" xr:uid="{39C0BA75-AFCA-47D2-B3AA-53E9165DD278}"/>
    <cellStyle name="Normal 9 5 3 3 2 4" xfId="4180" xr:uid="{7CB21DBA-3A57-41CB-8ACD-841255D0D607}"/>
    <cellStyle name="Normal 9 5 3 3 2 4 2" xfId="5103" xr:uid="{9BE0DDD7-62EB-471C-9B7C-B473866BD7F4}"/>
    <cellStyle name="Normal 9 5 3 3 2 5" xfId="5100" xr:uid="{BF996904-CE0D-470A-9AEB-962F4EFC18AC}"/>
    <cellStyle name="Normal 9 5 3 3 3" xfId="2459" xr:uid="{36F2E1C6-0D92-4182-A2FF-FA91424AC0A7}"/>
    <cellStyle name="Normal 9 5 3 3 3 2" xfId="5104" xr:uid="{34A9B93E-D092-4AFF-86FD-573A26686E15}"/>
    <cellStyle name="Normal 9 5 3 3 4" xfId="4181" xr:uid="{E20815F6-4AF0-437A-A268-0B43213CA89E}"/>
    <cellStyle name="Normal 9 5 3 3 4 2" xfId="5105" xr:uid="{343F80A6-02C3-49A0-ADA6-2691A0AEA209}"/>
    <cellStyle name="Normal 9 5 3 3 5" xfId="4182" xr:uid="{238CBFE3-75E6-4C03-BB9D-69827ACEA964}"/>
    <cellStyle name="Normal 9 5 3 3 5 2" xfId="5106" xr:uid="{C44139EE-5E2E-491E-85B1-5E8867800780}"/>
    <cellStyle name="Normal 9 5 3 3 6" xfId="5099" xr:uid="{59933C3E-8D99-43B5-8A7B-6C9CE2D74152}"/>
    <cellStyle name="Normal 9 5 3 4" xfId="2460" xr:uid="{187149D1-92EA-40DD-AE5A-EB55AA271F08}"/>
    <cellStyle name="Normal 9 5 3 4 2" xfId="2461" xr:uid="{77DF8903-6EAD-4271-8ABE-00B8DDFE92E2}"/>
    <cellStyle name="Normal 9 5 3 4 2 2" xfId="5108" xr:uid="{E8DB318C-A771-4150-8E10-6554C855C9B0}"/>
    <cellStyle name="Normal 9 5 3 4 3" xfId="4183" xr:uid="{FA8A66A1-7DA0-4E38-A50B-3CB5513381C1}"/>
    <cellStyle name="Normal 9 5 3 4 3 2" xfId="5109" xr:uid="{63731E22-254E-4754-9CC1-424B1629A168}"/>
    <cellStyle name="Normal 9 5 3 4 4" xfId="4184" xr:uid="{6FD386C8-1C9E-47C6-880C-B7C403C52770}"/>
    <cellStyle name="Normal 9 5 3 4 4 2" xfId="5110" xr:uid="{B265CA05-AB52-4F1E-B802-8EA89805A3B3}"/>
    <cellStyle name="Normal 9 5 3 4 5" xfId="5107" xr:uid="{46B9E066-46F6-4E24-A30A-7FF8996DBE3C}"/>
    <cellStyle name="Normal 9 5 3 5" xfId="2462" xr:uid="{02D5C72A-30CD-442A-8A24-FD62F593CB8A}"/>
    <cellStyle name="Normal 9 5 3 5 2" xfId="4185" xr:uid="{5542E25F-8A80-4C27-9E6E-DF01B0907224}"/>
    <cellStyle name="Normal 9 5 3 5 2 2" xfId="5112" xr:uid="{7E4B5785-17D4-4948-A277-9FBA018C236C}"/>
    <cellStyle name="Normal 9 5 3 5 3" xfId="4186" xr:uid="{F364A7B6-5C29-487F-B2B2-6F219BA83631}"/>
    <cellStyle name="Normal 9 5 3 5 3 2" xfId="5113" xr:uid="{5FCD2DA7-4A64-4FE0-B31A-0926B4AC3C54}"/>
    <cellStyle name="Normal 9 5 3 5 4" xfId="4187" xr:uid="{4160D5DD-DBEA-4C76-B2F3-A4126FE8308F}"/>
    <cellStyle name="Normal 9 5 3 5 4 2" xfId="5114" xr:uid="{7A8CC2CC-4AC1-46B9-8D66-9F78C74914F5}"/>
    <cellStyle name="Normal 9 5 3 5 5" xfId="5111" xr:uid="{69D11CBF-341E-45B7-8C9C-76163548D8BC}"/>
    <cellStyle name="Normal 9 5 3 6" xfId="4188" xr:uid="{308A3ABC-FAC4-46DB-8A30-03C56F14948A}"/>
    <cellStyle name="Normal 9 5 3 6 2" xfId="5115" xr:uid="{D071B448-EBF0-4218-99F0-DF4D1E9BE4F7}"/>
    <cellStyle name="Normal 9 5 3 7" xfId="4189" xr:uid="{2E28B51A-9AF1-40DD-841A-09DA79608E35}"/>
    <cellStyle name="Normal 9 5 3 7 2" xfId="5116" xr:uid="{8A9376BC-8A38-4BEF-B3BB-DB173D77C77D}"/>
    <cellStyle name="Normal 9 5 3 8" xfId="4190" xr:uid="{EDBE18AE-C3F6-408D-A704-0A67325A46FB}"/>
    <cellStyle name="Normal 9 5 3 8 2" xfId="5117" xr:uid="{C59B8275-D9B8-478B-8E9A-138DA4BED5A3}"/>
    <cellStyle name="Normal 9 5 3 9" xfId="5085" xr:uid="{8A5992E8-822F-4C16-BE85-9295AF323F0F}"/>
    <cellStyle name="Normal 9 5 4" xfId="421" xr:uid="{6E391C7A-340D-42D8-8465-BDAF0F728A0A}"/>
    <cellStyle name="Normal 9 5 4 2" xfId="881" xr:uid="{CF6E6D68-EA8C-45B2-9EC5-4283B7C315B1}"/>
    <cellStyle name="Normal 9 5 4 2 2" xfId="882" xr:uid="{64B9C380-F808-474D-8B20-4ABCEE9A259B}"/>
    <cellStyle name="Normal 9 5 4 2 2 2" xfId="2463" xr:uid="{A81D9D90-4A35-47E4-8EFF-9B8DEE438E21}"/>
    <cellStyle name="Normal 9 5 4 2 2 2 2" xfId="5121" xr:uid="{6564774B-E77E-4D64-B6B2-809156C1CE16}"/>
    <cellStyle name="Normal 9 5 4 2 2 3" xfId="4191" xr:uid="{F8C03FEA-6018-48F3-9C3B-9E9225CA3E2E}"/>
    <cellStyle name="Normal 9 5 4 2 2 3 2" xfId="5122" xr:uid="{149AA550-BCCF-4D8A-8977-8ED26D0D008C}"/>
    <cellStyle name="Normal 9 5 4 2 2 4" xfId="4192" xr:uid="{AE06D483-BF61-4671-8305-3824D8F3A14A}"/>
    <cellStyle name="Normal 9 5 4 2 2 4 2" xfId="5123" xr:uid="{32B4F8A6-49EB-424C-8A25-095442706253}"/>
    <cellStyle name="Normal 9 5 4 2 2 5" xfId="5120" xr:uid="{3A6DDCA2-AC49-4D54-96A7-3BF136848003}"/>
    <cellStyle name="Normal 9 5 4 2 3" xfId="2464" xr:uid="{A705518D-FBDF-428D-B87A-33F0BE09A464}"/>
    <cellStyle name="Normal 9 5 4 2 3 2" xfId="5124" xr:uid="{5B94BB80-E61A-4F76-8CA9-6F322C269108}"/>
    <cellStyle name="Normal 9 5 4 2 4" xfId="4193" xr:uid="{1A412D99-566C-4ED5-9250-1D7510B569EC}"/>
    <cellStyle name="Normal 9 5 4 2 4 2" xfId="5125" xr:uid="{A6382809-CC5F-4C3F-932D-4FCA92DAEF57}"/>
    <cellStyle name="Normal 9 5 4 2 5" xfId="4194" xr:uid="{2EFD1F39-B3FD-4D41-898C-8A0AA584D7A5}"/>
    <cellStyle name="Normal 9 5 4 2 5 2" xfId="5126" xr:uid="{40C89D69-76BB-4C8D-922C-6A9CC5F03680}"/>
    <cellStyle name="Normal 9 5 4 2 6" xfId="5119" xr:uid="{9BFC8872-9131-477B-953C-4ABDCF1AB69A}"/>
    <cellStyle name="Normal 9 5 4 3" xfId="883" xr:uid="{FF6FAFB6-F969-4CEC-8827-3E73760AE139}"/>
    <cellStyle name="Normal 9 5 4 3 2" xfId="2465" xr:uid="{4B16F0F5-61EE-4B16-8650-D97C5268D30F}"/>
    <cellStyle name="Normal 9 5 4 3 2 2" xfId="5128" xr:uid="{92A3631D-70FF-4BC4-B0E3-345BFEE06F42}"/>
    <cellStyle name="Normal 9 5 4 3 3" xfId="4195" xr:uid="{FAED5B6F-6FE8-432F-9E34-307883332766}"/>
    <cellStyle name="Normal 9 5 4 3 3 2" xfId="5129" xr:uid="{09EF8BD5-4709-40E1-A499-7FA23CD744A4}"/>
    <cellStyle name="Normal 9 5 4 3 4" xfId="4196" xr:uid="{3BCDE3F8-2FB8-47DC-B7F0-3E0940946932}"/>
    <cellStyle name="Normal 9 5 4 3 4 2" xfId="5130" xr:uid="{AEC367D4-F9F2-49AD-BF2C-5A25B1133E2A}"/>
    <cellStyle name="Normal 9 5 4 3 5" xfId="5127" xr:uid="{A4807048-A94A-4A8A-BD83-88B197652199}"/>
    <cellStyle name="Normal 9 5 4 4" xfId="2466" xr:uid="{A7159905-8638-4932-9250-05B59814AD8C}"/>
    <cellStyle name="Normal 9 5 4 4 2" xfId="4197" xr:uid="{6CEEDFCD-C6D3-48AB-837D-DCC2F08D089B}"/>
    <cellStyle name="Normal 9 5 4 4 2 2" xfId="5132" xr:uid="{278BDBE6-F3AF-4116-9B1D-2277AFFD8EE7}"/>
    <cellStyle name="Normal 9 5 4 4 3" xfId="4198" xr:uid="{152E646E-ACB5-4483-9F5B-F759F188E718}"/>
    <cellStyle name="Normal 9 5 4 4 3 2" xfId="5133" xr:uid="{519EC7E9-99B5-4967-8F23-670558FE6FED}"/>
    <cellStyle name="Normal 9 5 4 4 4" xfId="4199" xr:uid="{49AA9A52-876F-4773-96DD-029B40759C85}"/>
    <cellStyle name="Normal 9 5 4 4 4 2" xfId="5134" xr:uid="{6EB04C54-A8AE-4CE8-A2AA-2D0599ED717C}"/>
    <cellStyle name="Normal 9 5 4 4 5" xfId="5131" xr:uid="{50165871-9DE3-44A1-A642-E67E6CAB0374}"/>
    <cellStyle name="Normal 9 5 4 5" xfId="4200" xr:uid="{18E86E49-F669-4862-8F10-D27FA199F667}"/>
    <cellStyle name="Normal 9 5 4 5 2" xfId="5135" xr:uid="{9ADF5649-5A51-4C39-95D1-ABC3914F0023}"/>
    <cellStyle name="Normal 9 5 4 6" xfId="4201" xr:uid="{910F19E8-6171-4C21-BB8D-C591D024BEE1}"/>
    <cellStyle name="Normal 9 5 4 6 2" xfId="5136" xr:uid="{E314B133-8C82-40B9-941F-461950445B97}"/>
    <cellStyle name="Normal 9 5 4 7" xfId="4202" xr:uid="{0C49EA5C-0CB7-4089-ACE7-12D67D67F82B}"/>
    <cellStyle name="Normal 9 5 4 7 2" xfId="5137" xr:uid="{5F2936B4-9FF1-4EC8-A357-B729F678FC59}"/>
    <cellStyle name="Normal 9 5 4 8" xfId="5118" xr:uid="{0B207F6E-2A7C-41DE-9C80-5DAF7565EC64}"/>
    <cellStyle name="Normal 9 5 5" xfId="422" xr:uid="{BDED059F-6015-446B-882F-5BB3EB8FAF82}"/>
    <cellStyle name="Normal 9 5 5 2" xfId="884" xr:uid="{944605B4-64EE-4158-A65E-D1D467CD7943}"/>
    <cellStyle name="Normal 9 5 5 2 2" xfId="2467" xr:uid="{29FA3DDF-2141-414D-8D94-6EA77000AB94}"/>
    <cellStyle name="Normal 9 5 5 2 2 2" xfId="5140" xr:uid="{93837029-06C4-4661-AB5D-34D43EC2774E}"/>
    <cellStyle name="Normal 9 5 5 2 3" xfId="4203" xr:uid="{CC9E4C84-DF65-4FA7-B2F7-A90917675883}"/>
    <cellStyle name="Normal 9 5 5 2 3 2" xfId="5141" xr:uid="{1ED50BD6-4C13-45ED-944D-E0DBAE409FCE}"/>
    <cellStyle name="Normal 9 5 5 2 4" xfId="4204" xr:uid="{227D13B5-F4C9-4230-B226-66E5F1BA3F22}"/>
    <cellStyle name="Normal 9 5 5 2 4 2" xfId="5142" xr:uid="{FC0C0F3F-BC28-4A8B-BC66-C9D93FA5AE32}"/>
    <cellStyle name="Normal 9 5 5 2 5" xfId="5139" xr:uid="{737E917C-3F99-412B-B3AB-23AC7E2DF3F6}"/>
    <cellStyle name="Normal 9 5 5 3" xfId="2468" xr:uid="{71FA17CE-BEAE-4E5C-AB32-1CFDA699F41C}"/>
    <cellStyle name="Normal 9 5 5 3 2" xfId="4205" xr:uid="{17841301-FB23-4D8F-A21E-CA713D2D1F2E}"/>
    <cellStyle name="Normal 9 5 5 3 2 2" xfId="5144" xr:uid="{144C6942-3D2D-4495-B862-564EBD400290}"/>
    <cellStyle name="Normal 9 5 5 3 3" xfId="4206" xr:uid="{FD7C9C2E-E0CE-4977-B5FE-D6AFC2364C02}"/>
    <cellStyle name="Normal 9 5 5 3 3 2" xfId="5145" xr:uid="{3D50657B-3BBA-48BE-9418-6251BE54591D}"/>
    <cellStyle name="Normal 9 5 5 3 4" xfId="4207" xr:uid="{79EFCD47-FDDE-4CD8-8128-7F3971ACE9F5}"/>
    <cellStyle name="Normal 9 5 5 3 4 2" xfId="5146" xr:uid="{CD203D21-F926-49D6-AC4B-A3369F0D9DF0}"/>
    <cellStyle name="Normal 9 5 5 3 5" xfId="5143" xr:uid="{1C46F215-FB1E-42BF-B91C-9F3665C03A9F}"/>
    <cellStyle name="Normal 9 5 5 4" xfId="4208" xr:uid="{F942F205-4F04-4016-B9CF-C37029F4B7A1}"/>
    <cellStyle name="Normal 9 5 5 4 2" xfId="5147" xr:uid="{B2C6CB84-DD20-407E-B1CD-B8A4B08BCF60}"/>
    <cellStyle name="Normal 9 5 5 5" xfId="4209" xr:uid="{C19E603C-772B-449D-8226-4173042E4A0E}"/>
    <cellStyle name="Normal 9 5 5 5 2" xfId="5148" xr:uid="{B1031CB9-823F-42D2-93F4-B7F1A094982A}"/>
    <cellStyle name="Normal 9 5 5 6" xfId="4210" xr:uid="{43C84686-6FC7-4407-85D2-E2277DF9728C}"/>
    <cellStyle name="Normal 9 5 5 6 2" xfId="5149" xr:uid="{ED946A4E-4CA7-4CF2-BEAB-2452662CAB8E}"/>
    <cellStyle name="Normal 9 5 5 7" xfId="5138" xr:uid="{CA55E0C2-2D39-4035-8A74-655951AE478A}"/>
    <cellStyle name="Normal 9 5 6" xfId="885" xr:uid="{7B2273BD-B316-4BBD-81BF-0E34E709D75E}"/>
    <cellStyle name="Normal 9 5 6 2" xfId="2469" xr:uid="{37D7BCDD-51B5-45C4-8860-B91A688E6B76}"/>
    <cellStyle name="Normal 9 5 6 2 2" xfId="4211" xr:uid="{996E2BA3-4314-4ED2-B3A4-3CFFA246EA22}"/>
    <cellStyle name="Normal 9 5 6 2 2 2" xfId="5152" xr:uid="{CFAA6084-91A7-4468-99E6-A3611DF00274}"/>
    <cellStyle name="Normal 9 5 6 2 3" xfId="4212" xr:uid="{F2F3A8DD-2B32-41C4-A441-3FEDCAF9BCCA}"/>
    <cellStyle name="Normal 9 5 6 2 3 2" xfId="5153" xr:uid="{B932DB9D-D3CE-42B8-9703-93C9AD702D70}"/>
    <cellStyle name="Normal 9 5 6 2 4" xfId="4213" xr:uid="{6DFA6B01-71D7-4E6E-B0AA-4FD9A7F96B59}"/>
    <cellStyle name="Normal 9 5 6 2 4 2" xfId="5154" xr:uid="{241CCD3D-1F62-47FB-B792-EDA49F9B1044}"/>
    <cellStyle name="Normal 9 5 6 2 5" xfId="5151" xr:uid="{1814722C-6302-48E9-9087-6DB7B9ADE57F}"/>
    <cellStyle name="Normal 9 5 6 3" xfId="4214" xr:uid="{D36019DE-2C2E-4A23-8BF8-28069E4A49AB}"/>
    <cellStyle name="Normal 9 5 6 3 2" xfId="5155" xr:uid="{C7EE1DD2-2B31-4112-9EBF-D34D3911BA96}"/>
    <cellStyle name="Normal 9 5 6 4" xfId="4215" xr:uid="{8CE0B2F7-5A9D-49B0-9F1A-CFDF0C399298}"/>
    <cellStyle name="Normal 9 5 6 4 2" xfId="5156" xr:uid="{55C84C52-266F-41F9-8039-B3B61C237537}"/>
    <cellStyle name="Normal 9 5 6 5" xfId="4216" xr:uid="{A37AA24A-8865-4A5E-A2F8-327B6B1F0DBF}"/>
    <cellStyle name="Normal 9 5 6 5 2" xfId="5157" xr:uid="{ACFDCEF0-CF7E-435A-A5D1-5D2DAFC4367F}"/>
    <cellStyle name="Normal 9 5 6 6" xfId="5150" xr:uid="{CE8C0B00-7070-471D-A462-E8A746631C2C}"/>
    <cellStyle name="Normal 9 5 7" xfId="2470" xr:uid="{E79E2D44-14E9-4065-BB07-D7B61D0414B2}"/>
    <cellStyle name="Normal 9 5 7 2" xfId="4217" xr:uid="{82BFD580-95E4-40CD-9514-EF6D6A6A1214}"/>
    <cellStyle name="Normal 9 5 7 2 2" xfId="5159" xr:uid="{850BD62E-4EDA-405D-A182-AD86CE28E57E}"/>
    <cellStyle name="Normal 9 5 7 3" xfId="4218" xr:uid="{CF30BF98-523B-4D26-8D27-A821384AD3A0}"/>
    <cellStyle name="Normal 9 5 7 3 2" xfId="5160" xr:uid="{7DE8DC06-E296-4B98-B981-CE8B2B7B1C30}"/>
    <cellStyle name="Normal 9 5 7 4" xfId="4219" xr:uid="{32FF5B71-C1A0-4637-9850-387730B0ACB5}"/>
    <cellStyle name="Normal 9 5 7 4 2" xfId="5161" xr:uid="{E1FD8D67-B956-4CBD-8DB2-49F0AF670334}"/>
    <cellStyle name="Normal 9 5 7 5" xfId="5158" xr:uid="{640698AB-FD8F-4694-BDF1-838C473A47B0}"/>
    <cellStyle name="Normal 9 5 8" xfId="4220" xr:uid="{62BEA69F-C883-4305-9CBA-D61D9CE68FD9}"/>
    <cellStyle name="Normal 9 5 8 2" xfId="4221" xr:uid="{85FACC6A-0259-44F0-80D1-53E30ECCCA22}"/>
    <cellStyle name="Normal 9 5 8 2 2" xfId="5163" xr:uid="{3186D8D9-7496-4E94-B362-5F9B20FBB60D}"/>
    <cellStyle name="Normal 9 5 8 3" xfId="4222" xr:uid="{33C5C2DF-5787-4671-B45B-EE20141AD373}"/>
    <cellStyle name="Normal 9 5 8 3 2" xfId="5164" xr:uid="{F2569732-325C-498F-9E03-4B115EFB94B9}"/>
    <cellStyle name="Normal 9 5 8 4" xfId="4223" xr:uid="{3F0352B1-A654-45C8-93D6-DE829CDB81C2}"/>
    <cellStyle name="Normal 9 5 8 4 2" xfId="5165" xr:uid="{4A7B8F5D-1A83-479D-B92C-72D44D447DD5}"/>
    <cellStyle name="Normal 9 5 8 5" xfId="5162" xr:uid="{EF84781E-1E60-4675-B389-240398A64274}"/>
    <cellStyle name="Normal 9 5 9" xfId="4224" xr:uid="{FF7584F7-D702-4EDA-B4D1-C7853081F9B5}"/>
    <cellStyle name="Normal 9 5 9 2" xfId="5166" xr:uid="{330E8D1D-FDB6-42BD-A294-2529F81235F7}"/>
    <cellStyle name="Normal 9 6" xfId="180" xr:uid="{D09824B6-4EC5-4F6D-94BE-F5513D2F564C}"/>
    <cellStyle name="Normal 9 6 10" xfId="5167" xr:uid="{B50DAAC4-C3D8-4243-BB91-EA1D48DBABDB}"/>
    <cellStyle name="Normal 9 6 2" xfId="181" xr:uid="{56045B58-9CE3-47EA-B2A4-F1AAC09E4055}"/>
    <cellStyle name="Normal 9 6 2 2" xfId="423" xr:uid="{3398B5F3-90EB-429E-8934-667F39A486F9}"/>
    <cellStyle name="Normal 9 6 2 2 2" xfId="886" xr:uid="{5720D5F2-F44A-431A-895D-B32B1CE088B5}"/>
    <cellStyle name="Normal 9 6 2 2 2 2" xfId="2471" xr:uid="{41340DEE-46B5-445F-BCD5-CD42EBD6A2F3}"/>
    <cellStyle name="Normal 9 6 2 2 2 2 2" xfId="5171" xr:uid="{5F38BB37-AE62-4FD3-BB73-8498C974C0BC}"/>
    <cellStyle name="Normal 9 6 2 2 2 3" xfId="4225" xr:uid="{2CDECE2F-4909-40B0-BF30-E16AF2726AFE}"/>
    <cellStyle name="Normal 9 6 2 2 2 3 2" xfId="5172" xr:uid="{BE867B85-6C3D-4737-B97A-D7347FECE8CD}"/>
    <cellStyle name="Normal 9 6 2 2 2 4" xfId="4226" xr:uid="{9FFF1C04-361A-44C3-8F0F-B6C45E58E7B1}"/>
    <cellStyle name="Normal 9 6 2 2 2 4 2" xfId="5173" xr:uid="{A33CECED-92DC-4840-8BAE-D9F50A3A8AEA}"/>
    <cellStyle name="Normal 9 6 2 2 2 5" xfId="5170" xr:uid="{9EF98B97-1AB7-46E2-86DC-11C1F91170C3}"/>
    <cellStyle name="Normal 9 6 2 2 3" xfId="2472" xr:uid="{7BB3D65A-405D-4759-B7D1-09E5AC2935DF}"/>
    <cellStyle name="Normal 9 6 2 2 3 2" xfId="4227" xr:uid="{79F55DFD-1CA8-4542-AE68-F2464E6750C0}"/>
    <cellStyle name="Normal 9 6 2 2 3 2 2" xfId="5175" xr:uid="{9FF75209-8A0A-4BFD-91DF-50CA0363CC1B}"/>
    <cellStyle name="Normal 9 6 2 2 3 3" xfId="4228" xr:uid="{F9530207-DD62-4D78-BD19-CB772CC15628}"/>
    <cellStyle name="Normal 9 6 2 2 3 3 2" xfId="5176" xr:uid="{E03F27DC-2FF5-46B5-ABB9-31C671A115A3}"/>
    <cellStyle name="Normal 9 6 2 2 3 4" xfId="4229" xr:uid="{26A3376C-816E-422E-99B0-A8AE189D760F}"/>
    <cellStyle name="Normal 9 6 2 2 3 4 2" xfId="5177" xr:uid="{A35F8931-4822-4DB4-A75F-BFD9E2A4B0BE}"/>
    <cellStyle name="Normal 9 6 2 2 3 5" xfId="5174" xr:uid="{8E1204F5-CACB-4D38-B60F-E734D9C37563}"/>
    <cellStyle name="Normal 9 6 2 2 4" xfId="4230" xr:uid="{044E3E96-7103-4F4F-8B3C-40C8E97C8C32}"/>
    <cellStyle name="Normal 9 6 2 2 4 2" xfId="5178" xr:uid="{DD73ADA3-E0B8-442D-B753-98DC51AD03EF}"/>
    <cellStyle name="Normal 9 6 2 2 5" xfId="4231" xr:uid="{8DE780BD-E665-42DC-A145-DB541FBEC434}"/>
    <cellStyle name="Normal 9 6 2 2 5 2" xfId="5179" xr:uid="{C0CDC74F-FC2B-47CF-BA0A-125102A55E6D}"/>
    <cellStyle name="Normal 9 6 2 2 6" xfId="4232" xr:uid="{5628C849-3524-49A8-ABC9-449FE8C8CD5E}"/>
    <cellStyle name="Normal 9 6 2 2 6 2" xfId="5180" xr:uid="{460878B5-3164-4A78-8882-C560FE5BC83D}"/>
    <cellStyle name="Normal 9 6 2 2 7" xfId="5169" xr:uid="{505CAE39-0C14-4B7B-9B01-1E3A798C60C0}"/>
    <cellStyle name="Normal 9 6 2 3" xfId="887" xr:uid="{53F33C56-BADA-480D-8AC9-35D30227ADD1}"/>
    <cellStyle name="Normal 9 6 2 3 2" xfId="2473" xr:uid="{3E622632-F126-4458-8782-51704EF9DFE7}"/>
    <cellStyle name="Normal 9 6 2 3 2 2" xfId="4233" xr:uid="{D4A7A7B4-246B-4443-B516-765B71D8971D}"/>
    <cellStyle name="Normal 9 6 2 3 2 2 2" xfId="5183" xr:uid="{5803658D-587F-4FE7-A5A1-22D91CC24AA5}"/>
    <cellStyle name="Normal 9 6 2 3 2 3" xfId="4234" xr:uid="{40089A96-E23F-4AFC-A68A-0FB18CA0829F}"/>
    <cellStyle name="Normal 9 6 2 3 2 3 2" xfId="5184" xr:uid="{C8F42D56-1BD2-4A15-9896-F2909CFB323D}"/>
    <cellStyle name="Normal 9 6 2 3 2 4" xfId="4235" xr:uid="{9BE196FA-A26A-46C8-9F60-38A738A4B3E4}"/>
    <cellStyle name="Normal 9 6 2 3 2 4 2" xfId="5185" xr:uid="{4972B14E-7DAF-43D0-961F-98B822508676}"/>
    <cellStyle name="Normal 9 6 2 3 2 5" xfId="5182" xr:uid="{F3E38412-857B-4C5B-B091-245A7535DFE5}"/>
    <cellStyle name="Normal 9 6 2 3 3" xfId="4236" xr:uid="{A032994D-B66D-4E29-AB01-EA5EF64A59C3}"/>
    <cellStyle name="Normal 9 6 2 3 3 2" xfId="5186" xr:uid="{6201B066-2E77-4279-98AE-BA38664F1E24}"/>
    <cellStyle name="Normal 9 6 2 3 4" xfId="4237" xr:uid="{BA5EE703-B977-4568-88BD-EE42770EF02A}"/>
    <cellStyle name="Normal 9 6 2 3 4 2" xfId="5187" xr:uid="{61906F22-CEE2-490B-AF83-2B6D1F573D60}"/>
    <cellStyle name="Normal 9 6 2 3 5" xfId="4238" xr:uid="{8BA4DF9A-571E-4DD8-8829-E0E97CA7A6A0}"/>
    <cellStyle name="Normal 9 6 2 3 5 2" xfId="5188" xr:uid="{157394D5-4445-41B9-A63D-879688962E86}"/>
    <cellStyle name="Normal 9 6 2 3 6" xfId="5181" xr:uid="{FDB08084-9A0A-4F90-A16D-E4F90B789CA7}"/>
    <cellStyle name="Normal 9 6 2 4" xfId="2474" xr:uid="{8BDF26F4-DFBD-4B00-9868-413FA1FA6029}"/>
    <cellStyle name="Normal 9 6 2 4 2" xfId="4239" xr:uid="{D8A40244-5855-440C-A831-0D45002202A9}"/>
    <cellStyle name="Normal 9 6 2 4 2 2" xfId="5190" xr:uid="{DC1AD391-CFDA-4B27-A880-BCE4A2F49617}"/>
    <cellStyle name="Normal 9 6 2 4 3" xfId="4240" xr:uid="{080C4277-A300-492B-BBA2-0BA20A1EC1A6}"/>
    <cellStyle name="Normal 9 6 2 4 3 2" xfId="5191" xr:uid="{133FD42E-2BAC-4D6F-BB39-BCB19AD4C848}"/>
    <cellStyle name="Normal 9 6 2 4 4" xfId="4241" xr:uid="{41C58FA7-09F1-4F49-A97C-95ABE3C853D5}"/>
    <cellStyle name="Normal 9 6 2 4 4 2" xfId="5192" xr:uid="{AF0448FC-2351-4FBD-9440-1410EF90663A}"/>
    <cellStyle name="Normal 9 6 2 4 5" xfId="5189" xr:uid="{A735CD59-3F0F-4AFB-B178-C78795DC10D9}"/>
    <cellStyle name="Normal 9 6 2 5" xfId="4242" xr:uid="{8EB683B0-2215-48F2-BB0D-75DE7BA7FCEE}"/>
    <cellStyle name="Normal 9 6 2 5 2" xfId="4243" xr:uid="{E34A3BE8-1B24-44BD-825C-6FBD577331A0}"/>
    <cellStyle name="Normal 9 6 2 5 2 2" xfId="5194" xr:uid="{79CCBD91-8C09-44D3-8331-97D022AB70BF}"/>
    <cellStyle name="Normal 9 6 2 5 3" xfId="4244" xr:uid="{5EF6FE89-87F6-4CE6-93C7-97E267435FB4}"/>
    <cellStyle name="Normal 9 6 2 5 3 2" xfId="5195" xr:uid="{C669181E-7609-4F99-A29D-A1494026C043}"/>
    <cellStyle name="Normal 9 6 2 5 4" xfId="4245" xr:uid="{0A6AB84A-75C0-4903-87DB-6E2AB2E778AD}"/>
    <cellStyle name="Normal 9 6 2 5 4 2" xfId="5196" xr:uid="{76088E91-C3D1-45ED-9C64-FB219FDD3E97}"/>
    <cellStyle name="Normal 9 6 2 5 5" xfId="5193" xr:uid="{204BE83B-05B8-4AAA-9B7E-B950B63D3763}"/>
    <cellStyle name="Normal 9 6 2 6" xfId="4246" xr:uid="{5A25CEDB-0943-477B-804A-684EB380440A}"/>
    <cellStyle name="Normal 9 6 2 6 2" xfId="5197" xr:uid="{2B6DC5C2-B0FD-4E72-8E9A-DEBF296A5F18}"/>
    <cellStyle name="Normal 9 6 2 7" xfId="4247" xr:uid="{454BA572-BEC7-4955-BB47-B8F7AA25A3D0}"/>
    <cellStyle name="Normal 9 6 2 7 2" xfId="5198" xr:uid="{EAA67514-1BF3-4BDE-8F80-329DC6DA5FCC}"/>
    <cellStyle name="Normal 9 6 2 8" xfId="4248" xr:uid="{3E1E54EC-0D8E-477C-9052-AFA926B11119}"/>
    <cellStyle name="Normal 9 6 2 8 2" xfId="5199" xr:uid="{5866394A-702E-48C4-AA5F-D0A7C24E9A5F}"/>
    <cellStyle name="Normal 9 6 2 9" xfId="5168" xr:uid="{790351EC-22C2-408B-9838-7FACE5A2F974}"/>
    <cellStyle name="Normal 9 6 3" xfId="424" xr:uid="{63B83308-B0B9-440F-97A2-D77A3422124E}"/>
    <cellStyle name="Normal 9 6 3 2" xfId="888" xr:uid="{03EBFE8D-7241-40EC-B73B-8CAFF5064769}"/>
    <cellStyle name="Normal 9 6 3 2 2" xfId="889" xr:uid="{2251433B-D71F-45A0-B08F-30C689F04110}"/>
    <cellStyle name="Normal 9 6 3 2 2 2" xfId="5202" xr:uid="{BECD4A46-82E6-4FE9-B84B-735C6E9BBA75}"/>
    <cellStyle name="Normal 9 6 3 2 3" xfId="4249" xr:uid="{0DAA8516-73D9-4926-B27E-A9EDE1127505}"/>
    <cellStyle name="Normal 9 6 3 2 3 2" xfId="5203" xr:uid="{6FAF48E2-6D35-41C5-A77C-03E30226D200}"/>
    <cellStyle name="Normal 9 6 3 2 4" xfId="4250" xr:uid="{9037D813-0261-467D-95DB-6B79CE4CE88C}"/>
    <cellStyle name="Normal 9 6 3 2 4 2" xfId="5204" xr:uid="{6447E77E-0523-4863-A6F3-3FB1658BB4C5}"/>
    <cellStyle name="Normal 9 6 3 2 5" xfId="5201" xr:uid="{33E235FC-6292-4B09-BC70-EF1DE33BB657}"/>
    <cellStyle name="Normal 9 6 3 3" xfId="890" xr:uid="{531A4A03-E55A-4A0C-96E6-D82A351C97FB}"/>
    <cellStyle name="Normal 9 6 3 3 2" xfId="4251" xr:uid="{5E901489-094F-43EF-8EDD-41B0EBA2C4C3}"/>
    <cellStyle name="Normal 9 6 3 3 2 2" xfId="5206" xr:uid="{D177F215-3F61-4D92-BC7E-5CE141225FEA}"/>
    <cellStyle name="Normal 9 6 3 3 3" xfId="4252" xr:uid="{16654170-4C72-4361-B789-8098E86921A7}"/>
    <cellStyle name="Normal 9 6 3 3 3 2" xfId="5207" xr:uid="{D79CFBB9-A745-41DA-AC5D-5726E04CDB73}"/>
    <cellStyle name="Normal 9 6 3 3 4" xfId="4253" xr:uid="{CA299B36-FE78-49A0-A2F1-4AFCE86B3E77}"/>
    <cellStyle name="Normal 9 6 3 3 4 2" xfId="5208" xr:uid="{87E7BC5D-7B63-4BF8-A32A-608BD9D145D2}"/>
    <cellStyle name="Normal 9 6 3 3 5" xfId="5205" xr:uid="{4F1A057F-764B-4833-AE86-0204F06F7E66}"/>
    <cellStyle name="Normal 9 6 3 4" xfId="4254" xr:uid="{A992467E-06A9-4874-8EDA-752A31C03098}"/>
    <cellStyle name="Normal 9 6 3 4 2" xfId="5209" xr:uid="{0E530E0E-B3AA-40AB-9F02-EC5BA3262CCA}"/>
    <cellStyle name="Normal 9 6 3 5" xfId="4255" xr:uid="{0F19F3A1-268C-48B0-9570-7A72AA97DB7B}"/>
    <cellStyle name="Normal 9 6 3 5 2" xfId="5210" xr:uid="{BE2AB14C-3B04-4CF0-9FD6-6733BEC8A46F}"/>
    <cellStyle name="Normal 9 6 3 6" xfId="4256" xr:uid="{9E376CB1-2EC4-4C84-96CA-3D364C0E51BA}"/>
    <cellStyle name="Normal 9 6 3 6 2" xfId="5211" xr:uid="{372167BF-B1BE-41E1-A5E8-BFF3EF80CBED}"/>
    <cellStyle name="Normal 9 6 3 7" xfId="5200" xr:uid="{753F76AC-14E2-4653-9FC2-1F1B215D7230}"/>
    <cellStyle name="Normal 9 6 4" xfId="425" xr:uid="{F959759B-5408-41AC-B8F2-075DC2E7351D}"/>
    <cellStyle name="Normal 9 6 4 2" xfId="891" xr:uid="{E650F3A9-37C8-4A95-A403-C86C2846049B}"/>
    <cellStyle name="Normal 9 6 4 2 2" xfId="4257" xr:uid="{5A6B2E6F-8511-48E9-BD7C-593DDD2822EC}"/>
    <cellStyle name="Normal 9 6 4 2 2 2" xfId="5214" xr:uid="{D068519F-F5E0-4CE9-8B9C-9E16742FB649}"/>
    <cellStyle name="Normal 9 6 4 2 3" xfId="4258" xr:uid="{DE677665-72B1-41F6-B0A9-FC32FF5B529B}"/>
    <cellStyle name="Normal 9 6 4 2 3 2" xfId="5215" xr:uid="{93C5D0D3-6CA8-4DAB-A114-CF601B46556A}"/>
    <cellStyle name="Normal 9 6 4 2 4" xfId="4259" xr:uid="{2794B7DC-2F9A-4335-B4D5-EB9F2D96CDBA}"/>
    <cellStyle name="Normal 9 6 4 2 4 2" xfId="5216" xr:uid="{5A71BA8A-8A21-42E5-B96E-9532A3C68752}"/>
    <cellStyle name="Normal 9 6 4 2 5" xfId="5213" xr:uid="{486291FD-3F6F-4A62-818B-FDC61B4486A0}"/>
    <cellStyle name="Normal 9 6 4 3" xfId="4260" xr:uid="{E293BAC1-30E9-442F-8582-F7C9612D528B}"/>
    <cellStyle name="Normal 9 6 4 3 2" xfId="5217" xr:uid="{FC874163-A8C6-4683-A357-08D4464CB628}"/>
    <cellStyle name="Normal 9 6 4 4" xfId="4261" xr:uid="{7DA89300-9F00-4691-AD91-8211EDE480D3}"/>
    <cellStyle name="Normal 9 6 4 4 2" xfId="5218" xr:uid="{26E6EB96-6789-40D5-B6B3-E95C1CC9D712}"/>
    <cellStyle name="Normal 9 6 4 5" xfId="4262" xr:uid="{1B1278AF-FE3F-4D59-B78E-3CAC93B39BAC}"/>
    <cellStyle name="Normal 9 6 4 5 2" xfId="5219" xr:uid="{860CD8C5-0605-42FF-B288-D32DB4D80FBF}"/>
    <cellStyle name="Normal 9 6 4 6" xfId="5212" xr:uid="{1CCD6C78-4BC8-4D57-9A36-779DDA7422BB}"/>
    <cellStyle name="Normal 9 6 5" xfId="892" xr:uid="{ACCBDF39-0BFB-4A4C-BD3D-4A7BE6F3795F}"/>
    <cellStyle name="Normal 9 6 5 2" xfId="4263" xr:uid="{AB5CE310-D0EC-42C4-8FBB-6FBE4439C4C7}"/>
    <cellStyle name="Normal 9 6 5 2 2" xfId="5221" xr:uid="{4B6F9E21-2B41-4FD5-BB53-55D6DE093A63}"/>
    <cellStyle name="Normal 9 6 5 3" xfId="4264" xr:uid="{C10E6482-1A7B-41FD-B006-C3C0DE79EFDC}"/>
    <cellStyle name="Normal 9 6 5 3 2" xfId="5222" xr:uid="{F3731B16-C886-408E-8276-C839DFB71BBF}"/>
    <cellStyle name="Normal 9 6 5 4" xfId="4265" xr:uid="{E0BA99C8-4440-4F67-837C-8F02B74475B1}"/>
    <cellStyle name="Normal 9 6 5 4 2" xfId="5223" xr:uid="{C46993B1-D3F1-4434-881C-FA6FDE5ED88E}"/>
    <cellStyle name="Normal 9 6 5 5" xfId="5220" xr:uid="{A110CEA2-E951-4CCE-B0AA-359F23241BFC}"/>
    <cellStyle name="Normal 9 6 6" xfId="4266" xr:uid="{AF60B970-5655-4278-8CB1-39B31070A30B}"/>
    <cellStyle name="Normal 9 6 6 2" xfId="4267" xr:uid="{9F88CF28-90CF-4B89-BB08-666B11CB0DC2}"/>
    <cellStyle name="Normal 9 6 6 2 2" xfId="5225" xr:uid="{E0673D0C-7829-4071-B913-82F4D9D5AA68}"/>
    <cellStyle name="Normal 9 6 6 3" xfId="4268" xr:uid="{FBD4AF6F-4C14-4424-9E69-2CF8B48881D3}"/>
    <cellStyle name="Normal 9 6 6 3 2" xfId="5226" xr:uid="{18E8CFB9-F3F5-4C8D-9F34-FF3EF2BAB308}"/>
    <cellStyle name="Normal 9 6 6 4" xfId="4269" xr:uid="{DD496E0E-DA8E-4DA0-9CEB-289375C135FB}"/>
    <cellStyle name="Normal 9 6 6 4 2" xfId="5227" xr:uid="{91736FBD-E45A-4644-9794-29B2B8D271A8}"/>
    <cellStyle name="Normal 9 6 6 5" xfId="5224" xr:uid="{3110C67D-75F8-4317-81F3-484F87C60C20}"/>
    <cellStyle name="Normal 9 6 7" xfId="4270" xr:uid="{0748BF29-048B-43C1-8495-8F7EE699F3AA}"/>
    <cellStyle name="Normal 9 6 7 2" xfId="5228" xr:uid="{BDA51767-CC65-47D7-B748-EA107EEB32D2}"/>
    <cellStyle name="Normal 9 6 8" xfId="4271" xr:uid="{82355299-8C3D-4200-81A3-8931EF9E82DE}"/>
    <cellStyle name="Normal 9 6 8 2" xfId="5229" xr:uid="{CDDCCCB2-911E-4907-BABD-2E962CCBE05D}"/>
    <cellStyle name="Normal 9 6 9" xfId="4272" xr:uid="{02AAD3A9-9B96-4447-88E2-3AB581F37C98}"/>
    <cellStyle name="Normal 9 6 9 2" xfId="5230" xr:uid="{4626312B-954D-466D-94FB-D6268F4F3A15}"/>
    <cellStyle name="Normal 9 7" xfId="182" xr:uid="{71F2EA57-8CCE-4382-9D3F-F15C893A6AD8}"/>
    <cellStyle name="Normal 9 7 2" xfId="426" xr:uid="{64D98B85-0DEF-411B-A85E-989942A26CEA}"/>
    <cellStyle name="Normal 9 7 2 2" xfId="893" xr:uid="{D816EE94-D0C4-499F-8B33-37B93A0D14F1}"/>
    <cellStyle name="Normal 9 7 2 2 2" xfId="2475" xr:uid="{4E6ADD90-892D-4609-88A3-83CE97D6D1A5}"/>
    <cellStyle name="Normal 9 7 2 2 2 2" xfId="2476" xr:uid="{DFA3E694-95C9-4D17-BDED-0F543063D1DE}"/>
    <cellStyle name="Normal 9 7 2 2 2 2 2" xfId="5235" xr:uid="{9F95BD48-C881-45FF-B808-5DAD63544BE2}"/>
    <cellStyle name="Normal 9 7 2 2 2 3" xfId="5234" xr:uid="{EA1A2125-DBA1-4F19-BC42-C5CAA7DABA0D}"/>
    <cellStyle name="Normal 9 7 2 2 3" xfId="2477" xr:uid="{67B21CE2-76C7-429B-A815-A8AF019F1729}"/>
    <cellStyle name="Normal 9 7 2 2 3 2" xfId="5236" xr:uid="{961DC99B-CE4D-46CF-BBD9-10C6B17D187F}"/>
    <cellStyle name="Normal 9 7 2 2 4" xfId="4273" xr:uid="{FC1236F1-0DBB-498D-AC88-0C1944AB2384}"/>
    <cellStyle name="Normal 9 7 2 2 4 2" xfId="5237" xr:uid="{CF09B646-ABA6-4D21-B1C7-3BC690B7793A}"/>
    <cellStyle name="Normal 9 7 2 2 5" xfId="5233" xr:uid="{2D7C9BFA-4FA5-4E33-B492-03260A3CD377}"/>
    <cellStyle name="Normal 9 7 2 3" xfId="2478" xr:uid="{1EC8D847-0E8E-4D3B-BE7E-B8F805731C0E}"/>
    <cellStyle name="Normal 9 7 2 3 2" xfId="2479" xr:uid="{CFD39E6A-1BEA-4AB0-8662-A4765A2E80D9}"/>
    <cellStyle name="Normal 9 7 2 3 2 2" xfId="5239" xr:uid="{5E20B3C5-AA3E-4AE0-8002-D78FD76C89B1}"/>
    <cellStyle name="Normal 9 7 2 3 3" xfId="4274" xr:uid="{1AE800CC-71A4-42A1-BED8-8498D60260AD}"/>
    <cellStyle name="Normal 9 7 2 3 3 2" xfId="5240" xr:uid="{E9C6E936-80A9-482B-AC67-A4BB1F9E47CD}"/>
    <cellStyle name="Normal 9 7 2 3 4" xfId="4275" xr:uid="{9E3C96DE-8C31-4BBC-AEA2-77EAA1E8E8FE}"/>
    <cellStyle name="Normal 9 7 2 3 4 2" xfId="5241" xr:uid="{AAB34966-2B22-4CBF-963B-8518A6719A5E}"/>
    <cellStyle name="Normal 9 7 2 3 5" xfId="5238" xr:uid="{CCBDB0D0-0A41-4724-8A2A-A5776EEDA65D}"/>
    <cellStyle name="Normal 9 7 2 4" xfId="2480" xr:uid="{F7783375-AEB5-43D4-B2F6-238C76893BFD}"/>
    <cellStyle name="Normal 9 7 2 4 2" xfId="5242" xr:uid="{F5FF26CF-6397-4625-918F-669C2F1A43A9}"/>
    <cellStyle name="Normal 9 7 2 5" xfId="4276" xr:uid="{09AF5C2B-9B8E-4B3E-AD24-6C3652B9FEF3}"/>
    <cellStyle name="Normal 9 7 2 5 2" xfId="5243" xr:uid="{CA35FD4F-DCFF-4A1B-83C6-F469DDF8763D}"/>
    <cellStyle name="Normal 9 7 2 6" xfId="4277" xr:uid="{9E69AB76-C338-4CA2-B881-8F615F55A093}"/>
    <cellStyle name="Normal 9 7 2 6 2" xfId="5244" xr:uid="{14DD57AA-AFBD-47BE-8A9D-7C5007F9767F}"/>
    <cellStyle name="Normal 9 7 2 7" xfId="5232" xr:uid="{7E15C4C1-8AFF-4DC6-A8E3-2B7C6D452BEB}"/>
    <cellStyle name="Normal 9 7 3" xfId="894" xr:uid="{988E7D5D-6403-41E3-8D09-09F2C3E955A1}"/>
    <cellStyle name="Normal 9 7 3 2" xfId="2481" xr:uid="{B569E699-2D17-4193-9C56-BE8BDFFA38D1}"/>
    <cellStyle name="Normal 9 7 3 2 2" xfId="2482" xr:uid="{6FD73E06-8C0F-45F5-BFB0-B15ACD758C8B}"/>
    <cellStyle name="Normal 9 7 3 2 2 2" xfId="5247" xr:uid="{8FC08997-E6C7-4D80-ABC6-2E167DDF1C82}"/>
    <cellStyle name="Normal 9 7 3 2 3" xfId="4278" xr:uid="{AAEFB1EA-9B53-49CC-9F7B-E520F3205273}"/>
    <cellStyle name="Normal 9 7 3 2 3 2" xfId="5248" xr:uid="{A6536E3F-6407-4E80-957B-4FE1B5330765}"/>
    <cellStyle name="Normal 9 7 3 2 4" xfId="4279" xr:uid="{0455F838-8EA5-4366-AE3D-DCEFA2C454E1}"/>
    <cellStyle name="Normal 9 7 3 2 4 2" xfId="5249" xr:uid="{DE311FE7-DFEB-42EE-96D1-DE232BA12774}"/>
    <cellStyle name="Normal 9 7 3 2 5" xfId="5246" xr:uid="{0041CE07-B64D-4C45-B573-F621ADE6C576}"/>
    <cellStyle name="Normal 9 7 3 3" xfId="2483" xr:uid="{FB8D1CAA-664F-4F36-84C9-E9235626126A}"/>
    <cellStyle name="Normal 9 7 3 3 2" xfId="5250" xr:uid="{AB62531A-3EAF-47B2-AE0B-8F66CCA29B7B}"/>
    <cellStyle name="Normal 9 7 3 4" xfId="4280" xr:uid="{251444AC-2A2F-4CBD-96DB-E77594BBCF94}"/>
    <cellStyle name="Normal 9 7 3 4 2" xfId="5251" xr:uid="{9814FE0E-0ABF-4C09-99F7-3A92A1EBB55F}"/>
    <cellStyle name="Normal 9 7 3 5" xfId="4281" xr:uid="{76B678AB-02B3-4A2D-9629-B002A2C64F93}"/>
    <cellStyle name="Normal 9 7 3 5 2" xfId="5252" xr:uid="{5F3E6346-79C1-4CC1-85F7-1988C4FB5232}"/>
    <cellStyle name="Normal 9 7 3 6" xfId="5245" xr:uid="{63EC4840-3DC5-413A-A6DE-9AB9A011F85A}"/>
    <cellStyle name="Normal 9 7 4" xfId="2484" xr:uid="{2E0E36BA-91A2-43F5-9B60-EBD329A4914E}"/>
    <cellStyle name="Normal 9 7 4 2" xfId="2485" xr:uid="{E5DD8669-4584-47C0-A2A8-E57187CCF35F}"/>
    <cellStyle name="Normal 9 7 4 2 2" xfId="5254" xr:uid="{DEC5B569-D1E9-42E7-A0AE-57AF832F63B4}"/>
    <cellStyle name="Normal 9 7 4 3" xfId="4282" xr:uid="{8F42A18A-26EF-479E-8620-8C31A1D9E161}"/>
    <cellStyle name="Normal 9 7 4 3 2" xfId="5255" xr:uid="{BD26669E-D512-44CB-A519-8AFABE5A4FB4}"/>
    <cellStyle name="Normal 9 7 4 4" xfId="4283" xr:uid="{AD62AF3A-A649-48F7-B182-0749BF10819A}"/>
    <cellStyle name="Normal 9 7 4 4 2" xfId="5256" xr:uid="{211636E9-8E06-493B-9429-076F89A71F40}"/>
    <cellStyle name="Normal 9 7 4 5" xfId="5253" xr:uid="{6C0DE281-ED60-48F9-87BB-06ED2E32D74D}"/>
    <cellStyle name="Normal 9 7 5" xfId="2486" xr:uid="{C1FD29E2-7220-4F02-A3D5-958C5FCD184D}"/>
    <cellStyle name="Normal 9 7 5 2" xfId="4284" xr:uid="{472B342B-F67C-4D28-BD85-C017CDCAA5BA}"/>
    <cellStyle name="Normal 9 7 5 2 2" xfId="5258" xr:uid="{37AEAB31-FABC-42E4-8305-26ED7CD6E005}"/>
    <cellStyle name="Normal 9 7 5 3" xfId="4285" xr:uid="{1350ECA4-E964-4175-B3E8-7A20A705DB3C}"/>
    <cellStyle name="Normal 9 7 5 3 2" xfId="5259" xr:uid="{52E6F02F-B074-4752-B3AF-6E5237EF7F5E}"/>
    <cellStyle name="Normal 9 7 5 4" xfId="4286" xr:uid="{03A01742-200D-4258-A5F9-064383F89C05}"/>
    <cellStyle name="Normal 9 7 5 4 2" xfId="5260" xr:uid="{D5A9D7ED-B816-49C0-BA74-F1EB40525AAD}"/>
    <cellStyle name="Normal 9 7 5 5" xfId="5257" xr:uid="{40F1C111-66BF-4A32-8D00-7913ED29FF72}"/>
    <cellStyle name="Normal 9 7 6" xfId="4287" xr:uid="{4B134823-B7FF-426D-909A-6CB89B4E00DF}"/>
    <cellStyle name="Normal 9 7 6 2" xfId="5261" xr:uid="{C9A6D85C-4D1C-48BF-B616-2FBA20F3B0E6}"/>
    <cellStyle name="Normal 9 7 7" xfId="4288" xr:uid="{3615A8DE-7A8E-479F-B3CD-3A409D15F327}"/>
    <cellStyle name="Normal 9 7 7 2" xfId="5262" xr:uid="{7BC82DD0-EC35-4918-A20D-D1A3356B4F29}"/>
    <cellStyle name="Normal 9 7 8" xfId="4289" xr:uid="{30513498-5895-453B-837E-5359FB9E8999}"/>
    <cellStyle name="Normal 9 7 8 2" xfId="5263" xr:uid="{F0CD49DE-5DFC-4829-B1B5-D883FD61E1D3}"/>
    <cellStyle name="Normal 9 7 9" xfId="5231" xr:uid="{8A91F00D-F2E6-4C67-BB20-1705FAE8926B}"/>
    <cellStyle name="Normal 9 8" xfId="427" xr:uid="{9928728C-854B-4297-8BCE-746D22D9F08A}"/>
    <cellStyle name="Normal 9 8 2" xfId="895" xr:uid="{04E6D6A7-3276-41E7-BC2E-58295583597D}"/>
    <cellStyle name="Normal 9 8 2 2" xfId="896" xr:uid="{810F367B-35FC-4BD3-A026-583260252701}"/>
    <cellStyle name="Normal 9 8 2 2 2" xfId="2487" xr:uid="{29E7D3C3-AD34-4807-A237-B8AD86B22B9E}"/>
    <cellStyle name="Normal 9 8 2 2 2 2" xfId="5267" xr:uid="{19616D2C-C281-4B3E-B2DB-F348248C0848}"/>
    <cellStyle name="Normal 9 8 2 2 3" xfId="4290" xr:uid="{3A6DA2DB-721D-4B73-A296-8C683FC6E471}"/>
    <cellStyle name="Normal 9 8 2 2 3 2" xfId="5268" xr:uid="{CA6C1E0C-FBEB-4707-9EBE-68556FE5CFC8}"/>
    <cellStyle name="Normal 9 8 2 2 4" xfId="4291" xr:uid="{42E55AEE-3ABA-4649-AD6E-72AC82D11F8A}"/>
    <cellStyle name="Normal 9 8 2 2 4 2" xfId="5269" xr:uid="{2A025398-08CF-46F2-A86A-D0042CCE289A}"/>
    <cellStyle name="Normal 9 8 2 2 5" xfId="5266" xr:uid="{D8A86179-D1A9-4B7E-9767-6335289E1D70}"/>
    <cellStyle name="Normal 9 8 2 3" xfId="2488" xr:uid="{D66ABEB6-B62D-4A54-B56F-DFAB1F882BA2}"/>
    <cellStyle name="Normal 9 8 2 3 2" xfId="5270" xr:uid="{68516317-4133-4886-B41E-822B526D3352}"/>
    <cellStyle name="Normal 9 8 2 4" xfId="4292" xr:uid="{DB15128F-C54B-4AFF-A768-7C55587A744A}"/>
    <cellStyle name="Normal 9 8 2 4 2" xfId="5271" xr:uid="{D6226FDF-DF4D-415B-822F-1CA1A0E07EC9}"/>
    <cellStyle name="Normal 9 8 2 5" xfId="4293" xr:uid="{D6D57526-A06C-482A-B541-91C5272763B1}"/>
    <cellStyle name="Normal 9 8 2 5 2" xfId="5272" xr:uid="{1D0DF03C-BDA1-4155-B411-A9BDAB5307AD}"/>
    <cellStyle name="Normal 9 8 2 6" xfId="5265" xr:uid="{870C35CD-BC84-4BC1-A0FE-5235D8B44091}"/>
    <cellStyle name="Normal 9 8 3" xfId="897" xr:uid="{C5722F3D-AC3E-4CE7-8E1D-807ED0FB0F64}"/>
    <cellStyle name="Normal 9 8 3 2" xfId="2489" xr:uid="{2703EFB9-36A1-415B-908B-37AF60801783}"/>
    <cellStyle name="Normal 9 8 3 2 2" xfId="5274" xr:uid="{965143C8-9008-4F34-938D-E1C45DF24434}"/>
    <cellStyle name="Normal 9 8 3 3" xfId="4294" xr:uid="{DC6C3BF2-7628-4402-A946-4F2920172FC1}"/>
    <cellStyle name="Normal 9 8 3 3 2" xfId="5275" xr:uid="{D1423E21-D6A8-4AD5-8156-2598467BB468}"/>
    <cellStyle name="Normal 9 8 3 4" xfId="4295" xr:uid="{03936ED8-4966-4E84-9020-7AB462674DC9}"/>
    <cellStyle name="Normal 9 8 3 4 2" xfId="5276" xr:uid="{1878C503-EA60-4E8A-980A-E419BA7A3FBD}"/>
    <cellStyle name="Normal 9 8 3 5" xfId="5273" xr:uid="{308BFC3A-39F0-47FE-A986-7096DF7A39C9}"/>
    <cellStyle name="Normal 9 8 4" xfId="2490" xr:uid="{ECDEE3C8-4C6C-4E1C-BABB-3AAA0B1E058E}"/>
    <cellStyle name="Normal 9 8 4 2" xfId="4296" xr:uid="{D9CECA9A-4E9E-4EAF-998A-3F46D4CAD7B5}"/>
    <cellStyle name="Normal 9 8 4 2 2" xfId="5278" xr:uid="{63877807-542B-4778-BABC-D6BB09B88DC4}"/>
    <cellStyle name="Normal 9 8 4 3" xfId="4297" xr:uid="{892003D2-946B-46FA-B73D-8A9AC7103866}"/>
    <cellStyle name="Normal 9 8 4 3 2" xfId="5279" xr:uid="{62582D4B-0787-4D81-982F-C29C62DE2B06}"/>
    <cellStyle name="Normal 9 8 4 4" xfId="4298" xr:uid="{BA926B4E-BE47-4D9E-B33E-6D16D6B3FFCE}"/>
    <cellStyle name="Normal 9 8 4 4 2" xfId="5280" xr:uid="{562C4D32-FEA1-4CCB-A1E9-FCBE24F4E671}"/>
    <cellStyle name="Normal 9 8 4 5" xfId="5277" xr:uid="{960BAAAD-35AB-4E5F-A3BD-9A60169C224B}"/>
    <cellStyle name="Normal 9 8 5" xfId="4299" xr:uid="{B47D5549-3CE4-4AC9-B1FE-68B9CF153A28}"/>
    <cellStyle name="Normal 9 8 5 2" xfId="5281" xr:uid="{54BCC77E-2A73-43BC-94C1-C7A5CA803F5E}"/>
    <cellStyle name="Normal 9 8 6" xfId="4300" xr:uid="{9C8A1AB9-7BED-4791-B65F-BF4B3D6DAB94}"/>
    <cellStyle name="Normal 9 8 6 2" xfId="5282" xr:uid="{9AB85682-4461-48EA-8DCB-F1A2C7450820}"/>
    <cellStyle name="Normal 9 8 7" xfId="4301" xr:uid="{CCECB524-A4E8-478F-ACB6-980E6B671155}"/>
    <cellStyle name="Normal 9 8 7 2" xfId="5283" xr:uid="{A369C0C1-C8B2-4A7E-9032-8907A943C32C}"/>
    <cellStyle name="Normal 9 8 8" xfId="5264" xr:uid="{56AEC841-021C-420D-AB50-FB7709146DE2}"/>
    <cellStyle name="Normal 9 9" xfId="428" xr:uid="{56402286-0ED5-4D1F-BC1B-B07C93E8D354}"/>
    <cellStyle name="Normal 9 9 2" xfId="898" xr:uid="{5FFB71C3-4109-4824-9FCA-9D1BF3DAD8B3}"/>
    <cellStyle name="Normal 9 9 2 2" xfId="2491" xr:uid="{94866C8F-543A-4602-B3E3-F6321B23BF80}"/>
    <cellStyle name="Normal 9 9 2 2 2" xfId="5286" xr:uid="{4EA01BFB-56AF-4D71-91D3-5A534AE09B9A}"/>
    <cellStyle name="Normal 9 9 2 3" xfId="4302" xr:uid="{6AD642F8-93F0-45A7-B819-FB46768BBEC1}"/>
    <cellStyle name="Normal 9 9 2 3 2" xfId="5287" xr:uid="{45F5422F-7413-4743-8901-C4B54872F9B1}"/>
    <cellStyle name="Normal 9 9 2 4" xfId="4303" xr:uid="{46BBCD92-8B7C-42E8-98ED-064492CDBD90}"/>
    <cellStyle name="Normal 9 9 2 4 2" xfId="5288" xr:uid="{5427F69C-198E-4703-A193-EA33054AC1B2}"/>
    <cellStyle name="Normal 9 9 2 5" xfId="5285" xr:uid="{6F94D63E-B5C0-42DB-84E8-844ADBFC7486}"/>
    <cellStyle name="Normal 9 9 3" xfId="2492" xr:uid="{338BAB84-0889-4C6D-9DEE-DC8F8DFCF665}"/>
    <cellStyle name="Normal 9 9 3 2" xfId="4304" xr:uid="{5299AD36-E6DE-4FC1-BA9C-D231B58BD2FF}"/>
    <cellStyle name="Normal 9 9 3 2 2" xfId="5290" xr:uid="{5EAC1E85-34CD-4FAA-9E8C-BC8C82D6B66A}"/>
    <cellStyle name="Normal 9 9 3 3" xfId="4305" xr:uid="{01E4DE7A-78F1-453A-9E63-D77A43B82F33}"/>
    <cellStyle name="Normal 9 9 3 3 2" xfId="5291" xr:uid="{A63FDFBC-21FD-44C0-9025-42BC73DA1149}"/>
    <cellStyle name="Normal 9 9 3 4" xfId="4306" xr:uid="{861497E4-C001-4EF9-8D22-99F859E8109F}"/>
    <cellStyle name="Normal 9 9 3 4 2" xfId="5292" xr:uid="{6F0103E7-B279-4394-85D9-F3987843F465}"/>
    <cellStyle name="Normal 9 9 3 5" xfId="5289" xr:uid="{1A9C48E0-42D1-4162-B578-3B2B66E1E9E4}"/>
    <cellStyle name="Normal 9 9 4" xfId="4307" xr:uid="{3C14BD3E-A7C5-4A42-8F7F-D0AD20256BF1}"/>
    <cellStyle name="Normal 9 9 4 2" xfId="5293" xr:uid="{FD388269-EDE8-499E-BE42-FBE906369257}"/>
    <cellStyle name="Normal 9 9 5" xfId="4308" xr:uid="{D9AC5B3B-3DBB-4D55-8942-5D59347DEAF3}"/>
    <cellStyle name="Normal 9 9 5 2" xfId="5294" xr:uid="{4C8ABBFA-3407-4CA9-9FDB-05EA32434CD2}"/>
    <cellStyle name="Normal 9 9 6" xfId="4309" xr:uid="{7E821785-869C-4C02-B178-B9E4BD85EDDA}"/>
    <cellStyle name="Normal 9 9 6 2" xfId="5295" xr:uid="{C9AD7B66-EF72-4C43-BD6B-FF0C96CC7723}"/>
    <cellStyle name="Normal 9 9 7" xfId="5284" xr:uid="{A4488073-9EEB-46F6-A9B4-F4061632E447}"/>
    <cellStyle name="Percent 2" xfId="183" xr:uid="{43798189-7ABB-4D62-8F94-C8AE0CBB787D}"/>
    <cellStyle name="Percent 2 2" xfId="5296" xr:uid="{BE7C0B64-21D0-4C5A-A7DC-3533D1176607}"/>
    <cellStyle name="Гиперссылка 2" xfId="4" xr:uid="{49BAA0F8-B3D3-41B5-87DD-435502328B29}"/>
    <cellStyle name="Гиперссылка 2 2" xfId="5297" xr:uid="{FBECA8CE-1771-442F-9DC0-E51AAB0DCAA8}"/>
    <cellStyle name="Обычный 2" xfId="1" xr:uid="{A3CD5D5E-4502-4158-8112-08CDD679ACF5}"/>
    <cellStyle name="Обычный 2 2" xfId="5" xr:uid="{D19F253E-EE9B-4476-9D91-2EE3A6D7A3DC}"/>
    <cellStyle name="Обычный 2 2 2" xfId="5299" xr:uid="{B6703554-534D-4F2F-A2D8-72B8A3E9BE80}"/>
    <cellStyle name="Обычный 2 3" xfId="5298" xr:uid="{43D23A86-50FC-4BA7-B157-8312021D1C7F}"/>
    <cellStyle name="常规_Sheet1_1" xfId="4411" xr:uid="{F841EF65-0347-4E37-9BB4-48E9ACC62F8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3"/>
  <sheetViews>
    <sheetView tabSelected="1" zoomScale="90" zoomScaleNormal="90" workbookViewId="0">
      <selection activeCell="P18" sqref="P1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3"/>
      <c r="B2" s="124" t="s">
        <v>134</v>
      </c>
      <c r="C2" s="120"/>
      <c r="D2" s="120"/>
      <c r="E2" s="120"/>
      <c r="F2" s="120"/>
      <c r="G2" s="120"/>
      <c r="H2" s="120"/>
      <c r="I2" s="120"/>
      <c r="J2" s="125" t="s">
        <v>140</v>
      </c>
      <c r="K2" s="114"/>
    </row>
    <row r="3" spans="1:11">
      <c r="A3" s="113"/>
      <c r="B3" s="121" t="s">
        <v>135</v>
      </c>
      <c r="C3" s="120"/>
      <c r="D3" s="120"/>
      <c r="E3" s="120"/>
      <c r="F3" s="120"/>
      <c r="G3" s="120"/>
      <c r="H3" s="120"/>
      <c r="I3" s="120"/>
      <c r="J3" s="120"/>
      <c r="K3" s="114"/>
    </row>
    <row r="4" spans="1:11">
      <c r="A4" s="113"/>
      <c r="B4" s="121" t="s">
        <v>136</v>
      </c>
      <c r="C4" s="120"/>
      <c r="D4" s="120"/>
      <c r="E4" s="120"/>
      <c r="F4" s="120"/>
      <c r="G4" s="120"/>
      <c r="H4" s="120"/>
      <c r="I4" s="120"/>
      <c r="J4" s="120"/>
      <c r="K4" s="114"/>
    </row>
    <row r="5" spans="1:11">
      <c r="A5" s="113"/>
      <c r="B5" s="121" t="s">
        <v>137</v>
      </c>
      <c r="C5" s="120"/>
      <c r="D5" s="120"/>
      <c r="E5" s="120"/>
      <c r="F5" s="120"/>
      <c r="G5" s="120"/>
      <c r="H5" s="120"/>
      <c r="I5" s="120"/>
      <c r="J5" s="120"/>
      <c r="K5" s="114"/>
    </row>
    <row r="6" spans="1:11">
      <c r="A6" s="113"/>
      <c r="B6" s="121" t="s">
        <v>138</v>
      </c>
      <c r="C6" s="120"/>
      <c r="D6" s="120"/>
      <c r="E6" s="120"/>
      <c r="F6" s="120"/>
      <c r="G6" s="120"/>
      <c r="H6" s="120"/>
      <c r="I6" s="120"/>
      <c r="J6" s="120"/>
      <c r="K6" s="114"/>
    </row>
    <row r="7" spans="1:11">
      <c r="A7" s="113"/>
      <c r="B7" s="121" t="s">
        <v>139</v>
      </c>
      <c r="C7" s="120"/>
      <c r="D7" s="120"/>
      <c r="E7" s="120"/>
      <c r="F7" s="120"/>
      <c r="G7" s="120"/>
      <c r="H7" s="120"/>
      <c r="I7" s="120"/>
      <c r="J7" s="120"/>
      <c r="K7" s="114"/>
    </row>
    <row r="8" spans="1:11">
      <c r="A8" s="113"/>
      <c r="B8" s="120"/>
      <c r="C8" s="120"/>
      <c r="D8" s="120"/>
      <c r="E8" s="120"/>
      <c r="F8" s="120"/>
      <c r="G8" s="120"/>
      <c r="H8" s="120"/>
      <c r="I8" s="120"/>
      <c r="J8" s="120"/>
      <c r="K8" s="114"/>
    </row>
    <row r="9" spans="1:11">
      <c r="A9" s="113"/>
      <c r="B9" s="100" t="s">
        <v>0</v>
      </c>
      <c r="C9" s="101"/>
      <c r="D9" s="101"/>
      <c r="E9" s="101"/>
      <c r="F9" s="102"/>
      <c r="G9" s="97"/>
      <c r="H9" s="98" t="s">
        <v>7</v>
      </c>
      <c r="I9" s="120"/>
      <c r="J9" s="98" t="s">
        <v>195</v>
      </c>
      <c r="K9" s="114"/>
    </row>
    <row r="10" spans="1:11" ht="15" customHeight="1">
      <c r="A10" s="113"/>
      <c r="B10" s="113" t="s">
        <v>828</v>
      </c>
      <c r="C10" s="120"/>
      <c r="D10" s="120"/>
      <c r="E10" s="120"/>
      <c r="F10" s="114"/>
      <c r="G10" s="115"/>
      <c r="H10" s="115" t="s">
        <v>828</v>
      </c>
      <c r="I10" s="120"/>
      <c r="J10" s="142">
        <v>52372</v>
      </c>
      <c r="K10" s="114"/>
    </row>
    <row r="11" spans="1:11">
      <c r="A11" s="113"/>
      <c r="B11" s="113" t="s">
        <v>829</v>
      </c>
      <c r="C11" s="120"/>
      <c r="D11" s="120"/>
      <c r="E11" s="120"/>
      <c r="F11" s="114"/>
      <c r="G11" s="115"/>
      <c r="H11" s="115" t="s">
        <v>829</v>
      </c>
      <c r="I11" s="120"/>
      <c r="J11" s="143"/>
      <c r="K11" s="114"/>
    </row>
    <row r="12" spans="1:11">
      <c r="A12" s="113"/>
      <c r="B12" s="113" t="s">
        <v>830</v>
      </c>
      <c r="C12" s="120"/>
      <c r="D12" s="120"/>
      <c r="E12" s="120"/>
      <c r="F12" s="114"/>
      <c r="G12" s="115"/>
      <c r="H12" s="115" t="s">
        <v>831</v>
      </c>
      <c r="I12" s="120"/>
      <c r="J12" s="120"/>
      <c r="K12" s="114"/>
    </row>
    <row r="13" spans="1:11">
      <c r="A13" s="113"/>
      <c r="B13" s="113" t="s">
        <v>832</v>
      </c>
      <c r="C13" s="120"/>
      <c r="D13" s="120"/>
      <c r="E13" s="120"/>
      <c r="F13" s="114"/>
      <c r="G13" s="115"/>
      <c r="H13" s="115" t="s">
        <v>832</v>
      </c>
      <c r="I13" s="120"/>
      <c r="J13" s="98" t="s">
        <v>11</v>
      </c>
      <c r="K13" s="114"/>
    </row>
    <row r="14" spans="1:11" ht="15" customHeight="1">
      <c r="A14" s="113"/>
      <c r="B14" s="113" t="s">
        <v>713</v>
      </c>
      <c r="C14" s="120"/>
      <c r="D14" s="120"/>
      <c r="E14" s="120"/>
      <c r="F14" s="114"/>
      <c r="G14" s="115"/>
      <c r="H14" s="115" t="s">
        <v>713</v>
      </c>
      <c r="I14" s="120"/>
      <c r="J14" s="144">
        <v>45260</v>
      </c>
      <c r="K14" s="114"/>
    </row>
    <row r="15" spans="1:11" ht="15" customHeight="1">
      <c r="A15" s="113"/>
      <c r="B15" s="6" t="s">
        <v>152</v>
      </c>
      <c r="C15" s="7"/>
      <c r="D15" s="7"/>
      <c r="E15" s="7"/>
      <c r="F15" s="8"/>
      <c r="G15" s="115"/>
      <c r="H15" s="9" t="s">
        <v>152</v>
      </c>
      <c r="I15" s="120"/>
      <c r="J15" s="145"/>
      <c r="K15" s="114"/>
    </row>
    <row r="16" spans="1:11" ht="15" customHeight="1">
      <c r="A16" s="113"/>
      <c r="B16" s="120"/>
      <c r="C16" s="120"/>
      <c r="D16" s="120"/>
      <c r="E16" s="120"/>
      <c r="F16" s="120"/>
      <c r="G16" s="120"/>
      <c r="H16" s="120"/>
      <c r="I16" s="123" t="s">
        <v>142</v>
      </c>
      <c r="J16" s="129">
        <v>40913</v>
      </c>
      <c r="K16" s="114"/>
    </row>
    <row r="17" spans="1:11">
      <c r="A17" s="113"/>
      <c r="B17" s="120" t="s">
        <v>714</v>
      </c>
      <c r="C17" s="120"/>
      <c r="D17" s="120"/>
      <c r="E17" s="120"/>
      <c r="F17" s="120"/>
      <c r="G17" s="120"/>
      <c r="H17" s="120"/>
      <c r="I17" s="123" t="s">
        <v>143</v>
      </c>
      <c r="J17" s="129" t="s">
        <v>827</v>
      </c>
      <c r="K17" s="114"/>
    </row>
    <row r="18" spans="1:11" ht="18">
      <c r="A18" s="113"/>
      <c r="B18" s="120" t="s">
        <v>715</v>
      </c>
      <c r="C18" s="120"/>
      <c r="D18" s="120"/>
      <c r="E18" s="120"/>
      <c r="F18" s="120"/>
      <c r="G18" s="120"/>
      <c r="H18" s="120"/>
      <c r="I18" s="122" t="s">
        <v>258</v>
      </c>
      <c r="J18" s="103" t="s">
        <v>276</v>
      </c>
      <c r="K18" s="114"/>
    </row>
    <row r="19" spans="1:11">
      <c r="A19" s="113"/>
      <c r="B19" s="120"/>
      <c r="C19" s="120"/>
      <c r="D19" s="120"/>
      <c r="E19" s="120"/>
      <c r="F19" s="120"/>
      <c r="G19" s="120"/>
      <c r="H19" s="120"/>
      <c r="I19" s="120"/>
      <c r="J19" s="120"/>
      <c r="K19" s="114"/>
    </row>
    <row r="20" spans="1:11">
      <c r="A20" s="113"/>
      <c r="B20" s="99" t="s">
        <v>198</v>
      </c>
      <c r="C20" s="99" t="s">
        <v>199</v>
      </c>
      <c r="D20" s="116" t="s">
        <v>284</v>
      </c>
      <c r="E20" s="116" t="s">
        <v>200</v>
      </c>
      <c r="F20" s="146" t="s">
        <v>201</v>
      </c>
      <c r="G20" s="147"/>
      <c r="H20" s="99" t="s">
        <v>169</v>
      </c>
      <c r="I20" s="99" t="s">
        <v>202</v>
      </c>
      <c r="J20" s="99" t="s">
        <v>21</v>
      </c>
      <c r="K20" s="114"/>
    </row>
    <row r="21" spans="1:11">
      <c r="A21" s="113"/>
      <c r="B21" s="104"/>
      <c r="C21" s="104"/>
      <c r="D21" s="105"/>
      <c r="E21" s="105"/>
      <c r="F21" s="148"/>
      <c r="G21" s="149"/>
      <c r="H21" s="104" t="s">
        <v>141</v>
      </c>
      <c r="I21" s="104"/>
      <c r="J21" s="104"/>
      <c r="K21" s="114"/>
    </row>
    <row r="22" spans="1:11" ht="24">
      <c r="A22" s="113"/>
      <c r="B22" s="106">
        <v>12</v>
      </c>
      <c r="C22" s="10" t="s">
        <v>716</v>
      </c>
      <c r="D22" s="117" t="s">
        <v>716</v>
      </c>
      <c r="E22" s="117" t="s">
        <v>583</v>
      </c>
      <c r="F22" s="140"/>
      <c r="G22" s="141"/>
      <c r="H22" s="11" t="s">
        <v>819</v>
      </c>
      <c r="I22" s="14">
        <v>5.95</v>
      </c>
      <c r="J22" s="108">
        <f t="shared" ref="J22:J53" si="0">I22*B22</f>
        <v>71.400000000000006</v>
      </c>
      <c r="K22" s="114"/>
    </row>
    <row r="23" spans="1:11" ht="24">
      <c r="A23" s="113"/>
      <c r="B23" s="106">
        <v>2</v>
      </c>
      <c r="C23" s="10" t="s">
        <v>716</v>
      </c>
      <c r="D23" s="117" t="s">
        <v>716</v>
      </c>
      <c r="E23" s="117" t="s">
        <v>717</v>
      </c>
      <c r="F23" s="140"/>
      <c r="G23" s="141"/>
      <c r="H23" s="11" t="s">
        <v>819</v>
      </c>
      <c r="I23" s="14">
        <v>5.95</v>
      </c>
      <c r="J23" s="108">
        <f t="shared" si="0"/>
        <v>11.9</v>
      </c>
      <c r="K23" s="114"/>
    </row>
    <row r="24" spans="1:11" ht="24">
      <c r="A24" s="113"/>
      <c r="B24" s="106">
        <v>8</v>
      </c>
      <c r="C24" s="10" t="s">
        <v>718</v>
      </c>
      <c r="D24" s="117" t="s">
        <v>718</v>
      </c>
      <c r="E24" s="117" t="s">
        <v>25</v>
      </c>
      <c r="F24" s="140" t="s">
        <v>273</v>
      </c>
      <c r="G24" s="141"/>
      <c r="H24" s="11" t="s">
        <v>719</v>
      </c>
      <c r="I24" s="14">
        <v>7.36</v>
      </c>
      <c r="J24" s="108">
        <f t="shared" si="0"/>
        <v>58.88</v>
      </c>
      <c r="K24" s="114"/>
    </row>
    <row r="25" spans="1:11" ht="24">
      <c r="A25" s="113"/>
      <c r="B25" s="106">
        <v>2</v>
      </c>
      <c r="C25" s="10" t="s">
        <v>718</v>
      </c>
      <c r="D25" s="117" t="s">
        <v>718</v>
      </c>
      <c r="E25" s="117" t="s">
        <v>26</v>
      </c>
      <c r="F25" s="140" t="s">
        <v>273</v>
      </c>
      <c r="G25" s="141"/>
      <c r="H25" s="11" t="s">
        <v>719</v>
      </c>
      <c r="I25" s="14">
        <v>7.36</v>
      </c>
      <c r="J25" s="108">
        <f t="shared" si="0"/>
        <v>14.72</v>
      </c>
      <c r="K25" s="114"/>
    </row>
    <row r="26" spans="1:11">
      <c r="A26" s="113"/>
      <c r="B26" s="106">
        <v>8</v>
      </c>
      <c r="C26" s="10" t="s">
        <v>720</v>
      </c>
      <c r="D26" s="117" t="s">
        <v>720</v>
      </c>
      <c r="E26" s="117" t="s">
        <v>25</v>
      </c>
      <c r="F26" s="140" t="s">
        <v>273</v>
      </c>
      <c r="G26" s="141"/>
      <c r="H26" s="11" t="s">
        <v>721</v>
      </c>
      <c r="I26" s="14">
        <v>4.9000000000000004</v>
      </c>
      <c r="J26" s="108">
        <f t="shared" si="0"/>
        <v>39.200000000000003</v>
      </c>
      <c r="K26" s="114"/>
    </row>
    <row r="27" spans="1:11">
      <c r="A27" s="113"/>
      <c r="B27" s="106">
        <v>16</v>
      </c>
      <c r="C27" s="10" t="s">
        <v>722</v>
      </c>
      <c r="D27" s="117" t="s">
        <v>722</v>
      </c>
      <c r="E27" s="117" t="s">
        <v>23</v>
      </c>
      <c r="F27" s="140"/>
      <c r="G27" s="141"/>
      <c r="H27" s="11" t="s">
        <v>723</v>
      </c>
      <c r="I27" s="14">
        <v>7.01</v>
      </c>
      <c r="J27" s="108">
        <f t="shared" si="0"/>
        <v>112.16</v>
      </c>
      <c r="K27" s="114"/>
    </row>
    <row r="28" spans="1:11" ht="24">
      <c r="A28" s="113"/>
      <c r="B28" s="106">
        <v>13</v>
      </c>
      <c r="C28" s="10" t="s">
        <v>724</v>
      </c>
      <c r="D28" s="117" t="s">
        <v>724</v>
      </c>
      <c r="E28" s="117" t="s">
        <v>23</v>
      </c>
      <c r="F28" s="140" t="s">
        <v>273</v>
      </c>
      <c r="G28" s="141"/>
      <c r="H28" s="11" t="s">
        <v>725</v>
      </c>
      <c r="I28" s="14">
        <v>20.67</v>
      </c>
      <c r="J28" s="108">
        <f t="shared" si="0"/>
        <v>268.71000000000004</v>
      </c>
      <c r="K28" s="114"/>
    </row>
    <row r="29" spans="1:11" ht="24">
      <c r="A29" s="113"/>
      <c r="B29" s="106">
        <v>13</v>
      </c>
      <c r="C29" s="10" t="s">
        <v>724</v>
      </c>
      <c r="D29" s="117" t="s">
        <v>724</v>
      </c>
      <c r="E29" s="117" t="s">
        <v>25</v>
      </c>
      <c r="F29" s="140" t="s">
        <v>273</v>
      </c>
      <c r="G29" s="141"/>
      <c r="H29" s="11" t="s">
        <v>725</v>
      </c>
      <c r="I29" s="14">
        <v>20.67</v>
      </c>
      <c r="J29" s="108">
        <f t="shared" si="0"/>
        <v>268.71000000000004</v>
      </c>
      <c r="K29" s="114"/>
    </row>
    <row r="30" spans="1:11" ht="24">
      <c r="A30" s="113"/>
      <c r="B30" s="106">
        <v>13</v>
      </c>
      <c r="C30" s="10" t="s">
        <v>724</v>
      </c>
      <c r="D30" s="117" t="s">
        <v>724</v>
      </c>
      <c r="E30" s="117" t="s">
        <v>26</v>
      </c>
      <c r="F30" s="140" t="s">
        <v>273</v>
      </c>
      <c r="G30" s="141"/>
      <c r="H30" s="11" t="s">
        <v>725</v>
      </c>
      <c r="I30" s="14">
        <v>20.67</v>
      </c>
      <c r="J30" s="108">
        <f t="shared" si="0"/>
        <v>268.71000000000004</v>
      </c>
      <c r="K30" s="114"/>
    </row>
    <row r="31" spans="1:11" ht="24">
      <c r="A31" s="113"/>
      <c r="B31" s="106">
        <v>13</v>
      </c>
      <c r="C31" s="10" t="s">
        <v>726</v>
      </c>
      <c r="D31" s="117" t="s">
        <v>726</v>
      </c>
      <c r="E31" s="117" t="s">
        <v>23</v>
      </c>
      <c r="F31" s="140" t="s">
        <v>273</v>
      </c>
      <c r="G31" s="141"/>
      <c r="H31" s="11" t="s">
        <v>727</v>
      </c>
      <c r="I31" s="14">
        <v>20.67</v>
      </c>
      <c r="J31" s="108">
        <f t="shared" si="0"/>
        <v>268.71000000000004</v>
      </c>
      <c r="K31" s="114"/>
    </row>
    <row r="32" spans="1:11" ht="24">
      <c r="A32" s="113"/>
      <c r="B32" s="106">
        <v>13</v>
      </c>
      <c r="C32" s="10" t="s">
        <v>726</v>
      </c>
      <c r="D32" s="117" t="s">
        <v>726</v>
      </c>
      <c r="E32" s="117" t="s">
        <v>25</v>
      </c>
      <c r="F32" s="140" t="s">
        <v>273</v>
      </c>
      <c r="G32" s="141"/>
      <c r="H32" s="11" t="s">
        <v>727</v>
      </c>
      <c r="I32" s="14">
        <v>20.67</v>
      </c>
      <c r="J32" s="108">
        <f t="shared" si="0"/>
        <v>268.71000000000004</v>
      </c>
      <c r="K32" s="114"/>
    </row>
    <row r="33" spans="1:11" ht="24">
      <c r="A33" s="113"/>
      <c r="B33" s="106">
        <v>13</v>
      </c>
      <c r="C33" s="10" t="s">
        <v>726</v>
      </c>
      <c r="D33" s="117" t="s">
        <v>726</v>
      </c>
      <c r="E33" s="117" t="s">
        <v>26</v>
      </c>
      <c r="F33" s="140" t="s">
        <v>273</v>
      </c>
      <c r="G33" s="141"/>
      <c r="H33" s="11" t="s">
        <v>727</v>
      </c>
      <c r="I33" s="14">
        <v>20.67</v>
      </c>
      <c r="J33" s="108">
        <f t="shared" si="0"/>
        <v>268.71000000000004</v>
      </c>
      <c r="K33" s="114"/>
    </row>
    <row r="34" spans="1:11" ht="24">
      <c r="A34" s="113"/>
      <c r="B34" s="106">
        <v>1</v>
      </c>
      <c r="C34" s="10" t="s">
        <v>662</v>
      </c>
      <c r="D34" s="117" t="s">
        <v>662</v>
      </c>
      <c r="E34" s="117" t="s">
        <v>23</v>
      </c>
      <c r="F34" s="140" t="s">
        <v>107</v>
      </c>
      <c r="G34" s="141"/>
      <c r="H34" s="11" t="s">
        <v>728</v>
      </c>
      <c r="I34" s="14">
        <v>30.12</v>
      </c>
      <c r="J34" s="108">
        <f t="shared" si="0"/>
        <v>30.12</v>
      </c>
      <c r="K34" s="114"/>
    </row>
    <row r="35" spans="1:11" ht="24">
      <c r="A35" s="113"/>
      <c r="B35" s="106">
        <v>2</v>
      </c>
      <c r="C35" s="10" t="s">
        <v>662</v>
      </c>
      <c r="D35" s="117" t="s">
        <v>662</v>
      </c>
      <c r="E35" s="117" t="s">
        <v>23</v>
      </c>
      <c r="F35" s="140" t="s">
        <v>270</v>
      </c>
      <c r="G35" s="141"/>
      <c r="H35" s="11" t="s">
        <v>728</v>
      </c>
      <c r="I35" s="14">
        <v>30.12</v>
      </c>
      <c r="J35" s="108">
        <f t="shared" si="0"/>
        <v>60.24</v>
      </c>
      <c r="K35" s="114"/>
    </row>
    <row r="36" spans="1:11" ht="12.75" customHeight="1">
      <c r="A36" s="113"/>
      <c r="B36" s="106">
        <v>4</v>
      </c>
      <c r="C36" s="10" t="s">
        <v>729</v>
      </c>
      <c r="D36" s="117" t="s">
        <v>729</v>
      </c>
      <c r="E36" s="117" t="s">
        <v>67</v>
      </c>
      <c r="F36" s="140"/>
      <c r="G36" s="141"/>
      <c r="H36" s="11" t="s">
        <v>730</v>
      </c>
      <c r="I36" s="14">
        <v>5.6</v>
      </c>
      <c r="J36" s="108">
        <f t="shared" si="0"/>
        <v>22.4</v>
      </c>
      <c r="K36" s="114"/>
    </row>
    <row r="37" spans="1:11" ht="24">
      <c r="A37" s="113"/>
      <c r="B37" s="106">
        <v>2</v>
      </c>
      <c r="C37" s="10" t="s">
        <v>731</v>
      </c>
      <c r="D37" s="117" t="s">
        <v>731</v>
      </c>
      <c r="E37" s="117" t="s">
        <v>26</v>
      </c>
      <c r="F37" s="140"/>
      <c r="G37" s="141"/>
      <c r="H37" s="11" t="s">
        <v>732</v>
      </c>
      <c r="I37" s="14">
        <v>34.68</v>
      </c>
      <c r="J37" s="108">
        <f t="shared" si="0"/>
        <v>69.36</v>
      </c>
      <c r="K37" s="114"/>
    </row>
    <row r="38" spans="1:11" ht="24">
      <c r="A38" s="113"/>
      <c r="B38" s="106">
        <v>1</v>
      </c>
      <c r="C38" s="10" t="s">
        <v>733</v>
      </c>
      <c r="D38" s="117" t="s">
        <v>733</v>
      </c>
      <c r="E38" s="117" t="s">
        <v>107</v>
      </c>
      <c r="F38" s="140" t="s">
        <v>273</v>
      </c>
      <c r="G38" s="141"/>
      <c r="H38" s="11" t="s">
        <v>820</v>
      </c>
      <c r="I38" s="14">
        <v>52.19</v>
      </c>
      <c r="J38" s="108">
        <f t="shared" si="0"/>
        <v>52.19</v>
      </c>
      <c r="K38" s="114"/>
    </row>
    <row r="39" spans="1:11" ht="24">
      <c r="A39" s="113"/>
      <c r="B39" s="106">
        <v>1</v>
      </c>
      <c r="C39" s="10" t="s">
        <v>733</v>
      </c>
      <c r="D39" s="117" t="s">
        <v>733</v>
      </c>
      <c r="E39" s="117" t="s">
        <v>269</v>
      </c>
      <c r="F39" s="140" t="s">
        <v>273</v>
      </c>
      <c r="G39" s="141"/>
      <c r="H39" s="11" t="s">
        <v>820</v>
      </c>
      <c r="I39" s="14">
        <v>52.19</v>
      </c>
      <c r="J39" s="108">
        <f t="shared" si="0"/>
        <v>52.19</v>
      </c>
      <c r="K39" s="114"/>
    </row>
    <row r="40" spans="1:11" ht="24">
      <c r="A40" s="113"/>
      <c r="B40" s="106">
        <v>6</v>
      </c>
      <c r="C40" s="10" t="s">
        <v>734</v>
      </c>
      <c r="D40" s="117" t="s">
        <v>734</v>
      </c>
      <c r="E40" s="117" t="s">
        <v>735</v>
      </c>
      <c r="F40" s="140"/>
      <c r="G40" s="141"/>
      <c r="H40" s="11" t="s">
        <v>821</v>
      </c>
      <c r="I40" s="14">
        <v>6.3</v>
      </c>
      <c r="J40" s="108">
        <f t="shared" si="0"/>
        <v>37.799999999999997</v>
      </c>
      <c r="K40" s="114"/>
    </row>
    <row r="41" spans="1:11" ht="12.75" customHeight="1">
      <c r="A41" s="113"/>
      <c r="B41" s="106">
        <v>16</v>
      </c>
      <c r="C41" s="10" t="s">
        <v>736</v>
      </c>
      <c r="D41" s="117" t="s">
        <v>736</v>
      </c>
      <c r="E41" s="117" t="s">
        <v>651</v>
      </c>
      <c r="F41" s="140"/>
      <c r="G41" s="141"/>
      <c r="H41" s="11" t="s">
        <v>737</v>
      </c>
      <c r="I41" s="14">
        <v>8.41</v>
      </c>
      <c r="J41" s="108">
        <f t="shared" si="0"/>
        <v>134.56</v>
      </c>
      <c r="K41" s="114"/>
    </row>
    <row r="42" spans="1:11" ht="24">
      <c r="A42" s="113"/>
      <c r="B42" s="106">
        <v>33</v>
      </c>
      <c r="C42" s="10" t="s">
        <v>738</v>
      </c>
      <c r="D42" s="117" t="s">
        <v>738</v>
      </c>
      <c r="E42" s="117" t="s">
        <v>25</v>
      </c>
      <c r="F42" s="140"/>
      <c r="G42" s="141"/>
      <c r="H42" s="11" t="s">
        <v>822</v>
      </c>
      <c r="I42" s="14">
        <v>4.9000000000000004</v>
      </c>
      <c r="J42" s="108">
        <f t="shared" si="0"/>
        <v>161.70000000000002</v>
      </c>
      <c r="K42" s="114"/>
    </row>
    <row r="43" spans="1:11" ht="24">
      <c r="A43" s="113"/>
      <c r="B43" s="106">
        <v>30</v>
      </c>
      <c r="C43" s="10" t="s">
        <v>738</v>
      </c>
      <c r="D43" s="117" t="s">
        <v>738</v>
      </c>
      <c r="E43" s="117" t="s">
        <v>26</v>
      </c>
      <c r="F43" s="140"/>
      <c r="G43" s="141"/>
      <c r="H43" s="11" t="s">
        <v>822</v>
      </c>
      <c r="I43" s="14">
        <v>4.9000000000000004</v>
      </c>
      <c r="J43" s="108">
        <f t="shared" si="0"/>
        <v>147</v>
      </c>
      <c r="K43" s="114"/>
    </row>
    <row r="44" spans="1:11">
      <c r="A44" s="113"/>
      <c r="B44" s="106">
        <v>8</v>
      </c>
      <c r="C44" s="10" t="s">
        <v>739</v>
      </c>
      <c r="D44" s="117" t="s">
        <v>739</v>
      </c>
      <c r="E44" s="117" t="s">
        <v>25</v>
      </c>
      <c r="F44" s="140" t="s">
        <v>273</v>
      </c>
      <c r="G44" s="141"/>
      <c r="H44" s="11" t="s">
        <v>740</v>
      </c>
      <c r="I44" s="14">
        <v>8.41</v>
      </c>
      <c r="J44" s="108">
        <f t="shared" si="0"/>
        <v>67.28</v>
      </c>
      <c r="K44" s="114"/>
    </row>
    <row r="45" spans="1:11">
      <c r="A45" s="113"/>
      <c r="B45" s="106">
        <v>2</v>
      </c>
      <c r="C45" s="10" t="s">
        <v>739</v>
      </c>
      <c r="D45" s="117" t="s">
        <v>739</v>
      </c>
      <c r="E45" s="117" t="s">
        <v>26</v>
      </c>
      <c r="F45" s="140" t="s">
        <v>273</v>
      </c>
      <c r="G45" s="141"/>
      <c r="H45" s="11" t="s">
        <v>740</v>
      </c>
      <c r="I45" s="14">
        <v>8.41</v>
      </c>
      <c r="J45" s="108">
        <f t="shared" si="0"/>
        <v>16.82</v>
      </c>
      <c r="K45" s="114"/>
    </row>
    <row r="46" spans="1:11">
      <c r="A46" s="113"/>
      <c r="B46" s="106">
        <v>8</v>
      </c>
      <c r="C46" s="10" t="s">
        <v>741</v>
      </c>
      <c r="D46" s="117" t="s">
        <v>741</v>
      </c>
      <c r="E46" s="117" t="s">
        <v>25</v>
      </c>
      <c r="F46" s="140" t="s">
        <v>273</v>
      </c>
      <c r="G46" s="141"/>
      <c r="H46" s="11" t="s">
        <v>742</v>
      </c>
      <c r="I46" s="14">
        <v>9.11</v>
      </c>
      <c r="J46" s="108">
        <f t="shared" si="0"/>
        <v>72.88</v>
      </c>
      <c r="K46" s="114"/>
    </row>
    <row r="47" spans="1:11">
      <c r="A47" s="113"/>
      <c r="B47" s="106">
        <v>2</v>
      </c>
      <c r="C47" s="10" t="s">
        <v>741</v>
      </c>
      <c r="D47" s="117" t="s">
        <v>741</v>
      </c>
      <c r="E47" s="117" t="s">
        <v>25</v>
      </c>
      <c r="F47" s="140" t="s">
        <v>110</v>
      </c>
      <c r="G47" s="141"/>
      <c r="H47" s="11" t="s">
        <v>742</v>
      </c>
      <c r="I47" s="14">
        <v>9.11</v>
      </c>
      <c r="J47" s="108">
        <f t="shared" si="0"/>
        <v>18.22</v>
      </c>
      <c r="K47" s="114"/>
    </row>
    <row r="48" spans="1:11">
      <c r="A48" s="113"/>
      <c r="B48" s="106">
        <v>2</v>
      </c>
      <c r="C48" s="10" t="s">
        <v>741</v>
      </c>
      <c r="D48" s="117" t="s">
        <v>741</v>
      </c>
      <c r="E48" s="117" t="s">
        <v>26</v>
      </c>
      <c r="F48" s="140" t="s">
        <v>273</v>
      </c>
      <c r="G48" s="141"/>
      <c r="H48" s="11" t="s">
        <v>742</v>
      </c>
      <c r="I48" s="14">
        <v>9.11</v>
      </c>
      <c r="J48" s="108">
        <f t="shared" si="0"/>
        <v>18.22</v>
      </c>
      <c r="K48" s="114"/>
    </row>
    <row r="49" spans="1:11">
      <c r="A49" s="113"/>
      <c r="B49" s="106">
        <v>8</v>
      </c>
      <c r="C49" s="10" t="s">
        <v>743</v>
      </c>
      <c r="D49" s="117" t="s">
        <v>743</v>
      </c>
      <c r="E49" s="117" t="s">
        <v>25</v>
      </c>
      <c r="F49" s="140" t="s">
        <v>273</v>
      </c>
      <c r="G49" s="141"/>
      <c r="H49" s="11" t="s">
        <v>744</v>
      </c>
      <c r="I49" s="14">
        <v>9.11</v>
      </c>
      <c r="J49" s="108">
        <f t="shared" si="0"/>
        <v>72.88</v>
      </c>
      <c r="K49" s="114"/>
    </row>
    <row r="50" spans="1:11">
      <c r="A50" s="113"/>
      <c r="B50" s="106">
        <v>2</v>
      </c>
      <c r="C50" s="10" t="s">
        <v>743</v>
      </c>
      <c r="D50" s="117" t="s">
        <v>743</v>
      </c>
      <c r="E50" s="117" t="s">
        <v>26</v>
      </c>
      <c r="F50" s="140" t="s">
        <v>273</v>
      </c>
      <c r="G50" s="141"/>
      <c r="H50" s="11" t="s">
        <v>744</v>
      </c>
      <c r="I50" s="14">
        <v>9.11</v>
      </c>
      <c r="J50" s="108">
        <f t="shared" si="0"/>
        <v>18.22</v>
      </c>
      <c r="K50" s="114"/>
    </row>
    <row r="51" spans="1:11">
      <c r="A51" s="113"/>
      <c r="B51" s="106">
        <v>2</v>
      </c>
      <c r="C51" s="10" t="s">
        <v>745</v>
      </c>
      <c r="D51" s="117" t="s">
        <v>796</v>
      </c>
      <c r="E51" s="117" t="s">
        <v>746</v>
      </c>
      <c r="F51" s="140" t="s">
        <v>273</v>
      </c>
      <c r="G51" s="141"/>
      <c r="H51" s="11" t="s">
        <v>747</v>
      </c>
      <c r="I51" s="14">
        <v>16.809999999999999</v>
      </c>
      <c r="J51" s="108">
        <f t="shared" si="0"/>
        <v>33.619999999999997</v>
      </c>
      <c r="K51" s="114"/>
    </row>
    <row r="52" spans="1:11">
      <c r="A52" s="113"/>
      <c r="B52" s="106">
        <v>2</v>
      </c>
      <c r="C52" s="10" t="s">
        <v>745</v>
      </c>
      <c r="D52" s="117" t="s">
        <v>797</v>
      </c>
      <c r="E52" s="117" t="s">
        <v>748</v>
      </c>
      <c r="F52" s="140" t="s">
        <v>273</v>
      </c>
      <c r="G52" s="141"/>
      <c r="H52" s="11" t="s">
        <v>747</v>
      </c>
      <c r="I52" s="14">
        <v>18.21</v>
      </c>
      <c r="J52" s="108">
        <f t="shared" si="0"/>
        <v>36.42</v>
      </c>
      <c r="K52" s="114"/>
    </row>
    <row r="53" spans="1:11">
      <c r="A53" s="113"/>
      <c r="B53" s="106">
        <v>8</v>
      </c>
      <c r="C53" s="10" t="s">
        <v>749</v>
      </c>
      <c r="D53" s="117" t="s">
        <v>798</v>
      </c>
      <c r="E53" s="117" t="s">
        <v>750</v>
      </c>
      <c r="F53" s="140"/>
      <c r="G53" s="141"/>
      <c r="H53" s="11" t="s">
        <v>751</v>
      </c>
      <c r="I53" s="14">
        <v>55.69</v>
      </c>
      <c r="J53" s="108">
        <f t="shared" si="0"/>
        <v>445.52</v>
      </c>
      <c r="K53" s="114"/>
    </row>
    <row r="54" spans="1:11">
      <c r="A54" s="113"/>
      <c r="B54" s="106">
        <v>2</v>
      </c>
      <c r="C54" s="10" t="s">
        <v>749</v>
      </c>
      <c r="D54" s="117" t="s">
        <v>799</v>
      </c>
      <c r="E54" s="117" t="s">
        <v>752</v>
      </c>
      <c r="F54" s="140"/>
      <c r="G54" s="141"/>
      <c r="H54" s="11" t="s">
        <v>751</v>
      </c>
      <c r="I54" s="14">
        <v>57.44</v>
      </c>
      <c r="J54" s="108">
        <f t="shared" ref="J54:J85" si="1">I54*B54</f>
        <v>114.88</v>
      </c>
      <c r="K54" s="114"/>
    </row>
    <row r="55" spans="1:11">
      <c r="A55" s="113"/>
      <c r="B55" s="106">
        <v>4</v>
      </c>
      <c r="C55" s="10" t="s">
        <v>749</v>
      </c>
      <c r="D55" s="117" t="s">
        <v>800</v>
      </c>
      <c r="E55" s="117" t="s">
        <v>753</v>
      </c>
      <c r="F55" s="140"/>
      <c r="G55" s="141"/>
      <c r="H55" s="11" t="s">
        <v>751</v>
      </c>
      <c r="I55" s="14">
        <v>62.7</v>
      </c>
      <c r="J55" s="108">
        <f t="shared" si="1"/>
        <v>250.8</v>
      </c>
      <c r="K55" s="114"/>
    </row>
    <row r="56" spans="1:11">
      <c r="A56" s="113"/>
      <c r="B56" s="106">
        <v>12</v>
      </c>
      <c r="C56" s="10" t="s">
        <v>754</v>
      </c>
      <c r="D56" s="117" t="s">
        <v>801</v>
      </c>
      <c r="E56" s="117" t="s">
        <v>25</v>
      </c>
      <c r="F56" s="140" t="s">
        <v>636</v>
      </c>
      <c r="G56" s="141"/>
      <c r="H56" s="11" t="s">
        <v>755</v>
      </c>
      <c r="I56" s="14">
        <v>17.16</v>
      </c>
      <c r="J56" s="108">
        <f t="shared" si="1"/>
        <v>205.92000000000002</v>
      </c>
      <c r="K56" s="114"/>
    </row>
    <row r="57" spans="1:11">
      <c r="A57" s="113"/>
      <c r="B57" s="106">
        <v>2</v>
      </c>
      <c r="C57" s="10" t="s">
        <v>754</v>
      </c>
      <c r="D57" s="117" t="s">
        <v>801</v>
      </c>
      <c r="E57" s="117" t="s">
        <v>25</v>
      </c>
      <c r="F57" s="140" t="s">
        <v>638</v>
      </c>
      <c r="G57" s="141"/>
      <c r="H57" s="11" t="s">
        <v>755</v>
      </c>
      <c r="I57" s="14">
        <v>17.16</v>
      </c>
      <c r="J57" s="108">
        <f t="shared" si="1"/>
        <v>34.32</v>
      </c>
      <c r="K57" s="114"/>
    </row>
    <row r="58" spans="1:11">
      <c r="A58" s="113"/>
      <c r="B58" s="106">
        <v>2</v>
      </c>
      <c r="C58" s="10" t="s">
        <v>754</v>
      </c>
      <c r="D58" s="117" t="s">
        <v>801</v>
      </c>
      <c r="E58" s="117" t="s">
        <v>25</v>
      </c>
      <c r="F58" s="140" t="s">
        <v>641</v>
      </c>
      <c r="G58" s="141"/>
      <c r="H58" s="11" t="s">
        <v>755</v>
      </c>
      <c r="I58" s="14">
        <v>17.16</v>
      </c>
      <c r="J58" s="108">
        <f t="shared" si="1"/>
        <v>34.32</v>
      </c>
      <c r="K58" s="114"/>
    </row>
    <row r="59" spans="1:11" ht="24">
      <c r="A59" s="113"/>
      <c r="B59" s="106">
        <v>4</v>
      </c>
      <c r="C59" s="10" t="s">
        <v>756</v>
      </c>
      <c r="D59" s="117" t="s">
        <v>756</v>
      </c>
      <c r="E59" s="117" t="s">
        <v>23</v>
      </c>
      <c r="F59" s="140" t="s">
        <v>107</v>
      </c>
      <c r="G59" s="141"/>
      <c r="H59" s="11" t="s">
        <v>757</v>
      </c>
      <c r="I59" s="14">
        <v>11.91</v>
      </c>
      <c r="J59" s="108">
        <f t="shared" si="1"/>
        <v>47.64</v>
      </c>
      <c r="K59" s="114"/>
    </row>
    <row r="60" spans="1:11" ht="24">
      <c r="A60" s="113"/>
      <c r="B60" s="106">
        <v>6</v>
      </c>
      <c r="C60" s="10" t="s">
        <v>756</v>
      </c>
      <c r="D60" s="117" t="s">
        <v>756</v>
      </c>
      <c r="E60" s="117" t="s">
        <v>23</v>
      </c>
      <c r="F60" s="140" t="s">
        <v>210</v>
      </c>
      <c r="G60" s="141"/>
      <c r="H60" s="11" t="s">
        <v>757</v>
      </c>
      <c r="I60" s="14">
        <v>11.91</v>
      </c>
      <c r="J60" s="108">
        <f t="shared" si="1"/>
        <v>71.460000000000008</v>
      </c>
      <c r="K60" s="114"/>
    </row>
    <row r="61" spans="1:11" ht="24">
      <c r="A61" s="113"/>
      <c r="B61" s="106">
        <v>1</v>
      </c>
      <c r="C61" s="10" t="s">
        <v>756</v>
      </c>
      <c r="D61" s="117" t="s">
        <v>756</v>
      </c>
      <c r="E61" s="117" t="s">
        <v>23</v>
      </c>
      <c r="F61" s="140" t="s">
        <v>212</v>
      </c>
      <c r="G61" s="141"/>
      <c r="H61" s="11" t="s">
        <v>757</v>
      </c>
      <c r="I61" s="14">
        <v>11.91</v>
      </c>
      <c r="J61" s="108">
        <f t="shared" si="1"/>
        <v>11.91</v>
      </c>
      <c r="K61" s="114"/>
    </row>
    <row r="62" spans="1:11" ht="24">
      <c r="A62" s="113"/>
      <c r="B62" s="106">
        <v>1</v>
      </c>
      <c r="C62" s="10" t="s">
        <v>756</v>
      </c>
      <c r="D62" s="117" t="s">
        <v>756</v>
      </c>
      <c r="E62" s="117" t="s">
        <v>23</v>
      </c>
      <c r="F62" s="140" t="s">
        <v>310</v>
      </c>
      <c r="G62" s="141"/>
      <c r="H62" s="11" t="s">
        <v>757</v>
      </c>
      <c r="I62" s="14">
        <v>11.91</v>
      </c>
      <c r="J62" s="108">
        <f t="shared" si="1"/>
        <v>11.91</v>
      </c>
      <c r="K62" s="114"/>
    </row>
    <row r="63" spans="1:11" ht="24">
      <c r="A63" s="113"/>
      <c r="B63" s="106">
        <v>1</v>
      </c>
      <c r="C63" s="10" t="s">
        <v>756</v>
      </c>
      <c r="D63" s="117" t="s">
        <v>756</v>
      </c>
      <c r="E63" s="117" t="s">
        <v>23</v>
      </c>
      <c r="F63" s="140" t="s">
        <v>269</v>
      </c>
      <c r="G63" s="141"/>
      <c r="H63" s="11" t="s">
        <v>757</v>
      </c>
      <c r="I63" s="14">
        <v>11.91</v>
      </c>
      <c r="J63" s="108">
        <f t="shared" si="1"/>
        <v>11.91</v>
      </c>
      <c r="K63" s="114"/>
    </row>
    <row r="64" spans="1:11" ht="24">
      <c r="A64" s="113"/>
      <c r="B64" s="106">
        <v>1</v>
      </c>
      <c r="C64" s="10" t="s">
        <v>756</v>
      </c>
      <c r="D64" s="117" t="s">
        <v>756</v>
      </c>
      <c r="E64" s="117" t="s">
        <v>25</v>
      </c>
      <c r="F64" s="140" t="s">
        <v>107</v>
      </c>
      <c r="G64" s="141"/>
      <c r="H64" s="11" t="s">
        <v>757</v>
      </c>
      <c r="I64" s="14">
        <v>11.91</v>
      </c>
      <c r="J64" s="108">
        <f t="shared" si="1"/>
        <v>11.91</v>
      </c>
      <c r="K64" s="114"/>
    </row>
    <row r="65" spans="1:11" ht="24">
      <c r="A65" s="113"/>
      <c r="B65" s="106">
        <v>5</v>
      </c>
      <c r="C65" s="10" t="s">
        <v>756</v>
      </c>
      <c r="D65" s="117" t="s">
        <v>756</v>
      </c>
      <c r="E65" s="117" t="s">
        <v>25</v>
      </c>
      <c r="F65" s="140" t="s">
        <v>210</v>
      </c>
      <c r="G65" s="141"/>
      <c r="H65" s="11" t="s">
        <v>757</v>
      </c>
      <c r="I65" s="14">
        <v>11.91</v>
      </c>
      <c r="J65" s="108">
        <f t="shared" si="1"/>
        <v>59.55</v>
      </c>
      <c r="K65" s="114"/>
    </row>
    <row r="66" spans="1:11" ht="24">
      <c r="A66" s="113"/>
      <c r="B66" s="106">
        <v>3</v>
      </c>
      <c r="C66" s="10" t="s">
        <v>756</v>
      </c>
      <c r="D66" s="117" t="s">
        <v>756</v>
      </c>
      <c r="E66" s="117" t="s">
        <v>26</v>
      </c>
      <c r="F66" s="140" t="s">
        <v>107</v>
      </c>
      <c r="G66" s="141"/>
      <c r="H66" s="11" t="s">
        <v>757</v>
      </c>
      <c r="I66" s="14">
        <v>11.91</v>
      </c>
      <c r="J66" s="108">
        <f t="shared" si="1"/>
        <v>35.730000000000004</v>
      </c>
      <c r="K66" s="114"/>
    </row>
    <row r="67" spans="1:11" ht="24">
      <c r="A67" s="113"/>
      <c r="B67" s="106">
        <v>5</v>
      </c>
      <c r="C67" s="10" t="s">
        <v>756</v>
      </c>
      <c r="D67" s="117" t="s">
        <v>756</v>
      </c>
      <c r="E67" s="117" t="s">
        <v>26</v>
      </c>
      <c r="F67" s="140" t="s">
        <v>210</v>
      </c>
      <c r="G67" s="141"/>
      <c r="H67" s="11" t="s">
        <v>757</v>
      </c>
      <c r="I67" s="14">
        <v>11.91</v>
      </c>
      <c r="J67" s="108">
        <f t="shared" si="1"/>
        <v>59.55</v>
      </c>
      <c r="K67" s="114"/>
    </row>
    <row r="68" spans="1:11" ht="24">
      <c r="A68" s="113"/>
      <c r="B68" s="106">
        <v>2</v>
      </c>
      <c r="C68" s="10" t="s">
        <v>592</v>
      </c>
      <c r="D68" s="117" t="s">
        <v>592</v>
      </c>
      <c r="E68" s="117" t="s">
        <v>23</v>
      </c>
      <c r="F68" s="140" t="s">
        <v>107</v>
      </c>
      <c r="G68" s="141"/>
      <c r="H68" s="11" t="s">
        <v>594</v>
      </c>
      <c r="I68" s="14">
        <v>11.91</v>
      </c>
      <c r="J68" s="108">
        <f t="shared" si="1"/>
        <v>23.82</v>
      </c>
      <c r="K68" s="114"/>
    </row>
    <row r="69" spans="1:11" ht="24">
      <c r="A69" s="113"/>
      <c r="B69" s="106">
        <v>3</v>
      </c>
      <c r="C69" s="10" t="s">
        <v>592</v>
      </c>
      <c r="D69" s="117" t="s">
        <v>592</v>
      </c>
      <c r="E69" s="117" t="s">
        <v>23</v>
      </c>
      <c r="F69" s="140" t="s">
        <v>266</v>
      </c>
      <c r="G69" s="141"/>
      <c r="H69" s="11" t="s">
        <v>594</v>
      </c>
      <c r="I69" s="14">
        <v>11.91</v>
      </c>
      <c r="J69" s="108">
        <f t="shared" si="1"/>
        <v>35.730000000000004</v>
      </c>
      <c r="K69" s="114"/>
    </row>
    <row r="70" spans="1:11" ht="24">
      <c r="A70" s="113"/>
      <c r="B70" s="106">
        <v>3</v>
      </c>
      <c r="C70" s="10" t="s">
        <v>592</v>
      </c>
      <c r="D70" s="117" t="s">
        <v>592</v>
      </c>
      <c r="E70" s="117" t="s">
        <v>23</v>
      </c>
      <c r="F70" s="140" t="s">
        <v>267</v>
      </c>
      <c r="G70" s="141"/>
      <c r="H70" s="11" t="s">
        <v>594</v>
      </c>
      <c r="I70" s="14">
        <v>11.91</v>
      </c>
      <c r="J70" s="108">
        <f t="shared" si="1"/>
        <v>35.730000000000004</v>
      </c>
      <c r="K70" s="114"/>
    </row>
    <row r="71" spans="1:11" ht="24">
      <c r="A71" s="113"/>
      <c r="B71" s="106">
        <v>3</v>
      </c>
      <c r="C71" s="10" t="s">
        <v>592</v>
      </c>
      <c r="D71" s="117" t="s">
        <v>592</v>
      </c>
      <c r="E71" s="117" t="s">
        <v>23</v>
      </c>
      <c r="F71" s="140" t="s">
        <v>310</v>
      </c>
      <c r="G71" s="141"/>
      <c r="H71" s="11" t="s">
        <v>594</v>
      </c>
      <c r="I71" s="14">
        <v>11.91</v>
      </c>
      <c r="J71" s="108">
        <f t="shared" si="1"/>
        <v>35.730000000000004</v>
      </c>
      <c r="K71" s="114"/>
    </row>
    <row r="72" spans="1:11" ht="24" customHeight="1">
      <c r="A72" s="113"/>
      <c r="B72" s="106">
        <v>5</v>
      </c>
      <c r="C72" s="10" t="s">
        <v>758</v>
      </c>
      <c r="D72" s="117" t="s">
        <v>802</v>
      </c>
      <c r="E72" s="117" t="s">
        <v>230</v>
      </c>
      <c r="F72" s="140" t="s">
        <v>107</v>
      </c>
      <c r="G72" s="141"/>
      <c r="H72" s="11" t="s">
        <v>759</v>
      </c>
      <c r="I72" s="14">
        <v>29.42</v>
      </c>
      <c r="J72" s="108">
        <f t="shared" si="1"/>
        <v>147.10000000000002</v>
      </c>
      <c r="K72" s="114"/>
    </row>
    <row r="73" spans="1:11" ht="24" customHeight="1">
      <c r="A73" s="113"/>
      <c r="B73" s="106">
        <v>8</v>
      </c>
      <c r="C73" s="10" t="s">
        <v>758</v>
      </c>
      <c r="D73" s="117" t="s">
        <v>802</v>
      </c>
      <c r="E73" s="117" t="s">
        <v>230</v>
      </c>
      <c r="F73" s="140" t="s">
        <v>263</v>
      </c>
      <c r="G73" s="141"/>
      <c r="H73" s="11" t="s">
        <v>759</v>
      </c>
      <c r="I73" s="14">
        <v>29.42</v>
      </c>
      <c r="J73" s="108">
        <f t="shared" si="1"/>
        <v>235.36</v>
      </c>
      <c r="K73" s="114"/>
    </row>
    <row r="74" spans="1:11" ht="24" customHeight="1">
      <c r="A74" s="113"/>
      <c r="B74" s="106">
        <v>5</v>
      </c>
      <c r="C74" s="10" t="s">
        <v>758</v>
      </c>
      <c r="D74" s="117" t="s">
        <v>802</v>
      </c>
      <c r="E74" s="117" t="s">
        <v>230</v>
      </c>
      <c r="F74" s="140" t="s">
        <v>311</v>
      </c>
      <c r="G74" s="141"/>
      <c r="H74" s="11" t="s">
        <v>759</v>
      </c>
      <c r="I74" s="14">
        <v>29.42</v>
      </c>
      <c r="J74" s="108">
        <f t="shared" si="1"/>
        <v>147.10000000000002</v>
      </c>
      <c r="K74" s="114"/>
    </row>
    <row r="75" spans="1:11" ht="24" customHeight="1">
      <c r="A75" s="113"/>
      <c r="B75" s="106">
        <v>6</v>
      </c>
      <c r="C75" s="10" t="s">
        <v>758</v>
      </c>
      <c r="D75" s="117" t="s">
        <v>802</v>
      </c>
      <c r="E75" s="117" t="s">
        <v>231</v>
      </c>
      <c r="F75" s="140" t="s">
        <v>107</v>
      </c>
      <c r="G75" s="141"/>
      <c r="H75" s="11" t="s">
        <v>759</v>
      </c>
      <c r="I75" s="14">
        <v>29.42</v>
      </c>
      <c r="J75" s="108">
        <f t="shared" si="1"/>
        <v>176.52</v>
      </c>
      <c r="K75" s="114"/>
    </row>
    <row r="76" spans="1:11" ht="24" customHeight="1">
      <c r="A76" s="113"/>
      <c r="B76" s="106">
        <v>13</v>
      </c>
      <c r="C76" s="10" t="s">
        <v>758</v>
      </c>
      <c r="D76" s="117" t="s">
        <v>802</v>
      </c>
      <c r="E76" s="117" t="s">
        <v>231</v>
      </c>
      <c r="F76" s="140" t="s">
        <v>268</v>
      </c>
      <c r="G76" s="141"/>
      <c r="H76" s="11" t="s">
        <v>759</v>
      </c>
      <c r="I76" s="14">
        <v>29.42</v>
      </c>
      <c r="J76" s="108">
        <f t="shared" si="1"/>
        <v>382.46000000000004</v>
      </c>
      <c r="K76" s="114"/>
    </row>
    <row r="77" spans="1:11" ht="24" customHeight="1">
      <c r="A77" s="113"/>
      <c r="B77" s="106">
        <v>4</v>
      </c>
      <c r="C77" s="10" t="s">
        <v>758</v>
      </c>
      <c r="D77" s="117" t="s">
        <v>803</v>
      </c>
      <c r="E77" s="117" t="s">
        <v>234</v>
      </c>
      <c r="F77" s="140" t="s">
        <v>212</v>
      </c>
      <c r="G77" s="141"/>
      <c r="H77" s="11" t="s">
        <v>759</v>
      </c>
      <c r="I77" s="14">
        <v>31.17</v>
      </c>
      <c r="J77" s="108">
        <f t="shared" si="1"/>
        <v>124.68</v>
      </c>
      <c r="K77" s="114"/>
    </row>
    <row r="78" spans="1:11" ht="24" customHeight="1">
      <c r="A78" s="113"/>
      <c r="B78" s="106">
        <v>4</v>
      </c>
      <c r="C78" s="10" t="s">
        <v>758</v>
      </c>
      <c r="D78" s="117" t="s">
        <v>803</v>
      </c>
      <c r="E78" s="117" t="s">
        <v>234</v>
      </c>
      <c r="F78" s="140" t="s">
        <v>310</v>
      </c>
      <c r="G78" s="141"/>
      <c r="H78" s="11" t="s">
        <v>759</v>
      </c>
      <c r="I78" s="14">
        <v>31.17</v>
      </c>
      <c r="J78" s="108">
        <f t="shared" si="1"/>
        <v>124.68</v>
      </c>
      <c r="K78" s="114"/>
    </row>
    <row r="79" spans="1:11">
      <c r="A79" s="113"/>
      <c r="B79" s="106">
        <v>2</v>
      </c>
      <c r="C79" s="10" t="s">
        <v>760</v>
      </c>
      <c r="D79" s="117" t="s">
        <v>760</v>
      </c>
      <c r="E79" s="117" t="s">
        <v>25</v>
      </c>
      <c r="F79" s="140" t="s">
        <v>110</v>
      </c>
      <c r="G79" s="141"/>
      <c r="H79" s="11" t="s">
        <v>761</v>
      </c>
      <c r="I79" s="14">
        <v>4.9000000000000004</v>
      </c>
      <c r="J79" s="108">
        <f t="shared" si="1"/>
        <v>9.8000000000000007</v>
      </c>
      <c r="K79" s="114"/>
    </row>
    <row r="80" spans="1:11">
      <c r="A80" s="113"/>
      <c r="B80" s="106">
        <v>2</v>
      </c>
      <c r="C80" s="10" t="s">
        <v>762</v>
      </c>
      <c r="D80" s="117" t="s">
        <v>762</v>
      </c>
      <c r="E80" s="117" t="s">
        <v>27</v>
      </c>
      <c r="F80" s="140" t="s">
        <v>673</v>
      </c>
      <c r="G80" s="141"/>
      <c r="H80" s="11" t="s">
        <v>763</v>
      </c>
      <c r="I80" s="14">
        <v>20.67</v>
      </c>
      <c r="J80" s="108">
        <f t="shared" si="1"/>
        <v>41.34</v>
      </c>
      <c r="K80" s="114"/>
    </row>
    <row r="81" spans="1:11" ht="36">
      <c r="A81" s="113"/>
      <c r="B81" s="106">
        <v>1</v>
      </c>
      <c r="C81" s="10" t="s">
        <v>764</v>
      </c>
      <c r="D81" s="117" t="s">
        <v>764</v>
      </c>
      <c r="E81" s="117" t="s">
        <v>26</v>
      </c>
      <c r="F81" s="140" t="s">
        <v>107</v>
      </c>
      <c r="G81" s="141"/>
      <c r="H81" s="11" t="s">
        <v>823</v>
      </c>
      <c r="I81" s="14">
        <v>70.400000000000006</v>
      </c>
      <c r="J81" s="108">
        <f t="shared" si="1"/>
        <v>70.400000000000006</v>
      </c>
      <c r="K81" s="114"/>
    </row>
    <row r="82" spans="1:11" ht="24" customHeight="1">
      <c r="A82" s="113"/>
      <c r="B82" s="106">
        <v>2</v>
      </c>
      <c r="C82" s="10" t="s">
        <v>765</v>
      </c>
      <c r="D82" s="117" t="s">
        <v>765</v>
      </c>
      <c r="E82" s="117" t="s">
        <v>26</v>
      </c>
      <c r="F82" s="140" t="s">
        <v>239</v>
      </c>
      <c r="G82" s="141"/>
      <c r="H82" s="11" t="s">
        <v>766</v>
      </c>
      <c r="I82" s="14">
        <v>87.56</v>
      </c>
      <c r="J82" s="108">
        <f t="shared" si="1"/>
        <v>175.12</v>
      </c>
      <c r="K82" s="114"/>
    </row>
    <row r="83" spans="1:11">
      <c r="A83" s="113"/>
      <c r="B83" s="106">
        <v>2</v>
      </c>
      <c r="C83" s="10" t="s">
        <v>767</v>
      </c>
      <c r="D83" s="117" t="s">
        <v>804</v>
      </c>
      <c r="E83" s="117" t="s">
        <v>768</v>
      </c>
      <c r="F83" s="140"/>
      <c r="G83" s="141"/>
      <c r="H83" s="11" t="s">
        <v>769</v>
      </c>
      <c r="I83" s="14">
        <v>48.69</v>
      </c>
      <c r="J83" s="108">
        <f t="shared" si="1"/>
        <v>97.38</v>
      </c>
      <c r="K83" s="114"/>
    </row>
    <row r="84" spans="1:11">
      <c r="A84" s="113"/>
      <c r="B84" s="106">
        <v>2</v>
      </c>
      <c r="C84" s="10" t="s">
        <v>767</v>
      </c>
      <c r="D84" s="117" t="s">
        <v>805</v>
      </c>
      <c r="E84" s="117" t="s">
        <v>753</v>
      </c>
      <c r="F84" s="140"/>
      <c r="G84" s="141"/>
      <c r="H84" s="11" t="s">
        <v>769</v>
      </c>
      <c r="I84" s="14">
        <v>52.19</v>
      </c>
      <c r="J84" s="108">
        <f t="shared" si="1"/>
        <v>104.38</v>
      </c>
      <c r="K84" s="114"/>
    </row>
    <row r="85" spans="1:11">
      <c r="A85" s="113"/>
      <c r="B85" s="106">
        <v>2</v>
      </c>
      <c r="C85" s="10" t="s">
        <v>767</v>
      </c>
      <c r="D85" s="117" t="s">
        <v>806</v>
      </c>
      <c r="E85" s="117" t="s">
        <v>748</v>
      </c>
      <c r="F85" s="140"/>
      <c r="G85" s="141"/>
      <c r="H85" s="11" t="s">
        <v>769</v>
      </c>
      <c r="I85" s="14">
        <v>81.96</v>
      </c>
      <c r="J85" s="108">
        <f t="shared" si="1"/>
        <v>163.92</v>
      </c>
      <c r="K85" s="114"/>
    </row>
    <row r="86" spans="1:11" ht="24">
      <c r="A86" s="113"/>
      <c r="B86" s="106">
        <v>6</v>
      </c>
      <c r="C86" s="10" t="s">
        <v>770</v>
      </c>
      <c r="D86" s="117" t="s">
        <v>807</v>
      </c>
      <c r="E86" s="117" t="s">
        <v>753</v>
      </c>
      <c r="F86" s="140"/>
      <c r="G86" s="141"/>
      <c r="H86" s="11" t="s">
        <v>771</v>
      </c>
      <c r="I86" s="14">
        <v>69.7</v>
      </c>
      <c r="J86" s="108">
        <f t="shared" ref="J86:J111" si="2">I86*B86</f>
        <v>418.20000000000005</v>
      </c>
      <c r="K86" s="114"/>
    </row>
    <row r="87" spans="1:11">
      <c r="A87" s="113"/>
      <c r="B87" s="106">
        <v>2</v>
      </c>
      <c r="C87" s="10" t="s">
        <v>772</v>
      </c>
      <c r="D87" s="117" t="s">
        <v>808</v>
      </c>
      <c r="E87" s="117" t="s">
        <v>753</v>
      </c>
      <c r="F87" s="140" t="s">
        <v>637</v>
      </c>
      <c r="G87" s="141"/>
      <c r="H87" s="11" t="s">
        <v>773</v>
      </c>
      <c r="I87" s="14">
        <v>17.16</v>
      </c>
      <c r="J87" s="108">
        <f t="shared" si="2"/>
        <v>34.32</v>
      </c>
      <c r="K87" s="114"/>
    </row>
    <row r="88" spans="1:11">
      <c r="A88" s="113"/>
      <c r="B88" s="106">
        <v>2</v>
      </c>
      <c r="C88" s="10" t="s">
        <v>772</v>
      </c>
      <c r="D88" s="117" t="s">
        <v>808</v>
      </c>
      <c r="E88" s="117" t="s">
        <v>753</v>
      </c>
      <c r="F88" s="140" t="s">
        <v>638</v>
      </c>
      <c r="G88" s="141"/>
      <c r="H88" s="11" t="s">
        <v>773</v>
      </c>
      <c r="I88" s="14">
        <v>17.16</v>
      </c>
      <c r="J88" s="108">
        <f t="shared" si="2"/>
        <v>34.32</v>
      </c>
      <c r="K88" s="114"/>
    </row>
    <row r="89" spans="1:11">
      <c r="A89" s="113"/>
      <c r="B89" s="106">
        <v>8</v>
      </c>
      <c r="C89" s="10" t="s">
        <v>772</v>
      </c>
      <c r="D89" s="117" t="s">
        <v>809</v>
      </c>
      <c r="E89" s="117" t="s">
        <v>746</v>
      </c>
      <c r="F89" s="140" t="s">
        <v>636</v>
      </c>
      <c r="G89" s="141"/>
      <c r="H89" s="11" t="s">
        <v>773</v>
      </c>
      <c r="I89" s="14">
        <v>18.559999999999999</v>
      </c>
      <c r="J89" s="108">
        <f t="shared" si="2"/>
        <v>148.47999999999999</v>
      </c>
      <c r="K89" s="114"/>
    </row>
    <row r="90" spans="1:11">
      <c r="A90" s="113"/>
      <c r="B90" s="106">
        <v>10</v>
      </c>
      <c r="C90" s="10" t="s">
        <v>772</v>
      </c>
      <c r="D90" s="117" t="s">
        <v>809</v>
      </c>
      <c r="E90" s="117" t="s">
        <v>746</v>
      </c>
      <c r="F90" s="140" t="s">
        <v>637</v>
      </c>
      <c r="G90" s="141"/>
      <c r="H90" s="11" t="s">
        <v>773</v>
      </c>
      <c r="I90" s="14">
        <v>18.559999999999999</v>
      </c>
      <c r="J90" s="108">
        <f t="shared" si="2"/>
        <v>185.6</v>
      </c>
      <c r="K90" s="114"/>
    </row>
    <row r="91" spans="1:11">
      <c r="A91" s="113"/>
      <c r="B91" s="106">
        <v>10</v>
      </c>
      <c r="C91" s="10" t="s">
        <v>772</v>
      </c>
      <c r="D91" s="117" t="s">
        <v>809</v>
      </c>
      <c r="E91" s="117" t="s">
        <v>746</v>
      </c>
      <c r="F91" s="140" t="s">
        <v>638</v>
      </c>
      <c r="G91" s="141"/>
      <c r="H91" s="11" t="s">
        <v>773</v>
      </c>
      <c r="I91" s="14">
        <v>18.559999999999999</v>
      </c>
      <c r="J91" s="108">
        <f t="shared" si="2"/>
        <v>185.6</v>
      </c>
      <c r="K91" s="114"/>
    </row>
    <row r="92" spans="1:11">
      <c r="A92" s="113"/>
      <c r="B92" s="106">
        <v>2</v>
      </c>
      <c r="C92" s="10" t="s">
        <v>772</v>
      </c>
      <c r="D92" s="117" t="s">
        <v>810</v>
      </c>
      <c r="E92" s="117" t="s">
        <v>748</v>
      </c>
      <c r="F92" s="140" t="s">
        <v>637</v>
      </c>
      <c r="G92" s="141"/>
      <c r="H92" s="11" t="s">
        <v>773</v>
      </c>
      <c r="I92" s="14">
        <v>19.96</v>
      </c>
      <c r="J92" s="108">
        <f t="shared" si="2"/>
        <v>39.92</v>
      </c>
      <c r="K92" s="114"/>
    </row>
    <row r="93" spans="1:11">
      <c r="A93" s="113"/>
      <c r="B93" s="106">
        <v>2</v>
      </c>
      <c r="C93" s="10" t="s">
        <v>772</v>
      </c>
      <c r="D93" s="117" t="s">
        <v>810</v>
      </c>
      <c r="E93" s="117" t="s">
        <v>748</v>
      </c>
      <c r="F93" s="140" t="s">
        <v>638</v>
      </c>
      <c r="G93" s="141"/>
      <c r="H93" s="11" t="s">
        <v>773</v>
      </c>
      <c r="I93" s="14">
        <v>19.96</v>
      </c>
      <c r="J93" s="108">
        <f t="shared" si="2"/>
        <v>39.92</v>
      </c>
      <c r="K93" s="114"/>
    </row>
    <row r="94" spans="1:11">
      <c r="A94" s="113"/>
      <c r="B94" s="106">
        <v>2</v>
      </c>
      <c r="C94" s="10" t="s">
        <v>772</v>
      </c>
      <c r="D94" s="117" t="s">
        <v>811</v>
      </c>
      <c r="E94" s="117" t="s">
        <v>774</v>
      </c>
      <c r="F94" s="140" t="s">
        <v>636</v>
      </c>
      <c r="G94" s="141"/>
      <c r="H94" s="11" t="s">
        <v>773</v>
      </c>
      <c r="I94" s="14">
        <v>21.37</v>
      </c>
      <c r="J94" s="108">
        <f t="shared" si="2"/>
        <v>42.74</v>
      </c>
      <c r="K94" s="114"/>
    </row>
    <row r="95" spans="1:11">
      <c r="A95" s="113"/>
      <c r="B95" s="106">
        <v>4</v>
      </c>
      <c r="C95" s="10" t="s">
        <v>772</v>
      </c>
      <c r="D95" s="117" t="s">
        <v>811</v>
      </c>
      <c r="E95" s="117" t="s">
        <v>774</v>
      </c>
      <c r="F95" s="140" t="s">
        <v>637</v>
      </c>
      <c r="G95" s="141"/>
      <c r="H95" s="11" t="s">
        <v>773</v>
      </c>
      <c r="I95" s="14">
        <v>21.37</v>
      </c>
      <c r="J95" s="108">
        <f t="shared" si="2"/>
        <v>85.48</v>
      </c>
      <c r="K95" s="114"/>
    </row>
    <row r="96" spans="1:11">
      <c r="A96" s="113"/>
      <c r="B96" s="106">
        <v>4</v>
      </c>
      <c r="C96" s="10" t="s">
        <v>772</v>
      </c>
      <c r="D96" s="117" t="s">
        <v>811</v>
      </c>
      <c r="E96" s="117" t="s">
        <v>774</v>
      </c>
      <c r="F96" s="140" t="s">
        <v>638</v>
      </c>
      <c r="G96" s="141"/>
      <c r="H96" s="11" t="s">
        <v>773</v>
      </c>
      <c r="I96" s="14">
        <v>21.37</v>
      </c>
      <c r="J96" s="108">
        <f t="shared" si="2"/>
        <v>85.48</v>
      </c>
      <c r="K96" s="114"/>
    </row>
    <row r="97" spans="1:11">
      <c r="A97" s="113"/>
      <c r="B97" s="106">
        <v>2</v>
      </c>
      <c r="C97" s="10" t="s">
        <v>772</v>
      </c>
      <c r="D97" s="117" t="s">
        <v>812</v>
      </c>
      <c r="E97" s="117" t="s">
        <v>775</v>
      </c>
      <c r="F97" s="140" t="s">
        <v>637</v>
      </c>
      <c r="G97" s="141"/>
      <c r="H97" s="11" t="s">
        <v>773</v>
      </c>
      <c r="I97" s="14">
        <v>22.77</v>
      </c>
      <c r="J97" s="108">
        <f t="shared" si="2"/>
        <v>45.54</v>
      </c>
      <c r="K97" s="114"/>
    </row>
    <row r="98" spans="1:11">
      <c r="A98" s="113"/>
      <c r="B98" s="106">
        <v>2</v>
      </c>
      <c r="C98" s="10" t="s">
        <v>772</v>
      </c>
      <c r="D98" s="117" t="s">
        <v>813</v>
      </c>
      <c r="E98" s="117" t="s">
        <v>776</v>
      </c>
      <c r="F98" s="140" t="s">
        <v>637</v>
      </c>
      <c r="G98" s="141"/>
      <c r="H98" s="11" t="s">
        <v>773</v>
      </c>
      <c r="I98" s="14">
        <v>24.17</v>
      </c>
      <c r="J98" s="108">
        <f t="shared" si="2"/>
        <v>48.34</v>
      </c>
      <c r="K98" s="114"/>
    </row>
    <row r="99" spans="1:11">
      <c r="A99" s="113"/>
      <c r="B99" s="106">
        <v>2</v>
      </c>
      <c r="C99" s="10" t="s">
        <v>772</v>
      </c>
      <c r="D99" s="117" t="s">
        <v>813</v>
      </c>
      <c r="E99" s="117" t="s">
        <v>776</v>
      </c>
      <c r="F99" s="140" t="s">
        <v>638</v>
      </c>
      <c r="G99" s="141"/>
      <c r="H99" s="11" t="s">
        <v>773</v>
      </c>
      <c r="I99" s="14">
        <v>24.17</v>
      </c>
      <c r="J99" s="108">
        <f t="shared" si="2"/>
        <v>48.34</v>
      </c>
      <c r="K99" s="114"/>
    </row>
    <row r="100" spans="1:11">
      <c r="A100" s="113"/>
      <c r="B100" s="106">
        <v>2</v>
      </c>
      <c r="C100" s="10" t="s">
        <v>772</v>
      </c>
      <c r="D100" s="117" t="s">
        <v>814</v>
      </c>
      <c r="E100" s="117" t="s">
        <v>777</v>
      </c>
      <c r="F100" s="140" t="s">
        <v>637</v>
      </c>
      <c r="G100" s="141"/>
      <c r="H100" s="11" t="s">
        <v>773</v>
      </c>
      <c r="I100" s="14">
        <v>25.92</v>
      </c>
      <c r="J100" s="108">
        <f t="shared" si="2"/>
        <v>51.84</v>
      </c>
      <c r="K100" s="114"/>
    </row>
    <row r="101" spans="1:11">
      <c r="A101" s="113"/>
      <c r="B101" s="106">
        <v>2</v>
      </c>
      <c r="C101" s="10" t="s">
        <v>772</v>
      </c>
      <c r="D101" s="117" t="s">
        <v>814</v>
      </c>
      <c r="E101" s="117" t="s">
        <v>777</v>
      </c>
      <c r="F101" s="140" t="s">
        <v>638</v>
      </c>
      <c r="G101" s="141"/>
      <c r="H101" s="11" t="s">
        <v>773</v>
      </c>
      <c r="I101" s="14">
        <v>25.92</v>
      </c>
      <c r="J101" s="108">
        <f t="shared" si="2"/>
        <v>51.84</v>
      </c>
      <c r="K101" s="114"/>
    </row>
    <row r="102" spans="1:11">
      <c r="A102" s="113"/>
      <c r="B102" s="106">
        <v>2</v>
      </c>
      <c r="C102" s="10" t="s">
        <v>772</v>
      </c>
      <c r="D102" s="117" t="s">
        <v>815</v>
      </c>
      <c r="E102" s="117" t="s">
        <v>778</v>
      </c>
      <c r="F102" s="140" t="s">
        <v>637</v>
      </c>
      <c r="G102" s="141"/>
      <c r="H102" s="11" t="s">
        <v>773</v>
      </c>
      <c r="I102" s="14">
        <v>28.02</v>
      </c>
      <c r="J102" s="108">
        <f t="shared" si="2"/>
        <v>56.04</v>
      </c>
      <c r="K102" s="114"/>
    </row>
    <row r="103" spans="1:11">
      <c r="A103" s="113"/>
      <c r="B103" s="106">
        <v>2</v>
      </c>
      <c r="C103" s="10" t="s">
        <v>772</v>
      </c>
      <c r="D103" s="117" t="s">
        <v>815</v>
      </c>
      <c r="E103" s="117" t="s">
        <v>778</v>
      </c>
      <c r="F103" s="140" t="s">
        <v>638</v>
      </c>
      <c r="G103" s="141"/>
      <c r="H103" s="11" t="s">
        <v>773</v>
      </c>
      <c r="I103" s="14">
        <v>28.02</v>
      </c>
      <c r="J103" s="108">
        <f t="shared" si="2"/>
        <v>56.04</v>
      </c>
      <c r="K103" s="114"/>
    </row>
    <row r="104" spans="1:11" ht="12.75" customHeight="1">
      <c r="A104" s="113"/>
      <c r="B104" s="106">
        <v>2</v>
      </c>
      <c r="C104" s="10" t="s">
        <v>779</v>
      </c>
      <c r="D104" s="117" t="s">
        <v>816</v>
      </c>
      <c r="E104" s="117" t="s">
        <v>746</v>
      </c>
      <c r="F104" s="140"/>
      <c r="G104" s="141"/>
      <c r="H104" s="11" t="s">
        <v>780</v>
      </c>
      <c r="I104" s="14">
        <v>21.72</v>
      </c>
      <c r="J104" s="108">
        <f t="shared" si="2"/>
        <v>43.44</v>
      </c>
      <c r="K104" s="114"/>
    </row>
    <row r="105" spans="1:11">
      <c r="A105" s="113"/>
      <c r="B105" s="106">
        <v>2</v>
      </c>
      <c r="C105" s="10" t="s">
        <v>781</v>
      </c>
      <c r="D105" s="117" t="s">
        <v>781</v>
      </c>
      <c r="E105" s="117" t="s">
        <v>23</v>
      </c>
      <c r="F105" s="140"/>
      <c r="G105" s="141"/>
      <c r="H105" s="11" t="s">
        <v>782</v>
      </c>
      <c r="I105" s="14">
        <v>34.68</v>
      </c>
      <c r="J105" s="108">
        <f t="shared" si="2"/>
        <v>69.36</v>
      </c>
      <c r="K105" s="114"/>
    </row>
    <row r="106" spans="1:11" ht="24" customHeight="1">
      <c r="A106" s="113"/>
      <c r="B106" s="106">
        <v>2</v>
      </c>
      <c r="C106" s="10" t="s">
        <v>783</v>
      </c>
      <c r="D106" s="117" t="s">
        <v>817</v>
      </c>
      <c r="E106" s="117" t="s">
        <v>784</v>
      </c>
      <c r="F106" s="140" t="s">
        <v>239</v>
      </c>
      <c r="G106" s="141"/>
      <c r="H106" s="11" t="s">
        <v>785</v>
      </c>
      <c r="I106" s="14">
        <v>69.7</v>
      </c>
      <c r="J106" s="108">
        <f t="shared" si="2"/>
        <v>139.4</v>
      </c>
      <c r="K106" s="114"/>
    </row>
    <row r="107" spans="1:11" ht="24">
      <c r="A107" s="113"/>
      <c r="B107" s="106">
        <v>4</v>
      </c>
      <c r="C107" s="10" t="s">
        <v>786</v>
      </c>
      <c r="D107" s="117" t="s">
        <v>786</v>
      </c>
      <c r="E107" s="117" t="s">
        <v>273</v>
      </c>
      <c r="F107" s="140" t="s">
        <v>26</v>
      </c>
      <c r="G107" s="141"/>
      <c r="H107" s="11" t="s">
        <v>787</v>
      </c>
      <c r="I107" s="14">
        <v>59.19</v>
      </c>
      <c r="J107" s="108">
        <f t="shared" si="2"/>
        <v>236.76</v>
      </c>
      <c r="K107" s="114"/>
    </row>
    <row r="108" spans="1:11" ht="24">
      <c r="A108" s="113"/>
      <c r="B108" s="106">
        <v>4</v>
      </c>
      <c r="C108" s="10" t="s">
        <v>788</v>
      </c>
      <c r="D108" s="117" t="s">
        <v>788</v>
      </c>
      <c r="E108" s="117" t="s">
        <v>26</v>
      </c>
      <c r="F108" s="140" t="s">
        <v>110</v>
      </c>
      <c r="G108" s="141"/>
      <c r="H108" s="11" t="s">
        <v>789</v>
      </c>
      <c r="I108" s="14">
        <v>27.32</v>
      </c>
      <c r="J108" s="108">
        <f t="shared" si="2"/>
        <v>109.28</v>
      </c>
      <c r="K108" s="114"/>
    </row>
    <row r="109" spans="1:11" ht="24">
      <c r="A109" s="113"/>
      <c r="B109" s="106">
        <v>1</v>
      </c>
      <c r="C109" s="10" t="s">
        <v>790</v>
      </c>
      <c r="D109" s="117" t="s">
        <v>790</v>
      </c>
      <c r="E109" s="117" t="s">
        <v>673</v>
      </c>
      <c r="F109" s="140"/>
      <c r="G109" s="141"/>
      <c r="H109" s="11" t="s">
        <v>791</v>
      </c>
      <c r="I109" s="14">
        <v>67.95</v>
      </c>
      <c r="J109" s="108">
        <f t="shared" si="2"/>
        <v>67.95</v>
      </c>
      <c r="K109" s="114"/>
    </row>
    <row r="110" spans="1:11" ht="24">
      <c r="A110" s="113"/>
      <c r="B110" s="106">
        <v>1</v>
      </c>
      <c r="C110" s="10" t="s">
        <v>792</v>
      </c>
      <c r="D110" s="117" t="s">
        <v>792</v>
      </c>
      <c r="E110" s="117" t="s">
        <v>107</v>
      </c>
      <c r="F110" s="140"/>
      <c r="G110" s="141"/>
      <c r="H110" s="11" t="s">
        <v>793</v>
      </c>
      <c r="I110" s="14">
        <v>129.59</v>
      </c>
      <c r="J110" s="108">
        <f t="shared" si="2"/>
        <v>129.59</v>
      </c>
      <c r="K110" s="114"/>
    </row>
    <row r="111" spans="1:11" ht="24">
      <c r="A111" s="113"/>
      <c r="B111" s="107">
        <v>1</v>
      </c>
      <c r="C111" s="12" t="s">
        <v>794</v>
      </c>
      <c r="D111" s="118" t="s">
        <v>794</v>
      </c>
      <c r="E111" s="118" t="s">
        <v>27</v>
      </c>
      <c r="F111" s="150" t="s">
        <v>673</v>
      </c>
      <c r="G111" s="151"/>
      <c r="H111" s="13" t="s">
        <v>795</v>
      </c>
      <c r="I111" s="15">
        <v>119.09</v>
      </c>
      <c r="J111" s="109">
        <f t="shared" si="2"/>
        <v>119.09</v>
      </c>
      <c r="K111" s="114"/>
    </row>
    <row r="112" spans="1:11" ht="13.5" thickBot="1">
      <c r="A112" s="113"/>
      <c r="B112" s="126"/>
      <c r="C112" s="126"/>
      <c r="D112" s="126"/>
      <c r="E112" s="126"/>
      <c r="F112" s="126"/>
      <c r="G112" s="126"/>
      <c r="H112" s="126"/>
      <c r="I112" s="127" t="s">
        <v>255</v>
      </c>
      <c r="J112" s="128">
        <f>SUM(J22:J111)</f>
        <v>9154.1300000000028</v>
      </c>
      <c r="K112" s="114"/>
    </row>
    <row r="113" spans="1:11">
      <c r="A113" s="113"/>
      <c r="B113" s="126"/>
      <c r="C113" s="130" t="s">
        <v>825</v>
      </c>
      <c r="D113" s="131"/>
      <c r="E113" s="131"/>
      <c r="F113" s="132"/>
      <c r="G113" s="133"/>
      <c r="H113" s="126"/>
      <c r="I113" s="127" t="s">
        <v>833</v>
      </c>
      <c r="J113" s="128">
        <f>J112*-0.4</f>
        <v>-3661.6520000000014</v>
      </c>
      <c r="K113" s="114"/>
    </row>
    <row r="114" spans="1:11" ht="13.5" outlineLevel="1" thickBot="1">
      <c r="A114" s="113"/>
      <c r="B114" s="126"/>
      <c r="C114" s="134" t="s">
        <v>826</v>
      </c>
      <c r="D114" s="135">
        <v>44637</v>
      </c>
      <c r="E114" s="136">
        <f>J14+90</f>
        <v>45350</v>
      </c>
      <c r="F114" s="137"/>
      <c r="G114" s="138"/>
      <c r="H114" s="126"/>
      <c r="I114" s="127" t="s">
        <v>834</v>
      </c>
      <c r="J114" s="128">
        <v>0</v>
      </c>
      <c r="K114" s="114"/>
    </row>
    <row r="115" spans="1:11">
      <c r="A115" s="113"/>
      <c r="B115" s="126"/>
      <c r="C115" s="126"/>
      <c r="D115" s="126"/>
      <c r="E115" s="126"/>
      <c r="F115" s="126"/>
      <c r="G115" s="126"/>
      <c r="H115" s="126"/>
      <c r="I115" s="127" t="s">
        <v>257</v>
      </c>
      <c r="J115" s="128">
        <f>SUM(J112:J114)</f>
        <v>5492.478000000001</v>
      </c>
      <c r="K115" s="114"/>
    </row>
    <row r="116" spans="1:11">
      <c r="A116" s="6"/>
      <c r="B116" s="7"/>
      <c r="C116" s="7"/>
      <c r="D116" s="7"/>
      <c r="E116" s="7"/>
      <c r="F116" s="7"/>
      <c r="G116" s="7"/>
      <c r="H116" s="139" t="s">
        <v>835</v>
      </c>
      <c r="I116" s="7"/>
      <c r="J116" s="7"/>
      <c r="K116" s="8"/>
    </row>
    <row r="118" spans="1:11">
      <c r="H118" s="1" t="s">
        <v>824</v>
      </c>
      <c r="I118" s="90">
        <f>'Tax Invoice'!E14</f>
        <v>1</v>
      </c>
    </row>
    <row r="119" spans="1:11">
      <c r="H119" s="1" t="s">
        <v>705</v>
      </c>
      <c r="I119" s="90">
        <v>35.47</v>
      </c>
    </row>
    <row r="120" spans="1:11">
      <c r="H120" s="1" t="s">
        <v>708</v>
      </c>
      <c r="I120" s="90">
        <f>I122/I119</f>
        <v>258.0809134479843</v>
      </c>
    </row>
    <row r="121" spans="1:11">
      <c r="H121" s="1" t="s">
        <v>709</v>
      </c>
      <c r="I121" s="90">
        <f>I123/I119</f>
        <v>154.84854806879056</v>
      </c>
    </row>
    <row r="122" spans="1:11">
      <c r="H122" s="1" t="s">
        <v>706</v>
      </c>
      <c r="I122" s="90">
        <f>J112*I118</f>
        <v>9154.1300000000028</v>
      </c>
    </row>
    <row r="123" spans="1:11">
      <c r="H123" s="1" t="s">
        <v>707</v>
      </c>
      <c r="I123" s="90">
        <f>J115*I118</f>
        <v>5492.478000000001</v>
      </c>
    </row>
  </sheetData>
  <mergeCells count="94">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120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467</v>
      </c>
      <c r="O1" t="s">
        <v>144</v>
      </c>
      <c r="T1" t="s">
        <v>255</v>
      </c>
      <c r="U1">
        <v>9154.1300000000028</v>
      </c>
    </row>
    <row r="2" spans="1:21" ht="15.75">
      <c r="A2" s="113"/>
      <c r="B2" s="124" t="s">
        <v>134</v>
      </c>
      <c r="C2" s="120"/>
      <c r="D2" s="120"/>
      <c r="E2" s="120"/>
      <c r="F2" s="120"/>
      <c r="G2" s="120"/>
      <c r="H2" s="120"/>
      <c r="I2" s="125" t="s">
        <v>140</v>
      </c>
      <c r="J2" s="114"/>
      <c r="T2" t="s">
        <v>184</v>
      </c>
      <c r="U2">
        <v>700.51</v>
      </c>
    </row>
    <row r="3" spans="1:21">
      <c r="A3" s="113"/>
      <c r="B3" s="121" t="s">
        <v>135</v>
      </c>
      <c r="C3" s="120"/>
      <c r="D3" s="120"/>
      <c r="E3" s="120"/>
      <c r="F3" s="120"/>
      <c r="G3" s="120"/>
      <c r="H3" s="120"/>
      <c r="I3" s="120"/>
      <c r="J3" s="114"/>
      <c r="T3" t="s">
        <v>185</v>
      </c>
    </row>
    <row r="4" spans="1:21">
      <c r="A4" s="113"/>
      <c r="B4" s="121" t="s">
        <v>136</v>
      </c>
      <c r="C4" s="120"/>
      <c r="D4" s="120"/>
      <c r="E4" s="120"/>
      <c r="F4" s="120"/>
      <c r="G4" s="120"/>
      <c r="H4" s="120"/>
      <c r="I4" s="120"/>
      <c r="J4" s="114"/>
      <c r="T4" t="s">
        <v>257</v>
      </c>
      <c r="U4">
        <v>9854.6400000000031</v>
      </c>
    </row>
    <row r="5" spans="1:21">
      <c r="A5" s="113"/>
      <c r="B5" s="121" t="s">
        <v>137</v>
      </c>
      <c r="C5" s="120"/>
      <c r="D5" s="120"/>
      <c r="E5" s="120"/>
      <c r="F5" s="120"/>
      <c r="G5" s="120"/>
      <c r="H5" s="120"/>
      <c r="I5" s="120"/>
      <c r="J5" s="114"/>
      <c r="S5" t="s">
        <v>818</v>
      </c>
    </row>
    <row r="6" spans="1:21">
      <c r="A6" s="113"/>
      <c r="B6" s="121" t="s">
        <v>138</v>
      </c>
      <c r="C6" s="120"/>
      <c r="D6" s="120"/>
      <c r="E6" s="120"/>
      <c r="F6" s="120"/>
      <c r="G6" s="120"/>
      <c r="H6" s="120"/>
      <c r="I6" s="120"/>
      <c r="J6" s="114"/>
    </row>
    <row r="7" spans="1:21">
      <c r="A7" s="113"/>
      <c r="B7" s="121" t="s">
        <v>139</v>
      </c>
      <c r="C7" s="120"/>
      <c r="D7" s="120"/>
      <c r="E7" s="120"/>
      <c r="F7" s="120"/>
      <c r="G7" s="120"/>
      <c r="H7" s="120"/>
      <c r="I7" s="120"/>
      <c r="J7" s="114"/>
    </row>
    <row r="8" spans="1:21">
      <c r="A8" s="113"/>
      <c r="B8" s="120"/>
      <c r="C8" s="120"/>
      <c r="D8" s="120"/>
      <c r="E8" s="120"/>
      <c r="F8" s="120"/>
      <c r="G8" s="120"/>
      <c r="H8" s="120"/>
      <c r="I8" s="120"/>
      <c r="J8" s="114"/>
    </row>
    <row r="9" spans="1:21">
      <c r="A9" s="113"/>
      <c r="B9" s="100" t="s">
        <v>0</v>
      </c>
      <c r="C9" s="101"/>
      <c r="D9" s="101"/>
      <c r="E9" s="102"/>
      <c r="F9" s="97"/>
      <c r="G9" s="98" t="s">
        <v>7</v>
      </c>
      <c r="H9" s="120"/>
      <c r="I9" s="98" t="s">
        <v>195</v>
      </c>
      <c r="J9" s="114"/>
    </row>
    <row r="10" spans="1:21">
      <c r="A10" s="113"/>
      <c r="B10" s="113" t="s">
        <v>710</v>
      </c>
      <c r="C10" s="120"/>
      <c r="D10" s="120"/>
      <c r="E10" s="114"/>
      <c r="F10" s="115"/>
      <c r="G10" s="115" t="s">
        <v>710</v>
      </c>
      <c r="H10" s="120"/>
      <c r="I10" s="142"/>
      <c r="J10" s="114"/>
    </row>
    <row r="11" spans="1:21">
      <c r="A11" s="113"/>
      <c r="B11" s="113" t="s">
        <v>711</v>
      </c>
      <c r="C11" s="120"/>
      <c r="D11" s="120"/>
      <c r="E11" s="114"/>
      <c r="F11" s="115"/>
      <c r="G11" s="115" t="s">
        <v>711</v>
      </c>
      <c r="H11" s="120"/>
      <c r="I11" s="143"/>
      <c r="J11" s="114"/>
    </row>
    <row r="12" spans="1:21">
      <c r="A12" s="113"/>
      <c r="B12" s="113" t="s">
        <v>712</v>
      </c>
      <c r="C12" s="120"/>
      <c r="D12" s="120"/>
      <c r="E12" s="114"/>
      <c r="F12" s="115"/>
      <c r="G12" s="115" t="s">
        <v>712</v>
      </c>
      <c r="H12" s="120"/>
      <c r="I12" s="120"/>
      <c r="J12" s="114"/>
    </row>
    <row r="13" spans="1:21">
      <c r="A13" s="113"/>
      <c r="B13" s="113" t="s">
        <v>713</v>
      </c>
      <c r="C13" s="120"/>
      <c r="D13" s="120"/>
      <c r="E13" s="114"/>
      <c r="F13" s="115"/>
      <c r="G13" s="115" t="s">
        <v>713</v>
      </c>
      <c r="H13" s="120"/>
      <c r="I13" s="98" t="s">
        <v>11</v>
      </c>
      <c r="J13" s="114"/>
    </row>
    <row r="14" spans="1:21">
      <c r="A14" s="113"/>
      <c r="B14" s="113" t="s">
        <v>152</v>
      </c>
      <c r="C14" s="120"/>
      <c r="D14" s="120"/>
      <c r="E14" s="114"/>
      <c r="F14" s="115"/>
      <c r="G14" s="115" t="s">
        <v>152</v>
      </c>
      <c r="H14" s="120"/>
      <c r="I14" s="144">
        <v>45258</v>
      </c>
      <c r="J14" s="114"/>
    </row>
    <row r="15" spans="1:21">
      <c r="A15" s="113"/>
      <c r="B15" s="6" t="s">
        <v>6</v>
      </c>
      <c r="C15" s="7"/>
      <c r="D15" s="7"/>
      <c r="E15" s="8"/>
      <c r="F15" s="115"/>
      <c r="G15" s="9" t="s">
        <v>6</v>
      </c>
      <c r="H15" s="120"/>
      <c r="I15" s="145"/>
      <c r="J15" s="114"/>
    </row>
    <row r="16" spans="1:21">
      <c r="A16" s="113"/>
      <c r="B16" s="120"/>
      <c r="C16" s="120"/>
      <c r="D16" s="120"/>
      <c r="E16" s="120"/>
      <c r="F16" s="120"/>
      <c r="G16" s="120"/>
      <c r="H16" s="123" t="s">
        <v>142</v>
      </c>
      <c r="I16" s="129">
        <v>40913</v>
      </c>
      <c r="J16" s="114"/>
    </row>
    <row r="17" spans="1:16">
      <c r="A17" s="113"/>
      <c r="B17" s="120" t="s">
        <v>714</v>
      </c>
      <c r="C17" s="120"/>
      <c r="D17" s="120"/>
      <c r="E17" s="120"/>
      <c r="F17" s="120"/>
      <c r="G17" s="120"/>
      <c r="H17" s="123" t="s">
        <v>143</v>
      </c>
      <c r="I17" s="129"/>
      <c r="J17" s="114"/>
    </row>
    <row r="18" spans="1:16" ht="18">
      <c r="A18" s="113"/>
      <c r="B18" s="120" t="s">
        <v>715</v>
      </c>
      <c r="C18" s="120"/>
      <c r="D18" s="120"/>
      <c r="E18" s="120"/>
      <c r="F18" s="120"/>
      <c r="G18" s="120"/>
      <c r="H18" s="122" t="s">
        <v>258</v>
      </c>
      <c r="I18" s="103" t="s">
        <v>276</v>
      </c>
      <c r="J18" s="114"/>
    </row>
    <row r="19" spans="1:16">
      <c r="A19" s="113"/>
      <c r="B19" s="120"/>
      <c r="C19" s="120"/>
      <c r="D19" s="120"/>
      <c r="E19" s="120"/>
      <c r="F19" s="120"/>
      <c r="G19" s="120"/>
      <c r="H19" s="120"/>
      <c r="I19" s="120"/>
      <c r="J19" s="114"/>
      <c r="P19">
        <v>45258</v>
      </c>
    </row>
    <row r="20" spans="1:16">
      <c r="A20" s="113"/>
      <c r="B20" s="99" t="s">
        <v>198</v>
      </c>
      <c r="C20" s="99" t="s">
        <v>199</v>
      </c>
      <c r="D20" s="116" t="s">
        <v>200</v>
      </c>
      <c r="E20" s="146" t="s">
        <v>201</v>
      </c>
      <c r="F20" s="147"/>
      <c r="G20" s="99" t="s">
        <v>169</v>
      </c>
      <c r="H20" s="99" t="s">
        <v>202</v>
      </c>
      <c r="I20" s="99" t="s">
        <v>21</v>
      </c>
      <c r="J20" s="114"/>
    </row>
    <row r="21" spans="1:16">
      <c r="A21" s="113"/>
      <c r="B21" s="104"/>
      <c r="C21" s="104"/>
      <c r="D21" s="105"/>
      <c r="E21" s="148"/>
      <c r="F21" s="149"/>
      <c r="G21" s="104" t="s">
        <v>141</v>
      </c>
      <c r="H21" s="104"/>
      <c r="I21" s="104"/>
      <c r="J21" s="114"/>
    </row>
    <row r="22" spans="1:16" ht="180">
      <c r="A22" s="113"/>
      <c r="B22" s="106">
        <v>12</v>
      </c>
      <c r="C22" s="10" t="s">
        <v>716</v>
      </c>
      <c r="D22" s="117" t="s">
        <v>583</v>
      </c>
      <c r="E22" s="140"/>
      <c r="F22" s="141"/>
      <c r="G22" s="11" t="s">
        <v>819</v>
      </c>
      <c r="H22" s="14">
        <v>5.95</v>
      </c>
      <c r="I22" s="108">
        <f t="shared" ref="I22:I53" si="0">H22*B22</f>
        <v>71.400000000000006</v>
      </c>
      <c r="J22" s="114"/>
    </row>
    <row r="23" spans="1:16" ht="180">
      <c r="A23" s="113"/>
      <c r="B23" s="106">
        <v>2</v>
      </c>
      <c r="C23" s="10" t="s">
        <v>716</v>
      </c>
      <c r="D23" s="117" t="s">
        <v>717</v>
      </c>
      <c r="E23" s="140"/>
      <c r="F23" s="141"/>
      <c r="G23" s="11" t="s">
        <v>819</v>
      </c>
      <c r="H23" s="14">
        <v>5.95</v>
      </c>
      <c r="I23" s="108">
        <f t="shared" si="0"/>
        <v>11.9</v>
      </c>
      <c r="J23" s="114"/>
    </row>
    <row r="24" spans="1:16" ht="108">
      <c r="A24" s="113"/>
      <c r="B24" s="106">
        <v>8</v>
      </c>
      <c r="C24" s="10" t="s">
        <v>718</v>
      </c>
      <c r="D24" s="117" t="s">
        <v>25</v>
      </c>
      <c r="E24" s="140" t="s">
        <v>273</v>
      </c>
      <c r="F24" s="141"/>
      <c r="G24" s="11" t="s">
        <v>719</v>
      </c>
      <c r="H24" s="14">
        <v>7.36</v>
      </c>
      <c r="I24" s="108">
        <f t="shared" si="0"/>
        <v>58.88</v>
      </c>
      <c r="J24" s="114"/>
    </row>
    <row r="25" spans="1:16" ht="108">
      <c r="A25" s="113"/>
      <c r="B25" s="106">
        <v>2</v>
      </c>
      <c r="C25" s="10" t="s">
        <v>718</v>
      </c>
      <c r="D25" s="117" t="s">
        <v>26</v>
      </c>
      <c r="E25" s="140" t="s">
        <v>273</v>
      </c>
      <c r="F25" s="141"/>
      <c r="G25" s="11" t="s">
        <v>719</v>
      </c>
      <c r="H25" s="14">
        <v>7.36</v>
      </c>
      <c r="I25" s="108">
        <f t="shared" si="0"/>
        <v>14.72</v>
      </c>
      <c r="J25" s="114"/>
    </row>
    <row r="26" spans="1:16" ht="84">
      <c r="A26" s="113"/>
      <c r="B26" s="106">
        <v>8</v>
      </c>
      <c r="C26" s="10" t="s">
        <v>720</v>
      </c>
      <c r="D26" s="117" t="s">
        <v>25</v>
      </c>
      <c r="E26" s="140" t="s">
        <v>273</v>
      </c>
      <c r="F26" s="141"/>
      <c r="G26" s="11" t="s">
        <v>721</v>
      </c>
      <c r="H26" s="14">
        <v>4.9000000000000004</v>
      </c>
      <c r="I26" s="108">
        <f t="shared" si="0"/>
        <v>39.200000000000003</v>
      </c>
      <c r="J26" s="114"/>
    </row>
    <row r="27" spans="1:16" ht="96">
      <c r="A27" s="113"/>
      <c r="B27" s="106">
        <v>16</v>
      </c>
      <c r="C27" s="10" t="s">
        <v>722</v>
      </c>
      <c r="D27" s="117" t="s">
        <v>23</v>
      </c>
      <c r="E27" s="140"/>
      <c r="F27" s="141"/>
      <c r="G27" s="11" t="s">
        <v>723</v>
      </c>
      <c r="H27" s="14">
        <v>7.01</v>
      </c>
      <c r="I27" s="108">
        <f t="shared" si="0"/>
        <v>112.16</v>
      </c>
      <c r="J27" s="114"/>
    </row>
    <row r="28" spans="1:16" ht="132">
      <c r="A28" s="113"/>
      <c r="B28" s="106">
        <v>13</v>
      </c>
      <c r="C28" s="10" t="s">
        <v>724</v>
      </c>
      <c r="D28" s="117" t="s">
        <v>23</v>
      </c>
      <c r="E28" s="140" t="s">
        <v>273</v>
      </c>
      <c r="F28" s="141"/>
      <c r="G28" s="11" t="s">
        <v>725</v>
      </c>
      <c r="H28" s="14">
        <v>20.67</v>
      </c>
      <c r="I28" s="108">
        <f t="shared" si="0"/>
        <v>268.71000000000004</v>
      </c>
      <c r="J28" s="114"/>
    </row>
    <row r="29" spans="1:16" ht="132">
      <c r="A29" s="113"/>
      <c r="B29" s="106">
        <v>13</v>
      </c>
      <c r="C29" s="10" t="s">
        <v>724</v>
      </c>
      <c r="D29" s="117" t="s">
        <v>25</v>
      </c>
      <c r="E29" s="140" t="s">
        <v>273</v>
      </c>
      <c r="F29" s="141"/>
      <c r="G29" s="11" t="s">
        <v>725</v>
      </c>
      <c r="H29" s="14">
        <v>20.67</v>
      </c>
      <c r="I29" s="108">
        <f t="shared" si="0"/>
        <v>268.71000000000004</v>
      </c>
      <c r="J29" s="114"/>
    </row>
    <row r="30" spans="1:16" ht="132">
      <c r="A30" s="113"/>
      <c r="B30" s="106">
        <v>13</v>
      </c>
      <c r="C30" s="10" t="s">
        <v>724</v>
      </c>
      <c r="D30" s="117" t="s">
        <v>26</v>
      </c>
      <c r="E30" s="140" t="s">
        <v>273</v>
      </c>
      <c r="F30" s="141"/>
      <c r="G30" s="11" t="s">
        <v>725</v>
      </c>
      <c r="H30" s="14">
        <v>20.67</v>
      </c>
      <c r="I30" s="108">
        <f t="shared" si="0"/>
        <v>268.71000000000004</v>
      </c>
      <c r="J30" s="114"/>
    </row>
    <row r="31" spans="1:16" ht="132">
      <c r="A31" s="113"/>
      <c r="B31" s="106">
        <v>13</v>
      </c>
      <c r="C31" s="10" t="s">
        <v>726</v>
      </c>
      <c r="D31" s="117" t="s">
        <v>23</v>
      </c>
      <c r="E31" s="140" t="s">
        <v>273</v>
      </c>
      <c r="F31" s="141"/>
      <c r="G31" s="11" t="s">
        <v>727</v>
      </c>
      <c r="H31" s="14">
        <v>20.67</v>
      </c>
      <c r="I31" s="108">
        <f t="shared" si="0"/>
        <v>268.71000000000004</v>
      </c>
      <c r="J31" s="114"/>
    </row>
    <row r="32" spans="1:16" ht="132">
      <c r="A32" s="113"/>
      <c r="B32" s="106">
        <v>13</v>
      </c>
      <c r="C32" s="10" t="s">
        <v>726</v>
      </c>
      <c r="D32" s="117" t="s">
        <v>25</v>
      </c>
      <c r="E32" s="140" t="s">
        <v>273</v>
      </c>
      <c r="F32" s="141"/>
      <c r="G32" s="11" t="s">
        <v>727</v>
      </c>
      <c r="H32" s="14">
        <v>20.67</v>
      </c>
      <c r="I32" s="108">
        <f t="shared" si="0"/>
        <v>268.71000000000004</v>
      </c>
      <c r="J32" s="114"/>
    </row>
    <row r="33" spans="1:10" ht="132">
      <c r="A33" s="113"/>
      <c r="B33" s="106">
        <v>13</v>
      </c>
      <c r="C33" s="10" t="s">
        <v>726</v>
      </c>
      <c r="D33" s="117" t="s">
        <v>26</v>
      </c>
      <c r="E33" s="140" t="s">
        <v>273</v>
      </c>
      <c r="F33" s="141"/>
      <c r="G33" s="11" t="s">
        <v>727</v>
      </c>
      <c r="H33" s="14">
        <v>20.67</v>
      </c>
      <c r="I33" s="108">
        <f t="shared" si="0"/>
        <v>268.71000000000004</v>
      </c>
      <c r="J33" s="114"/>
    </row>
    <row r="34" spans="1:10" ht="180">
      <c r="A34" s="113"/>
      <c r="B34" s="106">
        <v>1</v>
      </c>
      <c r="C34" s="10" t="s">
        <v>662</v>
      </c>
      <c r="D34" s="117" t="s">
        <v>23</v>
      </c>
      <c r="E34" s="140" t="s">
        <v>107</v>
      </c>
      <c r="F34" s="141"/>
      <c r="G34" s="11" t="s">
        <v>728</v>
      </c>
      <c r="H34" s="14">
        <v>30.12</v>
      </c>
      <c r="I34" s="108">
        <f t="shared" si="0"/>
        <v>30.12</v>
      </c>
      <c r="J34" s="114"/>
    </row>
    <row r="35" spans="1:10" ht="180">
      <c r="A35" s="113"/>
      <c r="B35" s="106">
        <v>2</v>
      </c>
      <c r="C35" s="10" t="s">
        <v>662</v>
      </c>
      <c r="D35" s="117" t="s">
        <v>23</v>
      </c>
      <c r="E35" s="140" t="s">
        <v>270</v>
      </c>
      <c r="F35" s="141"/>
      <c r="G35" s="11" t="s">
        <v>728</v>
      </c>
      <c r="H35" s="14">
        <v>30.12</v>
      </c>
      <c r="I35" s="108">
        <f t="shared" si="0"/>
        <v>60.24</v>
      </c>
      <c r="J35" s="114"/>
    </row>
    <row r="36" spans="1:10" ht="108">
      <c r="A36" s="113"/>
      <c r="B36" s="106">
        <v>4</v>
      </c>
      <c r="C36" s="10" t="s">
        <v>729</v>
      </c>
      <c r="D36" s="117" t="s">
        <v>67</v>
      </c>
      <c r="E36" s="140"/>
      <c r="F36" s="141"/>
      <c r="G36" s="11" t="s">
        <v>730</v>
      </c>
      <c r="H36" s="14">
        <v>5.6</v>
      </c>
      <c r="I36" s="108">
        <f t="shared" si="0"/>
        <v>22.4</v>
      </c>
      <c r="J36" s="114"/>
    </row>
    <row r="37" spans="1:10" ht="168">
      <c r="A37" s="113"/>
      <c r="B37" s="106">
        <v>2</v>
      </c>
      <c r="C37" s="10" t="s">
        <v>731</v>
      </c>
      <c r="D37" s="117" t="s">
        <v>26</v>
      </c>
      <c r="E37" s="140"/>
      <c r="F37" s="141"/>
      <c r="G37" s="11" t="s">
        <v>732</v>
      </c>
      <c r="H37" s="14">
        <v>34.68</v>
      </c>
      <c r="I37" s="108">
        <f t="shared" si="0"/>
        <v>69.36</v>
      </c>
      <c r="J37" s="114"/>
    </row>
    <row r="38" spans="1:10" ht="192">
      <c r="A38" s="113"/>
      <c r="B38" s="106">
        <v>1</v>
      </c>
      <c r="C38" s="10" t="s">
        <v>733</v>
      </c>
      <c r="D38" s="117" t="s">
        <v>107</v>
      </c>
      <c r="E38" s="140" t="s">
        <v>273</v>
      </c>
      <c r="F38" s="141"/>
      <c r="G38" s="11" t="s">
        <v>820</v>
      </c>
      <c r="H38" s="14">
        <v>52.19</v>
      </c>
      <c r="I38" s="108">
        <f t="shared" si="0"/>
        <v>52.19</v>
      </c>
      <c r="J38" s="114"/>
    </row>
    <row r="39" spans="1:10" ht="192">
      <c r="A39" s="113"/>
      <c r="B39" s="106">
        <v>1</v>
      </c>
      <c r="C39" s="10" t="s">
        <v>733</v>
      </c>
      <c r="D39" s="117" t="s">
        <v>269</v>
      </c>
      <c r="E39" s="140" t="s">
        <v>273</v>
      </c>
      <c r="F39" s="141"/>
      <c r="G39" s="11" t="s">
        <v>820</v>
      </c>
      <c r="H39" s="14">
        <v>52.19</v>
      </c>
      <c r="I39" s="108">
        <f t="shared" si="0"/>
        <v>52.19</v>
      </c>
      <c r="J39" s="114"/>
    </row>
    <row r="40" spans="1:10" ht="156">
      <c r="A40" s="113"/>
      <c r="B40" s="106">
        <v>6</v>
      </c>
      <c r="C40" s="10" t="s">
        <v>734</v>
      </c>
      <c r="D40" s="117" t="s">
        <v>735</v>
      </c>
      <c r="E40" s="140"/>
      <c r="F40" s="141"/>
      <c r="G40" s="11" t="s">
        <v>821</v>
      </c>
      <c r="H40" s="14">
        <v>6.3</v>
      </c>
      <c r="I40" s="108">
        <f t="shared" si="0"/>
        <v>37.799999999999997</v>
      </c>
      <c r="J40" s="114"/>
    </row>
    <row r="41" spans="1:10" ht="108">
      <c r="A41" s="113"/>
      <c r="B41" s="106">
        <v>16</v>
      </c>
      <c r="C41" s="10" t="s">
        <v>736</v>
      </c>
      <c r="D41" s="117" t="s">
        <v>651</v>
      </c>
      <c r="E41" s="140"/>
      <c r="F41" s="141"/>
      <c r="G41" s="11" t="s">
        <v>737</v>
      </c>
      <c r="H41" s="14">
        <v>8.41</v>
      </c>
      <c r="I41" s="108">
        <f t="shared" si="0"/>
        <v>134.56</v>
      </c>
      <c r="J41" s="114"/>
    </row>
    <row r="42" spans="1:10" ht="120">
      <c r="A42" s="113"/>
      <c r="B42" s="106">
        <v>33</v>
      </c>
      <c r="C42" s="10" t="s">
        <v>738</v>
      </c>
      <c r="D42" s="117" t="s">
        <v>25</v>
      </c>
      <c r="E42" s="140"/>
      <c r="F42" s="141"/>
      <c r="G42" s="11" t="s">
        <v>822</v>
      </c>
      <c r="H42" s="14">
        <v>4.9000000000000004</v>
      </c>
      <c r="I42" s="108">
        <f t="shared" si="0"/>
        <v>161.70000000000002</v>
      </c>
      <c r="J42" s="114"/>
    </row>
    <row r="43" spans="1:10" ht="120">
      <c r="A43" s="113"/>
      <c r="B43" s="106">
        <v>30</v>
      </c>
      <c r="C43" s="10" t="s">
        <v>738</v>
      </c>
      <c r="D43" s="117" t="s">
        <v>26</v>
      </c>
      <c r="E43" s="140"/>
      <c r="F43" s="141"/>
      <c r="G43" s="11" t="s">
        <v>822</v>
      </c>
      <c r="H43" s="14">
        <v>4.9000000000000004</v>
      </c>
      <c r="I43" s="108">
        <f t="shared" si="0"/>
        <v>147</v>
      </c>
      <c r="J43" s="114"/>
    </row>
    <row r="44" spans="1:10" ht="96">
      <c r="A44" s="113"/>
      <c r="B44" s="106">
        <v>8</v>
      </c>
      <c r="C44" s="10" t="s">
        <v>739</v>
      </c>
      <c r="D44" s="117" t="s">
        <v>25</v>
      </c>
      <c r="E44" s="140" t="s">
        <v>273</v>
      </c>
      <c r="F44" s="141"/>
      <c r="G44" s="11" t="s">
        <v>740</v>
      </c>
      <c r="H44" s="14">
        <v>8.41</v>
      </c>
      <c r="I44" s="108">
        <f t="shared" si="0"/>
        <v>67.28</v>
      </c>
      <c r="J44" s="114"/>
    </row>
    <row r="45" spans="1:10" ht="96">
      <c r="A45" s="113"/>
      <c r="B45" s="106">
        <v>2</v>
      </c>
      <c r="C45" s="10" t="s">
        <v>739</v>
      </c>
      <c r="D45" s="117" t="s">
        <v>26</v>
      </c>
      <c r="E45" s="140" t="s">
        <v>273</v>
      </c>
      <c r="F45" s="141"/>
      <c r="G45" s="11" t="s">
        <v>740</v>
      </c>
      <c r="H45" s="14">
        <v>8.41</v>
      </c>
      <c r="I45" s="108">
        <f t="shared" si="0"/>
        <v>16.82</v>
      </c>
      <c r="J45" s="114"/>
    </row>
    <row r="46" spans="1:10" ht="96">
      <c r="A46" s="113"/>
      <c r="B46" s="106">
        <v>8</v>
      </c>
      <c r="C46" s="10" t="s">
        <v>741</v>
      </c>
      <c r="D46" s="117" t="s">
        <v>25</v>
      </c>
      <c r="E46" s="140" t="s">
        <v>273</v>
      </c>
      <c r="F46" s="141"/>
      <c r="G46" s="11" t="s">
        <v>742</v>
      </c>
      <c r="H46" s="14">
        <v>9.11</v>
      </c>
      <c r="I46" s="108">
        <f t="shared" si="0"/>
        <v>72.88</v>
      </c>
      <c r="J46" s="114"/>
    </row>
    <row r="47" spans="1:10" ht="96">
      <c r="A47" s="113"/>
      <c r="B47" s="106">
        <v>2</v>
      </c>
      <c r="C47" s="10" t="s">
        <v>741</v>
      </c>
      <c r="D47" s="117" t="s">
        <v>25</v>
      </c>
      <c r="E47" s="140" t="s">
        <v>110</v>
      </c>
      <c r="F47" s="141"/>
      <c r="G47" s="11" t="s">
        <v>742</v>
      </c>
      <c r="H47" s="14">
        <v>9.11</v>
      </c>
      <c r="I47" s="108">
        <f t="shared" si="0"/>
        <v>18.22</v>
      </c>
      <c r="J47" s="114"/>
    </row>
    <row r="48" spans="1:10" ht="96">
      <c r="A48" s="113"/>
      <c r="B48" s="106">
        <v>2</v>
      </c>
      <c r="C48" s="10" t="s">
        <v>741</v>
      </c>
      <c r="D48" s="117" t="s">
        <v>26</v>
      </c>
      <c r="E48" s="140" t="s">
        <v>273</v>
      </c>
      <c r="F48" s="141"/>
      <c r="G48" s="11" t="s">
        <v>742</v>
      </c>
      <c r="H48" s="14">
        <v>9.11</v>
      </c>
      <c r="I48" s="108">
        <f t="shared" si="0"/>
        <v>18.22</v>
      </c>
      <c r="J48" s="114"/>
    </row>
    <row r="49" spans="1:10" ht="96">
      <c r="A49" s="113"/>
      <c r="B49" s="106">
        <v>8</v>
      </c>
      <c r="C49" s="10" t="s">
        <v>743</v>
      </c>
      <c r="D49" s="117" t="s">
        <v>25</v>
      </c>
      <c r="E49" s="140" t="s">
        <v>273</v>
      </c>
      <c r="F49" s="141"/>
      <c r="G49" s="11" t="s">
        <v>744</v>
      </c>
      <c r="H49" s="14">
        <v>9.11</v>
      </c>
      <c r="I49" s="108">
        <f t="shared" si="0"/>
        <v>72.88</v>
      </c>
      <c r="J49" s="114"/>
    </row>
    <row r="50" spans="1:10" ht="96">
      <c r="A50" s="113"/>
      <c r="B50" s="106">
        <v>2</v>
      </c>
      <c r="C50" s="10" t="s">
        <v>743</v>
      </c>
      <c r="D50" s="117" t="s">
        <v>26</v>
      </c>
      <c r="E50" s="140" t="s">
        <v>273</v>
      </c>
      <c r="F50" s="141"/>
      <c r="G50" s="11" t="s">
        <v>744</v>
      </c>
      <c r="H50" s="14">
        <v>9.11</v>
      </c>
      <c r="I50" s="108">
        <f t="shared" si="0"/>
        <v>18.22</v>
      </c>
      <c r="J50" s="114"/>
    </row>
    <row r="51" spans="1:10" ht="60">
      <c r="A51" s="113"/>
      <c r="B51" s="106">
        <v>2</v>
      </c>
      <c r="C51" s="10" t="s">
        <v>745</v>
      </c>
      <c r="D51" s="117" t="s">
        <v>746</v>
      </c>
      <c r="E51" s="140" t="s">
        <v>273</v>
      </c>
      <c r="F51" s="141"/>
      <c r="G51" s="11" t="s">
        <v>747</v>
      </c>
      <c r="H51" s="14">
        <v>16.809999999999999</v>
      </c>
      <c r="I51" s="108">
        <f t="shared" si="0"/>
        <v>33.619999999999997</v>
      </c>
      <c r="J51" s="114"/>
    </row>
    <row r="52" spans="1:10" ht="60">
      <c r="A52" s="113"/>
      <c r="B52" s="106">
        <v>2</v>
      </c>
      <c r="C52" s="10" t="s">
        <v>745</v>
      </c>
      <c r="D52" s="117" t="s">
        <v>748</v>
      </c>
      <c r="E52" s="140" t="s">
        <v>273</v>
      </c>
      <c r="F52" s="141"/>
      <c r="G52" s="11" t="s">
        <v>747</v>
      </c>
      <c r="H52" s="14">
        <v>18.21</v>
      </c>
      <c r="I52" s="108">
        <f t="shared" si="0"/>
        <v>36.42</v>
      </c>
      <c r="J52" s="114"/>
    </row>
    <row r="53" spans="1:10" ht="48">
      <c r="A53" s="113"/>
      <c r="B53" s="106">
        <v>8</v>
      </c>
      <c r="C53" s="10" t="s">
        <v>749</v>
      </c>
      <c r="D53" s="117" t="s">
        <v>750</v>
      </c>
      <c r="E53" s="140"/>
      <c r="F53" s="141"/>
      <c r="G53" s="11" t="s">
        <v>751</v>
      </c>
      <c r="H53" s="14">
        <v>55.69</v>
      </c>
      <c r="I53" s="108">
        <f t="shared" si="0"/>
        <v>445.52</v>
      </c>
      <c r="J53" s="114"/>
    </row>
    <row r="54" spans="1:10" ht="48">
      <c r="A54" s="113"/>
      <c r="B54" s="106">
        <v>2</v>
      </c>
      <c r="C54" s="10" t="s">
        <v>749</v>
      </c>
      <c r="D54" s="117" t="s">
        <v>752</v>
      </c>
      <c r="E54" s="140"/>
      <c r="F54" s="141"/>
      <c r="G54" s="11" t="s">
        <v>751</v>
      </c>
      <c r="H54" s="14">
        <v>57.44</v>
      </c>
      <c r="I54" s="108">
        <f t="shared" ref="I54:I85" si="1">H54*B54</f>
        <v>114.88</v>
      </c>
      <c r="J54" s="114"/>
    </row>
    <row r="55" spans="1:10" ht="48">
      <c r="A55" s="113"/>
      <c r="B55" s="106">
        <v>4</v>
      </c>
      <c r="C55" s="10" t="s">
        <v>749</v>
      </c>
      <c r="D55" s="117" t="s">
        <v>753</v>
      </c>
      <c r="E55" s="140"/>
      <c r="F55" s="141"/>
      <c r="G55" s="11" t="s">
        <v>751</v>
      </c>
      <c r="H55" s="14">
        <v>62.7</v>
      </c>
      <c r="I55" s="108">
        <f t="shared" si="1"/>
        <v>250.8</v>
      </c>
      <c r="J55" s="114"/>
    </row>
    <row r="56" spans="1:10" ht="96">
      <c r="A56" s="113"/>
      <c r="B56" s="106">
        <v>12</v>
      </c>
      <c r="C56" s="10" t="s">
        <v>754</v>
      </c>
      <c r="D56" s="117" t="s">
        <v>25</v>
      </c>
      <c r="E56" s="140" t="s">
        <v>636</v>
      </c>
      <c r="F56" s="141"/>
      <c r="G56" s="11" t="s">
        <v>755</v>
      </c>
      <c r="H56" s="14">
        <v>17.16</v>
      </c>
      <c r="I56" s="108">
        <f t="shared" si="1"/>
        <v>205.92000000000002</v>
      </c>
      <c r="J56" s="114"/>
    </row>
    <row r="57" spans="1:10" ht="96">
      <c r="A57" s="113"/>
      <c r="B57" s="106">
        <v>2</v>
      </c>
      <c r="C57" s="10" t="s">
        <v>754</v>
      </c>
      <c r="D57" s="117" t="s">
        <v>25</v>
      </c>
      <c r="E57" s="140" t="s">
        <v>638</v>
      </c>
      <c r="F57" s="141"/>
      <c r="G57" s="11" t="s">
        <v>755</v>
      </c>
      <c r="H57" s="14">
        <v>17.16</v>
      </c>
      <c r="I57" s="108">
        <f t="shared" si="1"/>
        <v>34.32</v>
      </c>
      <c r="J57" s="114"/>
    </row>
    <row r="58" spans="1:10" ht="96">
      <c r="A58" s="113"/>
      <c r="B58" s="106">
        <v>2</v>
      </c>
      <c r="C58" s="10" t="s">
        <v>754</v>
      </c>
      <c r="D58" s="117" t="s">
        <v>25</v>
      </c>
      <c r="E58" s="140" t="s">
        <v>641</v>
      </c>
      <c r="F58" s="141"/>
      <c r="G58" s="11" t="s">
        <v>755</v>
      </c>
      <c r="H58" s="14">
        <v>17.16</v>
      </c>
      <c r="I58" s="108">
        <f t="shared" si="1"/>
        <v>34.32</v>
      </c>
      <c r="J58" s="114"/>
    </row>
    <row r="59" spans="1:10" ht="144">
      <c r="A59" s="113"/>
      <c r="B59" s="106">
        <v>4</v>
      </c>
      <c r="C59" s="10" t="s">
        <v>756</v>
      </c>
      <c r="D59" s="117" t="s">
        <v>23</v>
      </c>
      <c r="E59" s="140" t="s">
        <v>107</v>
      </c>
      <c r="F59" s="141"/>
      <c r="G59" s="11" t="s">
        <v>757</v>
      </c>
      <c r="H59" s="14">
        <v>11.91</v>
      </c>
      <c r="I59" s="108">
        <f t="shared" si="1"/>
        <v>47.64</v>
      </c>
      <c r="J59" s="114"/>
    </row>
    <row r="60" spans="1:10" ht="144">
      <c r="A60" s="113"/>
      <c r="B60" s="106">
        <v>6</v>
      </c>
      <c r="C60" s="10" t="s">
        <v>756</v>
      </c>
      <c r="D60" s="117" t="s">
        <v>23</v>
      </c>
      <c r="E60" s="140" t="s">
        <v>210</v>
      </c>
      <c r="F60" s="141"/>
      <c r="G60" s="11" t="s">
        <v>757</v>
      </c>
      <c r="H60" s="14">
        <v>11.91</v>
      </c>
      <c r="I60" s="108">
        <f t="shared" si="1"/>
        <v>71.460000000000008</v>
      </c>
      <c r="J60" s="114"/>
    </row>
    <row r="61" spans="1:10" ht="144">
      <c r="A61" s="113"/>
      <c r="B61" s="106">
        <v>1</v>
      </c>
      <c r="C61" s="10" t="s">
        <v>756</v>
      </c>
      <c r="D61" s="117" t="s">
        <v>23</v>
      </c>
      <c r="E61" s="140" t="s">
        <v>212</v>
      </c>
      <c r="F61" s="141"/>
      <c r="G61" s="11" t="s">
        <v>757</v>
      </c>
      <c r="H61" s="14">
        <v>11.91</v>
      </c>
      <c r="I61" s="108">
        <f t="shared" si="1"/>
        <v>11.91</v>
      </c>
      <c r="J61" s="114"/>
    </row>
    <row r="62" spans="1:10" ht="144">
      <c r="A62" s="113"/>
      <c r="B62" s="106">
        <v>1</v>
      </c>
      <c r="C62" s="10" t="s">
        <v>756</v>
      </c>
      <c r="D62" s="117" t="s">
        <v>23</v>
      </c>
      <c r="E62" s="140" t="s">
        <v>310</v>
      </c>
      <c r="F62" s="141"/>
      <c r="G62" s="11" t="s">
        <v>757</v>
      </c>
      <c r="H62" s="14">
        <v>11.91</v>
      </c>
      <c r="I62" s="108">
        <f t="shared" si="1"/>
        <v>11.91</v>
      </c>
      <c r="J62" s="114"/>
    </row>
    <row r="63" spans="1:10" ht="144">
      <c r="A63" s="113"/>
      <c r="B63" s="106">
        <v>1</v>
      </c>
      <c r="C63" s="10" t="s">
        <v>756</v>
      </c>
      <c r="D63" s="117" t="s">
        <v>23</v>
      </c>
      <c r="E63" s="140" t="s">
        <v>269</v>
      </c>
      <c r="F63" s="141"/>
      <c r="G63" s="11" t="s">
        <v>757</v>
      </c>
      <c r="H63" s="14">
        <v>11.91</v>
      </c>
      <c r="I63" s="108">
        <f t="shared" si="1"/>
        <v>11.91</v>
      </c>
      <c r="J63" s="114"/>
    </row>
    <row r="64" spans="1:10" ht="144">
      <c r="A64" s="113"/>
      <c r="B64" s="106">
        <v>1</v>
      </c>
      <c r="C64" s="10" t="s">
        <v>756</v>
      </c>
      <c r="D64" s="117" t="s">
        <v>25</v>
      </c>
      <c r="E64" s="140" t="s">
        <v>107</v>
      </c>
      <c r="F64" s="141"/>
      <c r="G64" s="11" t="s">
        <v>757</v>
      </c>
      <c r="H64" s="14">
        <v>11.91</v>
      </c>
      <c r="I64" s="108">
        <f t="shared" si="1"/>
        <v>11.91</v>
      </c>
      <c r="J64" s="114"/>
    </row>
    <row r="65" spans="1:10" ht="144">
      <c r="A65" s="113"/>
      <c r="B65" s="106">
        <v>5</v>
      </c>
      <c r="C65" s="10" t="s">
        <v>756</v>
      </c>
      <c r="D65" s="117" t="s">
        <v>25</v>
      </c>
      <c r="E65" s="140" t="s">
        <v>210</v>
      </c>
      <c r="F65" s="141"/>
      <c r="G65" s="11" t="s">
        <v>757</v>
      </c>
      <c r="H65" s="14">
        <v>11.91</v>
      </c>
      <c r="I65" s="108">
        <f t="shared" si="1"/>
        <v>59.55</v>
      </c>
      <c r="J65" s="114"/>
    </row>
    <row r="66" spans="1:10" ht="144">
      <c r="A66" s="113"/>
      <c r="B66" s="106">
        <v>3</v>
      </c>
      <c r="C66" s="10" t="s">
        <v>756</v>
      </c>
      <c r="D66" s="117" t="s">
        <v>26</v>
      </c>
      <c r="E66" s="140" t="s">
        <v>107</v>
      </c>
      <c r="F66" s="141"/>
      <c r="G66" s="11" t="s">
        <v>757</v>
      </c>
      <c r="H66" s="14">
        <v>11.91</v>
      </c>
      <c r="I66" s="108">
        <f t="shared" si="1"/>
        <v>35.730000000000004</v>
      </c>
      <c r="J66" s="114"/>
    </row>
    <row r="67" spans="1:10" ht="144">
      <c r="A67" s="113"/>
      <c r="B67" s="106">
        <v>5</v>
      </c>
      <c r="C67" s="10" t="s">
        <v>756</v>
      </c>
      <c r="D67" s="117" t="s">
        <v>26</v>
      </c>
      <c r="E67" s="140" t="s">
        <v>210</v>
      </c>
      <c r="F67" s="141"/>
      <c r="G67" s="11" t="s">
        <v>757</v>
      </c>
      <c r="H67" s="14">
        <v>11.91</v>
      </c>
      <c r="I67" s="108">
        <f t="shared" si="1"/>
        <v>59.55</v>
      </c>
      <c r="J67" s="114"/>
    </row>
    <row r="68" spans="1:10" ht="144">
      <c r="A68" s="113"/>
      <c r="B68" s="106">
        <v>2</v>
      </c>
      <c r="C68" s="10" t="s">
        <v>592</v>
      </c>
      <c r="D68" s="117" t="s">
        <v>23</v>
      </c>
      <c r="E68" s="140" t="s">
        <v>107</v>
      </c>
      <c r="F68" s="141"/>
      <c r="G68" s="11" t="s">
        <v>594</v>
      </c>
      <c r="H68" s="14">
        <v>11.91</v>
      </c>
      <c r="I68" s="108">
        <f t="shared" si="1"/>
        <v>23.82</v>
      </c>
      <c r="J68" s="114"/>
    </row>
    <row r="69" spans="1:10" ht="144">
      <c r="A69" s="113"/>
      <c r="B69" s="106">
        <v>3</v>
      </c>
      <c r="C69" s="10" t="s">
        <v>592</v>
      </c>
      <c r="D69" s="117" t="s">
        <v>23</v>
      </c>
      <c r="E69" s="140" t="s">
        <v>266</v>
      </c>
      <c r="F69" s="141"/>
      <c r="G69" s="11" t="s">
        <v>594</v>
      </c>
      <c r="H69" s="14">
        <v>11.91</v>
      </c>
      <c r="I69" s="108">
        <f t="shared" si="1"/>
        <v>35.730000000000004</v>
      </c>
      <c r="J69" s="114"/>
    </row>
    <row r="70" spans="1:10" ht="144">
      <c r="A70" s="113"/>
      <c r="B70" s="106">
        <v>3</v>
      </c>
      <c r="C70" s="10" t="s">
        <v>592</v>
      </c>
      <c r="D70" s="117" t="s">
        <v>23</v>
      </c>
      <c r="E70" s="140" t="s">
        <v>267</v>
      </c>
      <c r="F70" s="141"/>
      <c r="G70" s="11" t="s">
        <v>594</v>
      </c>
      <c r="H70" s="14">
        <v>11.91</v>
      </c>
      <c r="I70" s="108">
        <f t="shared" si="1"/>
        <v>35.730000000000004</v>
      </c>
      <c r="J70" s="114"/>
    </row>
    <row r="71" spans="1:10" ht="144">
      <c r="A71" s="113"/>
      <c r="B71" s="106">
        <v>3</v>
      </c>
      <c r="C71" s="10" t="s">
        <v>592</v>
      </c>
      <c r="D71" s="117" t="s">
        <v>23</v>
      </c>
      <c r="E71" s="140" t="s">
        <v>310</v>
      </c>
      <c r="F71" s="141"/>
      <c r="G71" s="11" t="s">
        <v>594</v>
      </c>
      <c r="H71" s="14">
        <v>11.91</v>
      </c>
      <c r="I71" s="108">
        <f t="shared" si="1"/>
        <v>35.730000000000004</v>
      </c>
      <c r="J71" s="114"/>
    </row>
    <row r="72" spans="1:10" ht="192">
      <c r="A72" s="113"/>
      <c r="B72" s="106">
        <v>5</v>
      </c>
      <c r="C72" s="10" t="s">
        <v>758</v>
      </c>
      <c r="D72" s="117" t="s">
        <v>230</v>
      </c>
      <c r="E72" s="140" t="s">
        <v>107</v>
      </c>
      <c r="F72" s="141"/>
      <c r="G72" s="11" t="s">
        <v>759</v>
      </c>
      <c r="H72" s="14">
        <v>29.42</v>
      </c>
      <c r="I72" s="108">
        <f t="shared" si="1"/>
        <v>147.10000000000002</v>
      </c>
      <c r="J72" s="114"/>
    </row>
    <row r="73" spans="1:10" ht="192">
      <c r="A73" s="113"/>
      <c r="B73" s="106">
        <v>8</v>
      </c>
      <c r="C73" s="10" t="s">
        <v>758</v>
      </c>
      <c r="D73" s="117" t="s">
        <v>230</v>
      </c>
      <c r="E73" s="140" t="s">
        <v>263</v>
      </c>
      <c r="F73" s="141"/>
      <c r="G73" s="11" t="s">
        <v>759</v>
      </c>
      <c r="H73" s="14">
        <v>29.42</v>
      </c>
      <c r="I73" s="108">
        <f t="shared" si="1"/>
        <v>235.36</v>
      </c>
      <c r="J73" s="114"/>
    </row>
    <row r="74" spans="1:10" ht="192">
      <c r="A74" s="113"/>
      <c r="B74" s="106">
        <v>5</v>
      </c>
      <c r="C74" s="10" t="s">
        <v>758</v>
      </c>
      <c r="D74" s="117" t="s">
        <v>230</v>
      </c>
      <c r="E74" s="140" t="s">
        <v>311</v>
      </c>
      <c r="F74" s="141"/>
      <c r="G74" s="11" t="s">
        <v>759</v>
      </c>
      <c r="H74" s="14">
        <v>29.42</v>
      </c>
      <c r="I74" s="108">
        <f t="shared" si="1"/>
        <v>147.10000000000002</v>
      </c>
      <c r="J74" s="114"/>
    </row>
    <row r="75" spans="1:10" ht="192">
      <c r="A75" s="113"/>
      <c r="B75" s="106">
        <v>6</v>
      </c>
      <c r="C75" s="10" t="s">
        <v>758</v>
      </c>
      <c r="D75" s="117" t="s">
        <v>231</v>
      </c>
      <c r="E75" s="140" t="s">
        <v>107</v>
      </c>
      <c r="F75" s="141"/>
      <c r="G75" s="11" t="s">
        <v>759</v>
      </c>
      <c r="H75" s="14">
        <v>29.42</v>
      </c>
      <c r="I75" s="108">
        <f t="shared" si="1"/>
        <v>176.52</v>
      </c>
      <c r="J75" s="114"/>
    </row>
    <row r="76" spans="1:10" ht="192">
      <c r="A76" s="113"/>
      <c r="B76" s="106">
        <v>13</v>
      </c>
      <c r="C76" s="10" t="s">
        <v>758</v>
      </c>
      <c r="D76" s="117" t="s">
        <v>231</v>
      </c>
      <c r="E76" s="140" t="s">
        <v>268</v>
      </c>
      <c r="F76" s="141"/>
      <c r="G76" s="11" t="s">
        <v>759</v>
      </c>
      <c r="H76" s="14">
        <v>29.42</v>
      </c>
      <c r="I76" s="108">
        <f t="shared" si="1"/>
        <v>382.46000000000004</v>
      </c>
      <c r="J76" s="114"/>
    </row>
    <row r="77" spans="1:10" ht="192">
      <c r="A77" s="113"/>
      <c r="B77" s="106">
        <v>4</v>
      </c>
      <c r="C77" s="10" t="s">
        <v>758</v>
      </c>
      <c r="D77" s="117" t="s">
        <v>234</v>
      </c>
      <c r="E77" s="140" t="s">
        <v>212</v>
      </c>
      <c r="F77" s="141"/>
      <c r="G77" s="11" t="s">
        <v>759</v>
      </c>
      <c r="H77" s="14">
        <v>31.17</v>
      </c>
      <c r="I77" s="108">
        <f t="shared" si="1"/>
        <v>124.68</v>
      </c>
      <c r="J77" s="114"/>
    </row>
    <row r="78" spans="1:10" ht="192">
      <c r="A78" s="113"/>
      <c r="B78" s="106">
        <v>4</v>
      </c>
      <c r="C78" s="10" t="s">
        <v>758</v>
      </c>
      <c r="D78" s="117" t="s">
        <v>234</v>
      </c>
      <c r="E78" s="140" t="s">
        <v>310</v>
      </c>
      <c r="F78" s="141"/>
      <c r="G78" s="11" t="s">
        <v>759</v>
      </c>
      <c r="H78" s="14">
        <v>31.17</v>
      </c>
      <c r="I78" s="108">
        <f t="shared" si="1"/>
        <v>124.68</v>
      </c>
      <c r="J78" s="114"/>
    </row>
    <row r="79" spans="1:10" ht="84">
      <c r="A79" s="113"/>
      <c r="B79" s="106">
        <v>2</v>
      </c>
      <c r="C79" s="10" t="s">
        <v>760</v>
      </c>
      <c r="D79" s="117" t="s">
        <v>25</v>
      </c>
      <c r="E79" s="140" t="s">
        <v>110</v>
      </c>
      <c r="F79" s="141"/>
      <c r="G79" s="11" t="s">
        <v>761</v>
      </c>
      <c r="H79" s="14">
        <v>4.9000000000000004</v>
      </c>
      <c r="I79" s="108">
        <f t="shared" si="1"/>
        <v>9.8000000000000007</v>
      </c>
      <c r="J79" s="114"/>
    </row>
    <row r="80" spans="1:10" ht="96">
      <c r="A80" s="113"/>
      <c r="B80" s="106">
        <v>2</v>
      </c>
      <c r="C80" s="10" t="s">
        <v>762</v>
      </c>
      <c r="D80" s="117" t="s">
        <v>27</v>
      </c>
      <c r="E80" s="140" t="s">
        <v>673</v>
      </c>
      <c r="F80" s="141"/>
      <c r="G80" s="11" t="s">
        <v>763</v>
      </c>
      <c r="H80" s="14">
        <v>20.67</v>
      </c>
      <c r="I80" s="108">
        <f t="shared" si="1"/>
        <v>41.34</v>
      </c>
      <c r="J80" s="114"/>
    </row>
    <row r="81" spans="1:10" ht="216">
      <c r="A81" s="113"/>
      <c r="B81" s="106">
        <v>1</v>
      </c>
      <c r="C81" s="10" t="s">
        <v>764</v>
      </c>
      <c r="D81" s="117" t="s">
        <v>26</v>
      </c>
      <c r="E81" s="140" t="s">
        <v>107</v>
      </c>
      <c r="F81" s="141"/>
      <c r="G81" s="11" t="s">
        <v>823</v>
      </c>
      <c r="H81" s="14">
        <v>70.400000000000006</v>
      </c>
      <c r="I81" s="108">
        <f t="shared" si="1"/>
        <v>70.400000000000006</v>
      </c>
      <c r="J81" s="114"/>
    </row>
    <row r="82" spans="1:10" ht="204">
      <c r="A82" s="113"/>
      <c r="B82" s="106">
        <v>2</v>
      </c>
      <c r="C82" s="10" t="s">
        <v>765</v>
      </c>
      <c r="D82" s="117" t="s">
        <v>26</v>
      </c>
      <c r="E82" s="140" t="s">
        <v>239</v>
      </c>
      <c r="F82" s="141"/>
      <c r="G82" s="11" t="s">
        <v>766</v>
      </c>
      <c r="H82" s="14">
        <v>87.56</v>
      </c>
      <c r="I82" s="108">
        <f t="shared" si="1"/>
        <v>175.12</v>
      </c>
      <c r="J82" s="114"/>
    </row>
    <row r="83" spans="1:10" ht="60">
      <c r="A83" s="113"/>
      <c r="B83" s="106">
        <v>2</v>
      </c>
      <c r="C83" s="10" t="s">
        <v>767</v>
      </c>
      <c r="D83" s="117" t="s">
        <v>768</v>
      </c>
      <c r="E83" s="140"/>
      <c r="F83" s="141"/>
      <c r="G83" s="11" t="s">
        <v>769</v>
      </c>
      <c r="H83" s="14">
        <v>48.69</v>
      </c>
      <c r="I83" s="108">
        <f t="shared" si="1"/>
        <v>97.38</v>
      </c>
      <c r="J83" s="114"/>
    </row>
    <row r="84" spans="1:10" ht="60">
      <c r="A84" s="113"/>
      <c r="B84" s="106">
        <v>2</v>
      </c>
      <c r="C84" s="10" t="s">
        <v>767</v>
      </c>
      <c r="D84" s="117" t="s">
        <v>753</v>
      </c>
      <c r="E84" s="140"/>
      <c r="F84" s="141"/>
      <c r="G84" s="11" t="s">
        <v>769</v>
      </c>
      <c r="H84" s="14">
        <v>52.19</v>
      </c>
      <c r="I84" s="108">
        <f t="shared" si="1"/>
        <v>104.38</v>
      </c>
      <c r="J84" s="114"/>
    </row>
    <row r="85" spans="1:10" ht="60">
      <c r="A85" s="113"/>
      <c r="B85" s="106">
        <v>2</v>
      </c>
      <c r="C85" s="10" t="s">
        <v>767</v>
      </c>
      <c r="D85" s="117" t="s">
        <v>748</v>
      </c>
      <c r="E85" s="140"/>
      <c r="F85" s="141"/>
      <c r="G85" s="11" t="s">
        <v>769</v>
      </c>
      <c r="H85" s="14">
        <v>81.96</v>
      </c>
      <c r="I85" s="108">
        <f t="shared" si="1"/>
        <v>163.92</v>
      </c>
      <c r="J85" s="114"/>
    </row>
    <row r="86" spans="1:10" ht="108">
      <c r="A86" s="113"/>
      <c r="B86" s="106">
        <v>6</v>
      </c>
      <c r="C86" s="10" t="s">
        <v>770</v>
      </c>
      <c r="D86" s="117" t="s">
        <v>753</v>
      </c>
      <c r="E86" s="140"/>
      <c r="F86" s="141"/>
      <c r="G86" s="11" t="s">
        <v>771</v>
      </c>
      <c r="H86" s="14">
        <v>69.7</v>
      </c>
      <c r="I86" s="108">
        <f t="shared" ref="I86:I111" si="2">H86*B86</f>
        <v>418.20000000000005</v>
      </c>
      <c r="J86" s="114"/>
    </row>
    <row r="87" spans="1:10" ht="60">
      <c r="A87" s="113"/>
      <c r="B87" s="106">
        <v>2</v>
      </c>
      <c r="C87" s="10" t="s">
        <v>772</v>
      </c>
      <c r="D87" s="117" t="s">
        <v>753</v>
      </c>
      <c r="E87" s="140" t="s">
        <v>637</v>
      </c>
      <c r="F87" s="141"/>
      <c r="G87" s="11" t="s">
        <v>773</v>
      </c>
      <c r="H87" s="14">
        <v>17.16</v>
      </c>
      <c r="I87" s="108">
        <f t="shared" si="2"/>
        <v>34.32</v>
      </c>
      <c r="J87" s="114"/>
    </row>
    <row r="88" spans="1:10" ht="60">
      <c r="A88" s="113"/>
      <c r="B88" s="106">
        <v>2</v>
      </c>
      <c r="C88" s="10" t="s">
        <v>772</v>
      </c>
      <c r="D88" s="117" t="s">
        <v>753</v>
      </c>
      <c r="E88" s="140" t="s">
        <v>638</v>
      </c>
      <c r="F88" s="141"/>
      <c r="G88" s="11" t="s">
        <v>773</v>
      </c>
      <c r="H88" s="14">
        <v>17.16</v>
      </c>
      <c r="I88" s="108">
        <f t="shared" si="2"/>
        <v>34.32</v>
      </c>
      <c r="J88" s="114"/>
    </row>
    <row r="89" spans="1:10" ht="60">
      <c r="A89" s="113"/>
      <c r="B89" s="106">
        <v>8</v>
      </c>
      <c r="C89" s="10" t="s">
        <v>772</v>
      </c>
      <c r="D89" s="117" t="s">
        <v>746</v>
      </c>
      <c r="E89" s="140" t="s">
        <v>636</v>
      </c>
      <c r="F89" s="141"/>
      <c r="G89" s="11" t="s">
        <v>773</v>
      </c>
      <c r="H89" s="14">
        <v>18.559999999999999</v>
      </c>
      <c r="I89" s="108">
        <f t="shared" si="2"/>
        <v>148.47999999999999</v>
      </c>
      <c r="J89" s="114"/>
    </row>
    <row r="90" spans="1:10" ht="60">
      <c r="A90" s="113"/>
      <c r="B90" s="106">
        <v>10</v>
      </c>
      <c r="C90" s="10" t="s">
        <v>772</v>
      </c>
      <c r="D90" s="117" t="s">
        <v>746</v>
      </c>
      <c r="E90" s="140" t="s">
        <v>637</v>
      </c>
      <c r="F90" s="141"/>
      <c r="G90" s="11" t="s">
        <v>773</v>
      </c>
      <c r="H90" s="14">
        <v>18.559999999999999</v>
      </c>
      <c r="I90" s="108">
        <f t="shared" si="2"/>
        <v>185.6</v>
      </c>
      <c r="J90" s="114"/>
    </row>
    <row r="91" spans="1:10" ht="60">
      <c r="A91" s="113"/>
      <c r="B91" s="106">
        <v>10</v>
      </c>
      <c r="C91" s="10" t="s">
        <v>772</v>
      </c>
      <c r="D91" s="117" t="s">
        <v>746</v>
      </c>
      <c r="E91" s="140" t="s">
        <v>638</v>
      </c>
      <c r="F91" s="141"/>
      <c r="G91" s="11" t="s">
        <v>773</v>
      </c>
      <c r="H91" s="14">
        <v>18.559999999999999</v>
      </c>
      <c r="I91" s="108">
        <f t="shared" si="2"/>
        <v>185.6</v>
      </c>
      <c r="J91" s="114"/>
    </row>
    <row r="92" spans="1:10" ht="60">
      <c r="A92" s="113"/>
      <c r="B92" s="106">
        <v>2</v>
      </c>
      <c r="C92" s="10" t="s">
        <v>772</v>
      </c>
      <c r="D92" s="117" t="s">
        <v>748</v>
      </c>
      <c r="E92" s="140" t="s">
        <v>637</v>
      </c>
      <c r="F92" s="141"/>
      <c r="G92" s="11" t="s">
        <v>773</v>
      </c>
      <c r="H92" s="14">
        <v>19.96</v>
      </c>
      <c r="I92" s="108">
        <f t="shared" si="2"/>
        <v>39.92</v>
      </c>
      <c r="J92" s="114"/>
    </row>
    <row r="93" spans="1:10" ht="60">
      <c r="A93" s="113"/>
      <c r="B93" s="106">
        <v>2</v>
      </c>
      <c r="C93" s="10" t="s">
        <v>772</v>
      </c>
      <c r="D93" s="117" t="s">
        <v>748</v>
      </c>
      <c r="E93" s="140" t="s">
        <v>638</v>
      </c>
      <c r="F93" s="141"/>
      <c r="G93" s="11" t="s">
        <v>773</v>
      </c>
      <c r="H93" s="14">
        <v>19.96</v>
      </c>
      <c r="I93" s="108">
        <f t="shared" si="2"/>
        <v>39.92</v>
      </c>
      <c r="J93" s="114"/>
    </row>
    <row r="94" spans="1:10" ht="60">
      <c r="A94" s="113"/>
      <c r="B94" s="106">
        <v>2</v>
      </c>
      <c r="C94" s="10" t="s">
        <v>772</v>
      </c>
      <c r="D94" s="117" t="s">
        <v>774</v>
      </c>
      <c r="E94" s="140" t="s">
        <v>636</v>
      </c>
      <c r="F94" s="141"/>
      <c r="G94" s="11" t="s">
        <v>773</v>
      </c>
      <c r="H94" s="14">
        <v>21.37</v>
      </c>
      <c r="I94" s="108">
        <f t="shared" si="2"/>
        <v>42.74</v>
      </c>
      <c r="J94" s="114"/>
    </row>
    <row r="95" spans="1:10" ht="60">
      <c r="A95" s="113"/>
      <c r="B95" s="106">
        <v>4</v>
      </c>
      <c r="C95" s="10" t="s">
        <v>772</v>
      </c>
      <c r="D95" s="117" t="s">
        <v>774</v>
      </c>
      <c r="E95" s="140" t="s">
        <v>637</v>
      </c>
      <c r="F95" s="141"/>
      <c r="G95" s="11" t="s">
        <v>773</v>
      </c>
      <c r="H95" s="14">
        <v>21.37</v>
      </c>
      <c r="I95" s="108">
        <f t="shared" si="2"/>
        <v>85.48</v>
      </c>
      <c r="J95" s="114"/>
    </row>
    <row r="96" spans="1:10" ht="60">
      <c r="A96" s="113"/>
      <c r="B96" s="106">
        <v>4</v>
      </c>
      <c r="C96" s="10" t="s">
        <v>772</v>
      </c>
      <c r="D96" s="117" t="s">
        <v>774</v>
      </c>
      <c r="E96" s="140" t="s">
        <v>638</v>
      </c>
      <c r="F96" s="141"/>
      <c r="G96" s="11" t="s">
        <v>773</v>
      </c>
      <c r="H96" s="14">
        <v>21.37</v>
      </c>
      <c r="I96" s="108">
        <f t="shared" si="2"/>
        <v>85.48</v>
      </c>
      <c r="J96" s="114"/>
    </row>
    <row r="97" spans="1:10" ht="60">
      <c r="A97" s="113"/>
      <c r="B97" s="106">
        <v>2</v>
      </c>
      <c r="C97" s="10" t="s">
        <v>772</v>
      </c>
      <c r="D97" s="117" t="s">
        <v>775</v>
      </c>
      <c r="E97" s="140" t="s">
        <v>637</v>
      </c>
      <c r="F97" s="141"/>
      <c r="G97" s="11" t="s">
        <v>773</v>
      </c>
      <c r="H97" s="14">
        <v>22.77</v>
      </c>
      <c r="I97" s="108">
        <f t="shared" si="2"/>
        <v>45.54</v>
      </c>
      <c r="J97" s="114"/>
    </row>
    <row r="98" spans="1:10" ht="60">
      <c r="A98" s="113"/>
      <c r="B98" s="106">
        <v>2</v>
      </c>
      <c r="C98" s="10" t="s">
        <v>772</v>
      </c>
      <c r="D98" s="117" t="s">
        <v>776</v>
      </c>
      <c r="E98" s="140" t="s">
        <v>637</v>
      </c>
      <c r="F98" s="141"/>
      <c r="G98" s="11" t="s">
        <v>773</v>
      </c>
      <c r="H98" s="14">
        <v>24.17</v>
      </c>
      <c r="I98" s="108">
        <f t="shared" si="2"/>
        <v>48.34</v>
      </c>
      <c r="J98" s="114"/>
    </row>
    <row r="99" spans="1:10" ht="60">
      <c r="A99" s="113"/>
      <c r="B99" s="106">
        <v>2</v>
      </c>
      <c r="C99" s="10" t="s">
        <v>772</v>
      </c>
      <c r="D99" s="117" t="s">
        <v>776</v>
      </c>
      <c r="E99" s="140" t="s">
        <v>638</v>
      </c>
      <c r="F99" s="141"/>
      <c r="G99" s="11" t="s">
        <v>773</v>
      </c>
      <c r="H99" s="14">
        <v>24.17</v>
      </c>
      <c r="I99" s="108">
        <f t="shared" si="2"/>
        <v>48.34</v>
      </c>
      <c r="J99" s="114"/>
    </row>
    <row r="100" spans="1:10" ht="60">
      <c r="A100" s="113"/>
      <c r="B100" s="106">
        <v>2</v>
      </c>
      <c r="C100" s="10" t="s">
        <v>772</v>
      </c>
      <c r="D100" s="117" t="s">
        <v>777</v>
      </c>
      <c r="E100" s="140" t="s">
        <v>637</v>
      </c>
      <c r="F100" s="141"/>
      <c r="G100" s="11" t="s">
        <v>773</v>
      </c>
      <c r="H100" s="14">
        <v>25.92</v>
      </c>
      <c r="I100" s="108">
        <f t="shared" si="2"/>
        <v>51.84</v>
      </c>
      <c r="J100" s="114"/>
    </row>
    <row r="101" spans="1:10" ht="60">
      <c r="A101" s="113"/>
      <c r="B101" s="106">
        <v>2</v>
      </c>
      <c r="C101" s="10" t="s">
        <v>772</v>
      </c>
      <c r="D101" s="117" t="s">
        <v>777</v>
      </c>
      <c r="E101" s="140" t="s">
        <v>638</v>
      </c>
      <c r="F101" s="141"/>
      <c r="G101" s="11" t="s">
        <v>773</v>
      </c>
      <c r="H101" s="14">
        <v>25.92</v>
      </c>
      <c r="I101" s="108">
        <f t="shared" si="2"/>
        <v>51.84</v>
      </c>
      <c r="J101" s="114"/>
    </row>
    <row r="102" spans="1:10" ht="60">
      <c r="A102" s="113"/>
      <c r="B102" s="106">
        <v>2</v>
      </c>
      <c r="C102" s="10" t="s">
        <v>772</v>
      </c>
      <c r="D102" s="117" t="s">
        <v>778</v>
      </c>
      <c r="E102" s="140" t="s">
        <v>637</v>
      </c>
      <c r="F102" s="141"/>
      <c r="G102" s="11" t="s">
        <v>773</v>
      </c>
      <c r="H102" s="14">
        <v>28.02</v>
      </c>
      <c r="I102" s="108">
        <f t="shared" si="2"/>
        <v>56.04</v>
      </c>
      <c r="J102" s="114"/>
    </row>
    <row r="103" spans="1:10" ht="60">
      <c r="A103" s="113"/>
      <c r="B103" s="106">
        <v>2</v>
      </c>
      <c r="C103" s="10" t="s">
        <v>772</v>
      </c>
      <c r="D103" s="117" t="s">
        <v>778</v>
      </c>
      <c r="E103" s="140" t="s">
        <v>638</v>
      </c>
      <c r="F103" s="141"/>
      <c r="G103" s="11" t="s">
        <v>773</v>
      </c>
      <c r="H103" s="14">
        <v>28.02</v>
      </c>
      <c r="I103" s="108">
        <f t="shared" si="2"/>
        <v>56.04</v>
      </c>
      <c r="J103" s="114"/>
    </row>
    <row r="104" spans="1:10" ht="120">
      <c r="A104" s="113"/>
      <c r="B104" s="106">
        <v>2</v>
      </c>
      <c r="C104" s="10" t="s">
        <v>779</v>
      </c>
      <c r="D104" s="117" t="s">
        <v>746</v>
      </c>
      <c r="E104" s="140"/>
      <c r="F104" s="141"/>
      <c r="G104" s="11" t="s">
        <v>780</v>
      </c>
      <c r="H104" s="14">
        <v>21.72</v>
      </c>
      <c r="I104" s="108">
        <f t="shared" si="2"/>
        <v>43.44</v>
      </c>
      <c r="J104" s="114"/>
    </row>
    <row r="105" spans="1:10" ht="96">
      <c r="A105" s="113"/>
      <c r="B105" s="106">
        <v>2</v>
      </c>
      <c r="C105" s="10" t="s">
        <v>781</v>
      </c>
      <c r="D105" s="117" t="s">
        <v>23</v>
      </c>
      <c r="E105" s="140"/>
      <c r="F105" s="141"/>
      <c r="G105" s="11" t="s">
        <v>782</v>
      </c>
      <c r="H105" s="14">
        <v>34.68</v>
      </c>
      <c r="I105" s="108">
        <f t="shared" si="2"/>
        <v>69.36</v>
      </c>
      <c r="J105" s="114"/>
    </row>
    <row r="106" spans="1:10" ht="204">
      <c r="A106" s="113"/>
      <c r="B106" s="106">
        <v>2</v>
      </c>
      <c r="C106" s="10" t="s">
        <v>783</v>
      </c>
      <c r="D106" s="117" t="s">
        <v>784</v>
      </c>
      <c r="E106" s="140" t="s">
        <v>239</v>
      </c>
      <c r="F106" s="141"/>
      <c r="G106" s="11" t="s">
        <v>785</v>
      </c>
      <c r="H106" s="14">
        <v>69.7</v>
      </c>
      <c r="I106" s="108">
        <f t="shared" si="2"/>
        <v>139.4</v>
      </c>
      <c r="J106" s="114"/>
    </row>
    <row r="107" spans="1:10" ht="132">
      <c r="A107" s="113"/>
      <c r="B107" s="106">
        <v>4</v>
      </c>
      <c r="C107" s="10" t="s">
        <v>786</v>
      </c>
      <c r="D107" s="117" t="s">
        <v>273</v>
      </c>
      <c r="E107" s="140" t="s">
        <v>26</v>
      </c>
      <c r="F107" s="141"/>
      <c r="G107" s="11" t="s">
        <v>787</v>
      </c>
      <c r="H107" s="14">
        <v>59.19</v>
      </c>
      <c r="I107" s="108">
        <f t="shared" si="2"/>
        <v>236.76</v>
      </c>
      <c r="J107" s="114"/>
    </row>
    <row r="108" spans="1:10" ht="108">
      <c r="A108" s="113"/>
      <c r="B108" s="106">
        <v>4</v>
      </c>
      <c r="C108" s="10" t="s">
        <v>788</v>
      </c>
      <c r="D108" s="117" t="s">
        <v>26</v>
      </c>
      <c r="E108" s="140" t="s">
        <v>110</v>
      </c>
      <c r="F108" s="141"/>
      <c r="G108" s="11" t="s">
        <v>789</v>
      </c>
      <c r="H108" s="14">
        <v>27.32</v>
      </c>
      <c r="I108" s="108">
        <f t="shared" si="2"/>
        <v>109.28</v>
      </c>
      <c r="J108" s="114"/>
    </row>
    <row r="109" spans="1:10" ht="120">
      <c r="A109" s="113"/>
      <c r="B109" s="106">
        <v>1</v>
      </c>
      <c r="C109" s="10" t="s">
        <v>790</v>
      </c>
      <c r="D109" s="117" t="s">
        <v>673</v>
      </c>
      <c r="E109" s="140"/>
      <c r="F109" s="141"/>
      <c r="G109" s="11" t="s">
        <v>791</v>
      </c>
      <c r="H109" s="14">
        <v>67.95</v>
      </c>
      <c r="I109" s="108">
        <f t="shared" si="2"/>
        <v>67.95</v>
      </c>
      <c r="J109" s="114"/>
    </row>
    <row r="110" spans="1:10" ht="156">
      <c r="A110" s="113"/>
      <c r="B110" s="106">
        <v>1</v>
      </c>
      <c r="C110" s="10" t="s">
        <v>792</v>
      </c>
      <c r="D110" s="117" t="s">
        <v>107</v>
      </c>
      <c r="E110" s="140"/>
      <c r="F110" s="141"/>
      <c r="G110" s="11" t="s">
        <v>793</v>
      </c>
      <c r="H110" s="14">
        <v>129.59</v>
      </c>
      <c r="I110" s="108">
        <f t="shared" si="2"/>
        <v>129.59</v>
      </c>
      <c r="J110" s="114"/>
    </row>
    <row r="111" spans="1:10" ht="120">
      <c r="A111" s="113"/>
      <c r="B111" s="107">
        <v>1</v>
      </c>
      <c r="C111" s="12" t="s">
        <v>794</v>
      </c>
      <c r="D111" s="118" t="s">
        <v>27</v>
      </c>
      <c r="E111" s="150" t="s">
        <v>673</v>
      </c>
      <c r="F111" s="151"/>
      <c r="G111" s="13" t="s">
        <v>795</v>
      </c>
      <c r="H111" s="15">
        <v>119.09</v>
      </c>
      <c r="I111" s="109">
        <f t="shared" si="2"/>
        <v>119.09</v>
      </c>
      <c r="J111" s="114"/>
    </row>
  </sheetData>
  <mergeCells count="94">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3"/>
  <sheetViews>
    <sheetView zoomScale="90" zoomScaleNormal="90" workbookViewId="0">
      <selection activeCell="D22" sqref="D22:D1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9">
        <f>N2/N3</f>
        <v>1</v>
      </c>
      <c r="O1" t="s">
        <v>181</v>
      </c>
    </row>
    <row r="2" spans="1:15" ht="15.75" customHeight="1">
      <c r="A2" s="113"/>
      <c r="B2" s="124" t="s">
        <v>134</v>
      </c>
      <c r="C2" s="120"/>
      <c r="D2" s="120"/>
      <c r="E2" s="120"/>
      <c r="F2" s="120"/>
      <c r="G2" s="120"/>
      <c r="H2" s="120"/>
      <c r="I2" s="120"/>
      <c r="J2" s="120"/>
      <c r="K2" s="125" t="s">
        <v>140</v>
      </c>
      <c r="L2" s="114"/>
      <c r="N2">
        <v>9154.1300000000028</v>
      </c>
      <c r="O2" t="s">
        <v>182</v>
      </c>
    </row>
    <row r="3" spans="1:15" ht="12.75" customHeight="1">
      <c r="A3" s="113"/>
      <c r="B3" s="121" t="s">
        <v>135</v>
      </c>
      <c r="C3" s="120"/>
      <c r="D3" s="120"/>
      <c r="E3" s="120"/>
      <c r="F3" s="120"/>
      <c r="G3" s="120"/>
      <c r="H3" s="120"/>
      <c r="I3" s="120"/>
      <c r="J3" s="120"/>
      <c r="K3" s="120"/>
      <c r="L3" s="114"/>
      <c r="N3">
        <v>9154.1300000000028</v>
      </c>
      <c r="O3" t="s">
        <v>183</v>
      </c>
    </row>
    <row r="4" spans="1:15" ht="12.75" customHeight="1">
      <c r="A4" s="113"/>
      <c r="B4" s="121" t="s">
        <v>136</v>
      </c>
      <c r="C4" s="120"/>
      <c r="D4" s="120"/>
      <c r="E4" s="120"/>
      <c r="F4" s="120"/>
      <c r="G4" s="120"/>
      <c r="H4" s="120"/>
      <c r="I4" s="120"/>
      <c r="J4" s="120"/>
      <c r="K4" s="120"/>
      <c r="L4" s="114"/>
    </row>
    <row r="5" spans="1:15" ht="12.75" customHeight="1">
      <c r="A5" s="113"/>
      <c r="B5" s="121" t="s">
        <v>137</v>
      </c>
      <c r="C5" s="120"/>
      <c r="D5" s="120"/>
      <c r="E5" s="120"/>
      <c r="F5" s="120"/>
      <c r="G5" s="120"/>
      <c r="H5" s="120"/>
      <c r="I5" s="120"/>
      <c r="J5" s="120"/>
      <c r="K5" s="120"/>
      <c r="L5" s="114"/>
    </row>
    <row r="6" spans="1:15" ht="12.75" customHeight="1">
      <c r="A6" s="113"/>
      <c r="B6" s="121" t="s">
        <v>138</v>
      </c>
      <c r="C6" s="120"/>
      <c r="D6" s="120"/>
      <c r="E6" s="120"/>
      <c r="F6" s="120"/>
      <c r="G6" s="120"/>
      <c r="H6" s="120"/>
      <c r="I6" s="120"/>
      <c r="J6" s="120"/>
      <c r="K6" s="120"/>
      <c r="L6" s="114"/>
    </row>
    <row r="7" spans="1:15" ht="12.75" customHeight="1">
      <c r="A7" s="113"/>
      <c r="B7" s="121" t="s">
        <v>139</v>
      </c>
      <c r="C7" s="120"/>
      <c r="D7" s="120"/>
      <c r="E7" s="120"/>
      <c r="F7" s="120"/>
      <c r="G7" s="120"/>
      <c r="H7" s="120"/>
      <c r="I7" s="120"/>
      <c r="J7" s="120"/>
      <c r="K7" s="120"/>
      <c r="L7" s="114"/>
    </row>
    <row r="8" spans="1:15" ht="12.75" customHeight="1">
      <c r="A8" s="113"/>
      <c r="B8" s="120"/>
      <c r="C8" s="120"/>
      <c r="D8" s="120"/>
      <c r="E8" s="120"/>
      <c r="F8" s="120"/>
      <c r="G8" s="120"/>
      <c r="H8" s="120"/>
      <c r="I8" s="120"/>
      <c r="J8" s="120"/>
      <c r="K8" s="120"/>
      <c r="L8" s="114"/>
    </row>
    <row r="9" spans="1:15" ht="12.75" customHeight="1">
      <c r="A9" s="113"/>
      <c r="B9" s="100" t="s">
        <v>0</v>
      </c>
      <c r="C9" s="101"/>
      <c r="D9" s="101"/>
      <c r="E9" s="101"/>
      <c r="F9" s="102"/>
      <c r="G9" s="97"/>
      <c r="H9" s="98" t="s">
        <v>7</v>
      </c>
      <c r="I9" s="120"/>
      <c r="J9" s="120"/>
      <c r="K9" s="98" t="s">
        <v>195</v>
      </c>
      <c r="L9" s="114"/>
    </row>
    <row r="10" spans="1:15" ht="15" customHeight="1">
      <c r="A10" s="113"/>
      <c r="B10" s="113" t="s">
        <v>710</v>
      </c>
      <c r="C10" s="120"/>
      <c r="D10" s="120"/>
      <c r="E10" s="120"/>
      <c r="F10" s="114"/>
      <c r="G10" s="115"/>
      <c r="H10" s="115" t="s">
        <v>710</v>
      </c>
      <c r="I10" s="120"/>
      <c r="J10" s="120"/>
      <c r="K10" s="142">
        <f>IF(Invoice!J10&lt;&gt;"",Invoice!J10,"")</f>
        <v>52372</v>
      </c>
      <c r="L10" s="114"/>
    </row>
    <row r="11" spans="1:15" ht="12.75" customHeight="1">
      <c r="A11" s="113"/>
      <c r="B11" s="113" t="s">
        <v>711</v>
      </c>
      <c r="C11" s="120"/>
      <c r="D11" s="120"/>
      <c r="E11" s="120"/>
      <c r="F11" s="114"/>
      <c r="G11" s="115"/>
      <c r="H11" s="115" t="s">
        <v>711</v>
      </c>
      <c r="I11" s="120"/>
      <c r="J11" s="120"/>
      <c r="K11" s="143"/>
      <c r="L11" s="114"/>
    </row>
    <row r="12" spans="1:15" ht="12.75" customHeight="1">
      <c r="A12" s="113"/>
      <c r="B12" s="113" t="s">
        <v>712</v>
      </c>
      <c r="C12" s="120"/>
      <c r="D12" s="120"/>
      <c r="E12" s="120"/>
      <c r="F12" s="114"/>
      <c r="G12" s="115"/>
      <c r="H12" s="115" t="s">
        <v>712</v>
      </c>
      <c r="I12" s="120"/>
      <c r="J12" s="120"/>
      <c r="K12" s="120"/>
      <c r="L12" s="114"/>
    </row>
    <row r="13" spans="1:15" ht="12.75" customHeight="1">
      <c r="A13" s="113"/>
      <c r="B13" s="113" t="s">
        <v>713</v>
      </c>
      <c r="C13" s="120"/>
      <c r="D13" s="120"/>
      <c r="E13" s="120"/>
      <c r="F13" s="114"/>
      <c r="G13" s="115"/>
      <c r="H13" s="115" t="s">
        <v>713</v>
      </c>
      <c r="I13" s="120"/>
      <c r="J13" s="120"/>
      <c r="K13" s="98" t="s">
        <v>11</v>
      </c>
      <c r="L13" s="114"/>
    </row>
    <row r="14" spans="1:15" ht="15" customHeight="1">
      <c r="A14" s="113"/>
      <c r="B14" s="113" t="s">
        <v>152</v>
      </c>
      <c r="C14" s="120"/>
      <c r="D14" s="120"/>
      <c r="E14" s="120"/>
      <c r="F14" s="114"/>
      <c r="G14" s="115"/>
      <c r="H14" s="115" t="s">
        <v>152</v>
      </c>
      <c r="I14" s="120"/>
      <c r="J14" s="120"/>
      <c r="K14" s="144">
        <f>Invoice!J14</f>
        <v>45260</v>
      </c>
      <c r="L14" s="114"/>
    </row>
    <row r="15" spans="1:15" ht="15" customHeight="1">
      <c r="A15" s="113"/>
      <c r="B15" s="6" t="s">
        <v>6</v>
      </c>
      <c r="C15" s="7"/>
      <c r="D15" s="7"/>
      <c r="E15" s="7"/>
      <c r="F15" s="8"/>
      <c r="G15" s="115"/>
      <c r="H15" s="9" t="s">
        <v>6</v>
      </c>
      <c r="I15" s="120"/>
      <c r="J15" s="120"/>
      <c r="K15" s="145"/>
      <c r="L15" s="114"/>
    </row>
    <row r="16" spans="1:15" ht="15" customHeight="1">
      <c r="A16" s="113"/>
      <c r="B16" s="120"/>
      <c r="C16" s="120"/>
      <c r="D16" s="120"/>
      <c r="E16" s="120"/>
      <c r="F16" s="120"/>
      <c r="G16" s="120"/>
      <c r="H16" s="120"/>
      <c r="I16" s="123" t="s">
        <v>142</v>
      </c>
      <c r="J16" s="123" t="s">
        <v>142</v>
      </c>
      <c r="K16" s="129">
        <v>40913</v>
      </c>
      <c r="L16" s="114"/>
    </row>
    <row r="17" spans="1:12" ht="12.75" customHeight="1">
      <c r="A17" s="113"/>
      <c r="B17" s="120" t="s">
        <v>714</v>
      </c>
      <c r="C17" s="120"/>
      <c r="D17" s="120"/>
      <c r="E17" s="120"/>
      <c r="F17" s="120"/>
      <c r="G17" s="120"/>
      <c r="H17" s="120"/>
      <c r="I17" s="123" t="s">
        <v>143</v>
      </c>
      <c r="J17" s="123" t="s">
        <v>143</v>
      </c>
      <c r="K17" s="129" t="str">
        <f>IF(Invoice!J17&lt;&gt;"",Invoice!J17,"")</f>
        <v>Sunny</v>
      </c>
      <c r="L17" s="114"/>
    </row>
    <row r="18" spans="1:12" ht="18" customHeight="1">
      <c r="A18" s="113"/>
      <c r="B18" s="120" t="s">
        <v>715</v>
      </c>
      <c r="C18" s="120"/>
      <c r="D18" s="120"/>
      <c r="E18" s="120"/>
      <c r="F18" s="120"/>
      <c r="G18" s="120"/>
      <c r="H18" s="120"/>
      <c r="I18" s="122" t="s">
        <v>258</v>
      </c>
      <c r="J18" s="122" t="s">
        <v>258</v>
      </c>
      <c r="K18" s="103" t="s">
        <v>276</v>
      </c>
      <c r="L18" s="114"/>
    </row>
    <row r="19" spans="1:12" ht="12.75" customHeight="1">
      <c r="A19" s="113"/>
      <c r="B19" s="120"/>
      <c r="C19" s="120"/>
      <c r="D19" s="120"/>
      <c r="E19" s="120"/>
      <c r="F19" s="120"/>
      <c r="G19" s="120"/>
      <c r="H19" s="120"/>
      <c r="I19" s="120"/>
      <c r="J19" s="120"/>
      <c r="K19" s="120"/>
      <c r="L19" s="114"/>
    </row>
    <row r="20" spans="1:12" ht="12.75" customHeight="1">
      <c r="A20" s="113"/>
      <c r="B20" s="99" t="s">
        <v>198</v>
      </c>
      <c r="C20" s="99" t="s">
        <v>199</v>
      </c>
      <c r="D20" s="99" t="s">
        <v>284</v>
      </c>
      <c r="E20" s="116" t="s">
        <v>200</v>
      </c>
      <c r="F20" s="146" t="s">
        <v>201</v>
      </c>
      <c r="G20" s="147"/>
      <c r="H20" s="99" t="s">
        <v>169</v>
      </c>
      <c r="I20" s="99" t="s">
        <v>202</v>
      </c>
      <c r="J20" s="99" t="s">
        <v>202</v>
      </c>
      <c r="K20" s="99" t="s">
        <v>21</v>
      </c>
      <c r="L20" s="114"/>
    </row>
    <row r="21" spans="1:12" ht="12.75" customHeight="1">
      <c r="A21" s="113"/>
      <c r="B21" s="104"/>
      <c r="C21" s="104"/>
      <c r="D21" s="104"/>
      <c r="E21" s="105"/>
      <c r="F21" s="148"/>
      <c r="G21" s="149"/>
      <c r="H21" s="104" t="s">
        <v>141</v>
      </c>
      <c r="I21" s="104"/>
      <c r="J21" s="104"/>
      <c r="K21" s="104"/>
      <c r="L21" s="114"/>
    </row>
    <row r="22" spans="1:12" ht="24" customHeight="1">
      <c r="A22" s="113"/>
      <c r="B22" s="106">
        <f>'Tax Invoice'!D18</f>
        <v>12</v>
      </c>
      <c r="C22" s="10" t="s">
        <v>716</v>
      </c>
      <c r="D22" s="10" t="s">
        <v>716</v>
      </c>
      <c r="E22" s="117" t="s">
        <v>583</v>
      </c>
      <c r="F22" s="140"/>
      <c r="G22" s="141"/>
      <c r="H22" s="11" t="s">
        <v>819</v>
      </c>
      <c r="I22" s="14">
        <f t="shared" ref="I22:I53" si="0">ROUNDUP(J22*$N$1,2)</f>
        <v>5.95</v>
      </c>
      <c r="J22" s="14">
        <v>5.95</v>
      </c>
      <c r="K22" s="108">
        <f t="shared" ref="K22:K53" si="1">I22*B22</f>
        <v>71.400000000000006</v>
      </c>
      <c r="L22" s="114"/>
    </row>
    <row r="23" spans="1:12" ht="24" customHeight="1">
      <c r="A23" s="113"/>
      <c r="B23" s="106">
        <f>'Tax Invoice'!D19</f>
        <v>2</v>
      </c>
      <c r="C23" s="10" t="s">
        <v>716</v>
      </c>
      <c r="D23" s="10" t="s">
        <v>716</v>
      </c>
      <c r="E23" s="117" t="s">
        <v>717</v>
      </c>
      <c r="F23" s="140"/>
      <c r="G23" s="141"/>
      <c r="H23" s="11" t="s">
        <v>819</v>
      </c>
      <c r="I23" s="14">
        <f t="shared" si="0"/>
        <v>5.95</v>
      </c>
      <c r="J23" s="14">
        <v>5.95</v>
      </c>
      <c r="K23" s="108">
        <f t="shared" si="1"/>
        <v>11.9</v>
      </c>
      <c r="L23" s="114"/>
    </row>
    <row r="24" spans="1:12" ht="24" customHeight="1">
      <c r="A24" s="113"/>
      <c r="B24" s="106">
        <f>'Tax Invoice'!D20</f>
        <v>8</v>
      </c>
      <c r="C24" s="10" t="s">
        <v>718</v>
      </c>
      <c r="D24" s="10" t="s">
        <v>718</v>
      </c>
      <c r="E24" s="117" t="s">
        <v>25</v>
      </c>
      <c r="F24" s="140" t="s">
        <v>273</v>
      </c>
      <c r="G24" s="141"/>
      <c r="H24" s="11" t="s">
        <v>719</v>
      </c>
      <c r="I24" s="14">
        <f t="shared" si="0"/>
        <v>7.36</v>
      </c>
      <c r="J24" s="14">
        <v>7.36</v>
      </c>
      <c r="K24" s="108">
        <f t="shared" si="1"/>
        <v>58.88</v>
      </c>
      <c r="L24" s="114"/>
    </row>
    <row r="25" spans="1:12" ht="24" customHeight="1">
      <c r="A25" s="113"/>
      <c r="B25" s="106">
        <f>'Tax Invoice'!D21</f>
        <v>2</v>
      </c>
      <c r="C25" s="10" t="s">
        <v>718</v>
      </c>
      <c r="D25" s="10" t="s">
        <v>718</v>
      </c>
      <c r="E25" s="117" t="s">
        <v>26</v>
      </c>
      <c r="F25" s="140" t="s">
        <v>273</v>
      </c>
      <c r="G25" s="141"/>
      <c r="H25" s="11" t="s">
        <v>719</v>
      </c>
      <c r="I25" s="14">
        <f t="shared" si="0"/>
        <v>7.36</v>
      </c>
      <c r="J25" s="14">
        <v>7.36</v>
      </c>
      <c r="K25" s="108">
        <f t="shared" si="1"/>
        <v>14.72</v>
      </c>
      <c r="L25" s="114"/>
    </row>
    <row r="26" spans="1:12" ht="12.75" customHeight="1">
      <c r="A26" s="113"/>
      <c r="B26" s="106">
        <f>'Tax Invoice'!D22</f>
        <v>8</v>
      </c>
      <c r="C26" s="10" t="s">
        <v>720</v>
      </c>
      <c r="D26" s="10" t="s">
        <v>720</v>
      </c>
      <c r="E26" s="117" t="s">
        <v>25</v>
      </c>
      <c r="F26" s="140" t="s">
        <v>273</v>
      </c>
      <c r="G26" s="141"/>
      <c r="H26" s="11" t="s">
        <v>721</v>
      </c>
      <c r="I26" s="14">
        <f t="shared" si="0"/>
        <v>4.9000000000000004</v>
      </c>
      <c r="J26" s="14">
        <v>4.9000000000000004</v>
      </c>
      <c r="K26" s="108">
        <f t="shared" si="1"/>
        <v>39.200000000000003</v>
      </c>
      <c r="L26" s="114"/>
    </row>
    <row r="27" spans="1:12" ht="12.75" customHeight="1">
      <c r="A27" s="113"/>
      <c r="B27" s="106">
        <f>'Tax Invoice'!D23</f>
        <v>16</v>
      </c>
      <c r="C27" s="10" t="s">
        <v>722</v>
      </c>
      <c r="D27" s="10" t="s">
        <v>722</v>
      </c>
      <c r="E27" s="117" t="s">
        <v>23</v>
      </c>
      <c r="F27" s="140"/>
      <c r="G27" s="141"/>
      <c r="H27" s="11" t="s">
        <v>723</v>
      </c>
      <c r="I27" s="14">
        <f t="shared" si="0"/>
        <v>7.01</v>
      </c>
      <c r="J27" s="14">
        <v>7.01</v>
      </c>
      <c r="K27" s="108">
        <f t="shared" si="1"/>
        <v>112.16</v>
      </c>
      <c r="L27" s="114"/>
    </row>
    <row r="28" spans="1:12" ht="24" customHeight="1">
      <c r="A28" s="113"/>
      <c r="B28" s="106">
        <f>'Tax Invoice'!D24</f>
        <v>13</v>
      </c>
      <c r="C28" s="10" t="s">
        <v>724</v>
      </c>
      <c r="D28" s="10" t="s">
        <v>724</v>
      </c>
      <c r="E28" s="117" t="s">
        <v>23</v>
      </c>
      <c r="F28" s="140" t="s">
        <v>273</v>
      </c>
      <c r="G28" s="141"/>
      <c r="H28" s="11" t="s">
        <v>725</v>
      </c>
      <c r="I28" s="14">
        <f t="shared" si="0"/>
        <v>20.67</v>
      </c>
      <c r="J28" s="14">
        <v>20.67</v>
      </c>
      <c r="K28" s="108">
        <f t="shared" si="1"/>
        <v>268.71000000000004</v>
      </c>
      <c r="L28" s="114"/>
    </row>
    <row r="29" spans="1:12" ht="24" customHeight="1">
      <c r="A29" s="113"/>
      <c r="B29" s="106">
        <f>'Tax Invoice'!D25</f>
        <v>13</v>
      </c>
      <c r="C29" s="10" t="s">
        <v>724</v>
      </c>
      <c r="D29" s="10" t="s">
        <v>724</v>
      </c>
      <c r="E29" s="117" t="s">
        <v>25</v>
      </c>
      <c r="F29" s="140" t="s">
        <v>273</v>
      </c>
      <c r="G29" s="141"/>
      <c r="H29" s="11" t="s">
        <v>725</v>
      </c>
      <c r="I29" s="14">
        <f t="shared" si="0"/>
        <v>20.67</v>
      </c>
      <c r="J29" s="14">
        <v>20.67</v>
      </c>
      <c r="K29" s="108">
        <f t="shared" si="1"/>
        <v>268.71000000000004</v>
      </c>
      <c r="L29" s="114"/>
    </row>
    <row r="30" spans="1:12" ht="24" customHeight="1">
      <c r="A30" s="113"/>
      <c r="B30" s="106">
        <f>'Tax Invoice'!D26</f>
        <v>13</v>
      </c>
      <c r="C30" s="10" t="s">
        <v>724</v>
      </c>
      <c r="D30" s="10" t="s">
        <v>724</v>
      </c>
      <c r="E30" s="117" t="s">
        <v>26</v>
      </c>
      <c r="F30" s="140" t="s">
        <v>273</v>
      </c>
      <c r="G30" s="141"/>
      <c r="H30" s="11" t="s">
        <v>725</v>
      </c>
      <c r="I30" s="14">
        <f t="shared" si="0"/>
        <v>20.67</v>
      </c>
      <c r="J30" s="14">
        <v>20.67</v>
      </c>
      <c r="K30" s="108">
        <f t="shared" si="1"/>
        <v>268.71000000000004</v>
      </c>
      <c r="L30" s="114"/>
    </row>
    <row r="31" spans="1:12" ht="24" customHeight="1">
      <c r="A31" s="113"/>
      <c r="B31" s="106">
        <f>'Tax Invoice'!D27</f>
        <v>13</v>
      </c>
      <c r="C31" s="10" t="s">
        <v>726</v>
      </c>
      <c r="D31" s="10" t="s">
        <v>726</v>
      </c>
      <c r="E31" s="117" t="s">
        <v>23</v>
      </c>
      <c r="F31" s="140" t="s">
        <v>273</v>
      </c>
      <c r="G31" s="141"/>
      <c r="H31" s="11" t="s">
        <v>727</v>
      </c>
      <c r="I31" s="14">
        <f t="shared" si="0"/>
        <v>20.67</v>
      </c>
      <c r="J31" s="14">
        <v>20.67</v>
      </c>
      <c r="K31" s="108">
        <f t="shared" si="1"/>
        <v>268.71000000000004</v>
      </c>
      <c r="L31" s="114"/>
    </row>
    <row r="32" spans="1:12" ht="24" customHeight="1">
      <c r="A32" s="113"/>
      <c r="B32" s="106">
        <f>'Tax Invoice'!D28</f>
        <v>13</v>
      </c>
      <c r="C32" s="10" t="s">
        <v>726</v>
      </c>
      <c r="D32" s="10" t="s">
        <v>726</v>
      </c>
      <c r="E32" s="117" t="s">
        <v>25</v>
      </c>
      <c r="F32" s="140" t="s">
        <v>273</v>
      </c>
      <c r="G32" s="141"/>
      <c r="H32" s="11" t="s">
        <v>727</v>
      </c>
      <c r="I32" s="14">
        <f t="shared" si="0"/>
        <v>20.67</v>
      </c>
      <c r="J32" s="14">
        <v>20.67</v>
      </c>
      <c r="K32" s="108">
        <f t="shared" si="1"/>
        <v>268.71000000000004</v>
      </c>
      <c r="L32" s="114"/>
    </row>
    <row r="33" spans="1:12" ht="24" customHeight="1">
      <c r="A33" s="113"/>
      <c r="B33" s="106">
        <f>'Tax Invoice'!D29</f>
        <v>13</v>
      </c>
      <c r="C33" s="10" t="s">
        <v>726</v>
      </c>
      <c r="D33" s="10" t="s">
        <v>726</v>
      </c>
      <c r="E33" s="117" t="s">
        <v>26</v>
      </c>
      <c r="F33" s="140" t="s">
        <v>273</v>
      </c>
      <c r="G33" s="141"/>
      <c r="H33" s="11" t="s">
        <v>727</v>
      </c>
      <c r="I33" s="14">
        <f t="shared" si="0"/>
        <v>20.67</v>
      </c>
      <c r="J33" s="14">
        <v>20.67</v>
      </c>
      <c r="K33" s="108">
        <f t="shared" si="1"/>
        <v>268.71000000000004</v>
      </c>
      <c r="L33" s="114"/>
    </row>
    <row r="34" spans="1:12" ht="24" customHeight="1">
      <c r="A34" s="113"/>
      <c r="B34" s="106">
        <f>'Tax Invoice'!D30</f>
        <v>1</v>
      </c>
      <c r="C34" s="10" t="s">
        <v>662</v>
      </c>
      <c r="D34" s="10" t="s">
        <v>662</v>
      </c>
      <c r="E34" s="117" t="s">
        <v>23</v>
      </c>
      <c r="F34" s="140" t="s">
        <v>107</v>
      </c>
      <c r="G34" s="141"/>
      <c r="H34" s="11" t="s">
        <v>728</v>
      </c>
      <c r="I34" s="14">
        <f t="shared" si="0"/>
        <v>30.12</v>
      </c>
      <c r="J34" s="14">
        <v>30.12</v>
      </c>
      <c r="K34" s="108">
        <f t="shared" si="1"/>
        <v>30.12</v>
      </c>
      <c r="L34" s="114"/>
    </row>
    <row r="35" spans="1:12" ht="24" customHeight="1">
      <c r="A35" s="113"/>
      <c r="B35" s="106">
        <f>'Tax Invoice'!D31</f>
        <v>2</v>
      </c>
      <c r="C35" s="10" t="s">
        <v>662</v>
      </c>
      <c r="D35" s="10" t="s">
        <v>662</v>
      </c>
      <c r="E35" s="117" t="s">
        <v>23</v>
      </c>
      <c r="F35" s="140" t="s">
        <v>270</v>
      </c>
      <c r="G35" s="141"/>
      <c r="H35" s="11" t="s">
        <v>728</v>
      </c>
      <c r="I35" s="14">
        <f t="shared" si="0"/>
        <v>30.12</v>
      </c>
      <c r="J35" s="14">
        <v>30.12</v>
      </c>
      <c r="K35" s="108">
        <f t="shared" si="1"/>
        <v>60.24</v>
      </c>
      <c r="L35" s="114"/>
    </row>
    <row r="36" spans="1:12" ht="24" customHeight="1">
      <c r="A36" s="113"/>
      <c r="B36" s="106">
        <f>'Tax Invoice'!D32</f>
        <v>4</v>
      </c>
      <c r="C36" s="10" t="s">
        <v>729</v>
      </c>
      <c r="D36" s="10" t="s">
        <v>729</v>
      </c>
      <c r="E36" s="117" t="s">
        <v>67</v>
      </c>
      <c r="F36" s="140"/>
      <c r="G36" s="141"/>
      <c r="H36" s="11" t="s">
        <v>730</v>
      </c>
      <c r="I36" s="14">
        <f t="shared" si="0"/>
        <v>5.6</v>
      </c>
      <c r="J36" s="14">
        <v>5.6</v>
      </c>
      <c r="K36" s="108">
        <f t="shared" si="1"/>
        <v>22.4</v>
      </c>
      <c r="L36" s="114"/>
    </row>
    <row r="37" spans="1:12" ht="24" customHeight="1">
      <c r="A37" s="113"/>
      <c r="B37" s="106">
        <f>'Tax Invoice'!D33</f>
        <v>2</v>
      </c>
      <c r="C37" s="10" t="s">
        <v>731</v>
      </c>
      <c r="D37" s="10" t="s">
        <v>731</v>
      </c>
      <c r="E37" s="117" t="s">
        <v>26</v>
      </c>
      <c r="F37" s="140"/>
      <c r="G37" s="141"/>
      <c r="H37" s="11" t="s">
        <v>732</v>
      </c>
      <c r="I37" s="14">
        <f t="shared" si="0"/>
        <v>34.68</v>
      </c>
      <c r="J37" s="14">
        <v>34.68</v>
      </c>
      <c r="K37" s="108">
        <f t="shared" si="1"/>
        <v>69.36</v>
      </c>
      <c r="L37" s="114"/>
    </row>
    <row r="38" spans="1:12" ht="24" customHeight="1">
      <c r="A38" s="113"/>
      <c r="B38" s="106">
        <f>'Tax Invoice'!D34</f>
        <v>1</v>
      </c>
      <c r="C38" s="10" t="s">
        <v>733</v>
      </c>
      <c r="D38" s="10" t="s">
        <v>733</v>
      </c>
      <c r="E38" s="117" t="s">
        <v>107</v>
      </c>
      <c r="F38" s="140" t="s">
        <v>273</v>
      </c>
      <c r="G38" s="141"/>
      <c r="H38" s="11" t="s">
        <v>820</v>
      </c>
      <c r="I38" s="14">
        <f t="shared" si="0"/>
        <v>52.19</v>
      </c>
      <c r="J38" s="14">
        <v>52.19</v>
      </c>
      <c r="K38" s="108">
        <f t="shared" si="1"/>
        <v>52.19</v>
      </c>
      <c r="L38" s="114"/>
    </row>
    <row r="39" spans="1:12" ht="24" customHeight="1">
      <c r="A39" s="113"/>
      <c r="B39" s="106">
        <f>'Tax Invoice'!D35</f>
        <v>1</v>
      </c>
      <c r="C39" s="10" t="s">
        <v>733</v>
      </c>
      <c r="D39" s="10" t="s">
        <v>733</v>
      </c>
      <c r="E39" s="117" t="s">
        <v>269</v>
      </c>
      <c r="F39" s="140" t="s">
        <v>273</v>
      </c>
      <c r="G39" s="141"/>
      <c r="H39" s="11" t="s">
        <v>820</v>
      </c>
      <c r="I39" s="14">
        <f t="shared" si="0"/>
        <v>52.19</v>
      </c>
      <c r="J39" s="14">
        <v>52.19</v>
      </c>
      <c r="K39" s="108">
        <f t="shared" si="1"/>
        <v>52.19</v>
      </c>
      <c r="L39" s="114"/>
    </row>
    <row r="40" spans="1:12" ht="24" customHeight="1">
      <c r="A40" s="113"/>
      <c r="B40" s="106">
        <f>'Tax Invoice'!D36</f>
        <v>6</v>
      </c>
      <c r="C40" s="10" t="s">
        <v>734</v>
      </c>
      <c r="D40" s="10" t="s">
        <v>734</v>
      </c>
      <c r="E40" s="117" t="s">
        <v>735</v>
      </c>
      <c r="F40" s="140"/>
      <c r="G40" s="141"/>
      <c r="H40" s="11" t="s">
        <v>821</v>
      </c>
      <c r="I40" s="14">
        <f t="shared" si="0"/>
        <v>6.3</v>
      </c>
      <c r="J40" s="14">
        <v>6.3</v>
      </c>
      <c r="K40" s="108">
        <f t="shared" si="1"/>
        <v>37.799999999999997</v>
      </c>
      <c r="L40" s="114"/>
    </row>
    <row r="41" spans="1:12" ht="24" customHeight="1">
      <c r="A41" s="113"/>
      <c r="B41" s="106">
        <f>'Tax Invoice'!D37</f>
        <v>16</v>
      </c>
      <c r="C41" s="10" t="s">
        <v>736</v>
      </c>
      <c r="D41" s="10" t="s">
        <v>736</v>
      </c>
      <c r="E41" s="117" t="s">
        <v>651</v>
      </c>
      <c r="F41" s="140"/>
      <c r="G41" s="141"/>
      <c r="H41" s="11" t="s">
        <v>737</v>
      </c>
      <c r="I41" s="14">
        <f t="shared" si="0"/>
        <v>8.41</v>
      </c>
      <c r="J41" s="14">
        <v>8.41</v>
      </c>
      <c r="K41" s="108">
        <f t="shared" si="1"/>
        <v>134.56</v>
      </c>
      <c r="L41" s="114"/>
    </row>
    <row r="42" spans="1:12" ht="24" customHeight="1">
      <c r="A42" s="113"/>
      <c r="B42" s="106">
        <f>'Tax Invoice'!D38</f>
        <v>33</v>
      </c>
      <c r="C42" s="10" t="s">
        <v>738</v>
      </c>
      <c r="D42" s="10" t="s">
        <v>738</v>
      </c>
      <c r="E42" s="117" t="s">
        <v>25</v>
      </c>
      <c r="F42" s="140"/>
      <c r="G42" s="141"/>
      <c r="H42" s="11" t="s">
        <v>822</v>
      </c>
      <c r="I42" s="14">
        <f t="shared" si="0"/>
        <v>4.9000000000000004</v>
      </c>
      <c r="J42" s="14">
        <v>4.9000000000000004</v>
      </c>
      <c r="K42" s="108">
        <f t="shared" si="1"/>
        <v>161.70000000000002</v>
      </c>
      <c r="L42" s="114"/>
    </row>
    <row r="43" spans="1:12" ht="24" customHeight="1">
      <c r="A43" s="113"/>
      <c r="B43" s="106">
        <f>'Tax Invoice'!D39</f>
        <v>30</v>
      </c>
      <c r="C43" s="10" t="s">
        <v>738</v>
      </c>
      <c r="D43" s="10" t="s">
        <v>738</v>
      </c>
      <c r="E43" s="117" t="s">
        <v>26</v>
      </c>
      <c r="F43" s="140"/>
      <c r="G43" s="141"/>
      <c r="H43" s="11" t="s">
        <v>822</v>
      </c>
      <c r="I43" s="14">
        <f t="shared" si="0"/>
        <v>4.9000000000000004</v>
      </c>
      <c r="J43" s="14">
        <v>4.9000000000000004</v>
      </c>
      <c r="K43" s="108">
        <f t="shared" si="1"/>
        <v>147</v>
      </c>
      <c r="L43" s="114"/>
    </row>
    <row r="44" spans="1:12" ht="12.75" customHeight="1">
      <c r="A44" s="113"/>
      <c r="B44" s="106">
        <f>'Tax Invoice'!D40</f>
        <v>8</v>
      </c>
      <c r="C44" s="10" t="s">
        <v>739</v>
      </c>
      <c r="D44" s="10" t="s">
        <v>739</v>
      </c>
      <c r="E44" s="117" t="s">
        <v>25</v>
      </c>
      <c r="F44" s="140" t="s">
        <v>273</v>
      </c>
      <c r="G44" s="141"/>
      <c r="H44" s="11" t="s">
        <v>740</v>
      </c>
      <c r="I44" s="14">
        <f t="shared" si="0"/>
        <v>8.41</v>
      </c>
      <c r="J44" s="14">
        <v>8.41</v>
      </c>
      <c r="K44" s="108">
        <f t="shared" si="1"/>
        <v>67.28</v>
      </c>
      <c r="L44" s="114"/>
    </row>
    <row r="45" spans="1:12" ht="12.75" customHeight="1">
      <c r="A45" s="113"/>
      <c r="B45" s="106">
        <f>'Tax Invoice'!D41</f>
        <v>2</v>
      </c>
      <c r="C45" s="10" t="s">
        <v>739</v>
      </c>
      <c r="D45" s="10" t="s">
        <v>739</v>
      </c>
      <c r="E45" s="117" t="s">
        <v>26</v>
      </c>
      <c r="F45" s="140" t="s">
        <v>273</v>
      </c>
      <c r="G45" s="141"/>
      <c r="H45" s="11" t="s">
        <v>740</v>
      </c>
      <c r="I45" s="14">
        <f t="shared" si="0"/>
        <v>8.41</v>
      </c>
      <c r="J45" s="14">
        <v>8.41</v>
      </c>
      <c r="K45" s="108">
        <f t="shared" si="1"/>
        <v>16.82</v>
      </c>
      <c r="L45" s="114"/>
    </row>
    <row r="46" spans="1:12" ht="12.75" customHeight="1">
      <c r="A46" s="113"/>
      <c r="B46" s="106">
        <f>'Tax Invoice'!D42</f>
        <v>8</v>
      </c>
      <c r="C46" s="10" t="s">
        <v>741</v>
      </c>
      <c r="D46" s="10" t="s">
        <v>741</v>
      </c>
      <c r="E46" s="117" t="s">
        <v>25</v>
      </c>
      <c r="F46" s="140" t="s">
        <v>273</v>
      </c>
      <c r="G46" s="141"/>
      <c r="H46" s="11" t="s">
        <v>742</v>
      </c>
      <c r="I46" s="14">
        <f t="shared" si="0"/>
        <v>9.11</v>
      </c>
      <c r="J46" s="14">
        <v>9.11</v>
      </c>
      <c r="K46" s="108">
        <f t="shared" si="1"/>
        <v>72.88</v>
      </c>
      <c r="L46" s="114"/>
    </row>
    <row r="47" spans="1:12" ht="12.75" customHeight="1">
      <c r="A47" s="113"/>
      <c r="B47" s="106">
        <f>'Tax Invoice'!D43</f>
        <v>2</v>
      </c>
      <c r="C47" s="10" t="s">
        <v>741</v>
      </c>
      <c r="D47" s="10" t="s">
        <v>741</v>
      </c>
      <c r="E47" s="117" t="s">
        <v>25</v>
      </c>
      <c r="F47" s="140" t="s">
        <v>110</v>
      </c>
      <c r="G47" s="141"/>
      <c r="H47" s="11" t="s">
        <v>742</v>
      </c>
      <c r="I47" s="14">
        <f t="shared" si="0"/>
        <v>9.11</v>
      </c>
      <c r="J47" s="14">
        <v>9.11</v>
      </c>
      <c r="K47" s="108">
        <f t="shared" si="1"/>
        <v>18.22</v>
      </c>
      <c r="L47" s="114"/>
    </row>
    <row r="48" spans="1:12" ht="12.75" customHeight="1">
      <c r="A48" s="113"/>
      <c r="B48" s="106">
        <f>'Tax Invoice'!D44</f>
        <v>2</v>
      </c>
      <c r="C48" s="10" t="s">
        <v>741</v>
      </c>
      <c r="D48" s="10" t="s">
        <v>741</v>
      </c>
      <c r="E48" s="117" t="s">
        <v>26</v>
      </c>
      <c r="F48" s="140" t="s">
        <v>273</v>
      </c>
      <c r="G48" s="141"/>
      <c r="H48" s="11" t="s">
        <v>742</v>
      </c>
      <c r="I48" s="14">
        <f t="shared" si="0"/>
        <v>9.11</v>
      </c>
      <c r="J48" s="14">
        <v>9.11</v>
      </c>
      <c r="K48" s="108">
        <f t="shared" si="1"/>
        <v>18.22</v>
      </c>
      <c r="L48" s="114"/>
    </row>
    <row r="49" spans="1:12" ht="12.75" customHeight="1">
      <c r="A49" s="113"/>
      <c r="B49" s="106">
        <f>'Tax Invoice'!D45</f>
        <v>8</v>
      </c>
      <c r="C49" s="10" t="s">
        <v>743</v>
      </c>
      <c r="D49" s="10" t="s">
        <v>743</v>
      </c>
      <c r="E49" s="117" t="s">
        <v>25</v>
      </c>
      <c r="F49" s="140" t="s">
        <v>273</v>
      </c>
      <c r="G49" s="141"/>
      <c r="H49" s="11" t="s">
        <v>744</v>
      </c>
      <c r="I49" s="14">
        <f t="shared" si="0"/>
        <v>9.11</v>
      </c>
      <c r="J49" s="14">
        <v>9.11</v>
      </c>
      <c r="K49" s="108">
        <f t="shared" si="1"/>
        <v>72.88</v>
      </c>
      <c r="L49" s="114"/>
    </row>
    <row r="50" spans="1:12" ht="12.75" customHeight="1">
      <c r="A50" s="113"/>
      <c r="B50" s="106">
        <f>'Tax Invoice'!D46</f>
        <v>2</v>
      </c>
      <c r="C50" s="10" t="s">
        <v>743</v>
      </c>
      <c r="D50" s="10" t="s">
        <v>743</v>
      </c>
      <c r="E50" s="117" t="s">
        <v>26</v>
      </c>
      <c r="F50" s="140" t="s">
        <v>273</v>
      </c>
      <c r="G50" s="141"/>
      <c r="H50" s="11" t="s">
        <v>744</v>
      </c>
      <c r="I50" s="14">
        <f t="shared" si="0"/>
        <v>9.11</v>
      </c>
      <c r="J50" s="14">
        <v>9.11</v>
      </c>
      <c r="K50" s="108">
        <f t="shared" si="1"/>
        <v>18.22</v>
      </c>
      <c r="L50" s="114"/>
    </row>
    <row r="51" spans="1:12" ht="12.75" customHeight="1">
      <c r="A51" s="113"/>
      <c r="B51" s="106">
        <f>'Tax Invoice'!D47</f>
        <v>2</v>
      </c>
      <c r="C51" s="10" t="s">
        <v>745</v>
      </c>
      <c r="D51" s="10" t="s">
        <v>796</v>
      </c>
      <c r="E51" s="117" t="s">
        <v>746</v>
      </c>
      <c r="F51" s="140" t="s">
        <v>273</v>
      </c>
      <c r="G51" s="141"/>
      <c r="H51" s="11" t="s">
        <v>747</v>
      </c>
      <c r="I51" s="14">
        <f t="shared" si="0"/>
        <v>16.809999999999999</v>
      </c>
      <c r="J51" s="14">
        <v>16.809999999999999</v>
      </c>
      <c r="K51" s="108">
        <f t="shared" si="1"/>
        <v>33.619999999999997</v>
      </c>
      <c r="L51" s="114"/>
    </row>
    <row r="52" spans="1:12" ht="12.75" customHeight="1">
      <c r="A52" s="113"/>
      <c r="B52" s="106">
        <f>'Tax Invoice'!D48</f>
        <v>2</v>
      </c>
      <c r="C52" s="10" t="s">
        <v>745</v>
      </c>
      <c r="D52" s="10" t="s">
        <v>797</v>
      </c>
      <c r="E52" s="117" t="s">
        <v>748</v>
      </c>
      <c r="F52" s="140" t="s">
        <v>273</v>
      </c>
      <c r="G52" s="141"/>
      <c r="H52" s="11" t="s">
        <v>747</v>
      </c>
      <c r="I52" s="14">
        <f t="shared" si="0"/>
        <v>18.21</v>
      </c>
      <c r="J52" s="14">
        <v>18.21</v>
      </c>
      <c r="K52" s="108">
        <f t="shared" si="1"/>
        <v>36.42</v>
      </c>
      <c r="L52" s="114"/>
    </row>
    <row r="53" spans="1:12" ht="12.75" customHeight="1">
      <c r="A53" s="113"/>
      <c r="B53" s="106">
        <f>'Tax Invoice'!D49</f>
        <v>8</v>
      </c>
      <c r="C53" s="10" t="s">
        <v>749</v>
      </c>
      <c r="D53" s="10" t="s">
        <v>798</v>
      </c>
      <c r="E53" s="117" t="s">
        <v>750</v>
      </c>
      <c r="F53" s="140"/>
      <c r="G53" s="141"/>
      <c r="H53" s="11" t="s">
        <v>751</v>
      </c>
      <c r="I53" s="14">
        <f t="shared" si="0"/>
        <v>55.69</v>
      </c>
      <c r="J53" s="14">
        <v>55.69</v>
      </c>
      <c r="K53" s="108">
        <f t="shared" si="1"/>
        <v>445.52</v>
      </c>
      <c r="L53" s="114"/>
    </row>
    <row r="54" spans="1:12" ht="12.75" customHeight="1">
      <c r="A54" s="113"/>
      <c r="B54" s="106">
        <f>'Tax Invoice'!D50</f>
        <v>2</v>
      </c>
      <c r="C54" s="10" t="s">
        <v>749</v>
      </c>
      <c r="D54" s="10" t="s">
        <v>799</v>
      </c>
      <c r="E54" s="117" t="s">
        <v>752</v>
      </c>
      <c r="F54" s="140"/>
      <c r="G54" s="141"/>
      <c r="H54" s="11" t="s">
        <v>751</v>
      </c>
      <c r="I54" s="14">
        <f t="shared" ref="I54:I85" si="2">ROUNDUP(J54*$N$1,2)</f>
        <v>57.44</v>
      </c>
      <c r="J54" s="14">
        <v>57.44</v>
      </c>
      <c r="K54" s="108">
        <f t="shared" ref="K54:K85" si="3">I54*B54</f>
        <v>114.88</v>
      </c>
      <c r="L54" s="114"/>
    </row>
    <row r="55" spans="1:12" ht="12.75" customHeight="1">
      <c r="A55" s="113"/>
      <c r="B55" s="106">
        <f>'Tax Invoice'!D51</f>
        <v>4</v>
      </c>
      <c r="C55" s="10" t="s">
        <v>749</v>
      </c>
      <c r="D55" s="10" t="s">
        <v>800</v>
      </c>
      <c r="E55" s="117" t="s">
        <v>753</v>
      </c>
      <c r="F55" s="140"/>
      <c r="G55" s="141"/>
      <c r="H55" s="11" t="s">
        <v>751</v>
      </c>
      <c r="I55" s="14">
        <f t="shared" si="2"/>
        <v>62.7</v>
      </c>
      <c r="J55" s="14">
        <v>62.7</v>
      </c>
      <c r="K55" s="108">
        <f t="shared" si="3"/>
        <v>250.8</v>
      </c>
      <c r="L55" s="114"/>
    </row>
    <row r="56" spans="1:12" ht="12.75" customHeight="1">
      <c r="A56" s="113"/>
      <c r="B56" s="106">
        <f>'Tax Invoice'!D52</f>
        <v>12</v>
      </c>
      <c r="C56" s="10" t="s">
        <v>754</v>
      </c>
      <c r="D56" s="10" t="s">
        <v>801</v>
      </c>
      <c r="E56" s="117" t="s">
        <v>25</v>
      </c>
      <c r="F56" s="140" t="s">
        <v>636</v>
      </c>
      <c r="G56" s="141"/>
      <c r="H56" s="11" t="s">
        <v>755</v>
      </c>
      <c r="I56" s="14">
        <f t="shared" si="2"/>
        <v>17.16</v>
      </c>
      <c r="J56" s="14">
        <v>17.16</v>
      </c>
      <c r="K56" s="108">
        <f t="shared" si="3"/>
        <v>205.92000000000002</v>
      </c>
      <c r="L56" s="114"/>
    </row>
    <row r="57" spans="1:12" ht="12.75" customHeight="1">
      <c r="A57" s="113"/>
      <c r="B57" s="106">
        <f>'Tax Invoice'!D53</f>
        <v>2</v>
      </c>
      <c r="C57" s="10" t="s">
        <v>754</v>
      </c>
      <c r="D57" s="10" t="s">
        <v>801</v>
      </c>
      <c r="E57" s="117" t="s">
        <v>25</v>
      </c>
      <c r="F57" s="140" t="s">
        <v>638</v>
      </c>
      <c r="G57" s="141"/>
      <c r="H57" s="11" t="s">
        <v>755</v>
      </c>
      <c r="I57" s="14">
        <f t="shared" si="2"/>
        <v>17.16</v>
      </c>
      <c r="J57" s="14">
        <v>17.16</v>
      </c>
      <c r="K57" s="108">
        <f t="shared" si="3"/>
        <v>34.32</v>
      </c>
      <c r="L57" s="114"/>
    </row>
    <row r="58" spans="1:12" ht="12.75" customHeight="1">
      <c r="A58" s="113"/>
      <c r="B58" s="106">
        <f>'Tax Invoice'!D54</f>
        <v>2</v>
      </c>
      <c r="C58" s="10" t="s">
        <v>754</v>
      </c>
      <c r="D58" s="10" t="s">
        <v>801</v>
      </c>
      <c r="E58" s="117" t="s">
        <v>25</v>
      </c>
      <c r="F58" s="140" t="s">
        <v>641</v>
      </c>
      <c r="G58" s="141"/>
      <c r="H58" s="11" t="s">
        <v>755</v>
      </c>
      <c r="I58" s="14">
        <f t="shared" si="2"/>
        <v>17.16</v>
      </c>
      <c r="J58" s="14">
        <v>17.16</v>
      </c>
      <c r="K58" s="108">
        <f t="shared" si="3"/>
        <v>34.32</v>
      </c>
      <c r="L58" s="114"/>
    </row>
    <row r="59" spans="1:12" ht="24" customHeight="1">
      <c r="A59" s="113"/>
      <c r="B59" s="106">
        <f>'Tax Invoice'!D55</f>
        <v>4</v>
      </c>
      <c r="C59" s="10" t="s">
        <v>756</v>
      </c>
      <c r="D59" s="10" t="s">
        <v>756</v>
      </c>
      <c r="E59" s="117" t="s">
        <v>23</v>
      </c>
      <c r="F59" s="140" t="s">
        <v>107</v>
      </c>
      <c r="G59" s="141"/>
      <c r="H59" s="11" t="s">
        <v>757</v>
      </c>
      <c r="I59" s="14">
        <f t="shared" si="2"/>
        <v>11.91</v>
      </c>
      <c r="J59" s="14">
        <v>11.91</v>
      </c>
      <c r="K59" s="108">
        <f t="shared" si="3"/>
        <v>47.64</v>
      </c>
      <c r="L59" s="114"/>
    </row>
    <row r="60" spans="1:12" ht="24" customHeight="1">
      <c r="A60" s="113"/>
      <c r="B60" s="106">
        <f>'Tax Invoice'!D56</f>
        <v>6</v>
      </c>
      <c r="C60" s="10" t="s">
        <v>756</v>
      </c>
      <c r="D60" s="10" t="s">
        <v>756</v>
      </c>
      <c r="E60" s="117" t="s">
        <v>23</v>
      </c>
      <c r="F60" s="140" t="s">
        <v>210</v>
      </c>
      <c r="G60" s="141"/>
      <c r="H60" s="11" t="s">
        <v>757</v>
      </c>
      <c r="I60" s="14">
        <f t="shared" si="2"/>
        <v>11.91</v>
      </c>
      <c r="J60" s="14">
        <v>11.91</v>
      </c>
      <c r="K60" s="108">
        <f t="shared" si="3"/>
        <v>71.460000000000008</v>
      </c>
      <c r="L60" s="114"/>
    </row>
    <row r="61" spans="1:12" ht="24" customHeight="1">
      <c r="A61" s="113"/>
      <c r="B61" s="106">
        <f>'Tax Invoice'!D57</f>
        <v>1</v>
      </c>
      <c r="C61" s="10" t="s">
        <v>756</v>
      </c>
      <c r="D61" s="10" t="s">
        <v>756</v>
      </c>
      <c r="E61" s="117" t="s">
        <v>23</v>
      </c>
      <c r="F61" s="140" t="s">
        <v>212</v>
      </c>
      <c r="G61" s="141"/>
      <c r="H61" s="11" t="s">
        <v>757</v>
      </c>
      <c r="I61" s="14">
        <f t="shared" si="2"/>
        <v>11.91</v>
      </c>
      <c r="J61" s="14">
        <v>11.91</v>
      </c>
      <c r="K61" s="108">
        <f t="shared" si="3"/>
        <v>11.91</v>
      </c>
      <c r="L61" s="114"/>
    </row>
    <row r="62" spans="1:12" ht="24" customHeight="1">
      <c r="A62" s="113"/>
      <c r="B62" s="106">
        <f>'Tax Invoice'!D58</f>
        <v>1</v>
      </c>
      <c r="C62" s="10" t="s">
        <v>756</v>
      </c>
      <c r="D62" s="10" t="s">
        <v>756</v>
      </c>
      <c r="E62" s="117" t="s">
        <v>23</v>
      </c>
      <c r="F62" s="140" t="s">
        <v>310</v>
      </c>
      <c r="G62" s="141"/>
      <c r="H62" s="11" t="s">
        <v>757</v>
      </c>
      <c r="I62" s="14">
        <f t="shared" si="2"/>
        <v>11.91</v>
      </c>
      <c r="J62" s="14">
        <v>11.91</v>
      </c>
      <c r="K62" s="108">
        <f t="shared" si="3"/>
        <v>11.91</v>
      </c>
      <c r="L62" s="114"/>
    </row>
    <row r="63" spans="1:12" ht="24" customHeight="1">
      <c r="A63" s="113"/>
      <c r="B63" s="106">
        <f>'Tax Invoice'!D59</f>
        <v>1</v>
      </c>
      <c r="C63" s="10" t="s">
        <v>756</v>
      </c>
      <c r="D63" s="10" t="s">
        <v>756</v>
      </c>
      <c r="E63" s="117" t="s">
        <v>23</v>
      </c>
      <c r="F63" s="140" t="s">
        <v>269</v>
      </c>
      <c r="G63" s="141"/>
      <c r="H63" s="11" t="s">
        <v>757</v>
      </c>
      <c r="I63" s="14">
        <f t="shared" si="2"/>
        <v>11.91</v>
      </c>
      <c r="J63" s="14">
        <v>11.91</v>
      </c>
      <c r="K63" s="108">
        <f t="shared" si="3"/>
        <v>11.91</v>
      </c>
      <c r="L63" s="114"/>
    </row>
    <row r="64" spans="1:12" ht="24" customHeight="1">
      <c r="A64" s="113"/>
      <c r="B64" s="106">
        <f>'Tax Invoice'!D60</f>
        <v>1</v>
      </c>
      <c r="C64" s="10" t="s">
        <v>756</v>
      </c>
      <c r="D64" s="10" t="s">
        <v>756</v>
      </c>
      <c r="E64" s="117" t="s">
        <v>25</v>
      </c>
      <c r="F64" s="140" t="s">
        <v>107</v>
      </c>
      <c r="G64" s="141"/>
      <c r="H64" s="11" t="s">
        <v>757</v>
      </c>
      <c r="I64" s="14">
        <f t="shared" si="2"/>
        <v>11.91</v>
      </c>
      <c r="J64" s="14">
        <v>11.91</v>
      </c>
      <c r="K64" s="108">
        <f t="shared" si="3"/>
        <v>11.91</v>
      </c>
      <c r="L64" s="114"/>
    </row>
    <row r="65" spans="1:12" ht="24" customHeight="1">
      <c r="A65" s="113"/>
      <c r="B65" s="106">
        <f>'Tax Invoice'!D61</f>
        <v>5</v>
      </c>
      <c r="C65" s="10" t="s">
        <v>756</v>
      </c>
      <c r="D65" s="10" t="s">
        <v>756</v>
      </c>
      <c r="E65" s="117" t="s">
        <v>25</v>
      </c>
      <c r="F65" s="140" t="s">
        <v>210</v>
      </c>
      <c r="G65" s="141"/>
      <c r="H65" s="11" t="s">
        <v>757</v>
      </c>
      <c r="I65" s="14">
        <f t="shared" si="2"/>
        <v>11.91</v>
      </c>
      <c r="J65" s="14">
        <v>11.91</v>
      </c>
      <c r="K65" s="108">
        <f t="shared" si="3"/>
        <v>59.55</v>
      </c>
      <c r="L65" s="114"/>
    </row>
    <row r="66" spans="1:12" ht="24" customHeight="1">
      <c r="A66" s="113"/>
      <c r="B66" s="106">
        <f>'Tax Invoice'!D62</f>
        <v>3</v>
      </c>
      <c r="C66" s="10" t="s">
        <v>756</v>
      </c>
      <c r="D66" s="10" t="s">
        <v>756</v>
      </c>
      <c r="E66" s="117" t="s">
        <v>26</v>
      </c>
      <c r="F66" s="140" t="s">
        <v>107</v>
      </c>
      <c r="G66" s="141"/>
      <c r="H66" s="11" t="s">
        <v>757</v>
      </c>
      <c r="I66" s="14">
        <f t="shared" si="2"/>
        <v>11.91</v>
      </c>
      <c r="J66" s="14">
        <v>11.91</v>
      </c>
      <c r="K66" s="108">
        <f t="shared" si="3"/>
        <v>35.730000000000004</v>
      </c>
      <c r="L66" s="114"/>
    </row>
    <row r="67" spans="1:12" ht="24" customHeight="1">
      <c r="A67" s="113"/>
      <c r="B67" s="106">
        <f>'Tax Invoice'!D63</f>
        <v>5</v>
      </c>
      <c r="C67" s="10" t="s">
        <v>756</v>
      </c>
      <c r="D67" s="10" t="s">
        <v>756</v>
      </c>
      <c r="E67" s="117" t="s">
        <v>26</v>
      </c>
      <c r="F67" s="140" t="s">
        <v>210</v>
      </c>
      <c r="G67" s="141"/>
      <c r="H67" s="11" t="s">
        <v>757</v>
      </c>
      <c r="I67" s="14">
        <f t="shared" si="2"/>
        <v>11.91</v>
      </c>
      <c r="J67" s="14">
        <v>11.91</v>
      </c>
      <c r="K67" s="108">
        <f t="shared" si="3"/>
        <v>59.55</v>
      </c>
      <c r="L67" s="114"/>
    </row>
    <row r="68" spans="1:12" ht="24" customHeight="1">
      <c r="A68" s="113"/>
      <c r="B68" s="106">
        <f>'Tax Invoice'!D64</f>
        <v>2</v>
      </c>
      <c r="C68" s="10" t="s">
        <v>592</v>
      </c>
      <c r="D68" s="10" t="s">
        <v>592</v>
      </c>
      <c r="E68" s="117" t="s">
        <v>23</v>
      </c>
      <c r="F68" s="140" t="s">
        <v>107</v>
      </c>
      <c r="G68" s="141"/>
      <c r="H68" s="11" t="s">
        <v>594</v>
      </c>
      <c r="I68" s="14">
        <f t="shared" si="2"/>
        <v>11.91</v>
      </c>
      <c r="J68" s="14">
        <v>11.91</v>
      </c>
      <c r="K68" s="108">
        <f t="shared" si="3"/>
        <v>23.82</v>
      </c>
      <c r="L68" s="114"/>
    </row>
    <row r="69" spans="1:12" ht="24" customHeight="1">
      <c r="A69" s="113"/>
      <c r="B69" s="106">
        <f>'Tax Invoice'!D65</f>
        <v>3</v>
      </c>
      <c r="C69" s="10" t="s">
        <v>592</v>
      </c>
      <c r="D69" s="10" t="s">
        <v>592</v>
      </c>
      <c r="E69" s="117" t="s">
        <v>23</v>
      </c>
      <c r="F69" s="140" t="s">
        <v>266</v>
      </c>
      <c r="G69" s="141"/>
      <c r="H69" s="11" t="s">
        <v>594</v>
      </c>
      <c r="I69" s="14">
        <f t="shared" si="2"/>
        <v>11.91</v>
      </c>
      <c r="J69" s="14">
        <v>11.91</v>
      </c>
      <c r="K69" s="108">
        <f t="shared" si="3"/>
        <v>35.730000000000004</v>
      </c>
      <c r="L69" s="114"/>
    </row>
    <row r="70" spans="1:12" ht="24" customHeight="1">
      <c r="A70" s="113"/>
      <c r="B70" s="106">
        <f>'Tax Invoice'!D66</f>
        <v>3</v>
      </c>
      <c r="C70" s="10" t="s">
        <v>592</v>
      </c>
      <c r="D70" s="10" t="s">
        <v>592</v>
      </c>
      <c r="E70" s="117" t="s">
        <v>23</v>
      </c>
      <c r="F70" s="140" t="s">
        <v>267</v>
      </c>
      <c r="G70" s="141"/>
      <c r="H70" s="11" t="s">
        <v>594</v>
      </c>
      <c r="I70" s="14">
        <f t="shared" si="2"/>
        <v>11.91</v>
      </c>
      <c r="J70" s="14">
        <v>11.91</v>
      </c>
      <c r="K70" s="108">
        <f t="shared" si="3"/>
        <v>35.730000000000004</v>
      </c>
      <c r="L70" s="114"/>
    </row>
    <row r="71" spans="1:12" ht="24" customHeight="1">
      <c r="A71" s="113"/>
      <c r="B71" s="106">
        <f>'Tax Invoice'!D67</f>
        <v>3</v>
      </c>
      <c r="C71" s="10" t="s">
        <v>592</v>
      </c>
      <c r="D71" s="10" t="s">
        <v>592</v>
      </c>
      <c r="E71" s="117" t="s">
        <v>23</v>
      </c>
      <c r="F71" s="140" t="s">
        <v>310</v>
      </c>
      <c r="G71" s="141"/>
      <c r="H71" s="11" t="s">
        <v>594</v>
      </c>
      <c r="I71" s="14">
        <f t="shared" si="2"/>
        <v>11.91</v>
      </c>
      <c r="J71" s="14">
        <v>11.91</v>
      </c>
      <c r="K71" s="108">
        <f t="shared" si="3"/>
        <v>35.730000000000004</v>
      </c>
      <c r="L71" s="114"/>
    </row>
    <row r="72" spans="1:12" ht="36" customHeight="1">
      <c r="A72" s="113"/>
      <c r="B72" s="106">
        <f>'Tax Invoice'!D68</f>
        <v>5</v>
      </c>
      <c r="C72" s="10" t="s">
        <v>758</v>
      </c>
      <c r="D72" s="10" t="s">
        <v>802</v>
      </c>
      <c r="E72" s="117" t="s">
        <v>230</v>
      </c>
      <c r="F72" s="140" t="s">
        <v>107</v>
      </c>
      <c r="G72" s="141"/>
      <c r="H72" s="11" t="s">
        <v>759</v>
      </c>
      <c r="I72" s="14">
        <f t="shared" si="2"/>
        <v>29.42</v>
      </c>
      <c r="J72" s="14">
        <v>29.42</v>
      </c>
      <c r="K72" s="108">
        <f t="shared" si="3"/>
        <v>147.10000000000002</v>
      </c>
      <c r="L72" s="114"/>
    </row>
    <row r="73" spans="1:12" ht="36" customHeight="1">
      <c r="A73" s="113"/>
      <c r="B73" s="106">
        <f>'Tax Invoice'!D69</f>
        <v>8</v>
      </c>
      <c r="C73" s="10" t="s">
        <v>758</v>
      </c>
      <c r="D73" s="10" t="s">
        <v>802</v>
      </c>
      <c r="E73" s="117" t="s">
        <v>230</v>
      </c>
      <c r="F73" s="140" t="s">
        <v>263</v>
      </c>
      <c r="G73" s="141"/>
      <c r="H73" s="11" t="s">
        <v>759</v>
      </c>
      <c r="I73" s="14">
        <f t="shared" si="2"/>
        <v>29.42</v>
      </c>
      <c r="J73" s="14">
        <v>29.42</v>
      </c>
      <c r="K73" s="108">
        <f t="shared" si="3"/>
        <v>235.36</v>
      </c>
      <c r="L73" s="114"/>
    </row>
    <row r="74" spans="1:12" ht="36" customHeight="1">
      <c r="A74" s="113"/>
      <c r="B74" s="106">
        <f>'Tax Invoice'!D70</f>
        <v>5</v>
      </c>
      <c r="C74" s="10" t="s">
        <v>758</v>
      </c>
      <c r="D74" s="10" t="s">
        <v>802</v>
      </c>
      <c r="E74" s="117" t="s">
        <v>230</v>
      </c>
      <c r="F74" s="140" t="s">
        <v>311</v>
      </c>
      <c r="G74" s="141"/>
      <c r="H74" s="11" t="s">
        <v>759</v>
      </c>
      <c r="I74" s="14">
        <f t="shared" si="2"/>
        <v>29.42</v>
      </c>
      <c r="J74" s="14">
        <v>29.42</v>
      </c>
      <c r="K74" s="108">
        <f t="shared" si="3"/>
        <v>147.10000000000002</v>
      </c>
      <c r="L74" s="114"/>
    </row>
    <row r="75" spans="1:12" ht="36" customHeight="1">
      <c r="A75" s="113"/>
      <c r="B75" s="106">
        <f>'Tax Invoice'!D71</f>
        <v>6</v>
      </c>
      <c r="C75" s="10" t="s">
        <v>758</v>
      </c>
      <c r="D75" s="10" t="s">
        <v>802</v>
      </c>
      <c r="E75" s="117" t="s">
        <v>231</v>
      </c>
      <c r="F75" s="140" t="s">
        <v>107</v>
      </c>
      <c r="G75" s="141"/>
      <c r="H75" s="11" t="s">
        <v>759</v>
      </c>
      <c r="I75" s="14">
        <f t="shared" si="2"/>
        <v>29.42</v>
      </c>
      <c r="J75" s="14">
        <v>29.42</v>
      </c>
      <c r="K75" s="108">
        <f t="shared" si="3"/>
        <v>176.52</v>
      </c>
      <c r="L75" s="114"/>
    </row>
    <row r="76" spans="1:12" ht="36" customHeight="1">
      <c r="A76" s="113"/>
      <c r="B76" s="106">
        <f>'Tax Invoice'!D72</f>
        <v>13</v>
      </c>
      <c r="C76" s="10" t="s">
        <v>758</v>
      </c>
      <c r="D76" s="10" t="s">
        <v>802</v>
      </c>
      <c r="E76" s="117" t="s">
        <v>231</v>
      </c>
      <c r="F76" s="140" t="s">
        <v>268</v>
      </c>
      <c r="G76" s="141"/>
      <c r="H76" s="11" t="s">
        <v>759</v>
      </c>
      <c r="I76" s="14">
        <f t="shared" si="2"/>
        <v>29.42</v>
      </c>
      <c r="J76" s="14">
        <v>29.42</v>
      </c>
      <c r="K76" s="108">
        <f t="shared" si="3"/>
        <v>382.46000000000004</v>
      </c>
      <c r="L76" s="114"/>
    </row>
    <row r="77" spans="1:12" ht="36" customHeight="1">
      <c r="A77" s="113"/>
      <c r="B77" s="106">
        <f>'Tax Invoice'!D73</f>
        <v>4</v>
      </c>
      <c r="C77" s="10" t="s">
        <v>758</v>
      </c>
      <c r="D77" s="10" t="s">
        <v>803</v>
      </c>
      <c r="E77" s="117" t="s">
        <v>234</v>
      </c>
      <c r="F77" s="140" t="s">
        <v>212</v>
      </c>
      <c r="G77" s="141"/>
      <c r="H77" s="11" t="s">
        <v>759</v>
      </c>
      <c r="I77" s="14">
        <f t="shared" si="2"/>
        <v>31.17</v>
      </c>
      <c r="J77" s="14">
        <v>31.17</v>
      </c>
      <c r="K77" s="108">
        <f t="shared" si="3"/>
        <v>124.68</v>
      </c>
      <c r="L77" s="114"/>
    </row>
    <row r="78" spans="1:12" ht="36" customHeight="1">
      <c r="A78" s="113"/>
      <c r="B78" s="106">
        <f>'Tax Invoice'!D74</f>
        <v>4</v>
      </c>
      <c r="C78" s="10" t="s">
        <v>758</v>
      </c>
      <c r="D78" s="10" t="s">
        <v>803</v>
      </c>
      <c r="E78" s="117" t="s">
        <v>234</v>
      </c>
      <c r="F78" s="140" t="s">
        <v>310</v>
      </c>
      <c r="G78" s="141"/>
      <c r="H78" s="11" t="s">
        <v>759</v>
      </c>
      <c r="I78" s="14">
        <f t="shared" si="2"/>
        <v>31.17</v>
      </c>
      <c r="J78" s="14">
        <v>31.17</v>
      </c>
      <c r="K78" s="108">
        <f t="shared" si="3"/>
        <v>124.68</v>
      </c>
      <c r="L78" s="114"/>
    </row>
    <row r="79" spans="1:12" ht="12.75" customHeight="1">
      <c r="A79" s="113"/>
      <c r="B79" s="106">
        <f>'Tax Invoice'!D75</f>
        <v>2</v>
      </c>
      <c r="C79" s="10" t="s">
        <v>760</v>
      </c>
      <c r="D79" s="10" t="s">
        <v>760</v>
      </c>
      <c r="E79" s="117" t="s">
        <v>25</v>
      </c>
      <c r="F79" s="140" t="s">
        <v>110</v>
      </c>
      <c r="G79" s="141"/>
      <c r="H79" s="11" t="s">
        <v>761</v>
      </c>
      <c r="I79" s="14">
        <f t="shared" si="2"/>
        <v>4.9000000000000004</v>
      </c>
      <c r="J79" s="14">
        <v>4.9000000000000004</v>
      </c>
      <c r="K79" s="108">
        <f t="shared" si="3"/>
        <v>9.8000000000000007</v>
      </c>
      <c r="L79" s="114"/>
    </row>
    <row r="80" spans="1:12" ht="12.75" customHeight="1">
      <c r="A80" s="113"/>
      <c r="B80" s="106">
        <f>'Tax Invoice'!D76</f>
        <v>2</v>
      </c>
      <c r="C80" s="10" t="s">
        <v>762</v>
      </c>
      <c r="D80" s="10" t="s">
        <v>762</v>
      </c>
      <c r="E80" s="117" t="s">
        <v>27</v>
      </c>
      <c r="F80" s="140" t="s">
        <v>673</v>
      </c>
      <c r="G80" s="141"/>
      <c r="H80" s="11" t="s">
        <v>763</v>
      </c>
      <c r="I80" s="14">
        <f t="shared" si="2"/>
        <v>20.67</v>
      </c>
      <c r="J80" s="14">
        <v>20.67</v>
      </c>
      <c r="K80" s="108">
        <f t="shared" si="3"/>
        <v>41.34</v>
      </c>
      <c r="L80" s="114"/>
    </row>
    <row r="81" spans="1:12" ht="36" customHeight="1">
      <c r="A81" s="113"/>
      <c r="B81" s="106">
        <f>'Tax Invoice'!D77</f>
        <v>1</v>
      </c>
      <c r="C81" s="10" t="s">
        <v>764</v>
      </c>
      <c r="D81" s="10" t="s">
        <v>764</v>
      </c>
      <c r="E81" s="117" t="s">
        <v>26</v>
      </c>
      <c r="F81" s="140" t="s">
        <v>107</v>
      </c>
      <c r="G81" s="141"/>
      <c r="H81" s="11" t="s">
        <v>823</v>
      </c>
      <c r="I81" s="14">
        <f t="shared" si="2"/>
        <v>70.400000000000006</v>
      </c>
      <c r="J81" s="14">
        <v>70.400000000000006</v>
      </c>
      <c r="K81" s="108">
        <f t="shared" si="3"/>
        <v>70.400000000000006</v>
      </c>
      <c r="L81" s="114"/>
    </row>
    <row r="82" spans="1:12" ht="36" customHeight="1">
      <c r="A82" s="113"/>
      <c r="B82" s="106">
        <f>'Tax Invoice'!D78</f>
        <v>2</v>
      </c>
      <c r="C82" s="10" t="s">
        <v>765</v>
      </c>
      <c r="D82" s="10" t="s">
        <v>765</v>
      </c>
      <c r="E82" s="117" t="s">
        <v>26</v>
      </c>
      <c r="F82" s="140" t="s">
        <v>239</v>
      </c>
      <c r="G82" s="141"/>
      <c r="H82" s="11" t="s">
        <v>766</v>
      </c>
      <c r="I82" s="14">
        <f t="shared" si="2"/>
        <v>87.56</v>
      </c>
      <c r="J82" s="14">
        <v>87.56</v>
      </c>
      <c r="K82" s="108">
        <f t="shared" si="3"/>
        <v>175.12</v>
      </c>
      <c r="L82" s="114"/>
    </row>
    <row r="83" spans="1:12" ht="12.75" customHeight="1">
      <c r="A83" s="113"/>
      <c r="B83" s="106">
        <f>'Tax Invoice'!D79</f>
        <v>2</v>
      </c>
      <c r="C83" s="10" t="s">
        <v>767</v>
      </c>
      <c r="D83" s="10" t="s">
        <v>804</v>
      </c>
      <c r="E83" s="117" t="s">
        <v>768</v>
      </c>
      <c r="F83" s="140"/>
      <c r="G83" s="141"/>
      <c r="H83" s="11" t="s">
        <v>769</v>
      </c>
      <c r="I83" s="14">
        <f t="shared" si="2"/>
        <v>48.69</v>
      </c>
      <c r="J83" s="14">
        <v>48.69</v>
      </c>
      <c r="K83" s="108">
        <f t="shared" si="3"/>
        <v>97.38</v>
      </c>
      <c r="L83" s="114"/>
    </row>
    <row r="84" spans="1:12" ht="12.75" customHeight="1">
      <c r="A84" s="113"/>
      <c r="B84" s="106">
        <f>'Tax Invoice'!D80</f>
        <v>2</v>
      </c>
      <c r="C84" s="10" t="s">
        <v>767</v>
      </c>
      <c r="D84" s="10" t="s">
        <v>805</v>
      </c>
      <c r="E84" s="117" t="s">
        <v>753</v>
      </c>
      <c r="F84" s="140"/>
      <c r="G84" s="141"/>
      <c r="H84" s="11" t="s">
        <v>769</v>
      </c>
      <c r="I84" s="14">
        <f t="shared" si="2"/>
        <v>52.19</v>
      </c>
      <c r="J84" s="14">
        <v>52.19</v>
      </c>
      <c r="K84" s="108">
        <f t="shared" si="3"/>
        <v>104.38</v>
      </c>
      <c r="L84" s="114"/>
    </row>
    <row r="85" spans="1:12" ht="12.75" customHeight="1">
      <c r="A85" s="113"/>
      <c r="B85" s="106">
        <f>'Tax Invoice'!D81</f>
        <v>2</v>
      </c>
      <c r="C85" s="10" t="s">
        <v>767</v>
      </c>
      <c r="D85" s="10" t="s">
        <v>806</v>
      </c>
      <c r="E85" s="117" t="s">
        <v>748</v>
      </c>
      <c r="F85" s="140"/>
      <c r="G85" s="141"/>
      <c r="H85" s="11" t="s">
        <v>769</v>
      </c>
      <c r="I85" s="14">
        <f t="shared" si="2"/>
        <v>81.96</v>
      </c>
      <c r="J85" s="14">
        <v>81.96</v>
      </c>
      <c r="K85" s="108">
        <f t="shared" si="3"/>
        <v>163.92</v>
      </c>
      <c r="L85" s="114"/>
    </row>
    <row r="86" spans="1:12" ht="24" customHeight="1">
      <c r="A86" s="113"/>
      <c r="B86" s="106">
        <f>'Tax Invoice'!D82</f>
        <v>6</v>
      </c>
      <c r="C86" s="10" t="s">
        <v>770</v>
      </c>
      <c r="D86" s="10" t="s">
        <v>807</v>
      </c>
      <c r="E86" s="117" t="s">
        <v>753</v>
      </c>
      <c r="F86" s="140"/>
      <c r="G86" s="141"/>
      <c r="H86" s="11" t="s">
        <v>771</v>
      </c>
      <c r="I86" s="14">
        <f t="shared" ref="I86:I111" si="4">ROUNDUP(J86*$N$1,2)</f>
        <v>69.7</v>
      </c>
      <c r="J86" s="14">
        <v>69.7</v>
      </c>
      <c r="K86" s="108">
        <f t="shared" ref="K86:K111" si="5">I86*B86</f>
        <v>418.20000000000005</v>
      </c>
      <c r="L86" s="114"/>
    </row>
    <row r="87" spans="1:12" ht="12.75" customHeight="1">
      <c r="A87" s="113"/>
      <c r="B87" s="106">
        <f>'Tax Invoice'!D83</f>
        <v>2</v>
      </c>
      <c r="C87" s="10" t="s">
        <v>772</v>
      </c>
      <c r="D87" s="10" t="s">
        <v>808</v>
      </c>
      <c r="E87" s="117" t="s">
        <v>753</v>
      </c>
      <c r="F87" s="140" t="s">
        <v>637</v>
      </c>
      <c r="G87" s="141"/>
      <c r="H87" s="11" t="s">
        <v>773</v>
      </c>
      <c r="I87" s="14">
        <f t="shared" si="4"/>
        <v>17.16</v>
      </c>
      <c r="J87" s="14">
        <v>17.16</v>
      </c>
      <c r="K87" s="108">
        <f t="shared" si="5"/>
        <v>34.32</v>
      </c>
      <c r="L87" s="114"/>
    </row>
    <row r="88" spans="1:12" ht="12.75" customHeight="1">
      <c r="A88" s="113"/>
      <c r="B88" s="106">
        <f>'Tax Invoice'!D84</f>
        <v>2</v>
      </c>
      <c r="C88" s="10" t="s">
        <v>772</v>
      </c>
      <c r="D88" s="10" t="s">
        <v>808</v>
      </c>
      <c r="E88" s="117" t="s">
        <v>753</v>
      </c>
      <c r="F88" s="140" t="s">
        <v>638</v>
      </c>
      <c r="G88" s="141"/>
      <c r="H88" s="11" t="s">
        <v>773</v>
      </c>
      <c r="I88" s="14">
        <f t="shared" si="4"/>
        <v>17.16</v>
      </c>
      <c r="J88" s="14">
        <v>17.16</v>
      </c>
      <c r="K88" s="108">
        <f t="shared" si="5"/>
        <v>34.32</v>
      </c>
      <c r="L88" s="114"/>
    </row>
    <row r="89" spans="1:12" ht="12.75" customHeight="1">
      <c r="A89" s="113"/>
      <c r="B89" s="106">
        <f>'Tax Invoice'!D85</f>
        <v>8</v>
      </c>
      <c r="C89" s="10" t="s">
        <v>772</v>
      </c>
      <c r="D89" s="10" t="s">
        <v>809</v>
      </c>
      <c r="E89" s="117" t="s">
        <v>746</v>
      </c>
      <c r="F89" s="140" t="s">
        <v>636</v>
      </c>
      <c r="G89" s="141"/>
      <c r="H89" s="11" t="s">
        <v>773</v>
      </c>
      <c r="I89" s="14">
        <f t="shared" si="4"/>
        <v>18.559999999999999</v>
      </c>
      <c r="J89" s="14">
        <v>18.559999999999999</v>
      </c>
      <c r="K89" s="108">
        <f t="shared" si="5"/>
        <v>148.47999999999999</v>
      </c>
      <c r="L89" s="114"/>
    </row>
    <row r="90" spans="1:12" ht="12.75" customHeight="1">
      <c r="A90" s="113"/>
      <c r="B90" s="106">
        <f>'Tax Invoice'!D86</f>
        <v>10</v>
      </c>
      <c r="C90" s="10" t="s">
        <v>772</v>
      </c>
      <c r="D90" s="10" t="s">
        <v>809</v>
      </c>
      <c r="E90" s="117" t="s">
        <v>746</v>
      </c>
      <c r="F90" s="140" t="s">
        <v>637</v>
      </c>
      <c r="G90" s="141"/>
      <c r="H90" s="11" t="s">
        <v>773</v>
      </c>
      <c r="I90" s="14">
        <f t="shared" si="4"/>
        <v>18.559999999999999</v>
      </c>
      <c r="J90" s="14">
        <v>18.559999999999999</v>
      </c>
      <c r="K90" s="108">
        <f t="shared" si="5"/>
        <v>185.6</v>
      </c>
      <c r="L90" s="114"/>
    </row>
    <row r="91" spans="1:12" ht="12.75" customHeight="1">
      <c r="A91" s="113"/>
      <c r="B91" s="106">
        <f>'Tax Invoice'!D87</f>
        <v>10</v>
      </c>
      <c r="C91" s="10" t="s">
        <v>772</v>
      </c>
      <c r="D91" s="10" t="s">
        <v>809</v>
      </c>
      <c r="E91" s="117" t="s">
        <v>746</v>
      </c>
      <c r="F91" s="140" t="s">
        <v>638</v>
      </c>
      <c r="G91" s="141"/>
      <c r="H91" s="11" t="s">
        <v>773</v>
      </c>
      <c r="I91" s="14">
        <f t="shared" si="4"/>
        <v>18.559999999999999</v>
      </c>
      <c r="J91" s="14">
        <v>18.559999999999999</v>
      </c>
      <c r="K91" s="108">
        <f t="shared" si="5"/>
        <v>185.6</v>
      </c>
      <c r="L91" s="114"/>
    </row>
    <row r="92" spans="1:12" ht="12.75" customHeight="1">
      <c r="A92" s="113"/>
      <c r="B92" s="106">
        <f>'Tax Invoice'!D88</f>
        <v>2</v>
      </c>
      <c r="C92" s="10" t="s">
        <v>772</v>
      </c>
      <c r="D92" s="10" t="s">
        <v>810</v>
      </c>
      <c r="E92" s="117" t="s">
        <v>748</v>
      </c>
      <c r="F92" s="140" t="s">
        <v>637</v>
      </c>
      <c r="G92" s="141"/>
      <c r="H92" s="11" t="s">
        <v>773</v>
      </c>
      <c r="I92" s="14">
        <f t="shared" si="4"/>
        <v>19.96</v>
      </c>
      <c r="J92" s="14">
        <v>19.96</v>
      </c>
      <c r="K92" s="108">
        <f t="shared" si="5"/>
        <v>39.92</v>
      </c>
      <c r="L92" s="114"/>
    </row>
    <row r="93" spans="1:12" ht="12.75" customHeight="1">
      <c r="A93" s="113"/>
      <c r="B93" s="106">
        <f>'Tax Invoice'!D89</f>
        <v>2</v>
      </c>
      <c r="C93" s="10" t="s">
        <v>772</v>
      </c>
      <c r="D93" s="10" t="s">
        <v>810</v>
      </c>
      <c r="E93" s="117" t="s">
        <v>748</v>
      </c>
      <c r="F93" s="140" t="s">
        <v>638</v>
      </c>
      <c r="G93" s="141"/>
      <c r="H93" s="11" t="s">
        <v>773</v>
      </c>
      <c r="I93" s="14">
        <f t="shared" si="4"/>
        <v>19.96</v>
      </c>
      <c r="J93" s="14">
        <v>19.96</v>
      </c>
      <c r="K93" s="108">
        <f t="shared" si="5"/>
        <v>39.92</v>
      </c>
      <c r="L93" s="114"/>
    </row>
    <row r="94" spans="1:12" ht="12.75" customHeight="1">
      <c r="A94" s="113"/>
      <c r="B94" s="106">
        <f>'Tax Invoice'!D90</f>
        <v>2</v>
      </c>
      <c r="C94" s="10" t="s">
        <v>772</v>
      </c>
      <c r="D94" s="10" t="s">
        <v>811</v>
      </c>
      <c r="E94" s="117" t="s">
        <v>774</v>
      </c>
      <c r="F94" s="140" t="s">
        <v>636</v>
      </c>
      <c r="G94" s="141"/>
      <c r="H94" s="11" t="s">
        <v>773</v>
      </c>
      <c r="I94" s="14">
        <f t="shared" si="4"/>
        <v>21.37</v>
      </c>
      <c r="J94" s="14">
        <v>21.37</v>
      </c>
      <c r="K94" s="108">
        <f t="shared" si="5"/>
        <v>42.74</v>
      </c>
      <c r="L94" s="114"/>
    </row>
    <row r="95" spans="1:12" ht="12.75" customHeight="1">
      <c r="A95" s="113"/>
      <c r="B95" s="106">
        <f>'Tax Invoice'!D91</f>
        <v>4</v>
      </c>
      <c r="C95" s="10" t="s">
        <v>772</v>
      </c>
      <c r="D95" s="10" t="s">
        <v>811</v>
      </c>
      <c r="E95" s="117" t="s">
        <v>774</v>
      </c>
      <c r="F95" s="140" t="s">
        <v>637</v>
      </c>
      <c r="G95" s="141"/>
      <c r="H95" s="11" t="s">
        <v>773</v>
      </c>
      <c r="I95" s="14">
        <f t="shared" si="4"/>
        <v>21.37</v>
      </c>
      <c r="J95" s="14">
        <v>21.37</v>
      </c>
      <c r="K95" s="108">
        <f t="shared" si="5"/>
        <v>85.48</v>
      </c>
      <c r="L95" s="114"/>
    </row>
    <row r="96" spans="1:12" ht="12.75" customHeight="1">
      <c r="A96" s="113"/>
      <c r="B96" s="106">
        <f>'Tax Invoice'!D92</f>
        <v>4</v>
      </c>
      <c r="C96" s="10" t="s">
        <v>772</v>
      </c>
      <c r="D96" s="10" t="s">
        <v>811</v>
      </c>
      <c r="E96" s="117" t="s">
        <v>774</v>
      </c>
      <c r="F96" s="140" t="s">
        <v>638</v>
      </c>
      <c r="G96" s="141"/>
      <c r="H96" s="11" t="s">
        <v>773</v>
      </c>
      <c r="I96" s="14">
        <f t="shared" si="4"/>
        <v>21.37</v>
      </c>
      <c r="J96" s="14">
        <v>21.37</v>
      </c>
      <c r="K96" s="108">
        <f t="shared" si="5"/>
        <v>85.48</v>
      </c>
      <c r="L96" s="114"/>
    </row>
    <row r="97" spans="1:12" ht="12.75" customHeight="1">
      <c r="A97" s="113"/>
      <c r="B97" s="106">
        <f>'Tax Invoice'!D93</f>
        <v>2</v>
      </c>
      <c r="C97" s="10" t="s">
        <v>772</v>
      </c>
      <c r="D97" s="10" t="s">
        <v>812</v>
      </c>
      <c r="E97" s="117" t="s">
        <v>775</v>
      </c>
      <c r="F97" s="140" t="s">
        <v>637</v>
      </c>
      <c r="G97" s="141"/>
      <c r="H97" s="11" t="s">
        <v>773</v>
      </c>
      <c r="I97" s="14">
        <f t="shared" si="4"/>
        <v>22.77</v>
      </c>
      <c r="J97" s="14">
        <v>22.77</v>
      </c>
      <c r="K97" s="108">
        <f t="shared" si="5"/>
        <v>45.54</v>
      </c>
      <c r="L97" s="114"/>
    </row>
    <row r="98" spans="1:12" ht="12.75" customHeight="1">
      <c r="A98" s="113"/>
      <c r="B98" s="106">
        <f>'Tax Invoice'!D94</f>
        <v>2</v>
      </c>
      <c r="C98" s="10" t="s">
        <v>772</v>
      </c>
      <c r="D98" s="10" t="s">
        <v>813</v>
      </c>
      <c r="E98" s="117" t="s">
        <v>776</v>
      </c>
      <c r="F98" s="140" t="s">
        <v>637</v>
      </c>
      <c r="G98" s="141"/>
      <c r="H98" s="11" t="s">
        <v>773</v>
      </c>
      <c r="I98" s="14">
        <f t="shared" si="4"/>
        <v>24.17</v>
      </c>
      <c r="J98" s="14">
        <v>24.17</v>
      </c>
      <c r="K98" s="108">
        <f t="shared" si="5"/>
        <v>48.34</v>
      </c>
      <c r="L98" s="114"/>
    </row>
    <row r="99" spans="1:12" ht="12.75" customHeight="1">
      <c r="A99" s="113"/>
      <c r="B99" s="106">
        <f>'Tax Invoice'!D95</f>
        <v>2</v>
      </c>
      <c r="C99" s="10" t="s">
        <v>772</v>
      </c>
      <c r="D99" s="10" t="s">
        <v>813</v>
      </c>
      <c r="E99" s="117" t="s">
        <v>776</v>
      </c>
      <c r="F99" s="140" t="s">
        <v>638</v>
      </c>
      <c r="G99" s="141"/>
      <c r="H99" s="11" t="s">
        <v>773</v>
      </c>
      <c r="I99" s="14">
        <f t="shared" si="4"/>
        <v>24.17</v>
      </c>
      <c r="J99" s="14">
        <v>24.17</v>
      </c>
      <c r="K99" s="108">
        <f t="shared" si="5"/>
        <v>48.34</v>
      </c>
      <c r="L99" s="114"/>
    </row>
    <row r="100" spans="1:12" ht="12.75" customHeight="1">
      <c r="A100" s="113"/>
      <c r="B100" s="106">
        <f>'Tax Invoice'!D96</f>
        <v>2</v>
      </c>
      <c r="C100" s="10" t="s">
        <v>772</v>
      </c>
      <c r="D100" s="10" t="s">
        <v>814</v>
      </c>
      <c r="E100" s="117" t="s">
        <v>777</v>
      </c>
      <c r="F100" s="140" t="s">
        <v>637</v>
      </c>
      <c r="G100" s="141"/>
      <c r="H100" s="11" t="s">
        <v>773</v>
      </c>
      <c r="I100" s="14">
        <f t="shared" si="4"/>
        <v>25.92</v>
      </c>
      <c r="J100" s="14">
        <v>25.92</v>
      </c>
      <c r="K100" s="108">
        <f t="shared" si="5"/>
        <v>51.84</v>
      </c>
      <c r="L100" s="114"/>
    </row>
    <row r="101" spans="1:12" ht="12.75" customHeight="1">
      <c r="A101" s="113"/>
      <c r="B101" s="106">
        <f>'Tax Invoice'!D97</f>
        <v>2</v>
      </c>
      <c r="C101" s="10" t="s">
        <v>772</v>
      </c>
      <c r="D101" s="10" t="s">
        <v>814</v>
      </c>
      <c r="E101" s="117" t="s">
        <v>777</v>
      </c>
      <c r="F101" s="140" t="s">
        <v>638</v>
      </c>
      <c r="G101" s="141"/>
      <c r="H101" s="11" t="s">
        <v>773</v>
      </c>
      <c r="I101" s="14">
        <f t="shared" si="4"/>
        <v>25.92</v>
      </c>
      <c r="J101" s="14">
        <v>25.92</v>
      </c>
      <c r="K101" s="108">
        <f t="shared" si="5"/>
        <v>51.84</v>
      </c>
      <c r="L101" s="114"/>
    </row>
    <row r="102" spans="1:12" ht="12.75" customHeight="1">
      <c r="A102" s="113"/>
      <c r="B102" s="106">
        <f>'Tax Invoice'!D98</f>
        <v>2</v>
      </c>
      <c r="C102" s="10" t="s">
        <v>772</v>
      </c>
      <c r="D102" s="10" t="s">
        <v>815</v>
      </c>
      <c r="E102" s="117" t="s">
        <v>778</v>
      </c>
      <c r="F102" s="140" t="s">
        <v>637</v>
      </c>
      <c r="G102" s="141"/>
      <c r="H102" s="11" t="s">
        <v>773</v>
      </c>
      <c r="I102" s="14">
        <f t="shared" si="4"/>
        <v>28.02</v>
      </c>
      <c r="J102" s="14">
        <v>28.02</v>
      </c>
      <c r="K102" s="108">
        <f t="shared" si="5"/>
        <v>56.04</v>
      </c>
      <c r="L102" s="114"/>
    </row>
    <row r="103" spans="1:12" ht="12.75" customHeight="1">
      <c r="A103" s="113"/>
      <c r="B103" s="106">
        <f>'Tax Invoice'!D99</f>
        <v>2</v>
      </c>
      <c r="C103" s="10" t="s">
        <v>772</v>
      </c>
      <c r="D103" s="10" t="s">
        <v>815</v>
      </c>
      <c r="E103" s="117" t="s">
        <v>778</v>
      </c>
      <c r="F103" s="140" t="s">
        <v>638</v>
      </c>
      <c r="G103" s="141"/>
      <c r="H103" s="11" t="s">
        <v>773</v>
      </c>
      <c r="I103" s="14">
        <f t="shared" si="4"/>
        <v>28.02</v>
      </c>
      <c r="J103" s="14">
        <v>28.02</v>
      </c>
      <c r="K103" s="108">
        <f t="shared" si="5"/>
        <v>56.04</v>
      </c>
      <c r="L103" s="114"/>
    </row>
    <row r="104" spans="1:12" ht="24" customHeight="1">
      <c r="A104" s="113"/>
      <c r="B104" s="106">
        <f>'Tax Invoice'!D100</f>
        <v>2</v>
      </c>
      <c r="C104" s="10" t="s">
        <v>779</v>
      </c>
      <c r="D104" s="10" t="s">
        <v>816</v>
      </c>
      <c r="E104" s="117" t="s">
        <v>746</v>
      </c>
      <c r="F104" s="140"/>
      <c r="G104" s="141"/>
      <c r="H104" s="11" t="s">
        <v>780</v>
      </c>
      <c r="I104" s="14">
        <f t="shared" si="4"/>
        <v>21.72</v>
      </c>
      <c r="J104" s="14">
        <v>21.72</v>
      </c>
      <c r="K104" s="108">
        <f t="shared" si="5"/>
        <v>43.44</v>
      </c>
      <c r="L104" s="114"/>
    </row>
    <row r="105" spans="1:12" ht="12.75" customHeight="1">
      <c r="A105" s="113"/>
      <c r="B105" s="106">
        <f>'Tax Invoice'!D101</f>
        <v>2</v>
      </c>
      <c r="C105" s="10" t="s">
        <v>781</v>
      </c>
      <c r="D105" s="10" t="s">
        <v>781</v>
      </c>
      <c r="E105" s="117" t="s">
        <v>23</v>
      </c>
      <c r="F105" s="140"/>
      <c r="G105" s="141"/>
      <c r="H105" s="11" t="s">
        <v>782</v>
      </c>
      <c r="I105" s="14">
        <f t="shared" si="4"/>
        <v>34.68</v>
      </c>
      <c r="J105" s="14">
        <v>34.68</v>
      </c>
      <c r="K105" s="108">
        <f t="shared" si="5"/>
        <v>69.36</v>
      </c>
      <c r="L105" s="114"/>
    </row>
    <row r="106" spans="1:12" ht="36" customHeight="1">
      <c r="A106" s="113"/>
      <c r="B106" s="106">
        <f>'Tax Invoice'!D102</f>
        <v>2</v>
      </c>
      <c r="C106" s="10" t="s">
        <v>783</v>
      </c>
      <c r="D106" s="10" t="s">
        <v>817</v>
      </c>
      <c r="E106" s="117" t="s">
        <v>784</v>
      </c>
      <c r="F106" s="140" t="s">
        <v>239</v>
      </c>
      <c r="G106" s="141"/>
      <c r="H106" s="11" t="s">
        <v>785</v>
      </c>
      <c r="I106" s="14">
        <f t="shared" si="4"/>
        <v>69.7</v>
      </c>
      <c r="J106" s="14">
        <v>69.7</v>
      </c>
      <c r="K106" s="108">
        <f t="shared" si="5"/>
        <v>139.4</v>
      </c>
      <c r="L106" s="114"/>
    </row>
    <row r="107" spans="1:12" ht="24" customHeight="1">
      <c r="A107" s="113"/>
      <c r="B107" s="106">
        <f>'Tax Invoice'!D103</f>
        <v>4</v>
      </c>
      <c r="C107" s="10" t="s">
        <v>786</v>
      </c>
      <c r="D107" s="10" t="s">
        <v>786</v>
      </c>
      <c r="E107" s="117" t="s">
        <v>273</v>
      </c>
      <c r="F107" s="140" t="s">
        <v>26</v>
      </c>
      <c r="G107" s="141"/>
      <c r="H107" s="11" t="s">
        <v>787</v>
      </c>
      <c r="I107" s="14">
        <f t="shared" si="4"/>
        <v>59.19</v>
      </c>
      <c r="J107" s="14">
        <v>59.19</v>
      </c>
      <c r="K107" s="108">
        <f t="shared" si="5"/>
        <v>236.76</v>
      </c>
      <c r="L107" s="114"/>
    </row>
    <row r="108" spans="1:12" ht="24" customHeight="1">
      <c r="A108" s="113"/>
      <c r="B108" s="106">
        <f>'Tax Invoice'!D104</f>
        <v>4</v>
      </c>
      <c r="C108" s="10" t="s">
        <v>788</v>
      </c>
      <c r="D108" s="10" t="s">
        <v>788</v>
      </c>
      <c r="E108" s="117" t="s">
        <v>26</v>
      </c>
      <c r="F108" s="140" t="s">
        <v>110</v>
      </c>
      <c r="G108" s="141"/>
      <c r="H108" s="11" t="s">
        <v>789</v>
      </c>
      <c r="I108" s="14">
        <f t="shared" si="4"/>
        <v>27.32</v>
      </c>
      <c r="J108" s="14">
        <v>27.32</v>
      </c>
      <c r="K108" s="108">
        <f t="shared" si="5"/>
        <v>109.28</v>
      </c>
      <c r="L108" s="114"/>
    </row>
    <row r="109" spans="1:12" ht="24" customHeight="1">
      <c r="A109" s="113"/>
      <c r="B109" s="106">
        <f>'Tax Invoice'!D105</f>
        <v>1</v>
      </c>
      <c r="C109" s="10" t="s">
        <v>790</v>
      </c>
      <c r="D109" s="10" t="s">
        <v>790</v>
      </c>
      <c r="E109" s="117" t="s">
        <v>673</v>
      </c>
      <c r="F109" s="140"/>
      <c r="G109" s="141"/>
      <c r="H109" s="11" t="s">
        <v>791</v>
      </c>
      <c r="I109" s="14">
        <f t="shared" si="4"/>
        <v>67.95</v>
      </c>
      <c r="J109" s="14">
        <v>67.95</v>
      </c>
      <c r="K109" s="108">
        <f t="shared" si="5"/>
        <v>67.95</v>
      </c>
      <c r="L109" s="114"/>
    </row>
    <row r="110" spans="1:12" ht="24" customHeight="1">
      <c r="A110" s="113"/>
      <c r="B110" s="106">
        <f>'Tax Invoice'!D106</f>
        <v>1</v>
      </c>
      <c r="C110" s="10" t="s">
        <v>792</v>
      </c>
      <c r="D110" s="10" t="s">
        <v>792</v>
      </c>
      <c r="E110" s="117" t="s">
        <v>107</v>
      </c>
      <c r="F110" s="140"/>
      <c r="G110" s="141"/>
      <c r="H110" s="11" t="s">
        <v>793</v>
      </c>
      <c r="I110" s="14">
        <f t="shared" si="4"/>
        <v>129.59</v>
      </c>
      <c r="J110" s="14">
        <v>129.59</v>
      </c>
      <c r="K110" s="108">
        <f t="shared" si="5"/>
        <v>129.59</v>
      </c>
      <c r="L110" s="114"/>
    </row>
    <row r="111" spans="1:12" ht="24" customHeight="1">
      <c r="A111" s="113"/>
      <c r="B111" s="107">
        <f>'Tax Invoice'!D107</f>
        <v>1</v>
      </c>
      <c r="C111" s="12" t="s">
        <v>794</v>
      </c>
      <c r="D111" s="12" t="s">
        <v>794</v>
      </c>
      <c r="E111" s="118" t="s">
        <v>27</v>
      </c>
      <c r="F111" s="150" t="s">
        <v>673</v>
      </c>
      <c r="G111" s="151"/>
      <c r="H111" s="13" t="s">
        <v>795</v>
      </c>
      <c r="I111" s="15">
        <f t="shared" si="4"/>
        <v>119.09</v>
      </c>
      <c r="J111" s="15">
        <v>119.09</v>
      </c>
      <c r="K111" s="109">
        <f t="shared" si="5"/>
        <v>119.09</v>
      </c>
      <c r="L111" s="114"/>
    </row>
    <row r="112" spans="1:12" ht="12.75" customHeight="1">
      <c r="A112" s="113"/>
      <c r="B112" s="126">
        <f>SUM(B22:B111)</f>
        <v>467</v>
      </c>
      <c r="C112" s="126" t="s">
        <v>144</v>
      </c>
      <c r="D112" s="126"/>
      <c r="E112" s="126"/>
      <c r="F112" s="126"/>
      <c r="G112" s="126"/>
      <c r="H112" s="126"/>
      <c r="I112" s="127" t="s">
        <v>255</v>
      </c>
      <c r="J112" s="127" t="s">
        <v>255</v>
      </c>
      <c r="K112" s="128">
        <f>SUM(K22:K111)</f>
        <v>9154.1300000000028</v>
      </c>
      <c r="L112" s="114"/>
    </row>
    <row r="113" spans="1:12" ht="12.75" customHeight="1">
      <c r="A113" s="113"/>
      <c r="B113" s="126"/>
      <c r="C113" s="126"/>
      <c r="D113" s="126"/>
      <c r="E113" s="126"/>
      <c r="F113" s="126"/>
      <c r="G113" s="126"/>
      <c r="H113" s="126"/>
      <c r="I113" s="127" t="s">
        <v>184</v>
      </c>
      <c r="J113" s="127" t="s">
        <v>184</v>
      </c>
      <c r="K113" s="128">
        <f>Invoice!J113</f>
        <v>-3661.6520000000014</v>
      </c>
      <c r="L113" s="114"/>
    </row>
    <row r="114" spans="1:12" ht="12.75" customHeight="1" outlineLevel="1">
      <c r="A114" s="113"/>
      <c r="B114" s="126"/>
      <c r="C114" s="126"/>
      <c r="D114" s="126"/>
      <c r="E114" s="126"/>
      <c r="F114" s="126"/>
      <c r="G114" s="126"/>
      <c r="H114" s="126"/>
      <c r="I114" s="127" t="s">
        <v>185</v>
      </c>
      <c r="J114" s="127" t="s">
        <v>185</v>
      </c>
      <c r="K114" s="128">
        <f>Invoice!J114</f>
        <v>0</v>
      </c>
      <c r="L114" s="114"/>
    </row>
    <row r="115" spans="1:12" ht="12.75" customHeight="1">
      <c r="A115" s="113"/>
      <c r="B115" s="126"/>
      <c r="C115" s="126"/>
      <c r="D115" s="126"/>
      <c r="E115" s="126"/>
      <c r="F115" s="126"/>
      <c r="G115" s="126"/>
      <c r="H115" s="126"/>
      <c r="I115" s="127" t="s">
        <v>257</v>
      </c>
      <c r="J115" s="127" t="s">
        <v>257</v>
      </c>
      <c r="K115" s="128">
        <f>SUM(K112:K114)</f>
        <v>5492.478000000001</v>
      </c>
      <c r="L115" s="114"/>
    </row>
    <row r="116" spans="1:12" ht="12.75" customHeight="1">
      <c r="A116" s="6"/>
      <c r="B116" s="7"/>
      <c r="C116" s="7"/>
      <c r="D116" s="7"/>
      <c r="E116" s="7"/>
      <c r="F116" s="7"/>
      <c r="G116" s="7"/>
      <c r="H116" s="7" t="s">
        <v>818</v>
      </c>
      <c r="I116" s="7"/>
      <c r="J116" s="7"/>
      <c r="K116" s="7"/>
      <c r="L116" s="8"/>
    </row>
    <row r="117" spans="1:12" ht="12.75" customHeight="1"/>
    <row r="118" spans="1:12" ht="12.75" customHeight="1"/>
    <row r="119" spans="1:12" ht="12.75" customHeight="1"/>
    <row r="120" spans="1:12" ht="12.75" customHeight="1"/>
    <row r="121" spans="1:12" ht="12.75" customHeight="1"/>
    <row r="122" spans="1:12" ht="12.75" customHeight="1"/>
    <row r="123" spans="1:12" ht="12.75" customHeight="1"/>
  </sheetData>
  <mergeCells count="94">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K10:K11"/>
    <mergeCell ref="K14:K15"/>
    <mergeCell ref="F25:G25"/>
    <mergeCell ref="F26:G26"/>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120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C18" sqref="C18:C107"/>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145</v>
      </c>
      <c r="B1" s="17" t="s">
        <v>146</v>
      </c>
      <c r="C1" s="17"/>
      <c r="D1" s="18"/>
      <c r="E1" s="18"/>
      <c r="F1" s="18"/>
      <c r="G1" s="18"/>
      <c r="H1" s="19"/>
      <c r="I1" s="20"/>
      <c r="N1" s="91">
        <f>N2/N3</f>
        <v>1</v>
      </c>
      <c r="O1" s="21" t="s">
        <v>181</v>
      </c>
    </row>
    <row r="2" spans="1:15" s="21" customFormat="1" ht="13.5" thickBot="1">
      <c r="A2" s="22" t="s">
        <v>147</v>
      </c>
      <c r="B2" s="23" t="s">
        <v>148</v>
      </c>
      <c r="C2" s="23"/>
      <c r="D2" s="24"/>
      <c r="E2" s="25"/>
      <c r="G2" s="26" t="s">
        <v>149</v>
      </c>
      <c r="H2" s="27" t="s">
        <v>150</v>
      </c>
      <c r="N2" s="21">
        <v>9154.1300000000028</v>
      </c>
      <c r="O2" s="21" t="s">
        <v>259</v>
      </c>
    </row>
    <row r="3" spans="1:15" s="21" customFormat="1" ht="15" customHeight="1" thickBot="1">
      <c r="A3" s="22" t="s">
        <v>151</v>
      </c>
      <c r="G3" s="28">
        <f>Invoice!J14</f>
        <v>45260</v>
      </c>
      <c r="H3" s="29"/>
      <c r="N3" s="21">
        <v>9154.1300000000028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4"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2" t="s">
        <v>158</v>
      </c>
      <c r="L11" s="46" t="s">
        <v>159</v>
      </c>
      <c r="M11" s="21">
        <f>VLOOKUP(G3,[1]Sheet1!$A$9:$I$7290,2,FALSE)</f>
        <v>34.78</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92" t="s">
        <v>160</v>
      </c>
      <c r="L12" s="46" t="s">
        <v>133</v>
      </c>
      <c r="M12" s="21">
        <f>VLOOKUP(G3,[1]Sheet1!$A$9:$I$7290,3,FALSE)</f>
        <v>37.96</v>
      </c>
    </row>
    <row r="13" spans="1:15" s="21" customFormat="1" ht="15.75" thickBot="1">
      <c r="A13" s="41" t="str">
        <f>'Copy paste to Here'!G13</f>
        <v>10500 Bangkok</v>
      </c>
      <c r="B13" s="42"/>
      <c r="C13" s="42"/>
      <c r="D13" s="42"/>
      <c r="E13" s="110" t="s">
        <v>276</v>
      </c>
      <c r="F13" s="43" t="str">
        <f>'Copy paste to Here'!B13</f>
        <v>10500 Bangkok</v>
      </c>
      <c r="G13" s="44"/>
      <c r="H13" s="45"/>
      <c r="K13" s="92" t="s">
        <v>161</v>
      </c>
      <c r="L13" s="46" t="s">
        <v>162</v>
      </c>
      <c r="M13" s="112">
        <f>VLOOKUP(G3,[1]Sheet1!$A$9:$I$7290,4,FALSE)</f>
        <v>43.91</v>
      </c>
    </row>
    <row r="14" spans="1:15" s="21" customFormat="1" ht="15.75" thickBot="1">
      <c r="A14" s="41" t="str">
        <f>'Copy paste to Here'!G14</f>
        <v>Thailand</v>
      </c>
      <c r="B14" s="42"/>
      <c r="C14" s="42"/>
      <c r="D14" s="42"/>
      <c r="E14" s="110">
        <f>VLOOKUP(J9,$L$10:$M$17,2,FALSE)</f>
        <v>1</v>
      </c>
      <c r="F14" s="43" t="str">
        <f>'Copy paste to Here'!B14</f>
        <v>Thailand</v>
      </c>
      <c r="G14" s="44"/>
      <c r="H14" s="45"/>
      <c r="K14" s="92" t="s">
        <v>163</v>
      </c>
      <c r="L14" s="46" t="s">
        <v>164</v>
      </c>
      <c r="M14" s="21">
        <f>VLOOKUP(G3,[1]Sheet1!$A$9:$I$7290,5,FALSE)</f>
        <v>22.64</v>
      </c>
    </row>
    <row r="15" spans="1:15" s="21" customFormat="1" ht="15.75" thickBot="1">
      <c r="A15" s="47" t="str">
        <f>'Copy paste to Here'!G15</f>
        <v xml:space="preserve"> </v>
      </c>
      <c r="F15" s="48" t="str">
        <f>'Copy paste to Here'!B15</f>
        <v xml:space="preserve"> </v>
      </c>
      <c r="G15" s="49"/>
      <c r="H15" s="50"/>
      <c r="K15" s="93" t="s">
        <v>165</v>
      </c>
      <c r="L15" s="51" t="s">
        <v>166</v>
      </c>
      <c r="M15" s="21">
        <f>VLOOKUP(G3,[1]Sheet1!$A$9:$I$7290,6,FALSE)</f>
        <v>25.4</v>
      </c>
    </row>
    <row r="16" spans="1:15" s="21" customFormat="1" ht="13.7" customHeight="1" thickBot="1">
      <c r="A16" s="52"/>
      <c r="K16" s="93" t="s">
        <v>167</v>
      </c>
      <c r="L16" s="51" t="s">
        <v>168</v>
      </c>
      <c r="M16" s="21">
        <f>VLOOKUP(G3,[1]Sheet1!$A$9:$I$7290,7,FALSE)</f>
        <v>21.18</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119">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716</v>
      </c>
      <c r="D18" s="58">
        <f>Invoice!B22</f>
        <v>12</v>
      </c>
      <c r="E18" s="59">
        <f>'Shipping Invoice'!J22*$N$1</f>
        <v>5.95</v>
      </c>
      <c r="F18" s="59">
        <f>D18*E18</f>
        <v>71.400000000000006</v>
      </c>
      <c r="G18" s="60">
        <f>E18*$E$14</f>
        <v>5.95</v>
      </c>
      <c r="H18" s="61">
        <f>D18*G18</f>
        <v>71.400000000000006</v>
      </c>
    </row>
    <row r="19" spans="1:13" s="62" customFormat="1" ht="24">
      <c r="A19" s="111" t="str">
        <f>IF((LEN('Copy paste to Here'!G23))&gt;5,((CONCATENATE('Copy paste to Here'!G23," &amp; ",'Copy paste to Here'!D23,"  &amp;  ",'Copy paste to Here'!E23))),"Empty Cell")</f>
        <v xml:space="preserve">Flexible acrylic belly banana, 14g (1.6mm) with 5 &amp; 8mm solid colored acrylic balls - length 3/8'' (10mm) &amp; Color: Yellow  &amp;  </v>
      </c>
      <c r="B19" s="57" t="str">
        <f>'Copy paste to Here'!C23</f>
        <v>ABNSA</v>
      </c>
      <c r="C19" s="57" t="s">
        <v>716</v>
      </c>
      <c r="D19" s="58">
        <f>Invoice!B23</f>
        <v>2</v>
      </c>
      <c r="E19" s="59">
        <f>'Shipping Invoice'!J23*$N$1</f>
        <v>5.95</v>
      </c>
      <c r="F19" s="59">
        <f t="shared" ref="F19:F82" si="0">D19*E19</f>
        <v>11.9</v>
      </c>
      <c r="G19" s="60">
        <f t="shared" ref="G19:G82" si="1">E19*$E$14</f>
        <v>5.95</v>
      </c>
      <c r="H19" s="63">
        <f t="shared" ref="H19:H82" si="2">D19*G19</f>
        <v>11.9</v>
      </c>
    </row>
    <row r="20" spans="1:13" s="62" customFormat="1" ht="24">
      <c r="A20" s="56" t="str">
        <f>IF((LEN('Copy paste to Here'!G24))&gt;5,((CONCATENATE('Copy paste to Here'!G24," &amp; ",'Copy paste to Here'!D24,"  &amp;  ",'Copy paste to Here'!E24))),"Empty Cell")</f>
        <v>Flexible acrylic circular barbell, 16g (1.2mm) with two 3mm UV balls &amp; Length: 8mm  &amp;  Color: Black</v>
      </c>
      <c r="B20" s="57" t="str">
        <f>'Copy paste to Here'!C24</f>
        <v>ACBEVB</v>
      </c>
      <c r="C20" s="57" t="s">
        <v>718</v>
      </c>
      <c r="D20" s="58">
        <f>Invoice!B24</f>
        <v>8</v>
      </c>
      <c r="E20" s="59">
        <f>'Shipping Invoice'!J24*$N$1</f>
        <v>7.36</v>
      </c>
      <c r="F20" s="59">
        <f t="shared" si="0"/>
        <v>58.88</v>
      </c>
      <c r="G20" s="60">
        <f t="shared" si="1"/>
        <v>7.36</v>
      </c>
      <c r="H20" s="63">
        <f t="shared" si="2"/>
        <v>58.88</v>
      </c>
    </row>
    <row r="21" spans="1:13" s="62" customFormat="1" ht="24">
      <c r="A21" s="56" t="str">
        <f>IF((LEN('Copy paste to Here'!G25))&gt;5,((CONCATENATE('Copy paste to Here'!G25," &amp; ",'Copy paste to Here'!D25,"  &amp;  ",'Copy paste to Here'!E25))),"Empty Cell")</f>
        <v>Flexible acrylic circular barbell, 16g (1.2mm) with two 3mm UV balls &amp; Length: 10mm  &amp;  Color: Black</v>
      </c>
      <c r="B21" s="57" t="str">
        <f>'Copy paste to Here'!C25</f>
        <v>ACBEVB</v>
      </c>
      <c r="C21" s="57" t="s">
        <v>718</v>
      </c>
      <c r="D21" s="58">
        <f>Invoice!B25</f>
        <v>2</v>
      </c>
      <c r="E21" s="59">
        <f>'Shipping Invoice'!J25*$N$1</f>
        <v>7.36</v>
      </c>
      <c r="F21" s="59">
        <f t="shared" si="0"/>
        <v>14.72</v>
      </c>
      <c r="G21" s="60">
        <f t="shared" si="1"/>
        <v>7.36</v>
      </c>
      <c r="H21" s="63">
        <f t="shared" si="2"/>
        <v>14.72</v>
      </c>
    </row>
    <row r="22" spans="1:13" s="62" customFormat="1" ht="24">
      <c r="A22" s="56" t="str">
        <f>IF((LEN('Copy paste to Here'!G26))&gt;5,((CONCATENATE('Copy paste to Here'!G26," &amp; ",'Copy paste to Here'!D26,"  &amp;  ",'Copy paste to Here'!E26))),"Empty Cell")</f>
        <v>Flexible acrylic labret, 16g (1.2mm) with 3mm UV ball &amp; Length: 8mm  &amp;  Color: Black</v>
      </c>
      <c r="B22" s="57" t="str">
        <f>'Copy paste to Here'!C26</f>
        <v>ALBEVB</v>
      </c>
      <c r="C22" s="57" t="s">
        <v>720</v>
      </c>
      <c r="D22" s="58">
        <f>Invoice!B26</f>
        <v>8</v>
      </c>
      <c r="E22" s="59">
        <f>'Shipping Invoice'!J26*$N$1</f>
        <v>4.9000000000000004</v>
      </c>
      <c r="F22" s="59">
        <f t="shared" si="0"/>
        <v>39.200000000000003</v>
      </c>
      <c r="G22" s="60">
        <f t="shared" si="1"/>
        <v>4.9000000000000004</v>
      </c>
      <c r="H22" s="63">
        <f t="shared" si="2"/>
        <v>39.200000000000003</v>
      </c>
    </row>
    <row r="23" spans="1:13" s="62" customFormat="1" ht="25.5">
      <c r="A23" s="56" t="str">
        <f>IF((LEN('Copy paste to Here'!G27))&gt;5,((CONCATENATE('Copy paste to Here'!G27," &amp; ",'Copy paste to Here'!D27,"  &amp;  ",'Copy paste to Here'!E27))),"Empty Cell")</f>
        <v xml:space="preserve">316L steel barbell, 14g (1.6mm) with two 4mm balls &amp; Length: 6mm  &amp;  </v>
      </c>
      <c r="B23" s="57" t="str">
        <f>'Copy paste to Here'!C27</f>
        <v>BBER20B</v>
      </c>
      <c r="C23" s="57" t="s">
        <v>722</v>
      </c>
      <c r="D23" s="58">
        <f>Invoice!B27</f>
        <v>16</v>
      </c>
      <c r="E23" s="59">
        <f>'Shipping Invoice'!J27*$N$1</f>
        <v>7.01</v>
      </c>
      <c r="F23" s="59">
        <f t="shared" si="0"/>
        <v>112.16</v>
      </c>
      <c r="G23" s="60">
        <f t="shared" si="1"/>
        <v>7.01</v>
      </c>
      <c r="H23" s="63">
        <f t="shared" si="2"/>
        <v>112.16</v>
      </c>
    </row>
    <row r="24" spans="1:13" s="62" customFormat="1" ht="24">
      <c r="A24" s="56" t="str">
        <f>IF((LEN('Copy paste to Here'!G28))&gt;5,((CONCATENATE('Copy paste to Here'!G28," &amp; ",'Copy paste to Here'!D28,"  &amp;  ",'Copy paste to Here'!E28))),"Empty Cell")</f>
        <v>Anodized surgical steel eyebrow or helix barbell, 16g (1.2mm) with two 3mm balls &amp; Length: 6mm  &amp;  Color: Black</v>
      </c>
      <c r="B24" s="57" t="str">
        <f>'Copy paste to Here'!C28</f>
        <v>BBETB</v>
      </c>
      <c r="C24" s="57" t="s">
        <v>724</v>
      </c>
      <c r="D24" s="58">
        <f>Invoice!B28</f>
        <v>13</v>
      </c>
      <c r="E24" s="59">
        <f>'Shipping Invoice'!J28*$N$1</f>
        <v>20.67</v>
      </c>
      <c r="F24" s="59">
        <f t="shared" si="0"/>
        <v>268.71000000000004</v>
      </c>
      <c r="G24" s="60">
        <f t="shared" si="1"/>
        <v>20.67</v>
      </c>
      <c r="H24" s="63">
        <f t="shared" si="2"/>
        <v>268.71000000000004</v>
      </c>
    </row>
    <row r="25" spans="1:13" s="62" customFormat="1" ht="24">
      <c r="A25" s="56" t="str">
        <f>IF((LEN('Copy paste to Here'!G29))&gt;5,((CONCATENATE('Copy paste to Here'!G29," &amp; ",'Copy paste to Here'!D29,"  &amp;  ",'Copy paste to Here'!E29))),"Empty Cell")</f>
        <v>Anodized surgical steel eyebrow or helix barbell, 16g (1.2mm) with two 3mm balls &amp; Length: 8mm  &amp;  Color: Black</v>
      </c>
      <c r="B25" s="57" t="str">
        <f>'Copy paste to Here'!C29</f>
        <v>BBETB</v>
      </c>
      <c r="C25" s="57" t="s">
        <v>724</v>
      </c>
      <c r="D25" s="58">
        <f>Invoice!B29</f>
        <v>13</v>
      </c>
      <c r="E25" s="59">
        <f>'Shipping Invoice'!J29*$N$1</f>
        <v>20.67</v>
      </c>
      <c r="F25" s="59">
        <f t="shared" si="0"/>
        <v>268.71000000000004</v>
      </c>
      <c r="G25" s="60">
        <f t="shared" si="1"/>
        <v>20.67</v>
      </c>
      <c r="H25" s="63">
        <f t="shared" si="2"/>
        <v>268.71000000000004</v>
      </c>
    </row>
    <row r="26" spans="1:13" s="62" customFormat="1" ht="24">
      <c r="A26" s="56" t="str">
        <f>IF((LEN('Copy paste to Here'!G30))&gt;5,((CONCATENATE('Copy paste to Here'!G30," &amp; ",'Copy paste to Here'!D30,"  &amp;  ",'Copy paste to Here'!E30))),"Empty Cell")</f>
        <v>Anodized surgical steel eyebrow or helix barbell, 16g (1.2mm) with two 3mm balls &amp; Length: 10mm  &amp;  Color: Black</v>
      </c>
      <c r="B26" s="57" t="str">
        <f>'Copy paste to Here'!C30</f>
        <v>BBETB</v>
      </c>
      <c r="C26" s="57" t="s">
        <v>724</v>
      </c>
      <c r="D26" s="58">
        <f>Invoice!B30</f>
        <v>13</v>
      </c>
      <c r="E26" s="59">
        <f>'Shipping Invoice'!J30*$N$1</f>
        <v>20.67</v>
      </c>
      <c r="F26" s="59">
        <f t="shared" si="0"/>
        <v>268.71000000000004</v>
      </c>
      <c r="G26" s="60">
        <f t="shared" si="1"/>
        <v>20.67</v>
      </c>
      <c r="H26" s="63">
        <f t="shared" si="2"/>
        <v>268.71000000000004</v>
      </c>
    </row>
    <row r="27" spans="1:13" s="62" customFormat="1" ht="24">
      <c r="A27" s="56" t="str">
        <f>IF((LEN('Copy paste to Here'!G31))&gt;5,((CONCATENATE('Copy paste to Here'!G31," &amp; ",'Copy paste to Here'!D31,"  &amp;  ",'Copy paste to Here'!E31))),"Empty Cell")</f>
        <v>Anodized surgical steel eyebrow or helix barbell, 16g (1.2mm) with two 3mm cones &amp; Length: 6mm  &amp;  Color: Black</v>
      </c>
      <c r="B27" s="57" t="str">
        <f>'Copy paste to Here'!C31</f>
        <v>BBETCN</v>
      </c>
      <c r="C27" s="57" t="s">
        <v>726</v>
      </c>
      <c r="D27" s="58">
        <f>Invoice!B31</f>
        <v>13</v>
      </c>
      <c r="E27" s="59">
        <f>'Shipping Invoice'!J31*$N$1</f>
        <v>20.67</v>
      </c>
      <c r="F27" s="59">
        <f t="shared" si="0"/>
        <v>268.71000000000004</v>
      </c>
      <c r="G27" s="60">
        <f t="shared" si="1"/>
        <v>20.67</v>
      </c>
      <c r="H27" s="63">
        <f t="shared" si="2"/>
        <v>268.71000000000004</v>
      </c>
    </row>
    <row r="28" spans="1:13" s="62" customFormat="1" ht="24">
      <c r="A28" s="56" t="str">
        <f>IF((LEN('Copy paste to Here'!G32))&gt;5,((CONCATENATE('Copy paste to Here'!G32," &amp; ",'Copy paste to Here'!D32,"  &amp;  ",'Copy paste to Here'!E32))),"Empty Cell")</f>
        <v>Anodized surgical steel eyebrow or helix barbell, 16g (1.2mm) with two 3mm cones &amp; Length: 8mm  &amp;  Color: Black</v>
      </c>
      <c r="B28" s="57" t="str">
        <f>'Copy paste to Here'!C32</f>
        <v>BBETCN</v>
      </c>
      <c r="C28" s="57" t="s">
        <v>726</v>
      </c>
      <c r="D28" s="58">
        <f>Invoice!B32</f>
        <v>13</v>
      </c>
      <c r="E28" s="59">
        <f>'Shipping Invoice'!J32*$N$1</f>
        <v>20.67</v>
      </c>
      <c r="F28" s="59">
        <f t="shared" si="0"/>
        <v>268.71000000000004</v>
      </c>
      <c r="G28" s="60">
        <f t="shared" si="1"/>
        <v>20.67</v>
      </c>
      <c r="H28" s="63">
        <f t="shared" si="2"/>
        <v>268.71000000000004</v>
      </c>
    </row>
    <row r="29" spans="1:13" s="62" customFormat="1" ht="24">
      <c r="A29" s="56" t="str">
        <f>IF((LEN('Copy paste to Here'!G33))&gt;5,((CONCATENATE('Copy paste to Here'!G33," &amp; ",'Copy paste to Here'!D33,"  &amp;  ",'Copy paste to Here'!E33))),"Empty Cell")</f>
        <v>Anodized surgical steel eyebrow or helix barbell, 16g (1.2mm) with two 3mm cones &amp; Length: 10mm  &amp;  Color: Black</v>
      </c>
      <c r="B29" s="57" t="str">
        <f>'Copy paste to Here'!C33</f>
        <v>BBETCN</v>
      </c>
      <c r="C29" s="57" t="s">
        <v>726</v>
      </c>
      <c r="D29" s="58">
        <f>Invoice!B33</f>
        <v>13</v>
      </c>
      <c r="E29" s="59">
        <f>'Shipping Invoice'!J33*$N$1</f>
        <v>20.67</v>
      </c>
      <c r="F29" s="59">
        <f t="shared" si="0"/>
        <v>268.71000000000004</v>
      </c>
      <c r="G29" s="60">
        <f t="shared" si="1"/>
        <v>20.67</v>
      </c>
      <c r="H29" s="63">
        <f t="shared" si="2"/>
        <v>268.71000000000004</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6mm  &amp;  Crystal Color: Clear</v>
      </c>
      <c r="B30" s="57" t="str">
        <f>'Copy paste to Here'!C34</f>
        <v>BN2CG</v>
      </c>
      <c r="C30" s="57" t="s">
        <v>662</v>
      </c>
      <c r="D30" s="58">
        <f>Invoice!B34</f>
        <v>1</v>
      </c>
      <c r="E30" s="59">
        <f>'Shipping Invoice'!J34*$N$1</f>
        <v>30.12</v>
      </c>
      <c r="F30" s="59">
        <f t="shared" si="0"/>
        <v>30.12</v>
      </c>
      <c r="G30" s="60">
        <f t="shared" si="1"/>
        <v>30.12</v>
      </c>
      <c r="H30" s="63">
        <f t="shared" si="2"/>
        <v>30.12</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6mm  &amp;  Crystal Color: Emerald</v>
      </c>
      <c r="B31" s="57" t="str">
        <f>'Copy paste to Here'!C35</f>
        <v>BN2CG</v>
      </c>
      <c r="C31" s="57" t="s">
        <v>662</v>
      </c>
      <c r="D31" s="58">
        <f>Invoice!B35</f>
        <v>2</v>
      </c>
      <c r="E31" s="59">
        <f>'Shipping Invoice'!J35*$N$1</f>
        <v>30.12</v>
      </c>
      <c r="F31" s="59">
        <f t="shared" si="0"/>
        <v>60.24</v>
      </c>
      <c r="G31" s="60">
        <f t="shared" si="1"/>
        <v>30.12</v>
      </c>
      <c r="H31" s="63">
        <f t="shared" si="2"/>
        <v>60.24</v>
      </c>
    </row>
    <row r="32" spans="1:13" s="62" customFormat="1" ht="24">
      <c r="A32" s="56" t="str">
        <f>IF((LEN('Copy paste to Here'!G36))&gt;5,((CONCATENATE('Copy paste to Here'!G36," &amp; ",'Copy paste to Here'!D36,"  &amp;  ",'Copy paste to Here'!E36))),"Empty Cell")</f>
        <v xml:space="preserve">Surgical steel eyebrow banana, 16g (1.2mm) with two 3mm balls &amp; Length: 9mm  &amp;  </v>
      </c>
      <c r="B32" s="57" t="str">
        <f>'Copy paste to Here'!C36</f>
        <v>BNEB</v>
      </c>
      <c r="C32" s="57" t="s">
        <v>729</v>
      </c>
      <c r="D32" s="58">
        <f>Invoice!B36</f>
        <v>4</v>
      </c>
      <c r="E32" s="59">
        <f>'Shipping Invoice'!J36*$N$1</f>
        <v>5.6</v>
      </c>
      <c r="F32" s="59">
        <f t="shared" si="0"/>
        <v>22.4</v>
      </c>
      <c r="G32" s="60">
        <f t="shared" si="1"/>
        <v>5.6</v>
      </c>
      <c r="H32" s="63">
        <f t="shared" si="2"/>
        <v>22.4</v>
      </c>
    </row>
    <row r="33" spans="1:8" s="62" customFormat="1" ht="24">
      <c r="A33" s="56" t="str">
        <f>IF((LEN('Copy paste to Here'!G37))&gt;5,((CONCATENATE('Copy paste to Here'!G37," &amp; ",'Copy paste to Here'!D37,"  &amp;  ",'Copy paste to Here'!E37))),"Empty Cell")</f>
        <v xml:space="preserve">Surgical steel belly banana, 14g (1.6mm) with internally threaded upper 5mm and lower 8mm plain steel balls &amp; Length: 10mm  &amp;  </v>
      </c>
      <c r="B33" s="57" t="str">
        <f>'Copy paste to Here'!C37</f>
        <v>BNGIN</v>
      </c>
      <c r="C33" s="57" t="s">
        <v>731</v>
      </c>
      <c r="D33" s="58">
        <f>Invoice!B37</f>
        <v>2</v>
      </c>
      <c r="E33" s="59">
        <f>'Shipping Invoice'!J37*$N$1</f>
        <v>34.68</v>
      </c>
      <c r="F33" s="59">
        <f t="shared" si="0"/>
        <v>69.36</v>
      </c>
      <c r="G33" s="60">
        <f t="shared" si="1"/>
        <v>34.68</v>
      </c>
      <c r="H33" s="63">
        <f t="shared" si="2"/>
        <v>69.36</v>
      </c>
    </row>
    <row r="34" spans="1:8" s="62" customFormat="1" ht="36">
      <c r="A34" s="56" t="str">
        <f>IF((LEN('Copy paste to Here'!G38))&gt;5,((CONCATENATE('Copy paste to Here'!G38," &amp; ",'Copy paste to Here'!D38,"  &amp;  ",'Copy paste to Here'!E38))),"Empty Cell")</f>
        <v>Clear bio flexible belly banana, 14g (1.6mm) with a 5mm and a 10mm jewel ball - length 5/8'' (16mm) ''cut to fit to your size'' &amp; Crystal Color: Clear  &amp;  Color: Black</v>
      </c>
      <c r="B34" s="57" t="str">
        <f>'Copy paste to Here'!C38</f>
        <v>BNOCC</v>
      </c>
      <c r="C34" s="57" t="s">
        <v>733</v>
      </c>
      <c r="D34" s="58">
        <f>Invoice!B38</f>
        <v>1</v>
      </c>
      <c r="E34" s="59">
        <f>'Shipping Invoice'!J38*$N$1</f>
        <v>52.19</v>
      </c>
      <c r="F34" s="59">
        <f t="shared" si="0"/>
        <v>52.19</v>
      </c>
      <c r="G34" s="60">
        <f t="shared" si="1"/>
        <v>52.19</v>
      </c>
      <c r="H34" s="63">
        <f t="shared" si="2"/>
        <v>52.19</v>
      </c>
    </row>
    <row r="35" spans="1:8" s="62" customFormat="1" ht="36">
      <c r="A35" s="56" t="str">
        <f>IF((LEN('Copy paste to Here'!G39))&gt;5,((CONCATENATE('Copy paste to Here'!G39," &amp; ",'Copy paste to Here'!D39,"  &amp;  ",'Copy paste to Here'!E39))),"Empty Cell")</f>
        <v>Clear bio flexible belly banana, 14g (1.6mm) with a 5mm and a 10mm jewel ball - length 5/8'' (16mm) ''cut to fit to your size'' &amp; Crystal Color: Light Siam  &amp;  Color: Black</v>
      </c>
      <c r="B35" s="57" t="str">
        <f>'Copy paste to Here'!C39</f>
        <v>BNOCC</v>
      </c>
      <c r="C35" s="57" t="s">
        <v>733</v>
      </c>
      <c r="D35" s="58">
        <f>Invoice!B39</f>
        <v>1</v>
      </c>
      <c r="E35" s="59">
        <f>'Shipping Invoice'!J39*$N$1</f>
        <v>52.19</v>
      </c>
      <c r="F35" s="59">
        <f t="shared" si="0"/>
        <v>52.19</v>
      </c>
      <c r="G35" s="60">
        <f t="shared" si="1"/>
        <v>52.19</v>
      </c>
      <c r="H35" s="63">
        <f t="shared" si="2"/>
        <v>52.19</v>
      </c>
    </row>
    <row r="36" spans="1:8" s="62" customFormat="1" ht="24">
      <c r="A36" s="56" t="str">
        <f>IF((LEN('Copy paste to Here'!G40))&gt;5,((CONCATENATE('Copy paste to Here'!G40," &amp; ",'Copy paste to Here'!D40,"  &amp;  ",'Copy paste to Here'!E40))),"Empty Cell")</f>
        <v xml:space="preserve">Surgical steel belly bananas, 14g (1.6mm) with 5 &amp; 8mm solid acrylic color balls - length 3/8'' (10mm) &amp; Color: Pink  &amp;  </v>
      </c>
      <c r="B36" s="57" t="str">
        <f>'Copy paste to Here'!C40</f>
        <v>BNSA</v>
      </c>
      <c r="C36" s="57" t="s">
        <v>734</v>
      </c>
      <c r="D36" s="58">
        <f>Invoice!B40</f>
        <v>6</v>
      </c>
      <c r="E36" s="59">
        <f>'Shipping Invoice'!J40*$N$1</f>
        <v>6.3</v>
      </c>
      <c r="F36" s="59">
        <f t="shared" si="0"/>
        <v>37.799999999999997</v>
      </c>
      <c r="G36" s="60">
        <f t="shared" si="1"/>
        <v>6.3</v>
      </c>
      <c r="H36" s="63">
        <f t="shared" si="2"/>
        <v>37.799999999999997</v>
      </c>
    </row>
    <row r="37" spans="1:8" s="62" customFormat="1" ht="24">
      <c r="A37" s="56" t="str">
        <f>IF((LEN('Copy paste to Here'!G41))&gt;5,((CONCATENATE('Copy paste to Here'!G41," &amp; ",'Copy paste to Here'!D41,"  &amp;  ",'Copy paste to Here'!E41))),"Empty Cell")</f>
        <v xml:space="preserve">Surgical steel circular barbell, 16g (1.2mm) with two 3mm balls &amp; Length: 7mm  &amp;  </v>
      </c>
      <c r="B37" s="57" t="str">
        <f>'Copy paste to Here'!C41</f>
        <v>CBEB</v>
      </c>
      <c r="C37" s="57" t="s">
        <v>736</v>
      </c>
      <c r="D37" s="58">
        <f>Invoice!B41</f>
        <v>16</v>
      </c>
      <c r="E37" s="59">
        <f>'Shipping Invoice'!J41*$N$1</f>
        <v>8.41</v>
      </c>
      <c r="F37" s="59">
        <f t="shared" si="0"/>
        <v>134.56</v>
      </c>
      <c r="G37" s="60">
        <f t="shared" si="1"/>
        <v>8.41</v>
      </c>
      <c r="H37" s="63">
        <f t="shared" si="2"/>
        <v>134.56</v>
      </c>
    </row>
    <row r="38" spans="1:8" s="62" customFormat="1" ht="24">
      <c r="A38" s="56" t="str">
        <f>IF((LEN('Copy paste to Here'!G42))&gt;5,((CONCATENATE('Copy paste to Here'!G42," &amp; ",'Copy paste to Here'!D42,"  &amp;  ",'Copy paste to Here'!E42))),"Empty Cell")</f>
        <v xml:space="preserve">Bio flexible eyebrow retainer, 16g (1.2mm) - length 1/4'' to 1/2'' (6mm to 12mm) &amp; Length: 8mm  &amp;  </v>
      </c>
      <c r="B38" s="57" t="str">
        <f>'Copy paste to Here'!C42</f>
        <v>EBRT</v>
      </c>
      <c r="C38" s="57" t="s">
        <v>738</v>
      </c>
      <c r="D38" s="58">
        <f>Invoice!B42</f>
        <v>33</v>
      </c>
      <c r="E38" s="59">
        <f>'Shipping Invoice'!J42*$N$1</f>
        <v>4.9000000000000004</v>
      </c>
      <c r="F38" s="59">
        <f t="shared" si="0"/>
        <v>161.70000000000002</v>
      </c>
      <c r="G38" s="60">
        <f t="shared" si="1"/>
        <v>4.9000000000000004</v>
      </c>
      <c r="H38" s="63">
        <f t="shared" si="2"/>
        <v>161.70000000000002</v>
      </c>
    </row>
    <row r="39" spans="1:8" s="62" customFormat="1" ht="24">
      <c r="A39" s="56" t="str">
        <f>IF((LEN('Copy paste to Here'!G43))&gt;5,((CONCATENATE('Copy paste to Here'!G43," &amp; ",'Copy paste to Here'!D43,"  &amp;  ",'Copy paste to Here'!E43))),"Empty Cell")</f>
        <v xml:space="preserve">Bio flexible eyebrow retainer, 16g (1.2mm) - length 1/4'' to 1/2'' (6mm to 12mm) &amp; Length: 10mm  &amp;  </v>
      </c>
      <c r="B39" s="57" t="str">
        <f>'Copy paste to Here'!C43</f>
        <v>EBRT</v>
      </c>
      <c r="C39" s="57" t="s">
        <v>738</v>
      </c>
      <c r="D39" s="58">
        <f>Invoice!B43</f>
        <v>30</v>
      </c>
      <c r="E39" s="59">
        <f>'Shipping Invoice'!J43*$N$1</f>
        <v>4.9000000000000004</v>
      </c>
      <c r="F39" s="59">
        <f t="shared" si="0"/>
        <v>147</v>
      </c>
      <c r="G39" s="60">
        <f t="shared" si="1"/>
        <v>4.9000000000000004</v>
      </c>
      <c r="H39" s="63">
        <f t="shared" si="2"/>
        <v>147</v>
      </c>
    </row>
    <row r="40" spans="1:8" s="62" customFormat="1" ht="24">
      <c r="A40" s="56" t="str">
        <f>IF((LEN('Copy paste to Here'!G44))&gt;5,((CONCATENATE('Copy paste to Here'!G44," &amp; ",'Copy paste to Here'!D44,"  &amp;  ",'Copy paste to Here'!E44))),"Empty Cell")</f>
        <v>Bioflex eyebrow banana, 16g (1.2mm) with two 3mm balls &amp; Length: 8mm  &amp;  Color: Black</v>
      </c>
      <c r="B40" s="57" t="str">
        <f>'Copy paste to Here'!C44</f>
        <v>FBNEVB</v>
      </c>
      <c r="C40" s="57" t="s">
        <v>739</v>
      </c>
      <c r="D40" s="58">
        <f>Invoice!B44</f>
        <v>8</v>
      </c>
      <c r="E40" s="59">
        <f>'Shipping Invoice'!J44*$N$1</f>
        <v>8.41</v>
      </c>
      <c r="F40" s="59">
        <f t="shared" si="0"/>
        <v>67.28</v>
      </c>
      <c r="G40" s="60">
        <f t="shared" si="1"/>
        <v>8.41</v>
      </c>
      <c r="H40" s="63">
        <f t="shared" si="2"/>
        <v>67.28</v>
      </c>
    </row>
    <row r="41" spans="1:8" s="62" customFormat="1" ht="24">
      <c r="A41" s="56" t="str">
        <f>IF((LEN('Copy paste to Here'!G45))&gt;5,((CONCATENATE('Copy paste to Here'!G45," &amp; ",'Copy paste to Here'!D45,"  &amp;  ",'Copy paste to Here'!E45))),"Empty Cell")</f>
        <v>Bioflex eyebrow banana, 16g (1.2mm) with two 3mm balls &amp; Length: 10mm  &amp;  Color: Black</v>
      </c>
      <c r="B41" s="57" t="str">
        <f>'Copy paste to Here'!C45</f>
        <v>FBNEVB</v>
      </c>
      <c r="C41" s="57" t="s">
        <v>739</v>
      </c>
      <c r="D41" s="58">
        <f>Invoice!B45</f>
        <v>2</v>
      </c>
      <c r="E41" s="59">
        <f>'Shipping Invoice'!J45*$N$1</f>
        <v>8.41</v>
      </c>
      <c r="F41" s="59">
        <f t="shared" si="0"/>
        <v>16.82</v>
      </c>
      <c r="G41" s="60">
        <f t="shared" si="1"/>
        <v>8.41</v>
      </c>
      <c r="H41" s="63">
        <f t="shared" si="2"/>
        <v>16.82</v>
      </c>
    </row>
    <row r="42" spans="1:8" s="62" customFormat="1" ht="25.5">
      <c r="A42" s="56" t="str">
        <f>IF((LEN('Copy paste to Here'!G46))&gt;5,((CONCATENATE('Copy paste to Here'!G46," &amp; ",'Copy paste to Here'!D46,"  &amp;  ",'Copy paste to Here'!E46))),"Empty Cell")</f>
        <v>Bioflex eyebrow banana, 16g (1.2mm) with two 3mm cones &amp; Length: 8mm  &amp;  Color: Black</v>
      </c>
      <c r="B42" s="57" t="str">
        <f>'Copy paste to Here'!C46</f>
        <v>FBNEVCN</v>
      </c>
      <c r="C42" s="57" t="s">
        <v>741</v>
      </c>
      <c r="D42" s="58">
        <f>Invoice!B46</f>
        <v>8</v>
      </c>
      <c r="E42" s="59">
        <f>'Shipping Invoice'!J46*$N$1</f>
        <v>9.11</v>
      </c>
      <c r="F42" s="59">
        <f t="shared" si="0"/>
        <v>72.88</v>
      </c>
      <c r="G42" s="60">
        <f t="shared" si="1"/>
        <v>9.11</v>
      </c>
      <c r="H42" s="63">
        <f t="shared" si="2"/>
        <v>72.88</v>
      </c>
    </row>
    <row r="43" spans="1:8" s="62" customFormat="1" ht="25.5">
      <c r="A43" s="56" t="str">
        <f>IF((LEN('Copy paste to Here'!G47))&gt;5,((CONCATENATE('Copy paste to Here'!G47," &amp; ",'Copy paste to Here'!D47,"  &amp;  ",'Copy paste to Here'!E47))),"Empty Cell")</f>
        <v>Bioflex eyebrow banana, 16g (1.2mm) with two 3mm cones &amp; Length: 8mm  &amp;  Color: Clear</v>
      </c>
      <c r="B43" s="57" t="str">
        <f>'Copy paste to Here'!C47</f>
        <v>FBNEVCN</v>
      </c>
      <c r="C43" s="57" t="s">
        <v>741</v>
      </c>
      <c r="D43" s="58">
        <f>Invoice!B47</f>
        <v>2</v>
      </c>
      <c r="E43" s="59">
        <f>'Shipping Invoice'!J47*$N$1</f>
        <v>9.11</v>
      </c>
      <c r="F43" s="59">
        <f t="shared" si="0"/>
        <v>18.22</v>
      </c>
      <c r="G43" s="60">
        <f t="shared" si="1"/>
        <v>9.11</v>
      </c>
      <c r="H43" s="63">
        <f t="shared" si="2"/>
        <v>18.22</v>
      </c>
    </row>
    <row r="44" spans="1:8" s="62" customFormat="1" ht="25.5">
      <c r="A44" s="56" t="str">
        <f>IF((LEN('Copy paste to Here'!G48))&gt;5,((CONCATENATE('Copy paste to Here'!G48," &amp; ",'Copy paste to Here'!D48,"  &amp;  ",'Copy paste to Here'!E48))),"Empty Cell")</f>
        <v>Bioflex eyebrow banana, 16g (1.2mm) with two 3mm cones &amp; Length: 10mm  &amp;  Color: Black</v>
      </c>
      <c r="B44" s="57" t="str">
        <f>'Copy paste to Here'!C48</f>
        <v>FBNEVCN</v>
      </c>
      <c r="C44" s="57" t="s">
        <v>741</v>
      </c>
      <c r="D44" s="58">
        <f>Invoice!B48</f>
        <v>2</v>
      </c>
      <c r="E44" s="59">
        <f>'Shipping Invoice'!J48*$N$1</f>
        <v>9.11</v>
      </c>
      <c r="F44" s="59">
        <f t="shared" si="0"/>
        <v>18.22</v>
      </c>
      <c r="G44" s="60">
        <f t="shared" si="1"/>
        <v>9.11</v>
      </c>
      <c r="H44" s="63">
        <f t="shared" si="2"/>
        <v>18.22</v>
      </c>
    </row>
    <row r="45" spans="1:8" s="62" customFormat="1" ht="25.5">
      <c r="A45" s="56" t="str">
        <f>IF((LEN('Copy paste to Here'!G49))&gt;5,((CONCATENATE('Copy paste to Here'!G49," &amp; ",'Copy paste to Here'!D49,"  &amp;  ",'Copy paste to Here'!E49))),"Empty Cell")</f>
        <v>Bioflex circular barbell, 16g (1.2mm) with two 3mm cones &amp; Length: 8mm  &amp;  Color: Black</v>
      </c>
      <c r="B45" s="57" t="str">
        <f>'Copy paste to Here'!C49</f>
        <v>FCBEVCN</v>
      </c>
      <c r="C45" s="57" t="s">
        <v>743</v>
      </c>
      <c r="D45" s="58">
        <f>Invoice!B49</f>
        <v>8</v>
      </c>
      <c r="E45" s="59">
        <f>'Shipping Invoice'!J49*$N$1</f>
        <v>9.11</v>
      </c>
      <c r="F45" s="59">
        <f t="shared" si="0"/>
        <v>72.88</v>
      </c>
      <c r="G45" s="60">
        <f t="shared" si="1"/>
        <v>9.11</v>
      </c>
      <c r="H45" s="63">
        <f t="shared" si="2"/>
        <v>72.88</v>
      </c>
    </row>
    <row r="46" spans="1:8" s="62" customFormat="1" ht="25.5">
      <c r="A46" s="56" t="str">
        <f>IF((LEN('Copy paste to Here'!G50))&gt;5,((CONCATENATE('Copy paste to Here'!G50," &amp; ",'Copy paste to Here'!D50,"  &amp;  ",'Copy paste to Here'!E50))),"Empty Cell")</f>
        <v>Bioflex circular barbell, 16g (1.2mm) with two 3mm cones &amp; Length: 10mm  &amp;  Color: Black</v>
      </c>
      <c r="B46" s="57" t="str">
        <f>'Copy paste to Here'!C50</f>
        <v>FCBEVCN</v>
      </c>
      <c r="C46" s="57" t="s">
        <v>743</v>
      </c>
      <c r="D46" s="58">
        <f>Invoice!B50</f>
        <v>2</v>
      </c>
      <c r="E46" s="59">
        <f>'Shipping Invoice'!J50*$N$1</f>
        <v>9.11</v>
      </c>
      <c r="F46" s="59">
        <f t="shared" si="0"/>
        <v>18.22</v>
      </c>
      <c r="G46" s="60">
        <f t="shared" si="1"/>
        <v>9.11</v>
      </c>
      <c r="H46" s="63">
        <f t="shared" si="2"/>
        <v>18.22</v>
      </c>
    </row>
    <row r="47" spans="1:8" s="62" customFormat="1">
      <c r="A47" s="56" t="str">
        <f>IF((LEN('Copy paste to Here'!G51))&gt;5,((CONCATENATE('Copy paste to Here'!G51," &amp; ",'Copy paste to Here'!D51,"  &amp;  ",'Copy paste to Here'!E51))),"Empty Cell")</f>
        <v>Silicone double flared flesh tunnel &amp; Gauge: 8mm  &amp;  Color: Black</v>
      </c>
      <c r="B47" s="57" t="str">
        <f>'Copy paste to Here'!C51</f>
        <v>FTSI</v>
      </c>
      <c r="C47" s="57" t="s">
        <v>796</v>
      </c>
      <c r="D47" s="58">
        <f>Invoice!B51</f>
        <v>2</v>
      </c>
      <c r="E47" s="59">
        <f>'Shipping Invoice'!J51*$N$1</f>
        <v>16.809999999999999</v>
      </c>
      <c r="F47" s="59">
        <f t="shared" si="0"/>
        <v>33.619999999999997</v>
      </c>
      <c r="G47" s="60">
        <f t="shared" si="1"/>
        <v>16.809999999999999</v>
      </c>
      <c r="H47" s="63">
        <f t="shared" si="2"/>
        <v>33.619999999999997</v>
      </c>
    </row>
    <row r="48" spans="1:8" s="62" customFormat="1" ht="24">
      <c r="A48" s="56" t="str">
        <f>IF((LEN('Copy paste to Here'!G52))&gt;5,((CONCATENATE('Copy paste to Here'!G52," &amp; ",'Copy paste to Here'!D52,"  &amp;  ",'Copy paste to Here'!E52))),"Empty Cell")</f>
        <v>Silicone double flared flesh tunnel &amp; Gauge: 10mm  &amp;  Color: Black</v>
      </c>
      <c r="B48" s="57" t="str">
        <f>'Copy paste to Here'!C52</f>
        <v>FTSI</v>
      </c>
      <c r="C48" s="57" t="s">
        <v>797</v>
      </c>
      <c r="D48" s="58">
        <f>Invoice!B52</f>
        <v>2</v>
      </c>
      <c r="E48" s="59">
        <f>'Shipping Invoice'!J52*$N$1</f>
        <v>18.21</v>
      </c>
      <c r="F48" s="59">
        <f t="shared" si="0"/>
        <v>36.42</v>
      </c>
      <c r="G48" s="60">
        <f t="shared" si="1"/>
        <v>18.21</v>
      </c>
      <c r="H48" s="63">
        <f t="shared" si="2"/>
        <v>36.42</v>
      </c>
    </row>
    <row r="49" spans="1:8" s="62" customFormat="1">
      <c r="A49" s="56" t="str">
        <f>IF((LEN('Copy paste to Here'!G53))&gt;5,((CONCATENATE('Copy paste to Here'!G53," &amp; ",'Copy paste to Here'!D53,"  &amp;  ",'Copy paste to Here'!E53))),"Empty Cell")</f>
        <v xml:space="preserve">Sawo wood spiral coil taper &amp; Gauge: 3mm  &amp;  </v>
      </c>
      <c r="B49" s="57" t="str">
        <f>'Copy paste to Here'!C53</f>
        <v>IPTE</v>
      </c>
      <c r="C49" s="57" t="s">
        <v>798</v>
      </c>
      <c r="D49" s="58">
        <f>Invoice!B53</f>
        <v>8</v>
      </c>
      <c r="E49" s="59">
        <f>'Shipping Invoice'!J53*$N$1</f>
        <v>55.69</v>
      </c>
      <c r="F49" s="59">
        <f t="shared" si="0"/>
        <v>445.52</v>
      </c>
      <c r="G49" s="60">
        <f t="shared" si="1"/>
        <v>55.69</v>
      </c>
      <c r="H49" s="63">
        <f t="shared" si="2"/>
        <v>445.52</v>
      </c>
    </row>
    <row r="50" spans="1:8" s="62" customFormat="1">
      <c r="A50" s="56" t="str">
        <f>IF((LEN('Copy paste to Here'!G54))&gt;5,((CONCATENATE('Copy paste to Here'!G54," &amp; ",'Copy paste to Here'!D54,"  &amp;  ",'Copy paste to Here'!E54))),"Empty Cell")</f>
        <v xml:space="preserve">Sawo wood spiral coil taper &amp; Gauge: 4mm  &amp;  </v>
      </c>
      <c r="B50" s="57" t="str">
        <f>'Copy paste to Here'!C54</f>
        <v>IPTE</v>
      </c>
      <c r="C50" s="57" t="s">
        <v>799</v>
      </c>
      <c r="D50" s="58">
        <f>Invoice!B54</f>
        <v>2</v>
      </c>
      <c r="E50" s="59">
        <f>'Shipping Invoice'!J54*$N$1</f>
        <v>57.44</v>
      </c>
      <c r="F50" s="59">
        <f t="shared" si="0"/>
        <v>114.88</v>
      </c>
      <c r="G50" s="60">
        <f t="shared" si="1"/>
        <v>57.44</v>
      </c>
      <c r="H50" s="63">
        <f t="shared" si="2"/>
        <v>114.88</v>
      </c>
    </row>
    <row r="51" spans="1:8" s="62" customFormat="1">
      <c r="A51" s="56" t="str">
        <f>IF((LEN('Copy paste to Here'!G55))&gt;5,((CONCATENATE('Copy paste to Here'!G55," &amp; ",'Copy paste to Here'!D55,"  &amp;  ",'Copy paste to Here'!E55))),"Empty Cell")</f>
        <v xml:space="preserve">Sawo wood spiral coil taper &amp; Gauge: 6mm  &amp;  </v>
      </c>
      <c r="B51" s="57" t="str">
        <f>'Copy paste to Here'!C55</f>
        <v>IPTE</v>
      </c>
      <c r="C51" s="57" t="s">
        <v>800</v>
      </c>
      <c r="D51" s="58">
        <f>Invoice!B55</f>
        <v>4</v>
      </c>
      <c r="E51" s="59">
        <f>'Shipping Invoice'!J55*$N$1</f>
        <v>62.7</v>
      </c>
      <c r="F51" s="59">
        <f t="shared" si="0"/>
        <v>250.8</v>
      </c>
      <c r="G51" s="60">
        <f t="shared" si="1"/>
        <v>62.7</v>
      </c>
      <c r="H51" s="63">
        <f t="shared" si="2"/>
        <v>250.8</v>
      </c>
    </row>
    <row r="52" spans="1:8" s="62" customFormat="1" ht="24">
      <c r="A52" s="56" t="str">
        <f>IF((LEN('Copy paste to Here'!G56))&gt;5,((CONCATENATE('Copy paste to Here'!G56," &amp; ",'Copy paste to Here'!D56,"  &amp;  ",'Copy paste to Here'!E56))),"Empty Cell")</f>
        <v>Acrylic fake taper with rubber O-rings in UV and solid colors &amp; Length: 8mm  &amp;  Color: # 2 in picture</v>
      </c>
      <c r="B52" s="57" t="str">
        <f>'Copy paste to Here'!C56</f>
        <v>IVTP</v>
      </c>
      <c r="C52" s="57" t="s">
        <v>801</v>
      </c>
      <c r="D52" s="58">
        <f>Invoice!B56</f>
        <v>12</v>
      </c>
      <c r="E52" s="59">
        <f>'Shipping Invoice'!J56*$N$1</f>
        <v>17.16</v>
      </c>
      <c r="F52" s="59">
        <f t="shared" si="0"/>
        <v>205.92000000000002</v>
      </c>
      <c r="G52" s="60">
        <f t="shared" si="1"/>
        <v>17.16</v>
      </c>
      <c r="H52" s="63">
        <f t="shared" si="2"/>
        <v>205.92000000000002</v>
      </c>
    </row>
    <row r="53" spans="1:8" s="62" customFormat="1" ht="24">
      <c r="A53" s="56" t="str">
        <f>IF((LEN('Copy paste to Here'!G57))&gt;5,((CONCATENATE('Copy paste to Here'!G57," &amp; ",'Copy paste to Here'!D57,"  &amp;  ",'Copy paste to Here'!E57))),"Empty Cell")</f>
        <v>Acrylic fake taper with rubber O-rings in UV and solid colors &amp; Length: 8mm  &amp;  Color: # 4 in picture</v>
      </c>
      <c r="B53" s="57" t="str">
        <f>'Copy paste to Here'!C57</f>
        <v>IVTP</v>
      </c>
      <c r="C53" s="57" t="s">
        <v>801</v>
      </c>
      <c r="D53" s="58">
        <f>Invoice!B57</f>
        <v>2</v>
      </c>
      <c r="E53" s="59">
        <f>'Shipping Invoice'!J57*$N$1</f>
        <v>17.16</v>
      </c>
      <c r="F53" s="59">
        <f t="shared" si="0"/>
        <v>34.32</v>
      </c>
      <c r="G53" s="60">
        <f t="shared" si="1"/>
        <v>17.16</v>
      </c>
      <c r="H53" s="63">
        <f t="shared" si="2"/>
        <v>34.32</v>
      </c>
    </row>
    <row r="54" spans="1:8" s="62" customFormat="1" ht="24">
      <c r="A54" s="56" t="str">
        <f>IF((LEN('Copy paste to Here'!G58))&gt;5,((CONCATENATE('Copy paste to Here'!G58," &amp; ",'Copy paste to Here'!D58,"  &amp;  ",'Copy paste to Here'!E58))),"Empty Cell")</f>
        <v>Acrylic fake taper with rubber O-rings in UV and solid colors &amp; Length: 8mm  &amp;  Color: # 8 in picture</v>
      </c>
      <c r="B54" s="57" t="str">
        <f>'Copy paste to Here'!C58</f>
        <v>IVTP</v>
      </c>
      <c r="C54" s="57" t="s">
        <v>801</v>
      </c>
      <c r="D54" s="58">
        <f>Invoice!B58</f>
        <v>2</v>
      </c>
      <c r="E54" s="59">
        <f>'Shipping Invoice'!J58*$N$1</f>
        <v>17.16</v>
      </c>
      <c r="F54" s="59">
        <f t="shared" si="0"/>
        <v>34.32</v>
      </c>
      <c r="G54" s="60">
        <f t="shared" si="1"/>
        <v>17.16</v>
      </c>
      <c r="H54" s="63">
        <f t="shared" si="2"/>
        <v>34.32</v>
      </c>
    </row>
    <row r="55" spans="1:8" s="62" customFormat="1" ht="24">
      <c r="A55" s="56" t="str">
        <f>IF((LEN('Copy paste to Here'!G59))&gt;5,((CONCATENATE('Copy paste to Here'!G59," &amp; ",'Copy paste to Here'!D59,"  &amp;  ",'Copy paste to Here'!E59))),"Empty Cell")</f>
        <v>Clear bio flexible labret, 16g (1.2mm) with a 316L steel push in 2mm flat jewel ball top &amp; Length: 6mm  &amp;  Crystal Color: Clear</v>
      </c>
      <c r="B55" s="57" t="str">
        <f>'Copy paste to Here'!C59</f>
        <v>LBIJ</v>
      </c>
      <c r="C55" s="57" t="s">
        <v>756</v>
      </c>
      <c r="D55" s="58">
        <f>Invoice!B59</f>
        <v>4</v>
      </c>
      <c r="E55" s="59">
        <f>'Shipping Invoice'!J59*$N$1</f>
        <v>11.91</v>
      </c>
      <c r="F55" s="59">
        <f t="shared" si="0"/>
        <v>47.64</v>
      </c>
      <c r="G55" s="60">
        <f t="shared" si="1"/>
        <v>11.91</v>
      </c>
      <c r="H55" s="63">
        <f t="shared" si="2"/>
        <v>47.64</v>
      </c>
    </row>
    <row r="56" spans="1:8" s="62" customFormat="1" ht="24">
      <c r="A56" s="56" t="str">
        <f>IF((LEN('Copy paste to Here'!G60))&gt;5,((CONCATENATE('Copy paste to Here'!G60," &amp; ",'Copy paste to Here'!D60,"  &amp;  ",'Copy paste to Here'!E60))),"Empty Cell")</f>
        <v>Clear bio flexible labret, 16g (1.2mm) with a 316L steel push in 2mm flat jewel ball top &amp; Length: 6mm  &amp;  Crystal Color: AB</v>
      </c>
      <c r="B56" s="57" t="str">
        <f>'Copy paste to Here'!C60</f>
        <v>LBIJ</v>
      </c>
      <c r="C56" s="57" t="s">
        <v>756</v>
      </c>
      <c r="D56" s="58">
        <f>Invoice!B60</f>
        <v>6</v>
      </c>
      <c r="E56" s="59">
        <f>'Shipping Invoice'!J60*$N$1</f>
        <v>11.91</v>
      </c>
      <c r="F56" s="59">
        <f t="shared" si="0"/>
        <v>71.460000000000008</v>
      </c>
      <c r="G56" s="60">
        <f t="shared" si="1"/>
        <v>11.91</v>
      </c>
      <c r="H56" s="63">
        <f t="shared" si="2"/>
        <v>71.460000000000008</v>
      </c>
    </row>
    <row r="57" spans="1:8" s="62" customFormat="1" ht="24">
      <c r="A57" s="56" t="str">
        <f>IF((LEN('Copy paste to Here'!G61))&gt;5,((CONCATENATE('Copy paste to Here'!G61," &amp; ",'Copy paste to Here'!D61,"  &amp;  ",'Copy paste to Here'!E61))),"Empty Cell")</f>
        <v>Clear bio flexible labret, 16g (1.2mm) with a 316L steel push in 2mm flat jewel ball top &amp; Length: 6mm  &amp;  Crystal Color: Rose</v>
      </c>
      <c r="B57" s="57" t="str">
        <f>'Copy paste to Here'!C61</f>
        <v>LBIJ</v>
      </c>
      <c r="C57" s="57" t="s">
        <v>756</v>
      </c>
      <c r="D57" s="58">
        <f>Invoice!B61</f>
        <v>1</v>
      </c>
      <c r="E57" s="59">
        <f>'Shipping Invoice'!J61*$N$1</f>
        <v>11.91</v>
      </c>
      <c r="F57" s="59">
        <f t="shared" si="0"/>
        <v>11.91</v>
      </c>
      <c r="G57" s="60">
        <f t="shared" si="1"/>
        <v>11.91</v>
      </c>
      <c r="H57" s="63">
        <f t="shared" si="2"/>
        <v>11.91</v>
      </c>
    </row>
    <row r="58" spans="1:8" s="62" customFormat="1" ht="24">
      <c r="A58" s="56" t="str">
        <f>IF((LEN('Copy paste to Here'!G62))&gt;5,((CONCATENATE('Copy paste to Here'!G62," &amp; ",'Copy paste to Here'!D62,"  &amp;  ",'Copy paste to Here'!E62))),"Empty Cell")</f>
        <v>Clear bio flexible labret, 16g (1.2mm) with a 316L steel push in 2mm flat jewel ball top &amp; Length: 6mm  &amp;  Crystal Color: Fuchsia</v>
      </c>
      <c r="B58" s="57" t="str">
        <f>'Copy paste to Here'!C62</f>
        <v>LBIJ</v>
      </c>
      <c r="C58" s="57" t="s">
        <v>756</v>
      </c>
      <c r="D58" s="58">
        <f>Invoice!B62</f>
        <v>1</v>
      </c>
      <c r="E58" s="59">
        <f>'Shipping Invoice'!J62*$N$1</f>
        <v>11.91</v>
      </c>
      <c r="F58" s="59">
        <f t="shared" si="0"/>
        <v>11.91</v>
      </c>
      <c r="G58" s="60">
        <f t="shared" si="1"/>
        <v>11.91</v>
      </c>
      <c r="H58" s="63">
        <f t="shared" si="2"/>
        <v>11.91</v>
      </c>
    </row>
    <row r="59" spans="1:8" s="62" customFormat="1" ht="36">
      <c r="A59" s="56" t="str">
        <f>IF((LEN('Copy paste to Here'!G63))&gt;5,((CONCATENATE('Copy paste to Here'!G63," &amp; ",'Copy paste to Here'!D63,"  &amp;  ",'Copy paste to Here'!E63))),"Empty Cell")</f>
        <v>Clear bio flexible labret, 16g (1.2mm) with a 316L steel push in 2mm flat jewel ball top &amp; Length: 6mm  &amp;  Crystal Color: Light Siam</v>
      </c>
      <c r="B59" s="57" t="str">
        <f>'Copy paste to Here'!C63</f>
        <v>LBIJ</v>
      </c>
      <c r="C59" s="57" t="s">
        <v>756</v>
      </c>
      <c r="D59" s="58">
        <f>Invoice!B63</f>
        <v>1</v>
      </c>
      <c r="E59" s="59">
        <f>'Shipping Invoice'!J63*$N$1</f>
        <v>11.91</v>
      </c>
      <c r="F59" s="59">
        <f t="shared" si="0"/>
        <v>11.91</v>
      </c>
      <c r="G59" s="60">
        <f t="shared" si="1"/>
        <v>11.91</v>
      </c>
      <c r="H59" s="63">
        <f t="shared" si="2"/>
        <v>11.91</v>
      </c>
    </row>
    <row r="60" spans="1:8" s="62" customFormat="1" ht="24">
      <c r="A60" s="56" t="str">
        <f>IF((LEN('Copy paste to Here'!G64))&gt;5,((CONCATENATE('Copy paste to Here'!G64," &amp; ",'Copy paste to Here'!D64,"  &amp;  ",'Copy paste to Here'!E64))),"Empty Cell")</f>
        <v>Clear bio flexible labret, 16g (1.2mm) with a 316L steel push in 2mm flat jewel ball top &amp; Length: 8mm  &amp;  Crystal Color: Clear</v>
      </c>
      <c r="B60" s="57" t="str">
        <f>'Copy paste to Here'!C64</f>
        <v>LBIJ</v>
      </c>
      <c r="C60" s="57" t="s">
        <v>756</v>
      </c>
      <c r="D60" s="58">
        <f>Invoice!B64</f>
        <v>1</v>
      </c>
      <c r="E60" s="59">
        <f>'Shipping Invoice'!J64*$N$1</f>
        <v>11.91</v>
      </c>
      <c r="F60" s="59">
        <f t="shared" si="0"/>
        <v>11.91</v>
      </c>
      <c r="G60" s="60">
        <f t="shared" si="1"/>
        <v>11.91</v>
      </c>
      <c r="H60" s="63">
        <f t="shared" si="2"/>
        <v>11.91</v>
      </c>
    </row>
    <row r="61" spans="1:8" s="62" customFormat="1" ht="24">
      <c r="A61" s="56" t="str">
        <f>IF((LEN('Copy paste to Here'!G65))&gt;5,((CONCATENATE('Copy paste to Here'!G65," &amp; ",'Copy paste to Here'!D65,"  &amp;  ",'Copy paste to Here'!E65))),"Empty Cell")</f>
        <v>Clear bio flexible labret, 16g (1.2mm) with a 316L steel push in 2mm flat jewel ball top &amp; Length: 8mm  &amp;  Crystal Color: AB</v>
      </c>
      <c r="B61" s="57" t="str">
        <f>'Copy paste to Here'!C65</f>
        <v>LBIJ</v>
      </c>
      <c r="C61" s="57" t="s">
        <v>756</v>
      </c>
      <c r="D61" s="58">
        <f>Invoice!B65</f>
        <v>5</v>
      </c>
      <c r="E61" s="59">
        <f>'Shipping Invoice'!J65*$N$1</f>
        <v>11.91</v>
      </c>
      <c r="F61" s="59">
        <f t="shared" si="0"/>
        <v>59.55</v>
      </c>
      <c r="G61" s="60">
        <f t="shared" si="1"/>
        <v>11.91</v>
      </c>
      <c r="H61" s="63">
        <f t="shared" si="2"/>
        <v>59.55</v>
      </c>
    </row>
    <row r="62" spans="1:8" s="62" customFormat="1" ht="24">
      <c r="A62" s="56" t="str">
        <f>IF((LEN('Copy paste to Here'!G66))&gt;5,((CONCATENATE('Copy paste to Here'!G66," &amp; ",'Copy paste to Here'!D66,"  &amp;  ",'Copy paste to Here'!E66))),"Empty Cell")</f>
        <v>Clear bio flexible labret, 16g (1.2mm) with a 316L steel push in 2mm flat jewel ball top &amp; Length: 10mm  &amp;  Crystal Color: Clear</v>
      </c>
      <c r="B62" s="57" t="str">
        <f>'Copy paste to Here'!C66</f>
        <v>LBIJ</v>
      </c>
      <c r="C62" s="57" t="s">
        <v>756</v>
      </c>
      <c r="D62" s="58">
        <f>Invoice!B66</f>
        <v>3</v>
      </c>
      <c r="E62" s="59">
        <f>'Shipping Invoice'!J66*$N$1</f>
        <v>11.91</v>
      </c>
      <c r="F62" s="59">
        <f t="shared" si="0"/>
        <v>35.730000000000004</v>
      </c>
      <c r="G62" s="60">
        <f t="shared" si="1"/>
        <v>11.91</v>
      </c>
      <c r="H62" s="63">
        <f t="shared" si="2"/>
        <v>35.730000000000004</v>
      </c>
    </row>
    <row r="63" spans="1:8" s="62" customFormat="1" ht="24">
      <c r="A63" s="56" t="str">
        <f>IF((LEN('Copy paste to Here'!G67))&gt;5,((CONCATENATE('Copy paste to Here'!G67," &amp; ",'Copy paste to Here'!D67,"  &amp;  ",'Copy paste to Here'!E67))),"Empty Cell")</f>
        <v>Clear bio flexible labret, 16g (1.2mm) with a 316L steel push in 2mm flat jewel ball top &amp; Length: 10mm  &amp;  Crystal Color: AB</v>
      </c>
      <c r="B63" s="57" t="str">
        <f>'Copy paste to Here'!C67</f>
        <v>LBIJ</v>
      </c>
      <c r="C63" s="57" t="s">
        <v>756</v>
      </c>
      <c r="D63" s="58">
        <f>Invoice!B67</f>
        <v>5</v>
      </c>
      <c r="E63" s="59">
        <f>'Shipping Invoice'!J67*$N$1</f>
        <v>11.91</v>
      </c>
      <c r="F63" s="59">
        <f t="shared" si="0"/>
        <v>59.55</v>
      </c>
      <c r="G63" s="60">
        <f t="shared" si="1"/>
        <v>11.91</v>
      </c>
      <c r="H63" s="63">
        <f t="shared" si="2"/>
        <v>59.55</v>
      </c>
    </row>
    <row r="64" spans="1:8" s="62" customFormat="1" ht="24">
      <c r="A64" s="56" t="str">
        <f>IF((LEN('Copy paste to Here'!G68))&gt;5,((CONCATENATE('Copy paste to Here'!G68," &amp; ",'Copy paste to Here'!D68,"  &amp;  ",'Copy paste to Here'!E68))),"Empty Cell")</f>
        <v>Clear bio flexible labret, 16g (1.2mm) with a 316L steel push in 2.5mm flat crystal top &amp; Length: 6mm  &amp;  Crystal Color: Clear</v>
      </c>
      <c r="B64" s="57" t="str">
        <f>'Copy paste to Here'!C68</f>
        <v>LBIJY</v>
      </c>
      <c r="C64" s="57" t="s">
        <v>592</v>
      </c>
      <c r="D64" s="58">
        <f>Invoice!B68</f>
        <v>2</v>
      </c>
      <c r="E64" s="59">
        <f>'Shipping Invoice'!J68*$N$1</f>
        <v>11.91</v>
      </c>
      <c r="F64" s="59">
        <f t="shared" si="0"/>
        <v>23.82</v>
      </c>
      <c r="G64" s="60">
        <f t="shared" si="1"/>
        <v>11.91</v>
      </c>
      <c r="H64" s="63">
        <f t="shared" si="2"/>
        <v>23.82</v>
      </c>
    </row>
    <row r="65" spans="1:8" s="62" customFormat="1" ht="36">
      <c r="A65" s="56" t="str">
        <f>IF((LEN('Copy paste to Here'!G69))&gt;5,((CONCATENATE('Copy paste to Here'!G69," &amp; ",'Copy paste to Here'!D69,"  &amp;  ",'Copy paste to Here'!E69))),"Empty Cell")</f>
        <v>Clear bio flexible labret, 16g (1.2mm) with a 316L steel push in 2.5mm flat crystal top &amp; Length: 6mm  &amp;  Crystal Color: Light Amethyst</v>
      </c>
      <c r="B65" s="57" t="str">
        <f>'Copy paste to Here'!C69</f>
        <v>LBIJY</v>
      </c>
      <c r="C65" s="57" t="s">
        <v>592</v>
      </c>
      <c r="D65" s="58">
        <f>Invoice!B69</f>
        <v>3</v>
      </c>
      <c r="E65" s="59">
        <f>'Shipping Invoice'!J69*$N$1</f>
        <v>11.91</v>
      </c>
      <c r="F65" s="59">
        <f t="shared" si="0"/>
        <v>35.730000000000004</v>
      </c>
      <c r="G65" s="60">
        <f t="shared" si="1"/>
        <v>11.91</v>
      </c>
      <c r="H65" s="63">
        <f t="shared" si="2"/>
        <v>35.730000000000004</v>
      </c>
    </row>
    <row r="66" spans="1:8" s="62" customFormat="1" ht="24">
      <c r="A66" s="56" t="str">
        <f>IF((LEN('Copy paste to Here'!G70))&gt;5,((CONCATENATE('Copy paste to Here'!G70," &amp; ",'Copy paste to Here'!D70,"  &amp;  ",'Copy paste to Here'!E70))),"Empty Cell")</f>
        <v>Clear bio flexible labret, 16g (1.2mm) with a 316L steel push in 2.5mm flat crystal top &amp; Length: 6mm  &amp;  Crystal Color: Amethyst</v>
      </c>
      <c r="B66" s="57" t="str">
        <f>'Copy paste to Here'!C70</f>
        <v>LBIJY</v>
      </c>
      <c r="C66" s="57" t="s">
        <v>592</v>
      </c>
      <c r="D66" s="58">
        <f>Invoice!B70</f>
        <v>3</v>
      </c>
      <c r="E66" s="59">
        <f>'Shipping Invoice'!J70*$N$1</f>
        <v>11.91</v>
      </c>
      <c r="F66" s="59">
        <f t="shared" si="0"/>
        <v>35.730000000000004</v>
      </c>
      <c r="G66" s="60">
        <f t="shared" si="1"/>
        <v>11.91</v>
      </c>
      <c r="H66" s="63">
        <f t="shared" si="2"/>
        <v>35.730000000000004</v>
      </c>
    </row>
    <row r="67" spans="1:8" s="62" customFormat="1" ht="24">
      <c r="A67" s="56" t="str">
        <f>IF((LEN('Copy paste to Here'!G71))&gt;5,((CONCATENATE('Copy paste to Here'!G71," &amp; ",'Copy paste to Here'!D71,"  &amp;  ",'Copy paste to Here'!E71))),"Empty Cell")</f>
        <v>Clear bio flexible labret, 16g (1.2mm) with a 316L steel push in 2.5mm flat crystal top &amp; Length: 6mm  &amp;  Crystal Color: Fuchsia</v>
      </c>
      <c r="B67" s="57" t="str">
        <f>'Copy paste to Here'!C71</f>
        <v>LBIJY</v>
      </c>
      <c r="C67" s="57" t="s">
        <v>592</v>
      </c>
      <c r="D67" s="58">
        <f>Invoice!B71</f>
        <v>3</v>
      </c>
      <c r="E67" s="59">
        <f>'Shipping Invoice'!J71*$N$1</f>
        <v>11.91</v>
      </c>
      <c r="F67" s="59">
        <f t="shared" si="0"/>
        <v>35.730000000000004</v>
      </c>
      <c r="G67" s="60">
        <f t="shared" si="1"/>
        <v>11.91</v>
      </c>
      <c r="H67" s="63">
        <f t="shared" si="2"/>
        <v>35.730000000000004</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6mm with 3mm top part  &amp;  Crystal Color: Clear</v>
      </c>
      <c r="B68" s="57" t="str">
        <f>'Copy paste to Here'!C72</f>
        <v>LBIRC</v>
      </c>
      <c r="C68" s="57" t="s">
        <v>802</v>
      </c>
      <c r="D68" s="58">
        <f>Invoice!B72</f>
        <v>5</v>
      </c>
      <c r="E68" s="59">
        <f>'Shipping Invoice'!J72*$N$1</f>
        <v>29.42</v>
      </c>
      <c r="F68" s="59">
        <f t="shared" si="0"/>
        <v>147.10000000000002</v>
      </c>
      <c r="G68" s="60">
        <f t="shared" si="1"/>
        <v>29.42</v>
      </c>
      <c r="H68" s="63">
        <f t="shared" si="2"/>
        <v>147.10000000000002</v>
      </c>
    </row>
    <row r="69" spans="1:8" s="62" customFormat="1" ht="36">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6mm with 3mm top part  &amp;  Crystal Color: Sapphire</v>
      </c>
      <c r="B69" s="57" t="str">
        <f>'Copy paste to Here'!C73</f>
        <v>LBIRC</v>
      </c>
      <c r="C69" s="57" t="s">
        <v>802</v>
      </c>
      <c r="D69" s="58">
        <f>Invoice!B73</f>
        <v>8</v>
      </c>
      <c r="E69" s="59">
        <f>'Shipping Invoice'!J73*$N$1</f>
        <v>29.42</v>
      </c>
      <c r="F69" s="59">
        <f t="shared" si="0"/>
        <v>235.36</v>
      </c>
      <c r="G69" s="60">
        <f t="shared" si="1"/>
        <v>29.42</v>
      </c>
      <c r="H69" s="63">
        <f t="shared" si="2"/>
        <v>235.36</v>
      </c>
    </row>
    <row r="70" spans="1:8" s="62" customFormat="1" ht="36">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6mm with 3mm top part  &amp;  Crystal Color: Peridot</v>
      </c>
      <c r="B70" s="57" t="str">
        <f>'Copy paste to Here'!C74</f>
        <v>LBIRC</v>
      </c>
      <c r="C70" s="57" t="s">
        <v>802</v>
      </c>
      <c r="D70" s="58">
        <f>Invoice!B74</f>
        <v>5</v>
      </c>
      <c r="E70" s="59">
        <f>'Shipping Invoice'!J74*$N$1</f>
        <v>29.42</v>
      </c>
      <c r="F70" s="59">
        <f t="shared" si="0"/>
        <v>147.10000000000002</v>
      </c>
      <c r="G70" s="60">
        <f t="shared" si="1"/>
        <v>29.42</v>
      </c>
      <c r="H70" s="63">
        <f t="shared" si="2"/>
        <v>147.10000000000002</v>
      </c>
    </row>
    <row r="71" spans="1:8" s="62" customFormat="1" ht="36">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8mm with 3mm top part  &amp;  Crystal Color: Clear</v>
      </c>
      <c r="B71" s="57" t="str">
        <f>'Copy paste to Here'!C75</f>
        <v>LBIRC</v>
      </c>
      <c r="C71" s="57" t="s">
        <v>802</v>
      </c>
      <c r="D71" s="58">
        <f>Invoice!B75</f>
        <v>6</v>
      </c>
      <c r="E71" s="59">
        <f>'Shipping Invoice'!J75*$N$1</f>
        <v>29.42</v>
      </c>
      <c r="F71" s="59">
        <f t="shared" si="0"/>
        <v>176.52</v>
      </c>
      <c r="G71" s="60">
        <f t="shared" si="1"/>
        <v>29.42</v>
      </c>
      <c r="H71" s="63">
        <f t="shared" si="2"/>
        <v>176.52</v>
      </c>
    </row>
    <row r="72" spans="1:8" s="62" customFormat="1" ht="36">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8mm with 3mm top part  &amp;  Crystal Color: Jet</v>
      </c>
      <c r="B72" s="57" t="str">
        <f>'Copy paste to Here'!C76</f>
        <v>LBIRC</v>
      </c>
      <c r="C72" s="57" t="s">
        <v>802</v>
      </c>
      <c r="D72" s="58">
        <f>Invoice!B76</f>
        <v>13</v>
      </c>
      <c r="E72" s="59">
        <f>'Shipping Invoice'!J76*$N$1</f>
        <v>29.42</v>
      </c>
      <c r="F72" s="59">
        <f t="shared" si="0"/>
        <v>382.46000000000004</v>
      </c>
      <c r="G72" s="60">
        <f t="shared" si="1"/>
        <v>29.42</v>
      </c>
      <c r="H72" s="63">
        <f t="shared" si="2"/>
        <v>382.46000000000004</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8mm with 4mm top part  &amp;  Crystal Color: Rose</v>
      </c>
      <c r="B73" s="57" t="str">
        <f>'Copy paste to Here'!C77</f>
        <v>LBIRC</v>
      </c>
      <c r="C73" s="57" t="s">
        <v>803</v>
      </c>
      <c r="D73" s="58">
        <f>Invoice!B77</f>
        <v>4</v>
      </c>
      <c r="E73" s="59">
        <f>'Shipping Invoice'!J77*$N$1</f>
        <v>31.17</v>
      </c>
      <c r="F73" s="59">
        <f t="shared" si="0"/>
        <v>124.68</v>
      </c>
      <c r="G73" s="60">
        <f t="shared" si="1"/>
        <v>31.17</v>
      </c>
      <c r="H73" s="63">
        <f t="shared" si="2"/>
        <v>124.68</v>
      </c>
    </row>
    <row r="74" spans="1:8" s="62" customFormat="1" ht="36">
      <c r="A74" s="56" t="str">
        <f>IF((LEN('Copy paste to Here'!G78))&gt;5,((CONCATENATE('Copy paste to Here'!G78," &amp; ",'Copy paste to Here'!D78,"  &amp;  ",'Copy paste to Here'!E78))),"Empty Cell")</f>
        <v>Surgical steel internally threaded labret, 16g (1.2mm) with bezel set jewel flat head sized 1.5mm to 4mm for triple tragus piercings &amp; Length: 8mm with 4mm top part  &amp;  Crystal Color: Fuchsia</v>
      </c>
      <c r="B74" s="57" t="str">
        <f>'Copy paste to Here'!C78</f>
        <v>LBIRC</v>
      </c>
      <c r="C74" s="57" t="s">
        <v>803</v>
      </c>
      <c r="D74" s="58">
        <f>Invoice!B78</f>
        <v>4</v>
      </c>
      <c r="E74" s="59">
        <f>'Shipping Invoice'!J78*$N$1</f>
        <v>31.17</v>
      </c>
      <c r="F74" s="59">
        <f t="shared" si="0"/>
        <v>124.68</v>
      </c>
      <c r="G74" s="60">
        <f t="shared" si="1"/>
        <v>31.17</v>
      </c>
      <c r="H74" s="63">
        <f t="shared" si="2"/>
        <v>124.68</v>
      </c>
    </row>
    <row r="75" spans="1:8" s="62" customFormat="1" ht="24">
      <c r="A75" s="56" t="str">
        <f>IF((LEN('Copy paste to Here'!G79))&gt;5,((CONCATENATE('Copy paste to Here'!G79," &amp; ",'Copy paste to Here'!D79,"  &amp;  ",'Copy paste to Here'!E79))),"Empty Cell")</f>
        <v>16g Flexible acrylic labret retainer with push in disc &amp; Length: 8mm  &amp;  Color: Clear</v>
      </c>
      <c r="B75" s="57" t="str">
        <f>'Copy paste to Here'!C79</f>
        <v>LBRT16</v>
      </c>
      <c r="C75" s="57" t="s">
        <v>760</v>
      </c>
      <c r="D75" s="58">
        <f>Invoice!B79</f>
        <v>2</v>
      </c>
      <c r="E75" s="59">
        <f>'Shipping Invoice'!J79*$N$1</f>
        <v>4.9000000000000004</v>
      </c>
      <c r="F75" s="59">
        <f t="shared" si="0"/>
        <v>9.8000000000000007</v>
      </c>
      <c r="G75" s="60">
        <f t="shared" si="1"/>
        <v>4.9000000000000004</v>
      </c>
      <c r="H75" s="63">
        <f t="shared" si="2"/>
        <v>9.8000000000000007</v>
      </c>
    </row>
    <row r="76" spans="1:8" s="62" customFormat="1" ht="24">
      <c r="A76" s="56" t="str">
        <f>IF((LEN('Copy paste to Here'!G80))&gt;5,((CONCATENATE('Copy paste to Here'!G80," &amp; ",'Copy paste to Here'!D80,"  &amp;  ",'Copy paste to Here'!E80))),"Empty Cell")</f>
        <v>Anodized surgical steel labret, 14g (1.6mm) with a 3mm ball. &amp; Length: 12mm  &amp;  Color: Blue</v>
      </c>
      <c r="B76" s="57" t="str">
        <f>'Copy paste to Here'!C80</f>
        <v>LBTB3G</v>
      </c>
      <c r="C76" s="57" t="s">
        <v>762</v>
      </c>
      <c r="D76" s="58">
        <f>Invoice!B80</f>
        <v>2</v>
      </c>
      <c r="E76" s="59">
        <f>'Shipping Invoice'!J80*$N$1</f>
        <v>20.67</v>
      </c>
      <c r="F76" s="59">
        <f t="shared" si="0"/>
        <v>41.34</v>
      </c>
      <c r="G76" s="60">
        <f t="shared" si="1"/>
        <v>20.67</v>
      </c>
      <c r="H76" s="63">
        <f t="shared" si="2"/>
        <v>41.34</v>
      </c>
    </row>
    <row r="77" spans="1:8" s="62" customFormat="1" ht="36">
      <c r="A77" s="56" t="str">
        <f>IF((LEN('Copy paste to Here'!G81))&gt;5,((CONCATENATE('Copy paste to Here'!G81," &amp; ",'Copy paste to Here'!D81,"  &amp;  ",'Copy paste to Here'!E81))),"Empty Cell")</f>
        <v>Surgical steel belly banana, 14g (1.6mm) with an 8mm bezel set jewel ball and a dangling crystal studded heart design - length 3/8'' (10mm) &amp; Length: 10mm  &amp;  Crystal Color: Clear</v>
      </c>
      <c r="B77" s="57" t="str">
        <f>'Copy paste to Here'!C81</f>
        <v>MCD527</v>
      </c>
      <c r="C77" s="57" t="s">
        <v>764</v>
      </c>
      <c r="D77" s="58">
        <f>Invoice!B81</f>
        <v>1</v>
      </c>
      <c r="E77" s="59">
        <f>'Shipping Invoice'!J81*$N$1</f>
        <v>70.400000000000006</v>
      </c>
      <c r="F77" s="59">
        <f t="shared" si="0"/>
        <v>70.400000000000006</v>
      </c>
      <c r="G77" s="60">
        <f t="shared" si="1"/>
        <v>70.400000000000006</v>
      </c>
      <c r="H77" s="63">
        <f t="shared" si="2"/>
        <v>70.400000000000006</v>
      </c>
    </row>
    <row r="78" spans="1:8" s="62" customFormat="1" ht="36">
      <c r="A78" s="56" t="str">
        <f>IF((LEN('Copy paste to Here'!G82))&gt;5,((CONCATENATE('Copy paste to Here'!G82," &amp; ",'Copy paste to Here'!D82,"  &amp;  ",'Copy paste to Here'!E82))),"Empty Cell")</f>
        <v>Surgical steel belly banana, 14g (1.6mm) with a 7mm round prong set CZ stone and a dangling heart-shaped CZ stone with wings &amp; Length: 10mm  &amp;  Cz Color: Clear</v>
      </c>
      <c r="B78" s="57" t="str">
        <f>'Copy paste to Here'!C82</f>
        <v>MCDZ586</v>
      </c>
      <c r="C78" s="57" t="s">
        <v>765</v>
      </c>
      <c r="D78" s="58">
        <f>Invoice!B82</f>
        <v>2</v>
      </c>
      <c r="E78" s="59">
        <f>'Shipping Invoice'!J82*$N$1</f>
        <v>87.56</v>
      </c>
      <c r="F78" s="59">
        <f t="shared" si="0"/>
        <v>175.12</v>
      </c>
      <c r="G78" s="60">
        <f t="shared" si="1"/>
        <v>87.56</v>
      </c>
      <c r="H78" s="63">
        <f t="shared" si="2"/>
        <v>175.12</v>
      </c>
    </row>
    <row r="79" spans="1:8" s="62" customFormat="1">
      <c r="A79" s="56" t="str">
        <f>IF((LEN('Copy paste to Here'!G83))&gt;5,((CONCATENATE('Copy paste to Here'!G83," &amp; ",'Copy paste to Here'!D83,"  &amp;  ",'Copy paste to Here'!E83))),"Empty Cell")</f>
        <v xml:space="preserve">Amethyst double flared stone plug &amp; Gauge: 5mm  &amp;  </v>
      </c>
      <c r="B79" s="57" t="str">
        <f>'Copy paste to Here'!C83</f>
        <v>PGSFF</v>
      </c>
      <c r="C79" s="57" t="s">
        <v>804</v>
      </c>
      <c r="D79" s="58">
        <f>Invoice!B83</f>
        <v>2</v>
      </c>
      <c r="E79" s="59">
        <f>'Shipping Invoice'!J83*$N$1</f>
        <v>48.69</v>
      </c>
      <c r="F79" s="59">
        <f t="shared" si="0"/>
        <v>97.38</v>
      </c>
      <c r="G79" s="60">
        <f t="shared" si="1"/>
        <v>48.69</v>
      </c>
      <c r="H79" s="63">
        <f t="shared" si="2"/>
        <v>97.38</v>
      </c>
    </row>
    <row r="80" spans="1:8" s="62" customFormat="1">
      <c r="A80" s="56" t="str">
        <f>IF((LEN('Copy paste to Here'!G84))&gt;5,((CONCATENATE('Copy paste to Here'!G84," &amp; ",'Copy paste to Here'!D84,"  &amp;  ",'Copy paste to Here'!E84))),"Empty Cell")</f>
        <v xml:space="preserve">Amethyst double flared stone plug &amp; Gauge: 6mm  &amp;  </v>
      </c>
      <c r="B80" s="57" t="str">
        <f>'Copy paste to Here'!C84</f>
        <v>PGSFF</v>
      </c>
      <c r="C80" s="57" t="s">
        <v>805</v>
      </c>
      <c r="D80" s="58">
        <f>Invoice!B84</f>
        <v>2</v>
      </c>
      <c r="E80" s="59">
        <f>'Shipping Invoice'!J84*$N$1</f>
        <v>52.19</v>
      </c>
      <c r="F80" s="59">
        <f t="shared" si="0"/>
        <v>104.38</v>
      </c>
      <c r="G80" s="60">
        <f t="shared" si="1"/>
        <v>52.19</v>
      </c>
      <c r="H80" s="63">
        <f t="shared" si="2"/>
        <v>104.38</v>
      </c>
    </row>
    <row r="81" spans="1:8" s="62" customFormat="1" ht="25.5">
      <c r="A81" s="56" t="str">
        <f>IF((LEN('Copy paste to Here'!G85))&gt;5,((CONCATENATE('Copy paste to Here'!G85," &amp; ",'Copy paste to Here'!D85,"  &amp;  ",'Copy paste to Here'!E85))),"Empty Cell")</f>
        <v xml:space="preserve">Amethyst double flared stone plug &amp; Gauge: 10mm  &amp;  </v>
      </c>
      <c r="B81" s="57" t="str">
        <f>'Copy paste to Here'!C85</f>
        <v>PGSFF</v>
      </c>
      <c r="C81" s="57" t="s">
        <v>806</v>
      </c>
      <c r="D81" s="58">
        <f>Invoice!B85</f>
        <v>2</v>
      </c>
      <c r="E81" s="59">
        <f>'Shipping Invoice'!J85*$N$1</f>
        <v>81.96</v>
      </c>
      <c r="F81" s="59">
        <f t="shared" si="0"/>
        <v>163.92</v>
      </c>
      <c r="G81" s="60">
        <f t="shared" si="1"/>
        <v>81.96</v>
      </c>
      <c r="H81" s="63">
        <f t="shared" si="2"/>
        <v>163.92</v>
      </c>
    </row>
    <row r="82" spans="1:8" s="62" customFormat="1" ht="24">
      <c r="A82" s="56" t="str">
        <f>IF((LEN('Copy paste to Here'!G86))&gt;5,((CONCATENATE('Copy paste to Here'!G86," &amp; ",'Copy paste to Here'!D86,"  &amp;  ",'Copy paste to Here'!E86))),"Empty Cell")</f>
        <v xml:space="preserve">High polished internally threaded surgical steel double flare flesh tunnel &amp; Gauge: 6mm  &amp;  </v>
      </c>
      <c r="B82" s="57" t="str">
        <f>'Copy paste to Here'!C86</f>
        <v>SHP</v>
      </c>
      <c r="C82" s="57" t="s">
        <v>807</v>
      </c>
      <c r="D82" s="58">
        <f>Invoice!B86</f>
        <v>6</v>
      </c>
      <c r="E82" s="59">
        <f>'Shipping Invoice'!J86*$N$1</f>
        <v>69.7</v>
      </c>
      <c r="F82" s="59">
        <f t="shared" si="0"/>
        <v>418.20000000000005</v>
      </c>
      <c r="G82" s="60">
        <f t="shared" si="1"/>
        <v>69.7</v>
      </c>
      <c r="H82" s="63">
        <f t="shared" si="2"/>
        <v>418.20000000000005</v>
      </c>
    </row>
    <row r="83" spans="1:8" s="62" customFormat="1" ht="24">
      <c r="A83" s="56" t="str">
        <f>IF((LEN('Copy paste to Here'!G87))&gt;5,((CONCATENATE('Copy paste to Here'!G87," &amp; ",'Copy paste to Here'!D87,"  &amp;  ",'Copy paste to Here'!E87))),"Empty Cell")</f>
        <v>Silicone double flared solid plug retainer &amp; Gauge: 6mm  &amp;  Color: # 3 in picture</v>
      </c>
      <c r="B83" s="57" t="str">
        <f>'Copy paste to Here'!C87</f>
        <v>SIPG</v>
      </c>
      <c r="C83" s="57" t="s">
        <v>808</v>
      </c>
      <c r="D83" s="58">
        <f>Invoice!B87</f>
        <v>2</v>
      </c>
      <c r="E83" s="59">
        <f>'Shipping Invoice'!J87*$N$1</f>
        <v>17.16</v>
      </c>
      <c r="F83" s="59">
        <f t="shared" ref="F83:F146" si="3">D83*E83</f>
        <v>34.32</v>
      </c>
      <c r="G83" s="60">
        <f t="shared" ref="G83:G146" si="4">E83*$E$14</f>
        <v>17.16</v>
      </c>
      <c r="H83" s="63">
        <f t="shared" ref="H83:H146" si="5">D83*G83</f>
        <v>34.32</v>
      </c>
    </row>
    <row r="84" spans="1:8" s="62" customFormat="1" ht="24">
      <c r="A84" s="56" t="str">
        <f>IF((LEN('Copy paste to Here'!G88))&gt;5,((CONCATENATE('Copy paste to Here'!G88," &amp; ",'Copy paste to Here'!D88,"  &amp;  ",'Copy paste to Here'!E88))),"Empty Cell")</f>
        <v>Silicone double flared solid plug retainer &amp; Gauge: 6mm  &amp;  Color: # 4 in picture</v>
      </c>
      <c r="B84" s="57" t="str">
        <f>'Copy paste to Here'!C88</f>
        <v>SIPG</v>
      </c>
      <c r="C84" s="57" t="s">
        <v>808</v>
      </c>
      <c r="D84" s="58">
        <f>Invoice!B88</f>
        <v>2</v>
      </c>
      <c r="E84" s="59">
        <f>'Shipping Invoice'!J88*$N$1</f>
        <v>17.16</v>
      </c>
      <c r="F84" s="59">
        <f t="shared" si="3"/>
        <v>34.32</v>
      </c>
      <c r="G84" s="60">
        <f t="shared" si="4"/>
        <v>17.16</v>
      </c>
      <c r="H84" s="63">
        <f t="shared" si="5"/>
        <v>34.32</v>
      </c>
    </row>
    <row r="85" spans="1:8" s="62" customFormat="1" ht="24">
      <c r="A85" s="56" t="str">
        <f>IF((LEN('Copy paste to Here'!G89))&gt;5,((CONCATENATE('Copy paste to Here'!G89," &amp; ",'Copy paste to Here'!D89,"  &amp;  ",'Copy paste to Here'!E89))),"Empty Cell")</f>
        <v>Silicone double flared solid plug retainer &amp; Gauge: 8mm  &amp;  Color: # 2 in picture</v>
      </c>
      <c r="B85" s="57" t="str">
        <f>'Copy paste to Here'!C89</f>
        <v>SIPG</v>
      </c>
      <c r="C85" s="57" t="s">
        <v>809</v>
      </c>
      <c r="D85" s="58">
        <f>Invoice!B89</f>
        <v>8</v>
      </c>
      <c r="E85" s="59">
        <f>'Shipping Invoice'!J89*$N$1</f>
        <v>18.559999999999999</v>
      </c>
      <c r="F85" s="59">
        <f t="shared" si="3"/>
        <v>148.47999999999999</v>
      </c>
      <c r="G85" s="60">
        <f t="shared" si="4"/>
        <v>18.559999999999999</v>
      </c>
      <c r="H85" s="63">
        <f t="shared" si="5"/>
        <v>148.47999999999999</v>
      </c>
    </row>
    <row r="86" spans="1:8" s="62" customFormat="1" ht="24">
      <c r="A86" s="56" t="str">
        <f>IF((LEN('Copy paste to Here'!G90))&gt;5,((CONCATENATE('Copy paste to Here'!G90," &amp; ",'Copy paste to Here'!D90,"  &amp;  ",'Copy paste to Here'!E90))),"Empty Cell")</f>
        <v>Silicone double flared solid plug retainer &amp; Gauge: 8mm  &amp;  Color: # 3 in picture</v>
      </c>
      <c r="B86" s="57" t="str">
        <f>'Copy paste to Here'!C90</f>
        <v>SIPG</v>
      </c>
      <c r="C86" s="57" t="s">
        <v>809</v>
      </c>
      <c r="D86" s="58">
        <f>Invoice!B90</f>
        <v>10</v>
      </c>
      <c r="E86" s="59">
        <f>'Shipping Invoice'!J90*$N$1</f>
        <v>18.559999999999999</v>
      </c>
      <c r="F86" s="59">
        <f t="shared" si="3"/>
        <v>185.6</v>
      </c>
      <c r="G86" s="60">
        <f t="shared" si="4"/>
        <v>18.559999999999999</v>
      </c>
      <c r="H86" s="63">
        <f t="shared" si="5"/>
        <v>185.6</v>
      </c>
    </row>
    <row r="87" spans="1:8" s="62" customFormat="1" ht="24">
      <c r="A87" s="56" t="str">
        <f>IF((LEN('Copy paste to Here'!G91))&gt;5,((CONCATENATE('Copy paste to Here'!G91," &amp; ",'Copy paste to Here'!D91,"  &amp;  ",'Copy paste to Here'!E91))),"Empty Cell")</f>
        <v>Silicone double flared solid plug retainer &amp; Gauge: 8mm  &amp;  Color: # 4 in picture</v>
      </c>
      <c r="B87" s="57" t="str">
        <f>'Copy paste to Here'!C91</f>
        <v>SIPG</v>
      </c>
      <c r="C87" s="57" t="s">
        <v>809</v>
      </c>
      <c r="D87" s="58">
        <f>Invoice!B91</f>
        <v>10</v>
      </c>
      <c r="E87" s="59">
        <f>'Shipping Invoice'!J91*$N$1</f>
        <v>18.559999999999999</v>
      </c>
      <c r="F87" s="59">
        <f t="shared" si="3"/>
        <v>185.6</v>
      </c>
      <c r="G87" s="60">
        <f t="shared" si="4"/>
        <v>18.559999999999999</v>
      </c>
      <c r="H87" s="63">
        <f t="shared" si="5"/>
        <v>185.6</v>
      </c>
    </row>
    <row r="88" spans="1:8" s="62" customFormat="1" ht="24">
      <c r="A88" s="56" t="str">
        <f>IF((LEN('Copy paste to Here'!G92))&gt;5,((CONCATENATE('Copy paste to Here'!G92," &amp; ",'Copy paste to Here'!D92,"  &amp;  ",'Copy paste to Here'!E92))),"Empty Cell")</f>
        <v>Silicone double flared solid plug retainer &amp; Gauge: 10mm  &amp;  Color: # 3 in picture</v>
      </c>
      <c r="B88" s="57" t="str">
        <f>'Copy paste to Here'!C92</f>
        <v>SIPG</v>
      </c>
      <c r="C88" s="57" t="s">
        <v>810</v>
      </c>
      <c r="D88" s="58">
        <f>Invoice!B92</f>
        <v>2</v>
      </c>
      <c r="E88" s="59">
        <f>'Shipping Invoice'!J92*$N$1</f>
        <v>19.96</v>
      </c>
      <c r="F88" s="59">
        <f t="shared" si="3"/>
        <v>39.92</v>
      </c>
      <c r="G88" s="60">
        <f t="shared" si="4"/>
        <v>19.96</v>
      </c>
      <c r="H88" s="63">
        <f t="shared" si="5"/>
        <v>39.92</v>
      </c>
    </row>
    <row r="89" spans="1:8" s="62" customFormat="1" ht="24">
      <c r="A89" s="56" t="str">
        <f>IF((LEN('Copy paste to Here'!G93))&gt;5,((CONCATENATE('Copy paste to Here'!G93," &amp; ",'Copy paste to Here'!D93,"  &amp;  ",'Copy paste to Here'!E93))),"Empty Cell")</f>
        <v>Silicone double flared solid plug retainer &amp; Gauge: 10mm  &amp;  Color: # 4 in picture</v>
      </c>
      <c r="B89" s="57" t="str">
        <f>'Copy paste to Here'!C93</f>
        <v>SIPG</v>
      </c>
      <c r="C89" s="57" t="s">
        <v>810</v>
      </c>
      <c r="D89" s="58">
        <f>Invoice!B93</f>
        <v>2</v>
      </c>
      <c r="E89" s="59">
        <f>'Shipping Invoice'!J93*$N$1</f>
        <v>19.96</v>
      </c>
      <c r="F89" s="59">
        <f t="shared" si="3"/>
        <v>39.92</v>
      </c>
      <c r="G89" s="60">
        <f t="shared" si="4"/>
        <v>19.96</v>
      </c>
      <c r="H89" s="63">
        <f t="shared" si="5"/>
        <v>39.92</v>
      </c>
    </row>
    <row r="90" spans="1:8" s="62" customFormat="1" ht="24">
      <c r="A90" s="56" t="str">
        <f>IF((LEN('Copy paste to Here'!G94))&gt;5,((CONCATENATE('Copy paste to Here'!G94," &amp; ",'Copy paste to Here'!D94,"  &amp;  ",'Copy paste to Here'!E94))),"Empty Cell")</f>
        <v>Silicone double flared solid plug retainer &amp; Gauge: 12mm  &amp;  Color: # 2 in picture</v>
      </c>
      <c r="B90" s="57" t="str">
        <f>'Copy paste to Here'!C94</f>
        <v>SIPG</v>
      </c>
      <c r="C90" s="57" t="s">
        <v>811</v>
      </c>
      <c r="D90" s="58">
        <f>Invoice!B94</f>
        <v>2</v>
      </c>
      <c r="E90" s="59">
        <f>'Shipping Invoice'!J94*$N$1</f>
        <v>21.37</v>
      </c>
      <c r="F90" s="59">
        <f t="shared" si="3"/>
        <v>42.74</v>
      </c>
      <c r="G90" s="60">
        <f t="shared" si="4"/>
        <v>21.37</v>
      </c>
      <c r="H90" s="63">
        <f t="shared" si="5"/>
        <v>42.74</v>
      </c>
    </row>
    <row r="91" spans="1:8" s="62" customFormat="1" ht="24">
      <c r="A91" s="56" t="str">
        <f>IF((LEN('Copy paste to Here'!G95))&gt;5,((CONCATENATE('Copy paste to Here'!G95," &amp; ",'Copy paste to Here'!D95,"  &amp;  ",'Copy paste to Here'!E95))),"Empty Cell")</f>
        <v>Silicone double flared solid plug retainer &amp; Gauge: 12mm  &amp;  Color: # 3 in picture</v>
      </c>
      <c r="B91" s="57" t="str">
        <f>'Copy paste to Here'!C95</f>
        <v>SIPG</v>
      </c>
      <c r="C91" s="57" t="s">
        <v>811</v>
      </c>
      <c r="D91" s="58">
        <f>Invoice!B95</f>
        <v>4</v>
      </c>
      <c r="E91" s="59">
        <f>'Shipping Invoice'!J95*$N$1</f>
        <v>21.37</v>
      </c>
      <c r="F91" s="59">
        <f t="shared" si="3"/>
        <v>85.48</v>
      </c>
      <c r="G91" s="60">
        <f t="shared" si="4"/>
        <v>21.37</v>
      </c>
      <c r="H91" s="63">
        <f t="shared" si="5"/>
        <v>85.48</v>
      </c>
    </row>
    <row r="92" spans="1:8" s="62" customFormat="1" ht="24">
      <c r="A92" s="56" t="str">
        <f>IF((LEN('Copy paste to Here'!G96))&gt;5,((CONCATENATE('Copy paste to Here'!G96," &amp; ",'Copy paste to Here'!D96,"  &amp;  ",'Copy paste to Here'!E96))),"Empty Cell")</f>
        <v>Silicone double flared solid plug retainer &amp; Gauge: 12mm  &amp;  Color: # 4 in picture</v>
      </c>
      <c r="B92" s="57" t="str">
        <f>'Copy paste to Here'!C96</f>
        <v>SIPG</v>
      </c>
      <c r="C92" s="57" t="s">
        <v>811</v>
      </c>
      <c r="D92" s="58">
        <f>Invoice!B96</f>
        <v>4</v>
      </c>
      <c r="E92" s="59">
        <f>'Shipping Invoice'!J96*$N$1</f>
        <v>21.37</v>
      </c>
      <c r="F92" s="59">
        <f t="shared" si="3"/>
        <v>85.48</v>
      </c>
      <c r="G92" s="60">
        <f t="shared" si="4"/>
        <v>21.37</v>
      </c>
      <c r="H92" s="63">
        <f t="shared" si="5"/>
        <v>85.48</v>
      </c>
    </row>
    <row r="93" spans="1:8" s="62" customFormat="1" ht="24">
      <c r="A93" s="56" t="str">
        <f>IF((LEN('Copy paste to Here'!G97))&gt;5,((CONCATENATE('Copy paste to Here'!G97," &amp; ",'Copy paste to Here'!D97,"  &amp;  ",'Copy paste to Here'!E97))),"Empty Cell")</f>
        <v>Silicone double flared solid plug retainer &amp; Gauge: 14mm  &amp;  Color: # 3 in picture</v>
      </c>
      <c r="B93" s="57" t="str">
        <f>'Copy paste to Here'!C97</f>
        <v>SIPG</v>
      </c>
      <c r="C93" s="57" t="s">
        <v>812</v>
      </c>
      <c r="D93" s="58">
        <f>Invoice!B97</f>
        <v>2</v>
      </c>
      <c r="E93" s="59">
        <f>'Shipping Invoice'!J97*$N$1</f>
        <v>22.77</v>
      </c>
      <c r="F93" s="59">
        <f t="shared" si="3"/>
        <v>45.54</v>
      </c>
      <c r="G93" s="60">
        <f t="shared" si="4"/>
        <v>22.77</v>
      </c>
      <c r="H93" s="63">
        <f t="shared" si="5"/>
        <v>45.54</v>
      </c>
    </row>
    <row r="94" spans="1:8" s="62" customFormat="1" ht="24">
      <c r="A94" s="56" t="str">
        <f>IF((LEN('Copy paste to Here'!G98))&gt;5,((CONCATENATE('Copy paste to Here'!G98," &amp; ",'Copy paste to Here'!D98,"  &amp;  ",'Copy paste to Here'!E98))),"Empty Cell")</f>
        <v>Silicone double flared solid plug retainer &amp; Gauge: 16mm  &amp;  Color: # 3 in picture</v>
      </c>
      <c r="B94" s="57" t="str">
        <f>'Copy paste to Here'!C98</f>
        <v>SIPG</v>
      </c>
      <c r="C94" s="57" t="s">
        <v>813</v>
      </c>
      <c r="D94" s="58">
        <f>Invoice!B98</f>
        <v>2</v>
      </c>
      <c r="E94" s="59">
        <f>'Shipping Invoice'!J98*$N$1</f>
        <v>24.17</v>
      </c>
      <c r="F94" s="59">
        <f t="shared" si="3"/>
        <v>48.34</v>
      </c>
      <c r="G94" s="60">
        <f t="shared" si="4"/>
        <v>24.17</v>
      </c>
      <c r="H94" s="63">
        <f t="shared" si="5"/>
        <v>48.34</v>
      </c>
    </row>
    <row r="95" spans="1:8" s="62" customFormat="1" ht="24">
      <c r="A95" s="56" t="str">
        <f>IF((LEN('Copy paste to Here'!G99))&gt;5,((CONCATENATE('Copy paste to Here'!G99," &amp; ",'Copy paste to Here'!D99,"  &amp;  ",'Copy paste to Here'!E99))),"Empty Cell")</f>
        <v>Silicone double flared solid plug retainer &amp; Gauge: 16mm  &amp;  Color: # 4 in picture</v>
      </c>
      <c r="B95" s="57" t="str">
        <f>'Copy paste to Here'!C99</f>
        <v>SIPG</v>
      </c>
      <c r="C95" s="57" t="s">
        <v>813</v>
      </c>
      <c r="D95" s="58">
        <f>Invoice!B99</f>
        <v>2</v>
      </c>
      <c r="E95" s="59">
        <f>'Shipping Invoice'!J99*$N$1</f>
        <v>24.17</v>
      </c>
      <c r="F95" s="59">
        <f t="shared" si="3"/>
        <v>48.34</v>
      </c>
      <c r="G95" s="60">
        <f t="shared" si="4"/>
        <v>24.17</v>
      </c>
      <c r="H95" s="63">
        <f t="shared" si="5"/>
        <v>48.34</v>
      </c>
    </row>
    <row r="96" spans="1:8" s="62" customFormat="1" ht="25.5">
      <c r="A96" s="56" t="str">
        <f>IF((LEN('Copy paste to Here'!G100))&gt;5,((CONCATENATE('Copy paste to Here'!G100," &amp; ",'Copy paste to Here'!D100,"  &amp;  ",'Copy paste to Here'!E100))),"Empty Cell")</f>
        <v>Silicone double flared solid plug retainer &amp; Gauge: 18mm  &amp;  Color: # 3 in picture</v>
      </c>
      <c r="B96" s="57" t="str">
        <f>'Copy paste to Here'!C100</f>
        <v>SIPG</v>
      </c>
      <c r="C96" s="57" t="s">
        <v>814</v>
      </c>
      <c r="D96" s="58">
        <f>Invoice!B100</f>
        <v>2</v>
      </c>
      <c r="E96" s="59">
        <f>'Shipping Invoice'!J100*$N$1</f>
        <v>25.92</v>
      </c>
      <c r="F96" s="59">
        <f t="shared" si="3"/>
        <v>51.84</v>
      </c>
      <c r="G96" s="60">
        <f t="shared" si="4"/>
        <v>25.92</v>
      </c>
      <c r="H96" s="63">
        <f t="shared" si="5"/>
        <v>51.84</v>
      </c>
    </row>
    <row r="97" spans="1:8" s="62" customFormat="1" ht="25.5">
      <c r="A97" s="56" t="str">
        <f>IF((LEN('Copy paste to Here'!G101))&gt;5,((CONCATENATE('Copy paste to Here'!G101," &amp; ",'Copy paste to Here'!D101,"  &amp;  ",'Copy paste to Here'!E101))),"Empty Cell")</f>
        <v>Silicone double flared solid plug retainer &amp; Gauge: 18mm  &amp;  Color: # 4 in picture</v>
      </c>
      <c r="B97" s="57" t="str">
        <f>'Copy paste to Here'!C101</f>
        <v>SIPG</v>
      </c>
      <c r="C97" s="57" t="s">
        <v>814</v>
      </c>
      <c r="D97" s="58">
        <f>Invoice!B101</f>
        <v>2</v>
      </c>
      <c r="E97" s="59">
        <f>'Shipping Invoice'!J101*$N$1</f>
        <v>25.92</v>
      </c>
      <c r="F97" s="59">
        <f t="shared" si="3"/>
        <v>51.84</v>
      </c>
      <c r="G97" s="60">
        <f t="shared" si="4"/>
        <v>25.92</v>
      </c>
      <c r="H97" s="63">
        <f t="shared" si="5"/>
        <v>51.84</v>
      </c>
    </row>
    <row r="98" spans="1:8" s="62" customFormat="1" ht="25.5">
      <c r="A98" s="56" t="str">
        <f>IF((LEN('Copy paste to Here'!G102))&gt;5,((CONCATENATE('Copy paste to Here'!G102," &amp; ",'Copy paste to Here'!D102,"  &amp;  ",'Copy paste to Here'!E102))),"Empty Cell")</f>
        <v>Silicone double flared solid plug retainer &amp; Gauge: 20mm  &amp;  Color: # 3 in picture</v>
      </c>
      <c r="B98" s="57" t="str">
        <f>'Copy paste to Here'!C102</f>
        <v>SIPG</v>
      </c>
      <c r="C98" s="57" t="s">
        <v>815</v>
      </c>
      <c r="D98" s="58">
        <f>Invoice!B102</f>
        <v>2</v>
      </c>
      <c r="E98" s="59">
        <f>'Shipping Invoice'!J102*$N$1</f>
        <v>28.02</v>
      </c>
      <c r="F98" s="59">
        <f t="shared" si="3"/>
        <v>56.04</v>
      </c>
      <c r="G98" s="60">
        <f t="shared" si="4"/>
        <v>28.02</v>
      </c>
      <c r="H98" s="63">
        <f t="shared" si="5"/>
        <v>56.04</v>
      </c>
    </row>
    <row r="99" spans="1:8" s="62" customFormat="1" ht="25.5">
      <c r="A99" s="56" t="str">
        <f>IF((LEN('Copy paste to Here'!G103))&gt;5,((CONCATENATE('Copy paste to Here'!G103," &amp; ",'Copy paste to Here'!D103,"  &amp;  ",'Copy paste to Here'!E103))),"Empty Cell")</f>
        <v>Silicone double flared solid plug retainer &amp; Gauge: 20mm  &amp;  Color: # 4 in picture</v>
      </c>
      <c r="B99" s="57" t="str">
        <f>'Copy paste to Here'!C103</f>
        <v>SIPG</v>
      </c>
      <c r="C99" s="57" t="s">
        <v>815</v>
      </c>
      <c r="D99" s="58">
        <f>Invoice!B103</f>
        <v>2</v>
      </c>
      <c r="E99" s="59">
        <f>'Shipping Invoice'!J103*$N$1</f>
        <v>28.02</v>
      </c>
      <c r="F99" s="59">
        <f t="shared" si="3"/>
        <v>56.04</v>
      </c>
      <c r="G99" s="60">
        <f t="shared" si="4"/>
        <v>28.02</v>
      </c>
      <c r="H99" s="63">
        <f t="shared" si="5"/>
        <v>56.04</v>
      </c>
    </row>
    <row r="100" spans="1:8" s="62" customFormat="1" ht="24">
      <c r="A100" s="56" t="str">
        <f>IF((LEN('Copy paste to Here'!G104))&gt;5,((CONCATENATE('Copy paste to Here'!G104," &amp; ",'Copy paste to Here'!D104,"  &amp;  ",'Copy paste to Here'!E104))),"Empty Cell")</f>
        <v xml:space="preserve">High polished surgical steel single flesh tunnel with rubber O-ring &amp; Gauge: 8mm  &amp;  </v>
      </c>
      <c r="B100" s="57" t="str">
        <f>'Copy paste to Here'!C104</f>
        <v>SPG</v>
      </c>
      <c r="C100" s="57" t="s">
        <v>816</v>
      </c>
      <c r="D100" s="58">
        <f>Invoice!B104</f>
        <v>2</v>
      </c>
      <c r="E100" s="59">
        <f>'Shipping Invoice'!J104*$N$1</f>
        <v>21.72</v>
      </c>
      <c r="F100" s="59">
        <f t="shared" si="3"/>
        <v>43.44</v>
      </c>
      <c r="G100" s="60">
        <f t="shared" si="4"/>
        <v>21.72</v>
      </c>
      <c r="H100" s="63">
        <f t="shared" si="5"/>
        <v>43.44</v>
      </c>
    </row>
    <row r="101" spans="1:8" s="62" customFormat="1" ht="25.5">
      <c r="A101" s="56" t="str">
        <f>IF((LEN('Copy paste to Here'!G105))&gt;5,((CONCATENATE('Copy paste to Here'!G105," &amp; ",'Copy paste to Here'!D105,"  &amp;  ",'Copy paste to Here'!E105))),"Empty Cell")</f>
        <v xml:space="preserve">Titanium G23 helix barbell, 16g (1.2mm) with two 3mm balls &amp; Length: 6mm  &amp;  </v>
      </c>
      <c r="B101" s="57" t="str">
        <f>'Copy paste to Here'!C105</f>
        <v>UBBER31</v>
      </c>
      <c r="C101" s="57" t="s">
        <v>781</v>
      </c>
      <c r="D101" s="58">
        <f>Invoice!B105</f>
        <v>2</v>
      </c>
      <c r="E101" s="59">
        <f>'Shipping Invoice'!J105*$N$1</f>
        <v>34.68</v>
      </c>
      <c r="F101" s="59">
        <f t="shared" si="3"/>
        <v>69.36</v>
      </c>
      <c r="G101" s="60">
        <f t="shared" si="4"/>
        <v>34.68</v>
      </c>
      <c r="H101" s="63">
        <f t="shared" si="5"/>
        <v>69.36</v>
      </c>
    </row>
    <row r="102" spans="1:8" s="62" customFormat="1" ht="36">
      <c r="A102" s="56" t="str">
        <f>IF((LEN('Copy paste to Here'!G106))&gt;5,((CONCATENATE('Copy paste to Here'!G106," &amp; ",'Copy paste to Here'!D106,"  &amp;  ",'Copy paste to Here'!E106))),"Empty Cell")</f>
        <v>Titanium G23 internally threaded labret, 16g (1.2mm) with 2mm to 5mm round color Cubic Zirconia (CZ) stone in prong set top &amp; Length: 11mm with 3mm top part  &amp;  Cz Color: Clear</v>
      </c>
      <c r="B102" s="57" t="str">
        <f>'Copy paste to Here'!C106</f>
        <v>ULBIN12</v>
      </c>
      <c r="C102" s="57" t="s">
        <v>817</v>
      </c>
      <c r="D102" s="58">
        <f>Invoice!B106</f>
        <v>2</v>
      </c>
      <c r="E102" s="59">
        <f>'Shipping Invoice'!J106*$N$1</f>
        <v>69.7</v>
      </c>
      <c r="F102" s="59">
        <f t="shared" si="3"/>
        <v>139.4</v>
      </c>
      <c r="G102" s="60">
        <f t="shared" si="4"/>
        <v>69.7</v>
      </c>
      <c r="H102" s="63">
        <f t="shared" si="5"/>
        <v>139.4</v>
      </c>
    </row>
    <row r="103" spans="1:8" s="62" customFormat="1" ht="25.5">
      <c r="A103" s="56" t="str">
        <f>IF((LEN('Copy paste to Here'!G107))&gt;5,((CONCATENATE('Copy paste to Here'!G107," &amp; ",'Copy paste to Here'!D107,"  &amp;  ",'Copy paste to Here'!E107))),"Empty Cell")</f>
        <v>PVD plated titanium G23 internally threaded labret, 1.2mm (16g) with a 3mm ball &amp; Color: Black  &amp;  Length: 10mm</v>
      </c>
      <c r="B103" s="57" t="str">
        <f>'Copy paste to Here'!C107</f>
        <v>UTLBB3IN</v>
      </c>
      <c r="C103" s="57" t="s">
        <v>786</v>
      </c>
      <c r="D103" s="58">
        <f>Invoice!B107</f>
        <v>4</v>
      </c>
      <c r="E103" s="59">
        <f>'Shipping Invoice'!J107*$N$1</f>
        <v>59.19</v>
      </c>
      <c r="F103" s="59">
        <f t="shared" si="3"/>
        <v>236.76</v>
      </c>
      <c r="G103" s="60">
        <f t="shared" si="4"/>
        <v>59.19</v>
      </c>
      <c r="H103" s="63">
        <f t="shared" si="5"/>
        <v>236.76</v>
      </c>
    </row>
    <row r="104" spans="1:8" s="62" customFormat="1" ht="25.5">
      <c r="A104" s="56" t="str">
        <f>IF((LEN('Copy paste to Here'!G108))&gt;5,((CONCATENATE('Copy paste to Here'!G108," &amp; ",'Copy paste to Here'!D108,"  &amp;  ",'Copy paste to Here'!E108))),"Empty Cell")</f>
        <v>Pack of 10 pcs. of bioflex banana posts with external threading, 16g (1.2mm) &amp; Length: 10mm  &amp;  Color: Clear</v>
      </c>
      <c r="B104" s="57" t="str">
        <f>'Copy paste to Here'!C108</f>
        <v>XABN16G</v>
      </c>
      <c r="C104" s="57" t="s">
        <v>788</v>
      </c>
      <c r="D104" s="58">
        <f>Invoice!B108</f>
        <v>4</v>
      </c>
      <c r="E104" s="59">
        <f>'Shipping Invoice'!J108*$N$1</f>
        <v>27.32</v>
      </c>
      <c r="F104" s="59">
        <f t="shared" si="3"/>
        <v>109.28</v>
      </c>
      <c r="G104" s="60">
        <f t="shared" si="4"/>
        <v>27.32</v>
      </c>
      <c r="H104" s="63">
        <f t="shared" si="5"/>
        <v>109.28</v>
      </c>
    </row>
    <row r="105" spans="1:8" s="62" customFormat="1" ht="24">
      <c r="A105" s="56" t="str">
        <f>IF((LEN('Copy paste to Here'!G109))&gt;5,((CONCATENATE('Copy paste to Here'!G109," &amp; ",'Copy paste to Here'!D109,"  &amp;  ",'Copy paste to Here'!E109))),"Empty Cell")</f>
        <v xml:space="preserve">Pack of 10 pcs. of 3mm anodized surgical steel cones - threading 14g (1.6mm) &amp; Color: Blue  &amp;  </v>
      </c>
      <c r="B105" s="57" t="str">
        <f>'Copy paste to Here'!C109</f>
        <v>XCNT3G</v>
      </c>
      <c r="C105" s="57" t="s">
        <v>790</v>
      </c>
      <c r="D105" s="58">
        <f>Invoice!B109</f>
        <v>1</v>
      </c>
      <c r="E105" s="59">
        <f>'Shipping Invoice'!J109*$N$1</f>
        <v>67.95</v>
      </c>
      <c r="F105" s="59">
        <f t="shared" si="3"/>
        <v>67.95</v>
      </c>
      <c r="G105" s="60">
        <f t="shared" si="4"/>
        <v>67.95</v>
      </c>
      <c r="H105" s="63">
        <f t="shared" si="5"/>
        <v>67.95</v>
      </c>
    </row>
    <row r="106" spans="1:8" s="62" customFormat="1" ht="24">
      <c r="A106" s="56" t="str">
        <f>IF((LEN('Copy paste to Here'!G110))&gt;5,((CONCATENATE('Copy paste to Here'!G110," &amp; ",'Copy paste to Here'!D110,"  &amp;  ",'Copy paste to Here'!E110))),"Empty Cell")</f>
        <v xml:space="preserve">Pack of 10 pcs. of 3mm surgical steel half jewel balls with bezel set crystal with 1.2mm threading (16g) &amp; Crystal Color: Clear  &amp;  </v>
      </c>
      <c r="B106" s="57" t="str">
        <f>'Copy paste to Here'!C110</f>
        <v>XHJB3</v>
      </c>
      <c r="C106" s="57" t="s">
        <v>792</v>
      </c>
      <c r="D106" s="58">
        <f>Invoice!B110</f>
        <v>1</v>
      </c>
      <c r="E106" s="59">
        <f>'Shipping Invoice'!J110*$N$1</f>
        <v>129.59</v>
      </c>
      <c r="F106" s="59">
        <f t="shared" si="3"/>
        <v>129.59</v>
      </c>
      <c r="G106" s="60">
        <f t="shared" si="4"/>
        <v>129.59</v>
      </c>
      <c r="H106" s="63">
        <f t="shared" si="5"/>
        <v>129.59</v>
      </c>
    </row>
    <row r="107" spans="1:8" s="62" customFormat="1" ht="24">
      <c r="A107" s="56" t="str">
        <f>IF((LEN('Copy paste to Here'!G111))&gt;5,((CONCATENATE('Copy paste to Here'!G111," &amp; ",'Copy paste to Here'!D111,"  &amp;  ",'Copy paste to Here'!E111))),"Empty Cell")</f>
        <v>Pack of 10 pcs. of anodized 316L steel posts for labrets - threading 1.6mm (14g) &amp; Length: 12mm  &amp;  Color: Blue</v>
      </c>
      <c r="B107" s="57" t="str">
        <f>'Copy paste to Here'!C111</f>
        <v>XTLB14G</v>
      </c>
      <c r="C107" s="57" t="s">
        <v>794</v>
      </c>
      <c r="D107" s="58">
        <f>Invoice!B111</f>
        <v>1</v>
      </c>
      <c r="E107" s="59">
        <f>'Shipping Invoice'!J111*$N$1</f>
        <v>119.09</v>
      </c>
      <c r="F107" s="59">
        <f t="shared" si="3"/>
        <v>119.09</v>
      </c>
      <c r="G107" s="60">
        <f t="shared" si="4"/>
        <v>119.09</v>
      </c>
      <c r="H107" s="63">
        <f t="shared" si="5"/>
        <v>119.09</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9154.1300000000028</v>
      </c>
      <c r="G1000" s="60"/>
      <c r="H1000" s="61">
        <f t="shared" ref="H1000:H1007" si="49">F1000*$E$14</f>
        <v>9154.1300000000028</v>
      </c>
    </row>
    <row r="1001" spans="1:8" s="62" customFormat="1">
      <c r="A1001" s="56" t="str">
        <f>'[2]Copy paste to Here'!T2</f>
        <v>SHIPPING HANDLING</v>
      </c>
      <c r="B1001" s="75"/>
      <c r="C1001" s="75"/>
      <c r="D1001" s="76"/>
      <c r="E1001" s="67"/>
      <c r="F1001" s="59">
        <f>Invoice!J113</f>
        <v>-3661.6520000000014</v>
      </c>
      <c r="G1001" s="60"/>
      <c r="H1001" s="61">
        <f t="shared" si="49"/>
        <v>-3661.6520000000014</v>
      </c>
    </row>
    <row r="1002" spans="1:8" s="62" customFormat="1" outlineLevel="1">
      <c r="A1002" s="56" t="str">
        <f>'[2]Copy paste to Here'!T3</f>
        <v>DISCOUNT</v>
      </c>
      <c r="B1002" s="75"/>
      <c r="C1002" s="75"/>
      <c r="D1002" s="76"/>
      <c r="E1002" s="67"/>
      <c r="F1002" s="59">
        <f>Invoice!J114</f>
        <v>0</v>
      </c>
      <c r="G1002" s="60"/>
      <c r="H1002" s="61">
        <f t="shared" si="49"/>
        <v>0</v>
      </c>
    </row>
    <row r="1003" spans="1:8" s="62" customFormat="1">
      <c r="A1003" s="56" t="str">
        <f>'[2]Copy paste to Here'!T4</f>
        <v>Total:</v>
      </c>
      <c r="B1003" s="75"/>
      <c r="C1003" s="75"/>
      <c r="D1003" s="76"/>
      <c r="E1003" s="67"/>
      <c r="F1003" s="59">
        <f>SUM(F1000:F1002)</f>
        <v>5492.478000000001</v>
      </c>
      <c r="G1003" s="60"/>
      <c r="H1003" s="61">
        <f t="shared" si="49"/>
        <v>5492.478000000001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9154.1300000000028</v>
      </c>
    </row>
    <row r="1010" spans="1:8" s="21" customFormat="1">
      <c r="A1010" s="22"/>
      <c r="E1010" s="21" t="s">
        <v>177</v>
      </c>
      <c r="H1010" s="84">
        <f>(SUMIF($A$1000:$A$1008,"Total:",$H$1000:$H$1008))</f>
        <v>5492.478000000001</v>
      </c>
    </row>
    <row r="1011" spans="1:8" s="21" customFormat="1">
      <c r="E1011" s="21" t="s">
        <v>178</v>
      </c>
      <c r="H1011" s="85">
        <f>H1013-H1012</f>
        <v>5133.16</v>
      </c>
    </row>
    <row r="1012" spans="1:8" s="21" customFormat="1">
      <c r="E1012" s="21" t="s">
        <v>179</v>
      </c>
      <c r="H1012" s="85">
        <f>ROUND((H1013*7)/107,2)</f>
        <v>359.32</v>
      </c>
    </row>
    <row r="1013" spans="1:8" s="21" customFormat="1">
      <c r="E1013" s="22" t="s">
        <v>180</v>
      </c>
      <c r="H1013" s="86">
        <f>ROUND((SUMIF($A$1000:$A$1008,"Total:",$H$1000:$H$1008)),2)</f>
        <v>5492.48</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0"/>
  <sheetViews>
    <sheetView workbookViewId="0">
      <selection activeCell="A5" sqref="A5"/>
    </sheetView>
  </sheetViews>
  <sheetFormatPr defaultRowHeight="15"/>
  <sheetData>
    <row r="1" spans="1:1">
      <c r="A1" s="2" t="s">
        <v>716</v>
      </c>
    </row>
    <row r="2" spans="1:1">
      <c r="A2" s="2" t="s">
        <v>716</v>
      </c>
    </row>
    <row r="3" spans="1:1">
      <c r="A3" s="2" t="s">
        <v>718</v>
      </c>
    </row>
    <row r="4" spans="1:1">
      <c r="A4" s="2" t="s">
        <v>718</v>
      </c>
    </row>
    <row r="5" spans="1:1">
      <c r="A5" s="2" t="s">
        <v>720</v>
      </c>
    </row>
    <row r="6" spans="1:1">
      <c r="A6" s="2" t="s">
        <v>722</v>
      </c>
    </row>
    <row r="7" spans="1:1">
      <c r="A7" s="2" t="s">
        <v>724</v>
      </c>
    </row>
    <row r="8" spans="1:1">
      <c r="A8" s="2" t="s">
        <v>724</v>
      </c>
    </row>
    <row r="9" spans="1:1">
      <c r="A9" s="2" t="s">
        <v>724</v>
      </c>
    </row>
    <row r="10" spans="1:1">
      <c r="A10" s="2" t="s">
        <v>726</v>
      </c>
    </row>
    <row r="11" spans="1:1">
      <c r="A11" s="2" t="s">
        <v>726</v>
      </c>
    </row>
    <row r="12" spans="1:1">
      <c r="A12" s="2" t="s">
        <v>726</v>
      </c>
    </row>
    <row r="13" spans="1:1">
      <c r="A13" s="2" t="s">
        <v>662</v>
      </c>
    </row>
    <row r="14" spans="1:1">
      <c r="A14" s="2" t="s">
        <v>662</v>
      </c>
    </row>
    <row r="15" spans="1:1">
      <c r="A15" s="2" t="s">
        <v>729</v>
      </c>
    </row>
    <row r="16" spans="1:1">
      <c r="A16" s="2" t="s">
        <v>731</v>
      </c>
    </row>
    <row r="17" spans="1:1">
      <c r="A17" s="2" t="s">
        <v>733</v>
      </c>
    </row>
    <row r="18" spans="1:1">
      <c r="A18" s="2" t="s">
        <v>733</v>
      </c>
    </row>
    <row r="19" spans="1:1">
      <c r="A19" s="2" t="s">
        <v>734</v>
      </c>
    </row>
    <row r="20" spans="1:1">
      <c r="A20" s="2" t="s">
        <v>736</v>
      </c>
    </row>
    <row r="21" spans="1:1">
      <c r="A21" s="2" t="s">
        <v>738</v>
      </c>
    </row>
    <row r="22" spans="1:1">
      <c r="A22" s="2" t="s">
        <v>738</v>
      </c>
    </row>
    <row r="23" spans="1:1">
      <c r="A23" s="2" t="s">
        <v>739</v>
      </c>
    </row>
    <row r="24" spans="1:1">
      <c r="A24" s="2" t="s">
        <v>739</v>
      </c>
    </row>
    <row r="25" spans="1:1">
      <c r="A25" s="2" t="s">
        <v>741</v>
      </c>
    </row>
    <row r="26" spans="1:1">
      <c r="A26" s="2" t="s">
        <v>741</v>
      </c>
    </row>
    <row r="27" spans="1:1">
      <c r="A27" s="2" t="s">
        <v>741</v>
      </c>
    </row>
    <row r="28" spans="1:1">
      <c r="A28" s="2" t="s">
        <v>743</v>
      </c>
    </row>
    <row r="29" spans="1:1">
      <c r="A29" s="2" t="s">
        <v>743</v>
      </c>
    </row>
    <row r="30" spans="1:1">
      <c r="A30" s="2" t="s">
        <v>796</v>
      </c>
    </row>
    <row r="31" spans="1:1">
      <c r="A31" s="2" t="s">
        <v>797</v>
      </c>
    </row>
    <row r="32" spans="1:1">
      <c r="A32" s="2" t="s">
        <v>798</v>
      </c>
    </row>
    <row r="33" spans="1:1">
      <c r="A33" s="2" t="s">
        <v>799</v>
      </c>
    </row>
    <row r="34" spans="1:1">
      <c r="A34" s="2" t="s">
        <v>800</v>
      </c>
    </row>
    <row r="35" spans="1:1">
      <c r="A35" s="2" t="s">
        <v>801</v>
      </c>
    </row>
    <row r="36" spans="1:1">
      <c r="A36" s="2" t="s">
        <v>801</v>
      </c>
    </row>
    <row r="37" spans="1:1">
      <c r="A37" s="2" t="s">
        <v>801</v>
      </c>
    </row>
    <row r="38" spans="1:1">
      <c r="A38" s="2" t="s">
        <v>756</v>
      </c>
    </row>
    <row r="39" spans="1:1">
      <c r="A39" s="2" t="s">
        <v>756</v>
      </c>
    </row>
    <row r="40" spans="1:1">
      <c r="A40" s="2" t="s">
        <v>756</v>
      </c>
    </row>
    <row r="41" spans="1:1">
      <c r="A41" s="2" t="s">
        <v>756</v>
      </c>
    </row>
    <row r="42" spans="1:1">
      <c r="A42" s="2" t="s">
        <v>756</v>
      </c>
    </row>
    <row r="43" spans="1:1">
      <c r="A43" s="2" t="s">
        <v>756</v>
      </c>
    </row>
    <row r="44" spans="1:1">
      <c r="A44" s="2" t="s">
        <v>756</v>
      </c>
    </row>
    <row r="45" spans="1:1">
      <c r="A45" s="2" t="s">
        <v>756</v>
      </c>
    </row>
    <row r="46" spans="1:1">
      <c r="A46" s="2" t="s">
        <v>756</v>
      </c>
    </row>
    <row r="47" spans="1:1">
      <c r="A47" s="2" t="s">
        <v>592</v>
      </c>
    </row>
    <row r="48" spans="1:1">
      <c r="A48" s="2" t="s">
        <v>592</v>
      </c>
    </row>
    <row r="49" spans="1:1">
      <c r="A49" s="2" t="s">
        <v>592</v>
      </c>
    </row>
    <row r="50" spans="1:1">
      <c r="A50" s="2" t="s">
        <v>592</v>
      </c>
    </row>
    <row r="51" spans="1:1">
      <c r="A51" s="2" t="s">
        <v>802</v>
      </c>
    </row>
    <row r="52" spans="1:1">
      <c r="A52" s="2" t="s">
        <v>802</v>
      </c>
    </row>
    <row r="53" spans="1:1">
      <c r="A53" s="2" t="s">
        <v>802</v>
      </c>
    </row>
    <row r="54" spans="1:1">
      <c r="A54" s="2" t="s">
        <v>802</v>
      </c>
    </row>
    <row r="55" spans="1:1">
      <c r="A55" s="2" t="s">
        <v>802</v>
      </c>
    </row>
    <row r="56" spans="1:1">
      <c r="A56" s="2" t="s">
        <v>803</v>
      </c>
    </row>
    <row r="57" spans="1:1">
      <c r="A57" s="2" t="s">
        <v>803</v>
      </c>
    </row>
    <row r="58" spans="1:1">
      <c r="A58" s="2" t="s">
        <v>760</v>
      </c>
    </row>
    <row r="59" spans="1:1">
      <c r="A59" s="2" t="s">
        <v>762</v>
      </c>
    </row>
    <row r="60" spans="1:1">
      <c r="A60" s="2" t="s">
        <v>764</v>
      </c>
    </row>
    <row r="61" spans="1:1">
      <c r="A61" s="2" t="s">
        <v>765</v>
      </c>
    </row>
    <row r="62" spans="1:1">
      <c r="A62" s="2" t="s">
        <v>804</v>
      </c>
    </row>
    <row r="63" spans="1:1">
      <c r="A63" s="2" t="s">
        <v>805</v>
      </c>
    </row>
    <row r="64" spans="1:1">
      <c r="A64" s="2" t="s">
        <v>806</v>
      </c>
    </row>
    <row r="65" spans="1:1">
      <c r="A65" s="2" t="s">
        <v>807</v>
      </c>
    </row>
    <row r="66" spans="1:1">
      <c r="A66" s="2" t="s">
        <v>808</v>
      </c>
    </row>
    <row r="67" spans="1:1">
      <c r="A67" s="2" t="s">
        <v>808</v>
      </c>
    </row>
    <row r="68" spans="1:1">
      <c r="A68" s="2" t="s">
        <v>809</v>
      </c>
    </row>
    <row r="69" spans="1:1">
      <c r="A69" s="2" t="s">
        <v>809</v>
      </c>
    </row>
    <row r="70" spans="1:1">
      <c r="A70" s="2" t="s">
        <v>809</v>
      </c>
    </row>
    <row r="71" spans="1:1">
      <c r="A71" s="2" t="s">
        <v>810</v>
      </c>
    </row>
    <row r="72" spans="1:1">
      <c r="A72" s="2" t="s">
        <v>810</v>
      </c>
    </row>
    <row r="73" spans="1:1">
      <c r="A73" s="2" t="s">
        <v>811</v>
      </c>
    </row>
    <row r="74" spans="1:1">
      <c r="A74" s="2" t="s">
        <v>811</v>
      </c>
    </row>
    <row r="75" spans="1:1">
      <c r="A75" s="2" t="s">
        <v>811</v>
      </c>
    </row>
    <row r="76" spans="1:1">
      <c r="A76" s="2" t="s">
        <v>812</v>
      </c>
    </row>
    <row r="77" spans="1:1">
      <c r="A77" s="2" t="s">
        <v>813</v>
      </c>
    </row>
    <row r="78" spans="1:1">
      <c r="A78" s="2" t="s">
        <v>813</v>
      </c>
    </row>
    <row r="79" spans="1:1">
      <c r="A79" s="2" t="s">
        <v>814</v>
      </c>
    </row>
    <row r="80" spans="1:1">
      <c r="A80" s="2" t="s">
        <v>814</v>
      </c>
    </row>
    <row r="81" spans="1:1">
      <c r="A81" s="2" t="s">
        <v>815</v>
      </c>
    </row>
    <row r="82" spans="1:1">
      <c r="A82" s="2" t="s">
        <v>815</v>
      </c>
    </row>
    <row r="83" spans="1:1">
      <c r="A83" s="2" t="s">
        <v>816</v>
      </c>
    </row>
    <row r="84" spans="1:1">
      <c r="A84" s="2" t="s">
        <v>781</v>
      </c>
    </row>
    <row r="85" spans="1:1">
      <c r="A85" s="2" t="s">
        <v>817</v>
      </c>
    </row>
    <row r="86" spans="1:1">
      <c r="A86" s="2" t="s">
        <v>786</v>
      </c>
    </row>
    <row r="87" spans="1:1">
      <c r="A87" s="2" t="s">
        <v>788</v>
      </c>
    </row>
    <row r="88" spans="1:1">
      <c r="A88" s="2" t="s">
        <v>790</v>
      </c>
    </row>
    <row r="89" spans="1:1">
      <c r="A89" s="2" t="s">
        <v>792</v>
      </c>
    </row>
    <row r="90" spans="1:1">
      <c r="A90" s="2" t="s">
        <v>794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0">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0">
        <v>4992.83</v>
      </c>
    </row>
    <row r="60" spans="2:8">
      <c r="F60" s="2" t="s">
        <v>256</v>
      </c>
      <c r="G60" s="2">
        <v>624.1</v>
      </c>
    </row>
    <row r="61" spans="2:8">
      <c r="F61" s="2" t="s">
        <v>257</v>
      </c>
      <c r="G61" s="90">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5">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0">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6">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0">
        <v>41893.03</v>
      </c>
    </row>
    <row r="262" spans="2:9">
      <c r="F262" s="2" t="s">
        <v>256</v>
      </c>
      <c r="G262" s="90">
        <v>6283.95</v>
      </c>
    </row>
    <row r="263" spans="2:9">
      <c r="F263" s="2" t="s">
        <v>257</v>
      </c>
      <c r="G263" s="90">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2024-03-13T02:53:52Z</cp:lastPrinted>
  <dcterms:created xsi:type="dcterms:W3CDTF">2009-06-02T18:56:54Z</dcterms:created>
  <dcterms:modified xsi:type="dcterms:W3CDTF">2024-03-13T02:53:55Z</dcterms:modified>
</cp:coreProperties>
</file>