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EE51A0B-1376-409B-A5F0-E3B61C081683}"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state="hidden"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Invoice!$A$1:$K$114</definedName>
    <definedName name="_xlnm.Print_Area" localSheetId="2">'Shipping Invoice'!$A$1:$L$107</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5" i="2" l="1"/>
  <c r="K105" i="7" l="1"/>
  <c r="E98" i="6"/>
  <c r="E93" i="6"/>
  <c r="E92" i="6"/>
  <c r="E87" i="6"/>
  <c r="E86" i="6"/>
  <c r="E85" i="6"/>
  <c r="E84" i="6"/>
  <c r="E83" i="6"/>
  <c r="E82" i="6"/>
  <c r="E77" i="6"/>
  <c r="E76" i="6"/>
  <c r="E71" i="6"/>
  <c r="E70" i="6"/>
  <c r="E69" i="6"/>
  <c r="E68" i="6"/>
  <c r="E67" i="6"/>
  <c r="E66" i="6"/>
  <c r="E61" i="6"/>
  <c r="E60" i="6"/>
  <c r="E55" i="6"/>
  <c r="E54" i="6"/>
  <c r="E53" i="6"/>
  <c r="E52" i="6"/>
  <c r="E51" i="6"/>
  <c r="E50" i="6"/>
  <c r="E45" i="6"/>
  <c r="E44" i="6"/>
  <c r="E39" i="6"/>
  <c r="E38" i="6"/>
  <c r="E37" i="6"/>
  <c r="E36" i="6"/>
  <c r="E35" i="6"/>
  <c r="E34" i="6"/>
  <c r="E29" i="6"/>
  <c r="E28" i="6"/>
  <c r="E23" i="6"/>
  <c r="E22" i="6"/>
  <c r="E21" i="6"/>
  <c r="E20" i="6"/>
  <c r="E19" i="6"/>
  <c r="E18" i="6"/>
  <c r="K14" i="7"/>
  <c r="K17" i="7"/>
  <c r="K10" i="7"/>
  <c r="I102" i="7"/>
  <c r="I101" i="7"/>
  <c r="I99" i="7"/>
  <c r="I97" i="7"/>
  <c r="I96" i="7"/>
  <c r="I95" i="7"/>
  <c r="I94" i="7"/>
  <c r="I93" i="7"/>
  <c r="B91" i="7"/>
  <c r="I90" i="7"/>
  <c r="B89" i="7"/>
  <c r="I89" i="7"/>
  <c r="I88" i="7"/>
  <c r="I87" i="7"/>
  <c r="I85" i="7"/>
  <c r="I83" i="7"/>
  <c r="I82" i="7"/>
  <c r="I81" i="7"/>
  <c r="I80" i="7"/>
  <c r="I79" i="7"/>
  <c r="I77" i="7"/>
  <c r="I75" i="7"/>
  <c r="B74" i="7"/>
  <c r="I74" i="7"/>
  <c r="I73" i="7"/>
  <c r="B72" i="7"/>
  <c r="I71" i="7"/>
  <c r="I69" i="7"/>
  <c r="I68" i="7"/>
  <c r="I67" i="7"/>
  <c r="I66" i="7"/>
  <c r="I65" i="7"/>
  <c r="I63" i="7"/>
  <c r="I61" i="7"/>
  <c r="I60" i="7"/>
  <c r="I59" i="7"/>
  <c r="I58" i="7"/>
  <c r="I57" i="7"/>
  <c r="B56" i="7"/>
  <c r="I56" i="7"/>
  <c r="I54" i="7"/>
  <c r="I53" i="7"/>
  <c r="B52" i="7"/>
  <c r="I52" i="7"/>
  <c r="I51" i="7"/>
  <c r="I49" i="7"/>
  <c r="I47" i="7"/>
  <c r="I46" i="7"/>
  <c r="I45" i="7"/>
  <c r="I44" i="7"/>
  <c r="I43" i="7"/>
  <c r="B42" i="7"/>
  <c r="I42" i="7"/>
  <c r="B41" i="7"/>
  <c r="I41" i="7"/>
  <c r="I40" i="7"/>
  <c r="B39" i="7"/>
  <c r="I39" i="7"/>
  <c r="I38" i="7"/>
  <c r="I36" i="7"/>
  <c r="I34" i="7"/>
  <c r="I33" i="7"/>
  <c r="I32" i="7"/>
  <c r="I31" i="7"/>
  <c r="I30" i="7"/>
  <c r="I28" i="7"/>
  <c r="B26" i="7"/>
  <c r="I26" i="7"/>
  <c r="B25" i="7"/>
  <c r="I25" i="7"/>
  <c r="I24" i="7"/>
  <c r="I22" i="7"/>
  <c r="N1" i="7"/>
  <c r="I100" i="7" s="1"/>
  <c r="N1" i="6"/>
  <c r="E89" i="6" s="1"/>
  <c r="F1002" i="6"/>
  <c r="D98" i="6"/>
  <c r="B102" i="7" s="1"/>
  <c r="K102" i="7" s="1"/>
  <c r="D97" i="6"/>
  <c r="B101" i="7" s="1"/>
  <c r="K101" i="7" s="1"/>
  <c r="D96" i="6"/>
  <c r="B100" i="7" s="1"/>
  <c r="D95" i="6"/>
  <c r="B99" i="7" s="1"/>
  <c r="K99" i="7" s="1"/>
  <c r="D94" i="6"/>
  <c r="B98" i="7" s="1"/>
  <c r="D93" i="6"/>
  <c r="B97" i="7" s="1"/>
  <c r="D92" i="6"/>
  <c r="B96" i="7" s="1"/>
  <c r="K96" i="7" s="1"/>
  <c r="D91" i="6"/>
  <c r="B95" i="7" s="1"/>
  <c r="D90" i="6"/>
  <c r="B94" i="7" s="1"/>
  <c r="D89" i="6"/>
  <c r="B93" i="7" s="1"/>
  <c r="K93" i="7" s="1"/>
  <c r="D88" i="6"/>
  <c r="B92" i="7" s="1"/>
  <c r="D87" i="6"/>
  <c r="D86" i="6"/>
  <c r="B90" i="7" s="1"/>
  <c r="D85" i="6"/>
  <c r="D84" i="6"/>
  <c r="B88" i="7" s="1"/>
  <c r="K88" i="7" s="1"/>
  <c r="D83" i="6"/>
  <c r="B87" i="7" s="1"/>
  <c r="K87" i="7" s="1"/>
  <c r="D82" i="6"/>
  <c r="B86" i="7" s="1"/>
  <c r="D81" i="6"/>
  <c r="B85" i="7" s="1"/>
  <c r="K85" i="7" s="1"/>
  <c r="D80" i="6"/>
  <c r="B84" i="7" s="1"/>
  <c r="D79" i="6"/>
  <c r="B83" i="7" s="1"/>
  <c r="D78" i="6"/>
  <c r="B82" i="7" s="1"/>
  <c r="D77" i="6"/>
  <c r="B81" i="7" s="1"/>
  <c r="D76" i="6"/>
  <c r="B80" i="7" s="1"/>
  <c r="D75" i="6"/>
  <c r="B79" i="7" s="1"/>
  <c r="D74" i="6"/>
  <c r="B78" i="7" s="1"/>
  <c r="D73" i="6"/>
  <c r="B77" i="7" s="1"/>
  <c r="K77" i="7" s="1"/>
  <c r="D72" i="6"/>
  <c r="B76" i="7" s="1"/>
  <c r="D71" i="6"/>
  <c r="B75" i="7" s="1"/>
  <c r="K75" i="7" s="1"/>
  <c r="D70" i="6"/>
  <c r="D69" i="6"/>
  <c r="B73" i="7" s="1"/>
  <c r="K73" i="7" s="1"/>
  <c r="D68" i="6"/>
  <c r="D67" i="6"/>
  <c r="B71" i="7" s="1"/>
  <c r="K71" i="7" s="1"/>
  <c r="D66" i="6"/>
  <c r="B70" i="7" s="1"/>
  <c r="D65" i="6"/>
  <c r="B69" i="7" s="1"/>
  <c r="K69" i="7" s="1"/>
  <c r="D64" i="6"/>
  <c r="B68" i="7" s="1"/>
  <c r="D63" i="6"/>
  <c r="B67" i="7" s="1"/>
  <c r="D62" i="6"/>
  <c r="B66" i="7" s="1"/>
  <c r="D61" i="6"/>
  <c r="B65" i="7" s="1"/>
  <c r="D60" i="6"/>
  <c r="B64" i="7" s="1"/>
  <c r="D59" i="6"/>
  <c r="B63" i="7" s="1"/>
  <c r="K63" i="7" s="1"/>
  <c r="D58" i="6"/>
  <c r="B62" i="7" s="1"/>
  <c r="D57" i="6"/>
  <c r="B61" i="7" s="1"/>
  <c r="K61" i="7" s="1"/>
  <c r="D56" i="6"/>
  <c r="B60" i="7" s="1"/>
  <c r="D55" i="6"/>
  <c r="B59" i="7" s="1"/>
  <c r="D54" i="6"/>
  <c r="B58" i="7" s="1"/>
  <c r="D53" i="6"/>
  <c r="B57" i="7" s="1"/>
  <c r="D52" i="6"/>
  <c r="D51" i="6"/>
  <c r="B55" i="7" s="1"/>
  <c r="D50" i="6"/>
  <c r="B54" i="7" s="1"/>
  <c r="K54" i="7" s="1"/>
  <c r="D49" i="6"/>
  <c r="B53" i="7" s="1"/>
  <c r="D48" i="6"/>
  <c r="D47" i="6"/>
  <c r="B51" i="7" s="1"/>
  <c r="D46" i="6"/>
  <c r="B50" i="7" s="1"/>
  <c r="D45" i="6"/>
  <c r="B49" i="7" s="1"/>
  <c r="K49" i="7" s="1"/>
  <c r="D44" i="6"/>
  <c r="B48" i="7" s="1"/>
  <c r="D43" i="6"/>
  <c r="B47" i="7" s="1"/>
  <c r="K47" i="7" s="1"/>
  <c r="D42" i="6"/>
  <c r="B46" i="7" s="1"/>
  <c r="K46" i="7" s="1"/>
  <c r="D41" i="6"/>
  <c r="B45" i="7" s="1"/>
  <c r="K45" i="7" s="1"/>
  <c r="D40" i="6"/>
  <c r="B44" i="7" s="1"/>
  <c r="D39" i="6"/>
  <c r="B43" i="7" s="1"/>
  <c r="K43" i="7" s="1"/>
  <c r="D38" i="6"/>
  <c r="D37" i="6"/>
  <c r="D36" i="6"/>
  <c r="B40" i="7" s="1"/>
  <c r="D35" i="6"/>
  <c r="D34" i="6"/>
  <c r="B38" i="7" s="1"/>
  <c r="D33" i="6"/>
  <c r="B37" i="7" s="1"/>
  <c r="D32" i="6"/>
  <c r="B36" i="7" s="1"/>
  <c r="D31" i="6"/>
  <c r="B35" i="7" s="1"/>
  <c r="D30" i="6"/>
  <c r="B34" i="7" s="1"/>
  <c r="D29" i="6"/>
  <c r="B33" i="7" s="1"/>
  <c r="K33" i="7" s="1"/>
  <c r="D28" i="6"/>
  <c r="B32" i="7" s="1"/>
  <c r="K32" i="7" s="1"/>
  <c r="D27" i="6"/>
  <c r="B31" i="7" s="1"/>
  <c r="K31" i="7" s="1"/>
  <c r="D26" i="6"/>
  <c r="B30" i="7" s="1"/>
  <c r="K30" i="7" s="1"/>
  <c r="D25" i="6"/>
  <c r="B29" i="7" s="1"/>
  <c r="D24" i="6"/>
  <c r="B28" i="7" s="1"/>
  <c r="D23" i="6"/>
  <c r="B27" i="7" s="1"/>
  <c r="D22" i="6"/>
  <c r="D21" i="6"/>
  <c r="D20" i="6"/>
  <c r="B24" i="7" s="1"/>
  <c r="D19" i="6"/>
  <c r="B23" i="7" s="1"/>
  <c r="D18" i="6"/>
  <c r="B22" i="7" s="1"/>
  <c r="K22" i="7" s="1"/>
  <c r="G3" i="6"/>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103" i="2" l="1"/>
  <c r="K94" i="7"/>
  <c r="K53" i="7"/>
  <c r="K79" i="7"/>
  <c r="K38" i="7"/>
  <c r="K70" i="7"/>
  <c r="K55" i="7"/>
  <c r="K74" i="7"/>
  <c r="K89" i="7"/>
  <c r="K40" i="7"/>
  <c r="K57" i="7"/>
  <c r="K25" i="7"/>
  <c r="K58" i="7"/>
  <c r="K90" i="7"/>
  <c r="I35" i="7"/>
  <c r="I48" i="7"/>
  <c r="I62" i="7"/>
  <c r="K62" i="7" s="1"/>
  <c r="I76" i="7"/>
  <c r="K76" i="7" s="1"/>
  <c r="I91" i="7"/>
  <c r="K91" i="7" s="1"/>
  <c r="K80" i="7"/>
  <c r="K23" i="7"/>
  <c r="K24" i="7"/>
  <c r="K95" i="7"/>
  <c r="K27" i="7"/>
  <c r="K59" i="7"/>
  <c r="K28" i="7"/>
  <c r="K44" i="7"/>
  <c r="K60" i="7"/>
  <c r="I23" i="7"/>
  <c r="I37" i="7"/>
  <c r="K37" i="7" s="1"/>
  <c r="I50" i="7"/>
  <c r="I64" i="7"/>
  <c r="K64" i="7" s="1"/>
  <c r="I78" i="7"/>
  <c r="K78" i="7" s="1"/>
  <c r="I92" i="7"/>
  <c r="K92" i="7" s="1"/>
  <c r="K29" i="7"/>
  <c r="K52" i="7"/>
  <c r="K34" i="7"/>
  <c r="K50" i="7"/>
  <c r="K66" i="7"/>
  <c r="K82" i="7"/>
  <c r="K98" i="7"/>
  <c r="I27" i="7"/>
  <c r="K41" i="7"/>
  <c r="I55" i="7"/>
  <c r="I70" i="7"/>
  <c r="I84" i="7"/>
  <c r="K84" i="7" s="1"/>
  <c r="I98" i="7"/>
  <c r="K39" i="7"/>
  <c r="K48" i="7"/>
  <c r="K65" i="7"/>
  <c r="K97" i="7"/>
  <c r="K35" i="7"/>
  <c r="K83" i="7"/>
  <c r="K81" i="7"/>
  <c r="K26" i="7"/>
  <c r="K51" i="7"/>
  <c r="K67" i="7"/>
  <c r="K36" i="7"/>
  <c r="K68" i="7"/>
  <c r="K100" i="7"/>
  <c r="I29" i="7"/>
  <c r="K42" i="7"/>
  <c r="K56" i="7"/>
  <c r="I72" i="7"/>
  <c r="K72" i="7" s="1"/>
  <c r="I86" i="7"/>
  <c r="K86" i="7" s="1"/>
  <c r="E26" i="6"/>
  <c r="E42" i="6"/>
  <c r="E58" i="6"/>
  <c r="E74" i="6"/>
  <c r="E90" i="6"/>
  <c r="E27" i="6"/>
  <c r="E43" i="6"/>
  <c r="E59" i="6"/>
  <c r="E75" i="6"/>
  <c r="E91" i="6"/>
  <c r="E30" i="6"/>
  <c r="E46" i="6"/>
  <c r="E62" i="6"/>
  <c r="E78" i="6"/>
  <c r="E94" i="6"/>
  <c r="E31" i="6"/>
  <c r="E47" i="6"/>
  <c r="E63" i="6"/>
  <c r="E79" i="6"/>
  <c r="E95" i="6"/>
  <c r="E32" i="6"/>
  <c r="E48" i="6"/>
  <c r="E64" i="6"/>
  <c r="E80" i="6"/>
  <c r="E96" i="6"/>
  <c r="E33" i="6"/>
  <c r="E49" i="6"/>
  <c r="E65" i="6"/>
  <c r="E81" i="6"/>
  <c r="E97" i="6"/>
  <c r="E24" i="6"/>
  <c r="E40" i="6"/>
  <c r="E56" i="6"/>
  <c r="E72" i="6"/>
  <c r="E88" i="6"/>
  <c r="E25" i="6"/>
  <c r="E41" i="6"/>
  <c r="E57" i="6"/>
  <c r="E73" i="6"/>
  <c r="B103" i="7"/>
  <c r="M11" i="6"/>
  <c r="J104" i="2" l="1"/>
  <c r="J106" i="2" s="1"/>
  <c r="K103"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104" i="7" l="1"/>
  <c r="K106" i="7" s="1"/>
  <c r="F1001" i="6"/>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9" i="2" s="1"/>
  <c r="I114"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12" i="2" l="1"/>
  <c r="I113" i="2"/>
  <c r="I111" i="2" s="1"/>
  <c r="H1013" i="6"/>
  <c r="H1010" i="6"/>
  <c r="H1009" i="6"/>
  <c r="H1012" i="6" l="1"/>
  <c r="H1011" i="6" s="1"/>
</calcChain>
</file>

<file path=xl/sharedStrings.xml><?xml version="1.0" encoding="utf-8"?>
<sst xmlns="http://schemas.openxmlformats.org/spreadsheetml/2006/main" count="3023" uniqueCount="865">
  <si>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</si>
  <si>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</si>
  <si>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</si>
  <si>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</si>
  <si>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</si>
  <si>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</si>
  <si>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</si>
  <si>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</si>
  <si>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</si>
  <si>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</si>
  <si>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</si>
  <si>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</si>
  <si>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</si>
  <si>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</si>
  <si>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</si>
  <si>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</si>
  <si>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</si>
  <si>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</si>
  <si>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</si>
  <si>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</si>
  <si>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</si>
  <si>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</si>
  <si>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</si>
  <si>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</si>
  <si>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</si>
  <si>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</si>
  <si>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</si>
  <si>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</si>
  <si>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</si>
  <si>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</si>
  <si>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</si>
  <si>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</si>
  <si>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</si>
  <si>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</si>
  <si>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</si>
  <si>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</si>
  <si>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</si>
  <si>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</si>
  <si>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</si>
  <si>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</si>
  <si>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</si>
  <si>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</si>
  <si>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</si>
  <si>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</si>
  <si>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</si>
  <si>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</si>
  <si>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</si>
  <si>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</si>
  <si>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</si>
  <si>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</si>
  <si>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</si>
  <si>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</si>
  <si>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</si>
  <si>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</si>
  <si>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</si>
  <si>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</si>
  <si>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</si>
  <si>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</si>
  <si>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</si>
  <si>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</si>
  <si>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</si>
  <si>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</si>
  <si>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</si>
  <si>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</si>
  <si>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</si>
  <si>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</si>
  <si>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</si>
  <si>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</si>
  <si>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</si>
  <si>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</si>
  <si>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</si>
  <si>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</si>
  <si>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</si>
  <si>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</si>
  <si>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</si>
  <si>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</si>
  <si>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</si>
  <si>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</si>
  <si>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</si>
  <si>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</si>
  <si>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</si>
  <si>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</si>
  <si>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</si>
  <si>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</si>
  <si>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</si>
  <si>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</si>
  <si>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</si>
  <si>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</si>
  <si>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</si>
  <si>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</si>
  <si>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</si>
  <si>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</si>
  <si>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</si>
  <si>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</si>
  <si>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</si>
  <si>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</si>
  <si>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</si>
  <si>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</si>
  <si>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</si>
  <si>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</si>
  <si>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</si>
  <si>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</si>
  <si>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</si>
  <si>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</si>
  <si>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</si>
  <si>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</si>
  <si>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</si>
  <si>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</si>
  <si>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</si>
  <si>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</si>
  <si>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</si>
  <si>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</si>
  <si>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</si>
  <si>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</si>
  <si>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</si>
  <si>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</si>
  <si>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</si>
  <si>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</si>
  <si>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</si>
  <si>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</si>
  <si>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</si>
  <si>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</si>
  <si>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</si>
  <si>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</si>
  <si>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</si>
  <si>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</si>
  <si>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</si>
  <si>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</si>
  <si>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</si>
  <si>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</si>
  <si>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</si>
  <si>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</si>
  <si>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</si>
  <si>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</si>
  <si>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</si>
  <si>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</si>
  <si>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</si>
  <si>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</si>
  <si>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</si>
  <si>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</si>
  <si>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</si>
  <si>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</si>
  <si>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</si>
  <si>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</si>
  <si>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</si>
  <si>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</si>
  <si>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</si>
  <si>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</si>
  <si>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</si>
  <si>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</si>
  <si>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</si>
  <si>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</si>
  <si>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</si>
  <si>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</si>
  <si>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</si>
  <si>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</si>
  <si>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</si>
  <si>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</si>
  <si>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</si>
  <si>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</si>
  <si>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</si>
  <si>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</si>
  <si>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</si>
  <si>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</si>
  <si>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</si>
  <si>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</si>
  <si>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</si>
  <si>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</si>
  <si>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</si>
  <si>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</si>
  <si>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</si>
  <si>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</si>
  <si>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</si>
  <si>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</si>
  <si>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</si>
  <si>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</si>
  <si>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</si>
  <si>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</si>
  <si>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</si>
  <si>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</si>
  <si>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</si>
  <si>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</si>
  <si>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</si>
  <si>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</si>
  <si>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</si>
  <si>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</si>
  <si>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</si>
  <si>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</si>
  <si>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</si>
  <si>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</si>
  <si>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</si>
  <si>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</si>
  <si>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</si>
  <si>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</si>
  <si>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</si>
  <si>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</si>
  <si>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</si>
  <si>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</si>
  <si>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</si>
  <si>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</si>
  <si>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</si>
  <si>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</si>
  <si>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</si>
  <si>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</si>
  <si>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</si>
  <si>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</si>
  <si>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</si>
  <si>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</si>
  <si>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</si>
  <si>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</si>
  <si>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</si>
  <si>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</si>
  <si>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</si>
  <si>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</si>
  <si>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</si>
  <si>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</si>
  <si>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</si>
  <si>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</si>
  <si>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</si>
  <si>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</si>
  <si>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</si>
  <si>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</si>
  <si>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</si>
  <si>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</si>
  <si>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</si>
  <si>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</si>
  <si>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</si>
  <si>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</si>
  <si>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</si>
  <si>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</si>
  <si>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</si>
  <si>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</si>
  <si>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</si>
  <si>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</si>
  <si>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</si>
  <si>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</si>
  <si>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</si>
  <si>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</si>
  <si>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</si>
  <si>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</si>
  <si>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</si>
  <si>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</si>
  <si>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</si>
  <si>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</si>
  <si>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</si>
  <si>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</si>
  <si>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</si>
  <si>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</si>
  <si>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</si>
  <si>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</si>
  <si>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</si>
  <si>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</si>
  <si>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</si>
  <si>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</si>
  <si>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</si>
  <si>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</si>
  <si>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</si>
  <si>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</si>
  <si>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</si>
  <si>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</si>
  <si>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</si>
  <si>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</si>
  <si>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</si>
  <si>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</si>
  <si>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</si>
  <si>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</si>
  <si>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</si>
  <si>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</si>
  <si>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</si>
  <si>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</si>
  <si>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</si>
  <si>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</si>
  <si>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</si>
  <si>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</si>
  <si>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</si>
  <si>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</si>
  <si>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</si>
  <si>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</si>
  <si>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</si>
  <si>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</si>
  <si>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</si>
  <si>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</si>
  <si>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</si>
  <si>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</si>
  <si>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</si>
  <si>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</si>
  <si>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</si>
  <si>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</si>
  <si>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</si>
  <si>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</si>
  <si>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</si>
  <si>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</si>
  <si>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</si>
  <si>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</si>
  <si>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</si>
  <si>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</si>
  <si>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</si>
  <si>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</si>
  <si>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</si>
  <si>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</si>
  <si>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</si>
  <si>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</si>
  <si>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</si>
  <si>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</si>
  <si>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</si>
  <si>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</si>
  <si>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</si>
  <si>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</si>
  <si>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</si>
  <si>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</si>
  <si>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</si>
  <si>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</si>
  <si>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</si>
  <si>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</si>
  <si>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</si>
  <si>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</si>
  <si>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</si>
  <si>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</si>
  <si>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</si>
  <si>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</si>
  <si>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</si>
  <si>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</si>
  <si>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</si>
  <si>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</si>
  <si>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</si>
  <si>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</si>
  <si>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</si>
  <si>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</si>
  <si>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</si>
  <si>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</si>
  <si>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</si>
  <si>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</si>
  <si>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</si>
  <si>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</si>
  <si>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</si>
  <si>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</si>
  <si>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</si>
  <si>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</si>
  <si>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</si>
  <si>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</si>
  <si>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</si>
  <si>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</si>
  <si>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</si>
  <si>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</si>
  <si>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</si>
  <si>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</si>
  <si>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</si>
  <si>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</si>
  <si>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</si>
  <si>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</si>
  <si>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</si>
  <si>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</si>
  <si>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</si>
  <si>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</si>
  <si>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</si>
  <si>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</si>
  <si>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</si>
  <si>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</si>
  <si>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</si>
  <si>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</si>
  <si>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</si>
  <si>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</si>
  <si>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</si>
  <si>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</si>
  <si>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</si>
  <si>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</si>
  <si>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</si>
  <si>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</si>
  <si>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</si>
  <si>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</si>
  <si>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</si>
  <si>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</si>
  <si>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</si>
  <si>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</si>
  <si>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</si>
  <si>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</si>
  <si>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</si>
  <si>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</si>
  <si>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</si>
  <si>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</si>
  <si>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</si>
  <si>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</si>
  <si>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</si>
  <si>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</si>
  <si>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</si>
  <si>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</si>
  <si>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</si>
  <si>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</si>
  <si>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</si>
  <si>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</si>
  <si>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</si>
  <si>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</si>
  <si>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</si>
  <si>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</si>
  <si>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</si>
  <si>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</si>
  <si>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</si>
  <si>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</si>
  <si>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</si>
  <si>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</si>
  <si>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</si>
  <si>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</si>
  <si>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</si>
  <si>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</si>
  <si>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</si>
  <si>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</si>
  <si>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</si>
  <si>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</si>
  <si>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</si>
  <si>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</si>
  <si>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</si>
  <si>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</si>
  <si>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</si>
  <si>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</si>
  <si>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</si>
  <si>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</si>
  <si>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</si>
  <si>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</si>
  <si>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</si>
  <si>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</si>
  <si>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</si>
  <si>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</si>
  <si>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</si>
  <si>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</si>
  <si>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</si>
  <si>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</si>
  <si>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</si>
  <si>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</si>
  <si>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</si>
  <si>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</si>
  <si>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</si>
  <si>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</si>
  <si>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</si>
  <si>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</si>
  <si>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</si>
  <si>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</si>
  <si>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</si>
  <si>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</si>
  <si>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</si>
  <si>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</si>
  <si>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</si>
  <si>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</si>
  <si>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</si>
  <si>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</si>
  <si>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</si>
  <si>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</si>
  <si>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</si>
  <si>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</si>
  <si>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</si>
  <si>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</si>
  <si>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</si>
  <si>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</si>
  <si>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</si>
  <si>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</si>
  <si>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</si>
  <si>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</si>
  <si>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</si>
  <si>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</si>
  <si>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</si>
  <si>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</si>
  <si>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</si>
  <si>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</si>
  <si>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</si>
  <si>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</si>
  <si>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</si>
  <si>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</si>
  <si>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</si>
  <si>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</si>
  <si>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</si>
  <si>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</si>
  <si>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</si>
  <si>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</si>
  <si>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</si>
  <si>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</si>
  <si>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</si>
  <si>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</si>
  <si>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</si>
  <si>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</si>
  <si>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</si>
  <si>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</si>
  <si>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</si>
  <si>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</si>
  <si>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</si>
  <si>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</si>
  <si>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</si>
  <si>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</si>
  <si>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</si>
  <si>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</si>
  <si>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</si>
  <si>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</si>
  <si>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</si>
  <si>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</si>
  <si>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</si>
  <si>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</si>
  <si>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</si>
  <si>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</si>
  <si>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</si>
  <si>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</si>
  <si>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</si>
  <si>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</si>
  <si>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</si>
  <si>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</si>
  <si>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</si>
  <si>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</si>
  <si>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</si>
  <si>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</si>
  <si>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</si>
  <si>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</si>
  <si>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</si>
  <si>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</si>
  <si>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</si>
  <si>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</si>
  <si>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</si>
  <si>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</si>
  <si>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</si>
  <si>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</si>
  <si>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</si>
  <si>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</si>
  <si>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</si>
  <si>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</si>
  <si>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</si>
  <si>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</si>
  <si>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</si>
  <si>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</si>
  <si>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</si>
  <si>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</si>
  <si>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</si>
  <si>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</si>
  <si>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</si>
  <si>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</si>
  <si>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</si>
  <si>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</si>
  <si>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</si>
  <si>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</si>
  <si>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</si>
  <si>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</si>
  <si>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</si>
  <si>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</si>
  <si>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</si>
  <si>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</si>
  <si>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</si>
  <si>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</si>
  <si>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</si>
  <si>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</si>
  <si>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</si>
  <si>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</si>
  <si>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</si>
  <si>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</si>
  <si>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</si>
  <si>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</si>
  <si>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</si>
  <si>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</si>
  <si>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</si>
  <si>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</si>
  <si>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</si>
  <si>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</si>
  <si>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</si>
  <si>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</si>
  <si>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</si>
  <si>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</si>
  <si>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</si>
  <si>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</si>
  <si>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</si>
  <si>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</si>
  <si>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</si>
  <si>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</si>
  <si>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</si>
  <si>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</si>
  <si>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</si>
  <si>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</si>
  <si>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</si>
  <si>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</si>
  <si>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</si>
  <si>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</si>
  <si>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</si>
  <si>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</si>
  <si>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</si>
  <si>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</si>
  <si>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</si>
  <si>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</si>
  <si>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</si>
  <si>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</si>
  <si>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</si>
  <si>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</si>
  <si>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</si>
  <si>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</si>
  <si>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</si>
  <si>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</si>
  <si>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</si>
  <si>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</si>
  <si>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</si>
  <si>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</si>
  <si>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</si>
  <si>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</si>
  <si>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</si>
  <si>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</si>
  <si>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</si>
  <si>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</si>
  <si>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</si>
  <si>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</si>
  <si>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</si>
  <si>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</si>
  <si>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</si>
  <si>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</si>
  <si>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</si>
  <si>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</si>
  <si>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</si>
  <si>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</si>
  <si>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</si>
  <si>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</si>
  <si>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</si>
  <si>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</si>
  <si>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</si>
  <si>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</si>
  <si>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</si>
  <si>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</si>
  <si>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</si>
  <si>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</si>
  <si>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</si>
  <si>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</si>
  <si>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</si>
  <si>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</si>
  <si>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</si>
  <si>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</si>
  <si>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</si>
  <si>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</si>
  <si>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</si>
  <si>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</si>
  <si>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</si>
  <si>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</si>
  <si>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</si>
  <si>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</si>
  <si>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</si>
  <si>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</si>
  <si>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</si>
  <si>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</si>
  <si>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</si>
  <si>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</si>
  <si>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</si>
  <si>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</si>
  <si>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</si>
  <si>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</si>
  <si>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</si>
  <si>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</si>
  <si>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</si>
  <si>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</si>
  <si>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</si>
  <si>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</si>
  <si>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</si>
  <si>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</si>
  <si>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</si>
  <si>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</si>
  <si>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</si>
  <si>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</si>
  <si>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</si>
  <si>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</si>
  <si>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</si>
  <si>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</si>
  <si>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</si>
  <si>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</si>
  <si>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</si>
  <si>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</si>
  <si>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</si>
  <si>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</si>
  <si>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</si>
  <si>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</si>
  <si>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</si>
  <si>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</si>
  <si>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</si>
  <si>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</si>
  <si>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</si>
  <si>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</si>
  <si>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</si>
  <si>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</si>
  <si>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</si>
  <si>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</si>
  <si>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</si>
  <si>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</si>
  <si>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</si>
  <si>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</si>
  <si>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</si>
  <si>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</si>
  <si>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</si>
  <si>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</si>
  <si>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</si>
  <si>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</si>
  <si>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</si>
  <si>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</si>
  <si>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</si>
  <si>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</si>
  <si>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</si>
  <si>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</si>
  <si>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</si>
  <si>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</si>
  <si>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</si>
  <si>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</si>
  <si>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</si>
  <si>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</si>
  <si>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</si>
  <si>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</si>
  <si>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</si>
  <si>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</si>
  <si>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</si>
  <si>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</si>
  <si>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</si>
  <si>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</si>
  <si>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</si>
  <si>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</si>
  <si>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</si>
  <si>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</si>
  <si>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</si>
  <si>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</si>
  <si>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</si>
  <si>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</si>
  <si>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</si>
  <si>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</si>
  <si>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ANSBC25</t>
  </si>
  <si>
    <t>Bio - Flex nose stud, 20g (0.8mm) with a 2.5mm round top with bezel set SwarovskiⓇ crystal</t>
  </si>
  <si>
    <t>BB18B3</t>
  </si>
  <si>
    <t>Color: High Polish</t>
  </si>
  <si>
    <t>PVD plated 316L steel eyebrow barbell, 18g (1mm) with two 3mm balls</t>
  </si>
  <si>
    <t>316L steel industrial barbell, 14g 1.6mm) with two forward facing 5mm jewel balls</t>
  </si>
  <si>
    <t>BBEITB</t>
  </si>
  <si>
    <t>Anodized 316L steel industrial barbell, 16g (1.2mm) with two 4mm balls</t>
  </si>
  <si>
    <t>BBEITCN</t>
  </si>
  <si>
    <t>Anodized 316L steel industrial barbell, 16g (1.2mm) with two 4mm cones</t>
  </si>
  <si>
    <t>BBETB</t>
  </si>
  <si>
    <t>Anodized surgical steel eyebrow or helix barbell, 16g (1.2mm) with two 3mm balls</t>
  </si>
  <si>
    <t>BBFCS2</t>
  </si>
  <si>
    <t>BBINDCN</t>
  </si>
  <si>
    <t>316L steel Industrial barbell, 14g (1.6mm) with two 5mm cones</t>
  </si>
  <si>
    <t>BBINDS</t>
  </si>
  <si>
    <t>Extra long 316L steel Industrial barbell, 16g (1.2mm) with two 4mm balls</t>
  </si>
  <si>
    <t>BBITBXL</t>
  </si>
  <si>
    <t>Extra long PVD plated surgical steel industrial barbell, 14g (1.6mm) with two 5mm balls</t>
  </si>
  <si>
    <t>BBITTB</t>
  </si>
  <si>
    <t>Rose gold PVD plated surgical steel industrial Barbell, 14g (1.6mm) with two 5mm balls</t>
  </si>
  <si>
    <t>BCR20</t>
  </si>
  <si>
    <t>Surgical steel ball closure ring, 20g (0.8mm) with 3mm ball</t>
  </si>
  <si>
    <t>BCRTG</t>
  </si>
  <si>
    <t>Anodized ball closure ring, 14g (1.6mm) with a 6mm ball</t>
  </si>
  <si>
    <t>BCRTM</t>
  </si>
  <si>
    <t>PVD plated 316L steel ball closure ring, 14g (1.6mm) with a 5mm ball</t>
  </si>
  <si>
    <t>BDTE14</t>
  </si>
  <si>
    <t>Anodized surgical steel Industrial heart beat barbell, 14g (1.6mm) with two 5mm balls</t>
  </si>
  <si>
    <t>BNE20B</t>
  </si>
  <si>
    <t>Surgical steel eyebrow banana, 20g (0.8mm) with two 3mm balls</t>
  </si>
  <si>
    <t>BNEBIN</t>
  </si>
  <si>
    <t>Surgical steel eyebrow banana, 16g (1.2mm) with two internally threaded 3mm balls</t>
  </si>
  <si>
    <t>BNET20B</t>
  </si>
  <si>
    <t>Anodized surgical steel eyebrow banana, 20g (0.8mm) with two 3mm balls</t>
  </si>
  <si>
    <t>BNETTB</t>
  </si>
  <si>
    <t>Rose gold PVD plated surgical steel eyebrow banana, 16g (1.2mm) with two 3mm balls</t>
  </si>
  <si>
    <t>BNG</t>
  </si>
  <si>
    <t>Surgical Steel belly Banana, 14g (1.6mm) with an upper 5mm and a lower 8mm plain steel ball</t>
  </si>
  <si>
    <t>BNOCC</t>
  </si>
  <si>
    <t>Gauge: 1.6mm</t>
  </si>
  <si>
    <t>CB18B3</t>
  </si>
  <si>
    <t>Surgical steel circular barbell, 18g (1mm) with two 3mm balls</t>
  </si>
  <si>
    <t>CB20B</t>
  </si>
  <si>
    <t>Surgical steel circular barbell, 20g (0.8mm) with two 3mm balls</t>
  </si>
  <si>
    <t>CBETCN18</t>
  </si>
  <si>
    <t>PVD plated surgical steel circular barbell, 18g (1mm) with two 3mm cones</t>
  </si>
  <si>
    <t>CBETTB</t>
  </si>
  <si>
    <t>Rose gold PVD plated surgical steel circular barbell, 16g (1.2mm) with two 3mm balls</t>
  </si>
  <si>
    <t>CBT18B3</t>
  </si>
  <si>
    <t>PVD plated surgical steel circular barbell 18g (1mm) with two 3mm balls</t>
  </si>
  <si>
    <t>CBT20CN</t>
  </si>
  <si>
    <t>PVD plated surgical steel circular barbell 20g (0.8mm) with two 3mm cones</t>
  </si>
  <si>
    <t>DPG</t>
  </si>
  <si>
    <t>Gauge: 8mm</t>
  </si>
  <si>
    <t>EBRT</t>
  </si>
  <si>
    <t>FBNUV</t>
  </si>
  <si>
    <t>Bioflex belly banana, 14g (1.6mm) with 5 and 8mm ball</t>
  </si>
  <si>
    <t>FTSI</t>
  </si>
  <si>
    <t>Gauge: 16mm</t>
  </si>
  <si>
    <t>Silicone double flared flesh tunnel</t>
  </si>
  <si>
    <t>Gauge: 18mm</t>
  </si>
  <si>
    <t>Gauge: 20mm</t>
  </si>
  <si>
    <t>LB18B3</t>
  </si>
  <si>
    <t>PVD plated 316L steel labret, 18g (1mm) with 3mm ball</t>
  </si>
  <si>
    <t>LB18CN3</t>
  </si>
  <si>
    <t>Surgical steel labret, 18g (1mm) with 3mm cone</t>
  </si>
  <si>
    <t>LBCZIN</t>
  </si>
  <si>
    <t>Internally threaded 316L steel labret, 16g (1.2mm) with a upper 2 -5mm prong set round CZ stone (attachments are made from surgical steel)</t>
  </si>
  <si>
    <t>LBIB</t>
  </si>
  <si>
    <t>Bio flexible labret, 16g (1.2mm) with a 3mm push in steel ball</t>
  </si>
  <si>
    <t>LBIJ</t>
  </si>
  <si>
    <t>Clear bio flexible labret, 16g (1.2mm) with a 316L steel push in 2mm flat jewel ball top</t>
  </si>
  <si>
    <t>LBIRC</t>
  </si>
  <si>
    <t>Surgical steel internally threaded labret, 16g (1.2mm) with bezel set jewel flat head sized 1.5mm to 4mm for triple tragus piercings</t>
  </si>
  <si>
    <t>LBISACN3</t>
  </si>
  <si>
    <t>Clear bio flexible labret, 16g (1.2mm) with a push in 3mm solid color acrylic cone</t>
  </si>
  <si>
    <t>LBRT16</t>
  </si>
  <si>
    <t>16g Flexible acrylic labret retainer with push in disc</t>
  </si>
  <si>
    <t>LBTB3</t>
  </si>
  <si>
    <t>Premium PVD plated surgical steel labret, 16g (1.2mm) with a 3mm ball</t>
  </si>
  <si>
    <t>LBTTB3</t>
  </si>
  <si>
    <t>Rose gold PVD plated surgical steel labret, 16g (1.2mm) with a 3mm ball</t>
  </si>
  <si>
    <t>NBRTD</t>
  </si>
  <si>
    <t>Gauge: 0.8mm</t>
  </si>
  <si>
    <t>Clear acrylic flexible nose bone retainer, 22g (0.6mm) and 20g (0.8mm) with 2mm flat disk shaped top</t>
  </si>
  <si>
    <t>NSRTD</t>
  </si>
  <si>
    <t>Clear acrylic flexible nose stud retainer, 20g (0.8mm) with 2mm flat disk shaped top</t>
  </si>
  <si>
    <t>PGSFF</t>
  </si>
  <si>
    <t>Amethyst double flared stone plug</t>
  </si>
  <si>
    <t>SIPG</t>
  </si>
  <si>
    <t>Gauge: 6mm</t>
  </si>
  <si>
    <t>Silicone double flared solid plug retainer</t>
  </si>
  <si>
    <t>SNBBT</t>
  </si>
  <si>
    <t>Anodized surgical steel nose bone, 20g (0.8mm) with 2mm ball shaped top</t>
  </si>
  <si>
    <t>SPECN</t>
  </si>
  <si>
    <t>Surgical steel eyebrow spiral, 16g (1.2mm) with two 3mm cones</t>
  </si>
  <si>
    <t>SPG</t>
  </si>
  <si>
    <t>High polished surgical steel single flesh tunnel with rubber O-ring</t>
  </si>
  <si>
    <t>UBBEBIN</t>
  </si>
  <si>
    <t>Titanium G23 eyebrow barbell, 1.2mm (16g) with two internally threaded 3mm balls</t>
  </si>
  <si>
    <t>UBNEB</t>
  </si>
  <si>
    <t>Titanium G23 eyebrow banana, 16g (1.2mm) with two 3mm balls</t>
  </si>
  <si>
    <t>UBNEBIN</t>
  </si>
  <si>
    <t>Titanium G23 internally threaded banana, 1.2mm (16g) with two 3mm balls</t>
  </si>
  <si>
    <t>UCBEB</t>
  </si>
  <si>
    <t>Titanium G23 circular barbell, 16g (1.2mm) with two 3mm balls</t>
  </si>
  <si>
    <t>ULBB3</t>
  </si>
  <si>
    <t>Titanium G23 labret, 16g (1.2mm) with a 3mm ball</t>
  </si>
  <si>
    <t>ULBB3IN</t>
  </si>
  <si>
    <t>Titanium G23 internally threaded labret, 1.2mm (16g) with a 3mm ball</t>
  </si>
  <si>
    <t>XABB14G</t>
  </si>
  <si>
    <t>Pack of 10 pcs. of bioflex barbell posts with external threading, 14g (1.6mm)</t>
  </si>
  <si>
    <t>XCON3</t>
  </si>
  <si>
    <t>Pack of 10 pcs. of 3mm high polished surgical steel cones with threading 1.2mm (16g)</t>
  </si>
  <si>
    <t>XJB4</t>
  </si>
  <si>
    <t>Pack of 10 pcs. of 4mm high polished surgical steel balls with bezel set crystal and with 1.6mm (14g) threading</t>
  </si>
  <si>
    <t>XSAB4</t>
  </si>
  <si>
    <t>Set of 10 pcs. of 4mm acrylic ball in solid colors with 14g (1.6mm) threading</t>
  </si>
  <si>
    <t>XUVCN3</t>
  </si>
  <si>
    <t>Set of 10 pcs. of 3mm acrylic UV cones with 16g (1.2mm) threading</t>
  </si>
  <si>
    <t>BBINDCNX14A</t>
  </si>
  <si>
    <t>BBINDSX16A</t>
  </si>
  <si>
    <t>DPG0</t>
  </si>
  <si>
    <t>FTSI5/8</t>
  </si>
  <si>
    <t>FTSI11/16</t>
  </si>
  <si>
    <t>FTSI13/16</t>
  </si>
  <si>
    <t>LBCZIN3</t>
  </si>
  <si>
    <t>LBIRC3</t>
  </si>
  <si>
    <t>PGSFF0</t>
  </si>
  <si>
    <t>SIPG2</t>
  </si>
  <si>
    <t>SPG2</t>
  </si>
  <si>
    <t>Six Thousand Nine Hundred Seventy Eight and 67 cents THB</t>
  </si>
  <si>
    <t>Surgical steel tongue barbell, 14g (1.6mm) with a lower 5mm steel ball and with 6.2mm flat top with ferido glued crystal without resin cover - length 5/8'' (16mm)</t>
  </si>
  <si>
    <t>Clear bio flexible belly banana, 14g (1.6mm) with a 5mm and a 10mm jewel ball - length 5/8'' (16mm) ''cut to fit to your size''</t>
  </si>
  <si>
    <t>High polished surgical steel double flared flesh tunnel - size 12g to 2'' (2mm - 52mm)</t>
  </si>
  <si>
    <t>Bio flexible eyebrow retainer, 16g (1.2mm) - length 1/4'' to 1/2'' (6mm to 12mm)</t>
  </si>
  <si>
    <t>Exchange Rate THB-THB</t>
  </si>
  <si>
    <t>Sunny</t>
  </si>
  <si>
    <t>JS Sourcings</t>
  </si>
  <si>
    <t>Sam Kong</t>
  </si>
  <si>
    <t xml:space="preserve">30/F Room 30-01 / S-01 152 </t>
  </si>
  <si>
    <t>30/F Room 30-01 / S-01 152</t>
  </si>
  <si>
    <t>Chartered Square Building</t>
  </si>
  <si>
    <t xml:space="preserve">Credit 90 Days from the day order is picked up. </t>
  </si>
  <si>
    <t>Due Date</t>
  </si>
  <si>
    <r>
      <t xml:space="preserve">40% Discount as per </t>
    </r>
    <r>
      <rPr>
        <b/>
        <sz val="10"/>
        <color theme="1"/>
        <rFont val="Arial"/>
        <family val="2"/>
      </rPr>
      <t>Platinum Membership</t>
    </r>
    <r>
      <rPr>
        <sz val="10"/>
        <color theme="1"/>
        <rFont val="Arial"/>
        <family val="2"/>
      </rPr>
      <t>:</t>
    </r>
  </si>
  <si>
    <t>Pick up at the Shop:</t>
  </si>
  <si>
    <t>Three Thousand Six Hundred Forty One and 52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</si>
</sst>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0" fontId="2" fillId="0" borderId="0"/>
    <xf numFmtId="0" fontId="2" fillId="0" borderId="0"/>
    <xf numFmtId="0" fontId="5" fillId="0" borderId="0" applyNumberFormat="0" applyFill="0" applyBorder="0" applyAlignment="0" applyProtection="0"/>
    <xf numFmtId="0" fontId="5" fillId="0" borderId="0"/>
    <xf numFmtId="0" fontId="2"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31" fillId="0" borderId="0" applyNumberFormat="0" applyFill="0" applyBorder="0" applyAlignment="0" applyProtection="0"/>
    <xf numFmtId="0" fontId="2" fillId="0" borderId="0"/>
    <xf numFmtId="0" fontId="5" fillId="0" borderId="0"/>
    <xf numFmtId="0" fontId="5" fillId="0" borderId="0"/>
    <xf numFmtId="0" fontId="2" fillId="0" borderId="0"/>
  </cellStyleXfs>
  <cellXfs count="159">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8" fillId="2" borderId="1" xfId="95" applyNumberFormat="1" applyFont="1" applyFill="1" applyBorder="1"/>
    <xf numFmtId="1" fontId="18" fillId="2" borderId="2" xfId="95" applyNumberFormat="1" applyFont="1" applyFill="1" applyBorder="1"/>
    <xf numFmtId="1" fontId="1" fillId="2" borderId="2" xfId="0" applyNumberFormat="1" applyFont="1" applyFill="1" applyBorder="1"/>
    <xf numFmtId="1" fontId="1" fillId="2" borderId="3" xfId="0" applyNumberFormat="1" applyFont="1" applyFill="1" applyBorder="1"/>
    <xf numFmtId="1" fontId="18" fillId="2" borderId="6" xfId="95" applyNumberFormat="1" applyFont="1" applyFill="1" applyBorder="1"/>
    <xf numFmtId="165" fontId="32" fillId="2" borderId="7" xfId="95" applyNumberFormat="1" applyFont="1" applyFill="1" applyBorder="1" applyAlignment="1">
      <alignment horizontal="center"/>
    </xf>
    <xf numFmtId="169" fontId="32" fillId="2" borderId="7" xfId="95" applyNumberFormat="1" applyFont="1" applyFill="1" applyBorder="1" applyAlignment="1">
      <alignment horizontal="center" vertical="center"/>
    </xf>
    <xf numFmtId="1" fontId="1" fillId="2" borderId="7" xfId="0" applyNumberFormat="1" applyFont="1" applyFill="1" applyBorder="1"/>
    <xf numFmtId="1" fontId="1" fillId="2" borderId="8" xfId="0" applyNumberFormat="1" applyFont="1" applyFill="1" applyBorder="1"/>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67">
    <cellStyle name="Comma 2" xfId="7" xr:uid="{D2FFCCF1-ADA8-4D4D-A9A3-84A3032C1A82}"/>
    <cellStyle name="Comma 2 2" xfId="4430" xr:uid="{8E63CF4D-A0AD-4185-A1FC-A77D30228D0D}"/>
    <cellStyle name="Comma 2 2 2" xfId="4755" xr:uid="{E16AD5A0-E290-4572-8A40-62FD132FD6A3}"/>
    <cellStyle name="Comma 2 2 2 2" xfId="5326" xr:uid="{82695AE3-68DE-428C-A739-AC3C7614FD80}"/>
    <cellStyle name="Comma 2 2 3" xfId="4591" xr:uid="{76628888-13D2-43D0-B7CA-B0F6F0AE5C15}"/>
    <cellStyle name="Comma 2 2 4" xfId="5352" xr:uid="{3D1FBC54-C1BD-4730-9795-5482573D64C5}"/>
    <cellStyle name="Comma 3" xfId="4318" xr:uid="{FC288E48-0795-471D-A80A-432A6CDD323F}"/>
    <cellStyle name="Comma 3 2" xfId="4432" xr:uid="{AA31A5D2-3C92-4469-9FA8-AF5338B561C7}"/>
    <cellStyle name="Comma 3 2 2" xfId="4756" xr:uid="{7AA1AD62-FBC2-49C6-B986-4EFC36AB5D4E}"/>
    <cellStyle name="Comma 3 2 2 2" xfId="5327" xr:uid="{05CEA163-F48C-4047-B20F-78BF28F3DDEF}"/>
    <cellStyle name="Comma 3 2 3" xfId="5325" xr:uid="{C3A22669-7B35-486A-A7AF-011BA105A7CC}"/>
    <cellStyle name="Comma 3 2 4" xfId="5353" xr:uid="{AEC54651-8E9D-4EDE-B9EC-BCCE838C8967}"/>
    <cellStyle name="Currency 10" xfId="8" xr:uid="{0D888080-46AB-48D2-B955-F69D243A3B89}"/>
    <cellStyle name="Currency 10 2" xfId="9" xr:uid="{B9697C89-E135-4113-AEF5-01D79EEDB676}"/>
    <cellStyle name="Currency 10 2 2" xfId="203" xr:uid="{DB577D92-BB3D-4766-BBCB-5B979584503C}"/>
    <cellStyle name="Currency 10 2 2 2" xfId="4616" xr:uid="{79CF8852-D044-47ED-9AF7-8FF082283033}"/>
    <cellStyle name="Currency 10 2 3" xfId="4511" xr:uid="{408DD083-DD2E-4878-9066-4DFD293A658E}"/>
    <cellStyle name="Currency 10 3" xfId="10" xr:uid="{210E4180-35AD-453B-A876-51EF68F48E0E}"/>
    <cellStyle name="Currency 10 3 2" xfId="204" xr:uid="{E23B6A6F-9F36-4F90-958F-ACD2463D6F6E}"/>
    <cellStyle name="Currency 10 3 2 2" xfId="4617" xr:uid="{33D36DDA-E035-4101-8025-8836131E0C04}"/>
    <cellStyle name="Currency 10 3 3" xfId="4512" xr:uid="{A1A78AFD-8A86-4533-8230-12F487E5830F}"/>
    <cellStyle name="Currency 10 4" xfId="205" xr:uid="{63A25559-4749-4EA0-AC10-50C8D1B83A87}"/>
    <cellStyle name="Currency 10 4 2" xfId="4618" xr:uid="{1FD8A5DD-1510-46E6-A4DD-F2D7AC157D11}"/>
    <cellStyle name="Currency 10 5" xfId="4437" xr:uid="{F99C7F4A-D458-4727-9AC0-6D3184672E47}"/>
    <cellStyle name="Currency 10 6" xfId="4510" xr:uid="{2A4EFC2A-B7AB-4975-BEFE-7AA2E6F9CA58}"/>
    <cellStyle name="Currency 11" xfId="11" xr:uid="{EE522F26-CF5E-44E1-9709-59FD07EC90FC}"/>
    <cellStyle name="Currency 11 2" xfId="12" xr:uid="{D085EA88-B1AE-4A56-8ED6-25F6B1AA0B07}"/>
    <cellStyle name="Currency 11 2 2" xfId="206" xr:uid="{C9978389-FD89-48EA-91BD-E8E9B6CFC91E}"/>
    <cellStyle name="Currency 11 2 2 2" xfId="4619" xr:uid="{B7977B20-7B58-43A3-AC3B-7397959BE961}"/>
    <cellStyle name="Currency 11 2 3" xfId="4514" xr:uid="{7C4346A6-4F27-44E6-B1F9-09041917F764}"/>
    <cellStyle name="Currency 11 3" xfId="13" xr:uid="{BDC58CE2-8329-4033-9633-E53C0ABB8F7E}"/>
    <cellStyle name="Currency 11 3 2" xfId="207" xr:uid="{B259BD78-E3F8-4994-9E1B-50E70D45216B}"/>
    <cellStyle name="Currency 11 3 2 2" xfId="4620" xr:uid="{FBF13E52-262F-41AA-8064-E0597DEB2494}"/>
    <cellStyle name="Currency 11 3 3" xfId="4515" xr:uid="{FF1BCA4F-43D1-4CE4-A275-46D0B58FF5BD}"/>
    <cellStyle name="Currency 11 4" xfId="208" xr:uid="{049AE1CD-22C9-44BA-B6F6-5D15571FF56C}"/>
    <cellStyle name="Currency 11 4 2" xfId="4621" xr:uid="{63212DE9-F605-430E-BB21-A36974BB95A2}"/>
    <cellStyle name="Currency 11 5" xfId="4319" xr:uid="{7A1360FE-7FDD-4492-91A5-19B05AF26D70}"/>
    <cellStyle name="Currency 11 5 2" xfId="4438" xr:uid="{C07FE788-68C3-43C0-947B-DB0474381376}"/>
    <cellStyle name="Currency 11 5 3" xfId="4720" xr:uid="{186BFBFC-8802-450E-9B59-9AFB052CEB62}"/>
    <cellStyle name="Currency 11 5 3 2" xfId="5315" xr:uid="{A5ADB352-A0CE-457C-B428-A13D64C6BC09}"/>
    <cellStyle name="Currency 11 5 3 3" xfId="4757" xr:uid="{2C468070-4BCC-4EE8-B96B-4C1C2CB8A691}"/>
    <cellStyle name="Currency 11 5 4" xfId="4697" xr:uid="{B60ED53E-60B6-4458-9A17-1827D45FFA9A}"/>
    <cellStyle name="Currency 11 6" xfId="4513" xr:uid="{F1933E46-AB86-4526-9719-A17A4C72E3FF}"/>
    <cellStyle name="Currency 12" xfId="14" xr:uid="{3F347689-7107-45D9-931C-6D3ACD35FFEA}"/>
    <cellStyle name="Currency 12 2" xfId="15" xr:uid="{51D85AA4-146B-422F-BF33-86B4611C59FF}"/>
    <cellStyle name="Currency 12 2 2" xfId="209" xr:uid="{1452E852-C428-4ACC-9BC9-F3F3B0D24606}"/>
    <cellStyle name="Currency 12 2 2 2" xfId="4622" xr:uid="{7E738DAE-316C-4427-85AB-251685795154}"/>
    <cellStyle name="Currency 12 2 3" xfId="4517" xr:uid="{1EB30EBC-8767-40A1-AB64-F9BC6FC9A2BD}"/>
    <cellStyle name="Currency 12 3" xfId="210" xr:uid="{CD7D5FFD-D0AB-4A77-9212-BF25F44F7D4E}"/>
    <cellStyle name="Currency 12 3 2" xfId="4623" xr:uid="{3EFC1EB4-A1AE-4EA2-951C-A8D90BCC2653}"/>
    <cellStyle name="Currency 12 4" xfId="4516" xr:uid="{4FCD3775-EFB7-46F6-AF6D-86069E498FCD}"/>
    <cellStyle name="Currency 13" xfId="16" xr:uid="{C0730402-1041-43E7-8B97-4A5B7855DD71}"/>
    <cellStyle name="Currency 13 2" xfId="4321" xr:uid="{788D5676-C192-44DD-A6E5-D449713EB13A}"/>
    <cellStyle name="Currency 13 3" xfId="4322" xr:uid="{A5684AB2-A585-497B-9E86-7F9E1CCDE4D1}"/>
    <cellStyle name="Currency 13 3 2" xfId="4759" xr:uid="{2AB2560A-5515-4E66-906A-033648822F00}"/>
    <cellStyle name="Currency 13 4" xfId="4320" xr:uid="{23B84417-2354-4CAB-97E1-89D315E9A563}"/>
    <cellStyle name="Currency 13 5" xfId="4758" xr:uid="{15FDD546-6389-42AE-8CD3-64CD1FD11311}"/>
    <cellStyle name="Currency 14" xfId="17" xr:uid="{B5972DB9-394D-45F8-9E3D-A66E13FDD1C5}"/>
    <cellStyle name="Currency 14 2" xfId="211" xr:uid="{6C1BC199-DC30-4B3A-A4BD-A1499E742B89}"/>
    <cellStyle name="Currency 14 2 2" xfId="4624" xr:uid="{91644BBF-511D-45E6-A1F8-97D76D1AE7C9}"/>
    <cellStyle name="Currency 14 3" xfId="4518" xr:uid="{4E85A80D-336E-44AB-842A-9B4803AA474A}"/>
    <cellStyle name="Currency 15" xfId="4414" xr:uid="{84DF25E3-8268-4179-A91C-4309F93ABAA4}"/>
    <cellStyle name="Currency 15 2" xfId="5358" xr:uid="{BAFD6A9C-4F5E-4A27-A04D-48FC70002252}"/>
    <cellStyle name="Currency 17" xfId="4323" xr:uid="{4251A881-4AA2-4B62-AE4B-0854BC8117E4}"/>
    <cellStyle name="Currency 2" xfId="18" xr:uid="{2CC42486-74FE-4BA8-AB6E-E91C59E5BDB5}"/>
    <cellStyle name="Currency 2 2" xfId="19" xr:uid="{93C19C30-9770-4761-83CA-80F3C4C95887}"/>
    <cellStyle name="Currency 2 2 2" xfId="20" xr:uid="{80E9C816-386F-443D-A098-3EEF0FB13F9D}"/>
    <cellStyle name="Currency 2 2 2 2" xfId="21" xr:uid="{6C00C5E0-4091-438E-88DE-49C1F852E8F2}"/>
    <cellStyle name="Currency 2 2 2 2 2" xfId="4760" xr:uid="{59274DA7-FDE9-4B06-8A62-5FC743F1E806}"/>
    <cellStyle name="Currency 2 2 2 3" xfId="22" xr:uid="{50533D56-42A3-427C-BDBE-5438612E2F14}"/>
    <cellStyle name="Currency 2 2 2 3 2" xfId="212" xr:uid="{4D772433-DF75-4514-BE9B-3F01AFAE0ABB}"/>
    <cellStyle name="Currency 2 2 2 3 2 2" xfId="4625" xr:uid="{3B5E658B-919E-44AD-98E3-04BE1571354F}"/>
    <cellStyle name="Currency 2 2 2 3 3" xfId="4521" xr:uid="{113A8F24-A62E-49EF-BB3D-A87BDCCC138C}"/>
    <cellStyle name="Currency 2 2 2 4" xfId="213" xr:uid="{A2A77D2E-7E7D-44C9-BC35-2E1DBA808542}"/>
    <cellStyle name="Currency 2 2 2 4 2" xfId="4626" xr:uid="{5018DB2F-81E3-4AF6-AD9D-1F81304D0815}"/>
    <cellStyle name="Currency 2 2 2 5" xfId="4520" xr:uid="{D863EBCD-300C-43E8-ACAC-A933954C4AC9}"/>
    <cellStyle name="Currency 2 2 3" xfId="214" xr:uid="{F885A9D3-3B46-41F0-9981-0942F0D38EA8}"/>
    <cellStyle name="Currency 2 2 3 2" xfId="4627" xr:uid="{AA29EB9B-75A2-445F-8BF2-8E2DC690E24E}"/>
    <cellStyle name="Currency 2 2 4" xfId="4519" xr:uid="{3BD5AE26-A34A-4CA2-9872-6CB78B9D215B}"/>
    <cellStyle name="Currency 2 3" xfId="23" xr:uid="{DA94DFE0-6A28-4DD9-8AE4-C33B42C79E3A}"/>
    <cellStyle name="Currency 2 3 2" xfId="215" xr:uid="{15AF3280-9F71-4396-9430-2490D9C6C479}"/>
    <cellStyle name="Currency 2 3 2 2" xfId="4628" xr:uid="{52091CDB-B9F4-42B2-B171-13D97BD5F96D}"/>
    <cellStyle name="Currency 2 3 3" xfId="4522" xr:uid="{F3BF855B-3581-4CDF-8D01-F37ACBC750E8}"/>
    <cellStyle name="Currency 2 4" xfId="216" xr:uid="{6798F6B1-1DCA-45AC-A75F-58D0598B2BD1}"/>
    <cellStyle name="Currency 2 4 2" xfId="217" xr:uid="{6FEE27DC-82A8-4358-B0AD-C9A6C5F17B73}"/>
    <cellStyle name="Currency 2 5" xfId="218" xr:uid="{7A9E30BF-FBAC-4F71-BC9D-74154F17C1A9}"/>
    <cellStyle name="Currency 2 5 2" xfId="219" xr:uid="{BFF4473C-13DF-469A-9047-8ABA9F1C37E9}"/>
    <cellStyle name="Currency 2 6" xfId="220" xr:uid="{F1934230-247D-4EAB-93E0-6440A9565D44}"/>
    <cellStyle name="Currency 3" xfId="24" xr:uid="{A42DE7AE-6041-4189-BF2E-B689FA199F1D}"/>
    <cellStyle name="Currency 3 2" xfId="25" xr:uid="{A82704EA-08AC-442C-8FB1-104B79312353}"/>
    <cellStyle name="Currency 3 2 2" xfId="221" xr:uid="{EFF13AA6-A286-440A-9E31-F96328B4809C}"/>
    <cellStyle name="Currency 3 2 2 2" xfId="4629" xr:uid="{D715D178-4D91-4DE7-AC27-938966033270}"/>
    <cellStyle name="Currency 3 2 3" xfId="4524" xr:uid="{6B3D851A-02E2-4D3C-87BF-67CBF42D4056}"/>
    <cellStyle name="Currency 3 3" xfId="26" xr:uid="{84BA5D4F-AFB4-4562-82A4-E83E72069B3B}"/>
    <cellStyle name="Currency 3 3 2" xfId="222" xr:uid="{AC3DE61E-CD26-4AC7-B08E-E9A0C6C9966D}"/>
    <cellStyle name="Currency 3 3 2 2" xfId="4630" xr:uid="{B5009828-92C8-4D9F-A044-DE9CDD60EB40}"/>
    <cellStyle name="Currency 3 3 3" xfId="4525" xr:uid="{B506311C-A7AB-445E-B480-403D18A04DD2}"/>
    <cellStyle name="Currency 3 4" xfId="27" xr:uid="{B44A6382-8F50-42C6-B212-0DC20ED119A9}"/>
    <cellStyle name="Currency 3 4 2" xfId="223" xr:uid="{B06C456B-E2F6-4D06-B4EA-24A007D84C0F}"/>
    <cellStyle name="Currency 3 4 2 2" xfId="4631" xr:uid="{100D860D-68F5-4ED6-B3B8-245DC6B79C31}"/>
    <cellStyle name="Currency 3 4 3" xfId="4526" xr:uid="{71B8CFA4-BEA0-4B45-AE22-4F82E887E42B}"/>
    <cellStyle name="Currency 3 5" xfId="224" xr:uid="{87D499FB-6257-4FE0-AB3A-CD3EAC280988}"/>
    <cellStyle name="Currency 3 5 2" xfId="4632" xr:uid="{AAC93F19-3B07-471A-B4C0-5D1C998A64F1}"/>
    <cellStyle name="Currency 3 6" xfId="4523" xr:uid="{921AA95D-326D-45EE-8189-E7333C8C385B}"/>
    <cellStyle name="Currency 4" xfId="28" xr:uid="{9383728A-7F68-4533-BB8A-993E9365D481}"/>
    <cellStyle name="Currency 4 2" xfId="29" xr:uid="{1BD2045A-0DFD-49BA-891D-06AA6D3296DA}"/>
    <cellStyle name="Currency 4 2 2" xfId="225" xr:uid="{5E81FADF-CBAD-4FF7-9FCA-08EDC35A3C01}"/>
    <cellStyle name="Currency 4 2 2 2" xfId="4633" xr:uid="{D1518DC6-570A-48F0-B2BE-34D557E8A450}"/>
    <cellStyle name="Currency 4 2 3" xfId="4528" xr:uid="{7FE6F8DF-0D70-41C4-B6DF-D17560B2F7A0}"/>
    <cellStyle name="Currency 4 3" xfId="30" xr:uid="{08BF1D35-C7D2-48E2-90A1-39D8D7BCAEAA}"/>
    <cellStyle name="Currency 4 3 2" xfId="226" xr:uid="{F4A65B8F-F236-4079-A42A-A63442695A63}"/>
    <cellStyle name="Currency 4 3 2 2" xfId="4634" xr:uid="{DC13AD6D-5A55-4E25-B006-EC34381F6917}"/>
    <cellStyle name="Currency 4 3 3" xfId="4529" xr:uid="{819B7286-B07B-4E83-A02E-669FB2A0C7EE}"/>
    <cellStyle name="Currency 4 4" xfId="227" xr:uid="{10009F38-7BF5-4910-AAA2-8FB12608486F}"/>
    <cellStyle name="Currency 4 4 2" xfId="4635" xr:uid="{B1BF4590-5656-445A-BC8B-FE69EEDDE701}"/>
    <cellStyle name="Currency 4 5" xfId="4324" xr:uid="{87CA8D04-239C-4B63-B0FC-AA16C52EDA7B}"/>
    <cellStyle name="Currency 4 5 2" xfId="4439" xr:uid="{38788C5E-0A7A-468D-8894-535B13D33EE1}"/>
    <cellStyle name="Currency 4 5 3" xfId="4721" xr:uid="{B07E9091-3D32-4EF4-B93F-C06739E06555}"/>
    <cellStyle name="Currency 4 5 3 2" xfId="5316" xr:uid="{D6B0F969-F555-4C8A-B705-01CAAF8AB457}"/>
    <cellStyle name="Currency 4 5 3 3" xfId="4761" xr:uid="{78E83CF0-F957-4C1D-9D6F-C41E303EFBF9}"/>
    <cellStyle name="Currency 4 5 4" xfId="4698" xr:uid="{EF66BFEB-EE0C-4246-89B4-BF67A9DEC532}"/>
    <cellStyle name="Currency 4 6" xfId="4527" xr:uid="{71B5C902-72BE-44E8-BABC-F32575AE97E3}"/>
    <cellStyle name="Currency 5" xfId="31" xr:uid="{B5D0F085-2365-49B8-A30E-D3FF0D3FBAE9}"/>
    <cellStyle name="Currency 5 2" xfId="32" xr:uid="{DB859901-9CC9-4E3A-AD3C-816E2A9DA84E}"/>
    <cellStyle name="Currency 5 2 2" xfId="228" xr:uid="{627B07DD-E879-439F-A689-9BC8B7652B0F}"/>
    <cellStyle name="Currency 5 2 2 2" xfId="4636" xr:uid="{8D32040E-A111-4128-B469-AF14DE748A2F}"/>
    <cellStyle name="Currency 5 2 3" xfId="4530" xr:uid="{5F89B185-B305-48AC-AFDF-B47ABFD88324}"/>
    <cellStyle name="Currency 5 3" xfId="4325" xr:uid="{940FF01B-1F0B-4258-B187-615F6223DECB}"/>
    <cellStyle name="Currency 5 3 2" xfId="4440" xr:uid="{E6C310B0-B292-44B7-B318-E3D5708A1935}"/>
    <cellStyle name="Currency 5 3 2 2" xfId="5306" xr:uid="{45805EB5-C7A4-4C0D-B576-AE76CEDF95FF}"/>
    <cellStyle name="Currency 5 3 2 3" xfId="4763" xr:uid="{F532F983-D99D-4169-B7FF-DA1DAE3B2D2A}"/>
    <cellStyle name="Currency 5 4" xfId="4762" xr:uid="{C49F418C-9B97-442E-9915-0E1BF554B1B4}"/>
    <cellStyle name="Currency 6" xfId="33" xr:uid="{028DC9A5-7374-4E5E-A534-FA11D5873D99}"/>
    <cellStyle name="Currency 6 2" xfId="229" xr:uid="{393DA117-8823-4A10-86D6-64420998F56A}"/>
    <cellStyle name="Currency 6 2 2" xfId="4637" xr:uid="{ABE2FB08-0E3A-4E42-96C7-D24B371E738B}"/>
    <cellStyle name="Currency 6 3" xfId="4326" xr:uid="{CB51AAF9-CDFD-4FBB-9333-08EA51669EDC}"/>
    <cellStyle name="Currency 6 3 2" xfId="4441" xr:uid="{70129750-2AF5-4559-B529-F400D10627B4}"/>
    <cellStyle name="Currency 6 3 3" xfId="4722" xr:uid="{63FF7D5D-5869-4809-8F45-18FB9E4174B5}"/>
    <cellStyle name="Currency 6 3 3 2" xfId="5317" xr:uid="{EC686AB2-DE96-4F0F-A87D-18E85D4F3261}"/>
    <cellStyle name="Currency 6 3 3 3" xfId="4764" xr:uid="{0037166E-C869-4F89-8006-14CFD7808ED7}"/>
    <cellStyle name="Currency 6 3 4" xfId="4699" xr:uid="{50477B0E-CB42-4CF7-BE90-7EE53CE6D674}"/>
    <cellStyle name="Currency 6 4" xfId="4531" xr:uid="{5BE106F9-0388-47B5-8A62-42A3E88EDCBC}"/>
    <cellStyle name="Currency 7" xfId="34" xr:uid="{D0B9B3C1-9295-4E02-8488-DB96591499A5}"/>
    <cellStyle name="Currency 7 2" xfId="35" xr:uid="{5DF1283F-0585-4371-A519-FFF9D8FD1B95}"/>
    <cellStyle name="Currency 7 2 2" xfId="250" xr:uid="{503ED913-17BB-4C95-9958-71C3048C10DC}"/>
    <cellStyle name="Currency 7 2 2 2" xfId="4638" xr:uid="{3837E5BE-0A71-448D-8C0F-407BE2B82478}"/>
    <cellStyle name="Currency 7 2 3" xfId="4533" xr:uid="{59F923C5-7600-43D3-8C5F-D1D3435BC144}"/>
    <cellStyle name="Currency 7 3" xfId="230" xr:uid="{691F1AFC-34C0-4F07-874F-A53464C07BEC}"/>
    <cellStyle name="Currency 7 3 2" xfId="4639" xr:uid="{88F90B9A-5150-48C1-934C-73CACD85A0CE}"/>
    <cellStyle name="Currency 7 4" xfId="4442" xr:uid="{1998ED8A-8071-4732-AA0F-451883BA6217}"/>
    <cellStyle name="Currency 7 5" xfId="4532" xr:uid="{779AF028-D34B-4FA3-9B6B-52417B6263E8}"/>
    <cellStyle name="Currency 8" xfId="36" xr:uid="{107EBBB7-A06B-478F-ADBE-FB0032CAF6BC}"/>
    <cellStyle name="Currency 8 2" xfId="37" xr:uid="{5BDC60B3-9CA2-4F4A-8155-CBB08BE23B6F}"/>
    <cellStyle name="Currency 8 2 2" xfId="231" xr:uid="{B7F7CA95-5D45-45E8-9EF8-299BC744FFC4}"/>
    <cellStyle name="Currency 8 2 2 2" xfId="4640" xr:uid="{3D8C0680-8F69-42B8-A667-866107AE33FF}"/>
    <cellStyle name="Currency 8 2 3" xfId="4535" xr:uid="{2BC76C12-97C1-4467-9E63-C3BAE7ECB86A}"/>
    <cellStyle name="Currency 8 3" xfId="38" xr:uid="{9BFC6786-FA71-4836-8C08-AE8E8B7F6344}"/>
    <cellStyle name="Currency 8 3 2" xfId="232" xr:uid="{7318D3A9-540E-4E3D-B3C3-749A70938919}"/>
    <cellStyle name="Currency 8 3 2 2" xfId="4641" xr:uid="{3038617A-CF2A-4A94-B624-68761997E9E1}"/>
    <cellStyle name="Currency 8 3 3" xfId="4536" xr:uid="{B67E8182-8AE5-43C9-A2C8-DA812B752FB2}"/>
    <cellStyle name="Currency 8 4" xfId="39" xr:uid="{B27B0EA7-7151-4A31-A8D5-8C7A71A6E511}"/>
    <cellStyle name="Currency 8 4 2" xfId="233" xr:uid="{F35EE37E-09FC-4A61-85B2-C956AD1B2E50}"/>
    <cellStyle name="Currency 8 4 2 2" xfId="4642" xr:uid="{94E4026C-EB19-428A-8A7B-716963C88AEA}"/>
    <cellStyle name="Currency 8 4 3" xfId="4537" xr:uid="{7ED7F768-CAE3-4CF2-A91D-EB4CE723D3A5}"/>
    <cellStyle name="Currency 8 5" xfId="234" xr:uid="{5BD3B231-9659-4C41-A297-E57991DF939D}"/>
    <cellStyle name="Currency 8 5 2" xfId="4643" xr:uid="{51B40900-CDEE-4852-833A-1B839ECE567B}"/>
    <cellStyle name="Currency 8 6" xfId="4443" xr:uid="{8C89AAF8-06FD-4B79-A467-738DEAD3D50F}"/>
    <cellStyle name="Currency 8 7" xfId="4534" xr:uid="{E2995D75-3480-49E8-A816-1C466F746564}"/>
    <cellStyle name="Currency 9" xfId="40" xr:uid="{C769D801-5A20-4400-8DE8-5615752F2120}"/>
    <cellStyle name="Currency 9 2" xfId="41" xr:uid="{FFB855F0-9BB4-4636-9E15-456E7A796F07}"/>
    <cellStyle name="Currency 9 2 2" xfId="235" xr:uid="{4C436A74-2C06-4BAD-823E-8A00F413D324}"/>
    <cellStyle name="Currency 9 2 2 2" xfId="4644" xr:uid="{968D95EB-D951-4F1F-836B-5A188E26AD41}"/>
    <cellStyle name="Currency 9 2 3" xfId="4539" xr:uid="{BFF1E85D-B21B-4F35-94E0-53B2D6A62D63}"/>
    <cellStyle name="Currency 9 3" xfId="42" xr:uid="{D559A78E-A56D-4459-B0FE-3507AB1AE87D}"/>
    <cellStyle name="Currency 9 3 2" xfId="236" xr:uid="{5B4531CD-EFD0-442B-92BE-A1787FE3A0DC}"/>
    <cellStyle name="Currency 9 3 2 2" xfId="4645" xr:uid="{CAA27992-5227-4F34-9EA2-A84A0011DACE}"/>
    <cellStyle name="Currency 9 3 3" xfId="4540" xr:uid="{F790DF37-7C21-443B-8D43-68FCD6AF8169}"/>
    <cellStyle name="Currency 9 4" xfId="237" xr:uid="{E77C7192-38AA-4841-B1FD-DF5E4E416015}"/>
    <cellStyle name="Currency 9 4 2" xfId="4646" xr:uid="{7BEC36DB-0F61-44D5-AE73-05A4AB9A5C0E}"/>
    <cellStyle name="Currency 9 5" xfId="4327" xr:uid="{485F7B60-A590-4A38-8423-02CE3135A249}"/>
    <cellStyle name="Currency 9 5 2" xfId="4444" xr:uid="{A32F6827-B2D1-423E-8035-4CC497D04EE7}"/>
    <cellStyle name="Currency 9 5 3" xfId="4723" xr:uid="{6D4D3C40-03BA-494D-87A3-FD3C55E4BAF9}"/>
    <cellStyle name="Currency 9 5 4" xfId="4700" xr:uid="{626DF8C3-667F-4206-9E07-F1A9821560CB}"/>
    <cellStyle name="Currency 9 6" xfId="4538" xr:uid="{C423FA3F-329E-415E-B15A-BC38050990E5}"/>
    <cellStyle name="Hyperlink 2" xfId="6" xr:uid="{6CFFD761-E1C4-4FFC-9C82-FDD569F38491}"/>
    <cellStyle name="Hyperlink 2 2" xfId="5362" xr:uid="{BCE65CD4-943A-4508-B043-176CFE4AEEDD}"/>
    <cellStyle name="Hyperlink 3" xfId="202" xr:uid="{B9C7CAEF-0661-4B68-A254-4324EAE2181D}"/>
    <cellStyle name="Hyperlink 3 2" xfId="4415" xr:uid="{2B808B4D-05E2-453C-8240-C7DE111ECB7D}"/>
    <cellStyle name="Hyperlink 3 3" xfId="4328" xr:uid="{1652408A-9F8C-4875-925F-9C67A74F9B41}"/>
    <cellStyle name="Hyperlink 4" xfId="4329" xr:uid="{8EDB9657-67C8-430C-9C3E-41E9BBFBC735}"/>
    <cellStyle name="Hyperlink 4 2" xfId="5356" xr:uid="{7257CE34-86DF-4728-8767-6B4018EBF07B}"/>
    <cellStyle name="Normal" xfId="0" builtinId="0"/>
    <cellStyle name="Normal 10" xfId="43" xr:uid="{F7506434-AADF-4C10-8F9B-8B6D5D19D0B2}"/>
    <cellStyle name="Normal 10 10" xfId="903" xr:uid="{99D49ACD-A009-46C6-ADB1-B0207BEE152C}"/>
    <cellStyle name="Normal 10 10 2" xfId="2508" xr:uid="{63DCDAF5-3D1B-4A78-B86B-6789FE4110DE}"/>
    <cellStyle name="Normal 10 10 2 2" xfId="4331" xr:uid="{5D2543DE-B4D0-41A5-9928-E548879601A4}"/>
    <cellStyle name="Normal 10 10 2 3" xfId="4675" xr:uid="{38EA6652-A053-4C48-86CC-F35DC7D0D19C}"/>
    <cellStyle name="Normal 10 10 3" xfId="2509" xr:uid="{8C255B84-670D-4BFF-ABCB-E3300D077FFA}"/>
    <cellStyle name="Normal 10 10 4" xfId="2510" xr:uid="{50FC6389-8AE0-4B4A-ABEC-2EFBC996886B}"/>
    <cellStyle name="Normal 10 11" xfId="2511" xr:uid="{9F58AD40-8DB4-4F25-A319-BC6555970970}"/>
    <cellStyle name="Normal 10 11 2" xfId="2512" xr:uid="{C57F7164-8167-4645-ADF8-FB7B34A485D8}"/>
    <cellStyle name="Normal 10 11 3" xfId="2513" xr:uid="{3BA602F1-087D-4334-9A1A-3CFB6368BEAA}"/>
    <cellStyle name="Normal 10 11 4" xfId="2514" xr:uid="{D862D3F8-1BDA-4732-B278-23DD5B7DD020}"/>
    <cellStyle name="Normal 10 12" xfId="2515" xr:uid="{EA9D6731-81F4-4DE0-B107-EEAFAE0FB814}"/>
    <cellStyle name="Normal 10 12 2" xfId="2516" xr:uid="{2FB06401-B2B0-4036-83CE-360818240799}"/>
    <cellStyle name="Normal 10 13" xfId="2517" xr:uid="{FFCB065E-E693-4303-B8BD-015A1784E133}"/>
    <cellStyle name="Normal 10 14" xfId="2518" xr:uid="{A51FE702-1C75-461D-8F7B-4E8F28FCCCC0}"/>
    <cellStyle name="Normal 10 15" xfId="2519" xr:uid="{84C7056F-4575-43D5-815F-4F720B3EDB33}"/>
    <cellStyle name="Normal 10 2" xfId="71" xr:uid="{36D99E4F-8206-401E-BCB8-3BA0B253C66C}"/>
    <cellStyle name="Normal 10 2 10" xfId="2520" xr:uid="{B46AA7E7-D3EF-41C3-B212-779E9531E363}"/>
    <cellStyle name="Normal 10 2 11" xfId="2521" xr:uid="{CCAD9360-E0CE-48A2-973E-8C7A4FB27E1C}"/>
    <cellStyle name="Normal 10 2 2" xfId="72" xr:uid="{59F36ED6-5C35-4322-A847-F3E0F3C5EFA2}"/>
    <cellStyle name="Normal 10 2 2 2" xfId="73" xr:uid="{102FDDF4-A329-4E16-9F2D-4A5A10F2F080}"/>
    <cellStyle name="Normal 10 2 2 2 2" xfId="238" xr:uid="{700AEACE-E023-4C2E-970B-65D4C3B47187}"/>
    <cellStyle name="Normal 10 2 2 2 2 2" xfId="454" xr:uid="{1CFEFBD8-F137-4DC7-9D72-8A0930C5BEB2}"/>
    <cellStyle name="Normal 10 2 2 2 2 2 2" xfId="455" xr:uid="{9B0667B4-A88C-4FFA-9F33-162331B3A461}"/>
    <cellStyle name="Normal 10 2 2 2 2 2 2 2" xfId="904" xr:uid="{E732D4C7-BE89-442F-A4BB-9C46932576F1}"/>
    <cellStyle name="Normal 10 2 2 2 2 2 2 2 2" xfId="905" xr:uid="{BAFCEC5F-6870-46F6-AB55-BFABF65A9B77}"/>
    <cellStyle name="Normal 10 2 2 2 2 2 2 3" xfId="906" xr:uid="{50411178-0E4F-4DBB-9949-055F6B4046F8}"/>
    <cellStyle name="Normal 10 2 2 2 2 2 3" xfId="907" xr:uid="{47A05D33-C9A7-4DD3-BEFB-1E53E190176E}"/>
    <cellStyle name="Normal 10 2 2 2 2 2 3 2" xfId="908" xr:uid="{894DE942-656D-48EB-B534-D2F7824DEF1C}"/>
    <cellStyle name="Normal 10 2 2 2 2 2 4" xfId="909" xr:uid="{C7C0C44B-2D3F-45FE-9541-3AD1EC6FE0C2}"/>
    <cellStyle name="Normal 10 2 2 2 2 3" xfId="456" xr:uid="{5855D082-620D-41C9-9CD5-CA5043F59A71}"/>
    <cellStyle name="Normal 10 2 2 2 2 3 2" xfId="910" xr:uid="{D67F89C6-AE26-4F0C-80D6-9AD76D671E52}"/>
    <cellStyle name="Normal 10 2 2 2 2 3 2 2" xfId="911" xr:uid="{3D49964B-048A-4FC0-9BAC-D38916555CA5}"/>
    <cellStyle name="Normal 10 2 2 2 2 3 3" xfId="912" xr:uid="{51AEF9E3-EE15-41B8-880E-D49A12911DB0}"/>
    <cellStyle name="Normal 10 2 2 2 2 3 4" xfId="2522" xr:uid="{CB7D3E78-3B28-4D2C-AA8E-0B11BC76A871}"/>
    <cellStyle name="Normal 10 2 2 2 2 4" xfId="913" xr:uid="{8201D496-23A9-4814-AC40-F87B71968F66}"/>
    <cellStyle name="Normal 10 2 2 2 2 4 2" xfId="914" xr:uid="{FDA7D0DC-1BA0-462C-A2BC-8D3E0B2E3C3E}"/>
    <cellStyle name="Normal 10 2 2 2 2 5" xfId="915" xr:uid="{67C7E383-B159-4470-9F5C-780F7F799233}"/>
    <cellStyle name="Normal 10 2 2 2 2 6" xfId="2523" xr:uid="{EDD05418-32D3-4E8D-8C1A-0664128043BC}"/>
    <cellStyle name="Normal 10 2 2 2 3" xfId="239" xr:uid="{5B4ED956-DC91-4DA4-8129-B50549BDA845}"/>
    <cellStyle name="Normal 10 2 2 2 3 2" xfId="457" xr:uid="{E0E2EB18-9039-4251-BE17-60410D06BB53}"/>
    <cellStyle name="Normal 10 2 2 2 3 2 2" xfId="458" xr:uid="{C4E92BF6-EC56-4C1B-AA78-55A756C4C1E5}"/>
    <cellStyle name="Normal 10 2 2 2 3 2 2 2" xfId="916" xr:uid="{B767840A-CA9C-4BDF-934D-19821A78F5A4}"/>
    <cellStyle name="Normal 10 2 2 2 3 2 2 2 2" xfId="917" xr:uid="{2BDD4DA4-D78D-4F14-8816-16BAAD156D97}"/>
    <cellStyle name="Normal 10 2 2 2 3 2 2 3" xfId="918" xr:uid="{58F30D42-82F3-4861-B4BC-BB83F19D595C}"/>
    <cellStyle name="Normal 10 2 2 2 3 2 3" xfId="919" xr:uid="{8496FE3E-603B-4548-91E4-E8217E974C3A}"/>
    <cellStyle name="Normal 10 2 2 2 3 2 3 2" xfId="920" xr:uid="{ECCDDB00-8F20-4B26-8B0C-CBEF9951A6F2}"/>
    <cellStyle name="Normal 10 2 2 2 3 2 4" xfId="921" xr:uid="{DAE4EB65-0198-44FA-9181-3672B09DF599}"/>
    <cellStyle name="Normal 10 2 2 2 3 3" xfId="459" xr:uid="{2138B433-BCFA-4005-89AC-188E063C16E9}"/>
    <cellStyle name="Normal 10 2 2 2 3 3 2" xfId="922" xr:uid="{71BC4A4D-9CCF-4A91-B084-3DD76A1DE463}"/>
    <cellStyle name="Normal 10 2 2 2 3 3 2 2" xfId="923" xr:uid="{341913CF-FAC4-4F60-88F6-E2FE3E452A8B}"/>
    <cellStyle name="Normal 10 2 2 2 3 3 3" xfId="924" xr:uid="{7D426369-C046-4497-B221-BD281D730B08}"/>
    <cellStyle name="Normal 10 2 2 2 3 4" xfId="925" xr:uid="{12731AF4-CD30-47F0-8F8F-B37111368D7C}"/>
    <cellStyle name="Normal 10 2 2 2 3 4 2" xfId="926" xr:uid="{C0004DB5-5DA2-470F-B144-6EB52CEC33F2}"/>
    <cellStyle name="Normal 10 2 2 2 3 5" xfId="927" xr:uid="{94725336-9D40-4721-A16F-705769234BED}"/>
    <cellStyle name="Normal 10 2 2 2 4" xfId="460" xr:uid="{CDA45FBB-4494-48BF-BE95-073F31E1BB94}"/>
    <cellStyle name="Normal 10 2 2 2 4 2" xfId="461" xr:uid="{699E2151-1E09-4D30-A5BF-DFE3D4F4D07E}"/>
    <cellStyle name="Normal 10 2 2 2 4 2 2" xfId="928" xr:uid="{E3589533-9D66-4D0F-AC85-329F68E71AFB}"/>
    <cellStyle name="Normal 10 2 2 2 4 2 2 2" xfId="929" xr:uid="{A9DFCDDC-AD61-4ED6-B7D6-358034995A44}"/>
    <cellStyle name="Normal 10 2 2 2 4 2 3" xfId="930" xr:uid="{3956C440-51EF-4FB6-8745-44B293C48791}"/>
    <cellStyle name="Normal 10 2 2 2 4 3" xfId="931" xr:uid="{98EF42F0-3A3E-47A4-AA8F-74DFB98A652A}"/>
    <cellStyle name="Normal 10 2 2 2 4 3 2" xfId="932" xr:uid="{C961CF26-B09E-4913-A2B2-7639C4ACB6A8}"/>
    <cellStyle name="Normal 10 2 2 2 4 4" xfId="933" xr:uid="{7CE6D2A0-847A-4CB6-96A9-66B969B1FE78}"/>
    <cellStyle name="Normal 10 2 2 2 5" xfId="462" xr:uid="{69C42594-7A33-429F-A631-FE32A843B9EA}"/>
    <cellStyle name="Normal 10 2 2 2 5 2" xfId="934" xr:uid="{3D79C8BC-F3A2-49D0-BE70-1CDAE7FF1F4E}"/>
    <cellStyle name="Normal 10 2 2 2 5 2 2" xfId="935" xr:uid="{585C9589-C766-4C1B-B2CF-67E3D695961F}"/>
    <cellStyle name="Normal 10 2 2 2 5 3" xfId="936" xr:uid="{EC09496A-B451-4A84-A4AC-8F8F6265B40D}"/>
    <cellStyle name="Normal 10 2 2 2 5 4" xfId="2524" xr:uid="{AD0D7A00-3FAA-497A-838F-4B562BFB4869}"/>
    <cellStyle name="Normal 10 2 2 2 6" xfId="937" xr:uid="{11A463AE-A29C-4764-AA4B-5D2A62125749}"/>
    <cellStyle name="Normal 10 2 2 2 6 2" xfId="938" xr:uid="{18C65AE7-92CA-45AB-8BAF-D5EC1117AE79}"/>
    <cellStyle name="Normal 10 2 2 2 7" xfId="939" xr:uid="{E5BB4B9E-1EB2-4946-BD87-B579A7A0BF11}"/>
    <cellStyle name="Normal 10 2 2 2 8" xfId="2525" xr:uid="{692FD3C3-F793-4FFE-9086-603462FE6DC4}"/>
    <cellStyle name="Normal 10 2 2 3" xfId="240" xr:uid="{C95503B3-F43B-48BC-8DB9-4D8D2F6DD359}"/>
    <cellStyle name="Normal 10 2 2 3 2" xfId="463" xr:uid="{6DB0142C-CFFA-4A67-B975-25E185F5E5A8}"/>
    <cellStyle name="Normal 10 2 2 3 2 2" xfId="464" xr:uid="{F483179E-E27F-46D4-A6E4-B824D508F6F2}"/>
    <cellStyle name="Normal 10 2 2 3 2 2 2" xfId="940" xr:uid="{93C16586-6297-4F0E-8C7D-FB3A3113B3B9}"/>
    <cellStyle name="Normal 10 2 2 3 2 2 2 2" xfId="941" xr:uid="{DF809015-26D5-439B-9D97-8CA071B470CA}"/>
    <cellStyle name="Normal 10 2 2 3 2 2 3" xfId="942" xr:uid="{06AAA9BC-D1D7-4F08-842A-521B8E71EA43}"/>
    <cellStyle name="Normal 10 2 2 3 2 3" xfId="943" xr:uid="{B17757CA-2E4B-472D-A82B-8C48A74F80C9}"/>
    <cellStyle name="Normal 10 2 2 3 2 3 2" xfId="944" xr:uid="{9D472F81-153F-4593-A740-81C00DE023ED}"/>
    <cellStyle name="Normal 10 2 2 3 2 4" xfId="945" xr:uid="{4C40AB7A-1C7B-45AB-BC80-C1ED576A341B}"/>
    <cellStyle name="Normal 10 2 2 3 3" xfId="465" xr:uid="{47A2DBA6-93A5-4E06-A463-B5ED2EA86EBD}"/>
    <cellStyle name="Normal 10 2 2 3 3 2" xfId="946" xr:uid="{B0349D59-D590-4FDA-901B-4D5363842FB7}"/>
    <cellStyle name="Normal 10 2 2 3 3 2 2" xfId="947" xr:uid="{F4F4C7A8-4989-4E50-A4F2-2B9008F0BAAB}"/>
    <cellStyle name="Normal 10 2 2 3 3 3" xfId="948" xr:uid="{C3B30141-4A31-4428-85C4-913E167176F3}"/>
    <cellStyle name="Normal 10 2 2 3 3 4" xfId="2526" xr:uid="{9B254A1F-D469-46B4-88E7-05B1D14E1878}"/>
    <cellStyle name="Normal 10 2 2 3 4" xfId="949" xr:uid="{E4C12E23-E491-40EE-A918-84D46BB97BCA}"/>
    <cellStyle name="Normal 10 2 2 3 4 2" xfId="950" xr:uid="{45304C36-795B-4332-9CE1-296567D2515C}"/>
    <cellStyle name="Normal 10 2 2 3 5" xfId="951" xr:uid="{24D95E8B-7D9C-4640-8A65-474A127FD72D}"/>
    <cellStyle name="Normal 10 2 2 3 6" xfId="2527" xr:uid="{B699E9CD-E9C5-415C-AB7E-027E55C8173B}"/>
    <cellStyle name="Normal 10 2 2 4" xfId="241" xr:uid="{B968AD52-A133-4B36-B772-857DC2142974}"/>
    <cellStyle name="Normal 10 2 2 4 2" xfId="466" xr:uid="{A6A282B6-8A5C-43F9-B24F-BA412EFEC1C5}"/>
    <cellStyle name="Normal 10 2 2 4 2 2" xfId="467" xr:uid="{5DE71397-825F-46A2-BB5A-18A89B171449}"/>
    <cellStyle name="Normal 10 2 2 4 2 2 2" xfId="952" xr:uid="{EC6C92D4-00E2-4093-A6FE-6167A7877763}"/>
    <cellStyle name="Normal 10 2 2 4 2 2 2 2" xfId="953" xr:uid="{93C16605-D752-4913-83CF-F9D478D331B4}"/>
    <cellStyle name="Normal 10 2 2 4 2 2 3" xfId="954" xr:uid="{5F8B5A1D-93B0-45FA-8B67-0DCE581A865F}"/>
    <cellStyle name="Normal 10 2 2 4 2 3" xfId="955" xr:uid="{C0E0AE9C-F757-46B0-9491-F4503E8F8E92}"/>
    <cellStyle name="Normal 10 2 2 4 2 3 2" xfId="956" xr:uid="{221B734F-E19B-4961-B322-77EF1E9F6C27}"/>
    <cellStyle name="Normal 10 2 2 4 2 4" xfId="957" xr:uid="{13971D4F-0991-4E5B-812F-B0A1071E4C8C}"/>
    <cellStyle name="Normal 10 2 2 4 3" xfId="468" xr:uid="{430B3A3F-3EDB-473E-AC11-6D2C6DC2A033}"/>
    <cellStyle name="Normal 10 2 2 4 3 2" xfId="958" xr:uid="{DBED5586-E8DD-4480-8D65-9911FBF7CC07}"/>
    <cellStyle name="Normal 10 2 2 4 3 2 2" xfId="959" xr:uid="{F5910B3E-4620-40DB-B114-6547D7461E63}"/>
    <cellStyle name="Normal 10 2 2 4 3 3" xfId="960" xr:uid="{A80FCAEA-4394-4598-894F-BEDF50533BDC}"/>
    <cellStyle name="Normal 10 2 2 4 4" xfId="961" xr:uid="{7CC228A5-358B-41C1-A4E8-3325FED430D4}"/>
    <cellStyle name="Normal 10 2 2 4 4 2" xfId="962" xr:uid="{5DC9F93A-89C6-4425-8242-0AEB00F1F597}"/>
    <cellStyle name="Normal 10 2 2 4 5" xfId="963" xr:uid="{3A0D81D6-5F5D-4556-B025-69296416797C}"/>
    <cellStyle name="Normal 10 2 2 5" xfId="242" xr:uid="{515318AD-7ED5-4EAD-A508-34D03B8975F3}"/>
    <cellStyle name="Normal 10 2 2 5 2" xfId="469" xr:uid="{2C13C497-0238-4E10-ABC9-499C1B9DF9FD}"/>
    <cellStyle name="Normal 10 2 2 5 2 2" xfId="964" xr:uid="{E99ED4CE-0807-4A15-9A72-4CCE665468BD}"/>
    <cellStyle name="Normal 10 2 2 5 2 2 2" xfId="965" xr:uid="{CBC90100-3CF0-43CB-8EBE-9707186F56EE}"/>
    <cellStyle name="Normal 10 2 2 5 2 3" xfId="966" xr:uid="{A3C11AF7-3E4C-4550-A9E8-695F78A660C9}"/>
    <cellStyle name="Normal 10 2 2 5 3" xfId="967" xr:uid="{FAF28DEE-64B5-4FC7-AD49-F2DB9EDF87F0}"/>
    <cellStyle name="Normal 10 2 2 5 3 2" xfId="968" xr:uid="{71BCEE88-E756-4A43-BB50-3DF17720B03B}"/>
    <cellStyle name="Normal 10 2 2 5 4" xfId="969" xr:uid="{AD2BF918-4BBC-43F5-9BA0-102B14EBF4BB}"/>
    <cellStyle name="Normal 10 2 2 6" xfId="470" xr:uid="{66B1981C-9711-4EBE-9003-C1348D8FE38E}"/>
    <cellStyle name="Normal 10 2 2 6 2" xfId="970" xr:uid="{889C65D9-67B3-4056-9A31-5F853E84D64A}"/>
    <cellStyle name="Normal 10 2 2 6 2 2" xfId="971" xr:uid="{9416556F-98FB-4E79-A212-1D0A35838283}"/>
    <cellStyle name="Normal 10 2 2 6 2 3" xfId="4333" xr:uid="{B32D5534-AA8B-4680-9714-A647D3226488}"/>
    <cellStyle name="Normal 10 2 2 6 3" xfId="972" xr:uid="{20CF25F9-8084-4116-AA2B-F527D19F6EFF}"/>
    <cellStyle name="Normal 10 2 2 6 4" xfId="2528" xr:uid="{CCF00BEA-947D-4DD5-830E-C1FB007C3799}"/>
    <cellStyle name="Normal 10 2 2 6 4 2" xfId="4564" xr:uid="{0BA7062F-41D7-44DB-B456-01FCD2260543}"/>
    <cellStyle name="Normal 10 2 2 6 4 3" xfId="4676" xr:uid="{82DF775A-0BDE-4B7D-A679-E7E3FEE264AA}"/>
    <cellStyle name="Normal 10 2 2 6 4 4" xfId="4602" xr:uid="{8AFE0B5F-D179-45F8-9910-47115F3CC08B}"/>
    <cellStyle name="Normal 10 2 2 7" xfId="973" xr:uid="{5A85DF9E-EC57-490D-8ED4-9D9141FAA959}"/>
    <cellStyle name="Normal 10 2 2 7 2" xfId="974" xr:uid="{218A66DB-C252-4BD8-8725-18700AA99A1E}"/>
    <cellStyle name="Normal 10 2 2 8" xfId="975" xr:uid="{E7139977-255C-4806-B3A2-7F8BFE1A14DD}"/>
    <cellStyle name="Normal 10 2 2 9" xfId="2529" xr:uid="{8AB20376-9972-4067-A715-1BCFBC8A65BB}"/>
    <cellStyle name="Normal 10 2 3" xfId="74" xr:uid="{CAF39E6A-52F3-4CCA-BB7D-949CAB88D4AB}"/>
    <cellStyle name="Normal 10 2 3 2" xfId="75" xr:uid="{1B8681C1-8DA7-4D1E-A046-786726F61A58}"/>
    <cellStyle name="Normal 10 2 3 2 2" xfId="471" xr:uid="{D7B66009-54E7-48B7-9B3A-184571D92E37}"/>
    <cellStyle name="Normal 10 2 3 2 2 2" xfId="472" xr:uid="{3F6664EF-01D4-482E-8D0D-ABEEA0C8F44C}"/>
    <cellStyle name="Normal 10 2 3 2 2 2 2" xfId="976" xr:uid="{D8FFB4BE-5602-4099-8897-282CA28D2C31}"/>
    <cellStyle name="Normal 10 2 3 2 2 2 2 2" xfId="977" xr:uid="{FEA73671-56AA-4799-9816-2636E5A1EF30}"/>
    <cellStyle name="Normal 10 2 3 2 2 2 3" xfId="978" xr:uid="{D8075BB4-2CCE-471D-95ED-CE78F2A1BAF6}"/>
    <cellStyle name="Normal 10 2 3 2 2 3" xfId="979" xr:uid="{C4C48041-5843-4716-A849-32ABA9986616}"/>
    <cellStyle name="Normal 10 2 3 2 2 3 2" xfId="980" xr:uid="{E60B05B6-A346-4C08-A739-08AC3317AD3E}"/>
    <cellStyle name="Normal 10 2 3 2 2 4" xfId="981" xr:uid="{91464D21-0531-4C16-A8FB-D032846C78EF}"/>
    <cellStyle name="Normal 10 2 3 2 3" xfId="473" xr:uid="{8592BBB1-3221-4BFE-9F93-A0228029D015}"/>
    <cellStyle name="Normal 10 2 3 2 3 2" xfId="982" xr:uid="{9B2EB6A2-028F-49E3-8211-712C4104A8C4}"/>
    <cellStyle name="Normal 10 2 3 2 3 2 2" xfId="983" xr:uid="{9FF63C9F-B3C5-4B2A-90B1-FEE56F6BA2FA}"/>
    <cellStyle name="Normal 10 2 3 2 3 3" xfId="984" xr:uid="{6DE836EA-8616-4E38-9052-B195DB37390D}"/>
    <cellStyle name="Normal 10 2 3 2 3 4" xfId="2530" xr:uid="{ECC1FE21-E8FA-4850-99F1-41A5EBD63C53}"/>
    <cellStyle name="Normal 10 2 3 2 4" xfId="985" xr:uid="{EEB63FF2-874E-4171-8319-C06F6D96DFB6}"/>
    <cellStyle name="Normal 10 2 3 2 4 2" xfId="986" xr:uid="{BE8272E8-4594-463B-B45B-314722CD3F7B}"/>
    <cellStyle name="Normal 10 2 3 2 5" xfId="987" xr:uid="{EEF193C0-F8B6-4F19-8F56-F81ADC0D3CC5}"/>
    <cellStyle name="Normal 10 2 3 2 6" xfId="2531" xr:uid="{23FB3B1F-E412-41ED-B6D1-11135E722D15}"/>
    <cellStyle name="Normal 10 2 3 3" xfId="243" xr:uid="{F5ADE906-2C34-4EC2-AE2B-088D8D6766D0}"/>
    <cellStyle name="Normal 10 2 3 3 2" xfId="474" xr:uid="{967F88F1-E8FF-428C-A673-FC5F0D34DB52}"/>
    <cellStyle name="Normal 10 2 3 3 2 2" xfId="475" xr:uid="{ECED38D5-8017-42BE-8C3B-85CF3F3677ED}"/>
    <cellStyle name="Normal 10 2 3 3 2 2 2" xfId="988" xr:uid="{33191F44-200C-41D3-993C-AEFD73ED7FE8}"/>
    <cellStyle name="Normal 10 2 3 3 2 2 2 2" xfId="989" xr:uid="{12544C00-B135-4718-87E2-8F82D8D3656D}"/>
    <cellStyle name="Normal 10 2 3 3 2 2 3" xfId="990" xr:uid="{760FA934-B0D1-418B-B927-084329297403}"/>
    <cellStyle name="Normal 10 2 3 3 2 3" xfId="991" xr:uid="{F9753EC5-8AB5-41B5-819D-F8B957C4F06E}"/>
    <cellStyle name="Normal 10 2 3 3 2 3 2" xfId="992" xr:uid="{5A0122B7-2E7B-4110-95D1-3D9B5A35AB37}"/>
    <cellStyle name="Normal 10 2 3 3 2 4" xfId="993" xr:uid="{E485AC36-48F4-4A93-A805-FDA2DDB5FC72}"/>
    <cellStyle name="Normal 10 2 3 3 3" xfId="476" xr:uid="{FDC908A3-8237-4189-BE45-7A0ADBAAFF02}"/>
    <cellStyle name="Normal 10 2 3 3 3 2" xfId="994" xr:uid="{FD59AFB4-5282-4262-B2F3-A63DA32D5151}"/>
    <cellStyle name="Normal 10 2 3 3 3 2 2" xfId="995" xr:uid="{57DE776E-ADC3-4D20-9FD3-ECA2DFF73F45}"/>
    <cellStyle name="Normal 10 2 3 3 3 3" xfId="996" xr:uid="{745ABEB4-27F5-4C80-B8A6-6E49EA733C9B}"/>
    <cellStyle name="Normal 10 2 3 3 4" xfId="997" xr:uid="{8078C59E-7084-4075-AE43-BF30D73D84B7}"/>
    <cellStyle name="Normal 10 2 3 3 4 2" xfId="998" xr:uid="{1F79C67C-8AA8-4F64-BABB-04B33B363BEB}"/>
    <cellStyle name="Normal 10 2 3 3 5" xfId="999" xr:uid="{F456C9E4-6702-4058-A0F3-BB289CB7988C}"/>
    <cellStyle name="Normal 10 2 3 4" xfId="244" xr:uid="{1FF0184C-5655-4976-BE35-216E72E0CEA7}"/>
    <cellStyle name="Normal 10 2 3 4 2" xfId="477" xr:uid="{CCCDE9F7-A074-43EA-BD18-F574655A674A}"/>
    <cellStyle name="Normal 10 2 3 4 2 2" xfId="1000" xr:uid="{2FFABFC2-7557-429E-B65A-90BDE3F77EFB}"/>
    <cellStyle name="Normal 10 2 3 4 2 2 2" xfId="1001" xr:uid="{EAACC9D4-A887-45FD-9DFF-85A4A393668C}"/>
    <cellStyle name="Normal 10 2 3 4 2 3" xfId="1002" xr:uid="{6F163C84-A889-4E18-9315-47D4974ECE00}"/>
    <cellStyle name="Normal 10 2 3 4 3" xfId="1003" xr:uid="{3905FD33-573E-42BA-9117-ECE6F52ED313}"/>
    <cellStyle name="Normal 10 2 3 4 3 2" xfId="1004" xr:uid="{0FAA04C7-C289-4825-BA32-497C88780F94}"/>
    <cellStyle name="Normal 10 2 3 4 4" xfId="1005" xr:uid="{A81ECA41-0AAC-44E2-AAD1-E4DD510E14C1}"/>
    <cellStyle name="Normal 10 2 3 5" xfId="478" xr:uid="{D7819B1A-6589-4AB3-85AC-10856CC2E8FD}"/>
    <cellStyle name="Normal 10 2 3 5 2" xfId="1006" xr:uid="{C508F207-E1C2-4E44-AD9C-FFCD64D9A43D}"/>
    <cellStyle name="Normal 10 2 3 5 2 2" xfId="1007" xr:uid="{14F129F6-4C72-4E41-8806-8B0DD903F940}"/>
    <cellStyle name="Normal 10 2 3 5 2 3" xfId="4334" xr:uid="{6174A634-3319-4CB8-8539-01D75F2D2A24}"/>
    <cellStyle name="Normal 10 2 3 5 3" xfId="1008" xr:uid="{004606F0-56BD-42C0-91DA-A1D9A7C60830}"/>
    <cellStyle name="Normal 10 2 3 5 4" xfId="2532" xr:uid="{A0089238-3E12-48AE-A7A3-7AB985F4BFFB}"/>
    <cellStyle name="Normal 10 2 3 5 4 2" xfId="4565" xr:uid="{94C6DE3A-A221-4D39-9D5C-E87015904B1D}"/>
    <cellStyle name="Normal 10 2 3 5 4 3" xfId="4677" xr:uid="{958BE1D4-9161-4809-96E4-0E75FD6E8676}"/>
    <cellStyle name="Normal 10 2 3 5 4 4" xfId="4603" xr:uid="{067A12AC-3D86-4B50-831F-F478ED2FE225}"/>
    <cellStyle name="Normal 10 2 3 6" xfId="1009" xr:uid="{18F1ACC8-5165-45ED-A726-F4374F49A788}"/>
    <cellStyle name="Normal 10 2 3 6 2" xfId="1010" xr:uid="{421DE234-733C-472A-86EC-D8488D8DFF1D}"/>
    <cellStyle name="Normal 10 2 3 7" xfId="1011" xr:uid="{E55B917F-46D3-4211-BF2D-5A78BED150D9}"/>
    <cellStyle name="Normal 10 2 3 8" xfId="2533" xr:uid="{D4095AAE-EDF2-40E7-A08F-EDB455516719}"/>
    <cellStyle name="Normal 10 2 4" xfId="76" xr:uid="{10067A1F-AF96-4006-9363-A1B8EA28B18E}"/>
    <cellStyle name="Normal 10 2 4 2" xfId="429" xr:uid="{EFDC35A4-401B-41B8-94B2-378548601F18}"/>
    <cellStyle name="Normal 10 2 4 2 2" xfId="479" xr:uid="{28CF189B-3328-4FD4-A68A-59746051C5EB}"/>
    <cellStyle name="Normal 10 2 4 2 2 2" xfId="1012" xr:uid="{14570AEC-412A-455D-A27A-2CCAEDBA87A0}"/>
    <cellStyle name="Normal 10 2 4 2 2 2 2" xfId="1013" xr:uid="{792FD559-3C55-4A8B-BEC0-65A6E945837A}"/>
    <cellStyle name="Normal 10 2 4 2 2 3" xfId="1014" xr:uid="{A95DBFDA-EB7B-498E-B9FD-4B7D6A165E00}"/>
    <cellStyle name="Normal 10 2 4 2 2 4" xfId="2534" xr:uid="{F600AE97-D2EA-49B3-B745-E96766D7E5DB}"/>
    <cellStyle name="Normal 10 2 4 2 3" xfId="1015" xr:uid="{9474BD2A-A622-43E2-9193-D1E786FA7364}"/>
    <cellStyle name="Normal 10 2 4 2 3 2" xfId="1016" xr:uid="{65902A75-D231-45A4-A22B-F843FD5F6FBB}"/>
    <cellStyle name="Normal 10 2 4 2 4" xfId="1017" xr:uid="{8D04B4ED-2004-40DD-8059-AED452F1FE01}"/>
    <cellStyle name="Normal 10 2 4 2 5" xfId="2535" xr:uid="{46D42B86-1FA6-4690-9E53-B02D1C7A87B1}"/>
    <cellStyle name="Normal 10 2 4 3" xfId="480" xr:uid="{3019DC0C-031A-4C15-B112-C45E1BBF6454}"/>
    <cellStyle name="Normal 10 2 4 3 2" xfId="1018" xr:uid="{3175B99B-3269-493E-B886-7BC3B54032B5}"/>
    <cellStyle name="Normal 10 2 4 3 2 2" xfId="1019" xr:uid="{2FDA2B44-82DF-4021-83AD-C662E051855D}"/>
    <cellStyle name="Normal 10 2 4 3 3" xfId="1020" xr:uid="{E4006345-DFFC-469A-9783-20FA9C6E8936}"/>
    <cellStyle name="Normal 10 2 4 3 4" xfId="2536" xr:uid="{5840D822-0A60-41B8-B957-D58A25FC3CA0}"/>
    <cellStyle name="Normal 10 2 4 4" xfId="1021" xr:uid="{F5ECE0F8-82C3-4D35-AB6A-9A44ED1F81EF}"/>
    <cellStyle name="Normal 10 2 4 4 2" xfId="1022" xr:uid="{99AC5527-7D31-4CB1-9D4B-F60CA3A3C856}"/>
    <cellStyle name="Normal 10 2 4 4 3" xfId="2537" xr:uid="{02D1D12B-C444-48D5-BA56-7CD1048C8686}"/>
    <cellStyle name="Normal 10 2 4 4 4" xfId="2538" xr:uid="{C8D89762-9236-44AE-ABD4-A0E229712CCD}"/>
    <cellStyle name="Normal 10 2 4 5" xfId="1023" xr:uid="{98E6F7FB-7D81-4975-AF97-09E3250165A6}"/>
    <cellStyle name="Normal 10 2 4 6" xfId="2539" xr:uid="{C03CD4B5-F1DE-436A-B3A9-DEB91FAD0789}"/>
    <cellStyle name="Normal 10 2 4 7" xfId="2540" xr:uid="{29CC61BB-1FB3-4C6C-B84D-9B553C4AD9C7}"/>
    <cellStyle name="Normal 10 2 5" xfId="245" xr:uid="{9BD9343A-4FF8-45FE-A3C5-88EF7D24F24F}"/>
    <cellStyle name="Normal 10 2 5 2" xfId="481" xr:uid="{CBE372F7-00DF-4801-BB3D-AABAABD6053D}"/>
    <cellStyle name="Normal 10 2 5 2 2" xfId="482" xr:uid="{FF135056-237D-4EFF-938C-804DC5A48381}"/>
    <cellStyle name="Normal 10 2 5 2 2 2" xfId="1024" xr:uid="{3E6975EA-0A27-457A-B305-731FA7EB60F1}"/>
    <cellStyle name="Normal 10 2 5 2 2 2 2" xfId="1025" xr:uid="{F6B729B9-93BD-44D6-94FB-0ADE6ECD92E5}"/>
    <cellStyle name="Normal 10 2 5 2 2 3" xfId="1026" xr:uid="{0057127A-B7D4-422C-ACEE-75B806C13C95}"/>
    <cellStyle name="Normal 10 2 5 2 3" xfId="1027" xr:uid="{97E68F7D-63BE-4300-ABD7-6476DAE8BD61}"/>
    <cellStyle name="Normal 10 2 5 2 3 2" xfId="1028" xr:uid="{B9026798-41D4-47A7-AD32-7817A8BE4708}"/>
    <cellStyle name="Normal 10 2 5 2 4" xfId="1029" xr:uid="{BD00DB14-23F6-4CDD-968D-0F2F97BCCE1A}"/>
    <cellStyle name="Normal 10 2 5 3" xfId="483" xr:uid="{294C9743-2D80-4577-AA28-C00F29E4354F}"/>
    <cellStyle name="Normal 10 2 5 3 2" xfId="1030" xr:uid="{951FB0CE-7E4D-4AF8-A1F9-B663F3B34E22}"/>
    <cellStyle name="Normal 10 2 5 3 2 2" xfId="1031" xr:uid="{8F936C3F-0F71-4EAC-B1F3-772EAA3F0B50}"/>
    <cellStyle name="Normal 10 2 5 3 3" xfId="1032" xr:uid="{1861C5B0-5D0E-4F8D-A6B7-266A130F29B4}"/>
    <cellStyle name="Normal 10 2 5 3 4" xfId="2541" xr:uid="{AF78D0CC-9090-4C91-9670-5B03F3CF7CB5}"/>
    <cellStyle name="Normal 10 2 5 4" xfId="1033" xr:uid="{2A2CD234-3FDF-4792-B499-A7F676A65838}"/>
    <cellStyle name="Normal 10 2 5 4 2" xfId="1034" xr:uid="{FF3ED5C6-5DEF-4461-8A37-8732D1347DA5}"/>
    <cellStyle name="Normal 10 2 5 5" xfId="1035" xr:uid="{9D09D6AF-5CF9-4F44-AE40-774EFDDCF0F1}"/>
    <cellStyle name="Normal 10 2 5 6" xfId="2542" xr:uid="{5F343654-6866-4E7C-86AF-19D3F7FCE126}"/>
    <cellStyle name="Normal 10 2 6" xfId="246" xr:uid="{AED15164-09C8-43FD-8A78-C2C9C5912D30}"/>
    <cellStyle name="Normal 10 2 6 2" xfId="484" xr:uid="{5A5850B3-58F5-4661-AA99-6310F6D1D700}"/>
    <cellStyle name="Normal 10 2 6 2 2" xfId="1036" xr:uid="{68981811-150E-4A0E-9E66-8BE73EC8FEF4}"/>
    <cellStyle name="Normal 10 2 6 2 2 2" xfId="1037" xr:uid="{EC1DC353-F70E-49C7-A6C2-3EC75493B588}"/>
    <cellStyle name="Normal 10 2 6 2 3" xfId="1038" xr:uid="{ED0670D5-500C-4321-8781-99973E644334}"/>
    <cellStyle name="Normal 10 2 6 2 4" xfId="2543" xr:uid="{1F62E826-BBFE-474A-A05E-2349CEB33B25}"/>
    <cellStyle name="Normal 10 2 6 3" xfId="1039" xr:uid="{292EFC83-AD1A-469B-AAB0-15E4410EDA1C}"/>
    <cellStyle name="Normal 10 2 6 3 2" xfId="1040" xr:uid="{FA607AB2-BB01-410F-97FA-430EF793BE55}"/>
    <cellStyle name="Normal 10 2 6 4" xfId="1041" xr:uid="{7201046D-3EA2-4AFA-9F8C-D354A318C891}"/>
    <cellStyle name="Normal 10 2 6 5" xfId="2544" xr:uid="{917F3423-C010-40D9-B548-2FDD4B642D8F}"/>
    <cellStyle name="Normal 10 2 7" xfId="485" xr:uid="{E2989AEE-7A42-453A-963D-6E6D1CEAEC7C}"/>
    <cellStyle name="Normal 10 2 7 2" xfId="1042" xr:uid="{2260EA32-57F6-443A-9D06-975A2CDDD8D2}"/>
    <cellStyle name="Normal 10 2 7 2 2" xfId="1043" xr:uid="{3CF6A0A7-FEB9-4BFF-AC55-D277B008E1F7}"/>
    <cellStyle name="Normal 10 2 7 2 3" xfId="4332" xr:uid="{50B8D736-8C87-43EF-823B-666D3C5231CD}"/>
    <cellStyle name="Normal 10 2 7 3" xfId="1044" xr:uid="{F556A12C-D2A5-4536-88F7-7AB5E7DE5477}"/>
    <cellStyle name="Normal 10 2 7 4" xfId="2545" xr:uid="{7EEE0F4B-918C-4AA1-B916-44CFD854B32E}"/>
    <cellStyle name="Normal 10 2 7 4 2" xfId="4563" xr:uid="{2DB29EDB-AB58-4D8C-964D-4F352E755485}"/>
    <cellStyle name="Normal 10 2 7 4 3" xfId="4678" xr:uid="{1224DC53-F339-4A75-930A-9A6005E27E9B}"/>
    <cellStyle name="Normal 10 2 7 4 4" xfId="4601" xr:uid="{5474F2AD-4760-4FB4-9E49-294633266AD5}"/>
    <cellStyle name="Normal 10 2 8" xfId="1045" xr:uid="{A42CBA91-4AAF-455E-808E-0D86473F3C79}"/>
    <cellStyle name="Normal 10 2 8 2" xfId="1046" xr:uid="{9805C4C3-6CC6-413E-8E10-02B866730D3F}"/>
    <cellStyle name="Normal 10 2 8 3" xfId="2546" xr:uid="{EC5A3F3D-A2C4-442D-A3C7-8341354CE443}"/>
    <cellStyle name="Normal 10 2 8 4" xfId="2547" xr:uid="{3AF16DBE-3501-46D8-AA77-51033BA1389E}"/>
    <cellStyle name="Normal 10 2 9" xfId="1047" xr:uid="{2E07C157-9B66-48BE-9F2E-F5447A07DA6E}"/>
    <cellStyle name="Normal 10 3" xfId="77" xr:uid="{252846F4-B9C6-47A3-BCEB-F467E7B084A4}"/>
    <cellStyle name="Normal 10 3 10" xfId="2548" xr:uid="{45DEC6AC-05D4-4953-AA42-6FFA08E9235A}"/>
    <cellStyle name="Normal 10 3 11" xfId="2549" xr:uid="{15E3C8B8-7D05-49DA-91B5-320903B4913D}"/>
    <cellStyle name="Normal 10 3 2" xfId="78" xr:uid="{0395BB90-8DED-42FC-A21E-807B1789567B}"/>
    <cellStyle name="Normal 10 3 2 2" xfId="79" xr:uid="{3CC1793D-E591-41CE-9911-016DCE5D2B73}"/>
    <cellStyle name="Normal 10 3 2 2 2" xfId="247" xr:uid="{409D9E10-6B14-4478-9EEA-16412880A8A0}"/>
    <cellStyle name="Normal 10 3 2 2 2 2" xfId="486" xr:uid="{A4A76F65-BBB4-4956-86E0-815C85741B5F}"/>
    <cellStyle name="Normal 10 3 2 2 2 2 2" xfId="1048" xr:uid="{12C8F4AC-5DC2-4DFD-A407-EE08A4AAC5A9}"/>
    <cellStyle name="Normal 10 3 2 2 2 2 2 2" xfId="1049" xr:uid="{F037E319-8B91-4175-B864-226B1B397AC2}"/>
    <cellStyle name="Normal 10 3 2 2 2 2 3" xfId="1050" xr:uid="{212171DA-9016-4B6F-B26C-848924D56AB4}"/>
    <cellStyle name="Normal 10 3 2 2 2 2 4" xfId="2550" xr:uid="{B3CDE4A7-00AE-4F84-9AC8-698E3FF78D59}"/>
    <cellStyle name="Normal 10 3 2 2 2 3" xfId="1051" xr:uid="{FCA6AF41-D480-43DF-8E1A-512C42F748CD}"/>
    <cellStyle name="Normal 10 3 2 2 2 3 2" xfId="1052" xr:uid="{AD3B40BD-0168-4879-9C45-92016443CECF}"/>
    <cellStyle name="Normal 10 3 2 2 2 3 3" xfId="2551" xr:uid="{DB9E4C3D-9FC2-4FC5-A057-350CC1F928ED}"/>
    <cellStyle name="Normal 10 3 2 2 2 3 4" xfId="2552" xr:uid="{9E695357-7024-4667-A88D-80015CCC4873}"/>
    <cellStyle name="Normal 10 3 2 2 2 4" xfId="1053" xr:uid="{EADEA436-665E-4100-A9DA-45ADD4A24F94}"/>
    <cellStyle name="Normal 10 3 2 2 2 5" xfId="2553" xr:uid="{674B89A3-5D2B-4109-86B9-6F0CDC5608EE}"/>
    <cellStyle name="Normal 10 3 2 2 2 6" xfId="2554" xr:uid="{4E58BC61-2289-432E-BC59-37DAE15727A6}"/>
    <cellStyle name="Normal 10 3 2 2 3" xfId="487" xr:uid="{CE8F30AB-06A8-4237-BA99-21BFE661404F}"/>
    <cellStyle name="Normal 10 3 2 2 3 2" xfId="1054" xr:uid="{89B6B643-8DAD-4434-8CF8-399D4BCB306D}"/>
    <cellStyle name="Normal 10 3 2 2 3 2 2" xfId="1055" xr:uid="{68E8ACEF-124A-4DFF-9D53-E5DD49F8D071}"/>
    <cellStyle name="Normal 10 3 2 2 3 2 3" xfId="2555" xr:uid="{44FE5E6E-B89D-431A-84DF-FC5FFEE28362}"/>
    <cellStyle name="Normal 10 3 2 2 3 2 4" xfId="2556" xr:uid="{13653C03-EA07-4343-A711-4DAE53E1279D}"/>
    <cellStyle name="Normal 10 3 2 2 3 3" xfId="1056" xr:uid="{5599E755-208B-4C88-8234-0D7743434CB7}"/>
    <cellStyle name="Normal 10 3 2 2 3 4" xfId="2557" xr:uid="{81D67D7C-C67E-4E29-9C50-7FDED9D76366}"/>
    <cellStyle name="Normal 10 3 2 2 3 5" xfId="2558" xr:uid="{3DAD0607-1301-413B-B265-2B423AB49454}"/>
    <cellStyle name="Normal 10 3 2 2 4" xfId="1057" xr:uid="{9EDA71E2-C8F5-4F97-9FB6-DF1BD2400D72}"/>
    <cellStyle name="Normal 10 3 2 2 4 2" xfId="1058" xr:uid="{B963E0C2-879F-4DB0-8654-76DE45773D48}"/>
    <cellStyle name="Normal 10 3 2 2 4 3" xfId="2559" xr:uid="{DA72F787-2FF1-4F6A-8228-55775F440A12}"/>
    <cellStyle name="Normal 10 3 2 2 4 4" xfId="2560" xr:uid="{4D5A9B63-3754-4D52-99BE-DAA3F125A988}"/>
    <cellStyle name="Normal 10 3 2 2 5" xfId="1059" xr:uid="{446CDDA4-D887-4D2C-B373-1D8C7294AD93}"/>
    <cellStyle name="Normal 10 3 2 2 5 2" xfId="2561" xr:uid="{466B1BD2-3FE3-452D-A940-D8FEC1EE49B2}"/>
    <cellStyle name="Normal 10 3 2 2 5 3" xfId="2562" xr:uid="{E025A981-3DA3-4712-8AF4-C5685D58BB21}"/>
    <cellStyle name="Normal 10 3 2 2 5 4" xfId="2563" xr:uid="{D5424D66-081A-48C2-93CB-AF7A88DF40AF}"/>
    <cellStyle name="Normal 10 3 2 2 6" xfId="2564" xr:uid="{33098826-53C3-4250-AF0D-BFFB8006846F}"/>
    <cellStyle name="Normal 10 3 2 2 7" xfId="2565" xr:uid="{D3D4C627-8203-40BB-B603-ACBBC121B7F3}"/>
    <cellStyle name="Normal 10 3 2 2 8" xfId="2566" xr:uid="{6BDBFF32-68BE-418C-BC79-668ECB30AFF4}"/>
    <cellStyle name="Normal 10 3 2 3" xfId="248" xr:uid="{B99FACD8-C357-42E0-9666-4CA464E94D7F}"/>
    <cellStyle name="Normal 10 3 2 3 2" xfId="488" xr:uid="{905AF8F4-A927-4FD6-81C4-06124311FAC6}"/>
    <cellStyle name="Normal 10 3 2 3 2 2" xfId="489" xr:uid="{B3106F47-7409-4A33-89EE-30199151E4B8}"/>
    <cellStyle name="Normal 10 3 2 3 2 2 2" xfId="1060" xr:uid="{5199E26C-D713-4E50-86DA-38FCF0176F6B}"/>
    <cellStyle name="Normal 10 3 2 3 2 2 2 2" xfId="1061" xr:uid="{6E40066E-E03F-4DF6-8229-5F52AC87DAD7}"/>
    <cellStyle name="Normal 10 3 2 3 2 2 3" xfId="1062" xr:uid="{4B3110E6-D0B4-4623-B407-8770F9184BCC}"/>
    <cellStyle name="Normal 10 3 2 3 2 3" xfId="1063" xr:uid="{A4D61857-D22E-462E-A19B-406AFD820C49}"/>
    <cellStyle name="Normal 10 3 2 3 2 3 2" xfId="1064" xr:uid="{6984D089-4FE8-4A4F-A253-3DFDD2F3982D}"/>
    <cellStyle name="Normal 10 3 2 3 2 4" xfId="1065" xr:uid="{D2A21DFF-DEC3-42D0-BC91-4B9F78F3B96B}"/>
    <cellStyle name="Normal 10 3 2 3 3" xfId="490" xr:uid="{3B557EC3-1645-497A-9A70-FA127A5CE016}"/>
    <cellStyle name="Normal 10 3 2 3 3 2" xfId="1066" xr:uid="{0CEF639E-146E-4503-88CC-C1F2E4198336}"/>
    <cellStyle name="Normal 10 3 2 3 3 2 2" xfId="1067" xr:uid="{D34CE876-57F8-4E3F-A2A3-ADFE17891FDD}"/>
    <cellStyle name="Normal 10 3 2 3 3 3" xfId="1068" xr:uid="{E32F8913-1B6C-44B0-B4F1-E3B66763747F}"/>
    <cellStyle name="Normal 10 3 2 3 3 4" xfId="2567" xr:uid="{A78E9841-6EE4-492C-9BAB-7ADB4C10E5D2}"/>
    <cellStyle name="Normal 10 3 2 3 4" xfId="1069" xr:uid="{F0FC9333-6BF9-45B0-8A50-E58ECB425FFD}"/>
    <cellStyle name="Normal 10 3 2 3 4 2" xfId="1070" xr:uid="{4A793368-56DA-417E-A090-3205C953BA9C}"/>
    <cellStyle name="Normal 10 3 2 3 5" xfId="1071" xr:uid="{7FD97971-33F0-4F93-A5B0-49B26A7AB916}"/>
    <cellStyle name="Normal 10 3 2 3 6" xfId="2568" xr:uid="{4645E635-5707-4025-BD71-9E007E03F8BE}"/>
    <cellStyle name="Normal 10 3 2 4" xfId="249" xr:uid="{34D88B0C-5C1B-4372-8CC1-6A4BC2F347C4}"/>
    <cellStyle name="Normal 10 3 2 4 2" xfId="491" xr:uid="{A1DC8FFC-FB44-40EF-8E2C-62EB19A8D533}"/>
    <cellStyle name="Normal 10 3 2 4 2 2" xfId="1072" xr:uid="{48C3B352-B842-48D8-A6DC-4D3B7DBC7551}"/>
    <cellStyle name="Normal 10 3 2 4 2 2 2" xfId="1073" xr:uid="{ABD521B3-5ACF-4C10-BD9F-0E613571C6EF}"/>
    <cellStyle name="Normal 10 3 2 4 2 3" xfId="1074" xr:uid="{969A2CD5-2391-44D9-ACF5-01213A6CFEFD}"/>
    <cellStyle name="Normal 10 3 2 4 2 4" xfId="2569" xr:uid="{EE0D76AB-CF1D-4EFC-A3AE-CE84EC9BC224}"/>
    <cellStyle name="Normal 10 3 2 4 3" xfId="1075" xr:uid="{9CEC301A-510F-4DC5-94A5-5F2C1CEC6068}"/>
    <cellStyle name="Normal 10 3 2 4 3 2" xfId="1076" xr:uid="{D6954639-AC94-4196-811D-D95BF85E9DC0}"/>
    <cellStyle name="Normal 10 3 2 4 4" xfId="1077" xr:uid="{CD8E3B9A-10B4-43CB-98ED-CD3F4C1B2A5F}"/>
    <cellStyle name="Normal 10 3 2 4 5" xfId="2570" xr:uid="{7644BDF6-5B66-48A4-A00B-9C7EECC76D91}"/>
    <cellStyle name="Normal 10 3 2 5" xfId="251" xr:uid="{A59CF300-C647-412F-8947-CCC7BB7CD408}"/>
    <cellStyle name="Normal 10 3 2 5 2" xfId="1078" xr:uid="{464A8F25-D016-4B2C-A178-7BB9B0EECAE7}"/>
    <cellStyle name="Normal 10 3 2 5 2 2" xfId="1079" xr:uid="{74E014A4-67DE-4139-81F2-77972343E323}"/>
    <cellStyle name="Normal 10 3 2 5 3" xfId="1080" xr:uid="{F66B0A4E-F0ED-41F0-9236-76598BD4F22A}"/>
    <cellStyle name="Normal 10 3 2 5 4" xfId="2571" xr:uid="{A7FA2AAB-B59D-4E43-BFAC-41F797798A55}"/>
    <cellStyle name="Normal 10 3 2 6" xfId="1081" xr:uid="{D4F83170-8170-4C5E-BF26-A5B4E1C570FD}"/>
    <cellStyle name="Normal 10 3 2 6 2" xfId="1082" xr:uid="{3926BFB9-FD44-49DD-B0FF-6CADC5BBEBFB}"/>
    <cellStyle name="Normal 10 3 2 6 3" xfId="2572" xr:uid="{20D748FD-6F3C-4A1C-93BA-840C73D1976A}"/>
    <cellStyle name="Normal 10 3 2 6 4" xfId="2573" xr:uid="{2BFD29BD-ABED-4C1F-9E41-7A176453B216}"/>
    <cellStyle name="Normal 10 3 2 7" xfId="1083" xr:uid="{59CE2286-8D65-4E62-A09F-F885F8DE6488}"/>
    <cellStyle name="Normal 10 3 2 8" xfId="2574" xr:uid="{49C6DF97-D698-4FCB-A8AA-5BD20EF52094}"/>
    <cellStyle name="Normal 10 3 2 9" xfId="2575" xr:uid="{75BD8ADC-B954-40CC-B0F7-D6CFBC4E6AE6}"/>
    <cellStyle name="Normal 10 3 3" xfId="80" xr:uid="{247A9750-0157-4704-AE4D-BAF728906EE7}"/>
    <cellStyle name="Normal 10 3 3 2" xfId="81" xr:uid="{50F67B0B-913E-4FD0-AA88-DB9C237AA31E}"/>
    <cellStyle name="Normal 10 3 3 2 2" xfId="492" xr:uid="{0D462E4A-0AFF-403B-813D-AFFADA418718}"/>
    <cellStyle name="Normal 10 3 3 2 2 2" xfId="1084" xr:uid="{3A8AE268-4627-416E-82A5-1472D621D606}"/>
    <cellStyle name="Normal 10 3 3 2 2 2 2" xfId="1085" xr:uid="{8C817318-D7D6-41C6-907E-9951480267F8}"/>
    <cellStyle name="Normal 10 3 3 2 2 2 2 2" xfId="4445" xr:uid="{F96797CC-E324-491F-A4A7-5FE7BCE7A6F9}"/>
    <cellStyle name="Normal 10 3 3 2 2 2 3" xfId="4446" xr:uid="{A24242F4-5B2C-4F05-92A2-32E91FEF752D}"/>
    <cellStyle name="Normal 10 3 3 2 2 3" xfId="1086" xr:uid="{307E7C89-C9B2-4E78-958B-18B4A604EBEA}"/>
    <cellStyle name="Normal 10 3 3 2 2 3 2" xfId="4447" xr:uid="{85C3D14C-B932-4EFB-940F-2C312BADA6DB}"/>
    <cellStyle name="Normal 10 3 3 2 2 4" xfId="2576" xr:uid="{B2FF47EE-F507-49C0-8E64-EE8B2CC6F4ED}"/>
    <cellStyle name="Normal 10 3 3 2 3" xfId="1087" xr:uid="{B737DA48-D1C1-452E-928D-B677E7D40135}"/>
    <cellStyle name="Normal 10 3 3 2 3 2" xfId="1088" xr:uid="{E2EBA62B-1C11-45E8-AA31-9AD5078623B6}"/>
    <cellStyle name="Normal 10 3 3 2 3 2 2" xfId="4448" xr:uid="{5028A22D-A168-4EA0-9A0E-36FF9695D772}"/>
    <cellStyle name="Normal 10 3 3 2 3 3" xfId="2577" xr:uid="{18A8C6DC-AA89-4332-AFBD-2FCB5B6CA8D4}"/>
    <cellStyle name="Normal 10 3 3 2 3 4" xfId="2578" xr:uid="{B8E03280-597B-48CE-8639-DDB822E32901}"/>
    <cellStyle name="Normal 10 3 3 2 4" xfId="1089" xr:uid="{5480E7BE-BDB8-4DE4-8C4E-68711C72223F}"/>
    <cellStyle name="Normal 10 3 3 2 4 2" xfId="4449" xr:uid="{9AA64976-8429-4658-8D71-809CD7D4D970}"/>
    <cellStyle name="Normal 10 3 3 2 5" xfId="2579" xr:uid="{08B7555C-74CD-412A-A098-6D639BE4F47B}"/>
    <cellStyle name="Normal 10 3 3 2 6" xfId="2580" xr:uid="{1AC49798-054F-4106-B924-DD639249D659}"/>
    <cellStyle name="Normal 10 3 3 3" xfId="252" xr:uid="{CF151620-CD5E-4977-A935-DB23615DA82F}"/>
    <cellStyle name="Normal 10 3 3 3 2" xfId="1090" xr:uid="{E47408AF-3BFB-40BB-BB8C-632F73FBD599}"/>
    <cellStyle name="Normal 10 3 3 3 2 2" xfId="1091" xr:uid="{0A319ED5-5FFB-45DF-9993-9FE6C0BD4999}"/>
    <cellStyle name="Normal 10 3 3 3 2 2 2" xfId="4450" xr:uid="{1823D1C0-108D-4DFD-B0C2-29ED2CEDB292}"/>
    <cellStyle name="Normal 10 3 3 3 2 3" xfId="2581" xr:uid="{483B969A-0EAE-4A07-9412-5ABA76967A72}"/>
    <cellStyle name="Normal 10 3 3 3 2 4" xfId="2582" xr:uid="{B7EF84F3-040F-4FFA-A2F4-4009D53E424B}"/>
    <cellStyle name="Normal 10 3 3 3 3" xfId="1092" xr:uid="{D537A0D8-041A-4D22-BAD6-9161353936EF}"/>
    <cellStyle name="Normal 10 3 3 3 3 2" xfId="4451" xr:uid="{A4EFB048-25D6-4AE0-8D94-FE2B7496F091}"/>
    <cellStyle name="Normal 10 3 3 3 4" xfId="2583" xr:uid="{38BAD192-0E42-4DCC-B581-1E6F295BB889}"/>
    <cellStyle name="Normal 10 3 3 3 5" xfId="2584" xr:uid="{0EB99604-4058-4ECB-9534-2402B1555D93}"/>
    <cellStyle name="Normal 10 3 3 4" xfId="1093" xr:uid="{AC7EA809-4C04-4AD2-83F0-6F50C812CBE2}"/>
    <cellStyle name="Normal 10 3 3 4 2" xfId="1094" xr:uid="{3A64E1ED-E9DF-46D8-9D29-3663B86EA2D2}"/>
    <cellStyle name="Normal 10 3 3 4 2 2" xfId="4452" xr:uid="{42A67A39-BA56-4606-B2DE-FA3686F476E5}"/>
    <cellStyle name="Normal 10 3 3 4 3" xfId="2585" xr:uid="{8DD6DA33-C902-44A2-877F-C2652CD0AAC1}"/>
    <cellStyle name="Normal 10 3 3 4 4" xfId="2586" xr:uid="{39A40AEA-7791-44E0-8FAC-5ECCF8F63E17}"/>
    <cellStyle name="Normal 10 3 3 5" xfId="1095" xr:uid="{8BD99C75-4FA6-49B3-9C48-FB4E52E824A9}"/>
    <cellStyle name="Normal 10 3 3 5 2" xfId="2587" xr:uid="{B6BF3C39-18C3-47B7-9D9B-501F84967B0C}"/>
    <cellStyle name="Normal 10 3 3 5 3" xfId="2588" xr:uid="{53D4F295-11B5-438B-BF98-54C2C1C6437E}"/>
    <cellStyle name="Normal 10 3 3 5 4" xfId="2589" xr:uid="{9318A1BC-9494-48F0-B511-B4A09A43B714}"/>
    <cellStyle name="Normal 10 3 3 6" xfId="2590" xr:uid="{27F48965-2EC4-493D-8DF6-75A5E6089F57}"/>
    <cellStyle name="Normal 10 3 3 7" xfId="2591" xr:uid="{0D962A9B-AC28-403D-BD21-095AD2FF61EB}"/>
    <cellStyle name="Normal 10 3 3 8" xfId="2592" xr:uid="{1890354A-D35E-427B-B449-C333E8135F2E}"/>
    <cellStyle name="Normal 10 3 4" xfId="82" xr:uid="{DEFF2E94-74A6-42C4-85FB-83E879856758}"/>
    <cellStyle name="Normal 10 3 4 2" xfId="493" xr:uid="{0576DEC5-066C-45EF-840B-FB9C4E8F5837}"/>
    <cellStyle name="Normal 10 3 4 2 2" xfId="494" xr:uid="{8EA16378-4061-4F4C-A44B-0BE9D8E99208}"/>
    <cellStyle name="Normal 10 3 4 2 2 2" xfId="1096" xr:uid="{3EDE9B5B-9814-43AC-9EBD-A629E4A2A6FC}"/>
    <cellStyle name="Normal 10 3 4 2 2 2 2" xfId="1097" xr:uid="{F0143EC6-C80A-4FB8-AF44-0EE2DF3A449A}"/>
    <cellStyle name="Normal 10 3 4 2 2 3" xfId="1098" xr:uid="{A13E3757-F482-4C79-AE89-70D4B2F416D1}"/>
    <cellStyle name="Normal 10 3 4 2 2 4" xfId="2593" xr:uid="{DCA11CF6-D7D2-4C1E-9A9B-E5A96269430D}"/>
    <cellStyle name="Normal 10 3 4 2 3" xfId="1099" xr:uid="{A563369D-718C-45E6-82DC-41A42371E53C}"/>
    <cellStyle name="Normal 10 3 4 2 3 2" xfId="1100" xr:uid="{9F09CE7C-014B-4662-B5E3-794C02648F78}"/>
    <cellStyle name="Normal 10 3 4 2 4" xfId="1101" xr:uid="{DA6E69F9-1A73-412C-B4B5-2C090F36D1B0}"/>
    <cellStyle name="Normal 10 3 4 2 5" xfId="2594" xr:uid="{CF6015C7-5A5D-41B6-812A-31979232A9E5}"/>
    <cellStyle name="Normal 10 3 4 3" xfId="495" xr:uid="{D5DD0A1A-9D87-4913-BD10-B15015A6933F}"/>
    <cellStyle name="Normal 10 3 4 3 2" xfId="1102" xr:uid="{DB528BCD-3A15-44D2-9EF1-933CBFA9BDC8}"/>
    <cellStyle name="Normal 10 3 4 3 2 2" xfId="1103" xr:uid="{2305492A-92DC-43DF-83F2-203B92613233}"/>
    <cellStyle name="Normal 10 3 4 3 3" xfId="1104" xr:uid="{AE1D1EAE-8EF7-4E7C-8816-82227E01B25E}"/>
    <cellStyle name="Normal 10 3 4 3 4" xfId="2595" xr:uid="{2B9F9E0D-4108-45A0-A7CF-51060B3D2FC7}"/>
    <cellStyle name="Normal 10 3 4 4" xfId="1105" xr:uid="{754F7DA3-62C3-449F-A242-C29AF8CF2E46}"/>
    <cellStyle name="Normal 10 3 4 4 2" xfId="1106" xr:uid="{9996CAC6-E225-4BDA-A42D-3CFA86C74CAD}"/>
    <cellStyle name="Normal 10 3 4 4 3" xfId="2596" xr:uid="{5D00A805-4F16-4BB2-9244-88B6D382AE14}"/>
    <cellStyle name="Normal 10 3 4 4 4" xfId="2597" xr:uid="{3CEBE1EF-9FDB-4CFF-A162-E66B12CD80F2}"/>
    <cellStyle name="Normal 10 3 4 5" xfId="1107" xr:uid="{9AEEE8B9-7387-4E53-8224-5CE76D3935D5}"/>
    <cellStyle name="Normal 10 3 4 6" xfId="2598" xr:uid="{753DE267-F2A4-4BFE-9FCB-0836B2BBAE3C}"/>
    <cellStyle name="Normal 10 3 4 7" xfId="2599" xr:uid="{4754C550-3EE1-4E15-A050-56D2062FC91B}"/>
    <cellStyle name="Normal 10 3 5" xfId="253" xr:uid="{9A072FAB-E8CB-430B-A4BD-57F69204EC32}"/>
    <cellStyle name="Normal 10 3 5 2" xfId="496" xr:uid="{E852E6C4-16CA-477B-8E13-D226FA47A58C}"/>
    <cellStyle name="Normal 10 3 5 2 2" xfId="1108" xr:uid="{B5341306-911A-4088-BD00-FB957C606CC1}"/>
    <cellStyle name="Normal 10 3 5 2 2 2" xfId="1109" xr:uid="{DCA55FAC-7716-40BE-80FD-12346D68DED1}"/>
    <cellStyle name="Normal 10 3 5 2 3" xfId="1110" xr:uid="{7EC80F90-6971-4278-93A4-A58A1A01BAD5}"/>
    <cellStyle name="Normal 10 3 5 2 4" xfId="2600" xr:uid="{F6D1BDB7-2AC4-475C-AFC2-E5A2F01D9328}"/>
    <cellStyle name="Normal 10 3 5 3" xfId="1111" xr:uid="{082C83E7-ACA1-4D2B-98ED-463F8827133E}"/>
    <cellStyle name="Normal 10 3 5 3 2" xfId="1112" xr:uid="{350FC589-4AF1-439B-BB34-103D08941D20}"/>
    <cellStyle name="Normal 10 3 5 3 3" xfId="2601" xr:uid="{62063D88-8A2C-4F18-B396-2336D9557DCB}"/>
    <cellStyle name="Normal 10 3 5 3 4" xfId="2602" xr:uid="{FB6886EA-0BD0-418E-8946-41F4F2ABE861}"/>
    <cellStyle name="Normal 10 3 5 4" xfId="1113" xr:uid="{ADE2B3C3-D150-48B4-A119-EA1957E70BEA}"/>
    <cellStyle name="Normal 10 3 5 5" xfId="2603" xr:uid="{945FA40C-80A7-4D2F-B7F7-8303CF71BD47}"/>
    <cellStyle name="Normal 10 3 5 6" xfId="2604" xr:uid="{EC20D132-F5BC-4776-80F1-D9F9935C8128}"/>
    <cellStyle name="Normal 10 3 6" xfId="254" xr:uid="{BD6E11C8-28F3-4F20-94BB-7FEFB234CA6F}"/>
    <cellStyle name="Normal 10 3 6 2" xfId="1114" xr:uid="{F42611A1-CB8A-4D65-A005-C87925CB9B33}"/>
    <cellStyle name="Normal 10 3 6 2 2" xfId="1115" xr:uid="{519803BC-4230-42B8-B5FA-24F45CDF893C}"/>
    <cellStyle name="Normal 10 3 6 2 3" xfId="2605" xr:uid="{F07C4103-9CD0-4CD5-B904-0C502C8D1A93}"/>
    <cellStyle name="Normal 10 3 6 2 4" xfId="2606" xr:uid="{350C964E-F7A0-4818-9BBB-CBB0AA170EA1}"/>
    <cellStyle name="Normal 10 3 6 3" xfId="1116" xr:uid="{B83973BA-4D4A-4A1C-83E4-83AB181CAE36}"/>
    <cellStyle name="Normal 10 3 6 4" xfId="2607" xr:uid="{7A3C8480-B85C-447C-B34B-AFD9C8555C06}"/>
    <cellStyle name="Normal 10 3 6 5" xfId="2608" xr:uid="{B71BF2A7-DC53-45B7-958C-30F4EA86CBB0}"/>
    <cellStyle name="Normal 10 3 7" xfId="1117" xr:uid="{0875616B-0CCC-4FC2-85AA-E6BE6D95BA17}"/>
    <cellStyle name="Normal 10 3 7 2" xfId="1118" xr:uid="{04830FDD-3210-4E2A-9B73-69E24F214C8F}"/>
    <cellStyle name="Normal 10 3 7 3" xfId="2609" xr:uid="{6129B951-EBDF-476B-B255-1E43454C0789}"/>
    <cellStyle name="Normal 10 3 7 4" xfId="2610" xr:uid="{A6DCC382-6A5E-4BC5-84DA-0BE604524677}"/>
    <cellStyle name="Normal 10 3 8" xfId="1119" xr:uid="{CAF8BFF4-3F06-41A0-B858-AA3ECD4AA576}"/>
    <cellStyle name="Normal 10 3 8 2" xfId="2611" xr:uid="{7D6A9435-6215-4B82-B12F-EC81E5A56B4F}"/>
    <cellStyle name="Normal 10 3 8 3" xfId="2612" xr:uid="{87659FE3-858A-45F0-903F-6B005C06C2F5}"/>
    <cellStyle name="Normal 10 3 8 4" xfId="2613" xr:uid="{F23D0FDC-8CC2-4CFE-93D0-64D2CA352559}"/>
    <cellStyle name="Normal 10 3 9" xfId="2614" xr:uid="{5EDCE880-7CE7-4607-B0E1-52B9D62A072A}"/>
    <cellStyle name="Normal 10 4" xfId="83" xr:uid="{EA64E916-781D-4A92-A405-FC1F9429D01D}"/>
    <cellStyle name="Normal 10 4 10" xfId="2615" xr:uid="{822D6EC0-1153-4733-8252-21442908D230}"/>
    <cellStyle name="Normal 10 4 11" xfId="2616" xr:uid="{7032A17E-A7AC-4B5F-9039-263B5EA95177}"/>
    <cellStyle name="Normal 10 4 2" xfId="84" xr:uid="{2F1B4FEA-9BED-4221-BCA7-8203D93BA8C3}"/>
    <cellStyle name="Normal 10 4 2 2" xfId="255" xr:uid="{7808FCAC-DAD3-4603-8C41-14347B943AFB}"/>
    <cellStyle name="Normal 10 4 2 2 2" xfId="497" xr:uid="{246555F7-D2AF-439A-9062-8AC3FC711C64}"/>
    <cellStyle name="Normal 10 4 2 2 2 2" xfId="498" xr:uid="{698BDCF6-7084-4B21-B89A-2A9A50F5E6F1}"/>
    <cellStyle name="Normal 10 4 2 2 2 2 2" xfId="1120" xr:uid="{B23408B4-E526-48ED-AFAE-768955948646}"/>
    <cellStyle name="Normal 10 4 2 2 2 2 3" xfId="2617" xr:uid="{C4A2493E-A972-458A-A377-28EAC59243A4}"/>
    <cellStyle name="Normal 10 4 2 2 2 2 4" xfId="2618" xr:uid="{2F2990DE-545F-4BB9-A457-034300C7BDDB}"/>
    <cellStyle name="Normal 10 4 2 2 2 3" xfId="1121" xr:uid="{F7EB2CBB-4EF1-409E-B7AD-447EC387A909}"/>
    <cellStyle name="Normal 10 4 2 2 2 3 2" xfId="2619" xr:uid="{097044A5-85C1-4F25-96BF-3F43C645495A}"/>
    <cellStyle name="Normal 10 4 2 2 2 3 3" xfId="2620" xr:uid="{3463234F-7D77-4C56-A66C-44BC503642E7}"/>
    <cellStyle name="Normal 10 4 2 2 2 3 4" xfId="2621" xr:uid="{EF90E22C-F6CF-4BA5-A891-DA85678F2A42}"/>
    <cellStyle name="Normal 10 4 2 2 2 4" xfId="2622" xr:uid="{C3A9B479-7060-4113-9396-51CFF9E8DA22}"/>
    <cellStyle name="Normal 10 4 2 2 2 5" xfId="2623" xr:uid="{F6D3763F-DEDB-4AC0-B2BE-B74AC497AFD7}"/>
    <cellStyle name="Normal 10 4 2 2 2 6" xfId="2624" xr:uid="{6C4627A3-04BB-4113-AF08-DC1C6048BD5C}"/>
    <cellStyle name="Normal 10 4 2 2 3" xfId="499" xr:uid="{EAC3E1A4-4456-4BC6-B49D-E53A4A225841}"/>
    <cellStyle name="Normal 10 4 2 2 3 2" xfId="1122" xr:uid="{B7F2E16F-8CBB-4C80-B0FD-6048B4F0D6BC}"/>
    <cellStyle name="Normal 10 4 2 2 3 2 2" xfId="2625" xr:uid="{E0C3718E-B6ED-424D-9970-8D57954DB069}"/>
    <cellStyle name="Normal 10 4 2 2 3 2 3" xfId="2626" xr:uid="{F01CE441-1738-4317-966F-DFAA9820B04F}"/>
    <cellStyle name="Normal 10 4 2 2 3 2 4" xfId="2627" xr:uid="{5D4403E1-0E64-47AB-9DA1-AEA29769F182}"/>
    <cellStyle name="Normal 10 4 2 2 3 3" xfId="2628" xr:uid="{D0202E3D-EB08-4404-BABA-0E82FEA68823}"/>
    <cellStyle name="Normal 10 4 2 2 3 4" xfId="2629" xr:uid="{639A64D3-20D6-4E95-867B-28FFE9A73C30}"/>
    <cellStyle name="Normal 10 4 2 2 3 5" xfId="2630" xr:uid="{8C79A384-5337-44F1-B3DA-E74B0FAA85F4}"/>
    <cellStyle name="Normal 10 4 2 2 4" xfId="1123" xr:uid="{277D6DCE-E2B1-46C6-ADD2-F735AE687874}"/>
    <cellStyle name="Normal 10 4 2 2 4 2" xfId="2631" xr:uid="{6A58137E-91E7-4F61-A022-B32E0A0E6663}"/>
    <cellStyle name="Normal 10 4 2 2 4 3" xfId="2632" xr:uid="{97E57BB4-FE00-4F3C-83A1-B17BA1ABD506}"/>
    <cellStyle name="Normal 10 4 2 2 4 4" xfId="2633" xr:uid="{D764404F-0D22-4934-8C8D-5243BB7BBAEF}"/>
    <cellStyle name="Normal 10 4 2 2 5" xfId="2634" xr:uid="{2BA69857-CA2C-47BD-82AF-A52698D75F1C}"/>
    <cellStyle name="Normal 10 4 2 2 5 2" xfId="2635" xr:uid="{3E0F1E60-ABE3-4140-8EB1-1CE8A6B7FFA1}"/>
    <cellStyle name="Normal 10 4 2 2 5 3" xfId="2636" xr:uid="{4198C4FE-33BE-4060-9DA1-2D281E0F6737}"/>
    <cellStyle name="Normal 10 4 2 2 5 4" xfId="2637" xr:uid="{0E5B10FC-DDD1-4EA5-8D78-83B616064055}"/>
    <cellStyle name="Normal 10 4 2 2 6" xfId="2638" xr:uid="{C6EC00A8-C545-461A-B8E9-2C68AAA51747}"/>
    <cellStyle name="Normal 10 4 2 2 7" xfId="2639" xr:uid="{39C7EDC1-0A5D-4A43-9437-45F2490456E3}"/>
    <cellStyle name="Normal 10 4 2 2 8" xfId="2640" xr:uid="{97894772-644F-46F3-A21A-B3FE126C8EA8}"/>
    <cellStyle name="Normal 10 4 2 3" xfId="500" xr:uid="{34C8F396-D09A-406C-AB9D-2548ED7CF122}"/>
    <cellStyle name="Normal 10 4 2 3 2" xfId="501" xr:uid="{84045FF2-BC2D-40EA-8C2F-F0E1CF38E7D3}"/>
    <cellStyle name="Normal 10 4 2 3 2 2" xfId="502" xr:uid="{FA414509-6064-495B-B95B-97C1A74DFF57}"/>
    <cellStyle name="Normal 10 4 2 3 2 3" xfId="2641" xr:uid="{315C397F-333D-419E-9CD2-8E1DBC98AC83}"/>
    <cellStyle name="Normal 10 4 2 3 2 4" xfId="2642" xr:uid="{25CE505C-ECF3-41D3-A713-AE005A2BE2F9}"/>
    <cellStyle name="Normal 10 4 2 3 3" xfId="503" xr:uid="{24E3FDA5-5F3E-4DC7-99AA-C962F66C56E5}"/>
    <cellStyle name="Normal 10 4 2 3 3 2" xfId="2643" xr:uid="{5BC38412-1E33-47E8-83C9-DCF0207E642E}"/>
    <cellStyle name="Normal 10 4 2 3 3 3" xfId="2644" xr:uid="{DA6EA492-0509-4AF2-9163-0B8FF901B418}"/>
    <cellStyle name="Normal 10 4 2 3 3 4" xfId="2645" xr:uid="{E9D2FA12-6FB8-4970-9B89-91A4B9FA5D93}"/>
    <cellStyle name="Normal 10 4 2 3 4" xfId="2646" xr:uid="{DD2DC90B-B76D-4EBE-853C-242911E3E919}"/>
    <cellStyle name="Normal 10 4 2 3 5" xfId="2647" xr:uid="{1A196D80-E6EB-423E-B08D-B18F9484523E}"/>
    <cellStyle name="Normal 10 4 2 3 6" xfId="2648" xr:uid="{F2FE3DE8-4C74-48F3-919C-6F722BEDA3A6}"/>
    <cellStyle name="Normal 10 4 2 4" xfId="504" xr:uid="{027E4386-0F2A-4378-B3A5-CB85648BD7E5}"/>
    <cellStyle name="Normal 10 4 2 4 2" xfId="505" xr:uid="{CB5DE391-6ADD-4A13-95EF-D611723EAAE7}"/>
    <cellStyle name="Normal 10 4 2 4 2 2" xfId="2649" xr:uid="{C16891BE-6CED-4FA7-8C4B-36F39C8AB47D}"/>
    <cellStyle name="Normal 10 4 2 4 2 3" xfId="2650" xr:uid="{08956DCE-6F25-4E7C-B0F4-084B735F94A3}"/>
    <cellStyle name="Normal 10 4 2 4 2 4" xfId="2651" xr:uid="{A2DA9B8B-4B30-4ED7-8373-B717389AD1CE}"/>
    <cellStyle name="Normal 10 4 2 4 3" xfId="2652" xr:uid="{AFC5E74D-6899-40AA-B703-AB8653172A53}"/>
    <cellStyle name="Normal 10 4 2 4 4" xfId="2653" xr:uid="{80FC2AE0-9FB9-4EF1-9437-EC1324BC2229}"/>
    <cellStyle name="Normal 10 4 2 4 5" xfId="2654" xr:uid="{A6741F6A-C996-4741-980D-D8127CE5FC0D}"/>
    <cellStyle name="Normal 10 4 2 5" xfId="506" xr:uid="{D2C20C77-587E-4819-98D2-AAFED9B169DB}"/>
    <cellStyle name="Normal 10 4 2 5 2" xfId="2655" xr:uid="{FF76B9B3-5E8C-48DD-A6A3-312901F39AE2}"/>
    <cellStyle name="Normal 10 4 2 5 3" xfId="2656" xr:uid="{856A9B3B-33D8-4587-9002-5891852505F2}"/>
    <cellStyle name="Normal 10 4 2 5 4" xfId="2657" xr:uid="{766D0738-2490-4F97-B365-F87F68B276E1}"/>
    <cellStyle name="Normal 10 4 2 6" xfId="2658" xr:uid="{4C69F4A4-B96E-4B64-BB41-5857EA61371E}"/>
    <cellStyle name="Normal 10 4 2 6 2" xfId="2659" xr:uid="{AD5F3A0F-FECB-4E27-B026-BF68B1CDBF0D}"/>
    <cellStyle name="Normal 10 4 2 6 3" xfId="2660" xr:uid="{E61A7C46-747F-4F28-8C3C-5A871E277586}"/>
    <cellStyle name="Normal 10 4 2 6 4" xfId="2661" xr:uid="{BE07BA27-C2D0-4C3D-BBE4-E4AE6B20756E}"/>
    <cellStyle name="Normal 10 4 2 7" xfId="2662" xr:uid="{A338CD2E-81A5-4994-997E-8027C89EE5FF}"/>
    <cellStyle name="Normal 10 4 2 8" xfId="2663" xr:uid="{ACBBFF28-D090-4121-BF73-4B021C5DDCF5}"/>
    <cellStyle name="Normal 10 4 2 9" xfId="2664" xr:uid="{79C212CC-D57E-4ECC-A21B-58C155729594}"/>
    <cellStyle name="Normal 10 4 3" xfId="256" xr:uid="{1EF535F2-95C8-435D-A03A-6F890921C567}"/>
    <cellStyle name="Normal 10 4 3 2" xfId="507" xr:uid="{D4C850D8-C36E-42CD-917D-E7F87F509004}"/>
    <cellStyle name="Normal 10 4 3 2 2" xfId="508" xr:uid="{3793D68A-FC94-43A7-8705-DFE3393EBCF2}"/>
    <cellStyle name="Normal 10 4 3 2 2 2" xfId="1124" xr:uid="{195864A4-E2B8-4DD9-9891-D8BA90BC6040}"/>
    <cellStyle name="Normal 10 4 3 2 2 2 2" xfId="1125" xr:uid="{2A54AF08-484B-45A4-B5DC-BA3EA48B090A}"/>
    <cellStyle name="Normal 10 4 3 2 2 3" xfId="1126" xr:uid="{C6D481F6-0384-48D4-BA25-11376B54308C}"/>
    <cellStyle name="Normal 10 4 3 2 2 4" xfId="2665" xr:uid="{3A9AD7A1-8B78-4B7A-A913-780EEB251000}"/>
    <cellStyle name="Normal 10 4 3 2 3" xfId="1127" xr:uid="{CC24BD06-FD89-46DB-BBF8-BDEF493DBED4}"/>
    <cellStyle name="Normal 10 4 3 2 3 2" xfId="1128" xr:uid="{EEBFA174-C558-4DC4-AA98-87248E527DCF}"/>
    <cellStyle name="Normal 10 4 3 2 3 3" xfId="2666" xr:uid="{C8A9A405-3C7A-4AF0-997A-A36635ECB8C6}"/>
    <cellStyle name="Normal 10 4 3 2 3 4" xfId="2667" xr:uid="{AC418F8D-C79C-44C0-AFC3-10D3EECAEF26}"/>
    <cellStyle name="Normal 10 4 3 2 4" xfId="1129" xr:uid="{8A4CE71C-C02F-4524-B2F0-69309DF86EDC}"/>
    <cellStyle name="Normal 10 4 3 2 5" xfId="2668" xr:uid="{30CB488A-04AB-456F-B417-C4F902FDDC7E}"/>
    <cellStyle name="Normal 10 4 3 2 6" xfId="2669" xr:uid="{2777C016-D204-433E-89EE-0B155FCDFDFA}"/>
    <cellStyle name="Normal 10 4 3 3" xfId="509" xr:uid="{7EEC06D5-C583-4B31-B916-356DEAA74D12}"/>
    <cellStyle name="Normal 10 4 3 3 2" xfId="1130" xr:uid="{5E6A2264-DBE7-486D-B2F8-C0396341FAF3}"/>
    <cellStyle name="Normal 10 4 3 3 2 2" xfId="1131" xr:uid="{1E66112A-C918-4692-B433-C2786135A04B}"/>
    <cellStyle name="Normal 10 4 3 3 2 3" xfId="2670" xr:uid="{B6176A02-C707-4D04-B675-228D4C207CE3}"/>
    <cellStyle name="Normal 10 4 3 3 2 4" xfId="2671" xr:uid="{79DCA9C3-9726-4A12-82AE-39409E2DCDB9}"/>
    <cellStyle name="Normal 10 4 3 3 3" xfId="1132" xr:uid="{25141B0C-D2BB-411E-8076-308BA4BAC66F}"/>
    <cellStyle name="Normal 10 4 3 3 4" xfId="2672" xr:uid="{E1F7B94F-4DA3-4097-96E2-596074DE45C7}"/>
    <cellStyle name="Normal 10 4 3 3 5" xfId="2673" xr:uid="{15AA73F5-A780-4AF1-BB48-EE4D23219C99}"/>
    <cellStyle name="Normal 10 4 3 4" xfId="1133" xr:uid="{81DA0650-3D8D-45EA-97D4-AEB07A7D87C3}"/>
    <cellStyle name="Normal 10 4 3 4 2" xfId="1134" xr:uid="{1EFE327C-F12E-467B-9D09-FC615208CED1}"/>
    <cellStyle name="Normal 10 4 3 4 3" xfId="2674" xr:uid="{85417EA4-2339-4555-8256-402766FD68FD}"/>
    <cellStyle name="Normal 10 4 3 4 4" xfId="2675" xr:uid="{4680199F-5D8D-4BF9-B573-2B2EEE6FA84D}"/>
    <cellStyle name="Normal 10 4 3 5" xfId="1135" xr:uid="{5AA4B9A6-D906-4AF9-BF3A-7E927EE39D82}"/>
    <cellStyle name="Normal 10 4 3 5 2" xfId="2676" xr:uid="{C136BD23-FCBA-4DD8-B92A-4A9870E742B6}"/>
    <cellStyle name="Normal 10 4 3 5 3" xfId="2677" xr:uid="{FC895197-8F6F-4FBC-BD29-FB86C6D766D3}"/>
    <cellStyle name="Normal 10 4 3 5 4" xfId="2678" xr:uid="{4135CC00-EA59-4770-95D8-D6BD5241CF30}"/>
    <cellStyle name="Normal 10 4 3 6" xfId="2679" xr:uid="{1EF191CF-718A-4BF4-B7C1-BF60BF0DE25D}"/>
    <cellStyle name="Normal 10 4 3 7" xfId="2680" xr:uid="{F87F90C5-932D-4B04-8C29-712674EC1929}"/>
    <cellStyle name="Normal 10 4 3 8" xfId="2681" xr:uid="{43161489-7732-4420-AE38-B3327C891C55}"/>
    <cellStyle name="Normal 10 4 4" xfId="257" xr:uid="{BAB1ED98-A278-4AE6-9F20-D7323CAF5E62}"/>
    <cellStyle name="Normal 10 4 4 2" xfId="510" xr:uid="{2409DD81-98AC-43EB-BE38-0DBC4994F4D0}"/>
    <cellStyle name="Normal 10 4 4 2 2" xfId="511" xr:uid="{9C13A1E0-D17F-42FC-BD0D-70215C19482A}"/>
    <cellStyle name="Normal 10 4 4 2 2 2" xfId="1136" xr:uid="{55E6EC27-6C4E-450D-A154-C60D12BD8AD5}"/>
    <cellStyle name="Normal 10 4 4 2 2 3" xfId="2682" xr:uid="{F4C69B57-8319-42B0-A2E7-48B972661C04}"/>
    <cellStyle name="Normal 10 4 4 2 2 4" xfId="2683" xr:uid="{B1B05C0D-9EA3-49A7-B28E-D01385D6A5C5}"/>
    <cellStyle name="Normal 10 4 4 2 3" xfId="1137" xr:uid="{E78FC154-A8BD-467C-99BB-2A7D14772081}"/>
    <cellStyle name="Normal 10 4 4 2 4" xfId="2684" xr:uid="{864241C2-3D0F-4EEF-9BB1-A04B5EC852C1}"/>
    <cellStyle name="Normal 10 4 4 2 5" xfId="2685" xr:uid="{BE6F24E5-B05E-4BF2-B943-8F6F03305E39}"/>
    <cellStyle name="Normal 10 4 4 3" xfId="512" xr:uid="{312D3260-68FE-43F9-8AD4-C6506F172BA0}"/>
    <cellStyle name="Normal 10 4 4 3 2" xfId="1138" xr:uid="{E853731B-28E7-4CAB-8790-6A9C57E883D0}"/>
    <cellStyle name="Normal 10 4 4 3 3" xfId="2686" xr:uid="{C49A5581-B421-431E-9E04-E1043DBCB4C7}"/>
    <cellStyle name="Normal 10 4 4 3 4" xfId="2687" xr:uid="{2F460FF7-617C-4D29-A4E1-63D14184F3F5}"/>
    <cellStyle name="Normal 10 4 4 4" xfId="1139" xr:uid="{617A1B1D-4B81-4C78-AA66-9E2845DD61F3}"/>
    <cellStyle name="Normal 10 4 4 4 2" xfId="2688" xr:uid="{ED712C5B-D97F-4EE5-B160-32EB52C413EE}"/>
    <cellStyle name="Normal 10 4 4 4 3" xfId="2689" xr:uid="{CF644D84-7309-4F21-BB79-6917F2BAF63A}"/>
    <cellStyle name="Normal 10 4 4 4 4" xfId="2690" xr:uid="{F787BBB2-629D-4542-AE39-AFF0C9AA2C09}"/>
    <cellStyle name="Normal 10 4 4 5" xfId="2691" xr:uid="{34B92BF6-083B-431C-8B2E-232C1C05BC3B}"/>
    <cellStyle name="Normal 10 4 4 6" xfId="2692" xr:uid="{ABB8558B-B2E9-4E43-AA68-A6076179A66A}"/>
    <cellStyle name="Normal 10 4 4 7" xfId="2693" xr:uid="{82283CA8-95C6-4F56-8F24-FAD0C77FE6B1}"/>
    <cellStyle name="Normal 10 4 5" xfId="258" xr:uid="{CD83E59E-80CC-479C-A747-877D77A0576A}"/>
    <cellStyle name="Normal 10 4 5 2" xfId="513" xr:uid="{E77B9431-180E-4AE6-BC3E-6E6E87C02D72}"/>
    <cellStyle name="Normal 10 4 5 2 2" xfId="1140" xr:uid="{B5C996C1-00FC-4C42-B0AB-067D2E164B41}"/>
    <cellStyle name="Normal 10 4 5 2 3" xfId="2694" xr:uid="{861F3519-98A4-40C9-9DA7-7DB6C1399665}"/>
    <cellStyle name="Normal 10 4 5 2 4" xfId="2695" xr:uid="{E2681413-FE8F-4541-9212-D9EA625CE093}"/>
    <cellStyle name="Normal 10 4 5 3" xfId="1141" xr:uid="{750940F6-DD3D-42D3-85A2-A76890FCDDAA}"/>
    <cellStyle name="Normal 10 4 5 3 2" xfId="2696" xr:uid="{1E4E2E2C-E1C8-459A-A1DB-9AA418BF9B0D}"/>
    <cellStyle name="Normal 10 4 5 3 3" xfId="2697" xr:uid="{4B129234-699F-4341-BEBA-ED8E02228D12}"/>
    <cellStyle name="Normal 10 4 5 3 4" xfId="2698" xr:uid="{1FA95D51-08E3-44B4-A016-FFFD523E8966}"/>
    <cellStyle name="Normal 10 4 5 4" xfId="2699" xr:uid="{1D72AF7B-94EC-4101-976B-D6E4BB4A5B8A}"/>
    <cellStyle name="Normal 10 4 5 5" xfId="2700" xr:uid="{A48FAA1A-5368-4EAF-A626-65F2C929506C}"/>
    <cellStyle name="Normal 10 4 5 6" xfId="2701" xr:uid="{DE46B684-A0E2-4717-8485-CBCFE36B425C}"/>
    <cellStyle name="Normal 10 4 6" xfId="514" xr:uid="{26EAD019-D1B4-4111-8179-693E9BBB9284}"/>
    <cellStyle name="Normal 10 4 6 2" xfId="1142" xr:uid="{5D70C630-EC5D-455C-A76A-3265EB1EDCAF}"/>
    <cellStyle name="Normal 10 4 6 2 2" xfId="2702" xr:uid="{057AAB73-8A41-45D3-8A4E-C8AF08839F12}"/>
    <cellStyle name="Normal 10 4 6 2 3" xfId="2703" xr:uid="{5DB12DED-E609-49B3-B995-798F6F92B9C4}"/>
    <cellStyle name="Normal 10 4 6 2 4" xfId="2704" xr:uid="{B32208C9-54B7-451B-81AC-8E809EEBBB0C}"/>
    <cellStyle name="Normal 10 4 6 3" xfId="2705" xr:uid="{8C85F9C7-D85C-4326-A907-379CDF43C596}"/>
    <cellStyle name="Normal 10 4 6 4" xfId="2706" xr:uid="{B5056240-A322-4010-B0A7-6F6762664915}"/>
    <cellStyle name="Normal 10 4 6 5" xfId="2707" xr:uid="{628701C9-162E-4951-9E7A-F67677F23526}"/>
    <cellStyle name="Normal 10 4 7" xfId="1143" xr:uid="{514F19C3-593E-4056-8073-216E4D72783C}"/>
    <cellStyle name="Normal 10 4 7 2" xfId="2708" xr:uid="{22512DA4-FE96-4C48-8071-5806FDE419FE}"/>
    <cellStyle name="Normal 10 4 7 3" xfId="2709" xr:uid="{7B6DA67B-DCDA-4210-B9E9-88E087C45748}"/>
    <cellStyle name="Normal 10 4 7 4" xfId="2710" xr:uid="{566760F8-9CA9-4F46-BADD-1029B0BBBC0B}"/>
    <cellStyle name="Normal 10 4 8" xfId="2711" xr:uid="{5F0737AD-4BF6-408F-BA37-44FCFF246621}"/>
    <cellStyle name="Normal 10 4 8 2" xfId="2712" xr:uid="{9F09FD1A-6690-4D67-8157-F87CE37EE1B9}"/>
    <cellStyle name="Normal 10 4 8 3" xfId="2713" xr:uid="{A0E90073-C6C8-40DA-9CED-5B9689912553}"/>
    <cellStyle name="Normal 10 4 8 4" xfId="2714" xr:uid="{9CD474E1-76E0-487D-9065-4C5349C69FF0}"/>
    <cellStyle name="Normal 10 4 9" xfId="2715" xr:uid="{B9773F94-0E5C-4587-9A5F-7EF9EA236EA1}"/>
    <cellStyle name="Normal 10 5" xfId="85" xr:uid="{7DF71877-6561-4596-9FC5-5C5A74F77206}"/>
    <cellStyle name="Normal 10 5 2" xfId="86" xr:uid="{2084461C-4C70-40BD-BEC4-7BA4ED4A2BD4}"/>
    <cellStyle name="Normal 10 5 2 2" xfId="259" xr:uid="{03DDEE3B-3A88-4F5D-91E5-A9F196C11A69}"/>
    <cellStyle name="Normal 10 5 2 2 2" xfId="515" xr:uid="{A3B3F674-9694-4FFF-B52C-56AD1E189A57}"/>
    <cellStyle name="Normal 10 5 2 2 2 2" xfId="1144" xr:uid="{DD3D1527-05CD-4196-BBC9-7FDCED17FF60}"/>
    <cellStyle name="Normal 10 5 2 2 2 3" xfId="2716" xr:uid="{BD3F1A20-71A2-43BA-9E48-72289C2D5DF2}"/>
    <cellStyle name="Normal 10 5 2 2 2 4" xfId="2717" xr:uid="{5C6AD358-24F6-473B-8A9A-1BA1906DA2C8}"/>
    <cellStyle name="Normal 10 5 2 2 3" xfId="1145" xr:uid="{846A62DA-2D2B-46F3-B249-085386822F59}"/>
    <cellStyle name="Normal 10 5 2 2 3 2" xfId="2718" xr:uid="{6B60B831-5A68-4536-AAD4-478C92EF5545}"/>
    <cellStyle name="Normal 10 5 2 2 3 3" xfId="2719" xr:uid="{79B81484-54C7-427D-A971-B5AE8DBD65FC}"/>
    <cellStyle name="Normal 10 5 2 2 3 4" xfId="2720" xr:uid="{A08260A0-DB55-4278-98D7-1B1795950E80}"/>
    <cellStyle name="Normal 10 5 2 2 4" xfId="2721" xr:uid="{C010578B-F179-4540-A4B5-41849C752687}"/>
    <cellStyle name="Normal 10 5 2 2 5" xfId="2722" xr:uid="{B01B8362-412F-41A5-9E16-562265640EF1}"/>
    <cellStyle name="Normal 10 5 2 2 6" xfId="2723" xr:uid="{1BEBD65A-3CE4-4575-87F4-CD6784B31C3E}"/>
    <cellStyle name="Normal 10 5 2 3" xfId="516" xr:uid="{728F025D-75D5-40C1-A8C3-4C0746C84C0D}"/>
    <cellStyle name="Normal 10 5 2 3 2" xfId="1146" xr:uid="{EDC3BF47-78BB-4834-949B-45724C1D5FDD}"/>
    <cellStyle name="Normal 10 5 2 3 2 2" xfId="2724" xr:uid="{77219608-1A62-47E0-8DFE-F3752A6570D5}"/>
    <cellStyle name="Normal 10 5 2 3 2 3" xfId="2725" xr:uid="{D61B2BD1-4F62-4583-9CC2-7E1F5AF89966}"/>
    <cellStyle name="Normal 10 5 2 3 2 4" xfId="2726" xr:uid="{90D306CD-B6BC-47DE-8430-882A96A6B5E7}"/>
    <cellStyle name="Normal 10 5 2 3 3" xfId="2727" xr:uid="{5D6A820D-CA7C-4A22-8A53-83DD9FE57BA0}"/>
    <cellStyle name="Normal 10 5 2 3 4" xfId="2728" xr:uid="{36E882F6-68F1-4A47-8C6B-7933A5E7B3D5}"/>
    <cellStyle name="Normal 10 5 2 3 5" xfId="2729" xr:uid="{2EB2ECC9-839A-4F8C-BBD7-32722D8A94CC}"/>
    <cellStyle name="Normal 10 5 2 4" xfId="1147" xr:uid="{1DA0E3CC-9C27-4F2F-BDF3-7981821ABEF5}"/>
    <cellStyle name="Normal 10 5 2 4 2" xfId="2730" xr:uid="{7D893829-2322-4005-9D25-A915A64C59DE}"/>
    <cellStyle name="Normal 10 5 2 4 3" xfId="2731" xr:uid="{CC0AA20C-F8EE-4D90-A1EB-B7E9F83176F8}"/>
    <cellStyle name="Normal 10 5 2 4 4" xfId="2732" xr:uid="{3CA722F6-43C1-41D4-93BA-B70A82BAFA47}"/>
    <cellStyle name="Normal 10 5 2 5" xfId="2733" xr:uid="{A1DA5754-B70C-4E5F-95DF-9563A8A4E520}"/>
    <cellStyle name="Normal 10 5 2 5 2" xfId="2734" xr:uid="{C5D91F17-C515-4F87-87C1-B7DB60DB9E67}"/>
    <cellStyle name="Normal 10 5 2 5 3" xfId="2735" xr:uid="{E7995BFC-9F52-427A-BB8C-6BEBF6FBBBD9}"/>
    <cellStyle name="Normal 10 5 2 5 4" xfId="2736" xr:uid="{781E323A-5002-48EB-BA98-2B5ED421AA14}"/>
    <cellStyle name="Normal 10 5 2 6" xfId="2737" xr:uid="{BE92ECD1-42A0-4052-A8A3-41456E9C1E20}"/>
    <cellStyle name="Normal 10 5 2 7" xfId="2738" xr:uid="{AA8EE239-5B0B-429F-A152-C51CF5A4D44B}"/>
    <cellStyle name="Normal 10 5 2 8" xfId="2739" xr:uid="{497DC30D-6147-4CE8-91AF-E95EF9976233}"/>
    <cellStyle name="Normal 10 5 3" xfId="260" xr:uid="{719248C5-72C0-4E4E-9722-E56F5C1A7063}"/>
    <cellStyle name="Normal 10 5 3 2" xfId="517" xr:uid="{43C2C69F-ED4C-4424-A23B-D3E2A7FFF184}"/>
    <cellStyle name="Normal 10 5 3 2 2" xfId="518" xr:uid="{41B15B8D-BBB5-491C-ADD3-2F2130AC73FC}"/>
    <cellStyle name="Normal 10 5 3 2 3" xfId="2740" xr:uid="{2EC371F4-5063-4768-A3DF-615AFA3AEEB7}"/>
    <cellStyle name="Normal 10 5 3 2 4" xfId="2741" xr:uid="{A46C0E00-7134-4EFC-BABF-01C38B86A1BA}"/>
    <cellStyle name="Normal 10 5 3 3" xfId="519" xr:uid="{2CF32A7C-666E-4EB1-A92F-4F672CAAF3E0}"/>
    <cellStyle name="Normal 10 5 3 3 2" xfId="2742" xr:uid="{A15FAEC2-26AB-4E1A-B70A-95179E72EF50}"/>
    <cellStyle name="Normal 10 5 3 3 3" xfId="2743" xr:uid="{A99867A5-4D2C-494A-896A-742055B07E84}"/>
    <cellStyle name="Normal 10 5 3 3 4" xfId="2744" xr:uid="{F0A32824-ED7A-49A9-9E0B-870D9B583A3E}"/>
    <cellStyle name="Normal 10 5 3 4" xfId="2745" xr:uid="{B9358248-6B46-492B-B102-6B1BE42834C7}"/>
    <cellStyle name="Normal 10 5 3 5" xfId="2746" xr:uid="{1B05BED9-374B-4CC7-A70F-09CBE0FF657C}"/>
    <cellStyle name="Normal 10 5 3 6" xfId="2747" xr:uid="{2B130B0F-67E1-415F-94F5-D6B685E34CB1}"/>
    <cellStyle name="Normal 10 5 4" xfId="261" xr:uid="{4681393B-7212-4A4E-B6FB-96D1A700B826}"/>
    <cellStyle name="Normal 10 5 4 2" xfId="520" xr:uid="{109D3A79-D6CA-4AC5-A04A-C805707D0C3E}"/>
    <cellStyle name="Normal 10 5 4 2 2" xfId="2748" xr:uid="{0438C0A9-5A03-413B-A985-D54B965D4CDE}"/>
    <cellStyle name="Normal 10 5 4 2 3" xfId="2749" xr:uid="{6429E75D-4D0A-4821-8B03-B8490BBC4B05}"/>
    <cellStyle name="Normal 10 5 4 2 4" xfId="2750" xr:uid="{02FD483C-FE72-44FD-8B6A-F17AC85873FD}"/>
    <cellStyle name="Normal 10 5 4 3" xfId="2751" xr:uid="{6797F965-FAF5-4AFC-99F8-E5FF5946BD87}"/>
    <cellStyle name="Normal 10 5 4 4" xfId="2752" xr:uid="{6B6D34F3-84D8-4A4E-8E3A-0CD89D0A02EF}"/>
    <cellStyle name="Normal 10 5 4 5" xfId="2753" xr:uid="{6BEFFA1D-7501-4C1B-8CA7-1052128C4AF2}"/>
    <cellStyle name="Normal 10 5 5" xfId="521" xr:uid="{D5D48EA3-98B4-4378-BB89-F077CC7A35C7}"/>
    <cellStyle name="Normal 10 5 5 2" xfId="2754" xr:uid="{85E2A735-72FA-4384-B746-ACD5CDDC55FE}"/>
    <cellStyle name="Normal 10 5 5 3" xfId="2755" xr:uid="{4C44EBE7-9DB4-4B84-BA83-F0CAC24EB0E4}"/>
    <cellStyle name="Normal 10 5 5 4" xfId="2756" xr:uid="{D5B72D38-2C7D-4505-8DD1-9C0CC77AAC74}"/>
    <cellStyle name="Normal 10 5 6" xfId="2757" xr:uid="{9039B0E9-9BDD-49A1-A40C-7D6D142783ED}"/>
    <cellStyle name="Normal 10 5 6 2" xfId="2758" xr:uid="{CC7897CD-2AA4-4AC6-B448-8A545F4ECEAC}"/>
    <cellStyle name="Normal 10 5 6 3" xfId="2759" xr:uid="{F0DBE6DC-FB44-4BE2-9635-793BDA732650}"/>
    <cellStyle name="Normal 10 5 6 4" xfId="2760" xr:uid="{C0238EB2-98AB-435F-8D97-02F751FFE14D}"/>
    <cellStyle name="Normal 10 5 7" xfId="2761" xr:uid="{D189DB6D-EEC2-4DA5-A645-97D81718CE6D}"/>
    <cellStyle name="Normal 10 5 8" xfId="2762" xr:uid="{23FF0E05-6FF2-4610-94FF-1113C4EA4FF7}"/>
    <cellStyle name="Normal 10 5 9" xfId="2763" xr:uid="{4E15513B-5833-4E84-9063-97FC8261373F}"/>
    <cellStyle name="Normal 10 6" xfId="87" xr:uid="{58BA7A30-A5BE-4653-80F6-3C807BAEF310}"/>
    <cellStyle name="Normal 10 6 2" xfId="262" xr:uid="{13B71334-1AE5-4718-A068-156845069BCF}"/>
    <cellStyle name="Normal 10 6 2 2" xfId="522" xr:uid="{821240AA-25B4-4A59-A1D3-45F2D362DA3C}"/>
    <cellStyle name="Normal 10 6 2 2 2" xfId="1148" xr:uid="{1E751896-3C37-485F-B9EC-187C0A6768B9}"/>
    <cellStyle name="Normal 10 6 2 2 2 2" xfId="1149" xr:uid="{0DD0401C-A6B5-4F4C-A95C-984EEA97A55E}"/>
    <cellStyle name="Normal 10 6 2 2 3" xfId="1150" xr:uid="{F556F6AA-0F5C-4C25-A7DE-CD04A7081370}"/>
    <cellStyle name="Normal 10 6 2 2 4" xfId="2764" xr:uid="{933C1A26-5129-412D-A756-7E362D4F3DBC}"/>
    <cellStyle name="Normal 10 6 2 3" xfId="1151" xr:uid="{741DE3D1-16BF-47E9-B7BE-B85911432F31}"/>
    <cellStyle name="Normal 10 6 2 3 2" xfId="1152" xr:uid="{0703E982-C5AA-4AC9-8E84-E98355324654}"/>
    <cellStyle name="Normal 10 6 2 3 3" xfId="2765" xr:uid="{C9959669-9376-4F31-8144-2417305CA546}"/>
    <cellStyle name="Normal 10 6 2 3 4" xfId="2766" xr:uid="{65F00572-2309-47E5-8793-8F2758BB2822}"/>
    <cellStyle name="Normal 10 6 2 4" xfId="1153" xr:uid="{97963FC0-A73C-40E0-B40C-CE5873A90D67}"/>
    <cellStyle name="Normal 10 6 2 5" xfId="2767" xr:uid="{1013E8D1-A5DF-4A48-8543-FD1CF0A5676D}"/>
    <cellStyle name="Normal 10 6 2 6" xfId="2768" xr:uid="{0D3222E5-40E2-4BF3-8692-99BFB78555D0}"/>
    <cellStyle name="Normal 10 6 3" xfId="523" xr:uid="{7DE7A96B-A8DC-4BE6-9BF0-A6FEC43506CD}"/>
    <cellStyle name="Normal 10 6 3 2" xfId="1154" xr:uid="{5EEB7471-0D6A-46F1-A197-D3581D734E18}"/>
    <cellStyle name="Normal 10 6 3 2 2" xfId="1155" xr:uid="{3CA417BD-6F1B-423C-ABFD-1DE1C711B2C7}"/>
    <cellStyle name="Normal 10 6 3 2 3" xfId="2769" xr:uid="{CA180220-BAD3-49E3-8A9E-626BA657CCF8}"/>
    <cellStyle name="Normal 10 6 3 2 4" xfId="2770" xr:uid="{72407C1B-635B-4478-9116-30AE2FAF4664}"/>
    <cellStyle name="Normal 10 6 3 3" xfId="1156" xr:uid="{CF65C926-F4FC-4EFE-B1CC-A7D95A5110EB}"/>
    <cellStyle name="Normal 10 6 3 4" xfId="2771" xr:uid="{1A8CCF60-BE36-4EE7-9824-C327FC66B8F0}"/>
    <cellStyle name="Normal 10 6 3 5" xfId="2772" xr:uid="{F14D679C-3B08-43AB-AB7E-655F2692A359}"/>
    <cellStyle name="Normal 10 6 4" xfId="1157" xr:uid="{63777C2B-EEA5-474E-AA56-8680F343D613}"/>
    <cellStyle name="Normal 10 6 4 2" xfId="1158" xr:uid="{4CF33379-3CDC-4C00-A4F4-87C3E4B6A1B3}"/>
    <cellStyle name="Normal 10 6 4 3" xfId="2773" xr:uid="{5F4B798C-3B3E-4CFA-8F0E-792D64EE33FD}"/>
    <cellStyle name="Normal 10 6 4 4" xfId="2774" xr:uid="{C02B46C1-030F-42D7-90C2-72B550A4073C}"/>
    <cellStyle name="Normal 10 6 5" xfId="1159" xr:uid="{6AAFEB85-1AA5-4318-A7EF-81C7BEE9E0C9}"/>
    <cellStyle name="Normal 10 6 5 2" xfId="2775" xr:uid="{83DE6BD3-3859-4822-B73D-1CDB9E5BFEE2}"/>
    <cellStyle name="Normal 10 6 5 3" xfId="2776" xr:uid="{A28011FB-19E7-4087-9786-3CD87765C4F8}"/>
    <cellStyle name="Normal 10 6 5 4" xfId="2777" xr:uid="{B6A43560-7DA4-43A9-9D10-B99808075E4C}"/>
    <cellStyle name="Normal 10 6 6" xfId="2778" xr:uid="{9AC17863-199F-4B12-A402-61D872583C83}"/>
    <cellStyle name="Normal 10 6 7" xfId="2779" xr:uid="{B4CE3DD1-1599-45C3-9271-4E04308A348E}"/>
    <cellStyle name="Normal 10 6 8" xfId="2780" xr:uid="{64CA23F3-276D-4F67-9BE3-E58C37459D1B}"/>
    <cellStyle name="Normal 10 7" xfId="263" xr:uid="{3425B07C-094C-4216-BA02-32F90D153870}"/>
    <cellStyle name="Normal 10 7 2" xfId="524" xr:uid="{A805D0ED-3F8A-4B81-9838-63C0575804B0}"/>
    <cellStyle name="Normal 10 7 2 2" xfId="525" xr:uid="{3E05E9CF-0229-474F-B25D-F6F7F553F29F}"/>
    <cellStyle name="Normal 10 7 2 2 2" xfId="1160" xr:uid="{8C9F05C2-E40A-4496-84E5-DE2B33E64E1C}"/>
    <cellStyle name="Normal 10 7 2 2 3" xfId="2781" xr:uid="{64CEA045-FE35-402D-9EE1-B72CC531855E}"/>
    <cellStyle name="Normal 10 7 2 2 4" xfId="2782" xr:uid="{587F9E40-EEA6-417A-AA6E-801A17ACA3C5}"/>
    <cellStyle name="Normal 10 7 2 3" xfId="1161" xr:uid="{62054323-9A3E-4872-AF60-EA5BDC7FB46C}"/>
    <cellStyle name="Normal 10 7 2 4" xfId="2783" xr:uid="{CD42B0AF-C65C-4647-A8EF-27545093FEF5}"/>
    <cellStyle name="Normal 10 7 2 5" xfId="2784" xr:uid="{47EBCD52-4F40-418B-992A-B0CF8AE9FE01}"/>
    <cellStyle name="Normal 10 7 3" xfId="526" xr:uid="{EBE96367-5F53-452A-B7AF-A81CC8970104}"/>
    <cellStyle name="Normal 10 7 3 2" xfId="1162" xr:uid="{FBACADC3-8743-4006-82F2-A8C38CDCC91C}"/>
    <cellStyle name="Normal 10 7 3 3" xfId="2785" xr:uid="{E9AD7673-3B69-480F-963B-3C69BA91253A}"/>
    <cellStyle name="Normal 10 7 3 4" xfId="2786" xr:uid="{33B16138-50B9-4CD2-96AA-FE5CEFD68E26}"/>
    <cellStyle name="Normal 10 7 4" xfId="1163" xr:uid="{C08E8D6A-FFC1-43FA-9CCE-97491D826E5D}"/>
    <cellStyle name="Normal 10 7 4 2" xfId="2787" xr:uid="{562A3994-942C-4BF0-8DE4-BD266B698328}"/>
    <cellStyle name="Normal 10 7 4 3" xfId="2788" xr:uid="{7E080A8A-B556-49E8-BE41-49EB4A3A09DB}"/>
    <cellStyle name="Normal 10 7 4 4" xfId="2789" xr:uid="{C9BD15D0-0CAE-403F-A064-894D6102FDBE}"/>
    <cellStyle name="Normal 10 7 5" xfId="2790" xr:uid="{CCF785DB-BA67-46F2-9E7B-8011D684B5E4}"/>
    <cellStyle name="Normal 10 7 6" xfId="2791" xr:uid="{75C55EBD-7C3B-4889-B90E-5B9091F3856A}"/>
    <cellStyle name="Normal 10 7 7" xfId="2792" xr:uid="{91C0B38E-7316-45C3-BC5A-FA52B55D8468}"/>
    <cellStyle name="Normal 10 8" xfId="264" xr:uid="{D666CC69-4008-4A13-AAF7-7ED777C8BAC2}"/>
    <cellStyle name="Normal 10 8 2" xfId="527" xr:uid="{C2429992-B63A-43EA-9BBC-20D7742E0899}"/>
    <cellStyle name="Normal 10 8 2 2" xfId="1164" xr:uid="{604CB885-6C8F-46E6-9CDC-EF0BEC9D005E}"/>
    <cellStyle name="Normal 10 8 2 3" xfId="2793" xr:uid="{213D4116-CD8A-4E74-9992-50F080EBB0F3}"/>
    <cellStyle name="Normal 10 8 2 4" xfId="2794" xr:uid="{0FFC8431-9C54-4FB5-A79B-D232695A3AA7}"/>
    <cellStyle name="Normal 10 8 3" xfId="1165" xr:uid="{321B3C12-4221-45C4-9304-5E54EA451051}"/>
    <cellStyle name="Normal 10 8 3 2" xfId="2795" xr:uid="{A312F09E-0D8F-47D2-AAE4-5FB317455916}"/>
    <cellStyle name="Normal 10 8 3 3" xfId="2796" xr:uid="{DB1373C9-7D24-45EF-ABC0-4827DA364C6E}"/>
    <cellStyle name="Normal 10 8 3 4" xfId="2797" xr:uid="{21FA6BF9-B6B5-4F0E-B520-F4E012B72BB6}"/>
    <cellStyle name="Normal 10 8 4" xfId="2798" xr:uid="{EE0FD3B9-E832-4B67-B1A1-62102CBCB469}"/>
    <cellStyle name="Normal 10 8 5" xfId="2799" xr:uid="{6310597C-C0FE-4DFD-92EE-1992B22183AD}"/>
    <cellStyle name="Normal 10 8 6" xfId="2800" xr:uid="{37E902AB-5016-43D9-B1FF-5307B359614A}"/>
    <cellStyle name="Normal 10 9" xfId="265" xr:uid="{0309F6EF-1456-4607-AE54-E9B1BD9B53CD}"/>
    <cellStyle name="Normal 10 9 2" xfId="1166" xr:uid="{70A8A0A3-641A-41C6-A602-700DDF5939AF}"/>
    <cellStyle name="Normal 10 9 2 2" xfId="2801" xr:uid="{86E0DC1C-967A-4841-9EF2-3B928EEE70E2}"/>
    <cellStyle name="Normal 10 9 2 2 2" xfId="4330" xr:uid="{B83EE90C-88F2-480E-BE5E-FAB330544725}"/>
    <cellStyle name="Normal 10 9 2 2 3" xfId="4679" xr:uid="{3426690B-D55F-4214-ABC1-1AE2F8B6B0C2}"/>
    <cellStyle name="Normal 10 9 2 3" xfId="2802" xr:uid="{D1F61764-D5E3-4273-A007-DBB53838692F}"/>
    <cellStyle name="Normal 10 9 2 4" xfId="2803" xr:uid="{58F010D5-FB84-4010-B4A7-2A30EFC57CE8}"/>
    <cellStyle name="Normal 10 9 3" xfId="2804" xr:uid="{4B091313-5944-4D03-8A05-46D5F9638680}"/>
    <cellStyle name="Normal 10 9 3 2" xfId="5339" xr:uid="{9FECFA98-2FBD-49FA-AEC6-FD8C1A55C684}"/>
    <cellStyle name="Normal 10 9 4" xfId="2805" xr:uid="{9ADDCAAA-E8C5-497D-86B1-980028958ABB}"/>
    <cellStyle name="Normal 10 9 4 2" xfId="4562" xr:uid="{28E0D83F-7B87-460D-8172-0244BDA84E54}"/>
    <cellStyle name="Normal 10 9 4 3" xfId="4680" xr:uid="{7FCCE7D6-DC60-4815-A7BB-2257924CAFD9}"/>
    <cellStyle name="Normal 10 9 4 4" xfId="4600" xr:uid="{700433E3-8E56-4810-9E1E-70736AC80380}"/>
    <cellStyle name="Normal 10 9 5" xfId="2806" xr:uid="{8DBB9E20-4F9B-483E-B581-6CBABE9F194E}"/>
    <cellStyle name="Normal 11" xfId="44" xr:uid="{101AB464-7751-4667-9FA3-10A3AA6CDDC2}"/>
    <cellStyle name="Normal 11 2" xfId="266" xr:uid="{383AC3BC-5EA1-4595-B841-ACFAF5133C40}"/>
    <cellStyle name="Normal 11 2 2" xfId="4647" xr:uid="{01FFF31A-7F2F-4F56-9846-943316940DAC}"/>
    <cellStyle name="Normal 11 3" xfId="4335" xr:uid="{2DD63125-8210-41B1-894A-0C331092483D}"/>
    <cellStyle name="Normal 11 3 2" xfId="4541" xr:uid="{DBE94330-4266-4349-AEF8-207E39C9655E}"/>
    <cellStyle name="Normal 11 3 3" xfId="4724" xr:uid="{35D9640C-1E4F-4E90-9A0B-F0BBE69F09DA}"/>
    <cellStyle name="Normal 11 3 4" xfId="4701" xr:uid="{BDD52A23-AC53-4594-AD25-BB6D910BCB80}"/>
    <cellStyle name="Normal 12" xfId="45" xr:uid="{052037DE-FFC7-44BE-B972-DB9ED372C035}"/>
    <cellStyle name="Normal 12 2" xfId="267" xr:uid="{6C1E4A1F-09A4-4D1E-B6D6-93E417B3856D}"/>
    <cellStyle name="Normal 12 2 2" xfId="4648" xr:uid="{D0486DB9-0571-46F0-9780-5ADD3B7E0CF5}"/>
    <cellStyle name="Normal 12 3" xfId="4542" xr:uid="{6BB8C164-F31C-45F1-A42E-837670870BCF}"/>
    <cellStyle name="Normal 13" xfId="46" xr:uid="{D8149F54-3E6C-46CF-B799-7AD28A0C719D}"/>
    <cellStyle name="Normal 13 2" xfId="47" xr:uid="{6F0028C0-9D21-4675-920F-1B99B9ED27B6}"/>
    <cellStyle name="Normal 13 2 2" xfId="268" xr:uid="{78D526F9-5BDA-4A8C-BB8C-94AC8F3C07A2}"/>
    <cellStyle name="Normal 13 2 2 2" xfId="4649" xr:uid="{7DFFFC65-84F2-458F-ACCD-401F298363E1}"/>
    <cellStyle name="Normal 13 2 3" xfId="4337" xr:uid="{FF5F3AC5-222F-4997-9F5D-711940A9C80C}"/>
    <cellStyle name="Normal 13 2 3 2" xfId="4543" xr:uid="{AF4ED535-2F1A-4A72-B667-D715CBB1A309}"/>
    <cellStyle name="Normal 13 2 3 3" xfId="4725" xr:uid="{AC7E12D6-2A24-4BBA-8A0A-D10B34E72134}"/>
    <cellStyle name="Normal 13 2 3 4" xfId="4702" xr:uid="{69E5FF0C-58FB-40CF-89E0-B265193287E5}"/>
    <cellStyle name="Normal 13 3" xfId="269" xr:uid="{7ADB28A0-5406-4342-A34E-A2B4C45114B1}"/>
    <cellStyle name="Normal 13 3 2" xfId="4421" xr:uid="{71895942-2BA2-403C-9374-E990FA805B3A}"/>
    <cellStyle name="Normal 13 3 3" xfId="4338" xr:uid="{78F870B4-A63D-479E-819E-830AB084D9F5}"/>
    <cellStyle name="Normal 13 3 4" xfId="4566" xr:uid="{F2910079-7FA1-4728-BC73-E5939103CD78}"/>
    <cellStyle name="Normal 13 3 5" xfId="4726" xr:uid="{45BB959E-8963-4936-9523-25D73D2D1F3C}"/>
    <cellStyle name="Normal 13 4" xfId="4339" xr:uid="{47C8C33D-89D7-4526-8E8D-8E9C94EE83F6}"/>
    <cellStyle name="Normal 13 5" xfId="4336" xr:uid="{4CDB37E2-0351-4145-9FCD-0EFE10CC862E}"/>
    <cellStyle name="Normal 14" xfId="48" xr:uid="{F3A15E43-07EF-44FD-93E6-EE8473444A42}"/>
    <cellStyle name="Normal 14 18" xfId="4341" xr:uid="{42E847A3-A320-42E1-8ACD-E6A9011F8F70}"/>
    <cellStyle name="Normal 14 2" xfId="270" xr:uid="{63CFD2BE-30FC-444A-847A-A99F1AC2DBAF}"/>
    <cellStyle name="Normal 14 2 2" xfId="430" xr:uid="{A3880A52-6AFE-4A3B-8898-BA075F89600E}"/>
    <cellStyle name="Normal 14 2 2 2" xfId="431" xr:uid="{5557A9C4-430A-4DD5-855B-99805DEF1960}"/>
    <cellStyle name="Normal 14 2 3" xfId="432" xr:uid="{A9D845E7-5E92-44B6-9B0C-C9C3ABB34FAA}"/>
    <cellStyle name="Normal 14 3" xfId="433" xr:uid="{CAC19EC2-3292-4F7C-9321-174CB9628677}"/>
    <cellStyle name="Normal 14 3 2" xfId="4650" xr:uid="{16A3FFF0-ADDC-4922-AD9F-716E1AF05EB0}"/>
    <cellStyle name="Normal 14 4" xfId="4340" xr:uid="{480EEC57-5E7D-46BA-8BE0-FEBFA54BA165}"/>
    <cellStyle name="Normal 14 4 2" xfId="4544" xr:uid="{33499C60-9824-44C2-A212-78FE651D4B5E}"/>
    <cellStyle name="Normal 14 4 3" xfId="4727" xr:uid="{91E2BCB4-5942-45B7-94B9-ED6A6CC0C682}"/>
    <cellStyle name="Normal 14 4 4" xfId="4703" xr:uid="{F41C5490-3D4C-46EE-9E77-8F75602B5A1D}"/>
    <cellStyle name="Normal 15" xfId="88" xr:uid="{4E196599-1039-4D0D-AB53-980624B42093}"/>
    <cellStyle name="Normal 15 2" xfId="89" xr:uid="{A1A1693F-DE7A-4D57-B226-521F723E00EA}"/>
    <cellStyle name="Normal 15 2 2" xfId="271" xr:uid="{B3EA70AC-6530-4EC3-8870-0B7EB03AEBE0}"/>
    <cellStyle name="Normal 15 2 2 2" xfId="4453" xr:uid="{C5241618-8964-4D4D-A58B-059632E3CE33}"/>
    <cellStyle name="Normal 15 2 3" xfId="4546" xr:uid="{B3F1F78F-7936-40FC-B7CF-42FE680A595D}"/>
    <cellStyle name="Normal 15 3" xfId="272" xr:uid="{21AC8D82-00A6-4174-A7EF-4B7EAB7D9AD5}"/>
    <cellStyle name="Normal 15 3 2" xfId="4422" xr:uid="{AC430466-F340-4928-8D2E-58C620DFA569}"/>
    <cellStyle name="Normal 15 3 3" xfId="4343" xr:uid="{C753D62C-28D9-49C4-9575-765790A837D4}"/>
    <cellStyle name="Normal 15 3 4" xfId="4567" xr:uid="{1BD5CE83-507D-4C54-B3B3-DD2CE996C772}"/>
    <cellStyle name="Normal 15 3 5" xfId="4729" xr:uid="{36012323-4FBC-4101-92A0-DE9328416E92}"/>
    <cellStyle name="Normal 15 4" xfId="4342" xr:uid="{B06AEE4D-47EB-4C7D-9007-22ED73DCAB69}"/>
    <cellStyle name="Normal 15 4 2" xfId="4545" xr:uid="{229A63D3-C088-4067-ADAE-E13C8FC1F3B4}"/>
    <cellStyle name="Normal 15 4 3" xfId="4728" xr:uid="{BA0655E4-CA50-4385-8E4E-62C6DC31D9F3}"/>
    <cellStyle name="Normal 15 4 4" xfId="4704" xr:uid="{B6831869-4A2C-4EF8-AD0A-FE03B9E649A5}"/>
    <cellStyle name="Normal 16" xfId="90" xr:uid="{44FC8215-AF80-4EA7-9627-2A4E02FA62D8}"/>
    <cellStyle name="Normal 16 2" xfId="273" xr:uid="{724FAEDE-616B-4F45-B9D1-5A7C82738E4E}"/>
    <cellStyle name="Normal 16 2 2" xfId="4423" xr:uid="{167F3D16-8624-4E42-9C98-DCB63C60E6F2}"/>
    <cellStyle name="Normal 16 2 3" xfId="4344" xr:uid="{AC57F8C2-D7BC-4156-8D74-91E8F7B3B6E2}"/>
    <cellStyle name="Normal 16 2 4" xfId="4568" xr:uid="{8B5ED5AD-8549-4599-9F12-B3E8AF0CE8AF}"/>
    <cellStyle name="Normal 16 2 5" xfId="4730" xr:uid="{75DF4B4F-3A9A-487B-8831-35F4159D60C6}"/>
    <cellStyle name="Normal 16 3" xfId="274" xr:uid="{943C7EC3-D8BB-4144-AC82-60AC6163153A}"/>
    <cellStyle name="Normal 17" xfId="91" xr:uid="{2E9B577F-33D8-4354-B90D-CDA56C54ACD4}"/>
    <cellStyle name="Normal 17 2" xfId="275" xr:uid="{F6F1184B-CFFE-4CE4-8C5E-7F433D610D45}"/>
    <cellStyle name="Normal 17 2 2" xfId="4424" xr:uid="{7FFC3C1B-A83C-4BEF-AD07-1D8104148D4B}"/>
    <cellStyle name="Normal 17 2 3" xfId="4346" xr:uid="{17CE5F5A-4C5E-49D1-810F-AA3D0D43B6B8}"/>
    <cellStyle name="Normal 17 2 4" xfId="4569" xr:uid="{4197904B-A829-4C5F-ABCE-7AAF5DD35B49}"/>
    <cellStyle name="Normal 17 2 5" xfId="4731" xr:uid="{F1BFB11F-E590-40F2-8F2B-D0E6A7E15F08}"/>
    <cellStyle name="Normal 17 3" xfId="4347" xr:uid="{79066E7B-674C-4E22-A910-D554645217CC}"/>
    <cellStyle name="Normal 17 4" xfId="4345" xr:uid="{2BF5B6FD-9728-4652-810F-6B2DBC5FE04D}"/>
    <cellStyle name="Normal 18" xfId="92" xr:uid="{B20B7C8C-E56F-4BA2-96EB-570145A5EB89}"/>
    <cellStyle name="Normal 18 2" xfId="276" xr:uid="{E2CE30DB-0D00-4486-AED9-0D736095E040}"/>
    <cellStyle name="Normal 18 2 2" xfId="4454" xr:uid="{C684DCDB-3B0C-4DA5-8F30-FFBE2EDAB3C3}"/>
    <cellStyle name="Normal 18 3" xfId="4348" xr:uid="{2EFDD582-EA7B-40AA-856F-A0B90B9A16EB}"/>
    <cellStyle name="Normal 18 3 2" xfId="4547" xr:uid="{673F0094-4D11-4837-834D-EEA94FFE0998}"/>
    <cellStyle name="Normal 18 3 3" xfId="4732" xr:uid="{7BC95586-2A3B-4C4C-A35D-A51B1672380A}"/>
    <cellStyle name="Normal 18 3 4" xfId="4705" xr:uid="{71AF94A0-7CC7-4A3D-84ED-236EFF16F386}"/>
    <cellStyle name="Normal 19" xfId="93" xr:uid="{CF9814D3-92D8-4BE4-9AA6-D1E655D72F94}"/>
    <cellStyle name="Normal 19 2" xfId="94" xr:uid="{03379E6E-7BED-45A2-9E21-F435433B9762}"/>
    <cellStyle name="Normal 19 2 2" xfId="277" xr:uid="{4D497977-E95D-4765-81A0-83E58ED8C6E1}"/>
    <cellStyle name="Normal 19 2 2 2" xfId="4651" xr:uid="{3BD7BEE7-3FB1-45CA-A0E4-0506DCAC5F6C}"/>
    <cellStyle name="Normal 19 2 3" xfId="4549" xr:uid="{DDDDB378-16D0-4AD7-BFEE-01EA225A2D42}"/>
    <cellStyle name="Normal 19 3" xfId="278" xr:uid="{EB29729F-EF12-48C2-8E57-C00A950CB8FD}"/>
    <cellStyle name="Normal 19 3 2" xfId="4652" xr:uid="{CF86BF54-6E5F-48BE-B403-2A4357F1FF54}"/>
    <cellStyle name="Normal 19 4" xfId="4548" xr:uid="{2C99841E-4F02-4F87-9038-EFFF10C283C5}"/>
    <cellStyle name="Normal 2" xfId="3" xr:uid="{0035700C-F3A5-4A6F-B63A-5CE25669DEE2}"/>
    <cellStyle name="Normal 2 2" xfId="49" xr:uid="{C3BB8D7E-0FE1-48B1-B00D-45C5EF7792E2}"/>
    <cellStyle name="Normal 2 2 2" xfId="50" xr:uid="{C08060A1-8836-48B2-91D4-A0C7FC666FC7}"/>
    <cellStyle name="Normal 2 2 2 2" xfId="279" xr:uid="{6770B001-3CB5-4BB1-B0A0-66B54A4B0F03}"/>
    <cellStyle name="Normal 2 2 2 2 2" xfId="4655" xr:uid="{76B1D000-64A6-433F-99B0-29CF5C4C1637}"/>
    <cellStyle name="Normal 2 2 2 3" xfId="4551" xr:uid="{AE3EA041-72F1-4FDF-8372-478FD215A9E6}"/>
    <cellStyle name="Normal 2 2 3" xfId="280" xr:uid="{BEA3304F-FD64-4819-8761-9203B03C9984}"/>
    <cellStyle name="Normal 2 2 3 2" xfId="4455" xr:uid="{13722EA2-BC40-4C37-BD8F-A9C69D1A6E5D}"/>
    <cellStyle name="Normal 2 2 3 2 2" xfId="4585" xr:uid="{E763E0F9-669B-4252-A16E-F7C91EA1571D}"/>
    <cellStyle name="Normal 2 2 3 2 2 2" xfId="4656" xr:uid="{A31AD101-3FCB-4EF9-8D61-BD5C78F064B9}"/>
    <cellStyle name="Normal 2 2 3 2 2 3" xfId="5354" xr:uid="{1A259066-96B0-4F34-9AAB-00BE3BDD46DD}"/>
    <cellStyle name="Normal 2 2 3 2 3" xfId="4750" xr:uid="{F42B47A5-D788-43BE-BEF0-7E068D2A44DF}"/>
    <cellStyle name="Normal 2 2 3 2 4" xfId="5305" xr:uid="{1F3E317C-D16C-4B94-9DE2-4C32DE9C976B}"/>
    <cellStyle name="Normal 2 2 3 3" xfId="4435" xr:uid="{0D8F7633-559B-4477-8378-24FC6218B8E1}"/>
    <cellStyle name="Normal 2 2 3 4" xfId="4706" xr:uid="{2249505D-9A83-4A7A-A597-90B8732E5E78}"/>
    <cellStyle name="Normal 2 2 3 5" xfId="4695" xr:uid="{D33A08DF-22B0-435C-9B59-41EC3AB17BE0}"/>
    <cellStyle name="Normal 2 2 4" xfId="4349" xr:uid="{28873B36-B15F-48CB-8CA8-EFF073CC91D9}"/>
    <cellStyle name="Normal 2 2 4 2" xfId="4550" xr:uid="{F6383FF2-62C2-4AB2-8AFA-6F2744D0EF3C}"/>
    <cellStyle name="Normal 2 2 4 3" xfId="4733" xr:uid="{89ACCF90-69C9-4423-B4BC-FA7DBDE5ABF6}"/>
    <cellStyle name="Normal 2 2 4 4" xfId="4707" xr:uid="{35573F7E-BB50-4DC0-8796-EBEC6F5F612B}"/>
    <cellStyle name="Normal 2 2 5" xfId="4654" xr:uid="{1BC224EA-6916-4EEF-A095-AC661E429CD5}"/>
    <cellStyle name="Normal 2 2 6" xfId="4753" xr:uid="{0CD56D73-1C98-4591-89DA-E0917BA2AFB4}"/>
    <cellStyle name="Normal 2 3" xfId="51" xr:uid="{CF535D4B-6D5F-43CE-868C-F01283A53518}"/>
    <cellStyle name="Normal 2 3 2" xfId="52" xr:uid="{999C7EAB-75C1-4012-B325-23041298B775}"/>
    <cellStyle name="Normal 2 3 2 2" xfId="281" xr:uid="{ED521BC4-29C7-4189-B9CE-0BE6B9CB0D75}"/>
    <cellStyle name="Normal 2 3 2 2 2" xfId="4657" xr:uid="{233D090C-20DF-4A9D-82C5-01A350406898}"/>
    <cellStyle name="Normal 2 3 2 3" xfId="4351" xr:uid="{3B9BEF62-9523-4B46-8B43-AAC348C65B5D}"/>
    <cellStyle name="Normal 2 3 2 3 2" xfId="4553" xr:uid="{017CA97B-33A5-463D-80D5-8760C3ABEF93}"/>
    <cellStyle name="Normal 2 3 2 3 3" xfId="4735" xr:uid="{F9E0CF60-E07A-4C7C-8C40-500C4B88FFA5}"/>
    <cellStyle name="Normal 2 3 2 3 4" xfId="4708" xr:uid="{4E1DF115-9861-4C91-9C8E-3EA7D80A7152}"/>
    <cellStyle name="Normal 2 3 3" xfId="53" xr:uid="{EF3C1CAA-B8CA-4A62-B57F-E4C84A0AF66D}"/>
    <cellStyle name="Normal 2 3 4" xfId="95" xr:uid="{19FB4F5C-3927-4458-8EB8-13730ED9ACDD}"/>
    <cellStyle name="Normal 2 3 5" xfId="185" xr:uid="{2A1DDDF8-B406-4535-B6CD-5664388260DC}"/>
    <cellStyle name="Normal 2 3 5 2" xfId="4658" xr:uid="{4BF6ED01-88B5-49EC-AB46-423352BC5611}"/>
    <cellStyle name="Normal 2 3 6" xfId="4350" xr:uid="{1A1E36FE-09BC-45B0-B6B3-77E212327793}"/>
    <cellStyle name="Normal 2 3 6 2" xfId="4552" xr:uid="{0F79A8BF-EE2E-4B7F-98CF-DC061EE40AF9}"/>
    <cellStyle name="Normal 2 3 6 3" xfId="4734" xr:uid="{FB24F2A2-E21C-4EEB-9183-E8305F974C4F}"/>
    <cellStyle name="Normal 2 3 6 4" xfId="4709" xr:uid="{80BBCAEA-AED9-4BD7-89D2-2E3AE40EBBD8}"/>
    <cellStyle name="Normal 2 3 7" xfId="5318" xr:uid="{5F292ECE-76E6-4719-BB8F-BC68575ADFBE}"/>
    <cellStyle name="Normal 2 4" xfId="54" xr:uid="{D2582F31-C0EA-4231-BA37-0D5457A29DBF}"/>
    <cellStyle name="Normal 2 4 2" xfId="55" xr:uid="{CAC392BA-8956-48E3-9A6C-61A2EC3227E9}"/>
    <cellStyle name="Normal 2 4 3" xfId="282" xr:uid="{457A18C5-589E-4576-9F70-20B1E1FD9B5A}"/>
    <cellStyle name="Normal 2 4 3 2" xfId="4659" xr:uid="{B2F9F85C-A3A9-43FB-A7FF-AD13E0EDD037}"/>
    <cellStyle name="Normal 2 4 3 3" xfId="4673" xr:uid="{A87650F5-5F26-4316-A951-282860731606}"/>
    <cellStyle name="Normal 2 4 4" xfId="4554" xr:uid="{ABB8CCAD-7B93-4A75-A18C-814C94D986E2}"/>
    <cellStyle name="Normal 2 4 5" xfId="4754" xr:uid="{2BA92874-18D7-4ECA-A451-38FB26993827}"/>
    <cellStyle name="Normal 2 4 6" xfId="4752" xr:uid="{EC373630-C36B-479E-A4D6-852DC03F3E5D}"/>
    <cellStyle name="Normal 2 5" xfId="184" xr:uid="{9A7F4C2E-FB42-4068-9F09-E2AB9BA4E491}"/>
    <cellStyle name="Normal 2 5 2" xfId="284" xr:uid="{84026BA3-D4D6-4C32-88E8-65A0EE40534B}"/>
    <cellStyle name="Normal 2 5 2 2" xfId="2505" xr:uid="{17B301EE-DE8F-453F-AB70-83A424EB0E08}"/>
    <cellStyle name="Normal 2 5 3" xfId="283" xr:uid="{53EBA27A-8091-413C-A48C-F9664760C64E}"/>
    <cellStyle name="Normal 2 5 3 2" xfId="4586" xr:uid="{8B11019A-F405-4D08-AF1F-2F16869F8B8D}"/>
    <cellStyle name="Normal 2 5 3 3" xfId="4746" xr:uid="{1910464B-4618-4551-AF2F-B393707EB888}"/>
    <cellStyle name="Normal 2 5 3 4" xfId="5302" xr:uid="{6F61654B-05B5-44AD-9C7F-84A50E8982F3}"/>
    <cellStyle name="Normal 2 5 3 4 2" xfId="5348" xr:uid="{01CE82FF-0F0B-4E5D-8152-210EE876517B}"/>
    <cellStyle name="Normal 2 5 4" xfId="4660" xr:uid="{8220E5E1-DC80-4B55-81CB-3B42C62AE739}"/>
    <cellStyle name="Normal 2 5 5" xfId="4615" xr:uid="{30558932-2196-4472-93C6-E26A2D357DD5}"/>
    <cellStyle name="Normal 2 5 6" xfId="4614" xr:uid="{D9B7BE4A-A240-414B-9A9D-667A59ADB4F0}"/>
    <cellStyle name="Normal 2 5 7" xfId="4749" xr:uid="{990D4DA1-0F48-4A43-AE73-2909E1A095DD}"/>
    <cellStyle name="Normal 2 5 8" xfId="4719" xr:uid="{D3DFC6AA-726A-4419-9AD2-D1A263715124}"/>
    <cellStyle name="Normal 2 6" xfId="285" xr:uid="{99816C37-6A33-48B8-A670-FB2850411427}"/>
    <cellStyle name="Normal 2 6 2" xfId="286" xr:uid="{004089F8-928C-4345-A527-63151EB85385}"/>
    <cellStyle name="Normal 2 6 3" xfId="452" xr:uid="{6E2A7307-C136-4143-9B7A-6A8D6AB4AF4D}"/>
    <cellStyle name="Normal 2 6 3 2" xfId="5335" xr:uid="{689FF669-39AE-47E1-AAA3-AB1DDAAE4060}"/>
    <cellStyle name="Normal 2 6 4" xfId="4661" xr:uid="{35F93763-4C77-4CE6-81B0-8D7C8C504F12}"/>
    <cellStyle name="Normal 2 6 5" xfId="4612" xr:uid="{72F9BCB0-C222-45B7-9891-B32CC765055C}"/>
    <cellStyle name="Normal 2 6 5 2" xfId="4710" xr:uid="{B6212997-4C7E-4FA8-ACA0-72199AA74E70}"/>
    <cellStyle name="Normal 2 6 6" xfId="4598" xr:uid="{212EAEE5-2CAB-440C-AE6B-AE9D0FD9582A}"/>
    <cellStyle name="Normal 2 6 7" xfId="5322" xr:uid="{97BF4EEC-224A-41E3-AE35-96CBF54C35E3}"/>
    <cellStyle name="Normal 2 6 8" xfId="5331" xr:uid="{E730AA37-B43C-418D-A02D-32622C874AB0}"/>
    <cellStyle name="Normal 2 7" xfId="287" xr:uid="{73A0ECB5-646A-45DB-B4C8-742288EA438E}"/>
    <cellStyle name="Normal 2 7 2" xfId="4456" xr:uid="{AC333837-3F09-4CDC-8980-904D63D398AF}"/>
    <cellStyle name="Normal 2 7 3" xfId="4662" xr:uid="{0AB0A06A-8A5D-4D1F-A951-825C19F59585}"/>
    <cellStyle name="Normal 2 7 4" xfId="5303" xr:uid="{C4667CC8-734F-4F36-9905-54213E5939A3}"/>
    <cellStyle name="Normal 2 8" xfId="4508" xr:uid="{DA21AC39-5F10-4B9E-860F-81F3B58C21DD}"/>
    <cellStyle name="Normal 2 9" xfId="4653" xr:uid="{1EF9AB3C-A7F7-4074-95A2-694ED709FC90}"/>
    <cellStyle name="Normal 20" xfId="434" xr:uid="{4E19F494-F480-417F-84A3-9C332FC7D6DB}"/>
    <cellStyle name="Normal 20 2" xfId="435" xr:uid="{5837E133-0295-48E0-9970-40A383875363}"/>
    <cellStyle name="Normal 20 2 2" xfId="436" xr:uid="{4AA26570-0B8D-49C3-BE6F-D75CEA6BFE89}"/>
    <cellStyle name="Normal 20 2 2 2" xfId="4425" xr:uid="{F78DB328-45AA-4CAC-8BDA-613673095817}"/>
    <cellStyle name="Normal 20 2 2 3" xfId="4417" xr:uid="{65059688-1EA9-48BA-BD2E-49583AC62B4F}"/>
    <cellStyle name="Normal 20 2 2 4" xfId="4582" xr:uid="{DFCA5ED0-1F15-471F-B3B4-1BCE5D14477A}"/>
    <cellStyle name="Normal 20 2 2 5" xfId="4744" xr:uid="{25ECB32E-30C8-4E04-A907-16675DF35BA4}"/>
    <cellStyle name="Normal 20 2 3" xfId="4420" xr:uid="{2F90894E-27E9-4709-8B84-506EBABB72F8}"/>
    <cellStyle name="Normal 20 2 4" xfId="4416" xr:uid="{3AA2CC34-1B9D-4F67-8EE6-5B712AF284CB}"/>
    <cellStyle name="Normal 20 2 5" xfId="4581" xr:uid="{28CC4D89-333A-42A9-809B-775DE1BD39B5}"/>
    <cellStyle name="Normal 20 2 6" xfId="4743" xr:uid="{A24A0B90-C529-44ED-BA0F-0F61C5C2EA90}"/>
    <cellStyle name="Normal 20 3" xfId="1167" xr:uid="{03C56CE9-3B06-46EE-A005-70C274338EB8}"/>
    <cellStyle name="Normal 20 3 2" xfId="4457" xr:uid="{20ED782C-BD7E-4EC3-BB58-214C1589A779}"/>
    <cellStyle name="Normal 20 4" xfId="4352" xr:uid="{2810AAE4-0BC0-48CD-8A83-8B471F5333D0}"/>
    <cellStyle name="Normal 20 4 2" xfId="4555" xr:uid="{85A90A6E-D479-4F1E-98EA-9BE3E37C41FF}"/>
    <cellStyle name="Normal 20 4 3" xfId="4736" xr:uid="{55401EA1-CC50-40CA-97CE-B3DB89C3EC42}"/>
    <cellStyle name="Normal 20 4 4" xfId="4711" xr:uid="{45FC82E8-A7D2-4404-951B-32C5625D906C}"/>
    <cellStyle name="Normal 20 5" xfId="4433" xr:uid="{19C978E4-A9BD-4C7C-BCEE-09ABF49EAB5B}"/>
    <cellStyle name="Normal 20 5 2" xfId="5328" xr:uid="{6F077D1F-B814-4C58-89F6-6209A23F9576}"/>
    <cellStyle name="Normal 20 6" xfId="4587" xr:uid="{E80CD87E-3BC7-46CC-A386-5222D37CAEBF}"/>
    <cellStyle name="Normal 20 7" xfId="4696" xr:uid="{959C3E82-1DFB-4FA4-84BE-10702C6D0F3D}"/>
    <cellStyle name="Normal 20 8" xfId="4717" xr:uid="{348545E3-35D8-4188-9FC5-11FF7B8F39D8}"/>
    <cellStyle name="Normal 20 9" xfId="4716" xr:uid="{DED0DEAB-3D81-460D-A247-1E31176118FC}"/>
    <cellStyle name="Normal 21" xfId="437" xr:uid="{0D0CA27D-24CF-4F0C-8C68-E25A0F7FD3D5}"/>
    <cellStyle name="Normal 21 2" xfId="438" xr:uid="{744EE8D2-A2E5-41E2-8803-301678396E8C}"/>
    <cellStyle name="Normal 21 2 2" xfId="439" xr:uid="{801E45A2-EA02-48FE-84B0-D8DB3F039E77}"/>
    <cellStyle name="Normal 21 3" xfId="4353" xr:uid="{A7C918A7-2B03-4753-BF3C-DD5D61987FEC}"/>
    <cellStyle name="Normal 21 3 2" xfId="4459" xr:uid="{2DAB439E-9C29-451C-9398-C7DAEC657B5A}"/>
    <cellStyle name="Normal 21 3 2 2" xfId="5359" xr:uid="{1A30D961-7081-40FE-AAD9-A3A26F4BF3A6}"/>
    <cellStyle name="Normal 21 3 3" xfId="4458" xr:uid="{E6C5E604-2A1F-44CE-8849-8E232F496680}"/>
    <cellStyle name="Normal 21 4" xfId="4570" xr:uid="{53D11210-6B6F-4F20-BC7F-B6018A96505C}"/>
    <cellStyle name="Normal 21 4 2" xfId="5360" xr:uid="{9E49D4E4-01FA-4A5F-B316-95ECC4A52091}"/>
    <cellStyle name="Normal 21 5" xfId="4737" xr:uid="{3E03B564-B9B3-4FA8-BED5-A94F1857666F}"/>
    <cellStyle name="Normal 22" xfId="440" xr:uid="{76307D56-4BCC-4475-A251-82B220E6C9F4}"/>
    <cellStyle name="Normal 22 2" xfId="441" xr:uid="{B8863D62-B4C5-4AE2-AEEE-DDB0540E4B40}"/>
    <cellStyle name="Normal 22 3" xfId="4310" xr:uid="{A4E59AEA-DE8D-4C92-9D71-57BA850996B6}"/>
    <cellStyle name="Normal 22 3 2" xfId="4354" xr:uid="{36CB8CB7-3E9A-4CF5-9E93-264C11E0ABF0}"/>
    <cellStyle name="Normal 22 3 2 2" xfId="4461" xr:uid="{0B945133-80CA-4A78-A698-4DB64100290F}"/>
    <cellStyle name="Normal 22 3 3" xfId="4460" xr:uid="{A6B977A8-0C66-4CB3-B005-90889FC65CAE}"/>
    <cellStyle name="Normal 22 3 4" xfId="4691" xr:uid="{05DE2BC7-B00C-4481-9B81-12D61228718D}"/>
    <cellStyle name="Normal 22 4" xfId="4313" xr:uid="{926DFF01-90BB-484F-A883-1204C56D4FE8}"/>
    <cellStyle name="Normal 22 4 10" xfId="5357" xr:uid="{2E91FB7D-7114-4191-B565-8BACFC5DAA76}"/>
    <cellStyle name="Normal 22 4 2" xfId="4431" xr:uid="{18DF5A12-6A86-43B1-8737-DB98D64E1DD0}"/>
    <cellStyle name="Normal 22 4 3" xfId="4571" xr:uid="{7FA6DF92-6FD8-4F06-B849-FB6751E496FB}"/>
    <cellStyle name="Normal 22 4 3 2" xfId="4590" xr:uid="{2DAAF98C-BD66-4476-8C29-674EE18B6BBF}"/>
    <cellStyle name="Normal 22 4 3 3" xfId="4748" xr:uid="{BDB22D2E-E974-42F1-A592-8DEB4957969F}"/>
    <cellStyle name="Normal 22 4 3 4" xfId="5338" xr:uid="{A8B4A1F8-B660-401F-8625-85A79C72EF42}"/>
    <cellStyle name="Normal 22 4 3 5" xfId="5334" xr:uid="{C85DBD2C-3B0C-4FC0-92A6-DE57283CADC2}"/>
    <cellStyle name="Normal 22 4 4" xfId="4692" xr:uid="{BF99CCC5-8939-406D-AF83-3F57213A8B21}"/>
    <cellStyle name="Normal 22 4 5" xfId="4604" xr:uid="{614E3E53-60F3-4652-ACB6-7845019E760B}"/>
    <cellStyle name="Normal 22 4 6" xfId="4595" xr:uid="{FC76A136-49A7-415E-8AC2-99864C57D7DD}"/>
    <cellStyle name="Normal 22 4 7" xfId="4594" xr:uid="{75D3418A-24DE-4ED9-8381-2F830C8F570E}"/>
    <cellStyle name="Normal 22 4 8" xfId="4593" xr:uid="{F815688E-972D-4907-9ED5-EB4E03D9A006}"/>
    <cellStyle name="Normal 22 4 9" xfId="4592" xr:uid="{0A12E427-C22A-4615-ADA3-A1840C15808B}"/>
    <cellStyle name="Normal 22 5" xfId="4738" xr:uid="{1E746A25-FA04-4D12-AE9C-3739206AC369}"/>
    <cellStyle name="Normal 23" xfId="442" xr:uid="{8C6B0919-30FB-49D8-BEDE-BEBAC3EF768D}"/>
    <cellStyle name="Normal 23 2" xfId="2500" xr:uid="{C9CA1BB8-38DF-467B-8D93-C31EC291C897}"/>
    <cellStyle name="Normal 23 2 2" xfId="4356" xr:uid="{9077EC98-E002-4AF8-AD6A-49055C76C325}"/>
    <cellStyle name="Normal 23 2 2 2" xfId="4751" xr:uid="{87FCEBCC-2B27-4CCD-BCC8-27D054EE5AC8}"/>
    <cellStyle name="Normal 23 2 2 3" xfId="4693" xr:uid="{F6D2F7B3-4054-4B54-8CB0-59DBCFE21BF3}"/>
    <cellStyle name="Normal 23 2 2 4" xfId="4663" xr:uid="{A1350865-2297-469B-9347-C7C9EF681375}"/>
    <cellStyle name="Normal 23 2 3" xfId="4605" xr:uid="{D760029E-E804-421B-956F-6379C1C6C46F}"/>
    <cellStyle name="Normal 23 2 4" xfId="4712" xr:uid="{1989B7E4-DD1C-4F95-8859-0D5CAE147D90}"/>
    <cellStyle name="Normal 23 3" xfId="4426" xr:uid="{BF29C8DD-1486-4DFD-A2EE-F29650965AAC}"/>
    <cellStyle name="Normal 23 4" xfId="4355" xr:uid="{62666D51-4171-472C-9D3B-32F3BE3B35B6}"/>
    <cellStyle name="Normal 23 5" xfId="4572" xr:uid="{9AB52574-3C4F-4FE6-B86B-4FE5999618F1}"/>
    <cellStyle name="Normal 23 6" xfId="4739" xr:uid="{51CBC352-8419-4EAC-B1B1-B169C503CD33}"/>
    <cellStyle name="Normal 24" xfId="443" xr:uid="{C986E4AE-86BD-48A0-993F-CF1BBA053BFD}"/>
    <cellStyle name="Normal 24 2" xfId="444" xr:uid="{19A879C5-FB01-4A7C-9802-6A8048589A03}"/>
    <cellStyle name="Normal 24 2 2" xfId="4428" xr:uid="{8AB566D9-E3BD-410E-A6CF-7DBD2F7AAC49}"/>
    <cellStyle name="Normal 24 2 3" xfId="4358" xr:uid="{14742E41-95C0-4BE7-98B2-1D0957801D55}"/>
    <cellStyle name="Normal 24 2 4" xfId="4574" xr:uid="{912BADB9-0E89-4D65-9D61-3EFD798BB7A6}"/>
    <cellStyle name="Normal 24 2 5" xfId="4741" xr:uid="{46F43E5A-6B33-437C-BF51-351217A187C8}"/>
    <cellStyle name="Normal 24 3" xfId="4427" xr:uid="{45E2610B-CC53-49BA-BF6E-D049A3937AB5}"/>
    <cellStyle name="Normal 24 4" xfId="4357" xr:uid="{A0782C37-1011-4BEF-88EA-2F2C9B126527}"/>
    <cellStyle name="Normal 24 5" xfId="4573" xr:uid="{2B59859C-0A97-4302-A9C6-B8CE681ECC73}"/>
    <cellStyle name="Normal 24 6" xfId="4740" xr:uid="{EFD7F84B-33AA-429A-9F61-122C5929ECEC}"/>
    <cellStyle name="Normal 25" xfId="451" xr:uid="{32420EE4-4FDD-49DE-9264-ABF38C7B33EC}"/>
    <cellStyle name="Normal 25 2" xfId="4360" xr:uid="{D402D488-7C45-4385-9635-207387050A0D}"/>
    <cellStyle name="Normal 25 2 2" xfId="5337" xr:uid="{B14112FD-DA13-48F1-B792-0611EF8E018E}"/>
    <cellStyle name="Normal 25 3" xfId="4429" xr:uid="{7BA21523-A388-41F1-86E8-02F3A3DB547D}"/>
    <cellStyle name="Normal 25 4" xfId="4359" xr:uid="{1F7E88B0-82F3-468D-A42E-B18390DC662F}"/>
    <cellStyle name="Normal 25 5" xfId="4575" xr:uid="{0F2C43D9-D995-4B62-9E3A-F7C2BEA5D41F}"/>
    <cellStyle name="Normal 25 5 2" xfId="5365" xr:uid="{6EC0345A-15B7-4C1E-B783-4907E1412BE5}"/>
    <cellStyle name="Normal 26" xfId="2498" xr:uid="{789FFA8C-3678-4B10-9974-9CC24702EEE2}"/>
    <cellStyle name="Normal 26 2" xfId="2499" xr:uid="{0C9292F3-1033-4C9B-AAB9-EF6E0EE72081}"/>
    <cellStyle name="Normal 26 2 2" xfId="4362" xr:uid="{93E67917-F62D-4C5E-9786-ECDB99E9A493}"/>
    <cellStyle name="Normal 26 3" xfId="4361" xr:uid="{79FD6181-6DF3-4F48-8220-F7661771F710}"/>
    <cellStyle name="Normal 26 3 2" xfId="4436" xr:uid="{1D70849D-EEEF-4DC0-95D6-89A65F8E01EB}"/>
    <cellStyle name="Normal 27" xfId="2507" xr:uid="{50A65075-78F4-497C-A402-C39AAACBE2CB}"/>
    <cellStyle name="Normal 27 2" xfId="4364" xr:uid="{62CD2875-787A-42E4-AC71-E327FA9500AA}"/>
    <cellStyle name="Normal 27 3" xfId="4363" xr:uid="{0291455F-33D6-4408-9F82-727B6C5A0A0B}"/>
    <cellStyle name="Normal 27 4" xfId="4599" xr:uid="{AF0AED22-8848-4C01-8883-BB9F21954058}"/>
    <cellStyle name="Normal 27 5" xfId="5320" xr:uid="{644F5467-CA06-4A1A-A97A-A23C535098C6}"/>
    <cellStyle name="Normal 27 6" xfId="4589" xr:uid="{617C042B-9C0B-43F4-8599-902EB9B5B09C}"/>
    <cellStyle name="Normal 27 7" xfId="5332" xr:uid="{34D4F62B-907B-4BF3-935D-82A35E1FE17E}"/>
    <cellStyle name="Normal 28" xfId="4365" xr:uid="{87559856-37DD-4730-B50D-644B24020A49}"/>
    <cellStyle name="Normal 28 2" xfId="4366" xr:uid="{557D086D-F9DF-4ADF-80E2-67FE7989CDDE}"/>
    <cellStyle name="Normal 28 3" xfId="4367" xr:uid="{04635215-3FF5-413B-BE93-5AA75DB832C2}"/>
    <cellStyle name="Normal 29" xfId="4368" xr:uid="{5D5559B7-12AF-4521-92AD-19A0C88ABF03}"/>
    <cellStyle name="Normal 29 2" xfId="4369" xr:uid="{32099A46-DEA0-4438-9A89-9B80A22314A2}"/>
    <cellStyle name="Normal 3" xfId="2" xr:uid="{665067A7-73F8-4B7E-BFD2-7BB3B9468366}"/>
    <cellStyle name="Normal 3 2" xfId="56" xr:uid="{A78C61A9-9DE5-4201-BA20-3C33F96C5689}"/>
    <cellStyle name="Normal 3 2 2" xfId="57" xr:uid="{67956B27-C2C0-4E66-9E80-818C29F1DD65}"/>
    <cellStyle name="Normal 3 2 2 2" xfId="288" xr:uid="{3E64BD3F-68AB-4008-8990-D177963132CB}"/>
    <cellStyle name="Normal 3 2 2 2 2" xfId="4665" xr:uid="{142E612B-6A99-4FC0-BC75-96C01EF1EBE7}"/>
    <cellStyle name="Normal 3 2 2 3" xfId="4556" xr:uid="{6B37616A-B998-400B-BB05-20E23C9259DF}"/>
    <cellStyle name="Normal 3 2 3" xfId="58" xr:uid="{A05FE65D-8A93-4B2F-99ED-955B522601D5}"/>
    <cellStyle name="Normal 3 2 4" xfId="289" xr:uid="{EB9542A8-A528-432E-81FA-7FCECF1E10F3}"/>
    <cellStyle name="Normal 3 2 4 2" xfId="4666" xr:uid="{A9A57C8D-7021-468F-B826-7B6453321F01}"/>
    <cellStyle name="Normal 3 2 5" xfId="2506" xr:uid="{37DA9919-2BFE-4146-9AD4-65F9116B82BF}"/>
    <cellStyle name="Normal 3 2 5 2" xfId="4509" xr:uid="{CF0987F3-B588-4B92-BA28-25679BB81AEC}"/>
    <cellStyle name="Normal 3 2 5 3" xfId="5304" xr:uid="{DCFABBA7-275B-4326-9552-476753183CA5}"/>
    <cellStyle name="Normal 3 3" xfId="59" xr:uid="{33BECCC1-BAA5-407A-B41A-8923687BD1EF}"/>
    <cellStyle name="Normal 3 3 2" xfId="290" xr:uid="{9065D39F-7431-47D9-B435-2C7C1EC53466}"/>
    <cellStyle name="Normal 3 3 2 2" xfId="4667" xr:uid="{65EFCF00-40F9-4CB0-85F3-C10E540031E5}"/>
    <cellStyle name="Normal 3 3 3" xfId="4557" xr:uid="{F03C5B8F-8174-4646-B04B-2CAE514DA2F0}"/>
    <cellStyle name="Normal 3 4" xfId="96" xr:uid="{CD6C14A6-4073-41BE-A32D-A57E09456EAD}"/>
    <cellStyle name="Normal 3 4 2" xfId="2502" xr:uid="{2831C4FC-6AB5-4C3E-B9A4-59BD359D3E8F}"/>
    <cellStyle name="Normal 3 4 2 2" xfId="4668" xr:uid="{B467897C-ACED-4F1D-849C-A1A1354E9BBC}"/>
    <cellStyle name="Normal 3 4 2 3" xfId="5366" xr:uid="{361E7AD3-9AD9-4D46-8B65-F6A51A8F2B5F}"/>
    <cellStyle name="Normal 3 4 3" xfId="5341" xr:uid="{9D45A844-55BA-4792-9A1B-B882A48ABEF5}"/>
    <cellStyle name="Normal 3 5" xfId="2501" xr:uid="{AE8388F6-CF9D-4E01-8595-C394562A5597}"/>
    <cellStyle name="Normal 3 5 2" xfId="4669" xr:uid="{DA02F90E-B878-4F99-9DC7-3E85C07A1579}"/>
    <cellStyle name="Normal 3 5 3" xfId="4745" xr:uid="{8C98CFF3-85FF-4780-9DC7-1CAF16B40896}"/>
    <cellStyle name="Normal 3 5 4" xfId="4713" xr:uid="{E89877C3-02EA-4335-9413-31056990D450}"/>
    <cellStyle name="Normal 3 6" xfId="4664" xr:uid="{8FDAD900-D458-4733-A651-6613DD9A320A}"/>
    <cellStyle name="Normal 3 6 2" xfId="5336" xr:uid="{CD01B6C2-07FB-4557-967E-751887321E49}"/>
    <cellStyle name="Normal 3 6 2 2" xfId="5333" xr:uid="{DCA51101-874F-4FEC-8C27-A0646EA4D5AD}"/>
    <cellStyle name="Normal 3 6 3" xfId="5344" xr:uid="{3A371913-42FA-4510-AF72-6864CDFBE759}"/>
    <cellStyle name="Normal 30" xfId="4370" xr:uid="{BDBEBC40-960D-42D4-89D7-79A915EC25E8}"/>
    <cellStyle name="Normal 30 2" xfId="4371" xr:uid="{144853B2-A2B6-4EF5-B0F5-BFCA90E10D0B}"/>
    <cellStyle name="Normal 31" xfId="4372" xr:uid="{BEA54B82-AD3A-4BFF-AD34-9874EE2CF083}"/>
    <cellStyle name="Normal 31 2" xfId="4373" xr:uid="{23678E94-D493-40C4-949A-C0888C0021DF}"/>
    <cellStyle name="Normal 32" xfId="4374" xr:uid="{89D01E5B-E4CF-477A-8652-B80C807654B7}"/>
    <cellStyle name="Normal 33" xfId="4375" xr:uid="{E03FA1B7-6A68-43E5-BADF-1DBBD54AC5A6}"/>
    <cellStyle name="Normal 33 2" xfId="4376" xr:uid="{8B419C18-5CFF-49DE-8079-C81429D68D95}"/>
    <cellStyle name="Normal 34" xfId="4377" xr:uid="{18CFDD71-75C0-4C32-BA43-2944EB5029AB}"/>
    <cellStyle name="Normal 34 2" xfId="4378" xr:uid="{80CB0D48-23D5-488D-AE3D-55AF28ECE7C9}"/>
    <cellStyle name="Normal 35" xfId="4379" xr:uid="{5E8C8D99-282E-4E8E-BFD0-FCE9CE838AF4}"/>
    <cellStyle name="Normal 35 2" xfId="4380" xr:uid="{184734EC-445D-4985-8952-78452A9C62D6}"/>
    <cellStyle name="Normal 36" xfId="4381" xr:uid="{7FEC8BC7-DD9A-4F5A-9A8B-6F9D681E34A9}"/>
    <cellStyle name="Normal 36 2" xfId="4382" xr:uid="{C29100FB-60F4-4BE1-A035-A6119A3DFA67}"/>
    <cellStyle name="Normal 37" xfId="4383" xr:uid="{420EB423-4760-4467-9CA3-C54FB3B58EBC}"/>
    <cellStyle name="Normal 37 2" xfId="4384" xr:uid="{75A364A5-05DA-4386-B983-521185EFD441}"/>
    <cellStyle name="Normal 38" xfId="4385" xr:uid="{57D62D35-0FFB-40E5-AA84-65E9E8663596}"/>
    <cellStyle name="Normal 38 2" xfId="4386" xr:uid="{6D94A00E-0743-4718-AD9D-BBD43D32BBCD}"/>
    <cellStyle name="Normal 39" xfId="4387" xr:uid="{D2634543-C8F1-4339-B164-3AD00883A234}"/>
    <cellStyle name="Normal 39 2" xfId="4388" xr:uid="{2D2BFAFA-236F-49CB-B211-909591D94221}"/>
    <cellStyle name="Normal 39 2 2" xfId="4389" xr:uid="{45A14FEB-E2F7-445C-913E-1A78A97FD8FE}"/>
    <cellStyle name="Normal 39 3" xfId="4390" xr:uid="{780F1761-F665-4381-AD1B-4FB39B2F6C7F}"/>
    <cellStyle name="Normal 4" xfId="60" xr:uid="{E215A84F-B021-4385-889E-00D4DE2F0C14}"/>
    <cellStyle name="Normal 4 2" xfId="97" xr:uid="{A1DB9066-B21B-457E-9C1F-6653C1285C6A}"/>
    <cellStyle name="Normal 4 2 2" xfId="98" xr:uid="{A2FAA085-1E83-41C2-A537-BD011AD74585}"/>
    <cellStyle name="Normal 4 2 2 2" xfId="445" xr:uid="{6524363C-CFF8-4ADA-83DC-4437521440DC}"/>
    <cellStyle name="Normal 4 2 2 3" xfId="2807" xr:uid="{C45E3CDE-DD2C-4C54-B6CF-C1ED5A240D90}"/>
    <cellStyle name="Normal 4 2 2 4" xfId="2808" xr:uid="{02B30877-DB13-43DC-8AEF-4971FF799591}"/>
    <cellStyle name="Normal 4 2 2 4 2" xfId="2809" xr:uid="{3DD9825F-FDE3-459E-B383-850AB82764FE}"/>
    <cellStyle name="Normal 4 2 2 4 3" xfId="2810" xr:uid="{072A6BF2-B8F5-4F29-9A15-D12503D02C1F}"/>
    <cellStyle name="Normal 4 2 2 4 3 2" xfId="2811" xr:uid="{AA02AC24-47E1-4462-9416-078B305E85C5}"/>
    <cellStyle name="Normal 4 2 2 4 3 3" xfId="4312" xr:uid="{8CB0FA6C-C885-4C4F-AA76-284F4D163C49}"/>
    <cellStyle name="Normal 4 2 3" xfId="2493" xr:uid="{0B883305-759C-4495-9149-E4C6F41B79C5}"/>
    <cellStyle name="Normal 4 2 3 2" xfId="2504" xr:uid="{72B9A975-F3B9-4254-ABF1-7170C42185F6}"/>
    <cellStyle name="Normal 4 2 3 2 2" xfId="4462" xr:uid="{602221BF-C0F4-4F0B-8A29-1EF63FEE5D79}"/>
    <cellStyle name="Normal 4 2 3 2 3" xfId="5347" xr:uid="{145EA5C5-5F20-410B-B904-1515EF707EEE}"/>
    <cellStyle name="Normal 4 2 3 3" xfId="4463" xr:uid="{30672A79-C996-4A48-9AE5-AE8294A5F553}"/>
    <cellStyle name="Normal 4 2 3 3 2" xfId="4464" xr:uid="{BE1485E2-80B1-4BFE-8514-738866614FB8}"/>
    <cellStyle name="Normal 4 2 3 4" xfId="4465" xr:uid="{80D0CC69-98A5-4BFE-B53F-5EA013E7DEE7}"/>
    <cellStyle name="Normal 4 2 3 5" xfId="4466" xr:uid="{49DEFB06-E5A4-402E-9783-189E7D79FC5A}"/>
    <cellStyle name="Normal 4 2 4" xfId="2494" xr:uid="{0C569A2E-18C0-43D4-A634-69FD79188CC8}"/>
    <cellStyle name="Normal 4 2 4 2" xfId="4392" xr:uid="{A190636C-59EC-4D44-B483-9A9E0761D49C}"/>
    <cellStyle name="Normal 4 2 4 2 2" xfId="4467" xr:uid="{FE0580D4-6255-4EA6-BE0F-57343F4479DF}"/>
    <cellStyle name="Normal 4 2 4 2 3" xfId="4694" xr:uid="{4070955D-6C02-4011-9302-0EAB142E5096}"/>
    <cellStyle name="Normal 4 2 4 2 4" xfId="4613" xr:uid="{201419DB-F222-4EC0-A006-56A1390C2547}"/>
    <cellStyle name="Normal 4 2 4 3" xfId="4576" xr:uid="{AC673102-E881-4092-AE6E-8C8BAF8C3789}"/>
    <cellStyle name="Normal 4 2 4 4" xfId="4714" xr:uid="{93CB0424-D45C-4885-A47A-C4D696BA2355}"/>
    <cellStyle name="Normal 4 2 5" xfId="1168" xr:uid="{558AABD0-2C4F-493E-8FDC-68057E5CC434}"/>
    <cellStyle name="Normal 4 2 6" xfId="4558" xr:uid="{B2674CFA-2933-4DF1-91E5-0655F08423C2}"/>
    <cellStyle name="Normal 4 2 7" xfId="5351" xr:uid="{2A8246E8-5374-47FE-921B-36D9422A8112}"/>
    <cellStyle name="Normal 4 3" xfId="528" xr:uid="{80ACE63E-54CC-4B26-BED1-67F7C09DF8C5}"/>
    <cellStyle name="Normal 4 3 2" xfId="1170" xr:uid="{688BC69F-622E-4596-9443-3EC17054B1BB}"/>
    <cellStyle name="Normal 4 3 2 2" xfId="1171" xr:uid="{558C0C9B-D1D6-4A00-9448-FA926B33AABD}"/>
    <cellStyle name="Normal 4 3 2 3" xfId="1172" xr:uid="{18CB965C-5BA2-402B-93BD-27B3FC9876E8}"/>
    <cellStyle name="Normal 4 3 3" xfId="1169" xr:uid="{E07CE15D-A91C-4349-9338-1C02469ED25D}"/>
    <cellStyle name="Normal 4 3 3 2" xfId="4434" xr:uid="{DEF76820-E9EF-4094-A202-B9620C379716}"/>
    <cellStyle name="Normal 4 3 4" xfId="2812" xr:uid="{10F6BAD2-694E-4A23-A3FD-65CB5FD5D46C}"/>
    <cellStyle name="Normal 4 3 4 2" xfId="5363" xr:uid="{148CE213-9356-462A-8473-3E548A7B8CAC}"/>
    <cellStyle name="Normal 4 3 5" xfId="2813" xr:uid="{5735CA50-6BDE-4DFF-BE32-0A9ED9476A7C}"/>
    <cellStyle name="Normal 4 3 5 2" xfId="2814" xr:uid="{CF25A171-5978-4226-BAD2-213B5DB16CF3}"/>
    <cellStyle name="Normal 4 3 5 3" xfId="2815" xr:uid="{8B780D18-E8D5-4E8A-9374-FE87431E28FC}"/>
    <cellStyle name="Normal 4 3 5 3 2" xfId="2816" xr:uid="{676CE4E8-5FD4-43D8-9EA3-31C706B9F3E4}"/>
    <cellStyle name="Normal 4 3 5 3 3" xfId="4311" xr:uid="{366035BD-338D-4547-9E32-4EC114888D2D}"/>
    <cellStyle name="Normal 4 3 6" xfId="4314" xr:uid="{0E5AE7A3-564F-42DD-8D2C-9B456DCD3CD8}"/>
    <cellStyle name="Normal 4 3 7" xfId="5346" xr:uid="{5BBF83C8-BD3B-463E-96FD-424746262D8A}"/>
    <cellStyle name="Normal 4 4" xfId="453" xr:uid="{F82DFD6C-946B-441A-BF20-F30BEC1C3F80}"/>
    <cellStyle name="Normal 4 4 2" xfId="2495" xr:uid="{C82AA35F-609B-4BF0-BCE4-5F775E0593EA}"/>
    <cellStyle name="Normal 4 4 2 2" xfId="5355" xr:uid="{3C57A793-EB03-426D-AE6D-F5545EB9030A}"/>
    <cellStyle name="Normal 4 4 3" xfId="2503" xr:uid="{57D5CBF3-E3A6-49B4-ACC5-F439FF18290F}"/>
    <cellStyle name="Normal 4 4 3 2" xfId="4317" xr:uid="{0925F5BB-3E5A-4BE7-AC25-CE7243BEF4E8}"/>
    <cellStyle name="Normal 4 4 3 3" xfId="4316" xr:uid="{05382EF2-786F-4EC0-9284-E828D2820C44}"/>
    <cellStyle name="Normal 4 4 4" xfId="4747" xr:uid="{350F8E8C-AC64-4390-B64B-F8E7A5B555B5}"/>
    <cellStyle name="Normal 4 4 4 2" xfId="5364" xr:uid="{E20A46CF-7361-4B03-81FF-D5101704D514}"/>
    <cellStyle name="Normal 4 4 5" xfId="5345" xr:uid="{E5088DBA-CD8F-44B1-8BF4-6A1AEED8C7C0}"/>
    <cellStyle name="Normal 4 5" xfId="2496" xr:uid="{555093E4-EBC2-4B5B-8B1D-25557102159D}"/>
    <cellStyle name="Normal 4 5 2" xfId="4391" xr:uid="{7B72F251-EF73-423F-BE67-221A0F05DCD8}"/>
    <cellStyle name="Normal 4 6" xfId="2497" xr:uid="{143705AB-6B64-4A71-9DDD-034DB4A062D2}"/>
    <cellStyle name="Normal 4 7" xfId="900" xr:uid="{5147F992-8976-470F-80B3-D2CB803B3524}"/>
    <cellStyle name="Normal 4 8" xfId="5350" xr:uid="{C8C820B8-9350-451C-9840-088785ABB95D}"/>
    <cellStyle name="Normal 40" xfId="4393" xr:uid="{442A0F44-A4DA-407D-BF97-B1B76B27569D}"/>
    <cellStyle name="Normal 40 2" xfId="4394" xr:uid="{A5DC88BC-09CE-4EE2-8566-5BBAB80210A3}"/>
    <cellStyle name="Normal 40 2 2" xfId="4395" xr:uid="{22B97E97-F459-4BA8-948A-D343A16030DD}"/>
    <cellStyle name="Normal 40 3" xfId="4396" xr:uid="{3241C949-E580-49EB-8FF2-BC83279A7310}"/>
    <cellStyle name="Normal 41" xfId="4397" xr:uid="{5F368DF6-4262-4120-94F1-CA952D4828BD}"/>
    <cellStyle name="Normal 41 2" xfId="4398" xr:uid="{08A1DC59-0ED7-42AD-A7CB-68BF9561B117}"/>
    <cellStyle name="Normal 42" xfId="4399" xr:uid="{2AD1ECBB-9CAE-4D94-9EC4-9CB7CE0355C8}"/>
    <cellStyle name="Normal 42 2" xfId="4400" xr:uid="{BC5E7CA9-744D-4797-B560-331C02BD4D1A}"/>
    <cellStyle name="Normal 43" xfId="4401" xr:uid="{B6F8AF5D-6F8A-4A3F-9056-11C85E8E719E}"/>
    <cellStyle name="Normal 43 2" xfId="4402" xr:uid="{C8140959-C998-4E81-A016-944F42FEC63C}"/>
    <cellStyle name="Normal 44" xfId="4412" xr:uid="{33142214-22C1-4B69-B3FC-C8AB65ABCB33}"/>
    <cellStyle name="Normal 44 2" xfId="4413" xr:uid="{59F9FE6C-C72A-4174-B464-F4BD752C7815}"/>
    <cellStyle name="Normal 45" xfId="4674" xr:uid="{CF7BA80A-A94E-4810-9FDA-437C089FA9A2}"/>
    <cellStyle name="Normal 45 2" xfId="5324" xr:uid="{16F4C369-AE8B-4105-8F47-47370E218244}"/>
    <cellStyle name="Normal 45 3" xfId="5323" xr:uid="{AA29FA25-CDFB-40C3-91BE-F94F0008D81B}"/>
    <cellStyle name="Normal 5" xfId="61" xr:uid="{BED3A19E-CE49-44CE-BC8E-D74324561C9E}"/>
    <cellStyle name="Normal 5 10" xfId="291" xr:uid="{0B9357EF-DB10-48AE-ADC6-500781C4952B}"/>
    <cellStyle name="Normal 5 10 2" xfId="529" xr:uid="{2CC32B5C-E950-464E-8B3B-62A1E42DFCBA}"/>
    <cellStyle name="Normal 5 10 2 2" xfId="1173" xr:uid="{C4F2B7FE-A494-47F4-BEDE-D7E9953BFD1A}"/>
    <cellStyle name="Normal 5 10 2 3" xfId="2817" xr:uid="{F0B16387-E1B0-4B14-859D-84E6583A86FD}"/>
    <cellStyle name="Normal 5 10 2 4" xfId="2818" xr:uid="{55894BBB-9BA7-4239-A0B8-1D514028A67D}"/>
    <cellStyle name="Normal 5 10 3" xfId="1174" xr:uid="{445C6536-71B4-4D25-A464-6B7F4065ADF9}"/>
    <cellStyle name="Normal 5 10 3 2" xfId="2819" xr:uid="{E21C0051-3368-4831-8D00-29690BEB2E13}"/>
    <cellStyle name="Normal 5 10 3 3" xfId="2820" xr:uid="{DAE4F56C-3A3D-4225-BF38-88A0B6C2B0C5}"/>
    <cellStyle name="Normal 5 10 3 4" xfId="2821" xr:uid="{A83502EC-AC1E-4ABE-995D-F48E3B556839}"/>
    <cellStyle name="Normal 5 10 4" xfId="2822" xr:uid="{774636A0-C024-412A-B85C-39F1D0DD5599}"/>
    <cellStyle name="Normal 5 10 5" xfId="2823" xr:uid="{EA56BE39-2C1A-4276-B0F2-E93C7C1987BB}"/>
    <cellStyle name="Normal 5 10 6" xfId="2824" xr:uid="{261478A3-5E79-4846-B6F1-44C0B46D0B5A}"/>
    <cellStyle name="Normal 5 11" xfId="292" xr:uid="{350EFF9E-7360-4368-8C0A-C190E92B0C46}"/>
    <cellStyle name="Normal 5 11 2" xfId="1175" xr:uid="{9A0945D7-E8A1-4425-86D2-834369B04278}"/>
    <cellStyle name="Normal 5 11 2 2" xfId="2825" xr:uid="{03EECA66-51E4-4B80-A8EC-D341161099BB}"/>
    <cellStyle name="Normal 5 11 2 2 2" xfId="4403" xr:uid="{C2B8C71E-0BB8-4D76-A9EE-63028BE42460}"/>
    <cellStyle name="Normal 5 11 2 2 3" xfId="4681" xr:uid="{69D5F73A-C50F-423F-AD0A-A6514F2956B5}"/>
    <cellStyle name="Normal 5 11 2 3" xfId="2826" xr:uid="{6CE70CD9-9056-4A7C-93B8-E511AB7BCFDA}"/>
    <cellStyle name="Normal 5 11 2 4" xfId="2827" xr:uid="{C89FA8B4-83BD-4FAA-AADC-1833DDDC1BAA}"/>
    <cellStyle name="Normal 5 11 3" xfId="2828" xr:uid="{35F50A6E-F504-43E4-9BC9-F05D120FDC9F}"/>
    <cellStyle name="Normal 5 11 3 2" xfId="5340" xr:uid="{7AF46596-0309-410E-A290-79ECB0655D9A}"/>
    <cellStyle name="Normal 5 11 4" xfId="2829" xr:uid="{D911AA47-2B04-49D6-AD1B-2448EF61FC30}"/>
    <cellStyle name="Normal 5 11 4 2" xfId="4577" xr:uid="{6274DF1E-3E15-447A-BC31-9D6094FC0D10}"/>
    <cellStyle name="Normal 5 11 4 3" xfId="4682" xr:uid="{BAFED18A-3C69-400B-B661-C4A145C4E118}"/>
    <cellStyle name="Normal 5 11 4 4" xfId="4606" xr:uid="{3FE47711-7685-468D-8182-6AECD79B45ED}"/>
    <cellStyle name="Normal 5 11 5" xfId="2830" xr:uid="{3C08062F-FC09-4B6B-B713-79C497D770A2}"/>
    <cellStyle name="Normal 5 12" xfId="1176" xr:uid="{BE69D1AA-764E-4B6A-ACBD-3326EBA09090}"/>
    <cellStyle name="Normal 5 12 2" xfId="2831" xr:uid="{7D0852AC-0C56-4188-BDAF-7EC3DF0A131E}"/>
    <cellStyle name="Normal 5 12 3" xfId="2832" xr:uid="{4EC3B540-404E-4237-8A52-361595070436}"/>
    <cellStyle name="Normal 5 12 4" xfId="2833" xr:uid="{42BA5F91-03C7-4384-BCA1-FF0143440242}"/>
    <cellStyle name="Normal 5 13" xfId="901" xr:uid="{D6231DFE-4D59-4FDE-A5B7-AD459F8BAB66}"/>
    <cellStyle name="Normal 5 13 2" xfId="2834" xr:uid="{1D2D1825-4982-41B1-B1A6-6E34A265A49D}"/>
    <cellStyle name="Normal 5 13 3" xfId="2835" xr:uid="{28643D69-C221-40CA-B158-2851B91CD4B3}"/>
    <cellStyle name="Normal 5 13 4" xfId="2836" xr:uid="{234E3D69-7A94-4312-9955-099F36D79E62}"/>
    <cellStyle name="Normal 5 14" xfId="2837" xr:uid="{7ABEE4D5-D4AD-40EC-83C7-F24EB3776CFF}"/>
    <cellStyle name="Normal 5 14 2" xfId="2838" xr:uid="{FAC0C2FE-8C22-4AC0-97FA-701792DD0179}"/>
    <cellStyle name="Normal 5 15" xfId="2839" xr:uid="{1D9952F4-E56C-48FF-9ADD-4216BA8AEBB4}"/>
    <cellStyle name="Normal 5 16" xfId="2840" xr:uid="{5E854C52-6B66-43F6-A48B-B7942B50ECD6}"/>
    <cellStyle name="Normal 5 17" xfId="2841" xr:uid="{5426E6F8-5A65-49D1-A289-211403308EEE}"/>
    <cellStyle name="Normal 5 18" xfId="5361" xr:uid="{2D6F5ACE-9E0B-419C-969F-6D624B9553BB}"/>
    <cellStyle name="Normal 5 2" xfId="62" xr:uid="{959E5BC6-8F22-4C42-973B-F4E0382E0C9A}"/>
    <cellStyle name="Normal 5 2 2" xfId="187" xr:uid="{7CBC58AF-AF50-485F-BB87-F2229BDB03C4}"/>
    <cellStyle name="Normal 5 2 2 2" xfId="188" xr:uid="{6E0B20A3-B60A-475E-91CA-98758876C245}"/>
    <cellStyle name="Normal 5 2 2 2 2" xfId="189" xr:uid="{7A11C31C-0BBD-4510-910E-516189688E28}"/>
    <cellStyle name="Normal 5 2 2 2 2 2" xfId="190" xr:uid="{514E62FC-CF2B-4D70-8BF5-CA2E040638CA}"/>
    <cellStyle name="Normal 5 2 2 2 3" xfId="191" xr:uid="{575A472E-80F5-4766-95E2-2044451FE510}"/>
    <cellStyle name="Normal 5 2 2 2 4" xfId="4670" xr:uid="{061991C2-AFD3-4F4B-B20A-34AAD8E037D7}"/>
    <cellStyle name="Normal 5 2 2 2 5" xfId="5300" xr:uid="{DBBBC1A7-7FA0-403A-AB7F-7618E153C1C2}"/>
    <cellStyle name="Normal 5 2 2 3" xfId="192" xr:uid="{80DAD4A4-1BD3-4C2D-93F8-E5A8884DD211}"/>
    <cellStyle name="Normal 5 2 2 3 2" xfId="193" xr:uid="{49244B38-802E-4EB4-A56F-88558D9AC26B}"/>
    <cellStyle name="Normal 5 2 2 4" xfId="194" xr:uid="{783F7479-0006-416B-A913-A907228E47D7}"/>
    <cellStyle name="Normal 5 2 2 5" xfId="293" xr:uid="{493EDC7D-5A1A-4F5F-BC79-B7B2D5EF7902}"/>
    <cellStyle name="Normal 5 2 2 6" xfId="4596" xr:uid="{CE48B29C-48D3-4559-B83C-97A5449CC561}"/>
    <cellStyle name="Normal 5 2 2 7" xfId="5329" xr:uid="{2DCEE565-0E18-45EB-8179-F4983D468E9F}"/>
    <cellStyle name="Normal 5 2 3" xfId="195" xr:uid="{985FB4F1-AF32-412B-BE40-2652EF0122FA}"/>
    <cellStyle name="Normal 5 2 3 2" xfId="196" xr:uid="{854D7903-8B54-45B5-B13F-9A3FD56D4EE8}"/>
    <cellStyle name="Normal 5 2 3 2 2" xfId="197" xr:uid="{5086338E-D507-42B4-8F64-FE4D51E0DE0B}"/>
    <cellStyle name="Normal 5 2 3 2 3" xfId="4559" xr:uid="{067C5B95-5F3E-412F-8534-09DBB2800048}"/>
    <cellStyle name="Normal 5 2 3 2 4" xfId="5301" xr:uid="{E0171077-7298-44F1-A006-54118E2931FC}"/>
    <cellStyle name="Normal 5 2 3 3" xfId="198" xr:uid="{5321AB0D-DC92-482C-873F-23BE6B1ECABB}"/>
    <cellStyle name="Normal 5 2 3 3 2" xfId="4742" xr:uid="{8096185E-2446-47E6-B685-EBEA452BF602}"/>
    <cellStyle name="Normal 5 2 3 4" xfId="4404" xr:uid="{051E7B6C-A5B5-45D9-B877-D7B72F5B6A0E}"/>
    <cellStyle name="Normal 5 2 3 4 2" xfId="4715" xr:uid="{B6FC46BB-25E0-4B48-8644-396B8B73B3B7}"/>
    <cellStyle name="Normal 5 2 3 5" xfId="4597" xr:uid="{4E0A3638-1790-4252-8E81-D7C9E47BCC9F}"/>
    <cellStyle name="Normal 5 2 3 6" xfId="5321" xr:uid="{A6589F2E-0E16-4854-B65A-E8EC41A25388}"/>
    <cellStyle name="Normal 5 2 3 7" xfId="5330" xr:uid="{DBFFB094-77A9-430E-9D9A-0EB318EDFA6C}"/>
    <cellStyle name="Normal 5 2 4" xfId="199" xr:uid="{4CE57E19-CE55-4709-8C4B-3EA7764DBF21}"/>
    <cellStyle name="Normal 5 2 4 2" xfId="200" xr:uid="{3C04AE0A-5143-42C0-8668-0031DB07664E}"/>
    <cellStyle name="Normal 5 2 5" xfId="201" xr:uid="{86D2A850-1455-4752-9413-DDE879715366}"/>
    <cellStyle name="Normal 5 2 6" xfId="186" xr:uid="{2CD58529-BA3F-4767-9A18-034C4EE93A28}"/>
    <cellStyle name="Normal 5 3" xfId="63" xr:uid="{3FE7BF76-0D31-4BA3-A76F-774DFF5B8713}"/>
    <cellStyle name="Normal 5 3 2" xfId="4406" xr:uid="{81D833B9-5C44-4512-A4CE-A7A2ABDE0EFA}"/>
    <cellStyle name="Normal 5 3 3" xfId="4405" xr:uid="{8FFBE8FD-59A7-49FB-B514-09494375B53F}"/>
    <cellStyle name="Normal 5 4" xfId="99" xr:uid="{D20FDE47-F8D9-4EF3-BAF2-24739FC6ED4A}"/>
    <cellStyle name="Normal 5 4 10" xfId="2842" xr:uid="{3B11E999-50CA-4724-A599-4041E41CE704}"/>
    <cellStyle name="Normal 5 4 11" xfId="2843" xr:uid="{670F30E8-C98B-4626-8FA9-C22896298961}"/>
    <cellStyle name="Normal 5 4 2" xfId="100" xr:uid="{DF07EDD4-30C1-4260-90F6-3397479A52A7}"/>
    <cellStyle name="Normal 5 4 2 2" xfId="101" xr:uid="{979936B5-502B-419D-BA38-CA457F66F562}"/>
    <cellStyle name="Normal 5 4 2 2 2" xfId="294" xr:uid="{E2022A9F-20FD-47F5-BD5A-596920D45254}"/>
    <cellStyle name="Normal 5 4 2 2 2 2" xfId="530" xr:uid="{6029C647-B4D6-4B87-A359-65E3426D694E}"/>
    <cellStyle name="Normal 5 4 2 2 2 2 2" xfId="531" xr:uid="{98074F12-F627-4F6F-B56B-E7F87400DDAC}"/>
    <cellStyle name="Normal 5 4 2 2 2 2 2 2" xfId="1177" xr:uid="{C0A66CA1-F4A6-4D54-AB69-E89CA58246EE}"/>
    <cellStyle name="Normal 5 4 2 2 2 2 2 2 2" xfId="1178" xr:uid="{7FDB2C03-9D71-4D94-A288-EDF729D513BE}"/>
    <cellStyle name="Normal 5 4 2 2 2 2 2 3" xfId="1179" xr:uid="{BA9B437F-615E-4097-89DF-283FFFC0AEE9}"/>
    <cellStyle name="Normal 5 4 2 2 2 2 3" xfId="1180" xr:uid="{3FA1BAD8-73EC-4EC0-8499-D40E1D55105E}"/>
    <cellStyle name="Normal 5 4 2 2 2 2 3 2" xfId="1181" xr:uid="{5FAE3B4C-9D15-4BC6-B8E1-337367B24116}"/>
    <cellStyle name="Normal 5 4 2 2 2 2 4" xfId="1182" xr:uid="{D4621FF5-C0E5-46BD-829B-A304FC1AC304}"/>
    <cellStyle name="Normal 5 4 2 2 2 3" xfId="532" xr:uid="{DF1B00EB-B09D-464E-89D9-06E874F7BFC3}"/>
    <cellStyle name="Normal 5 4 2 2 2 3 2" xfId="1183" xr:uid="{BF5CCEB0-56A9-485D-B072-1A4037220BE6}"/>
    <cellStyle name="Normal 5 4 2 2 2 3 2 2" xfId="1184" xr:uid="{2708AEA9-F54A-4525-84BB-6FA5EF826209}"/>
    <cellStyle name="Normal 5 4 2 2 2 3 3" xfId="1185" xr:uid="{E87093B0-F9AF-4C59-BF11-4B3FFA1EA668}"/>
    <cellStyle name="Normal 5 4 2 2 2 3 4" xfId="2844" xr:uid="{B3CFFB12-ECC3-499C-8A9E-3EAC26BA7C7A}"/>
    <cellStyle name="Normal 5 4 2 2 2 4" xfId="1186" xr:uid="{EE89B02B-CA7A-4AC8-85C3-DACA3C5620F2}"/>
    <cellStyle name="Normal 5 4 2 2 2 4 2" xfId="1187" xr:uid="{DAE7AC90-66A0-4BE3-A043-193F2723FCD1}"/>
    <cellStyle name="Normal 5 4 2 2 2 5" xfId="1188" xr:uid="{4B4C7458-C780-466D-836A-4419B108507B}"/>
    <cellStyle name="Normal 5 4 2 2 2 6" xfId="2845" xr:uid="{098E3357-7665-48B6-9AC5-D970A14DCDE8}"/>
    <cellStyle name="Normal 5 4 2 2 3" xfId="295" xr:uid="{F1C42860-14AD-402D-928B-00B8B0D2F0FB}"/>
    <cellStyle name="Normal 5 4 2 2 3 2" xfId="533" xr:uid="{FE9C652F-1AE7-4B67-AAB6-9C76A7174758}"/>
    <cellStyle name="Normal 5 4 2 2 3 2 2" xfId="534" xr:uid="{FDBCD319-2ED4-4BD4-92C7-183B50584DB3}"/>
    <cellStyle name="Normal 5 4 2 2 3 2 2 2" xfId="1189" xr:uid="{55C90670-08DD-43B0-931B-86D58E22D9FA}"/>
    <cellStyle name="Normal 5 4 2 2 3 2 2 2 2" xfId="1190" xr:uid="{05314D73-8409-48DA-9B73-3D6175F7B623}"/>
    <cellStyle name="Normal 5 4 2 2 3 2 2 3" xfId="1191" xr:uid="{4F654FCD-1FC8-4C4F-BD61-05B079309DE4}"/>
    <cellStyle name="Normal 5 4 2 2 3 2 3" xfId="1192" xr:uid="{6D92F80B-ECF1-4080-B477-7D7FB0F31AFB}"/>
    <cellStyle name="Normal 5 4 2 2 3 2 3 2" xfId="1193" xr:uid="{9D0C3503-BCFC-4BA5-A580-7FAC25FF1936}"/>
    <cellStyle name="Normal 5 4 2 2 3 2 4" xfId="1194" xr:uid="{81FE7B49-4B7C-4354-B9FA-1165CF622238}"/>
    <cellStyle name="Normal 5 4 2 2 3 3" xfId="535" xr:uid="{0844373B-2B6F-4B30-B144-7013CD4CA424}"/>
    <cellStyle name="Normal 5 4 2 2 3 3 2" xfId="1195" xr:uid="{F861772E-9B5E-4D97-BC14-B7CDA4B0D26C}"/>
    <cellStyle name="Normal 5 4 2 2 3 3 2 2" xfId="1196" xr:uid="{72CABF8C-9888-42D7-9306-E5047B431528}"/>
    <cellStyle name="Normal 5 4 2 2 3 3 3" xfId="1197" xr:uid="{859FACD1-EFCD-4E86-A296-41A11EA509DD}"/>
    <cellStyle name="Normal 5 4 2 2 3 4" xfId="1198" xr:uid="{FBC28875-217F-4DE4-ACF1-B184F0DB31EA}"/>
    <cellStyle name="Normal 5 4 2 2 3 4 2" xfId="1199" xr:uid="{0EE271D2-3F9C-4FCE-BDBB-F737E4EBC4F6}"/>
    <cellStyle name="Normal 5 4 2 2 3 5" xfId="1200" xr:uid="{E49D3022-2729-4643-8D47-ABE32AB9A3E3}"/>
    <cellStyle name="Normal 5 4 2 2 4" xfId="536" xr:uid="{8F95D44A-7AC3-4A80-ADF5-8B4FF6BBA9AD}"/>
    <cellStyle name="Normal 5 4 2 2 4 2" xfId="537" xr:uid="{BC132C47-DF9F-4635-B1C7-6D156070B3BB}"/>
    <cellStyle name="Normal 5 4 2 2 4 2 2" xfId="1201" xr:uid="{04A55ADA-FF53-4D7B-950C-960125749283}"/>
    <cellStyle name="Normal 5 4 2 2 4 2 2 2" xfId="1202" xr:uid="{2A735E11-FEF7-4324-B3DD-85853122F169}"/>
    <cellStyle name="Normal 5 4 2 2 4 2 3" xfId="1203" xr:uid="{4C480B5E-5BB4-43F6-B48D-195020211AC8}"/>
    <cellStyle name="Normal 5 4 2 2 4 3" xfId="1204" xr:uid="{09206F5A-2F02-4BAD-87B1-ED1989DC1F90}"/>
    <cellStyle name="Normal 5 4 2 2 4 3 2" xfId="1205" xr:uid="{AE8C1CCA-71E1-4EC2-B84B-65ABED27B694}"/>
    <cellStyle name="Normal 5 4 2 2 4 4" xfId="1206" xr:uid="{1DCDF29A-580A-4F50-81BC-2428B2641484}"/>
    <cellStyle name="Normal 5 4 2 2 5" xfId="538" xr:uid="{2A6C43DB-5233-459C-AFB7-28B6C2420711}"/>
    <cellStyle name="Normal 5 4 2 2 5 2" xfId="1207" xr:uid="{11CAE07F-6693-4782-9CE6-E647527AFD75}"/>
    <cellStyle name="Normal 5 4 2 2 5 2 2" xfId="1208" xr:uid="{00A93B2C-6D20-4B4F-883C-9B33EFDF0195}"/>
    <cellStyle name="Normal 5 4 2 2 5 3" xfId="1209" xr:uid="{768DB499-27A1-4D78-9B5D-56693CD09D98}"/>
    <cellStyle name="Normal 5 4 2 2 5 4" xfId="2846" xr:uid="{4FF8B7BA-2C72-43B1-A026-0575C41BC457}"/>
    <cellStyle name="Normal 5 4 2 2 6" xfId="1210" xr:uid="{D3DF154C-E1DB-4FC8-8528-542D9C111EB4}"/>
    <cellStyle name="Normal 5 4 2 2 6 2" xfId="1211" xr:uid="{68963154-FD74-4971-8E52-340982FD5917}"/>
    <cellStyle name="Normal 5 4 2 2 7" xfId="1212" xr:uid="{F9892E24-F8DF-4B2D-B3BA-877EF99123D3}"/>
    <cellStyle name="Normal 5 4 2 2 8" xfId="2847" xr:uid="{69255F02-067F-47AC-A34E-4B95181C708D}"/>
    <cellStyle name="Normal 5 4 2 3" xfId="296" xr:uid="{DE4D36F5-C010-4929-B09D-7B53715F8F55}"/>
    <cellStyle name="Normal 5 4 2 3 2" xfId="539" xr:uid="{5A032516-00B0-431D-AE0D-99CF5B00F97B}"/>
    <cellStyle name="Normal 5 4 2 3 2 2" xfId="540" xr:uid="{872FE558-1127-4D06-BAD6-977BB0F869EB}"/>
    <cellStyle name="Normal 5 4 2 3 2 2 2" xfId="1213" xr:uid="{A556E840-96DD-4523-AA07-FA4AB520C264}"/>
    <cellStyle name="Normal 5 4 2 3 2 2 2 2" xfId="1214" xr:uid="{FA15597E-3872-4450-A176-63EDC5DA3134}"/>
    <cellStyle name="Normal 5 4 2 3 2 2 3" xfId="1215" xr:uid="{C76486D1-DE69-4D81-A991-018C183F9FF6}"/>
    <cellStyle name="Normal 5 4 2 3 2 3" xfId="1216" xr:uid="{D1A6BDF6-97FF-46BD-B05A-8D399DF28E59}"/>
    <cellStyle name="Normal 5 4 2 3 2 3 2" xfId="1217" xr:uid="{ABFD4FDF-FEEB-4F38-B297-DCA2F67551AD}"/>
    <cellStyle name="Normal 5 4 2 3 2 4" xfId="1218" xr:uid="{FD2BA1C3-9C9C-4AE2-9354-71B4C1DF0E76}"/>
    <cellStyle name="Normal 5 4 2 3 3" xfId="541" xr:uid="{0112D505-F2B3-4482-8739-9F0BCDB9C713}"/>
    <cellStyle name="Normal 5 4 2 3 3 2" xfId="1219" xr:uid="{D2130A13-4D17-4A26-A5D0-CEC1D57B8A0D}"/>
    <cellStyle name="Normal 5 4 2 3 3 2 2" xfId="1220" xr:uid="{F0D13036-152C-41C9-8C9A-7A0271F6EE94}"/>
    <cellStyle name="Normal 5 4 2 3 3 3" xfId="1221" xr:uid="{727E3780-40B8-44B5-8FAB-B8344971267E}"/>
    <cellStyle name="Normal 5 4 2 3 3 4" xfId="2848" xr:uid="{9AB05874-7C78-4515-8EA4-E0E5265466AC}"/>
    <cellStyle name="Normal 5 4 2 3 4" xfId="1222" xr:uid="{FF1607F0-3126-4DAC-B19B-196AF0FD8AA9}"/>
    <cellStyle name="Normal 5 4 2 3 4 2" xfId="1223" xr:uid="{3827A1B3-8356-4869-AC74-3EB77826E50A}"/>
    <cellStyle name="Normal 5 4 2 3 5" xfId="1224" xr:uid="{5C1B4915-8B5B-4E9B-8F02-3973E211DC53}"/>
    <cellStyle name="Normal 5 4 2 3 6" xfId="2849" xr:uid="{6665A5CC-573C-4606-AB31-F4B5555B4EEE}"/>
    <cellStyle name="Normal 5 4 2 4" xfId="297" xr:uid="{DFA4344A-068E-42DC-A49E-BD65C5D3911C}"/>
    <cellStyle name="Normal 5 4 2 4 2" xfId="542" xr:uid="{A3AC7FB7-ADF6-4813-A688-24067463B926}"/>
    <cellStyle name="Normal 5 4 2 4 2 2" xfId="543" xr:uid="{30B0A7FE-CD7E-42BD-81F4-D9638B2A36FB}"/>
    <cellStyle name="Normal 5 4 2 4 2 2 2" xfId="1225" xr:uid="{1AE8FE3E-4FCD-4543-89CE-74A330A579E2}"/>
    <cellStyle name="Normal 5 4 2 4 2 2 2 2" xfId="1226" xr:uid="{E9F0E031-6921-445C-B12E-D5213779D47A}"/>
    <cellStyle name="Normal 5 4 2 4 2 2 3" xfId="1227" xr:uid="{1F721E28-73A1-44FA-9D7A-BA3C67C8D124}"/>
    <cellStyle name="Normal 5 4 2 4 2 3" xfId="1228" xr:uid="{DD086A0B-F4D0-47E7-ACF8-6E0BFE096E29}"/>
    <cellStyle name="Normal 5 4 2 4 2 3 2" xfId="1229" xr:uid="{C4FB55D8-FEDA-4420-803A-9067792BE68B}"/>
    <cellStyle name="Normal 5 4 2 4 2 4" xfId="1230" xr:uid="{C81E09C9-BF21-495A-9BB8-C3DA2516839A}"/>
    <cellStyle name="Normal 5 4 2 4 3" xfId="544" xr:uid="{06A548E8-096B-43B1-8FA3-8C3399BB1651}"/>
    <cellStyle name="Normal 5 4 2 4 3 2" xfId="1231" xr:uid="{0E158C20-D428-480F-9CFD-63804DDE9D2B}"/>
    <cellStyle name="Normal 5 4 2 4 3 2 2" xfId="1232" xr:uid="{02C43282-B36E-4A9D-B7F1-BF8F74493A66}"/>
    <cellStyle name="Normal 5 4 2 4 3 3" xfId="1233" xr:uid="{80096224-0E48-46DE-AB8B-6BBD792763F8}"/>
    <cellStyle name="Normal 5 4 2 4 4" xfId="1234" xr:uid="{BFB8445D-3181-4697-961A-B6D79FAABC84}"/>
    <cellStyle name="Normal 5 4 2 4 4 2" xfId="1235" xr:uid="{6FE37DFA-07F5-4F98-9A66-59BF0D8D8D87}"/>
    <cellStyle name="Normal 5 4 2 4 5" xfId="1236" xr:uid="{65DEEC9F-7AED-48E4-8ACC-35B1D891ABF7}"/>
    <cellStyle name="Normal 5 4 2 5" xfId="298" xr:uid="{E1664EDB-6C90-46C2-9421-CFCBD756DA7E}"/>
    <cellStyle name="Normal 5 4 2 5 2" xfId="545" xr:uid="{748949FA-B911-439A-B995-30B354D14C9F}"/>
    <cellStyle name="Normal 5 4 2 5 2 2" xfId="1237" xr:uid="{25B31AB3-3DAB-4BFD-BB4D-F6DAA14AB73E}"/>
    <cellStyle name="Normal 5 4 2 5 2 2 2" xfId="1238" xr:uid="{7E59175D-F0DF-466E-8967-B1B5E131E0B6}"/>
    <cellStyle name="Normal 5 4 2 5 2 3" xfId="1239" xr:uid="{E56E2EA7-3679-4EB7-99C7-535F0735CEA7}"/>
    <cellStyle name="Normal 5 4 2 5 3" xfId="1240" xr:uid="{C5BCA6DD-BE28-495A-8079-486D9214D538}"/>
    <cellStyle name="Normal 5 4 2 5 3 2" xfId="1241" xr:uid="{6C53D760-5289-4CB6-8239-EE183D3750B5}"/>
    <cellStyle name="Normal 5 4 2 5 4" xfId="1242" xr:uid="{B35C8E99-5891-4A2A-935C-EA599D75B480}"/>
    <cellStyle name="Normal 5 4 2 6" xfId="546" xr:uid="{1AC8F37D-E15F-4148-9105-9EAD3FDB9175}"/>
    <cellStyle name="Normal 5 4 2 6 2" xfId="1243" xr:uid="{E3BC3FE2-0760-4798-BF1D-731300D50BEE}"/>
    <cellStyle name="Normal 5 4 2 6 2 2" xfId="1244" xr:uid="{A9C4CF1F-BA74-4425-BB71-8E551759F4AD}"/>
    <cellStyle name="Normal 5 4 2 6 2 3" xfId="4419" xr:uid="{38EDAC5C-7873-4E63-BD73-B6EBDCCBAF16}"/>
    <cellStyle name="Normal 5 4 2 6 3" xfId="1245" xr:uid="{240101F0-1928-4705-B4B9-AAD0FDDF6421}"/>
    <cellStyle name="Normal 5 4 2 6 4" xfId="2850" xr:uid="{FE3A4F62-D879-43A7-ACCE-6D5F4577E669}"/>
    <cellStyle name="Normal 5 4 2 6 4 2" xfId="4584" xr:uid="{63785E45-D27D-44E6-BE1D-4CE1498EDE4D}"/>
    <cellStyle name="Normal 5 4 2 6 4 3" xfId="4683" xr:uid="{C5E9F772-474C-4620-A14E-D3F8DF27EECF}"/>
    <cellStyle name="Normal 5 4 2 6 4 4" xfId="4611" xr:uid="{86ECFBEB-40AA-450C-85AA-9D76D1FFF6EE}"/>
    <cellStyle name="Normal 5 4 2 7" xfId="1246" xr:uid="{D9268C0B-E5E0-450F-A1D9-A2D5B6CC8A94}"/>
    <cellStyle name="Normal 5 4 2 7 2" xfId="1247" xr:uid="{6A65672B-EA9F-45A9-AF8F-AAD771BC8C1E}"/>
    <cellStyle name="Normal 5 4 2 8" xfId="1248" xr:uid="{A35806C1-CA88-4E64-BBE2-A77C923D75DD}"/>
    <cellStyle name="Normal 5 4 2 9" xfId="2851" xr:uid="{0103DDF6-678F-4EC5-BC75-EF38E63A5CA6}"/>
    <cellStyle name="Normal 5 4 3" xfId="102" xr:uid="{5BEBD06B-602A-4DD9-B8E5-21F554440B76}"/>
    <cellStyle name="Normal 5 4 3 2" xfId="103" xr:uid="{2E400FE3-D34B-41B2-8F40-35E836468C61}"/>
    <cellStyle name="Normal 5 4 3 2 2" xfId="547" xr:uid="{918F86F1-D02B-428F-87D9-75B6CE62BD95}"/>
    <cellStyle name="Normal 5 4 3 2 2 2" xfId="548" xr:uid="{BAE37197-92BA-4811-B719-91C177DC83F5}"/>
    <cellStyle name="Normal 5 4 3 2 2 2 2" xfId="1249" xr:uid="{3AA585D4-EAC4-4B93-9470-8691B04B630F}"/>
    <cellStyle name="Normal 5 4 3 2 2 2 2 2" xfId="1250" xr:uid="{78A63419-EF24-4B40-84A3-622689851A69}"/>
    <cellStyle name="Normal 5 4 3 2 2 2 3" xfId="1251" xr:uid="{2AB6C45C-4C00-48D2-8576-76EE119D0830}"/>
    <cellStyle name="Normal 5 4 3 2 2 3" xfId="1252" xr:uid="{0550DE60-0146-43F7-96E6-ED46E416857E}"/>
    <cellStyle name="Normal 5 4 3 2 2 3 2" xfId="1253" xr:uid="{5AFAADCB-B96C-44E0-99FD-80025873005B}"/>
    <cellStyle name="Normal 5 4 3 2 2 4" xfId="1254" xr:uid="{8A1EE0C1-BCA7-41F1-B56E-1B2BD0EE6F75}"/>
    <cellStyle name="Normal 5 4 3 2 3" xfId="549" xr:uid="{3B97FFB6-633A-4D5E-80BE-D0529F888641}"/>
    <cellStyle name="Normal 5 4 3 2 3 2" xfId="1255" xr:uid="{C9A2A03F-417B-410E-9336-BDA037AEC727}"/>
    <cellStyle name="Normal 5 4 3 2 3 2 2" xfId="1256" xr:uid="{09422704-9FF1-4B32-981B-14DF034AB131}"/>
    <cellStyle name="Normal 5 4 3 2 3 3" xfId="1257" xr:uid="{0AB4B06C-FE7F-4467-BB15-202DA858DB5E}"/>
    <cellStyle name="Normal 5 4 3 2 3 4" xfId="2852" xr:uid="{7D0AAD10-4457-4DDF-B91D-7316DF473864}"/>
    <cellStyle name="Normal 5 4 3 2 4" xfId="1258" xr:uid="{9B45062C-BD5F-4800-9FBA-8F476C5579B4}"/>
    <cellStyle name="Normal 5 4 3 2 4 2" xfId="1259" xr:uid="{F459474F-0B5C-461D-A2AB-C9A2F2D74B37}"/>
    <cellStyle name="Normal 5 4 3 2 5" xfId="1260" xr:uid="{144C4E1D-0A78-43F4-9D89-EF71806C2AF8}"/>
    <cellStyle name="Normal 5 4 3 2 6" xfId="2853" xr:uid="{F8008165-258B-4E43-812F-E6B792FD6665}"/>
    <cellStyle name="Normal 5 4 3 3" xfId="299" xr:uid="{8BC0C986-B8FF-49FF-BED2-5CA8A7A2A755}"/>
    <cellStyle name="Normal 5 4 3 3 2" xfId="550" xr:uid="{B5126F56-FA02-4D76-AA41-8A9C3201D75E}"/>
    <cellStyle name="Normal 5 4 3 3 2 2" xfId="551" xr:uid="{688F3AFB-E106-4122-B2FE-3AD5FA419EF7}"/>
    <cellStyle name="Normal 5 4 3 3 2 2 2" xfId="1261" xr:uid="{E15E1869-2CFA-483B-944E-A38491C348D4}"/>
    <cellStyle name="Normal 5 4 3 3 2 2 2 2" xfId="1262" xr:uid="{7BE8FB27-3E44-4311-B315-BB3ECCCB95E4}"/>
    <cellStyle name="Normal 5 4 3 3 2 2 3" xfId="1263" xr:uid="{598961D8-E925-4E3E-806E-80CB90856345}"/>
    <cellStyle name="Normal 5 4 3 3 2 3" xfId="1264" xr:uid="{471B2A99-2681-45D1-8606-B876C50BD14D}"/>
    <cellStyle name="Normal 5 4 3 3 2 3 2" xfId="1265" xr:uid="{68A6E313-34A0-4DDD-A6F5-687AF9C007EA}"/>
    <cellStyle name="Normal 5 4 3 3 2 4" xfId="1266" xr:uid="{3F1165DF-D92B-4AF6-8E6F-3CC4E749DF38}"/>
    <cellStyle name="Normal 5 4 3 3 3" xfId="552" xr:uid="{41EB4505-68C0-4CDF-9CDE-844539DE2DC8}"/>
    <cellStyle name="Normal 5 4 3 3 3 2" xfId="1267" xr:uid="{C0EFF117-5629-4CC8-BB0D-03C225A08980}"/>
    <cellStyle name="Normal 5 4 3 3 3 2 2" xfId="1268" xr:uid="{EEAEA776-2E06-46E1-9032-CB4F0FF1E956}"/>
    <cellStyle name="Normal 5 4 3 3 3 3" xfId="1269" xr:uid="{D9791EA0-15F7-49D6-BC55-647A1C536F65}"/>
    <cellStyle name="Normal 5 4 3 3 4" xfId="1270" xr:uid="{30F40995-2709-4296-A8FB-7F9890FBEF9E}"/>
    <cellStyle name="Normal 5 4 3 3 4 2" xfId="1271" xr:uid="{B039F878-5E47-4B1C-A1DE-97B1747B45ED}"/>
    <cellStyle name="Normal 5 4 3 3 5" xfId="1272" xr:uid="{C3C43B4B-1649-4507-BEE7-1F45CE7F9D41}"/>
    <cellStyle name="Normal 5 4 3 4" xfId="300" xr:uid="{7694E46E-44FB-4AC0-8D89-D8160F1CDA42}"/>
    <cellStyle name="Normal 5 4 3 4 2" xfId="553" xr:uid="{72CDF88B-AC3C-4E89-BF1C-DC70FD71FD43}"/>
    <cellStyle name="Normal 5 4 3 4 2 2" xfId="1273" xr:uid="{90600584-A6BD-47D2-BB40-65B053DE2546}"/>
    <cellStyle name="Normal 5 4 3 4 2 2 2" xfId="1274" xr:uid="{898E78C1-8D06-4C91-95AB-B9149096F376}"/>
    <cellStyle name="Normal 5 4 3 4 2 3" xfId="1275" xr:uid="{52E905A6-738D-496D-A882-45B027F155BA}"/>
    <cellStyle name="Normal 5 4 3 4 3" xfId="1276" xr:uid="{0160D393-00FB-4E61-A304-CA7A7FC73D7E}"/>
    <cellStyle name="Normal 5 4 3 4 3 2" xfId="1277" xr:uid="{0EAF7415-8CA9-4DED-8544-E7F3717AB71A}"/>
    <cellStyle name="Normal 5 4 3 4 4" xfId="1278" xr:uid="{175A928B-811B-4CCA-9812-3FD72F888F97}"/>
    <cellStyle name="Normal 5 4 3 5" xfId="554" xr:uid="{8C345947-E14A-4DFB-A2A1-23976109E09B}"/>
    <cellStyle name="Normal 5 4 3 5 2" xfId="1279" xr:uid="{4ECF9010-E09C-4728-AD41-E51E2B8853FD}"/>
    <cellStyle name="Normal 5 4 3 5 2 2" xfId="1280" xr:uid="{6FF632DA-7C8D-4206-9DEB-149BE33E6D57}"/>
    <cellStyle name="Normal 5 4 3 5 3" xfId="1281" xr:uid="{061E2810-78ED-44B3-BDBF-B89C8FB89A28}"/>
    <cellStyle name="Normal 5 4 3 5 4" xfId="2854" xr:uid="{AC627D5B-B45A-4A69-8533-617B46FE2F00}"/>
    <cellStyle name="Normal 5 4 3 6" xfId="1282" xr:uid="{A7826856-EF13-488C-9112-72A0A9313ED4}"/>
    <cellStyle name="Normal 5 4 3 6 2" xfId="1283" xr:uid="{BEB67007-8E79-4B09-B2C2-BA2977E617A1}"/>
    <cellStyle name="Normal 5 4 3 7" xfId="1284" xr:uid="{4B9A43E0-865C-466C-B596-B6C5A85E6801}"/>
    <cellStyle name="Normal 5 4 3 8" xfId="2855" xr:uid="{FBC196AE-81CC-4025-863B-2C119F8B3BA0}"/>
    <cellStyle name="Normal 5 4 4" xfId="104" xr:uid="{4CE6B43F-53FD-4968-93B9-E2826BE6233C}"/>
    <cellStyle name="Normal 5 4 4 2" xfId="446" xr:uid="{363CD217-3965-4965-8664-26630A6C9B1F}"/>
    <cellStyle name="Normal 5 4 4 2 2" xfId="555" xr:uid="{4C38D55D-BA57-4EA0-AA1E-2C40FFA32FBF}"/>
    <cellStyle name="Normal 5 4 4 2 2 2" xfId="1285" xr:uid="{1B9CBBB9-3ABD-4120-8B17-80425DCBA28E}"/>
    <cellStyle name="Normal 5 4 4 2 2 2 2" xfId="1286" xr:uid="{98242EBE-990C-49EC-ACD3-B27367063A7C}"/>
    <cellStyle name="Normal 5 4 4 2 2 3" xfId="1287" xr:uid="{F3F6204F-3BFD-4906-9B19-3332C1B487A1}"/>
    <cellStyle name="Normal 5 4 4 2 2 4" xfId="2856" xr:uid="{98D3E586-EA5F-48B4-BB20-5DF8FC4DD3DA}"/>
    <cellStyle name="Normal 5 4 4 2 3" xfId="1288" xr:uid="{5EF8DDB6-CC60-4EEA-A0C7-86B965D355D8}"/>
    <cellStyle name="Normal 5 4 4 2 3 2" xfId="1289" xr:uid="{1B9547E0-121D-4BB5-9543-6497A78AA67D}"/>
    <cellStyle name="Normal 5 4 4 2 4" xfId="1290" xr:uid="{B23C4A75-EB82-4A0B-9EC5-7675EE56CCC0}"/>
    <cellStyle name="Normal 5 4 4 2 5" xfId="2857" xr:uid="{0EEAC940-B8A4-4F54-8C5D-518DBFEDEE10}"/>
    <cellStyle name="Normal 5 4 4 3" xfId="556" xr:uid="{E1B2E6D6-C065-4AA8-A21C-B60BC4F29FCD}"/>
    <cellStyle name="Normal 5 4 4 3 2" xfId="1291" xr:uid="{0E167B87-C428-4251-A63E-F88D7F5B59D6}"/>
    <cellStyle name="Normal 5 4 4 3 2 2" xfId="1292" xr:uid="{AAE8C62C-D795-498C-908D-260AB1633B6B}"/>
    <cellStyle name="Normal 5 4 4 3 3" xfId="1293" xr:uid="{C9B3ED28-CE12-44AA-943F-A08D5BE8AA88}"/>
    <cellStyle name="Normal 5 4 4 3 4" xfId="2858" xr:uid="{8F922586-49FD-41B1-ADDE-F873BE673516}"/>
    <cellStyle name="Normal 5 4 4 4" xfId="1294" xr:uid="{0D61B07F-1F15-47DA-A25D-7D461BECF7A2}"/>
    <cellStyle name="Normal 5 4 4 4 2" xfId="1295" xr:uid="{25E2A9C5-5E4E-42A3-8E2C-A98EF45094EE}"/>
    <cellStyle name="Normal 5 4 4 4 3" xfId="2859" xr:uid="{DA661CD4-70AB-4C12-A6A3-E773608FE5E5}"/>
    <cellStyle name="Normal 5 4 4 4 4" xfId="2860" xr:uid="{DBBF4A0A-275C-4AAE-85A5-BBB49000BBC5}"/>
    <cellStyle name="Normal 5 4 4 5" xfId="1296" xr:uid="{750FEF35-F2AD-45B0-A450-A67FD8769416}"/>
    <cellStyle name="Normal 5 4 4 6" xfId="2861" xr:uid="{2BC23C1A-61A1-481C-9DF9-112D80096782}"/>
    <cellStyle name="Normal 5 4 4 7" xfId="2862" xr:uid="{B88C8D33-EEC3-4B42-BFC9-2FF2408FB171}"/>
    <cellStyle name="Normal 5 4 5" xfId="301" xr:uid="{913D0080-7E1A-46BF-B8B3-B710160B62A1}"/>
    <cellStyle name="Normal 5 4 5 2" xfId="557" xr:uid="{0858116F-A341-4D43-BE4F-AFB27AEE10F3}"/>
    <cellStyle name="Normal 5 4 5 2 2" xfId="558" xr:uid="{2E7F3732-1752-44F0-920E-F001A08584C0}"/>
    <cellStyle name="Normal 5 4 5 2 2 2" xfId="1297" xr:uid="{7E321E91-0EF7-4057-B0A3-F837B19A42B3}"/>
    <cellStyle name="Normal 5 4 5 2 2 2 2" xfId="1298" xr:uid="{9BBA9182-09C0-420B-8236-44BCF530F8CE}"/>
    <cellStyle name="Normal 5 4 5 2 2 3" xfId="1299" xr:uid="{3FF8D23B-B609-4964-964C-7E313EF63240}"/>
    <cellStyle name="Normal 5 4 5 2 3" xfId="1300" xr:uid="{2DF2CCFE-56DF-4C77-B677-C918386F64A5}"/>
    <cellStyle name="Normal 5 4 5 2 3 2" xfId="1301" xr:uid="{60657716-A7B5-49B0-8FB0-7A648AF929D1}"/>
    <cellStyle name="Normal 5 4 5 2 4" xfId="1302" xr:uid="{FB53E43C-E165-4BEA-9C94-5ACA4A0FC01B}"/>
    <cellStyle name="Normal 5 4 5 3" xfId="559" xr:uid="{D6E9478B-D276-445A-B0D4-6A5B933FC08E}"/>
    <cellStyle name="Normal 5 4 5 3 2" xfId="1303" xr:uid="{A2123526-1C1E-40DC-9AFE-D34112CEC319}"/>
    <cellStyle name="Normal 5 4 5 3 2 2" xfId="1304" xr:uid="{32FAE463-FFCA-4590-B822-EAA85F333623}"/>
    <cellStyle name="Normal 5 4 5 3 3" xfId="1305" xr:uid="{C47AA707-856B-469D-BEF9-4CB25C9614F8}"/>
    <cellStyle name="Normal 5 4 5 3 4" xfId="2863" xr:uid="{3123CAC6-EEFA-408B-B4A9-86C63160BBC6}"/>
    <cellStyle name="Normal 5 4 5 4" xfId="1306" xr:uid="{4CB9BD52-0220-4520-A793-01A68D7B5026}"/>
    <cellStyle name="Normal 5 4 5 4 2" xfId="1307" xr:uid="{C901FA86-B9A7-4FD6-8091-27F46720EDD0}"/>
    <cellStyle name="Normal 5 4 5 5" xfId="1308" xr:uid="{40F73842-AE31-4EEC-9A81-DBA73170B292}"/>
    <cellStyle name="Normal 5 4 5 6" xfId="2864" xr:uid="{74DC8E9E-A5BF-419E-8E47-802B18EF7C61}"/>
    <cellStyle name="Normal 5 4 6" xfId="302" xr:uid="{D620653A-ABD4-47F0-84A0-2B4EE408B902}"/>
    <cellStyle name="Normal 5 4 6 2" xfId="560" xr:uid="{BEE78B35-411C-4DB0-947E-0B3EF04871A6}"/>
    <cellStyle name="Normal 5 4 6 2 2" xfId="1309" xr:uid="{2B8845F5-1CD4-4554-9BBC-8896223DF4D5}"/>
    <cellStyle name="Normal 5 4 6 2 2 2" xfId="1310" xr:uid="{8D24E552-0C1A-4016-A460-40734E8FBE80}"/>
    <cellStyle name="Normal 5 4 6 2 3" xfId="1311" xr:uid="{A3F09569-25B8-4856-A8F0-B9756C3C4485}"/>
    <cellStyle name="Normal 5 4 6 2 4" xfId="2865" xr:uid="{A4E0666C-13CB-4D8B-BE50-6B5F4069C2C5}"/>
    <cellStyle name="Normal 5 4 6 3" xfId="1312" xr:uid="{1169EC01-D1A5-45AB-AEE8-D1C9BB74FBD6}"/>
    <cellStyle name="Normal 5 4 6 3 2" xfId="1313" xr:uid="{DD55EF5D-1E37-4317-8156-A9160C937AEC}"/>
    <cellStyle name="Normal 5 4 6 4" xfId="1314" xr:uid="{B6EA112B-99D9-4662-9E2C-97B2C502A0C3}"/>
    <cellStyle name="Normal 5 4 6 5" xfId="2866" xr:uid="{7F6E1FBF-CC25-4E7F-886D-E2F1D7A44F21}"/>
    <cellStyle name="Normal 5 4 7" xfId="561" xr:uid="{8A2BD7F8-1ED4-44E1-B9FA-DCC3CB7F7315}"/>
    <cellStyle name="Normal 5 4 7 2" xfId="1315" xr:uid="{75C93B57-1E52-44BA-8FA9-67DEA16C0974}"/>
    <cellStyle name="Normal 5 4 7 2 2" xfId="1316" xr:uid="{9539B17D-79F9-4CD3-8C29-39934B1F2A20}"/>
    <cellStyle name="Normal 5 4 7 2 3" xfId="4418" xr:uid="{48CADAA0-6AC8-454B-98E8-D2477DAD3D1B}"/>
    <cellStyle name="Normal 5 4 7 3" xfId="1317" xr:uid="{51D04530-1B41-4E93-ABD1-FC14667FC66A}"/>
    <cellStyle name="Normal 5 4 7 4" xfId="2867" xr:uid="{0269854C-7731-4522-9FC1-CEF91A3A3192}"/>
    <cellStyle name="Normal 5 4 7 4 2" xfId="4583" xr:uid="{2D2EEFD7-E3C6-4F7D-93EE-97BC73A5052D}"/>
    <cellStyle name="Normal 5 4 7 4 3" xfId="4684" xr:uid="{4150509A-A4C7-418A-85D9-458D0F99A28A}"/>
    <cellStyle name="Normal 5 4 7 4 4" xfId="4610" xr:uid="{0346FFE9-911C-4539-9934-DF14618E2125}"/>
    <cellStyle name="Normal 5 4 8" xfId="1318" xr:uid="{2A49569A-44D2-49E1-AD2B-61D8124E2DE5}"/>
    <cellStyle name="Normal 5 4 8 2" xfId="1319" xr:uid="{D0B458EC-100D-4773-A641-18FA175C67C4}"/>
    <cellStyle name="Normal 5 4 8 3" xfId="2868" xr:uid="{5D946FF9-AFCC-46D3-8A70-C0E105A4BF54}"/>
    <cellStyle name="Normal 5 4 8 4" xfId="2869" xr:uid="{C48BEA34-7C21-42F7-B5A7-5560DE5A27B8}"/>
    <cellStyle name="Normal 5 4 9" xfId="1320" xr:uid="{83B5F163-3A7E-4436-AC21-B05BFE51A15E}"/>
    <cellStyle name="Normal 5 5" xfId="105" xr:uid="{AB43B00C-22C9-4385-AEBA-B942B6B434F4}"/>
    <cellStyle name="Normal 5 5 10" xfId="2870" xr:uid="{CCFC7175-C110-4C32-9793-ACCD30263858}"/>
    <cellStyle name="Normal 5 5 11" xfId="2871" xr:uid="{BDE18FFF-FFBB-4576-858D-CFF4454E2FE3}"/>
    <cellStyle name="Normal 5 5 2" xfId="106" xr:uid="{43BBC41D-29B7-4D25-8AA1-78D3A37DFB3C}"/>
    <cellStyle name="Normal 5 5 2 2" xfId="107" xr:uid="{7FF12597-6B4F-477B-8DFD-5E82636BC3BD}"/>
    <cellStyle name="Normal 5 5 2 2 2" xfId="303" xr:uid="{2B79E2E3-D3D6-4D8A-8286-A0708043B82C}"/>
    <cellStyle name="Normal 5 5 2 2 2 2" xfId="562" xr:uid="{6B87DC88-C2DE-487F-98AB-C1637A4233C1}"/>
    <cellStyle name="Normal 5 5 2 2 2 2 2" xfId="1321" xr:uid="{6D91C8A2-00EA-45F6-AE8E-B6723041E37D}"/>
    <cellStyle name="Normal 5 5 2 2 2 2 2 2" xfId="1322" xr:uid="{ED345964-7978-427F-B2DA-0B1EBDB0CCCD}"/>
    <cellStyle name="Normal 5 5 2 2 2 2 3" xfId="1323" xr:uid="{F8D3601E-6716-4551-96EB-0EC413C69FAE}"/>
    <cellStyle name="Normal 5 5 2 2 2 2 4" xfId="2872" xr:uid="{90A58663-A5D8-4D83-AE92-4419F8935323}"/>
    <cellStyle name="Normal 5 5 2 2 2 3" xfId="1324" xr:uid="{778ECFB8-AF94-4377-A5D0-EF23E5255FDD}"/>
    <cellStyle name="Normal 5 5 2 2 2 3 2" xfId="1325" xr:uid="{8C26231A-EAA1-4A25-8BF6-EDC2BAED029E}"/>
    <cellStyle name="Normal 5 5 2 2 2 3 3" xfId="2873" xr:uid="{6A81410E-0018-4641-93F9-F4E81ED427E9}"/>
    <cellStyle name="Normal 5 5 2 2 2 3 4" xfId="2874" xr:uid="{2A915891-3DA9-4F52-97A7-FC1E44DB42F7}"/>
    <cellStyle name="Normal 5 5 2 2 2 4" xfId="1326" xr:uid="{3A8A5536-D531-47A0-85E4-3AEC3A87ED6C}"/>
    <cellStyle name="Normal 5 5 2 2 2 5" xfId="2875" xr:uid="{6074FB4A-A5C7-4813-9AAF-D652CFCE137D}"/>
    <cellStyle name="Normal 5 5 2 2 2 6" xfId="2876" xr:uid="{AF288AA8-BAEB-4E95-8F89-61E9ECC449C5}"/>
    <cellStyle name="Normal 5 5 2 2 3" xfId="563" xr:uid="{3D9E6891-6137-4980-87F3-7A6582501C27}"/>
    <cellStyle name="Normal 5 5 2 2 3 2" xfId="1327" xr:uid="{EF7F2335-5C1E-42F2-B2EB-6119B5F8FBD9}"/>
    <cellStyle name="Normal 5 5 2 2 3 2 2" xfId="1328" xr:uid="{CE76A96B-CDDA-46F5-813F-EE5C390D83EB}"/>
    <cellStyle name="Normal 5 5 2 2 3 2 3" xfId="2877" xr:uid="{7EDADCE4-2704-49AD-8DCE-58509F4B8A45}"/>
    <cellStyle name="Normal 5 5 2 2 3 2 4" xfId="2878" xr:uid="{0479845D-83D4-4CB6-AAB8-B0A375B7DD59}"/>
    <cellStyle name="Normal 5 5 2 2 3 3" xfId="1329" xr:uid="{AC072552-CCB3-43AD-A389-CBA2BEFA1364}"/>
    <cellStyle name="Normal 5 5 2 2 3 4" xfId="2879" xr:uid="{CE8AB448-91C5-4E52-9875-24B3F9ADAF65}"/>
    <cellStyle name="Normal 5 5 2 2 3 5" xfId="2880" xr:uid="{99915B07-5D93-4872-B8A8-7DF4B3D883AC}"/>
    <cellStyle name="Normal 5 5 2 2 4" xfId="1330" xr:uid="{5C1AA2D0-51D4-4E1E-9A97-A712C6CE1F2B}"/>
    <cellStyle name="Normal 5 5 2 2 4 2" xfId="1331" xr:uid="{EB6651D3-E0ED-4841-9861-13355F969D73}"/>
    <cellStyle name="Normal 5 5 2 2 4 3" xfId="2881" xr:uid="{8A536748-C162-4284-992F-E948E9ED5AE4}"/>
    <cellStyle name="Normal 5 5 2 2 4 4" xfId="2882" xr:uid="{E4641442-1156-4B1D-9F4C-12A4A7662BD4}"/>
    <cellStyle name="Normal 5 5 2 2 5" xfId="1332" xr:uid="{30200C57-D7E5-47C7-90D1-B2D40CE5CD4B}"/>
    <cellStyle name="Normal 5 5 2 2 5 2" xfId="2883" xr:uid="{1BB14024-B6CD-4652-A972-B0B2C173995B}"/>
    <cellStyle name="Normal 5 5 2 2 5 3" xfId="2884" xr:uid="{1630E19A-C9FF-4BA6-8C37-396B14C5E9FC}"/>
    <cellStyle name="Normal 5 5 2 2 5 4" xfId="2885" xr:uid="{D5AB479D-25A9-4AD6-A019-53F65E621AF0}"/>
    <cellStyle name="Normal 5 5 2 2 6" xfId="2886" xr:uid="{CA1280E3-DC5C-4C4D-A7AA-370497117107}"/>
    <cellStyle name="Normal 5 5 2 2 7" xfId="2887" xr:uid="{35FB6C10-A429-4F6F-A060-5132441B0CD6}"/>
    <cellStyle name="Normal 5 5 2 2 8" xfId="2888" xr:uid="{62726F63-9599-4456-B851-3FF73ADFF969}"/>
    <cellStyle name="Normal 5 5 2 3" xfId="304" xr:uid="{FDE2F7A8-1C61-4870-941A-9704DEE4CFC2}"/>
    <cellStyle name="Normal 5 5 2 3 2" xfId="564" xr:uid="{1996F89A-A6E5-49BF-8359-57D0AEB67F2F}"/>
    <cellStyle name="Normal 5 5 2 3 2 2" xfId="565" xr:uid="{BD37B902-4780-4077-8B1A-0AA3A5110F50}"/>
    <cellStyle name="Normal 5 5 2 3 2 2 2" xfId="1333" xr:uid="{8ED8EB74-AAB5-460B-A131-84C5A1DBE75E}"/>
    <cellStyle name="Normal 5 5 2 3 2 2 2 2" xfId="1334" xr:uid="{25BDE730-BD07-479C-9565-FDB15646695B}"/>
    <cellStyle name="Normal 5 5 2 3 2 2 3" xfId="1335" xr:uid="{69AB99A8-FD09-4676-B547-31F3004D1B1A}"/>
    <cellStyle name="Normal 5 5 2 3 2 3" xfId="1336" xr:uid="{1BE5546F-7E87-4B18-949E-3B99C5717CFB}"/>
    <cellStyle name="Normal 5 5 2 3 2 3 2" xfId="1337" xr:uid="{D712FFA4-912C-40D1-8DF7-A32BDA13B034}"/>
    <cellStyle name="Normal 5 5 2 3 2 4" xfId="1338" xr:uid="{2557AC52-4FFF-45E1-B3C6-A938D1D018EF}"/>
    <cellStyle name="Normal 5 5 2 3 3" xfId="566" xr:uid="{7606D255-72A6-4AD1-85A9-F8BCB3F55867}"/>
    <cellStyle name="Normal 5 5 2 3 3 2" xfId="1339" xr:uid="{BA46E606-3BE5-4EA6-AD84-178273F2C8F0}"/>
    <cellStyle name="Normal 5 5 2 3 3 2 2" xfId="1340" xr:uid="{3406F8F9-93D2-40D3-A416-29B04B1182B7}"/>
    <cellStyle name="Normal 5 5 2 3 3 3" xfId="1341" xr:uid="{B127516F-DF6B-430B-95CE-642DED045AA4}"/>
    <cellStyle name="Normal 5 5 2 3 3 4" xfId="2889" xr:uid="{4EFC9257-BE5E-4308-B423-CF585D155894}"/>
    <cellStyle name="Normal 5 5 2 3 4" xfId="1342" xr:uid="{73556BD4-212D-4DF7-9D84-1822446357A5}"/>
    <cellStyle name="Normal 5 5 2 3 4 2" xfId="1343" xr:uid="{416FD8A1-7C1F-42DD-8BCA-4A68A984FFA1}"/>
    <cellStyle name="Normal 5 5 2 3 5" xfId="1344" xr:uid="{905F83C3-C025-4853-98CC-746818E54D75}"/>
    <cellStyle name="Normal 5 5 2 3 6" xfId="2890" xr:uid="{B9A2D15D-12A9-45F6-B947-BEB4CBE4AD46}"/>
    <cellStyle name="Normal 5 5 2 4" xfId="305" xr:uid="{0C545C3B-3551-484A-A72A-302AB4066A1D}"/>
    <cellStyle name="Normal 5 5 2 4 2" xfId="567" xr:uid="{D50D46BE-052F-44CE-8428-63D728295014}"/>
    <cellStyle name="Normal 5 5 2 4 2 2" xfId="1345" xr:uid="{564A8D59-6AFD-43F3-9686-C2F735649BC2}"/>
    <cellStyle name="Normal 5 5 2 4 2 2 2" xfId="1346" xr:uid="{4A7316E0-48C8-48DA-BC1D-48EBEACBEAD2}"/>
    <cellStyle name="Normal 5 5 2 4 2 3" xfId="1347" xr:uid="{B5BEE30D-650E-4C7F-8208-DC0B2DC02F6C}"/>
    <cellStyle name="Normal 5 5 2 4 2 4" xfId="2891" xr:uid="{A87C3579-2ACB-4C50-92B1-F1BAF5282369}"/>
    <cellStyle name="Normal 5 5 2 4 3" xfId="1348" xr:uid="{56DDD0F9-43F7-4B72-9E3B-B1EC1573A978}"/>
    <cellStyle name="Normal 5 5 2 4 3 2" xfId="1349" xr:uid="{51201DA2-36AC-4B6D-9F01-5162C54C1F8B}"/>
    <cellStyle name="Normal 5 5 2 4 4" xfId="1350" xr:uid="{B9478033-6169-4FFF-B90B-7C96FA43235B}"/>
    <cellStyle name="Normal 5 5 2 4 5" xfId="2892" xr:uid="{63194714-B4DE-435F-9E48-C56DFBBD3EC9}"/>
    <cellStyle name="Normal 5 5 2 5" xfId="306" xr:uid="{5AC04117-63D8-4A3A-BBC1-182721C95D4C}"/>
    <cellStyle name="Normal 5 5 2 5 2" xfId="1351" xr:uid="{FDA6AEBB-081F-4941-B6B9-640A480C2A37}"/>
    <cellStyle name="Normal 5 5 2 5 2 2" xfId="1352" xr:uid="{483C83B1-C4D1-4C95-ACD9-7C2AFD99A96B}"/>
    <cellStyle name="Normal 5 5 2 5 3" xfId="1353" xr:uid="{22FE0855-D893-4C7B-A5A1-E36415954E95}"/>
    <cellStyle name="Normal 5 5 2 5 4" xfId="2893" xr:uid="{CE344227-FBE0-4914-A511-3743B2B4FCA2}"/>
    <cellStyle name="Normal 5 5 2 6" xfId="1354" xr:uid="{7B82AE0D-1D24-4088-9A96-0319F9891C99}"/>
    <cellStyle name="Normal 5 5 2 6 2" xfId="1355" xr:uid="{2FFC89CB-1203-496E-8A75-A07791E040E9}"/>
    <cellStyle name="Normal 5 5 2 6 3" xfId="2894" xr:uid="{E8C577B2-FF80-4CBF-891C-E91098FC6C8A}"/>
    <cellStyle name="Normal 5 5 2 6 4" xfId="2895" xr:uid="{EA471676-9D06-4B89-8072-96D4FE57433A}"/>
    <cellStyle name="Normal 5 5 2 7" xfId="1356" xr:uid="{87828043-7E00-4EBB-BD89-17421DD64C4D}"/>
    <cellStyle name="Normal 5 5 2 8" xfId="2896" xr:uid="{3C2FD2EF-9D1E-409A-9EC7-0990B277344A}"/>
    <cellStyle name="Normal 5 5 2 9" xfId="2897" xr:uid="{348F3798-DECD-45C9-8B9B-484E20057483}"/>
    <cellStyle name="Normal 5 5 3" xfId="108" xr:uid="{3776A826-7668-432C-A6E3-6B11B8359221}"/>
    <cellStyle name="Normal 5 5 3 2" xfId="109" xr:uid="{1EA7BBDA-EA08-4D81-A5E2-8D16CE5CAE23}"/>
    <cellStyle name="Normal 5 5 3 2 2" xfId="568" xr:uid="{00B20945-6215-4563-B52E-4A47948E68D3}"/>
    <cellStyle name="Normal 5 5 3 2 2 2" xfId="1357" xr:uid="{1FC84FBC-00F4-4A78-9983-733F70AAC88E}"/>
    <cellStyle name="Normal 5 5 3 2 2 2 2" xfId="1358" xr:uid="{10919B7F-814A-4377-8CC7-32B312FE0F20}"/>
    <cellStyle name="Normal 5 5 3 2 2 2 2 2" xfId="4468" xr:uid="{875FD558-5B1B-462A-B6D3-83CF314CECEC}"/>
    <cellStyle name="Normal 5 5 3 2 2 2 3" xfId="4469" xr:uid="{9E50108A-5B73-481C-A47D-87CA7250F7F9}"/>
    <cellStyle name="Normal 5 5 3 2 2 3" xfId="1359" xr:uid="{C2A52BB4-81A9-4867-9D6A-2311E0DDC102}"/>
    <cellStyle name="Normal 5 5 3 2 2 3 2" xfId="4470" xr:uid="{079C6BAD-1D9A-4E2E-9013-823D6FE106C1}"/>
    <cellStyle name="Normal 5 5 3 2 2 4" xfId="2898" xr:uid="{C5325B1F-61B2-42D1-8A64-682D34A536DE}"/>
    <cellStyle name="Normal 5 5 3 2 3" xfId="1360" xr:uid="{B3763259-1FF1-4E7D-BDC8-F301DAC790FA}"/>
    <cellStyle name="Normal 5 5 3 2 3 2" xfId="1361" xr:uid="{A89EC119-F935-410E-876E-CCB88D552370}"/>
    <cellStyle name="Normal 5 5 3 2 3 2 2" xfId="4471" xr:uid="{EB3CDDF2-0278-4254-A67C-0840DAB3AE55}"/>
    <cellStyle name="Normal 5 5 3 2 3 3" xfId="2899" xr:uid="{5E24C868-2860-4956-9172-690239E8B2CE}"/>
    <cellStyle name="Normal 5 5 3 2 3 4" xfId="2900" xr:uid="{A75D705A-651D-4782-8977-BBC9DC658BA6}"/>
    <cellStyle name="Normal 5 5 3 2 4" xfId="1362" xr:uid="{03D7C706-D2FD-4A4A-9C2C-1195CE6FFD7F}"/>
    <cellStyle name="Normal 5 5 3 2 4 2" xfId="4472" xr:uid="{DFF2EF77-4253-45ED-8DA5-945AD7259BB5}"/>
    <cellStyle name="Normal 5 5 3 2 5" xfId="2901" xr:uid="{C42A5838-0EDA-4701-9966-01113C896E24}"/>
    <cellStyle name="Normal 5 5 3 2 6" xfId="2902" xr:uid="{89CF9EF3-CBC2-4475-B8CE-B417874314CA}"/>
    <cellStyle name="Normal 5 5 3 3" xfId="307" xr:uid="{CE6665E8-EBA2-4D4D-9A90-939402D0443C}"/>
    <cellStyle name="Normal 5 5 3 3 2" xfId="1363" xr:uid="{CBEC92D8-6280-43BD-B9ED-9479A41590F4}"/>
    <cellStyle name="Normal 5 5 3 3 2 2" xfId="1364" xr:uid="{4133E923-4616-42F0-B85E-BFBD35BB90FC}"/>
    <cellStyle name="Normal 5 5 3 3 2 2 2" xfId="4473" xr:uid="{DC9F9E2D-6EA9-4DC1-A011-49AC1FA2B371}"/>
    <cellStyle name="Normal 5 5 3 3 2 3" xfId="2903" xr:uid="{46BFD15A-0BFD-4AAC-8546-AC80D1B0C6B5}"/>
    <cellStyle name="Normal 5 5 3 3 2 4" xfId="2904" xr:uid="{CB4EDF11-6018-40B6-B7DE-EB9A7C95E946}"/>
    <cellStyle name="Normal 5 5 3 3 3" xfId="1365" xr:uid="{4C95C70D-227F-4C6A-8FFB-DCA3917AFC0D}"/>
    <cellStyle name="Normal 5 5 3 3 3 2" xfId="4474" xr:uid="{1F9209E8-F3EF-4DC7-B535-78113E656273}"/>
    <cellStyle name="Normal 5 5 3 3 4" xfId="2905" xr:uid="{21E7BFD2-8C5C-40D9-9FE2-49D9FDF8E5C7}"/>
    <cellStyle name="Normal 5 5 3 3 5" xfId="2906" xr:uid="{256BD7A8-6CAA-47EA-B933-BDFBA8679714}"/>
    <cellStyle name="Normal 5 5 3 4" xfId="1366" xr:uid="{0358A430-78B4-467E-B451-796DF8ED3F00}"/>
    <cellStyle name="Normal 5 5 3 4 2" xfId="1367" xr:uid="{BDEC59C9-0FE9-42C1-B61A-2461528CC8E8}"/>
    <cellStyle name="Normal 5 5 3 4 2 2" xfId="4475" xr:uid="{5CC79FB5-0526-4357-A87D-377C54496344}"/>
    <cellStyle name="Normal 5 5 3 4 3" xfId="2907" xr:uid="{27B16C0C-A185-41F5-9629-7326316E959A}"/>
    <cellStyle name="Normal 5 5 3 4 4" xfId="2908" xr:uid="{29C01CFA-7F4F-4A09-99F5-8A722152D289}"/>
    <cellStyle name="Normal 5 5 3 5" xfId="1368" xr:uid="{ED84946C-6E41-4EB1-ABB5-DFFAD6714E33}"/>
    <cellStyle name="Normal 5 5 3 5 2" xfId="2909" xr:uid="{CCD0ED3A-110A-48A8-A7F8-C208659DB7FB}"/>
    <cellStyle name="Normal 5 5 3 5 3" xfId="2910" xr:uid="{3FB635D0-A7FA-4664-8882-FF445B2CBFB5}"/>
    <cellStyle name="Normal 5 5 3 5 4" xfId="2911" xr:uid="{2E99DD02-EEB2-4076-A9BF-93CB757C36F4}"/>
    <cellStyle name="Normal 5 5 3 6" xfId="2912" xr:uid="{88A78798-D625-4BD3-A38C-5976C20F4048}"/>
    <cellStyle name="Normal 5 5 3 7" xfId="2913" xr:uid="{C3B66056-BE4B-4CB5-9F7D-2B736AD8E786}"/>
    <cellStyle name="Normal 5 5 3 8" xfId="2914" xr:uid="{C433E5A7-AB80-49D9-AF8E-B6DA5DA1EFB2}"/>
    <cellStyle name="Normal 5 5 4" xfId="110" xr:uid="{F2787AE8-8F68-4457-9EE2-AAA4DA14B655}"/>
    <cellStyle name="Normal 5 5 4 2" xfId="569" xr:uid="{A8BF94CE-5141-44C5-A62C-4714563AD6B5}"/>
    <cellStyle name="Normal 5 5 4 2 2" xfId="570" xr:uid="{24E77AEC-F056-4D36-8A3E-46D557938211}"/>
    <cellStyle name="Normal 5 5 4 2 2 2" xfId="1369" xr:uid="{68A1CD4F-12DF-45A0-90AF-EEE5C138D9FB}"/>
    <cellStyle name="Normal 5 5 4 2 2 2 2" xfId="1370" xr:uid="{92179D44-CFE8-4D53-B39E-EB11ADEBEF84}"/>
    <cellStyle name="Normal 5 5 4 2 2 3" xfId="1371" xr:uid="{52E269AC-BFB0-41A3-A2CB-4B34ADFBB458}"/>
    <cellStyle name="Normal 5 5 4 2 2 4" xfId="2915" xr:uid="{308A574B-4ACE-4D36-9CD6-64378A54F5AF}"/>
    <cellStyle name="Normal 5 5 4 2 3" xfId="1372" xr:uid="{ADA27362-2ED0-4539-B842-244C9FDE312A}"/>
    <cellStyle name="Normal 5 5 4 2 3 2" xfId="1373" xr:uid="{629498A0-7B4D-4F7F-BCF6-EFD7ADA5233F}"/>
    <cellStyle name="Normal 5 5 4 2 4" xfId="1374" xr:uid="{602D796A-F02F-4782-8392-494A8A3A3F5C}"/>
    <cellStyle name="Normal 5 5 4 2 5" xfId="2916" xr:uid="{069944E2-565F-4FBC-9998-96CF486999DE}"/>
    <cellStyle name="Normal 5 5 4 3" xfId="571" xr:uid="{B7EA3442-07A2-4FF1-B44C-E1246D5499AA}"/>
    <cellStyle name="Normal 5 5 4 3 2" xfId="1375" xr:uid="{223C6724-7842-4FA0-ADC1-D58EF516C286}"/>
    <cellStyle name="Normal 5 5 4 3 2 2" xfId="1376" xr:uid="{997E54FC-35F8-4917-8821-0640CA022E77}"/>
    <cellStyle name="Normal 5 5 4 3 3" xfId="1377" xr:uid="{4D821750-04A9-40C2-A208-B21A2387EF19}"/>
    <cellStyle name="Normal 5 5 4 3 4" xfId="2917" xr:uid="{3FEDA5C0-BD24-4CD5-8734-79EF06210F7A}"/>
    <cellStyle name="Normal 5 5 4 4" xfId="1378" xr:uid="{02D1A6A5-3EA7-439E-8EF9-5647E1D3D085}"/>
    <cellStyle name="Normal 5 5 4 4 2" xfId="1379" xr:uid="{9639F670-DB3E-434F-837B-37EB0FCEFFD2}"/>
    <cellStyle name="Normal 5 5 4 4 3" xfId="2918" xr:uid="{53EC846C-10DC-409C-A157-162219D21A5F}"/>
    <cellStyle name="Normal 5 5 4 4 4" xfId="2919" xr:uid="{1347741C-6C68-4C2F-A457-2D1A1C26658D}"/>
    <cellStyle name="Normal 5 5 4 5" xfId="1380" xr:uid="{7B31A55B-550D-4796-A96F-14B621276525}"/>
    <cellStyle name="Normal 5 5 4 6" xfId="2920" xr:uid="{A06261A3-5F72-4E90-8887-821E65D7ED83}"/>
    <cellStyle name="Normal 5 5 4 7" xfId="2921" xr:uid="{BCA71944-6988-4C10-81B2-397BA56EAD4A}"/>
    <cellStyle name="Normal 5 5 5" xfId="308" xr:uid="{C7CF7B50-F918-4F77-ACD2-E101058E409C}"/>
    <cellStyle name="Normal 5 5 5 2" xfId="572" xr:uid="{AB3E64FA-5E21-4F15-8E7B-307B1B422484}"/>
    <cellStyle name="Normal 5 5 5 2 2" xfId="1381" xr:uid="{C741C04B-2A39-4040-8DFD-ECFDDA43D437}"/>
    <cellStyle name="Normal 5 5 5 2 2 2" xfId="1382" xr:uid="{60B69179-335C-4AF3-9C28-3FCDA40342C7}"/>
    <cellStyle name="Normal 5 5 5 2 3" xfId="1383" xr:uid="{457B95E7-5308-4305-A01A-60EE937E4B76}"/>
    <cellStyle name="Normal 5 5 5 2 4" xfId="2922" xr:uid="{2831D149-4907-4AFE-BA51-361E88E633A5}"/>
    <cellStyle name="Normal 5 5 5 3" xfId="1384" xr:uid="{8C274584-6CB3-4CC0-A6F1-670604174491}"/>
    <cellStyle name="Normal 5 5 5 3 2" xfId="1385" xr:uid="{82E4BD1A-3964-45A3-9D04-D832931195C0}"/>
    <cellStyle name="Normal 5 5 5 3 3" xfId="2923" xr:uid="{FD23E015-7F56-41E3-A907-C7DF5EE9B988}"/>
    <cellStyle name="Normal 5 5 5 3 4" xfId="2924" xr:uid="{675FDFCC-15FC-46D1-A868-108E05A32D15}"/>
    <cellStyle name="Normal 5 5 5 4" xfId="1386" xr:uid="{67390584-4A10-4D20-85E5-CF23558F471B}"/>
    <cellStyle name="Normal 5 5 5 5" xfId="2925" xr:uid="{6E812D52-A2E1-48F0-9450-ADB5A8873175}"/>
    <cellStyle name="Normal 5 5 5 6" xfId="2926" xr:uid="{D84C6E29-A957-4E57-A56F-3B834602D74A}"/>
    <cellStyle name="Normal 5 5 6" xfId="309" xr:uid="{8E87CE51-7582-487E-BE78-648E6BA34274}"/>
    <cellStyle name="Normal 5 5 6 2" xfId="1387" xr:uid="{DA3D6A58-B481-42F1-BDBD-5614C3F0D787}"/>
    <cellStyle name="Normal 5 5 6 2 2" xfId="1388" xr:uid="{263D43D4-A5EF-4B89-A8E9-E4D9FC5595AE}"/>
    <cellStyle name="Normal 5 5 6 2 3" xfId="2927" xr:uid="{2E477DE9-A736-4573-B674-9DCC98A6B01E}"/>
    <cellStyle name="Normal 5 5 6 2 4" xfId="2928" xr:uid="{EBE004BA-4B32-43D4-8D61-6B24825232A3}"/>
    <cellStyle name="Normal 5 5 6 3" xfId="1389" xr:uid="{9BF4450E-7992-4024-863F-219EBE1AC833}"/>
    <cellStyle name="Normal 5 5 6 4" xfId="2929" xr:uid="{1DB4A949-CFA6-4AB0-BFD8-07FC6E20FBC9}"/>
    <cellStyle name="Normal 5 5 6 5" xfId="2930" xr:uid="{821AB97F-0AF4-41F2-8A5F-F035E97E0E44}"/>
    <cellStyle name="Normal 5 5 7" xfId="1390" xr:uid="{42660208-371E-4972-A3BC-68233A438B48}"/>
    <cellStyle name="Normal 5 5 7 2" xfId="1391" xr:uid="{C455DD03-3506-4FD4-A819-5CAFC262982C}"/>
    <cellStyle name="Normal 5 5 7 3" xfId="2931" xr:uid="{74C86C55-42A2-4059-A2F0-EB657C88C61F}"/>
    <cellStyle name="Normal 5 5 7 4" xfId="2932" xr:uid="{1944BDA2-4D63-4BE4-8330-7E6B0E3BC96B}"/>
    <cellStyle name="Normal 5 5 8" xfId="1392" xr:uid="{1D6A96EF-E762-4614-B9A1-F072786321A5}"/>
    <cellStyle name="Normal 5 5 8 2" xfId="2933" xr:uid="{28DB7F96-B527-4C81-9DFB-29996ABC2167}"/>
    <cellStyle name="Normal 5 5 8 3" xfId="2934" xr:uid="{DFB76CC8-880F-450B-86FB-EE82F310FF45}"/>
    <cellStyle name="Normal 5 5 8 4" xfId="2935" xr:uid="{61C31607-565A-4E98-8197-05CB172C1C56}"/>
    <cellStyle name="Normal 5 5 9" xfId="2936" xr:uid="{C76E4F16-D5F2-49A5-A839-E5AEA06BE73D}"/>
    <cellStyle name="Normal 5 6" xfId="111" xr:uid="{E1D1F51B-8F85-4AD5-AAF3-67305ED8CAD8}"/>
    <cellStyle name="Normal 5 6 10" xfId="2937" xr:uid="{1834EE3A-44A6-4323-988F-1E46D8B329E3}"/>
    <cellStyle name="Normal 5 6 11" xfId="2938" xr:uid="{47833F24-5740-422D-AC55-24FE7FE70217}"/>
    <cellStyle name="Normal 5 6 2" xfId="112" xr:uid="{BFC947C1-BF6B-4049-B35D-79777D16EC20}"/>
    <cellStyle name="Normal 5 6 2 2" xfId="310" xr:uid="{ED353AEA-4156-45B8-A9E0-0BA10CB9818D}"/>
    <cellStyle name="Normal 5 6 2 2 2" xfId="573" xr:uid="{714006A6-6B11-4FEC-B9B6-3485351A4116}"/>
    <cellStyle name="Normal 5 6 2 2 2 2" xfId="574" xr:uid="{275CC294-76EE-4539-BE2B-5A47930B11D4}"/>
    <cellStyle name="Normal 5 6 2 2 2 2 2" xfId="1393" xr:uid="{F36E4348-0626-49B8-8C45-FB2F0F964C52}"/>
    <cellStyle name="Normal 5 6 2 2 2 2 3" xfId="2939" xr:uid="{76E2FDBA-D1E7-4AA3-8F68-B10C79EB3B8B}"/>
    <cellStyle name="Normal 5 6 2 2 2 2 4" xfId="2940" xr:uid="{3DA4D818-C98B-48BD-8F6A-3C0291663068}"/>
    <cellStyle name="Normal 5 6 2 2 2 3" xfId="1394" xr:uid="{AB5D422C-9A13-4E98-A091-AA431459481A}"/>
    <cellStyle name="Normal 5 6 2 2 2 3 2" xfId="2941" xr:uid="{5040ABB5-C70E-409A-BC99-376B5D855153}"/>
    <cellStyle name="Normal 5 6 2 2 2 3 3" xfId="2942" xr:uid="{4859D9C7-DBCA-4EF6-A5FD-8D3422B75323}"/>
    <cellStyle name="Normal 5 6 2 2 2 3 4" xfId="2943" xr:uid="{D282900C-81CA-4E79-9BC8-38074C871AE1}"/>
    <cellStyle name="Normal 5 6 2 2 2 4" xfId="2944" xr:uid="{B06A537A-7A89-41A8-A830-86D0936C31CC}"/>
    <cellStyle name="Normal 5 6 2 2 2 5" xfId="2945" xr:uid="{B6F2C1C5-E240-443F-B141-0967F7E6DCBB}"/>
    <cellStyle name="Normal 5 6 2 2 2 6" xfId="2946" xr:uid="{D8BF1CE0-8E7A-41E7-B636-4AB16086F692}"/>
    <cellStyle name="Normal 5 6 2 2 3" xfId="575" xr:uid="{794A1714-7506-404F-8816-6464B6187CDE}"/>
    <cellStyle name="Normal 5 6 2 2 3 2" xfId="1395" xr:uid="{E9CA3D46-224F-4171-9904-32FBC95805C1}"/>
    <cellStyle name="Normal 5 6 2 2 3 2 2" xfId="2947" xr:uid="{325F4D7B-4068-49D0-B0D7-3C762FB2DD0E}"/>
    <cellStyle name="Normal 5 6 2 2 3 2 3" xfId="2948" xr:uid="{78C64014-9588-4672-9400-5B223097D718}"/>
    <cellStyle name="Normal 5 6 2 2 3 2 4" xfId="2949" xr:uid="{0EA78027-18CD-4130-AAA1-D77B6FBADF42}"/>
    <cellStyle name="Normal 5 6 2 2 3 3" xfId="2950" xr:uid="{7DAAD97B-0CB5-45D0-A1CB-9872049E14D4}"/>
    <cellStyle name="Normal 5 6 2 2 3 4" xfId="2951" xr:uid="{C5394D86-F9C3-46C2-ACE3-737DEEA72528}"/>
    <cellStyle name="Normal 5 6 2 2 3 5" xfId="2952" xr:uid="{EAA8AECD-837D-48D0-878E-6C242807F9C9}"/>
    <cellStyle name="Normal 5 6 2 2 4" xfId="1396" xr:uid="{F80A6DCE-3309-4E6A-8997-C1C71540EAF7}"/>
    <cellStyle name="Normal 5 6 2 2 4 2" xfId="2953" xr:uid="{9A1B2CBE-6BE0-456F-84C9-D8E81A4679D0}"/>
    <cellStyle name="Normal 5 6 2 2 4 3" xfId="2954" xr:uid="{7AA4E25D-C18B-45C6-8AF4-35C9826EE777}"/>
    <cellStyle name="Normal 5 6 2 2 4 4" xfId="2955" xr:uid="{FC4649DC-1B9E-490B-8E4D-70966BA8EE56}"/>
    <cellStyle name="Normal 5 6 2 2 5" xfId="2956" xr:uid="{D8CEF1F6-D974-43CF-AD1E-64FDF4037E8F}"/>
    <cellStyle name="Normal 5 6 2 2 5 2" xfId="2957" xr:uid="{40B27F9A-5D58-4C85-B67D-108D1CCF937B}"/>
    <cellStyle name="Normal 5 6 2 2 5 3" xfId="2958" xr:uid="{1DD3C8E9-BBE5-4A47-9E1F-1BF9661E4D40}"/>
    <cellStyle name="Normal 5 6 2 2 5 4" xfId="2959" xr:uid="{5900CB6C-F555-4DEC-AF12-C00B6E10B519}"/>
    <cellStyle name="Normal 5 6 2 2 6" xfId="2960" xr:uid="{8AF89A03-8076-4E96-82F2-E55CA9744DBD}"/>
    <cellStyle name="Normal 5 6 2 2 7" xfId="2961" xr:uid="{9AA65DCC-6C6F-484A-8210-4F657072AD0B}"/>
    <cellStyle name="Normal 5 6 2 2 8" xfId="2962" xr:uid="{8F9BFC72-C94F-4898-9329-BE4E2A00CE5D}"/>
    <cellStyle name="Normal 5 6 2 3" xfId="576" xr:uid="{44BE8D8E-4601-4985-B845-1387B8920DC3}"/>
    <cellStyle name="Normal 5 6 2 3 2" xfId="577" xr:uid="{8F3E3490-A7EF-4533-9798-0C2932E3FA05}"/>
    <cellStyle name="Normal 5 6 2 3 2 2" xfId="578" xr:uid="{0D93C558-1A6D-45A7-85CD-CF8FFA86325B}"/>
    <cellStyle name="Normal 5 6 2 3 2 3" xfId="2963" xr:uid="{176F986F-552E-455F-8A8E-0D8C2BFBEBB8}"/>
    <cellStyle name="Normal 5 6 2 3 2 4" xfId="2964" xr:uid="{B793CBCC-AC44-42FF-B0FD-99E3940DB7DD}"/>
    <cellStyle name="Normal 5 6 2 3 3" xfId="579" xr:uid="{C12920DD-ADE2-4F52-A696-E1C19189665B}"/>
    <cellStyle name="Normal 5 6 2 3 3 2" xfId="2965" xr:uid="{00E450C7-A9A7-47CF-8A27-1D5EB9D5C751}"/>
    <cellStyle name="Normal 5 6 2 3 3 3" xfId="2966" xr:uid="{93FBC359-68AE-4678-A376-57EE27370B73}"/>
    <cellStyle name="Normal 5 6 2 3 3 4" xfId="2967" xr:uid="{67C083D3-8F3F-48A8-88EF-DC747214CB45}"/>
    <cellStyle name="Normal 5 6 2 3 4" xfId="2968" xr:uid="{D77C55BB-7D54-409C-8C87-4DA7A6C6E2DF}"/>
    <cellStyle name="Normal 5 6 2 3 5" xfId="2969" xr:uid="{F7A09DEA-8684-4F26-8D20-2643B4403E93}"/>
    <cellStyle name="Normal 5 6 2 3 6" xfId="2970" xr:uid="{92B2C3EB-431B-4D9C-AFB0-C6D09E83B2C0}"/>
    <cellStyle name="Normal 5 6 2 4" xfId="580" xr:uid="{CE1AB1F3-3D22-4F0F-95BE-E4710A3D9DB4}"/>
    <cellStyle name="Normal 5 6 2 4 2" xfId="581" xr:uid="{EB96E041-3884-46EE-8CFE-609F28F642B3}"/>
    <cellStyle name="Normal 5 6 2 4 2 2" xfId="2971" xr:uid="{31F7B135-690F-45D1-AFD9-25436D1C26AD}"/>
    <cellStyle name="Normal 5 6 2 4 2 3" xfId="2972" xr:uid="{334DC4B2-AD4B-42EC-8048-91F1F1DC37AF}"/>
    <cellStyle name="Normal 5 6 2 4 2 4" xfId="2973" xr:uid="{1D24F3DE-BB73-4BB8-9115-AFB6ECF3D6D6}"/>
    <cellStyle name="Normal 5 6 2 4 3" xfId="2974" xr:uid="{3108F71B-4795-4973-9B8A-F150414ACC45}"/>
    <cellStyle name="Normal 5 6 2 4 4" xfId="2975" xr:uid="{85DD63B6-7CB4-49E8-9367-690D0B01780A}"/>
    <cellStyle name="Normal 5 6 2 4 5" xfId="2976" xr:uid="{28438973-45F7-4028-B23F-668F89E38BD7}"/>
    <cellStyle name="Normal 5 6 2 5" xfId="582" xr:uid="{4C544FCD-9904-4EA0-8494-BA05B862201D}"/>
    <cellStyle name="Normal 5 6 2 5 2" xfId="2977" xr:uid="{7585A6C1-74BE-4005-AF4E-5E71B7BCC284}"/>
    <cellStyle name="Normal 5 6 2 5 3" xfId="2978" xr:uid="{D7D4F8F6-BC65-4987-9E2A-42CD84685790}"/>
    <cellStyle name="Normal 5 6 2 5 4" xfId="2979" xr:uid="{C2F164F1-54A7-4C9E-BE8F-89F1ACEB7181}"/>
    <cellStyle name="Normal 5 6 2 6" xfId="2980" xr:uid="{96736129-884F-4D09-8A00-AF2BAE1318A2}"/>
    <cellStyle name="Normal 5 6 2 6 2" xfId="2981" xr:uid="{F03FA4DE-121F-41D9-AE0D-A23C826386EF}"/>
    <cellStyle name="Normal 5 6 2 6 3" xfId="2982" xr:uid="{A31DA773-15DF-43A5-9FCC-F48EDD4D0AB4}"/>
    <cellStyle name="Normal 5 6 2 6 4" xfId="2983" xr:uid="{5E13356F-808F-44A3-9F37-CA19C2F1BC15}"/>
    <cellStyle name="Normal 5 6 2 7" xfId="2984" xr:uid="{0B92D96A-CE80-49F9-9ADA-A4208D4E1B98}"/>
    <cellStyle name="Normal 5 6 2 8" xfId="2985" xr:uid="{751E50A9-9ED7-4D81-BBBF-FDE5ABF5E247}"/>
    <cellStyle name="Normal 5 6 2 9" xfId="2986" xr:uid="{2C9A7C50-9F3B-4641-86C2-92F269746995}"/>
    <cellStyle name="Normal 5 6 3" xfId="311" xr:uid="{69029F25-862F-4E2F-9546-386643229225}"/>
    <cellStyle name="Normal 5 6 3 2" xfId="583" xr:uid="{48601704-46DB-4090-9F8E-C92DCD4FD6CF}"/>
    <cellStyle name="Normal 5 6 3 2 2" xfId="584" xr:uid="{1CAF6256-5294-4F81-9FF2-5C915DBE2EA4}"/>
    <cellStyle name="Normal 5 6 3 2 2 2" xfId="1397" xr:uid="{A33B4DC5-881A-45BF-BFF0-C32E277215EF}"/>
    <cellStyle name="Normal 5 6 3 2 2 2 2" xfId="1398" xr:uid="{DEE49B3D-6741-4079-81E6-4432CB18AD91}"/>
    <cellStyle name="Normal 5 6 3 2 2 3" xfId="1399" xr:uid="{6D11CF01-2040-4AC0-A22C-54CD6C6B512B}"/>
    <cellStyle name="Normal 5 6 3 2 2 4" xfId="2987" xr:uid="{FAB48960-B763-4EE8-AF7B-7A4B1BBE83AE}"/>
    <cellStyle name="Normal 5 6 3 2 3" xfId="1400" xr:uid="{BE1FA1BF-75F1-4C70-8FC9-3131D0A92887}"/>
    <cellStyle name="Normal 5 6 3 2 3 2" xfId="1401" xr:uid="{7228800F-7E37-42A8-B1FB-6D8213830F34}"/>
    <cellStyle name="Normal 5 6 3 2 3 3" xfId="2988" xr:uid="{80FCD03F-68A5-4637-88A4-9EBDF96D7E69}"/>
    <cellStyle name="Normal 5 6 3 2 3 4" xfId="2989" xr:uid="{DCB84415-BD2C-403A-913A-CFFCA3BAE218}"/>
    <cellStyle name="Normal 5 6 3 2 4" xfId="1402" xr:uid="{759F8A4B-46E9-4767-BBD9-39F2E7855557}"/>
    <cellStyle name="Normal 5 6 3 2 5" xfId="2990" xr:uid="{DF649D82-2F9D-40AC-9FBB-EED50AE81ACD}"/>
    <cellStyle name="Normal 5 6 3 2 6" xfId="2991" xr:uid="{27F12E24-2D03-466A-8F21-20961A1F5AB3}"/>
    <cellStyle name="Normal 5 6 3 3" xfId="585" xr:uid="{73D1DBFF-B2B7-4F2D-BAC7-07461ABDCDA0}"/>
    <cellStyle name="Normal 5 6 3 3 2" xfId="1403" xr:uid="{C71937F8-EBD9-41C4-8CFC-EC7CEEEECEE1}"/>
    <cellStyle name="Normal 5 6 3 3 2 2" xfId="1404" xr:uid="{BF40BDF5-74BC-4922-8E0D-C73A19C5A857}"/>
    <cellStyle name="Normal 5 6 3 3 2 3" xfId="2992" xr:uid="{05BF3708-7D53-447E-AF74-5B7A670382C8}"/>
    <cellStyle name="Normal 5 6 3 3 2 4" xfId="2993" xr:uid="{992F3B9A-D941-4B23-A793-7A8B004F89B4}"/>
    <cellStyle name="Normal 5 6 3 3 3" xfId="1405" xr:uid="{BB995E16-0F32-481A-A377-43C5AF08FEA1}"/>
    <cellStyle name="Normal 5 6 3 3 4" xfId="2994" xr:uid="{E2B8552E-B3BB-4F07-ABD1-384AEFAEC83E}"/>
    <cellStyle name="Normal 5 6 3 3 5" xfId="2995" xr:uid="{145C312A-A976-4AA9-8F0E-141B1CB3A707}"/>
    <cellStyle name="Normal 5 6 3 4" xfId="1406" xr:uid="{B1B126FC-5A7A-41C4-9EFA-42EAC081195C}"/>
    <cellStyle name="Normal 5 6 3 4 2" xfId="1407" xr:uid="{0E2CF361-0935-4606-B03B-4F9D0E3783DA}"/>
    <cellStyle name="Normal 5 6 3 4 3" xfId="2996" xr:uid="{B996252E-D44E-4BBE-A4FF-D409BABAB2ED}"/>
    <cellStyle name="Normal 5 6 3 4 4" xfId="2997" xr:uid="{A3ADD617-CA30-4FB4-A11D-1CCE36569F10}"/>
    <cellStyle name="Normal 5 6 3 5" xfId="1408" xr:uid="{7B9C3615-0056-42FF-9998-5C20D5613411}"/>
    <cellStyle name="Normal 5 6 3 5 2" xfId="2998" xr:uid="{BDEF0EAA-9BFC-4F4C-8D62-028737192149}"/>
    <cellStyle name="Normal 5 6 3 5 3" xfId="2999" xr:uid="{15DE8F84-23B8-478E-9CC4-25403E5854A7}"/>
    <cellStyle name="Normal 5 6 3 5 4" xfId="3000" xr:uid="{79C87D43-540D-4DF2-80A1-ABEEA9DB7347}"/>
    <cellStyle name="Normal 5 6 3 6" xfId="3001" xr:uid="{F919CD11-6F87-41DA-AB37-62F1F0A194A4}"/>
    <cellStyle name="Normal 5 6 3 7" xfId="3002" xr:uid="{12EB72EB-8B84-406B-9B54-33BE63BF52DB}"/>
    <cellStyle name="Normal 5 6 3 8" xfId="3003" xr:uid="{2344E078-FD41-4133-A4AC-3C8343999837}"/>
    <cellStyle name="Normal 5 6 4" xfId="312" xr:uid="{3FE6B92A-6B10-4075-93FE-6D7ADC8189A9}"/>
    <cellStyle name="Normal 5 6 4 2" xfId="586" xr:uid="{436BE223-45B3-4781-893B-4A59C088C1B1}"/>
    <cellStyle name="Normal 5 6 4 2 2" xfId="587" xr:uid="{E6475F00-A115-4B47-8058-C3FA85D6A40D}"/>
    <cellStyle name="Normal 5 6 4 2 2 2" xfId="1409" xr:uid="{DD1D5A5E-7740-4229-A728-81647FE596F9}"/>
    <cellStyle name="Normal 5 6 4 2 2 3" xfId="3004" xr:uid="{0530F699-63AC-4A93-9726-940457E5F05A}"/>
    <cellStyle name="Normal 5 6 4 2 2 4" xfId="3005" xr:uid="{D6A14E35-8DEE-4DF7-B1CF-3CEAED5A9F90}"/>
    <cellStyle name="Normal 5 6 4 2 3" xfId="1410" xr:uid="{62535A64-4629-4426-A4E1-A44E8D425360}"/>
    <cellStyle name="Normal 5 6 4 2 4" xfId="3006" xr:uid="{42BDB013-F7F2-443C-9A2C-638DEAFF0C53}"/>
    <cellStyle name="Normal 5 6 4 2 5" xfId="3007" xr:uid="{58198637-F852-47DC-895A-537EB854E8BB}"/>
    <cellStyle name="Normal 5 6 4 3" xfId="588" xr:uid="{455F753A-54C7-4433-A1E8-F9A3381CD7CB}"/>
    <cellStyle name="Normal 5 6 4 3 2" xfId="1411" xr:uid="{8A4D7B9C-841A-4B36-AAE5-6BC656B77C50}"/>
    <cellStyle name="Normal 5 6 4 3 3" xfId="3008" xr:uid="{3A4959BC-0A8F-45E8-AC5D-13608F95863F}"/>
    <cellStyle name="Normal 5 6 4 3 4" xfId="3009" xr:uid="{53748CF2-15E1-415D-AEB3-3F8FD126956B}"/>
    <cellStyle name="Normal 5 6 4 4" xfId="1412" xr:uid="{D754631B-1833-486E-9AEF-7BC58A0DB0E6}"/>
    <cellStyle name="Normal 5 6 4 4 2" xfId="3010" xr:uid="{C89F21F0-CB13-4C3D-BCFB-81ACA15DCEBD}"/>
    <cellStyle name="Normal 5 6 4 4 3" xfId="3011" xr:uid="{47ADDBDD-4722-46BC-AB35-4A84F7798BAC}"/>
    <cellStyle name="Normal 5 6 4 4 4" xfId="3012" xr:uid="{13FC5247-137C-44B9-9BA5-63015A06AFCA}"/>
    <cellStyle name="Normal 5 6 4 5" xfId="3013" xr:uid="{85E43919-07EB-4DDE-BA76-FCF269DFEC80}"/>
    <cellStyle name="Normal 5 6 4 6" xfId="3014" xr:uid="{EA6BA1E1-8806-4807-8DB7-ECDEF3830A47}"/>
    <cellStyle name="Normal 5 6 4 7" xfId="3015" xr:uid="{6232BCF2-7F43-4929-A276-DC93A91DCB3D}"/>
    <cellStyle name="Normal 5 6 5" xfId="313" xr:uid="{E2AA1F20-0F08-46CF-A465-AAB78B1FFD6F}"/>
    <cellStyle name="Normal 5 6 5 2" xfId="589" xr:uid="{E7006061-2305-4A0B-91AB-B1ABEE348D82}"/>
    <cellStyle name="Normal 5 6 5 2 2" xfId="1413" xr:uid="{AF30F040-19F1-4137-97E7-59FBD0DA9D61}"/>
    <cellStyle name="Normal 5 6 5 2 3" xfId="3016" xr:uid="{EB559E63-6866-478C-8F2D-20A1841911DE}"/>
    <cellStyle name="Normal 5 6 5 2 4" xfId="3017" xr:uid="{A7BB258B-3A54-4D7E-8B16-C8B729B0950C}"/>
    <cellStyle name="Normal 5 6 5 3" xfId="1414" xr:uid="{9C9D33BE-7E4A-4F9B-A911-86C804C23EC7}"/>
    <cellStyle name="Normal 5 6 5 3 2" xfId="3018" xr:uid="{119FBCCC-02C4-42E1-8CC6-EE66F15F46EF}"/>
    <cellStyle name="Normal 5 6 5 3 3" xfId="3019" xr:uid="{B2E6F573-F37A-4F83-8AC1-43FC23B5CA47}"/>
    <cellStyle name="Normal 5 6 5 3 4" xfId="3020" xr:uid="{C1C385ED-4C3F-46B2-A89C-9D19525E33E3}"/>
    <cellStyle name="Normal 5 6 5 4" xfId="3021" xr:uid="{9D7CB928-D9BA-48BE-9385-3E06F2EC7F7D}"/>
    <cellStyle name="Normal 5 6 5 5" xfId="3022" xr:uid="{ADBE0358-7B31-44AF-BEFD-0C032D409862}"/>
    <cellStyle name="Normal 5 6 5 6" xfId="3023" xr:uid="{D12BEAED-04F0-473A-ABED-C33917E65880}"/>
    <cellStyle name="Normal 5 6 6" xfId="590" xr:uid="{1E180490-9B73-4955-8303-61F6D738B047}"/>
    <cellStyle name="Normal 5 6 6 2" xfId="1415" xr:uid="{9D5544E9-BF8B-4243-AD5D-231C6527BD00}"/>
    <cellStyle name="Normal 5 6 6 2 2" xfId="3024" xr:uid="{91D11A30-CC1D-4047-BCFA-A83B4BE85224}"/>
    <cellStyle name="Normal 5 6 6 2 3" xfId="3025" xr:uid="{259FE094-2F49-4F46-B802-B221DF10B5E8}"/>
    <cellStyle name="Normal 5 6 6 2 4" xfId="3026" xr:uid="{A175E4F0-05B3-433F-8E5E-03146AB0A749}"/>
    <cellStyle name="Normal 5 6 6 3" xfId="3027" xr:uid="{763E2DA3-469F-43C5-A487-7C478E3E83E9}"/>
    <cellStyle name="Normal 5 6 6 4" xfId="3028" xr:uid="{C45AB0E3-4359-43D6-837F-4E0AB93F3379}"/>
    <cellStyle name="Normal 5 6 6 5" xfId="3029" xr:uid="{334500EB-79C6-4187-8CD8-342350C14C3C}"/>
    <cellStyle name="Normal 5 6 7" xfId="1416" xr:uid="{67BD1D36-E0BB-45DB-B9E7-7FFBEBCF29B0}"/>
    <cellStyle name="Normal 5 6 7 2" xfId="3030" xr:uid="{6B5CC454-FA3B-4080-8F48-1DA1E3ACE682}"/>
    <cellStyle name="Normal 5 6 7 3" xfId="3031" xr:uid="{F0C84556-D747-46F7-BDC2-A39C4DFCDFE1}"/>
    <cellStyle name="Normal 5 6 7 4" xfId="3032" xr:uid="{04C864CC-F765-4A39-A831-6F6F4063932B}"/>
    <cellStyle name="Normal 5 6 8" xfId="3033" xr:uid="{C3FF2C2F-B50C-4F37-AA8A-ACDF4668450C}"/>
    <cellStyle name="Normal 5 6 8 2" xfId="3034" xr:uid="{29E9758E-1C2A-4E4A-A901-DAF72E0BF5C6}"/>
    <cellStyle name="Normal 5 6 8 3" xfId="3035" xr:uid="{CEF210B3-A481-4519-A978-AF81361646E5}"/>
    <cellStyle name="Normal 5 6 8 4" xfId="3036" xr:uid="{11E34BAD-D8B2-4C01-9DA0-F414B5EBC9CF}"/>
    <cellStyle name="Normal 5 6 9" xfId="3037" xr:uid="{9C553A57-D1C9-4762-8B10-6F540D0463E3}"/>
    <cellStyle name="Normal 5 7" xfId="113" xr:uid="{5DEA019B-D2CF-45EC-840A-997A8D62292A}"/>
    <cellStyle name="Normal 5 7 2" xfId="114" xr:uid="{FD68E0AF-F2EA-4009-B2AE-AC8EB9E5F595}"/>
    <cellStyle name="Normal 5 7 2 2" xfId="314" xr:uid="{D115427C-B4C1-4F39-A7EC-C71E8B9BC973}"/>
    <cellStyle name="Normal 5 7 2 2 2" xfId="591" xr:uid="{0C644A73-44CE-470E-99E4-2EB0D4A53069}"/>
    <cellStyle name="Normal 5 7 2 2 2 2" xfId="1417" xr:uid="{D997AF86-36D3-4503-8D98-3AEAA6DE8008}"/>
    <cellStyle name="Normal 5 7 2 2 2 3" xfId="3038" xr:uid="{63933C6D-F028-48CC-AEDB-626782229513}"/>
    <cellStyle name="Normal 5 7 2 2 2 4" xfId="3039" xr:uid="{60FBE183-5F44-421E-946C-D3303D0D90C8}"/>
    <cellStyle name="Normal 5 7 2 2 3" xfId="1418" xr:uid="{B230AEA6-BC72-4F2E-B556-9FCFEABF6272}"/>
    <cellStyle name="Normal 5 7 2 2 3 2" xfId="3040" xr:uid="{CD0BCE4C-CC80-4A9D-A0CF-15CB4F1B46BB}"/>
    <cellStyle name="Normal 5 7 2 2 3 3" xfId="3041" xr:uid="{E43E9612-90F1-4DC1-ACCD-E1AFCA8A5D75}"/>
    <cellStyle name="Normal 5 7 2 2 3 4" xfId="3042" xr:uid="{F896EC27-FD24-4F0F-B6FA-32E423C3DB16}"/>
    <cellStyle name="Normal 5 7 2 2 4" xfId="3043" xr:uid="{0030785D-1118-4D64-8C36-7A5418091E5F}"/>
    <cellStyle name="Normal 5 7 2 2 5" xfId="3044" xr:uid="{446B790D-A5E4-4381-A424-60C70191B73F}"/>
    <cellStyle name="Normal 5 7 2 2 6" xfId="3045" xr:uid="{4CECF8B2-3F1D-4A16-A4A5-CCF021ED0D13}"/>
    <cellStyle name="Normal 5 7 2 3" xfId="592" xr:uid="{83567A6E-2263-4BDD-B2DB-400C612978F8}"/>
    <cellStyle name="Normal 5 7 2 3 2" xfId="1419" xr:uid="{4ED6759E-6927-4E14-8FBB-CA8694E7F169}"/>
    <cellStyle name="Normal 5 7 2 3 2 2" xfId="3046" xr:uid="{011817F1-2593-4FD8-B905-1298311FFF1F}"/>
    <cellStyle name="Normal 5 7 2 3 2 3" xfId="3047" xr:uid="{00B971FB-3D1C-4A88-AA8F-8405BEDE44EB}"/>
    <cellStyle name="Normal 5 7 2 3 2 4" xfId="3048" xr:uid="{1E896767-3DCD-4031-9BE2-A92EDA3A4CDC}"/>
    <cellStyle name="Normal 5 7 2 3 3" xfId="3049" xr:uid="{4E0954C5-B20F-4F9D-B0EC-490E331BDD21}"/>
    <cellStyle name="Normal 5 7 2 3 4" xfId="3050" xr:uid="{F6A5B97F-F324-46BC-A873-C9D4AED3F927}"/>
    <cellStyle name="Normal 5 7 2 3 5" xfId="3051" xr:uid="{BDB63EA3-DE63-419B-A86F-92AA60DD2484}"/>
    <cellStyle name="Normal 5 7 2 4" xfId="1420" xr:uid="{401C3256-C0B3-46B8-AEF8-BEB373414142}"/>
    <cellStyle name="Normal 5 7 2 4 2" xfId="3052" xr:uid="{31E93EF8-2B71-45B4-A58D-771091FD140E}"/>
    <cellStyle name="Normal 5 7 2 4 3" xfId="3053" xr:uid="{B54E35F3-2F0F-4592-BA37-26DE18C71C21}"/>
    <cellStyle name="Normal 5 7 2 4 4" xfId="3054" xr:uid="{F10048D3-DCC6-4034-AB58-BF1920E2A83B}"/>
    <cellStyle name="Normal 5 7 2 5" xfId="3055" xr:uid="{8A34135C-BE93-4FDB-9BFA-EAF89A0034A7}"/>
    <cellStyle name="Normal 5 7 2 5 2" xfId="3056" xr:uid="{6DA10768-F9B5-40B2-AA91-351E12BBB321}"/>
    <cellStyle name="Normal 5 7 2 5 3" xfId="3057" xr:uid="{008D252B-029C-47D7-AB0C-7B7F162726FE}"/>
    <cellStyle name="Normal 5 7 2 5 4" xfId="3058" xr:uid="{C5294A10-A57B-4058-AED3-A48C90F1C3C9}"/>
    <cellStyle name="Normal 5 7 2 6" xfId="3059" xr:uid="{BAF4D56E-CE6A-4EAC-8FBA-ADF6FD99A19D}"/>
    <cellStyle name="Normal 5 7 2 7" xfId="3060" xr:uid="{E2918B82-52F0-4F0F-BE40-8A364D0F508D}"/>
    <cellStyle name="Normal 5 7 2 8" xfId="3061" xr:uid="{2752C0F7-5C56-42B7-8F90-323965D4A625}"/>
    <cellStyle name="Normal 5 7 3" xfId="315" xr:uid="{37E9622D-FAA7-454E-950E-E14A597BDE59}"/>
    <cellStyle name="Normal 5 7 3 2" xfId="593" xr:uid="{FA6FC716-D8CE-4957-B132-3CAB7001504B}"/>
    <cellStyle name="Normal 5 7 3 2 2" xfId="594" xr:uid="{71906888-2673-4276-B45D-D32F74686477}"/>
    <cellStyle name="Normal 5 7 3 2 3" xfId="3062" xr:uid="{7C5DCABE-A551-4EFB-B9DA-2EBFC806F019}"/>
    <cellStyle name="Normal 5 7 3 2 4" xfId="3063" xr:uid="{8936A8D9-D9BB-4649-8FAB-B9DAA7E2EFE3}"/>
    <cellStyle name="Normal 5 7 3 3" xfId="595" xr:uid="{CA8AD3F4-889F-4AA1-B714-70CCF7ED0524}"/>
    <cellStyle name="Normal 5 7 3 3 2" xfId="3064" xr:uid="{B88AD078-9F2F-453B-A129-94ABA2653611}"/>
    <cellStyle name="Normal 5 7 3 3 3" xfId="3065" xr:uid="{FF418F92-E4A3-45E2-AF03-016C8C46A644}"/>
    <cellStyle name="Normal 5 7 3 3 4" xfId="3066" xr:uid="{E7EBAF7C-C74D-4ABC-8235-8F178AA64376}"/>
    <cellStyle name="Normal 5 7 3 4" xfId="3067" xr:uid="{DB99E16B-FA87-4F94-B411-1B1FCD8F0363}"/>
    <cellStyle name="Normal 5 7 3 5" xfId="3068" xr:uid="{A36E8FC9-E136-4357-8AF8-DD02E2CA93E6}"/>
    <cellStyle name="Normal 5 7 3 6" xfId="3069" xr:uid="{13D692D8-FC29-4D34-B5A0-1379A8A3B621}"/>
    <cellStyle name="Normal 5 7 4" xfId="316" xr:uid="{AEC687E0-9298-4FB6-B9BC-500B8164AC2A}"/>
    <cellStyle name="Normal 5 7 4 2" xfId="596" xr:uid="{76374254-0F71-437B-B246-AD9F094B145E}"/>
    <cellStyle name="Normal 5 7 4 2 2" xfId="3070" xr:uid="{9A98B373-0171-4112-B8DD-62383E9EC25E}"/>
    <cellStyle name="Normal 5 7 4 2 3" xfId="3071" xr:uid="{197E9516-41DF-4F2B-B2E7-6CF34F7C09E3}"/>
    <cellStyle name="Normal 5 7 4 2 4" xfId="3072" xr:uid="{31E231F1-8824-4751-B031-8DDD6F05DA68}"/>
    <cellStyle name="Normal 5 7 4 3" xfId="3073" xr:uid="{6DFC0067-75A4-4EA3-A9F9-66A0B1C10ECF}"/>
    <cellStyle name="Normal 5 7 4 4" xfId="3074" xr:uid="{781BAED9-3578-477A-B4F5-58BEE7B74351}"/>
    <cellStyle name="Normal 5 7 4 5" xfId="3075" xr:uid="{A65AA07C-DE3F-49EF-9B8B-BE461065ACF4}"/>
    <cellStyle name="Normal 5 7 5" xfId="597" xr:uid="{8A1FBC5C-383D-490F-B35C-FAD47755F015}"/>
    <cellStyle name="Normal 5 7 5 2" xfId="3076" xr:uid="{2D8E0EA5-1FA0-480B-AFD4-2338281ED2E9}"/>
    <cellStyle name="Normal 5 7 5 3" xfId="3077" xr:uid="{C194BBFF-852A-4C91-BE8A-D27048AAC749}"/>
    <cellStyle name="Normal 5 7 5 4" xfId="3078" xr:uid="{A59D5D23-376B-402C-9E0A-7E68072C3120}"/>
    <cellStyle name="Normal 5 7 6" xfId="3079" xr:uid="{BB6C4492-7000-46CC-9FD7-1118FA98552C}"/>
    <cellStyle name="Normal 5 7 6 2" xfId="3080" xr:uid="{3327F28B-4F67-4207-B93F-0526A43C3461}"/>
    <cellStyle name="Normal 5 7 6 3" xfId="3081" xr:uid="{9BEBCA21-2990-4E88-864B-5950224E4633}"/>
    <cellStyle name="Normal 5 7 6 4" xfId="3082" xr:uid="{CADE2E22-30D9-4CC8-B348-7E8C8F12D171}"/>
    <cellStyle name="Normal 5 7 7" xfId="3083" xr:uid="{D618D50F-5A03-4666-9A15-71B28D4565F0}"/>
    <cellStyle name="Normal 5 7 8" xfId="3084" xr:uid="{5F1949C3-5BC8-46BF-A271-E6DF7DF981F7}"/>
    <cellStyle name="Normal 5 7 9" xfId="3085" xr:uid="{17356232-01EA-47AB-A682-038F8B3EAE33}"/>
    <cellStyle name="Normal 5 8" xfId="115" xr:uid="{C63890C9-63DD-4835-845D-ADFE8CF057F8}"/>
    <cellStyle name="Normal 5 8 2" xfId="317" xr:uid="{CD48CEB0-B783-4706-A215-45AF5FF075A3}"/>
    <cellStyle name="Normal 5 8 2 2" xfId="598" xr:uid="{CAEC42C1-0CCB-4DDA-B758-64044B3C46D0}"/>
    <cellStyle name="Normal 5 8 2 2 2" xfId="1421" xr:uid="{F00EB9A9-0E94-4590-84E4-0FE6051474DB}"/>
    <cellStyle name="Normal 5 8 2 2 2 2" xfId="1422" xr:uid="{6C0EC776-415E-4223-A28E-E40D3B0D8AE7}"/>
    <cellStyle name="Normal 5 8 2 2 3" xfId="1423" xr:uid="{2E74A2F3-0518-4D86-A225-F1C59544F8CC}"/>
    <cellStyle name="Normal 5 8 2 2 4" xfId="3086" xr:uid="{764A36E2-C146-4280-9792-D0ECA16F6353}"/>
    <cellStyle name="Normal 5 8 2 3" xfId="1424" xr:uid="{DFFD9C9D-38F1-4320-8BA1-74406572EE34}"/>
    <cellStyle name="Normal 5 8 2 3 2" xfId="1425" xr:uid="{C0919370-2970-422D-A9EB-BF456DE0EA28}"/>
    <cellStyle name="Normal 5 8 2 3 3" xfId="3087" xr:uid="{F6CA7AF2-3972-4743-8A40-8BC7B0D96691}"/>
    <cellStyle name="Normal 5 8 2 3 4" xfId="3088" xr:uid="{CDB923F2-7979-4614-A80E-806B12BC0AD3}"/>
    <cellStyle name="Normal 5 8 2 4" xfId="1426" xr:uid="{7F33B91E-DF13-493F-82E7-B8CF9EE6FDB7}"/>
    <cellStyle name="Normal 5 8 2 5" xfId="3089" xr:uid="{6E74D04C-9568-4C0E-A03A-55173D91CA5C}"/>
    <cellStyle name="Normal 5 8 2 6" xfId="3090" xr:uid="{9228A683-6E73-4902-B33F-0A7ABBA661FC}"/>
    <cellStyle name="Normal 5 8 3" xfId="599" xr:uid="{150F2C1D-AA8E-404A-9BD6-B67755A406DA}"/>
    <cellStyle name="Normal 5 8 3 2" xfId="1427" xr:uid="{11DBF01F-DB49-46F2-A721-7B82109A1FD8}"/>
    <cellStyle name="Normal 5 8 3 2 2" xfId="1428" xr:uid="{F05C1E1D-0F11-4CF7-8C06-D4AA3A594C56}"/>
    <cellStyle name="Normal 5 8 3 2 3" xfId="3091" xr:uid="{22CD6C8D-433E-4285-8AC9-FCEA947AB3F7}"/>
    <cellStyle name="Normal 5 8 3 2 4" xfId="3092" xr:uid="{EA59298F-8B09-4C5B-8B15-610A692335E9}"/>
    <cellStyle name="Normal 5 8 3 3" xfId="1429" xr:uid="{090DEA4D-C1B8-414C-9E87-0F3189FBD02E}"/>
    <cellStyle name="Normal 5 8 3 4" xfId="3093" xr:uid="{BD06174B-B6AF-4E28-9700-F6B420A0CCF3}"/>
    <cellStyle name="Normal 5 8 3 5" xfId="3094" xr:uid="{290F37C4-7AE5-4A70-8FDE-0ACFE85424B3}"/>
    <cellStyle name="Normal 5 8 4" xfId="1430" xr:uid="{600DE979-C6FF-48E6-A2AB-F5DF805F55BD}"/>
    <cellStyle name="Normal 5 8 4 2" xfId="1431" xr:uid="{4EE16D4D-D488-45A8-A4DD-FA7591FBCEB4}"/>
    <cellStyle name="Normal 5 8 4 3" xfId="3095" xr:uid="{CEE34266-A9F0-491A-B52D-C0F372D37E10}"/>
    <cellStyle name="Normal 5 8 4 4" xfId="3096" xr:uid="{1917147D-9A63-45D7-AF93-DF1AD6504CF8}"/>
    <cellStyle name="Normal 5 8 5" xfId="1432" xr:uid="{DC314700-4969-4E87-AE3E-A6FE358922F3}"/>
    <cellStyle name="Normal 5 8 5 2" xfId="3097" xr:uid="{9AD5292D-F3C8-4C6C-B437-2113F1BF0D44}"/>
    <cellStyle name="Normal 5 8 5 3" xfId="3098" xr:uid="{1EB6B697-F032-4EC4-B22E-D1F3805D9EB8}"/>
    <cellStyle name="Normal 5 8 5 4" xfId="3099" xr:uid="{77BBDAF0-1181-41AE-8D00-C7A922CA036D}"/>
    <cellStyle name="Normal 5 8 6" xfId="3100" xr:uid="{22CB7A2A-9AFD-4510-AE11-AA1F686D884A}"/>
    <cellStyle name="Normal 5 8 7" xfId="3101" xr:uid="{6A921444-2BA9-4DAA-B140-480E8E1FDFE6}"/>
    <cellStyle name="Normal 5 8 8" xfId="3102" xr:uid="{D636EB83-D921-4537-BA2A-CCCC98246A1D}"/>
    <cellStyle name="Normal 5 9" xfId="318" xr:uid="{DF34C993-A273-492A-A2BB-5CE0E2E1A9DD}"/>
    <cellStyle name="Normal 5 9 2" xfId="600" xr:uid="{507D8A61-33B7-4C61-9A2F-AD7423AAFF33}"/>
    <cellStyle name="Normal 5 9 2 2" xfId="601" xr:uid="{228EEFE3-5A49-4DBE-820A-B052246F8C34}"/>
    <cellStyle name="Normal 5 9 2 2 2" xfId="1433" xr:uid="{24273721-FF7F-4423-AA2F-D7D680607CF9}"/>
    <cellStyle name="Normal 5 9 2 2 3" xfId="3103" xr:uid="{C56039D5-0DD1-468C-A8B4-5BF454DA27B3}"/>
    <cellStyle name="Normal 5 9 2 2 4" xfId="3104" xr:uid="{E38F1952-F34B-464F-98C2-405A1DA2A19C}"/>
    <cellStyle name="Normal 5 9 2 3" xfId="1434" xr:uid="{84C2030C-D410-4466-AF8E-19A21E17A7E6}"/>
    <cellStyle name="Normal 5 9 2 4" xfId="3105" xr:uid="{7A7509DD-2A92-400A-B28E-92D936270E32}"/>
    <cellStyle name="Normal 5 9 2 5" xfId="3106" xr:uid="{8D2D1972-6AD9-4AA6-9EE6-4BFCB19C1816}"/>
    <cellStyle name="Normal 5 9 3" xfId="602" xr:uid="{AAE06572-4358-416F-9EFC-2A9C7E43029C}"/>
    <cellStyle name="Normal 5 9 3 2" xfId="1435" xr:uid="{3B285B42-E297-4D63-9681-EFB7E5B31065}"/>
    <cellStyle name="Normal 5 9 3 3" xfId="3107" xr:uid="{2A5B15BF-5B67-4FDE-B516-135B9E889370}"/>
    <cellStyle name="Normal 5 9 3 4" xfId="3108" xr:uid="{876DD973-9F49-4AFB-9809-FAC1427E9B6E}"/>
    <cellStyle name="Normal 5 9 4" xfId="1436" xr:uid="{569E6F7D-8E02-4DF2-BEDC-B7DDE3AEEE9E}"/>
    <cellStyle name="Normal 5 9 4 2" xfId="3109" xr:uid="{2B12B5A3-4D26-4BC0-AE14-7130876FEC93}"/>
    <cellStyle name="Normal 5 9 4 3" xfId="3110" xr:uid="{7DF828BF-BE63-473B-B3AD-6DDDA99FB573}"/>
    <cellStyle name="Normal 5 9 4 4" xfId="3111" xr:uid="{2E79B74B-C608-4AD7-9A6E-C914490AF5C7}"/>
    <cellStyle name="Normal 5 9 5" xfId="3112" xr:uid="{C0482359-1F0C-41A5-9EEE-673382A8B3F5}"/>
    <cellStyle name="Normal 5 9 6" xfId="3113" xr:uid="{2F8F062C-0CED-4EFA-BC86-F1B7A5F454BA}"/>
    <cellStyle name="Normal 5 9 7" xfId="3114" xr:uid="{9F903A04-2AFD-4E6C-B0AB-5570828A7BBE}"/>
    <cellStyle name="Normal 6" xfId="64" xr:uid="{CFDF3DAE-61B5-483C-96C7-3B9C58B8814E}"/>
    <cellStyle name="Normal 6 10" xfId="319" xr:uid="{80E001CB-B2DE-49BC-8704-BF4C453E7A78}"/>
    <cellStyle name="Normal 6 10 2" xfId="1437" xr:uid="{3B5008EF-30F5-4A5C-9C82-61A4A005012C}"/>
    <cellStyle name="Normal 6 10 2 2" xfId="3115" xr:uid="{813A8DDD-D819-4FE7-9EAD-B089633780A7}"/>
    <cellStyle name="Normal 6 10 2 2 2" xfId="4588" xr:uid="{7735DDF3-31CC-4098-AEF4-79667A83A63E}"/>
    <cellStyle name="Normal 6 10 2 3" xfId="3116" xr:uid="{D9E4B50C-B48F-4171-91B0-EFC18C015FAF}"/>
    <cellStyle name="Normal 6 10 2 4" xfId="3117" xr:uid="{81387610-5BE7-411C-9C16-E8BABE7FA48F}"/>
    <cellStyle name="Normal 6 10 2 5" xfId="5349" xr:uid="{BBEE3DB9-7C53-4D83-8058-66BE395AF5D8}"/>
    <cellStyle name="Normal 6 10 3" xfId="3118" xr:uid="{21E5EADB-F679-4CA1-977D-449594BAC129}"/>
    <cellStyle name="Normal 6 10 4" xfId="3119" xr:uid="{BB7CB999-8209-4E6F-A6BD-6669D281D0FB}"/>
    <cellStyle name="Normal 6 10 5" xfId="3120" xr:uid="{0943C6CC-7D2C-48F9-AF15-223047AD5B58}"/>
    <cellStyle name="Normal 6 11" xfId="1438" xr:uid="{0566EF16-C067-4866-B725-057CF524C0BE}"/>
    <cellStyle name="Normal 6 11 2" xfId="3121" xr:uid="{6F7825EF-0D6F-4026-AD99-50728BE19D20}"/>
    <cellStyle name="Normal 6 11 3" xfId="3122" xr:uid="{F9A97A06-3172-4145-9B8D-5C607C7909A1}"/>
    <cellStyle name="Normal 6 11 4" xfId="3123" xr:uid="{0BF4359C-960E-4F93-B966-80EBD42AA9E5}"/>
    <cellStyle name="Normal 6 12" xfId="902" xr:uid="{D3574900-1D3D-4B61-806E-CD968E9FB6E4}"/>
    <cellStyle name="Normal 6 12 2" xfId="3124" xr:uid="{4AFD877F-1368-469F-92AA-07FA367AE750}"/>
    <cellStyle name="Normal 6 12 3" xfId="3125" xr:uid="{7C43B262-DBE1-4B4C-9E2A-118A0E40998F}"/>
    <cellStyle name="Normal 6 12 4" xfId="3126" xr:uid="{17A296A1-0873-41AA-B6F7-A49F411AEF3D}"/>
    <cellStyle name="Normal 6 13" xfId="899" xr:uid="{26D67C9D-B54E-4876-8BBB-B242B181F290}"/>
    <cellStyle name="Normal 6 13 2" xfId="3128" xr:uid="{5D6266A0-44B7-47D1-9EE3-E8E8DC499FD8}"/>
    <cellStyle name="Normal 6 13 3" xfId="4315" xr:uid="{BFB50B89-7A29-4499-A2A2-30EEAF1AB8A1}"/>
    <cellStyle name="Normal 6 13 4" xfId="3127" xr:uid="{8B1B9F8D-B4B4-4989-ADCF-824552219326}"/>
    <cellStyle name="Normal 6 13 5" xfId="5319" xr:uid="{27ACC7A0-A7C2-4399-A184-304C7F8AEF69}"/>
    <cellStyle name="Normal 6 14" xfId="3129" xr:uid="{62905256-C1F5-4500-BB38-30371BACA5C2}"/>
    <cellStyle name="Normal 6 15" xfId="3130" xr:uid="{C8AC56F6-9553-4982-8E60-0D0CEC83B4F5}"/>
    <cellStyle name="Normal 6 16" xfId="3131" xr:uid="{6D76F672-CAE8-4490-864A-AD6B73AA55FD}"/>
    <cellStyle name="Normal 6 2" xfId="65" xr:uid="{33B58D6F-934B-44A5-87B1-EF0E3BC50C2C}"/>
    <cellStyle name="Normal 6 2 2" xfId="320" xr:uid="{3FDC6FD1-A373-4E06-8D92-661F6A22BAFE}"/>
    <cellStyle name="Normal 6 2 2 2" xfId="4671" xr:uid="{BC7B40B4-D1AC-45D2-8C41-286C0C35B8C7}"/>
    <cellStyle name="Normal 6 2 3" xfId="4560" xr:uid="{D1BBC1ED-6FB1-4EE5-9480-7445BBDF397E}"/>
    <cellStyle name="Normal 6 3" xfId="116" xr:uid="{D3CC6DDA-29E1-4B1F-89EA-4CC1C60CDC72}"/>
    <cellStyle name="Normal 6 3 10" xfId="3132" xr:uid="{5F20339A-FE02-44C0-BCBC-D603B1567A9B}"/>
    <cellStyle name="Normal 6 3 11" xfId="3133" xr:uid="{D242A7B8-04AB-4944-B50A-A4F7D6FED1FD}"/>
    <cellStyle name="Normal 6 3 2" xfId="117" xr:uid="{88B96907-738F-46D0-A297-D1486853CE8C}"/>
    <cellStyle name="Normal 6 3 2 2" xfId="118" xr:uid="{F56475CF-4DBE-4C73-B0FD-7C332D6591A3}"/>
    <cellStyle name="Normal 6 3 2 2 2" xfId="321" xr:uid="{247CB6C9-0214-4F6B-AF02-5573054971D8}"/>
    <cellStyle name="Normal 6 3 2 2 2 2" xfId="603" xr:uid="{0CF156EE-6AC9-4CB8-B344-2C137940E551}"/>
    <cellStyle name="Normal 6 3 2 2 2 2 2" xfId="604" xr:uid="{30F4CBDF-45E3-47A2-B0AE-44E24338D6F7}"/>
    <cellStyle name="Normal 6 3 2 2 2 2 2 2" xfId="1439" xr:uid="{AECF9C9E-0260-430A-8444-5565FA817A35}"/>
    <cellStyle name="Normal 6 3 2 2 2 2 2 2 2" xfId="1440" xr:uid="{110905CF-8609-4DE6-A980-8DF9E2F1C9F3}"/>
    <cellStyle name="Normal 6 3 2 2 2 2 2 3" xfId="1441" xr:uid="{AB973215-83AA-49EB-95D1-2A2D99B15524}"/>
    <cellStyle name="Normal 6 3 2 2 2 2 3" xfId="1442" xr:uid="{6AF83060-980D-4774-92EF-B5FA90582AF5}"/>
    <cellStyle name="Normal 6 3 2 2 2 2 3 2" xfId="1443" xr:uid="{C46251F5-931D-442A-82F1-A4C13D760622}"/>
    <cellStyle name="Normal 6 3 2 2 2 2 4" xfId="1444" xr:uid="{51A5A6BA-8ECF-4D60-B076-57545E3E4C74}"/>
    <cellStyle name="Normal 6 3 2 2 2 3" xfId="605" xr:uid="{27A46613-4EB2-408A-B6BB-83ACB0A436B8}"/>
    <cellStyle name="Normal 6 3 2 2 2 3 2" xfId="1445" xr:uid="{B958BBA9-556E-4339-9342-817555CB57A1}"/>
    <cellStyle name="Normal 6 3 2 2 2 3 2 2" xfId="1446" xr:uid="{DF82AB1C-D2DB-4C5D-958B-B1D49A31B074}"/>
    <cellStyle name="Normal 6 3 2 2 2 3 3" xfId="1447" xr:uid="{0D78C6F5-0FFA-4CC7-A44C-F253C481991B}"/>
    <cellStyle name="Normal 6 3 2 2 2 3 4" xfId="3134" xr:uid="{F68006A4-0A56-4712-A552-1C90C85102C9}"/>
    <cellStyle name="Normal 6 3 2 2 2 4" xfId="1448" xr:uid="{1D898684-A4D8-4650-A86E-36D36077B247}"/>
    <cellStyle name="Normal 6 3 2 2 2 4 2" xfId="1449" xr:uid="{67C4F189-9088-404A-BFB9-0ABEDC70D8E8}"/>
    <cellStyle name="Normal 6 3 2 2 2 5" xfId="1450" xr:uid="{321E5E41-D3A4-4DEF-A7F4-1C808D98050C}"/>
    <cellStyle name="Normal 6 3 2 2 2 6" xfId="3135" xr:uid="{B9FF66E8-35D3-4500-8775-BE3A8E196E93}"/>
    <cellStyle name="Normal 6 3 2 2 3" xfId="322" xr:uid="{42DCF043-9BD9-43BF-BCD3-1438AFA23651}"/>
    <cellStyle name="Normal 6 3 2 2 3 2" xfId="606" xr:uid="{6C5013FF-A569-4586-B777-032311A6CC5C}"/>
    <cellStyle name="Normal 6 3 2 2 3 2 2" xfId="607" xr:uid="{0AC7D6DF-797D-410B-A7A3-6E53D606A6C6}"/>
    <cellStyle name="Normal 6 3 2 2 3 2 2 2" xfId="1451" xr:uid="{DF562FB8-D20C-4F22-BC0B-D951F5370D9D}"/>
    <cellStyle name="Normal 6 3 2 2 3 2 2 2 2" xfId="1452" xr:uid="{3ED6F662-BD70-4623-BEA2-AD3C95C0053E}"/>
    <cellStyle name="Normal 6 3 2 2 3 2 2 3" xfId="1453" xr:uid="{83CA686E-23D5-4D88-AC6A-665AB9351403}"/>
    <cellStyle name="Normal 6 3 2 2 3 2 3" xfId="1454" xr:uid="{7EA3252B-9D2F-4C33-A984-5B977FFCAB24}"/>
    <cellStyle name="Normal 6 3 2 2 3 2 3 2" xfId="1455" xr:uid="{9ED7B084-1942-447F-9B20-346532669C05}"/>
    <cellStyle name="Normal 6 3 2 2 3 2 4" xfId="1456" xr:uid="{D2560DFC-4EDA-4CC8-83BA-4FB5A07C8298}"/>
    <cellStyle name="Normal 6 3 2 2 3 3" xfId="608" xr:uid="{FC455E3D-487C-44E1-A7CC-78C9C11B6466}"/>
    <cellStyle name="Normal 6 3 2 2 3 3 2" xfId="1457" xr:uid="{804029EF-A655-48A7-A0B8-3F3331A7FB20}"/>
    <cellStyle name="Normal 6 3 2 2 3 3 2 2" xfId="1458" xr:uid="{D0D108C0-3713-48E9-92B5-6555FE073DE7}"/>
    <cellStyle name="Normal 6 3 2 2 3 3 3" xfId="1459" xr:uid="{1A2B40A9-C6C9-4787-A201-5E4F787374B0}"/>
    <cellStyle name="Normal 6 3 2 2 3 4" xfId="1460" xr:uid="{00807D7C-7254-4F05-BC47-162B4827360D}"/>
    <cellStyle name="Normal 6 3 2 2 3 4 2" xfId="1461" xr:uid="{D1109916-8A50-4924-A349-D2EBFF5685FD}"/>
    <cellStyle name="Normal 6 3 2 2 3 5" xfId="1462" xr:uid="{E9AF1DDD-4746-47AD-8060-BD56C5DEDC48}"/>
    <cellStyle name="Normal 6 3 2 2 4" xfId="609" xr:uid="{38195570-ECB0-4F25-A0EF-80FB4A3335A7}"/>
    <cellStyle name="Normal 6 3 2 2 4 2" xfId="610" xr:uid="{B7FFAEDE-7D43-4B54-A863-040BEFCB287C}"/>
    <cellStyle name="Normal 6 3 2 2 4 2 2" xfId="1463" xr:uid="{9224E5E3-D2B3-4607-BABD-C9801A4A8ECD}"/>
    <cellStyle name="Normal 6 3 2 2 4 2 2 2" xfId="1464" xr:uid="{13591F34-81DF-4DC7-8BC4-33633AB76675}"/>
    <cellStyle name="Normal 6 3 2 2 4 2 3" xfId="1465" xr:uid="{7884FB00-D921-4C45-9255-2260FAA18F05}"/>
    <cellStyle name="Normal 6 3 2 2 4 3" xfId="1466" xr:uid="{21913006-03C0-4F45-8F7A-98F9A8BB0BD7}"/>
    <cellStyle name="Normal 6 3 2 2 4 3 2" xfId="1467" xr:uid="{8174DBFC-CC13-497F-9806-E4E14DD0408F}"/>
    <cellStyle name="Normal 6 3 2 2 4 4" xfId="1468" xr:uid="{D4D0C6ED-1E96-49C8-A35A-DC1F269AF13A}"/>
    <cellStyle name="Normal 6 3 2 2 5" xfId="611" xr:uid="{824E8C07-A0FD-455E-9B2F-43B2233B2B79}"/>
    <cellStyle name="Normal 6 3 2 2 5 2" xfId="1469" xr:uid="{166EC0C2-8F20-40DA-B24A-680D0FD60962}"/>
    <cellStyle name="Normal 6 3 2 2 5 2 2" xfId="1470" xr:uid="{03FCB304-3CA0-44D9-952F-B49860E9E4D6}"/>
    <cellStyle name="Normal 6 3 2 2 5 3" xfId="1471" xr:uid="{3041A94E-D322-4814-9207-B602648D7609}"/>
    <cellStyle name="Normal 6 3 2 2 5 4" xfId="3136" xr:uid="{61DC8BF3-3366-419A-97BE-C6BD87C1E73D}"/>
    <cellStyle name="Normal 6 3 2 2 6" xfId="1472" xr:uid="{FF9DB2E9-A785-47D5-AC28-39B5BD00E9D6}"/>
    <cellStyle name="Normal 6 3 2 2 6 2" xfId="1473" xr:uid="{81BBC063-78EA-4FFA-88C9-FA8409ABB1D1}"/>
    <cellStyle name="Normal 6 3 2 2 7" xfId="1474" xr:uid="{B9BB3689-658E-4B21-897D-84E9607BA2FA}"/>
    <cellStyle name="Normal 6 3 2 2 8" xfId="3137" xr:uid="{9ED3CA01-5CC3-4F08-8DDE-F1D6A73EE7D1}"/>
    <cellStyle name="Normal 6 3 2 3" xfId="323" xr:uid="{CC461809-F412-411C-B7BB-9DF6D19EB51D}"/>
    <cellStyle name="Normal 6 3 2 3 2" xfId="612" xr:uid="{98BE01EE-53CB-457B-AE4A-616049696727}"/>
    <cellStyle name="Normal 6 3 2 3 2 2" xfId="613" xr:uid="{E09B46F3-9A38-44DF-935F-458D353796DE}"/>
    <cellStyle name="Normal 6 3 2 3 2 2 2" xfId="1475" xr:uid="{150CE90A-7A07-4BAE-947B-CA9080EE81E9}"/>
    <cellStyle name="Normal 6 3 2 3 2 2 2 2" xfId="1476" xr:uid="{CEF58402-67DC-4451-B0EE-476DD1C47CD5}"/>
    <cellStyle name="Normal 6 3 2 3 2 2 3" xfId="1477" xr:uid="{65E7A23E-9157-4241-ADA0-73800E779D60}"/>
    <cellStyle name="Normal 6 3 2 3 2 3" xfId="1478" xr:uid="{7B64126A-2097-4FAC-8C59-B588FD5DF757}"/>
    <cellStyle name="Normal 6 3 2 3 2 3 2" xfId="1479" xr:uid="{227C596F-8139-46CA-9B32-5758C1789605}"/>
    <cellStyle name="Normal 6 3 2 3 2 4" xfId="1480" xr:uid="{E4AA038B-43C6-44C4-8175-4C3DA498600A}"/>
    <cellStyle name="Normal 6 3 2 3 3" xfId="614" xr:uid="{A2499928-3D41-4452-9963-BFEF5930E1E0}"/>
    <cellStyle name="Normal 6 3 2 3 3 2" xfId="1481" xr:uid="{FA024491-67D9-4025-903B-9017A30FA912}"/>
    <cellStyle name="Normal 6 3 2 3 3 2 2" xfId="1482" xr:uid="{F911CAFC-7729-4BA1-805A-9EF3F1B7E806}"/>
    <cellStyle name="Normal 6 3 2 3 3 3" xfId="1483" xr:uid="{B5FD2E5F-960F-4729-9FC7-C3E274240C36}"/>
    <cellStyle name="Normal 6 3 2 3 3 4" xfId="3138" xr:uid="{41E0A234-A721-42ED-8A8A-FA4DBAE8B385}"/>
    <cellStyle name="Normal 6 3 2 3 4" xfId="1484" xr:uid="{F682BD0D-BB27-44BA-87BE-2F38B6F0CC49}"/>
    <cellStyle name="Normal 6 3 2 3 4 2" xfId="1485" xr:uid="{1528C4B6-DDC0-4748-889D-B005690B2986}"/>
    <cellStyle name="Normal 6 3 2 3 5" xfId="1486" xr:uid="{D81B6AFE-E26C-49FF-A473-3FFAE457C7A3}"/>
    <cellStyle name="Normal 6 3 2 3 6" xfId="3139" xr:uid="{8863D1E1-A1C9-4F2A-91DC-4CAEAFBFA159}"/>
    <cellStyle name="Normal 6 3 2 4" xfId="324" xr:uid="{42252E27-883D-4657-8832-C01B81EA3601}"/>
    <cellStyle name="Normal 6 3 2 4 2" xfId="615" xr:uid="{D9A53149-FB1E-4880-BD46-9E04ED25DC7B}"/>
    <cellStyle name="Normal 6 3 2 4 2 2" xfId="616" xr:uid="{233F8B2C-0C1C-4133-8029-2CF0EC7C87C7}"/>
    <cellStyle name="Normal 6 3 2 4 2 2 2" xfId="1487" xr:uid="{D60EA31E-DC5F-46B5-A589-2ABC315B220A}"/>
    <cellStyle name="Normal 6 3 2 4 2 2 2 2" xfId="1488" xr:uid="{0D2D6ED0-D02F-4935-98F1-CF27558D328B}"/>
    <cellStyle name="Normal 6 3 2 4 2 2 3" xfId="1489" xr:uid="{A53BBEFC-FE45-4730-8369-B43AE7FD2871}"/>
    <cellStyle name="Normal 6 3 2 4 2 3" xfId="1490" xr:uid="{DDC97745-6AC8-4492-89CD-4A8105150FB8}"/>
    <cellStyle name="Normal 6 3 2 4 2 3 2" xfId="1491" xr:uid="{A70CAE16-77CC-4FF5-895A-BEA50B9775E7}"/>
    <cellStyle name="Normal 6 3 2 4 2 4" xfId="1492" xr:uid="{446C80CD-2F44-4574-A7E7-C76F42F328C5}"/>
    <cellStyle name="Normal 6 3 2 4 3" xfId="617" xr:uid="{4DF965BF-D1EC-4BEC-95FB-D7A7BE46CAC9}"/>
    <cellStyle name="Normal 6 3 2 4 3 2" xfId="1493" xr:uid="{36625DA7-D8C8-43F0-972B-D6A1A7BFDD0A}"/>
    <cellStyle name="Normal 6 3 2 4 3 2 2" xfId="1494" xr:uid="{2525B15D-857E-46BB-A966-3BD94D423C99}"/>
    <cellStyle name="Normal 6 3 2 4 3 3" xfId="1495" xr:uid="{078987E6-E5F8-41F8-BB6F-C910B0D24EFD}"/>
    <cellStyle name="Normal 6 3 2 4 4" xfId="1496" xr:uid="{F1824C2C-7CF1-40E9-9B9D-C9BFF1020869}"/>
    <cellStyle name="Normal 6 3 2 4 4 2" xfId="1497" xr:uid="{A95FE521-06AE-45CC-B277-25DF75D941D7}"/>
    <cellStyle name="Normal 6 3 2 4 5" xfId="1498" xr:uid="{9258537D-820A-404B-9692-DDF27FD4928D}"/>
    <cellStyle name="Normal 6 3 2 5" xfId="325" xr:uid="{4517C4E8-4B9F-4E36-8865-A3DCB1A12C5B}"/>
    <cellStyle name="Normal 6 3 2 5 2" xfId="618" xr:uid="{FBC01F9A-DA6C-4727-B62D-E62506C1A181}"/>
    <cellStyle name="Normal 6 3 2 5 2 2" xfId="1499" xr:uid="{EC4BD95D-12E3-4D5E-9C57-5D8F006ADA76}"/>
    <cellStyle name="Normal 6 3 2 5 2 2 2" xfId="1500" xr:uid="{D682B554-CAA1-4E95-A45A-995D1DD59B98}"/>
    <cellStyle name="Normal 6 3 2 5 2 3" xfId="1501" xr:uid="{B3004E37-B369-4368-A6E1-516D1C4D312A}"/>
    <cellStyle name="Normal 6 3 2 5 3" xfId="1502" xr:uid="{C3D36865-020C-4F29-8FC5-B79D9C4A3942}"/>
    <cellStyle name="Normal 6 3 2 5 3 2" xfId="1503" xr:uid="{A3CF9D89-3EB3-4BC4-BB1E-C82D45950A35}"/>
    <cellStyle name="Normal 6 3 2 5 4" xfId="1504" xr:uid="{8E5D1D4E-D964-4627-8A0D-433F84F595F0}"/>
    <cellStyle name="Normal 6 3 2 6" xfId="619" xr:uid="{D59B86C6-B1EB-4FED-861B-6EEAFDA75724}"/>
    <cellStyle name="Normal 6 3 2 6 2" xfId="1505" xr:uid="{86CBEDA1-6DB5-492F-80DA-6C6FEC6D156E}"/>
    <cellStyle name="Normal 6 3 2 6 2 2" xfId="1506" xr:uid="{D6CA79A3-67CC-4959-A8C0-988AE0CF3008}"/>
    <cellStyle name="Normal 6 3 2 6 3" xfId="1507" xr:uid="{DD64C3FC-9D97-44C4-8AAC-CF63B264FB90}"/>
    <cellStyle name="Normal 6 3 2 6 4" xfId="3140" xr:uid="{2ED14563-0ACF-40FC-949F-25DA767FC034}"/>
    <cellStyle name="Normal 6 3 2 7" xfId="1508" xr:uid="{D49AF2C1-0C04-47A5-901B-FB7C56DBABD2}"/>
    <cellStyle name="Normal 6 3 2 7 2" xfId="1509" xr:uid="{61399A50-0E79-4494-ABA2-4195B57DC84D}"/>
    <cellStyle name="Normal 6 3 2 8" xfId="1510" xr:uid="{D795D85C-6287-4414-868F-3712839DFF05}"/>
    <cellStyle name="Normal 6 3 2 9" xfId="3141" xr:uid="{AEB48A25-548E-405C-9C16-DB80BD54A2EC}"/>
    <cellStyle name="Normal 6 3 3" xfId="119" xr:uid="{CB3D52C7-6B14-4844-B2AB-2C795EB21FC1}"/>
    <cellStyle name="Normal 6 3 3 2" xfId="120" xr:uid="{574F63CB-FAF9-4A64-BBB2-81316096B037}"/>
    <cellStyle name="Normal 6 3 3 2 2" xfId="620" xr:uid="{9E3B0849-6810-4134-9105-38A3A49D6BEA}"/>
    <cellStyle name="Normal 6 3 3 2 2 2" xfId="621" xr:uid="{D36DD11E-D4F1-4D9D-B480-4F4D9279FD43}"/>
    <cellStyle name="Normal 6 3 3 2 2 2 2" xfId="1511" xr:uid="{3DED99AB-3E36-44AD-B2D9-AF34D1223955}"/>
    <cellStyle name="Normal 6 3 3 2 2 2 2 2" xfId="1512" xr:uid="{2019A3A5-2728-4826-9D08-D2154922D971}"/>
    <cellStyle name="Normal 6 3 3 2 2 2 3" xfId="1513" xr:uid="{B10A84EA-85B4-41F4-B44B-5AC47B6817E6}"/>
    <cellStyle name="Normal 6 3 3 2 2 3" xfId="1514" xr:uid="{F003B23A-4BD0-41F3-87F8-75C4FF43F906}"/>
    <cellStyle name="Normal 6 3 3 2 2 3 2" xfId="1515" xr:uid="{9340540D-32D7-4E0A-A1FC-1F821F2FEC85}"/>
    <cellStyle name="Normal 6 3 3 2 2 4" xfId="1516" xr:uid="{7C02B803-325C-4570-9643-95E7DFB0F936}"/>
    <cellStyle name="Normal 6 3 3 2 3" xfId="622" xr:uid="{5E00A3F7-46C5-4A76-BBAF-4A3A9237BCA1}"/>
    <cellStyle name="Normal 6 3 3 2 3 2" xfId="1517" xr:uid="{7FDD5A53-2915-4C88-888B-FED47D4DF6FF}"/>
    <cellStyle name="Normal 6 3 3 2 3 2 2" xfId="1518" xr:uid="{FAE0A5CB-C1C5-48A9-87AC-C6608A04B545}"/>
    <cellStyle name="Normal 6 3 3 2 3 3" xfId="1519" xr:uid="{D2EC9A73-1E12-46B1-9C71-EE7DB12ABB54}"/>
    <cellStyle name="Normal 6 3 3 2 3 4" xfId="3142" xr:uid="{69A73312-87DA-4193-8FEE-CD9F98BAE22A}"/>
    <cellStyle name="Normal 6 3 3 2 4" xfId="1520" xr:uid="{1F461838-21FC-47CB-9105-B660511C234C}"/>
    <cellStyle name="Normal 6 3 3 2 4 2" xfId="1521" xr:uid="{708B7B89-BD4F-4F4C-9E90-1B82507CC5F9}"/>
    <cellStyle name="Normal 6 3 3 2 5" xfId="1522" xr:uid="{B1AD0D64-75B8-4B64-AC20-E032B25D8055}"/>
    <cellStyle name="Normal 6 3 3 2 6" xfId="3143" xr:uid="{C8704555-8338-467B-94B2-6C259DF422C8}"/>
    <cellStyle name="Normal 6 3 3 3" xfId="326" xr:uid="{FE04D3BA-3D38-4480-B71A-F90A8E005468}"/>
    <cellStyle name="Normal 6 3 3 3 2" xfId="623" xr:uid="{8A75A388-A13D-4FCA-8B5D-CD33934BB169}"/>
    <cellStyle name="Normal 6 3 3 3 2 2" xfId="624" xr:uid="{7DF29112-712C-4C4E-9D19-E02940355947}"/>
    <cellStyle name="Normal 6 3 3 3 2 2 2" xfId="1523" xr:uid="{971365C7-D19D-48F2-B265-D9C2D622BED0}"/>
    <cellStyle name="Normal 6 3 3 3 2 2 2 2" xfId="1524" xr:uid="{1CB09857-6938-446F-9D4B-B351E5939030}"/>
    <cellStyle name="Normal 6 3 3 3 2 2 3" xfId="1525" xr:uid="{B8C27BC5-EB68-4F61-8C79-4229A570633C}"/>
    <cellStyle name="Normal 6 3 3 3 2 3" xfId="1526" xr:uid="{051FB64C-FAEC-4488-87F5-5CA104D1CD3D}"/>
    <cellStyle name="Normal 6 3 3 3 2 3 2" xfId="1527" xr:uid="{E3DC27D2-F151-4DB5-94D2-9AEECDA4E635}"/>
    <cellStyle name="Normal 6 3 3 3 2 4" xfId="1528" xr:uid="{406F4DA2-97FA-4672-BD45-3F1704BF8FAD}"/>
    <cellStyle name="Normal 6 3 3 3 3" xfId="625" xr:uid="{C6CDB8F1-5C7B-441D-9171-C7D971E92B07}"/>
    <cellStyle name="Normal 6 3 3 3 3 2" xfId="1529" xr:uid="{7FDC5831-77C7-433D-9B26-9D890F041E87}"/>
    <cellStyle name="Normal 6 3 3 3 3 2 2" xfId="1530" xr:uid="{542094D6-40EB-4F72-930B-29CC5891C6FD}"/>
    <cellStyle name="Normal 6 3 3 3 3 3" xfId="1531" xr:uid="{6333251F-9D55-4913-802B-E9B744AC7142}"/>
    <cellStyle name="Normal 6 3 3 3 4" xfId="1532" xr:uid="{643505D6-CCB4-4E55-8567-F6EF48D8FD5B}"/>
    <cellStyle name="Normal 6 3 3 3 4 2" xfId="1533" xr:uid="{6FF1881D-5DFE-4A69-8C4A-AE2D6C7B71E6}"/>
    <cellStyle name="Normal 6 3 3 3 5" xfId="1534" xr:uid="{AEAC73D6-D18E-4FA5-8BD6-281E0C1753D7}"/>
    <cellStyle name="Normal 6 3 3 4" xfId="327" xr:uid="{DDF1B55F-C1A8-4409-A4E1-C03E7DAB0708}"/>
    <cellStyle name="Normal 6 3 3 4 2" xfId="626" xr:uid="{1B98C4C2-CA6D-4300-89DA-B4B04C5A21DE}"/>
    <cellStyle name="Normal 6 3 3 4 2 2" xfId="1535" xr:uid="{6284ED2E-6AD1-471C-B13E-97B95F0D9F0F}"/>
    <cellStyle name="Normal 6 3 3 4 2 2 2" xfId="1536" xr:uid="{4F0649D2-684D-4C3D-8019-E8ADB6D651B2}"/>
    <cellStyle name="Normal 6 3 3 4 2 3" xfId="1537" xr:uid="{7734E763-5012-4B2E-B6D0-C4AC950E1CE4}"/>
    <cellStyle name="Normal 6 3 3 4 3" xfId="1538" xr:uid="{26375BE8-3287-494E-AC47-8EF9F2B1117B}"/>
    <cellStyle name="Normal 6 3 3 4 3 2" xfId="1539" xr:uid="{D6EB93AE-41D4-4DDF-AC97-F4A9D5710BFD}"/>
    <cellStyle name="Normal 6 3 3 4 4" xfId="1540" xr:uid="{F4AFC748-3764-4746-A918-93545259C016}"/>
    <cellStyle name="Normal 6 3 3 5" xfId="627" xr:uid="{B9427FEA-F55B-407D-B7B7-54A6847B85F5}"/>
    <cellStyle name="Normal 6 3 3 5 2" xfId="1541" xr:uid="{F5F6E77D-663D-4857-9DC9-2284F3DAF2D6}"/>
    <cellStyle name="Normal 6 3 3 5 2 2" xfId="1542" xr:uid="{45CFDAEC-9A82-4301-9B17-32AE4D969915}"/>
    <cellStyle name="Normal 6 3 3 5 3" xfId="1543" xr:uid="{02080003-2207-4BC7-A71C-01E67F1D9484}"/>
    <cellStyle name="Normal 6 3 3 5 4" xfId="3144" xr:uid="{E9224D84-FC5B-42D6-8F12-5181970B10A9}"/>
    <cellStyle name="Normal 6 3 3 6" xfId="1544" xr:uid="{3896B299-9244-43FC-86BF-A35ADFA26092}"/>
    <cellStyle name="Normal 6 3 3 6 2" xfId="1545" xr:uid="{AD2F0C76-9F91-4DEA-BF6C-BC92528A6C70}"/>
    <cellStyle name="Normal 6 3 3 7" xfId="1546" xr:uid="{296F9182-0AB7-44F9-A21E-9CC0161E52C3}"/>
    <cellStyle name="Normal 6 3 3 8" xfId="3145" xr:uid="{2DD9A5D1-120B-463E-9413-15B8DED9F2E1}"/>
    <cellStyle name="Normal 6 3 4" xfId="121" xr:uid="{EB96C1BC-AB76-45AD-BCFD-53E074770D64}"/>
    <cellStyle name="Normal 6 3 4 2" xfId="447" xr:uid="{2534C8AE-3CE2-486F-AF80-73D77E6FC6EA}"/>
    <cellStyle name="Normal 6 3 4 2 2" xfId="628" xr:uid="{43F81C1C-6743-424B-BBDF-7EC610763D44}"/>
    <cellStyle name="Normal 6 3 4 2 2 2" xfId="1547" xr:uid="{9C8B8C01-7F69-4404-AC60-45518B5F9D0F}"/>
    <cellStyle name="Normal 6 3 4 2 2 2 2" xfId="1548" xr:uid="{262015EF-99AD-4995-9AD1-571A604E5437}"/>
    <cellStyle name="Normal 6 3 4 2 2 3" xfId="1549" xr:uid="{13639978-AECA-4673-9544-E967C387501E}"/>
    <cellStyle name="Normal 6 3 4 2 2 4" xfId="3146" xr:uid="{40076A93-6919-4548-BAC5-98AC8A4F2965}"/>
    <cellStyle name="Normal 6 3 4 2 3" xfId="1550" xr:uid="{0B80A787-A568-456D-AE17-F016588190AA}"/>
    <cellStyle name="Normal 6 3 4 2 3 2" xfId="1551" xr:uid="{029462E3-2D7C-4BAE-8DEA-94FC1C66577C}"/>
    <cellStyle name="Normal 6 3 4 2 4" xfId="1552" xr:uid="{6655CD7C-779E-47A1-97B2-865B72582966}"/>
    <cellStyle name="Normal 6 3 4 2 5" xfId="3147" xr:uid="{9BB9D1FD-5466-4ACA-9A53-3CCFF83DDEAC}"/>
    <cellStyle name="Normal 6 3 4 3" xfId="629" xr:uid="{87236690-0D36-4B58-B918-95B87980C9B6}"/>
    <cellStyle name="Normal 6 3 4 3 2" xfId="1553" xr:uid="{677FFA75-DC38-40D0-AC75-310CB99B913F}"/>
    <cellStyle name="Normal 6 3 4 3 2 2" xfId="1554" xr:uid="{3E8E5B28-CC11-4BD8-9162-9D437318D220}"/>
    <cellStyle name="Normal 6 3 4 3 3" xfId="1555" xr:uid="{A5F0A82E-B53A-4E10-ABCA-B656E79D51FB}"/>
    <cellStyle name="Normal 6 3 4 3 4" xfId="3148" xr:uid="{1F98B230-DDEB-406A-9D5A-6C0698DF0390}"/>
    <cellStyle name="Normal 6 3 4 4" xfId="1556" xr:uid="{BA1C3A80-0FC9-422A-9259-727144D6DF80}"/>
    <cellStyle name="Normal 6 3 4 4 2" xfId="1557" xr:uid="{75F3EEA0-3DE9-4D56-BFA6-E21F92A278D8}"/>
    <cellStyle name="Normal 6 3 4 4 3" xfId="3149" xr:uid="{C2E1CA97-80DF-4A8E-99C1-D9AFF14A0043}"/>
    <cellStyle name="Normal 6 3 4 4 4" xfId="3150" xr:uid="{E5C43AF2-57E6-45F0-B87B-FC1DBAB3F522}"/>
    <cellStyle name="Normal 6 3 4 5" xfId="1558" xr:uid="{8449EEA7-3C9D-4A5E-B610-97B92E49DD8A}"/>
    <cellStyle name="Normal 6 3 4 6" xfId="3151" xr:uid="{DB441156-256F-4105-8A84-3DCC1732A842}"/>
    <cellStyle name="Normal 6 3 4 7" xfId="3152" xr:uid="{9A8371DB-72E2-4512-9F04-54E18B049565}"/>
    <cellStyle name="Normal 6 3 5" xfId="328" xr:uid="{285610A9-FD19-4174-9B0A-F04FBFF2856C}"/>
    <cellStyle name="Normal 6 3 5 2" xfId="630" xr:uid="{56E9DA9E-F746-4DC2-9424-06AFF27EF116}"/>
    <cellStyle name="Normal 6 3 5 2 2" xfId="631" xr:uid="{FD3973D0-5301-481D-BE26-E1E7FF2535BC}"/>
    <cellStyle name="Normal 6 3 5 2 2 2" xfId="1559" xr:uid="{A38EF54E-2AA5-4D4F-B5B0-BBAF4074C515}"/>
    <cellStyle name="Normal 6 3 5 2 2 2 2" xfId="1560" xr:uid="{1F077055-007E-446E-B9DC-C779760EF283}"/>
    <cellStyle name="Normal 6 3 5 2 2 3" xfId="1561" xr:uid="{1EEDEAAA-8BC2-404B-8D77-E16BA2A75BE4}"/>
    <cellStyle name="Normal 6 3 5 2 3" xfId="1562" xr:uid="{A6AA20FC-8F74-4BE3-A74F-9456162DA31A}"/>
    <cellStyle name="Normal 6 3 5 2 3 2" xfId="1563" xr:uid="{BEC06371-4AC7-43BA-AC31-591D290EDA51}"/>
    <cellStyle name="Normal 6 3 5 2 4" xfId="1564" xr:uid="{DDACF480-4B17-4511-9FF6-E23F93E287E9}"/>
    <cellStyle name="Normal 6 3 5 3" xfId="632" xr:uid="{981590F2-08C7-4477-9DA0-50B5597B0D3D}"/>
    <cellStyle name="Normal 6 3 5 3 2" xfId="1565" xr:uid="{0BB01158-A881-47DD-BD6C-70E72163A8FE}"/>
    <cellStyle name="Normal 6 3 5 3 2 2" xfId="1566" xr:uid="{B6CFD487-D6CA-4975-A943-68C6EBB67D29}"/>
    <cellStyle name="Normal 6 3 5 3 3" xfId="1567" xr:uid="{CC3FAE6B-05F2-4C67-A7C8-2AD55325EF95}"/>
    <cellStyle name="Normal 6 3 5 3 4" xfId="3153" xr:uid="{92FDE312-0222-4387-9EAC-457D4AA269E7}"/>
    <cellStyle name="Normal 6 3 5 4" xfId="1568" xr:uid="{DFA78DB3-B68A-41A9-A16F-75699C51B3C5}"/>
    <cellStyle name="Normal 6 3 5 4 2" xfId="1569" xr:uid="{0FF158EC-2B5A-48DF-8D9F-2C98FB6BA11A}"/>
    <cellStyle name="Normal 6 3 5 5" xfId="1570" xr:uid="{4B21A374-D188-4BE1-89CA-A4B4764A7F70}"/>
    <cellStyle name="Normal 6 3 5 6" xfId="3154" xr:uid="{3B40D8E7-B796-4C15-99D7-581537CAB416}"/>
    <cellStyle name="Normal 6 3 6" xfId="329" xr:uid="{31790F96-9039-41E9-9C00-057BFDA8AD29}"/>
    <cellStyle name="Normal 6 3 6 2" xfId="633" xr:uid="{CC4EBFD3-E454-44AA-BD52-758AE9183B04}"/>
    <cellStyle name="Normal 6 3 6 2 2" xfId="1571" xr:uid="{068ACF47-6713-42F4-9506-3772E1EEFE3A}"/>
    <cellStyle name="Normal 6 3 6 2 2 2" xfId="1572" xr:uid="{7A09294D-DC95-46A2-8A48-0F0AB8220A35}"/>
    <cellStyle name="Normal 6 3 6 2 3" xfId="1573" xr:uid="{292C0D80-4B40-4F1E-BFDC-285F79CC0F97}"/>
    <cellStyle name="Normal 6 3 6 2 4" xfId="3155" xr:uid="{8384B5F7-D191-471F-96F2-EBCB93EE030B}"/>
    <cellStyle name="Normal 6 3 6 3" xfId="1574" xr:uid="{FB8668F5-9CB7-484B-B8A2-7E445B49EE1E}"/>
    <cellStyle name="Normal 6 3 6 3 2" xfId="1575" xr:uid="{321208B5-ACB3-442A-BC47-60900096B258}"/>
    <cellStyle name="Normal 6 3 6 4" xfId="1576" xr:uid="{FA19C82F-AF34-4D6B-9200-029D1AFA4BFE}"/>
    <cellStyle name="Normal 6 3 6 5" xfId="3156" xr:uid="{0684DBF5-96B7-4044-8333-49DA982A7BC5}"/>
    <cellStyle name="Normal 6 3 7" xfId="634" xr:uid="{6A645E69-5C8E-453F-9575-08B6B5D7F91E}"/>
    <cellStyle name="Normal 6 3 7 2" xfId="1577" xr:uid="{05ADC6A0-A338-43BE-BA61-CD6761C111B4}"/>
    <cellStyle name="Normal 6 3 7 2 2" xfId="1578" xr:uid="{0D7D1C5C-48EB-4085-8726-98EA2DDC5329}"/>
    <cellStyle name="Normal 6 3 7 3" xfId="1579" xr:uid="{0C330996-F376-43A6-BB1C-0FF56628061A}"/>
    <cellStyle name="Normal 6 3 7 4" xfId="3157" xr:uid="{6A1C7FF0-73CA-4B17-B88E-9DB8A7ACF2E7}"/>
    <cellStyle name="Normal 6 3 8" xfId="1580" xr:uid="{E0D83A5A-4417-4422-9087-54CE5DDB93A0}"/>
    <cellStyle name="Normal 6 3 8 2" xfId="1581" xr:uid="{E7FC6AE2-A89C-43F4-AFC1-5541E5EC65AE}"/>
    <cellStyle name="Normal 6 3 8 3" xfId="3158" xr:uid="{43FAE280-76E3-46AD-940A-192A3875C941}"/>
    <cellStyle name="Normal 6 3 8 4" xfId="3159" xr:uid="{4ABAB562-90F4-4150-8068-ADB9AAA9B374}"/>
    <cellStyle name="Normal 6 3 9" xfId="1582" xr:uid="{B61BFA85-ED0D-41EC-B572-2CFAA7C5FD26}"/>
    <cellStyle name="Normal 6 3 9 2" xfId="4718" xr:uid="{6D1F3297-9621-41FD-88B7-CB81DBD6C9D5}"/>
    <cellStyle name="Normal 6 4" xfId="122" xr:uid="{E4D95A8E-28DF-47A8-B4F0-EB991DAA31D1}"/>
    <cellStyle name="Normal 6 4 10" xfId="3160" xr:uid="{82EE2D7C-389F-497F-966E-A8ED5579F78A}"/>
    <cellStyle name="Normal 6 4 11" xfId="3161" xr:uid="{A593BF4C-F317-4DDA-940D-575C350892B4}"/>
    <cellStyle name="Normal 6 4 2" xfId="123" xr:uid="{2F85DA40-36E0-4361-A077-5EC722B44DB1}"/>
    <cellStyle name="Normal 6 4 2 2" xfId="124" xr:uid="{110D3207-723D-475C-BC60-EEEB8C74B5EC}"/>
    <cellStyle name="Normal 6 4 2 2 2" xfId="330" xr:uid="{693ABAA0-71AE-43A2-827C-E5C31E1FCF20}"/>
    <cellStyle name="Normal 6 4 2 2 2 2" xfId="635" xr:uid="{C7D01764-D4F1-4511-8AED-49FA0DFB99A6}"/>
    <cellStyle name="Normal 6 4 2 2 2 2 2" xfId="1583" xr:uid="{7BFD4960-A849-415D-87D2-BC2F18B30E63}"/>
    <cellStyle name="Normal 6 4 2 2 2 2 2 2" xfId="1584" xr:uid="{188AB468-68C8-4E07-BE79-04D7A4B9693C}"/>
    <cellStyle name="Normal 6 4 2 2 2 2 3" xfId="1585" xr:uid="{0D52493C-054B-426C-8B63-2F5350D03623}"/>
    <cellStyle name="Normal 6 4 2 2 2 2 4" xfId="3162" xr:uid="{2D109577-E5C1-40F3-9171-39B8536A4ED4}"/>
    <cellStyle name="Normal 6 4 2 2 2 3" xfId="1586" xr:uid="{85B812A8-D922-42C9-A60C-A7ABFC04AE74}"/>
    <cellStyle name="Normal 6 4 2 2 2 3 2" xfId="1587" xr:uid="{20A261B9-02C9-4787-A493-97AF3107B8E8}"/>
    <cellStyle name="Normal 6 4 2 2 2 3 3" xfId="3163" xr:uid="{D321049F-A430-4BA6-815F-C972DE31C18D}"/>
    <cellStyle name="Normal 6 4 2 2 2 3 4" xfId="3164" xr:uid="{7DDA836C-5F5D-404D-8330-508C2AB76E7B}"/>
    <cellStyle name="Normal 6 4 2 2 2 4" xfId="1588" xr:uid="{0B76F423-D976-4A8D-9833-3EF4F025F2B2}"/>
    <cellStyle name="Normal 6 4 2 2 2 5" xfId="3165" xr:uid="{EE60AD2A-9CE2-48CA-B577-B063E6C5940F}"/>
    <cellStyle name="Normal 6 4 2 2 2 6" xfId="3166" xr:uid="{2D5B2F35-2337-454B-86E9-AF5AC0DC4BBA}"/>
    <cellStyle name="Normal 6 4 2 2 3" xfId="636" xr:uid="{4D8F0015-EA85-41D0-8CA3-94371C9F920C}"/>
    <cellStyle name="Normal 6 4 2 2 3 2" xfId="1589" xr:uid="{25D78107-4E1F-428D-8A95-6B976C55ADE4}"/>
    <cellStyle name="Normal 6 4 2 2 3 2 2" xfId="1590" xr:uid="{B4AED389-FD93-4F86-BF17-E974741A22E1}"/>
    <cellStyle name="Normal 6 4 2 2 3 2 3" xfId="3167" xr:uid="{552C7082-08C1-4B03-925A-4FB99122468F}"/>
    <cellStyle name="Normal 6 4 2 2 3 2 4" xfId="3168" xr:uid="{0969E424-588E-4B71-8178-53BE89C44CD9}"/>
    <cellStyle name="Normal 6 4 2 2 3 3" xfId="1591" xr:uid="{2621D68F-E699-4507-BCC7-555C6A3C29DE}"/>
    <cellStyle name="Normal 6 4 2 2 3 4" xfId="3169" xr:uid="{CC7EE03F-4257-4277-8A1A-3C4B55FD0F6C}"/>
    <cellStyle name="Normal 6 4 2 2 3 5" xfId="3170" xr:uid="{4EDBE6FD-351B-49D5-A72A-14C374CFFBEC}"/>
    <cellStyle name="Normal 6 4 2 2 4" xfId="1592" xr:uid="{A6BDBD08-6AA0-4C17-8CD5-1EBD9F661796}"/>
    <cellStyle name="Normal 6 4 2 2 4 2" xfId="1593" xr:uid="{70F6F8AF-9A76-440F-95BA-AD400953734E}"/>
    <cellStyle name="Normal 6 4 2 2 4 3" xfId="3171" xr:uid="{7DFFB081-3934-4DD9-B6C2-4B4077471F37}"/>
    <cellStyle name="Normal 6 4 2 2 4 4" xfId="3172" xr:uid="{7A053332-4C46-4AAB-BB3F-0C2A934E969D}"/>
    <cellStyle name="Normal 6 4 2 2 5" xfId="1594" xr:uid="{4DD4AB60-838F-4783-B123-F02A9494AD84}"/>
    <cellStyle name="Normal 6 4 2 2 5 2" xfId="3173" xr:uid="{C3015FFF-74B7-4372-A77D-1BFAB9F71687}"/>
    <cellStyle name="Normal 6 4 2 2 5 3" xfId="3174" xr:uid="{5C7F5866-4CCE-4892-ACC7-770E33177570}"/>
    <cellStyle name="Normal 6 4 2 2 5 4" xfId="3175" xr:uid="{35A3851D-AA82-46CD-BE8F-518C1AE3FCAC}"/>
    <cellStyle name="Normal 6 4 2 2 6" xfId="3176" xr:uid="{8A90E189-0BB5-4CE1-A896-A39A4C23F414}"/>
    <cellStyle name="Normal 6 4 2 2 7" xfId="3177" xr:uid="{9F54ED05-1E95-444F-93D6-41824D47BF43}"/>
    <cellStyle name="Normal 6 4 2 2 8" xfId="3178" xr:uid="{DCF6C61B-7BCA-44FF-8856-94CC9B69DA7B}"/>
    <cellStyle name="Normal 6 4 2 3" xfId="331" xr:uid="{55CD1AAA-92ED-448D-AD5D-59622D2B1335}"/>
    <cellStyle name="Normal 6 4 2 3 2" xfId="637" xr:uid="{EA7980ED-918B-40D5-9324-AD201480E287}"/>
    <cellStyle name="Normal 6 4 2 3 2 2" xfId="638" xr:uid="{B9191CA3-EFD3-4E0A-ABEE-16C621BC11C6}"/>
    <cellStyle name="Normal 6 4 2 3 2 2 2" xfId="1595" xr:uid="{86A2FF99-63C7-4F63-8B46-0CC4FDD2CF10}"/>
    <cellStyle name="Normal 6 4 2 3 2 2 2 2" xfId="1596" xr:uid="{E755151B-F9A7-4402-8FE2-A603967583E3}"/>
    <cellStyle name="Normal 6 4 2 3 2 2 3" xfId="1597" xr:uid="{ADFA7AA7-FF91-4FFE-A42E-673A995C90CA}"/>
    <cellStyle name="Normal 6 4 2 3 2 3" xfId="1598" xr:uid="{778A8F61-EB0F-4B9C-AACF-E1FDDAC2BEFA}"/>
    <cellStyle name="Normal 6 4 2 3 2 3 2" xfId="1599" xr:uid="{EABC331D-1741-4F9D-9CC3-E3B354F05E3D}"/>
    <cellStyle name="Normal 6 4 2 3 2 4" xfId="1600" xr:uid="{9E14E7A8-1484-4173-A52A-A06C02943365}"/>
    <cellStyle name="Normal 6 4 2 3 3" xfId="639" xr:uid="{F7E48FA8-2241-43A9-930E-D4879E1E7DF3}"/>
    <cellStyle name="Normal 6 4 2 3 3 2" xfId="1601" xr:uid="{19CC4437-66DE-46CC-9F11-6C205D264672}"/>
    <cellStyle name="Normal 6 4 2 3 3 2 2" xfId="1602" xr:uid="{6CB953BC-B935-4F2C-A15A-B8600A9EC305}"/>
    <cellStyle name="Normal 6 4 2 3 3 3" xfId="1603" xr:uid="{E6221542-1B3A-4D58-8E96-2D9DB1C5651C}"/>
    <cellStyle name="Normal 6 4 2 3 3 4" xfId="3179" xr:uid="{775FC145-8794-47B6-8895-184B8A2129DA}"/>
    <cellStyle name="Normal 6 4 2 3 4" xfId="1604" xr:uid="{CAE3368B-69B8-48DC-B041-E35259831F24}"/>
    <cellStyle name="Normal 6 4 2 3 4 2" xfId="1605" xr:uid="{BF161915-2067-4016-B6EA-D4E20BC5D8EF}"/>
    <cellStyle name="Normal 6 4 2 3 5" xfId="1606" xr:uid="{C5B8B3DB-BE47-4EB2-B4F5-8BE78569F4CA}"/>
    <cellStyle name="Normal 6 4 2 3 6" xfId="3180" xr:uid="{3F830ECA-D218-4F0F-A3C0-37A16E558294}"/>
    <cellStyle name="Normal 6 4 2 4" xfId="332" xr:uid="{CB3D0967-1CC8-4EC3-B4C6-6E4FF808BED8}"/>
    <cellStyle name="Normal 6 4 2 4 2" xfId="640" xr:uid="{868BF4A9-92A3-427B-A2A9-12E9C38B4868}"/>
    <cellStyle name="Normal 6 4 2 4 2 2" xfId="1607" xr:uid="{191F5849-CF2B-40E0-AD85-39733214284C}"/>
    <cellStyle name="Normal 6 4 2 4 2 2 2" xfId="1608" xr:uid="{46625FEB-6193-42B4-8F0C-266E198045C5}"/>
    <cellStyle name="Normal 6 4 2 4 2 3" xfId="1609" xr:uid="{073F8041-C421-4BBC-8740-9691F391E52B}"/>
    <cellStyle name="Normal 6 4 2 4 2 4" xfId="3181" xr:uid="{450432FB-9480-40D8-95DD-572625E96024}"/>
    <cellStyle name="Normal 6 4 2 4 3" xfId="1610" xr:uid="{27CF7923-018B-4823-A1DD-6A9143A18E2E}"/>
    <cellStyle name="Normal 6 4 2 4 3 2" xfId="1611" xr:uid="{90FCEEB9-5E10-4CC5-8484-FB4DA5F52139}"/>
    <cellStyle name="Normal 6 4 2 4 4" xfId="1612" xr:uid="{E134D65B-A622-4DCE-B047-3D0F9F3A5CA9}"/>
    <cellStyle name="Normal 6 4 2 4 5" xfId="3182" xr:uid="{89793D4B-BA82-4F97-B660-DEF59D487EFF}"/>
    <cellStyle name="Normal 6 4 2 5" xfId="333" xr:uid="{281C373F-0E46-459F-9FD8-D60AFD9BBCA2}"/>
    <cellStyle name="Normal 6 4 2 5 2" xfId="1613" xr:uid="{47EC21DF-7BD5-4478-A076-D54249229654}"/>
    <cellStyle name="Normal 6 4 2 5 2 2" xfId="1614" xr:uid="{F35D9F75-28C8-44F9-97B4-9D513BD9E0B6}"/>
    <cellStyle name="Normal 6 4 2 5 3" xfId="1615" xr:uid="{55DC771F-1EE5-47E3-963F-6B18CC59514F}"/>
    <cellStyle name="Normal 6 4 2 5 4" xfId="3183" xr:uid="{A4BC252D-9BE9-4534-9C67-FA9CF83DAACD}"/>
    <cellStyle name="Normal 6 4 2 6" xfId="1616" xr:uid="{61B85117-2CD6-4076-A718-DED336AAF2BA}"/>
    <cellStyle name="Normal 6 4 2 6 2" xfId="1617" xr:uid="{24E790FF-1804-4240-B057-702190591DAA}"/>
    <cellStyle name="Normal 6 4 2 6 3" xfId="3184" xr:uid="{DD290FB8-0843-4878-AE9F-8B8C0DD6A08B}"/>
    <cellStyle name="Normal 6 4 2 6 4" xfId="3185" xr:uid="{FE54BB16-D7C2-4627-A3DC-275480EC9097}"/>
    <cellStyle name="Normal 6 4 2 7" xfId="1618" xr:uid="{788DFB18-D032-432A-9DD8-DF3C7227B074}"/>
    <cellStyle name="Normal 6 4 2 8" xfId="3186" xr:uid="{6E22BEE8-D3D2-400C-9DC3-47362C42E925}"/>
    <cellStyle name="Normal 6 4 2 9" xfId="3187" xr:uid="{9C897546-4AAC-4774-BB85-1F4A39B76DDB}"/>
    <cellStyle name="Normal 6 4 3" xfId="125" xr:uid="{B485D5B3-A948-45E0-9AAB-E3D39F312B6F}"/>
    <cellStyle name="Normal 6 4 3 2" xfId="126" xr:uid="{0AADEF6A-2E6F-4A25-9A75-969498C5611B}"/>
    <cellStyle name="Normal 6 4 3 2 2" xfId="641" xr:uid="{3AC78CE2-C6C0-4663-A547-9C14A6AA9953}"/>
    <cellStyle name="Normal 6 4 3 2 2 2" xfId="1619" xr:uid="{DD4C4456-D046-4AFB-8838-D0BEC9DC63AE}"/>
    <cellStyle name="Normal 6 4 3 2 2 2 2" xfId="1620" xr:uid="{BA4C5FC6-EF56-489C-9CF6-E09B32DFB87E}"/>
    <cellStyle name="Normal 6 4 3 2 2 2 2 2" xfId="4476" xr:uid="{7D6CF806-7B85-4DA9-B5D9-79FA910CEC3D}"/>
    <cellStyle name="Normal 6 4 3 2 2 2 3" xfId="4477" xr:uid="{3D3CFC13-25D1-44F5-8F1E-4A2CE2D787C0}"/>
    <cellStyle name="Normal 6 4 3 2 2 3" xfId="1621" xr:uid="{D6CC832F-9C1D-4A14-AC80-CB238BC47B16}"/>
    <cellStyle name="Normal 6 4 3 2 2 3 2" xfId="4478" xr:uid="{12ACC332-F93A-4349-B1F1-8446BE17A67A}"/>
    <cellStyle name="Normal 6 4 3 2 2 4" xfId="3188" xr:uid="{926D78C5-CEEA-441B-ADC1-5B473D0BDF96}"/>
    <cellStyle name="Normal 6 4 3 2 3" xfId="1622" xr:uid="{B2675448-1327-4EF1-835F-8552A9FEA07D}"/>
    <cellStyle name="Normal 6 4 3 2 3 2" xfId="1623" xr:uid="{884805FE-03BF-4560-896B-B772F7C233F4}"/>
    <cellStyle name="Normal 6 4 3 2 3 2 2" xfId="4479" xr:uid="{89192B9F-AF35-428A-B8BB-AA13B1BBD35B}"/>
    <cellStyle name="Normal 6 4 3 2 3 3" xfId="3189" xr:uid="{4C3498DC-01E1-4FB7-A19D-A518F872690E}"/>
    <cellStyle name="Normal 6 4 3 2 3 4" xfId="3190" xr:uid="{EC77C381-47C6-4215-9A8B-684440DE743F}"/>
    <cellStyle name="Normal 6 4 3 2 4" xfId="1624" xr:uid="{84CEA4ED-A279-4570-BDEE-BAAEFF268EE4}"/>
    <cellStyle name="Normal 6 4 3 2 4 2" xfId="4480" xr:uid="{5C8AF60C-2B5C-4124-9C8D-1310DDD8D94E}"/>
    <cellStyle name="Normal 6 4 3 2 5" xfId="3191" xr:uid="{DB9545C2-9E1A-481D-A5A4-6690E42EBE47}"/>
    <cellStyle name="Normal 6 4 3 2 6" xfId="3192" xr:uid="{E4920E49-2DF3-4906-94DE-0F0A7D66419D}"/>
    <cellStyle name="Normal 6 4 3 3" xfId="334" xr:uid="{91A5ADF7-2420-4816-BDEC-2A88E5808308}"/>
    <cellStyle name="Normal 6 4 3 3 2" xfId="1625" xr:uid="{1475869A-549E-4733-A9B0-6FB3533DD86E}"/>
    <cellStyle name="Normal 6 4 3 3 2 2" xfId="1626" xr:uid="{C4F36B2D-74C5-4C8C-AA89-E013CDD7F536}"/>
    <cellStyle name="Normal 6 4 3 3 2 2 2" xfId="4481" xr:uid="{AC9B70D2-D577-4F17-84FD-84B56C0A7F84}"/>
    <cellStyle name="Normal 6 4 3 3 2 3" xfId="3193" xr:uid="{1C9FA9B1-234B-41A5-A953-068412339C10}"/>
    <cellStyle name="Normal 6 4 3 3 2 4" xfId="3194" xr:uid="{F33BA667-C3CD-48D2-BFE5-234FBA64C687}"/>
    <cellStyle name="Normal 6 4 3 3 3" xfId="1627" xr:uid="{15297362-60BA-4970-B4E2-1B74A252EC13}"/>
    <cellStyle name="Normal 6 4 3 3 3 2" xfId="4482" xr:uid="{0FC92FEE-A6BD-4332-A2DE-D2C4DD7CA707}"/>
    <cellStyle name="Normal 6 4 3 3 4" xfId="3195" xr:uid="{2E1C5073-98F0-4C76-9452-3368B1923572}"/>
    <cellStyle name="Normal 6 4 3 3 5" xfId="3196" xr:uid="{FB8CDDFE-B604-49B7-A17E-8409B227A6A8}"/>
    <cellStyle name="Normal 6 4 3 4" xfId="1628" xr:uid="{6581B6E8-B5B5-400C-AB6D-36AB8671E6B0}"/>
    <cellStyle name="Normal 6 4 3 4 2" xfId="1629" xr:uid="{4CC8FE65-E677-48DB-959E-4CDBFB3E7221}"/>
    <cellStyle name="Normal 6 4 3 4 2 2" xfId="4483" xr:uid="{ABCD47A6-8843-4CA4-A7BA-0B5B0A638859}"/>
    <cellStyle name="Normal 6 4 3 4 3" xfId="3197" xr:uid="{B7C28DBB-914D-4DCA-A81E-D4CF761214DE}"/>
    <cellStyle name="Normal 6 4 3 4 4" xfId="3198" xr:uid="{67458A59-6B7A-4B98-ADB9-117A7D28AE25}"/>
    <cellStyle name="Normal 6 4 3 5" xfId="1630" xr:uid="{FE41C7C3-2945-4A3F-83FD-5A92005FAA6B}"/>
    <cellStyle name="Normal 6 4 3 5 2" xfId="3199" xr:uid="{82B528A9-DED7-453A-AAD4-4D0E8CD19262}"/>
    <cellStyle name="Normal 6 4 3 5 3" xfId="3200" xr:uid="{73BD0CD6-9B34-4D05-A48B-00918A5F3C19}"/>
    <cellStyle name="Normal 6 4 3 5 4" xfId="3201" xr:uid="{7569A0ED-4E96-4D55-8AC0-03B5B6F46765}"/>
    <cellStyle name="Normal 6 4 3 6" xfId="3202" xr:uid="{7A94E05B-59EC-4EE2-B896-5711732D4B15}"/>
    <cellStyle name="Normal 6 4 3 7" xfId="3203" xr:uid="{23CDEB29-4F84-4CA0-81DB-A7D6960D7813}"/>
    <cellStyle name="Normal 6 4 3 8" xfId="3204" xr:uid="{2A9A97CD-BFE0-4780-8D96-2B946E776B92}"/>
    <cellStyle name="Normal 6 4 4" xfId="127" xr:uid="{4206D94B-746A-44F0-ABFA-7A82ACFA5ED5}"/>
    <cellStyle name="Normal 6 4 4 2" xfId="642" xr:uid="{288A74BA-65EB-4351-9200-DA8268E385D2}"/>
    <cellStyle name="Normal 6 4 4 2 2" xfId="643" xr:uid="{103263AD-81DD-4F26-8B69-7C70D17898F9}"/>
    <cellStyle name="Normal 6 4 4 2 2 2" xfId="1631" xr:uid="{EE18A742-FE7A-49EA-9024-94FEB00EBCDF}"/>
    <cellStyle name="Normal 6 4 4 2 2 2 2" xfId="1632" xr:uid="{6A99C22D-D363-40D0-AA19-A478F35B14C3}"/>
    <cellStyle name="Normal 6 4 4 2 2 3" xfId="1633" xr:uid="{F315C359-1577-45D9-B1A8-A352391FC24B}"/>
    <cellStyle name="Normal 6 4 4 2 2 4" xfId="3205" xr:uid="{9CD7798D-CF5F-44E9-841F-7C2917F30878}"/>
    <cellStyle name="Normal 6 4 4 2 3" xfId="1634" xr:uid="{A9B2BF51-AB57-42E9-9AA8-6E484B6B036C}"/>
    <cellStyle name="Normal 6 4 4 2 3 2" xfId="1635" xr:uid="{1D8A0C1E-4143-4635-99DC-7094FE926AF5}"/>
    <cellStyle name="Normal 6 4 4 2 4" xfId="1636" xr:uid="{2CA2A851-52E9-4A85-8764-3C64A5A254B2}"/>
    <cellStyle name="Normal 6 4 4 2 5" xfId="3206" xr:uid="{D8C1526F-C2E4-40FD-A1EE-C51D9EF08DB6}"/>
    <cellStyle name="Normal 6 4 4 3" xfId="644" xr:uid="{7E037110-F641-4D47-9771-ACD9A4F7E2B0}"/>
    <cellStyle name="Normal 6 4 4 3 2" xfId="1637" xr:uid="{1C0705B4-EDFC-4F4F-97A4-E11D2476C7B6}"/>
    <cellStyle name="Normal 6 4 4 3 2 2" xfId="1638" xr:uid="{93F31141-C23A-403B-B0E7-A2B2886CAE7B}"/>
    <cellStyle name="Normal 6 4 4 3 3" xfId="1639" xr:uid="{F60F68BF-6DBE-4AF5-A13C-9246B9875C2A}"/>
    <cellStyle name="Normal 6 4 4 3 4" xfId="3207" xr:uid="{1293C11C-1ED3-44B3-823D-3A10EA1F6F0E}"/>
    <cellStyle name="Normal 6 4 4 4" xfId="1640" xr:uid="{9F1119CD-6F88-4FEE-A1B1-0B45D1F3305E}"/>
    <cellStyle name="Normal 6 4 4 4 2" xfId="1641" xr:uid="{C0B513C7-E1F2-4D76-B299-45679FD87218}"/>
    <cellStyle name="Normal 6 4 4 4 3" xfId="3208" xr:uid="{E4E4E42D-08CE-4FF9-9E19-BFF133C37083}"/>
    <cellStyle name="Normal 6 4 4 4 4" xfId="3209" xr:uid="{5407AF4A-DDE0-4146-B67C-C9414D7E8C90}"/>
    <cellStyle name="Normal 6 4 4 5" xfId="1642" xr:uid="{2791B9EE-C172-4AE2-AE5C-577E3069A92B}"/>
    <cellStyle name="Normal 6 4 4 6" xfId="3210" xr:uid="{60B1A3F7-2A0C-4574-8920-ED3E71115CFB}"/>
    <cellStyle name="Normal 6 4 4 7" xfId="3211" xr:uid="{CD7BEE17-E7C8-464A-BC31-D7B3F14A8652}"/>
    <cellStyle name="Normal 6 4 5" xfId="335" xr:uid="{25AE6372-21DA-4615-87CD-FCC2B6609F9D}"/>
    <cellStyle name="Normal 6 4 5 2" xfId="645" xr:uid="{571D993C-1315-4700-AA00-D55B268259A3}"/>
    <cellStyle name="Normal 6 4 5 2 2" xfId="1643" xr:uid="{7AC2367C-7325-4424-BD81-C83EA33F3D47}"/>
    <cellStyle name="Normal 6 4 5 2 2 2" xfId="1644" xr:uid="{4BC1B02F-9ED9-4CD9-B1D7-93643594E3DD}"/>
    <cellStyle name="Normal 6 4 5 2 3" xfId="1645" xr:uid="{7B2EB17E-0BED-4CA7-9DE5-CCDD7E9CAFB1}"/>
    <cellStyle name="Normal 6 4 5 2 4" xfId="3212" xr:uid="{A0ACC850-B063-4E3E-BE1D-EE6B431BC301}"/>
    <cellStyle name="Normal 6 4 5 3" xfId="1646" xr:uid="{BE0B6956-734A-424D-9680-5D1A8947436F}"/>
    <cellStyle name="Normal 6 4 5 3 2" xfId="1647" xr:uid="{3201D5BC-DEB1-4609-84E3-10ACBB55BAB4}"/>
    <cellStyle name="Normal 6 4 5 3 3" xfId="3213" xr:uid="{00BE30CD-D9DC-42AD-A364-0516C6601600}"/>
    <cellStyle name="Normal 6 4 5 3 4" xfId="3214" xr:uid="{6D12D1D4-549F-43C7-80EB-9D0812A38663}"/>
    <cellStyle name="Normal 6 4 5 4" xfId="1648" xr:uid="{527EF4D0-FBA6-41FF-85CD-6E428FE9B90E}"/>
    <cellStyle name="Normal 6 4 5 5" xfId="3215" xr:uid="{0AD4F5AE-3B28-4257-8D01-9E9F6F8C35E9}"/>
    <cellStyle name="Normal 6 4 5 6" xfId="3216" xr:uid="{A4E2D006-1935-46F1-867B-BE4C807E88F7}"/>
    <cellStyle name="Normal 6 4 6" xfId="336" xr:uid="{3643830C-EC47-4895-88FE-073365D687A4}"/>
    <cellStyle name="Normal 6 4 6 2" xfId="1649" xr:uid="{59CB8A21-F7B2-4C13-B360-82CD5D632982}"/>
    <cellStyle name="Normal 6 4 6 2 2" xfId="1650" xr:uid="{B4E028BA-CC43-4DC5-8EE6-626400B573AA}"/>
    <cellStyle name="Normal 6 4 6 2 3" xfId="3217" xr:uid="{040ADC3E-487E-4BD5-851C-6D6BC5DCC8AE}"/>
    <cellStyle name="Normal 6 4 6 2 4" xfId="3218" xr:uid="{44F2A15C-E889-4627-BA43-0634CF667BAE}"/>
    <cellStyle name="Normal 6 4 6 3" xfId="1651" xr:uid="{4F6B9E74-F047-4F57-9C13-1E62F650712D}"/>
    <cellStyle name="Normal 6 4 6 4" xfId="3219" xr:uid="{0BF42A75-A58F-48EE-ADA5-59F6AF6E5E20}"/>
    <cellStyle name="Normal 6 4 6 5" xfId="3220" xr:uid="{A0402ECD-1AA4-43D0-A512-E36A265504D2}"/>
    <cellStyle name="Normal 6 4 7" xfId="1652" xr:uid="{35BCF3A3-17A8-4B26-9528-21B294E6809F}"/>
    <cellStyle name="Normal 6 4 7 2" xfId="1653" xr:uid="{4C536FB6-22D6-4AC3-86F8-5BC5DB1B608C}"/>
    <cellStyle name="Normal 6 4 7 3" xfId="3221" xr:uid="{8D2CDED6-BDF0-471F-8010-56630328B74D}"/>
    <cellStyle name="Normal 6 4 7 3 2" xfId="4407" xr:uid="{60BE778C-377A-43A4-B09C-735B531A4A3B}"/>
    <cellStyle name="Normal 6 4 7 3 3" xfId="4685" xr:uid="{4A9891C9-34E9-49C8-AF29-9792E02DDCBE}"/>
    <cellStyle name="Normal 6 4 7 4" xfId="3222" xr:uid="{56D5B3EB-B5D3-4007-8CD0-B3C21D7A13E5}"/>
    <cellStyle name="Normal 6 4 8" xfId="1654" xr:uid="{3C5C3908-50C4-495E-BEAF-7D53A67E9319}"/>
    <cellStyle name="Normal 6 4 8 2" xfId="3223" xr:uid="{1738F989-AB04-4E66-965E-8DBA9FA7764F}"/>
    <cellStyle name="Normal 6 4 8 3" xfId="3224" xr:uid="{EDA0D1B6-6DF0-4925-AE65-1EDD5E726B9E}"/>
    <cellStyle name="Normal 6 4 8 4" xfId="3225" xr:uid="{9745B09D-7CA4-472E-899D-C71219F64665}"/>
    <cellStyle name="Normal 6 4 9" xfId="3226" xr:uid="{55BB5D0D-A03D-4937-887D-1602B8C325F2}"/>
    <cellStyle name="Normal 6 5" xfId="128" xr:uid="{8C56A8B0-048D-426C-88AD-D95778459425}"/>
    <cellStyle name="Normal 6 5 10" xfId="3227" xr:uid="{B8277D25-B22F-49D4-A314-D43E59D003B0}"/>
    <cellStyle name="Normal 6 5 11" xfId="3228" xr:uid="{274158DF-8716-4F04-A252-E7639593F96C}"/>
    <cellStyle name="Normal 6 5 2" xfId="129" xr:uid="{F8F72BE9-AE19-4479-AECB-D67BB6D1DDFB}"/>
    <cellStyle name="Normal 6 5 2 2" xfId="337" xr:uid="{30B41B40-EEAD-4F92-A387-2C29AFAF16DB}"/>
    <cellStyle name="Normal 6 5 2 2 2" xfId="646" xr:uid="{3D8954D1-3A0A-4E80-B33F-B4BDAC751AED}"/>
    <cellStyle name="Normal 6 5 2 2 2 2" xfId="647" xr:uid="{FD0A6D82-0B7F-4ADD-B3B1-49CD1FEC952E}"/>
    <cellStyle name="Normal 6 5 2 2 2 2 2" xfId="1655" xr:uid="{26C0CB12-4A26-4EA7-8FA2-DC00A29CCA74}"/>
    <cellStyle name="Normal 6 5 2 2 2 2 3" xfId="3229" xr:uid="{14717747-BC58-4EB4-BB06-75150CBF4D3C}"/>
    <cellStyle name="Normal 6 5 2 2 2 2 4" xfId="3230" xr:uid="{B5D2A603-0A81-434A-A7A4-6D9086982F09}"/>
    <cellStyle name="Normal 6 5 2 2 2 3" xfId="1656" xr:uid="{DFB6D581-217C-44CF-8647-20D3D6824A1B}"/>
    <cellStyle name="Normal 6 5 2 2 2 3 2" xfId="3231" xr:uid="{1D435673-8B1F-4F40-A611-F215AB41FDD2}"/>
    <cellStyle name="Normal 6 5 2 2 2 3 3" xfId="3232" xr:uid="{B3C64272-5B44-4C52-BACE-8AF8F7C64B7E}"/>
    <cellStyle name="Normal 6 5 2 2 2 3 4" xfId="3233" xr:uid="{4AAC3EC0-E3EE-4E95-8D19-4A5D505A97CB}"/>
    <cellStyle name="Normal 6 5 2 2 2 4" xfId="3234" xr:uid="{398C61FB-8491-43B1-9EA5-E81E90611D2C}"/>
    <cellStyle name="Normal 6 5 2 2 2 5" xfId="3235" xr:uid="{7C77BE87-9520-4C39-9BAF-19248A45DBD3}"/>
    <cellStyle name="Normal 6 5 2 2 2 6" xfId="3236" xr:uid="{B574D198-81E0-434D-BDA7-1765D353EA70}"/>
    <cellStyle name="Normal 6 5 2 2 3" xfId="648" xr:uid="{E8B1D0CF-8EA4-40ED-974D-AD5596130CC2}"/>
    <cellStyle name="Normal 6 5 2 2 3 2" xfId="1657" xr:uid="{183A4AE2-C7ED-4A7C-8BE4-B9F2A611CD2B}"/>
    <cellStyle name="Normal 6 5 2 2 3 2 2" xfId="3237" xr:uid="{DD956954-D1F0-4315-A6CD-DA6F3AFE4FD1}"/>
    <cellStyle name="Normal 6 5 2 2 3 2 3" xfId="3238" xr:uid="{9A419BA3-01B1-49C5-A8C2-1E41FEF06159}"/>
    <cellStyle name="Normal 6 5 2 2 3 2 4" xfId="3239" xr:uid="{AD22EF61-AC8D-4ED9-A206-6811618B7D50}"/>
    <cellStyle name="Normal 6 5 2 2 3 3" xfId="3240" xr:uid="{9A56F44A-416C-4213-98CD-250A0AD9122C}"/>
    <cellStyle name="Normal 6 5 2 2 3 4" xfId="3241" xr:uid="{F196F505-E135-4D83-B71E-866913B31A1C}"/>
    <cellStyle name="Normal 6 5 2 2 3 5" xfId="3242" xr:uid="{F788D365-0E30-48D5-8E38-AC4A409EC082}"/>
    <cellStyle name="Normal 6 5 2 2 4" xfId="1658" xr:uid="{611D791C-5C96-41D9-9430-2486D6B566D4}"/>
    <cellStyle name="Normal 6 5 2 2 4 2" xfId="3243" xr:uid="{DA82E7F7-3E93-47C0-9540-B0DF99744699}"/>
    <cellStyle name="Normal 6 5 2 2 4 3" xfId="3244" xr:uid="{9E8E9015-55FF-48C2-89DB-CB5CEC8446DD}"/>
    <cellStyle name="Normal 6 5 2 2 4 4" xfId="3245" xr:uid="{6D5DDA25-AAA8-4E6E-A387-5FAFD1D4D140}"/>
    <cellStyle name="Normal 6 5 2 2 5" xfId="3246" xr:uid="{DE8816C8-F2F9-4D73-9294-2600F0768417}"/>
    <cellStyle name="Normal 6 5 2 2 5 2" xfId="3247" xr:uid="{2E8C8CCF-23B8-4CD9-B247-85B6E3F2322D}"/>
    <cellStyle name="Normal 6 5 2 2 5 3" xfId="3248" xr:uid="{FC6D8EFD-4D7E-44F7-A15C-8AA87E9A5FAD}"/>
    <cellStyle name="Normal 6 5 2 2 5 4" xfId="3249" xr:uid="{5156206D-4F29-462E-BF7F-AF5605BC8BF7}"/>
    <cellStyle name="Normal 6 5 2 2 6" xfId="3250" xr:uid="{C3230E3A-DF4C-4239-8C90-53ECA293C29F}"/>
    <cellStyle name="Normal 6 5 2 2 7" xfId="3251" xr:uid="{9157E57F-26F1-4D9A-948F-8E032505AB36}"/>
    <cellStyle name="Normal 6 5 2 2 8" xfId="3252" xr:uid="{18CEA8C4-AA4F-421B-BF02-28DAA9FA983A}"/>
    <cellStyle name="Normal 6 5 2 3" xfId="649" xr:uid="{62BE5FE6-2892-4EF9-9425-E41E36452DFA}"/>
    <cellStyle name="Normal 6 5 2 3 2" xfId="650" xr:uid="{349D3D4F-B179-4422-9BE1-0B08D7980D84}"/>
    <cellStyle name="Normal 6 5 2 3 2 2" xfId="651" xr:uid="{56678D1E-099E-4578-9623-1BC0308A6B11}"/>
    <cellStyle name="Normal 6 5 2 3 2 3" xfId="3253" xr:uid="{E6B81734-323D-4119-BFE8-82521ED0B978}"/>
    <cellStyle name="Normal 6 5 2 3 2 4" xfId="3254" xr:uid="{8C791BFA-EA35-4F44-9CE5-0F1D2497564D}"/>
    <cellStyle name="Normal 6 5 2 3 3" xfId="652" xr:uid="{B50C96D1-D41C-4C95-B976-66187E3DBC90}"/>
    <cellStyle name="Normal 6 5 2 3 3 2" xfId="3255" xr:uid="{F0472947-E5E0-41C1-B87E-5F04331CDDB1}"/>
    <cellStyle name="Normal 6 5 2 3 3 3" xfId="3256" xr:uid="{34A6D42D-535E-47FB-B018-120E86386EAC}"/>
    <cellStyle name="Normal 6 5 2 3 3 4" xfId="3257" xr:uid="{D8481717-A660-4DD0-B77F-7A98AFDF5AD0}"/>
    <cellStyle name="Normal 6 5 2 3 4" xfId="3258" xr:uid="{3B804C36-49A8-4072-87A3-AA527B543AAE}"/>
    <cellStyle name="Normal 6 5 2 3 5" xfId="3259" xr:uid="{6351347C-5AFB-4624-909A-5D3D99896A3A}"/>
    <cellStyle name="Normal 6 5 2 3 6" xfId="3260" xr:uid="{75902E5E-4820-46F6-A5CD-B21B0D0A0056}"/>
    <cellStyle name="Normal 6 5 2 4" xfId="653" xr:uid="{93ECCE2A-AE71-4FE8-8AFD-D8923F4C5D1D}"/>
    <cellStyle name="Normal 6 5 2 4 2" xfId="654" xr:uid="{0A1BA848-7D43-4A0F-BC2F-09429FBF3B8E}"/>
    <cellStyle name="Normal 6 5 2 4 2 2" xfId="3261" xr:uid="{674DA701-8347-4D9E-A165-F7846DDBAC87}"/>
    <cellStyle name="Normal 6 5 2 4 2 3" xfId="3262" xr:uid="{6D3146D6-EAFF-4DCE-AA3B-9FD106B01924}"/>
    <cellStyle name="Normal 6 5 2 4 2 4" xfId="3263" xr:uid="{622E7985-B23D-4533-96E3-141888A74356}"/>
    <cellStyle name="Normal 6 5 2 4 3" xfId="3264" xr:uid="{764E6641-6C60-43A8-90EF-2B2AA58A61E3}"/>
    <cellStyle name="Normal 6 5 2 4 4" xfId="3265" xr:uid="{C057D8E9-5256-46C4-AE59-9A48A0C6FB9A}"/>
    <cellStyle name="Normal 6 5 2 4 5" xfId="3266" xr:uid="{7B73F5F0-3831-404B-882E-DE807263DAA7}"/>
    <cellStyle name="Normal 6 5 2 5" xfId="655" xr:uid="{590653F3-F8F9-48FA-911D-FBE6675F065C}"/>
    <cellStyle name="Normal 6 5 2 5 2" xfId="3267" xr:uid="{93E146F3-5C80-4644-9AB0-2E2D461C0924}"/>
    <cellStyle name="Normal 6 5 2 5 3" xfId="3268" xr:uid="{CD4C7C22-E726-4D4C-9E58-46C81D2037B4}"/>
    <cellStyle name="Normal 6 5 2 5 4" xfId="3269" xr:uid="{A6226B77-06EF-4AEB-A2EB-2E00DAD36561}"/>
    <cellStyle name="Normal 6 5 2 6" xfId="3270" xr:uid="{9F5425CD-0E77-4116-A1D4-4F9F9DAE0A79}"/>
    <cellStyle name="Normal 6 5 2 6 2" xfId="3271" xr:uid="{928EA795-BE50-464B-9F47-3C6A151F42CF}"/>
    <cellStyle name="Normal 6 5 2 6 3" xfId="3272" xr:uid="{43B74BD9-5871-41B2-A018-0FD95FAD0569}"/>
    <cellStyle name="Normal 6 5 2 6 4" xfId="3273" xr:uid="{684B2E62-F3B2-404D-AC5E-7C79A6E70692}"/>
    <cellStyle name="Normal 6 5 2 7" xfId="3274" xr:uid="{91B2B96F-CA0C-49C3-841C-B8187D46BE17}"/>
    <cellStyle name="Normal 6 5 2 8" xfId="3275" xr:uid="{DC4C6BD7-04E4-4FEE-9105-D3891098F1A5}"/>
    <cellStyle name="Normal 6 5 2 9" xfId="3276" xr:uid="{B6AF3E4D-2D5E-49CE-AADA-D2EF477234F5}"/>
    <cellStyle name="Normal 6 5 3" xfId="338" xr:uid="{62CE40D9-CB05-47F7-8A0F-6943C3B20C83}"/>
    <cellStyle name="Normal 6 5 3 2" xfId="656" xr:uid="{7F6943C0-7310-4351-9F14-4DE724BE8AEB}"/>
    <cellStyle name="Normal 6 5 3 2 2" xfId="657" xr:uid="{4542A9F3-9B1A-4E84-81D9-CE65CB2B338B}"/>
    <cellStyle name="Normal 6 5 3 2 2 2" xfId="1659" xr:uid="{76A6BDA7-8D2F-40B2-8F57-7598D26833BF}"/>
    <cellStyle name="Normal 6 5 3 2 2 2 2" xfId="1660" xr:uid="{D1C87FC9-260A-495A-85DA-DD42EF269006}"/>
    <cellStyle name="Normal 6 5 3 2 2 3" xfId="1661" xr:uid="{0D003665-8219-4001-B688-4B54D42D32BE}"/>
    <cellStyle name="Normal 6 5 3 2 2 4" xfId="3277" xr:uid="{9C721FB0-3951-4A32-AC7B-36D8E5B30F8D}"/>
    <cellStyle name="Normal 6 5 3 2 3" xfId="1662" xr:uid="{C884D759-901A-4AC8-94A8-953883C8AE05}"/>
    <cellStyle name="Normal 6 5 3 2 3 2" xfId="1663" xr:uid="{3FAD8B21-143F-495F-A632-D5FDA744659F}"/>
    <cellStyle name="Normal 6 5 3 2 3 3" xfId="3278" xr:uid="{B1DAFF26-D57F-4683-962A-3D87E5241B2C}"/>
    <cellStyle name="Normal 6 5 3 2 3 4" xfId="3279" xr:uid="{D2C9591F-7414-455E-A0A6-9F774A42A881}"/>
    <cellStyle name="Normal 6 5 3 2 4" xfId="1664" xr:uid="{87CD346B-08DA-4F47-BF19-682AE0F74C53}"/>
    <cellStyle name="Normal 6 5 3 2 5" xfId="3280" xr:uid="{33CEA4E1-41A1-4E65-A2E3-B76BC43CBCA3}"/>
    <cellStyle name="Normal 6 5 3 2 6" xfId="3281" xr:uid="{759E11CA-D11A-4745-A041-EFBD1F872243}"/>
    <cellStyle name="Normal 6 5 3 3" xfId="658" xr:uid="{D5267B8A-2B9C-4FFF-BBBC-8E33073B24D5}"/>
    <cellStyle name="Normal 6 5 3 3 2" xfId="1665" xr:uid="{3DB338CE-CD71-46D0-8E63-1A0FC9C27AE1}"/>
    <cellStyle name="Normal 6 5 3 3 2 2" xfId="1666" xr:uid="{AA6C31AA-C489-4652-8A00-9135A7893208}"/>
    <cellStyle name="Normal 6 5 3 3 2 3" xfId="3282" xr:uid="{C5FB7FB5-9B59-4995-9AA0-D45A71486FF1}"/>
    <cellStyle name="Normal 6 5 3 3 2 4" xfId="3283" xr:uid="{0CBDD710-955D-4668-ACBE-B561C09A5A51}"/>
    <cellStyle name="Normal 6 5 3 3 3" xfId="1667" xr:uid="{6FD46D7B-800F-4DD2-ABA7-DE4A30132D43}"/>
    <cellStyle name="Normal 6 5 3 3 4" xfId="3284" xr:uid="{A9B46FB7-324D-48B2-A55C-6625E70ED519}"/>
    <cellStyle name="Normal 6 5 3 3 5" xfId="3285" xr:uid="{C8BFB97F-2B12-4452-94EC-31905E125B00}"/>
    <cellStyle name="Normal 6 5 3 4" xfId="1668" xr:uid="{D1B28878-D21C-4712-BC4D-57C1D9BAC327}"/>
    <cellStyle name="Normal 6 5 3 4 2" xfId="1669" xr:uid="{2238C9CD-8832-4EEF-8B9B-215611012B8A}"/>
    <cellStyle name="Normal 6 5 3 4 3" xfId="3286" xr:uid="{7D4F2B91-0CE8-48CC-A9A2-0E9F99634D92}"/>
    <cellStyle name="Normal 6 5 3 4 4" xfId="3287" xr:uid="{568A5544-D5F5-462C-BACD-360324A5B2AC}"/>
    <cellStyle name="Normal 6 5 3 5" xfId="1670" xr:uid="{75DB4F73-BC22-4B26-8049-E525B7F451A0}"/>
    <cellStyle name="Normal 6 5 3 5 2" xfId="3288" xr:uid="{06284224-ADD2-42D5-88BC-C9ADADCC31A0}"/>
    <cellStyle name="Normal 6 5 3 5 3" xfId="3289" xr:uid="{AA34F455-24C8-41EC-90AF-0FE7EDDAABE1}"/>
    <cellStyle name="Normal 6 5 3 5 4" xfId="3290" xr:uid="{7A0E805C-C284-40B0-BBB4-11890997C3F2}"/>
    <cellStyle name="Normal 6 5 3 6" xfId="3291" xr:uid="{AC7FA28A-3C0A-4006-8F76-FB9B4EA65104}"/>
    <cellStyle name="Normal 6 5 3 7" xfId="3292" xr:uid="{093B6A29-944C-4DAC-9BD4-9BD06D7E3F32}"/>
    <cellStyle name="Normal 6 5 3 8" xfId="3293" xr:uid="{5F6A5DF2-0B6A-46CB-9BBB-9A3A0CED716C}"/>
    <cellStyle name="Normal 6 5 4" xfId="339" xr:uid="{DA82255D-4273-470A-B8F0-41EF786F9E78}"/>
    <cellStyle name="Normal 6 5 4 2" xfId="659" xr:uid="{841B3C64-2489-4B87-9301-9D7C35C961DD}"/>
    <cellStyle name="Normal 6 5 4 2 2" xfId="660" xr:uid="{3D13566A-3422-4A46-90D2-A70BFF8E6D39}"/>
    <cellStyle name="Normal 6 5 4 2 2 2" xfId="1671" xr:uid="{1929DC49-AD56-46BD-8A03-FCE6232AEED5}"/>
    <cellStyle name="Normal 6 5 4 2 2 3" xfId="3294" xr:uid="{33B859FB-09B9-4EE6-B2F6-355D00F7EC24}"/>
    <cellStyle name="Normal 6 5 4 2 2 4" xfId="3295" xr:uid="{57D8C5B4-220D-4549-998C-B322EA772A11}"/>
    <cellStyle name="Normal 6 5 4 2 3" xfId="1672" xr:uid="{978C3BD6-5AC2-495D-9038-6FA40701D218}"/>
    <cellStyle name="Normal 6 5 4 2 4" xfId="3296" xr:uid="{76872DA6-5303-487E-8295-A91CAA8A3E73}"/>
    <cellStyle name="Normal 6 5 4 2 5" xfId="3297" xr:uid="{ADE68949-C4B9-467A-9330-CB6449167D43}"/>
    <cellStyle name="Normal 6 5 4 3" xfId="661" xr:uid="{74ECB9FF-A834-4195-8B7C-A27A810EE31E}"/>
    <cellStyle name="Normal 6 5 4 3 2" xfId="1673" xr:uid="{2CD4BD29-39A1-48FE-80E4-992B25203E59}"/>
    <cellStyle name="Normal 6 5 4 3 3" xfId="3298" xr:uid="{B518D9B5-18DC-43CB-B4D1-CFD17A5161E5}"/>
    <cellStyle name="Normal 6 5 4 3 4" xfId="3299" xr:uid="{931A83DF-9571-4CA8-B9EE-3CB62A27C74A}"/>
    <cellStyle name="Normal 6 5 4 4" xfId="1674" xr:uid="{19748D25-8774-41A3-8971-57E84FB8A3D2}"/>
    <cellStyle name="Normal 6 5 4 4 2" xfId="3300" xr:uid="{F15DB2C7-4E05-438C-850D-3614A1B67A47}"/>
    <cellStyle name="Normal 6 5 4 4 3" xfId="3301" xr:uid="{18074BDB-987A-4111-B2B5-7D5672D7C4D1}"/>
    <cellStyle name="Normal 6 5 4 4 4" xfId="3302" xr:uid="{4490569D-9540-4400-B973-CC05A7C19E31}"/>
    <cellStyle name="Normal 6 5 4 5" xfId="3303" xr:uid="{298F2C35-DCDE-4013-9139-4947AC107DB3}"/>
    <cellStyle name="Normal 6 5 4 6" xfId="3304" xr:uid="{3B0F7CD1-F4D8-4DF6-9EEB-87796ED8D1CE}"/>
    <cellStyle name="Normal 6 5 4 7" xfId="3305" xr:uid="{2B3AA408-F20B-46CD-888E-18EBDC1A0263}"/>
    <cellStyle name="Normal 6 5 5" xfId="340" xr:uid="{E6B135AE-768E-4B14-9C57-2CD03FE6C39E}"/>
    <cellStyle name="Normal 6 5 5 2" xfId="662" xr:uid="{EEF619AF-89FE-4EB9-A955-FD35F6D57A53}"/>
    <cellStyle name="Normal 6 5 5 2 2" xfId="1675" xr:uid="{4E648991-1D5F-4CF8-9D68-626780835726}"/>
    <cellStyle name="Normal 6 5 5 2 3" xfId="3306" xr:uid="{94774C15-75D5-4C08-AD88-9EB33EFC382A}"/>
    <cellStyle name="Normal 6 5 5 2 4" xfId="3307" xr:uid="{DFB2B96B-CEA5-49C3-95B2-97EFF34CA30B}"/>
    <cellStyle name="Normal 6 5 5 3" xfId="1676" xr:uid="{DB77738F-5D58-4446-A011-2F36A5DB9E1C}"/>
    <cellStyle name="Normal 6 5 5 3 2" xfId="3308" xr:uid="{36A2EB6B-B9F9-4EE7-9CA1-542E3A22FDBB}"/>
    <cellStyle name="Normal 6 5 5 3 3" xfId="3309" xr:uid="{F4F158B1-BB07-48E8-A7C6-36B4D5654C61}"/>
    <cellStyle name="Normal 6 5 5 3 4" xfId="3310" xr:uid="{6737B18D-B5D7-43A9-BF7F-EDA8C81E30FB}"/>
    <cellStyle name="Normal 6 5 5 4" xfId="3311" xr:uid="{8A372017-D35F-467F-977F-9D9514351BCE}"/>
    <cellStyle name="Normal 6 5 5 5" xfId="3312" xr:uid="{4D764A09-BC20-40BA-AACF-C26273F2672A}"/>
    <cellStyle name="Normal 6 5 5 6" xfId="3313" xr:uid="{3F4F0EF8-C69F-41FE-8DC9-9F5C0945B595}"/>
    <cellStyle name="Normal 6 5 6" xfId="663" xr:uid="{7CFBE72D-920E-4A77-9294-5C2E5952221A}"/>
    <cellStyle name="Normal 6 5 6 2" xfId="1677" xr:uid="{A1FE73B4-83D4-4065-ABC4-4CFE5DAFCC3E}"/>
    <cellStyle name="Normal 6 5 6 2 2" xfId="3314" xr:uid="{F27D987B-7144-4888-9830-F391B187DC47}"/>
    <cellStyle name="Normal 6 5 6 2 3" xfId="3315" xr:uid="{5CFECB81-239A-4748-8006-F06A19D7BDD4}"/>
    <cellStyle name="Normal 6 5 6 2 4" xfId="3316" xr:uid="{C0B374AF-978B-4808-8165-8AF196FCBB73}"/>
    <cellStyle name="Normal 6 5 6 3" xfId="3317" xr:uid="{FEC073CE-D9BD-4A95-BCA5-2435D61CB5C0}"/>
    <cellStyle name="Normal 6 5 6 4" xfId="3318" xr:uid="{04916122-5287-44B2-AA5F-4039FE036282}"/>
    <cellStyle name="Normal 6 5 6 5" xfId="3319" xr:uid="{893D721E-EB36-470C-A509-07A03809C78B}"/>
    <cellStyle name="Normal 6 5 7" xfId="1678" xr:uid="{EF439EFC-6371-4C4C-B98E-D1AE6191FC55}"/>
    <cellStyle name="Normal 6 5 7 2" xfId="3320" xr:uid="{34776C5F-5A70-4302-983E-467CB4D809ED}"/>
    <cellStyle name="Normal 6 5 7 3" xfId="3321" xr:uid="{1BF280C3-A306-4403-B8B6-6BDA374D3158}"/>
    <cellStyle name="Normal 6 5 7 4" xfId="3322" xr:uid="{4C12973A-8DE3-46C8-950C-4A2E361B06DE}"/>
    <cellStyle name="Normal 6 5 8" xfId="3323" xr:uid="{6E672818-D62E-45CD-BEF3-7B79F05F691A}"/>
    <cellStyle name="Normal 6 5 8 2" xfId="3324" xr:uid="{880D8054-4FBD-4450-9F17-D0FA43FE67C3}"/>
    <cellStyle name="Normal 6 5 8 3" xfId="3325" xr:uid="{27B6FF02-379D-4E61-9726-C19248682C29}"/>
    <cellStyle name="Normal 6 5 8 4" xfId="3326" xr:uid="{810D0499-1F19-432B-9366-AAA4AF2962FD}"/>
    <cellStyle name="Normal 6 5 9" xfId="3327" xr:uid="{E514A22B-B94B-4243-8B42-4A389B467AAF}"/>
    <cellStyle name="Normal 6 6" xfId="130" xr:uid="{ECA2DB38-9AA5-4FFD-99AA-B47AD1913929}"/>
    <cellStyle name="Normal 6 6 2" xfId="131" xr:uid="{A3B95F41-65D1-4630-AEA9-60801715CCD4}"/>
    <cellStyle name="Normal 6 6 2 2" xfId="341" xr:uid="{614005B6-2FF3-4A02-B2E5-0824C6EE8FEC}"/>
    <cellStyle name="Normal 6 6 2 2 2" xfId="664" xr:uid="{4ACFAF8B-54DA-4658-B952-C8410C9054DA}"/>
    <cellStyle name="Normal 6 6 2 2 2 2" xfId="1679" xr:uid="{39E5431C-368D-4FD4-9779-ED0F21B100BB}"/>
    <cellStyle name="Normal 6 6 2 2 2 3" xfId="3328" xr:uid="{962AF340-A6BA-48D3-84F3-4FAC6C73F24A}"/>
    <cellStyle name="Normal 6 6 2 2 2 4" xfId="3329" xr:uid="{0B34527B-F0BB-47E1-BBF1-9D61022AABAF}"/>
    <cellStyle name="Normal 6 6 2 2 3" xfId="1680" xr:uid="{4A5AB699-FEB8-4B24-AFB1-8533FB5E7B88}"/>
    <cellStyle name="Normal 6 6 2 2 3 2" xfId="3330" xr:uid="{C8374562-2D44-41B7-B34D-C2CB51833D4A}"/>
    <cellStyle name="Normal 6 6 2 2 3 3" xfId="3331" xr:uid="{EC4B857F-A9E0-4C69-A487-D7469752B7B2}"/>
    <cellStyle name="Normal 6 6 2 2 3 4" xfId="3332" xr:uid="{99153E84-D3D1-4E29-88F5-0A04A575E8BB}"/>
    <cellStyle name="Normal 6 6 2 2 4" xfId="3333" xr:uid="{1D4737F8-64F0-40A0-A890-25F1B000182F}"/>
    <cellStyle name="Normal 6 6 2 2 5" xfId="3334" xr:uid="{51D173A1-0EE3-445A-99E6-C322CC5E9298}"/>
    <cellStyle name="Normal 6 6 2 2 6" xfId="3335" xr:uid="{2E3850D9-2B2F-47FA-8339-163B08374A0C}"/>
    <cellStyle name="Normal 6 6 2 3" xfId="665" xr:uid="{6DDC0E53-A512-454B-86CC-21620732FC7A}"/>
    <cellStyle name="Normal 6 6 2 3 2" xfId="1681" xr:uid="{AFDFB459-3707-4A94-8CE7-7B8E9DDE5CE8}"/>
    <cellStyle name="Normal 6 6 2 3 2 2" xfId="3336" xr:uid="{207A638D-79DF-4AEF-886F-FE49A22BC5BE}"/>
    <cellStyle name="Normal 6 6 2 3 2 3" xfId="3337" xr:uid="{F0327D47-3057-4AA1-A27D-ABD6404527E0}"/>
    <cellStyle name="Normal 6 6 2 3 2 4" xfId="3338" xr:uid="{E324C987-2EF1-4048-AA5C-9C1D647CF2F4}"/>
    <cellStyle name="Normal 6 6 2 3 3" xfId="3339" xr:uid="{E98AE1F5-A7E2-40D6-9669-24B6720BE4F6}"/>
    <cellStyle name="Normal 6 6 2 3 4" xfId="3340" xr:uid="{944B484D-6DD4-4D5D-BFBE-8BE7476481B3}"/>
    <cellStyle name="Normal 6 6 2 3 5" xfId="3341" xr:uid="{5906D5FC-60B8-40BA-9403-9DF52EE714F6}"/>
    <cellStyle name="Normal 6 6 2 4" xfId="1682" xr:uid="{8D79D990-B758-4A53-8464-C92107EC4FBA}"/>
    <cellStyle name="Normal 6 6 2 4 2" xfId="3342" xr:uid="{F0773DFC-5603-45EC-ADBC-734C40FAC107}"/>
    <cellStyle name="Normal 6 6 2 4 3" xfId="3343" xr:uid="{44F2CA2A-1322-446F-B3B8-A842BB7E5F09}"/>
    <cellStyle name="Normal 6 6 2 4 4" xfId="3344" xr:uid="{A61CB0D8-BB5E-423E-9F50-A3C732DA82F7}"/>
    <cellStyle name="Normal 6 6 2 5" xfId="3345" xr:uid="{76CE4434-77EF-46D2-A4A5-46AAD938F6AE}"/>
    <cellStyle name="Normal 6 6 2 5 2" xfId="3346" xr:uid="{3E09D7E8-7000-4162-9F2C-011F1CD2AB3A}"/>
    <cellStyle name="Normal 6 6 2 5 3" xfId="3347" xr:uid="{E12F3393-98BF-48BE-BC76-6793C994A680}"/>
    <cellStyle name="Normal 6 6 2 5 4" xfId="3348" xr:uid="{AA2799A2-4CC1-4D5B-A479-436E848D0E83}"/>
    <cellStyle name="Normal 6 6 2 6" xfId="3349" xr:uid="{BA08C43A-932E-48F8-82A8-85F5E9BCF3E7}"/>
    <cellStyle name="Normal 6 6 2 7" xfId="3350" xr:uid="{BADC7DF6-126E-4A91-9B5D-8B5D4003130A}"/>
    <cellStyle name="Normal 6 6 2 8" xfId="3351" xr:uid="{B27BAE39-8C5F-4E94-8851-361DC4302571}"/>
    <cellStyle name="Normal 6 6 3" xfId="342" xr:uid="{B81FF8F3-71AA-4EE5-878F-99FF02B9D5CD}"/>
    <cellStyle name="Normal 6 6 3 2" xfId="666" xr:uid="{0CF2F651-A465-4D7F-9963-EF33A9AAF4E2}"/>
    <cellStyle name="Normal 6 6 3 2 2" xfId="667" xr:uid="{08FABE31-84F6-4A9A-9036-63A74D4A8398}"/>
    <cellStyle name="Normal 6 6 3 2 3" xfId="3352" xr:uid="{FAAE1DBA-AC6F-4ACF-9515-4536B18CD77E}"/>
    <cellStyle name="Normal 6 6 3 2 4" xfId="3353" xr:uid="{5854DFD8-140B-4A62-8CD0-D386AA3308CF}"/>
    <cellStyle name="Normal 6 6 3 3" xfId="668" xr:uid="{B8795987-4B7A-4AB7-A5F4-7AB290E79D4D}"/>
    <cellStyle name="Normal 6 6 3 3 2" xfId="3354" xr:uid="{12670402-C1AE-4DE1-8C91-5E1C0AD0A922}"/>
    <cellStyle name="Normal 6 6 3 3 3" xfId="3355" xr:uid="{0C421594-2B37-4196-8946-2B7D3D95A1F5}"/>
    <cellStyle name="Normal 6 6 3 3 4" xfId="3356" xr:uid="{7C2D3632-962A-4141-B9E0-8D83259FD0EA}"/>
    <cellStyle name="Normal 6 6 3 4" xfId="3357" xr:uid="{EA54EFDA-0D01-45EC-B4D0-90C87DDA6050}"/>
    <cellStyle name="Normal 6 6 3 5" xfId="3358" xr:uid="{618327C2-3428-46CE-9149-FD4954E70C8E}"/>
    <cellStyle name="Normal 6 6 3 6" xfId="3359" xr:uid="{804CBD06-887D-491B-A269-E7968E01833A}"/>
    <cellStyle name="Normal 6 6 4" xfId="343" xr:uid="{4D04F458-CF28-4C86-B1E0-66BBC12500AE}"/>
    <cellStyle name="Normal 6 6 4 2" xfId="669" xr:uid="{7A9C8897-447C-4B70-807A-30B8DDF817BB}"/>
    <cellStyle name="Normal 6 6 4 2 2" xfId="3360" xr:uid="{52BBF6FA-7169-4798-BE85-1C470E2AC29B}"/>
    <cellStyle name="Normal 6 6 4 2 3" xfId="3361" xr:uid="{8AC0CA46-92B5-444F-8341-3B1DDA2F7DE0}"/>
    <cellStyle name="Normal 6 6 4 2 4" xfId="3362" xr:uid="{972F3504-6B92-40E5-94F4-EAB72B0FF073}"/>
    <cellStyle name="Normal 6 6 4 3" xfId="3363" xr:uid="{F5C8DFA7-85BD-444D-9BDC-88F4A2BD1D3C}"/>
    <cellStyle name="Normal 6 6 4 4" xfId="3364" xr:uid="{A6718B36-0E55-496E-8182-4F0581F721A2}"/>
    <cellStyle name="Normal 6 6 4 5" xfId="3365" xr:uid="{20295D79-1E77-4D3B-88CA-27925147076C}"/>
    <cellStyle name="Normal 6 6 5" xfId="670" xr:uid="{FCD431B9-6817-4C4A-9CE2-A9C9A7125A81}"/>
    <cellStyle name="Normal 6 6 5 2" xfId="3366" xr:uid="{2585593E-89A2-4ACC-9342-0A001D02FE7E}"/>
    <cellStyle name="Normal 6 6 5 3" xfId="3367" xr:uid="{D8EA9714-2610-4D88-9B0A-54A600C30634}"/>
    <cellStyle name="Normal 6 6 5 4" xfId="3368" xr:uid="{72F0E705-4AC3-46A0-AC46-57E187F400E4}"/>
    <cellStyle name="Normal 6 6 6" xfId="3369" xr:uid="{33E6FB48-0F28-476C-8CDE-841E883F7070}"/>
    <cellStyle name="Normal 6 6 6 2" xfId="3370" xr:uid="{0DDAF6F8-98FC-4E66-A9C7-2FD8333F7C98}"/>
    <cellStyle name="Normal 6 6 6 3" xfId="3371" xr:uid="{DC23812C-E364-4628-80EE-97C399E5D100}"/>
    <cellStyle name="Normal 6 6 6 4" xfId="3372" xr:uid="{5FCA6578-E82F-452D-B836-94FA225EE6DF}"/>
    <cellStyle name="Normal 6 6 7" xfId="3373" xr:uid="{1F351504-B64B-4DDA-BA0E-B242AE785A45}"/>
    <cellStyle name="Normal 6 6 8" xfId="3374" xr:uid="{369C8B3F-6F4E-4129-8946-9685D822D648}"/>
    <cellStyle name="Normal 6 6 9" xfId="3375" xr:uid="{DABF9D20-331C-48B8-8D06-E5A1B2852664}"/>
    <cellStyle name="Normal 6 7" xfId="132" xr:uid="{60FCDF58-DFA6-4818-996D-59700968029D}"/>
    <cellStyle name="Normal 6 7 2" xfId="344" xr:uid="{D03D3186-39DC-4223-9244-26C8DA14C662}"/>
    <cellStyle name="Normal 6 7 2 2" xfId="671" xr:uid="{8E107F31-9296-4B48-8A32-F8E59B2E26A1}"/>
    <cellStyle name="Normal 6 7 2 2 2" xfId="1683" xr:uid="{F1474DAB-397D-450E-90FC-BCBC245A7CEA}"/>
    <cellStyle name="Normal 6 7 2 2 2 2" xfId="1684" xr:uid="{F0569CA3-3B5D-4F6A-B127-EACDEA0E3629}"/>
    <cellStyle name="Normal 6 7 2 2 3" xfId="1685" xr:uid="{74E84E3A-5207-4A6A-9694-D4FD14CC427D}"/>
    <cellStyle name="Normal 6 7 2 2 4" xfId="3376" xr:uid="{95C047A8-793A-417E-8D3A-6C646B224890}"/>
    <cellStyle name="Normal 6 7 2 3" xfId="1686" xr:uid="{5493F09D-BC82-42E0-A705-557558CFC7A6}"/>
    <cellStyle name="Normal 6 7 2 3 2" xfId="1687" xr:uid="{EC7558C8-7E20-4CC3-96DB-BC59F74409F0}"/>
    <cellStyle name="Normal 6 7 2 3 3" xfId="3377" xr:uid="{271CED1D-4E75-497F-9C0B-A82D21191982}"/>
    <cellStyle name="Normal 6 7 2 3 4" xfId="3378" xr:uid="{9E815572-900E-4DA3-808A-87B109D23D08}"/>
    <cellStyle name="Normal 6 7 2 4" xfId="1688" xr:uid="{E10BBD8E-604C-44C6-B9E5-0776A228B8EE}"/>
    <cellStyle name="Normal 6 7 2 5" xfId="3379" xr:uid="{02081758-66D3-416C-A51B-0B197C4A9FD4}"/>
    <cellStyle name="Normal 6 7 2 6" xfId="3380" xr:uid="{9DF93983-3044-4186-8717-BCD607BC3A0E}"/>
    <cellStyle name="Normal 6 7 3" xfId="672" xr:uid="{1A90EF13-7F81-46B9-9B97-D71DD02FC8D2}"/>
    <cellStyle name="Normal 6 7 3 2" xfId="1689" xr:uid="{DC95FB1A-8269-4204-90D7-A381AA48F3A2}"/>
    <cellStyle name="Normal 6 7 3 2 2" xfId="1690" xr:uid="{351EEA60-BAF7-4C69-B74F-58456C30CDD1}"/>
    <cellStyle name="Normal 6 7 3 2 3" xfId="3381" xr:uid="{CAC24C7B-D870-4804-9DC7-1017CC0DF5C6}"/>
    <cellStyle name="Normal 6 7 3 2 4" xfId="3382" xr:uid="{0E3FB98D-8D8D-4C64-A0FD-9E6F7200112B}"/>
    <cellStyle name="Normal 6 7 3 3" xfId="1691" xr:uid="{454B0667-8C5A-45E5-A79F-BB1ED572C072}"/>
    <cellStyle name="Normal 6 7 3 4" xfId="3383" xr:uid="{CA0693F5-14EA-4409-AAA5-AC1043A6DFBA}"/>
    <cellStyle name="Normal 6 7 3 5" xfId="3384" xr:uid="{403E60E4-F51B-4E90-B97D-FD920645998C}"/>
    <cellStyle name="Normal 6 7 4" xfId="1692" xr:uid="{08D6D637-E9BF-40A7-8913-791E7F49646A}"/>
    <cellStyle name="Normal 6 7 4 2" xfId="1693" xr:uid="{75376B23-DD93-4401-81EB-DA5C0649CAA7}"/>
    <cellStyle name="Normal 6 7 4 3" xfId="3385" xr:uid="{69B4A3A0-66F5-4B25-ACC8-C270B76886D6}"/>
    <cellStyle name="Normal 6 7 4 4" xfId="3386" xr:uid="{4BDF0E6C-DD0E-4814-9B7F-068927FBA11A}"/>
    <cellStyle name="Normal 6 7 5" xfId="1694" xr:uid="{85F901B5-4E4B-4909-BAA3-216A5444384A}"/>
    <cellStyle name="Normal 6 7 5 2" xfId="3387" xr:uid="{04A85CC4-6B36-49D9-B7DC-E0030E6A2596}"/>
    <cellStyle name="Normal 6 7 5 3" xfId="3388" xr:uid="{90579636-3853-45C5-AF22-4273FC537FE7}"/>
    <cellStyle name="Normal 6 7 5 4" xfId="3389" xr:uid="{A27D50E6-5F56-4E17-B605-A006C73330A2}"/>
    <cellStyle name="Normal 6 7 6" xfId="3390" xr:uid="{72084A5D-9360-4EF9-B5AE-0047DAB11BC7}"/>
    <cellStyle name="Normal 6 7 7" xfId="3391" xr:uid="{5F92C1A7-BDBF-4E14-A296-755C2C4EF09A}"/>
    <cellStyle name="Normal 6 7 8" xfId="3392" xr:uid="{BF741BD6-DF01-403C-8048-385313C24648}"/>
    <cellStyle name="Normal 6 8" xfId="345" xr:uid="{E418A765-B336-46E6-9550-4D8C6C16FE84}"/>
    <cellStyle name="Normal 6 8 2" xfId="673" xr:uid="{DA740FA8-AAA3-44D5-93E6-F1D79077D8AF}"/>
    <cellStyle name="Normal 6 8 2 2" xfId="674" xr:uid="{16EAB65C-CAD8-4177-A250-0F8F9C74ABF5}"/>
    <cellStyle name="Normal 6 8 2 2 2" xfId="1695" xr:uid="{A13AF4E3-5A08-4784-B755-1DDEA7985D02}"/>
    <cellStyle name="Normal 6 8 2 2 3" xfId="3393" xr:uid="{A2AEB956-1E97-49C4-BA01-9579B80FB0DF}"/>
    <cellStyle name="Normal 6 8 2 2 4" xfId="3394" xr:uid="{415BA47E-C1BA-4FDD-A564-8820613011DA}"/>
    <cellStyle name="Normal 6 8 2 3" xfId="1696" xr:uid="{26CA5CB5-2F5D-451A-B90B-B938971826BF}"/>
    <cellStyle name="Normal 6 8 2 4" xfId="3395" xr:uid="{16706D6C-E6A3-4604-8974-C1FA6BC13248}"/>
    <cellStyle name="Normal 6 8 2 5" xfId="3396" xr:uid="{C323A853-675B-4760-A3E5-52211BFB8DB3}"/>
    <cellStyle name="Normal 6 8 3" xfId="675" xr:uid="{9A50AC5C-2567-4EAC-857E-3A35291F0034}"/>
    <cellStyle name="Normal 6 8 3 2" xfId="1697" xr:uid="{4E3A9167-E810-4074-92F5-83A89E9A4151}"/>
    <cellStyle name="Normal 6 8 3 3" xfId="3397" xr:uid="{9F3A2F56-1BDD-4556-BC50-FC3F34FDAA99}"/>
    <cellStyle name="Normal 6 8 3 4" xfId="3398" xr:uid="{09542880-1520-4EE4-A650-58ADEDAA76C4}"/>
    <cellStyle name="Normal 6 8 4" xfId="1698" xr:uid="{52679908-8FBA-402E-AFFA-0A08AC1CB155}"/>
    <cellStyle name="Normal 6 8 4 2" xfId="3399" xr:uid="{C7AC8F2C-21D3-4488-8939-8E401B0FF441}"/>
    <cellStyle name="Normal 6 8 4 3" xfId="3400" xr:uid="{C0AD0C18-A77A-4C5C-81A4-D6E885EADE81}"/>
    <cellStyle name="Normal 6 8 4 4" xfId="3401" xr:uid="{D754B350-EE30-4A30-9009-2CB57AF4E246}"/>
    <cellStyle name="Normal 6 8 5" xfId="3402" xr:uid="{A5A5BBD4-AB94-4ABA-AA26-A3DED8CFCF3E}"/>
    <cellStyle name="Normal 6 8 6" xfId="3403" xr:uid="{3B92C4F4-A852-4854-AE16-B3D7BC17BDE4}"/>
    <cellStyle name="Normal 6 8 7" xfId="3404" xr:uid="{5AFD17F8-0F3F-4BFE-8C7C-4977082B953F}"/>
    <cellStyle name="Normal 6 9" xfId="346" xr:uid="{7CA77ACC-49C4-4025-B983-5DC934BA4D7C}"/>
    <cellStyle name="Normal 6 9 2" xfId="676" xr:uid="{AC58B713-3F9D-4103-90A4-94C18E4241BE}"/>
    <cellStyle name="Normal 6 9 2 2" xfId="1699" xr:uid="{FEAD9EAF-F87F-4452-BCDD-F9869CA7C443}"/>
    <cellStyle name="Normal 6 9 2 3" xfId="3405" xr:uid="{BF3A37CF-66DD-491B-8567-AC8B2F3B0C94}"/>
    <cellStyle name="Normal 6 9 2 4" xfId="3406" xr:uid="{423FA187-58A5-4A5C-9860-1C564E219D10}"/>
    <cellStyle name="Normal 6 9 3" xfId="1700" xr:uid="{5D0E3BD6-3A0D-4384-92B0-650FF2927F5E}"/>
    <cellStyle name="Normal 6 9 3 2" xfId="3407" xr:uid="{13EF2816-2D10-4FC7-852F-748A0900C506}"/>
    <cellStyle name="Normal 6 9 3 3" xfId="3408" xr:uid="{FCC2823E-E295-49F3-AE1F-6197AC1CB4A4}"/>
    <cellStyle name="Normal 6 9 3 4" xfId="3409" xr:uid="{E8B64C3F-A8C1-40C9-8647-6E2D1BB9BE92}"/>
    <cellStyle name="Normal 6 9 4" xfId="3410" xr:uid="{DB4618A6-C0F8-4E29-8560-907E4BF2DDF2}"/>
    <cellStyle name="Normal 6 9 5" xfId="3411" xr:uid="{021EE8A8-68A0-4115-AA83-23F089D80646}"/>
    <cellStyle name="Normal 6 9 6" xfId="3412" xr:uid="{02677BBA-8CF0-494C-ADED-CCD185C476B4}"/>
    <cellStyle name="Normal 7" xfId="66" xr:uid="{B3F37687-4F85-4A46-BE70-EF25EC1D0653}"/>
    <cellStyle name="Normal 7 10" xfId="1701" xr:uid="{AAED5443-ED2F-4776-8528-92027516C26B}"/>
    <cellStyle name="Normal 7 10 2" xfId="3413" xr:uid="{3ACBAD2B-C745-4994-9517-2E623F829BA7}"/>
    <cellStyle name="Normal 7 10 3" xfId="3414" xr:uid="{7315DB07-1F8E-4813-ACCD-2A10F14AC664}"/>
    <cellStyle name="Normal 7 10 4" xfId="3415" xr:uid="{94AA109D-8894-493E-BD56-3ECC8B80E34C}"/>
    <cellStyle name="Normal 7 11" xfId="3416" xr:uid="{FC74420A-4161-472C-8944-BB3B0A608C6C}"/>
    <cellStyle name="Normal 7 11 2" xfId="3417" xr:uid="{57382593-8B14-4594-A6E2-42325F3086F7}"/>
    <cellStyle name="Normal 7 11 3" xfId="3418" xr:uid="{4241C06A-2F24-45FC-953B-4E6A106527D3}"/>
    <cellStyle name="Normal 7 11 4" xfId="3419" xr:uid="{DD61E343-D6BA-41DD-9ADC-1D09CEC55622}"/>
    <cellStyle name="Normal 7 12" xfId="3420" xr:uid="{4EC9D9BC-91FE-4AFB-90AD-8C80627EA68E}"/>
    <cellStyle name="Normal 7 12 2" xfId="3421" xr:uid="{878CA3FD-9FDA-4B17-935D-665D104E5234}"/>
    <cellStyle name="Normal 7 13" xfId="3422" xr:uid="{B1613678-D221-465C-9219-51E240A8A6DC}"/>
    <cellStyle name="Normal 7 14" xfId="3423" xr:uid="{656B908F-E103-4FE6-AEF6-828D1AE37CD8}"/>
    <cellStyle name="Normal 7 15" xfId="3424" xr:uid="{DC878404-6613-4435-BBC0-64AA77E792F2}"/>
    <cellStyle name="Normal 7 2" xfId="133" xr:uid="{57E56C00-4C66-4848-8FB0-661304DA094C}"/>
    <cellStyle name="Normal 7 2 10" xfId="3425" xr:uid="{A8CF0403-3BCA-4676-B651-B3ECC5346DA3}"/>
    <cellStyle name="Normal 7 2 11" xfId="3426" xr:uid="{61BA27D2-80DB-4036-8BEE-C9248E5C6145}"/>
    <cellStyle name="Normal 7 2 2" xfId="134" xr:uid="{24F8E1A5-3612-4DC1-BDEA-7A04E7ACD550}"/>
    <cellStyle name="Normal 7 2 2 2" xfId="135" xr:uid="{548ADCA7-F0AD-417F-823D-583DD54C338F}"/>
    <cellStyle name="Normal 7 2 2 2 2" xfId="347" xr:uid="{CB402CCE-2BAA-4729-8E77-CC834234AE0E}"/>
    <cellStyle name="Normal 7 2 2 2 2 2" xfId="677" xr:uid="{F65E8D8B-4C75-427F-9885-0034F1271EF2}"/>
    <cellStyle name="Normal 7 2 2 2 2 2 2" xfId="678" xr:uid="{99764B5C-62CB-4DC9-8B2F-3741B808877E}"/>
    <cellStyle name="Normal 7 2 2 2 2 2 2 2" xfId="1702" xr:uid="{D476CA46-F15F-4998-B35D-801BB612B587}"/>
    <cellStyle name="Normal 7 2 2 2 2 2 2 2 2" xfId="1703" xr:uid="{EEF88C15-C2EF-49EA-B6DB-8638442C87E6}"/>
    <cellStyle name="Normal 7 2 2 2 2 2 2 3" xfId="1704" xr:uid="{99A63465-8110-4BE3-A1C1-BDF6A87E49CA}"/>
    <cellStyle name="Normal 7 2 2 2 2 2 3" xfId="1705" xr:uid="{B678092E-A08D-4171-B682-C478526BDD03}"/>
    <cellStyle name="Normal 7 2 2 2 2 2 3 2" xfId="1706" xr:uid="{70F7E743-3B05-4DD8-B8DA-4BEEE8AA6E5B}"/>
    <cellStyle name="Normal 7 2 2 2 2 2 4" xfId="1707" xr:uid="{22A23ACE-5617-4061-8E38-DB4B43B974A0}"/>
    <cellStyle name="Normal 7 2 2 2 2 3" xfId="679" xr:uid="{18C93B75-4040-40B1-ADEB-5B8B2B4CC0F6}"/>
    <cellStyle name="Normal 7 2 2 2 2 3 2" xfId="1708" xr:uid="{12A76F2E-004E-4D95-9FD1-A5CBB01F9762}"/>
    <cellStyle name="Normal 7 2 2 2 2 3 2 2" xfId="1709" xr:uid="{EC2C759A-FC56-4279-B7B0-2BE464FC00DD}"/>
    <cellStyle name="Normal 7 2 2 2 2 3 3" xfId="1710" xr:uid="{D25EF904-DF78-44FE-9199-3A80128BAF7A}"/>
    <cellStyle name="Normal 7 2 2 2 2 3 4" xfId="3427" xr:uid="{4D6D0F85-1BB1-4476-92EE-36EFCFC9AB68}"/>
    <cellStyle name="Normal 7 2 2 2 2 4" xfId="1711" xr:uid="{AD182808-B62A-4DBB-94F2-543B9503A7A0}"/>
    <cellStyle name="Normal 7 2 2 2 2 4 2" xfId="1712" xr:uid="{C4B8C5A9-B269-4B6D-968F-5FE9C17308C7}"/>
    <cellStyle name="Normal 7 2 2 2 2 5" xfId="1713" xr:uid="{B65000A3-0803-4CAF-B6ED-7E9BB40D2C6B}"/>
    <cellStyle name="Normal 7 2 2 2 2 6" xfId="3428" xr:uid="{4E0AE053-4ED3-4C13-A291-9DEFCC125660}"/>
    <cellStyle name="Normal 7 2 2 2 3" xfId="348" xr:uid="{155ECC19-58D1-4559-9853-13062F3CDE22}"/>
    <cellStyle name="Normal 7 2 2 2 3 2" xfId="680" xr:uid="{572E9456-5A71-4673-A1F7-D8518E781361}"/>
    <cellStyle name="Normal 7 2 2 2 3 2 2" xfId="681" xr:uid="{033E64FA-6F00-4E55-A44F-E36012CF1EAD}"/>
    <cellStyle name="Normal 7 2 2 2 3 2 2 2" xfId="1714" xr:uid="{BDAD207D-4B71-4940-8732-8E241D611716}"/>
    <cellStyle name="Normal 7 2 2 2 3 2 2 2 2" xfId="1715" xr:uid="{B5089585-E856-456F-A245-6821B4FF3746}"/>
    <cellStyle name="Normal 7 2 2 2 3 2 2 3" xfId="1716" xr:uid="{428388DB-8963-4F74-B184-FB703B75BC66}"/>
    <cellStyle name="Normal 7 2 2 2 3 2 3" xfId="1717" xr:uid="{D1E1D2E0-7436-4C06-AFD6-6B2183315298}"/>
    <cellStyle name="Normal 7 2 2 2 3 2 3 2" xfId="1718" xr:uid="{8B4C5E7E-3BA8-48FB-B8B8-C3CA2A5C1024}"/>
    <cellStyle name="Normal 7 2 2 2 3 2 4" xfId="1719" xr:uid="{A0DA1DD4-45F2-4BE6-8370-96F4F330CD9C}"/>
    <cellStyle name="Normal 7 2 2 2 3 3" xfId="682" xr:uid="{78B03D23-BB6E-438A-98EB-32D143C58336}"/>
    <cellStyle name="Normal 7 2 2 2 3 3 2" xfId="1720" xr:uid="{A3DA41DF-D76C-40A2-A541-B4BD5E02B519}"/>
    <cellStyle name="Normal 7 2 2 2 3 3 2 2" xfId="1721" xr:uid="{4ADCF4CA-1755-4990-A151-65AA742A9DB8}"/>
    <cellStyle name="Normal 7 2 2 2 3 3 3" xfId="1722" xr:uid="{BA2B128B-01CA-4905-BEE7-638A865A559E}"/>
    <cellStyle name="Normal 7 2 2 2 3 4" xfId="1723" xr:uid="{C86B5F30-6AE2-4276-B951-A361D8B56B6D}"/>
    <cellStyle name="Normal 7 2 2 2 3 4 2" xfId="1724" xr:uid="{D8C87B84-D641-49D1-ACE9-6A7EDBC8FB99}"/>
    <cellStyle name="Normal 7 2 2 2 3 5" xfId="1725" xr:uid="{3BEE806D-5449-429E-ADB4-E6060DACE796}"/>
    <cellStyle name="Normal 7 2 2 2 4" xfId="683" xr:uid="{6D97F215-4478-44F4-ADF0-A45C6D5F055F}"/>
    <cellStyle name="Normal 7 2 2 2 4 2" xfId="684" xr:uid="{4222FE0C-591D-4FCF-AD99-756E8EB1BEC7}"/>
    <cellStyle name="Normal 7 2 2 2 4 2 2" xfId="1726" xr:uid="{28C3A4C8-51D1-4748-8496-BB87A7B949DF}"/>
    <cellStyle name="Normal 7 2 2 2 4 2 2 2" xfId="1727" xr:uid="{72977C3F-5330-4B58-969C-36FB3CB206EB}"/>
    <cellStyle name="Normal 7 2 2 2 4 2 3" xfId="1728" xr:uid="{944BD3B3-D189-48B2-AB2C-9092B15244FB}"/>
    <cellStyle name="Normal 7 2 2 2 4 3" xfId="1729" xr:uid="{92766EDC-6183-4642-B0EE-67CFE207E023}"/>
    <cellStyle name="Normal 7 2 2 2 4 3 2" xfId="1730" xr:uid="{87595846-BBBF-4C1C-AA2C-2361C94EEC93}"/>
    <cellStyle name="Normal 7 2 2 2 4 4" xfId="1731" xr:uid="{16B90F10-32FD-4730-B582-E7ADD9A24EAA}"/>
    <cellStyle name="Normal 7 2 2 2 5" xfId="685" xr:uid="{8E6AFD47-2E0B-4E7F-9D98-AB60CE9CCE05}"/>
    <cellStyle name="Normal 7 2 2 2 5 2" xfId="1732" xr:uid="{ADD2A615-25F2-4477-88DB-D01C361B163A}"/>
    <cellStyle name="Normal 7 2 2 2 5 2 2" xfId="1733" xr:uid="{20112AB6-CA77-40D7-97A2-3BDD373010E2}"/>
    <cellStyle name="Normal 7 2 2 2 5 3" xfId="1734" xr:uid="{BC7F83DD-BA12-4E05-8D73-682AA7122E82}"/>
    <cellStyle name="Normal 7 2 2 2 5 4" xfId="3429" xr:uid="{66448E5D-4839-41D8-810F-FC8E56BBCADD}"/>
    <cellStyle name="Normal 7 2 2 2 6" xfId="1735" xr:uid="{7B095BEC-E119-409B-A3BD-DC531B27B9BE}"/>
    <cellStyle name="Normal 7 2 2 2 6 2" xfId="1736" xr:uid="{3860CC0C-3A17-4507-A499-EC02FA1A9876}"/>
    <cellStyle name="Normal 7 2 2 2 7" xfId="1737" xr:uid="{4C09F402-1369-40D6-84DC-92B6EEB69B79}"/>
    <cellStyle name="Normal 7 2 2 2 8" xfId="3430" xr:uid="{F73D6D85-8783-4905-9F1C-708D7BD130A6}"/>
    <cellStyle name="Normal 7 2 2 3" xfId="349" xr:uid="{090A49FC-749E-48D1-9E69-0BD00FD66177}"/>
    <cellStyle name="Normal 7 2 2 3 2" xfId="686" xr:uid="{9B34E66E-6366-4BD9-9590-550732C9ACF6}"/>
    <cellStyle name="Normal 7 2 2 3 2 2" xfId="687" xr:uid="{38115C07-0339-46E8-A628-78DEAF9289FF}"/>
    <cellStyle name="Normal 7 2 2 3 2 2 2" xfId="1738" xr:uid="{6EE6F683-5250-4D44-91AC-AB849509003D}"/>
    <cellStyle name="Normal 7 2 2 3 2 2 2 2" xfId="1739" xr:uid="{0D4A6973-906B-4A83-8B03-D1584D0D1026}"/>
    <cellStyle name="Normal 7 2 2 3 2 2 3" xfId="1740" xr:uid="{49BA56FE-8214-4E33-B25D-E662C15BF554}"/>
    <cellStyle name="Normal 7 2 2 3 2 3" xfId="1741" xr:uid="{317C5A82-5CE2-4BB0-B5AC-5E9914D8D488}"/>
    <cellStyle name="Normal 7 2 2 3 2 3 2" xfId="1742" xr:uid="{E9BE89A6-E47D-4B16-96CE-60E8CB936155}"/>
    <cellStyle name="Normal 7 2 2 3 2 4" xfId="1743" xr:uid="{8A7F3B7A-455C-41F2-BCC5-0F7A5D9ADE8E}"/>
    <cellStyle name="Normal 7 2 2 3 3" xfId="688" xr:uid="{A8A4AF4B-3463-433F-8968-944649B90053}"/>
    <cellStyle name="Normal 7 2 2 3 3 2" xfId="1744" xr:uid="{5E1D569F-39D4-4407-B909-903EB32CB71D}"/>
    <cellStyle name="Normal 7 2 2 3 3 2 2" xfId="1745" xr:uid="{EE5F1D6B-BEE1-413D-BFF7-EAE1BD54C528}"/>
    <cellStyle name="Normal 7 2 2 3 3 3" xfId="1746" xr:uid="{881B090F-3AFE-4EA9-8D64-C301B32F5177}"/>
    <cellStyle name="Normal 7 2 2 3 3 4" xfId="3431" xr:uid="{405E20B6-C479-4AFB-B7A1-C253C067882F}"/>
    <cellStyle name="Normal 7 2 2 3 4" xfId="1747" xr:uid="{4214A871-E2B6-483A-A879-C0D002E6B23D}"/>
    <cellStyle name="Normal 7 2 2 3 4 2" xfId="1748" xr:uid="{5506287A-D0CC-4F5C-85CD-2396BBBFB00A}"/>
    <cellStyle name="Normal 7 2 2 3 5" xfId="1749" xr:uid="{5C7D0B8F-6D3C-4DD4-9886-85B6D0C919F4}"/>
    <cellStyle name="Normal 7 2 2 3 6" xfId="3432" xr:uid="{3EEBF263-F482-4FF3-BBF2-6DBF9C097C67}"/>
    <cellStyle name="Normal 7 2 2 4" xfId="350" xr:uid="{7ADD1E98-D064-4D97-B6C0-43CFCB6AE578}"/>
    <cellStyle name="Normal 7 2 2 4 2" xfId="689" xr:uid="{A3A7597A-9953-4C94-B7F2-D1F9BC670FDB}"/>
    <cellStyle name="Normal 7 2 2 4 2 2" xfId="690" xr:uid="{1FB9C2F6-6B53-4D81-A0B1-AE5235D84116}"/>
    <cellStyle name="Normal 7 2 2 4 2 2 2" xfId="1750" xr:uid="{EBD67F8B-242C-4875-9FC0-041255839851}"/>
    <cellStyle name="Normal 7 2 2 4 2 2 2 2" xfId="1751" xr:uid="{02FD57EE-3841-4BAF-8C4A-DFEC1736067D}"/>
    <cellStyle name="Normal 7 2 2 4 2 2 3" xfId="1752" xr:uid="{25C6CEA1-84D3-4027-99DD-E444CE167245}"/>
    <cellStyle name="Normal 7 2 2 4 2 3" xfId="1753" xr:uid="{0486AE52-B6D7-4F8E-875A-ACC4F2C9DC4C}"/>
    <cellStyle name="Normal 7 2 2 4 2 3 2" xfId="1754" xr:uid="{8C5C3F7D-85B5-4873-8DFB-51B144D2B311}"/>
    <cellStyle name="Normal 7 2 2 4 2 4" xfId="1755" xr:uid="{566C21BE-520D-4AE0-AA32-16D5E243A44C}"/>
    <cellStyle name="Normal 7 2 2 4 3" xfId="691" xr:uid="{1F57F961-B7B1-426F-A056-CD23098E15BB}"/>
    <cellStyle name="Normal 7 2 2 4 3 2" xfId="1756" xr:uid="{5AA030AC-65B1-411D-ACF1-523D3FC73D3E}"/>
    <cellStyle name="Normal 7 2 2 4 3 2 2" xfId="1757" xr:uid="{66986F92-9B0D-4E5C-A67A-6916C4C74848}"/>
    <cellStyle name="Normal 7 2 2 4 3 3" xfId="1758" xr:uid="{11F954E7-54CE-4FA1-98DD-F2BE5FDE1DA9}"/>
    <cellStyle name="Normal 7 2 2 4 4" xfId="1759" xr:uid="{C6F3D806-DA4D-4E9F-9421-1EA6F83A0E15}"/>
    <cellStyle name="Normal 7 2 2 4 4 2" xfId="1760" xr:uid="{0F111373-C059-464A-905F-2F121742A9CB}"/>
    <cellStyle name="Normal 7 2 2 4 5" xfId="1761" xr:uid="{16201846-CB8E-442F-A5CD-A6EB02EA19A0}"/>
    <cellStyle name="Normal 7 2 2 5" xfId="351" xr:uid="{56B592DA-FDAA-4D7F-A981-F07DC3C08A34}"/>
    <cellStyle name="Normal 7 2 2 5 2" xfId="692" xr:uid="{F0DB8903-1676-402B-A2BA-37ACD5CE06E3}"/>
    <cellStyle name="Normal 7 2 2 5 2 2" xfId="1762" xr:uid="{70DDB6E0-7DAB-456A-8B6B-E4220133A15B}"/>
    <cellStyle name="Normal 7 2 2 5 2 2 2" xfId="1763" xr:uid="{9D97CED4-E69A-4571-BA21-F47FBFEEFDA8}"/>
    <cellStyle name="Normal 7 2 2 5 2 3" xfId="1764" xr:uid="{A1A432C9-2824-4CED-8C49-8BD38752DDDD}"/>
    <cellStyle name="Normal 7 2 2 5 3" xfId="1765" xr:uid="{3178723B-AA0C-479E-AB09-DB4849404A2B}"/>
    <cellStyle name="Normal 7 2 2 5 3 2" xfId="1766" xr:uid="{52AD9B19-31CF-424F-84B9-B83C1854969B}"/>
    <cellStyle name="Normal 7 2 2 5 4" xfId="1767" xr:uid="{61893EF2-1C97-4C87-A291-3E76A3D3CE78}"/>
    <cellStyle name="Normal 7 2 2 6" xfId="693" xr:uid="{51F826D2-43F7-4AFC-8C70-452BDC1C33EF}"/>
    <cellStyle name="Normal 7 2 2 6 2" xfId="1768" xr:uid="{F370AFBA-6418-43C0-9129-9A2FFED8DC84}"/>
    <cellStyle name="Normal 7 2 2 6 2 2" xfId="1769" xr:uid="{F5176D32-7065-445B-9905-FF71BAF63207}"/>
    <cellStyle name="Normal 7 2 2 6 3" xfId="1770" xr:uid="{C0E1D845-C044-4DBD-9D93-A42F708EFF93}"/>
    <cellStyle name="Normal 7 2 2 6 4" xfId="3433" xr:uid="{4315CABC-C4A7-410B-91EF-49000A5430A8}"/>
    <cellStyle name="Normal 7 2 2 7" xfId="1771" xr:uid="{F6878160-DF50-45DB-85D0-F525DFA55D61}"/>
    <cellStyle name="Normal 7 2 2 7 2" xfId="1772" xr:uid="{FB380C49-D932-4706-859A-55B612825D87}"/>
    <cellStyle name="Normal 7 2 2 8" xfId="1773" xr:uid="{4A97A888-A9FB-4D6B-868B-18727CCA8330}"/>
    <cellStyle name="Normal 7 2 2 9" xfId="3434" xr:uid="{2344D9FC-EF49-4244-AE3D-B3A8C53C23AB}"/>
    <cellStyle name="Normal 7 2 3" xfId="136" xr:uid="{E2A946CD-D0A8-426A-8681-114EB99C157B}"/>
    <cellStyle name="Normal 7 2 3 2" xfId="137" xr:uid="{F9E370FB-48E7-4A39-885F-E06A4437491F}"/>
    <cellStyle name="Normal 7 2 3 2 2" xfId="694" xr:uid="{4C6FFC0B-62ED-4937-A4A9-7939BC2E7169}"/>
    <cellStyle name="Normal 7 2 3 2 2 2" xfId="695" xr:uid="{314FC84D-1C08-4554-AA4F-1FE72D50780A}"/>
    <cellStyle name="Normal 7 2 3 2 2 2 2" xfId="1774" xr:uid="{F5777CAC-E6D6-4FF0-A73F-FBDA88F0BF03}"/>
    <cellStyle name="Normal 7 2 3 2 2 2 2 2" xfId="1775" xr:uid="{47C8C73C-46A6-45FE-8DEF-3BADCAA22274}"/>
    <cellStyle name="Normal 7 2 3 2 2 2 3" xfId="1776" xr:uid="{E2876355-FCB8-482E-A58D-68A77F78EBB2}"/>
    <cellStyle name="Normal 7 2 3 2 2 3" xfId="1777" xr:uid="{FD80C88E-A7E7-4A2F-A705-FD191C4B4AEF}"/>
    <cellStyle name="Normal 7 2 3 2 2 3 2" xfId="1778" xr:uid="{F9703E50-B8F3-4858-8139-ED81C23B22FA}"/>
    <cellStyle name="Normal 7 2 3 2 2 4" xfId="1779" xr:uid="{129E7B7D-58CD-4492-8ADA-3C7EEF02B193}"/>
    <cellStyle name="Normal 7 2 3 2 3" xfId="696" xr:uid="{F851EBD6-983A-4E56-A7B9-5C1B0E298E08}"/>
    <cellStyle name="Normal 7 2 3 2 3 2" xfId="1780" xr:uid="{2036B253-1537-4955-90A5-520DB98FDDD0}"/>
    <cellStyle name="Normal 7 2 3 2 3 2 2" xfId="1781" xr:uid="{88E7DDF7-9130-406E-B117-822BC9128311}"/>
    <cellStyle name="Normal 7 2 3 2 3 3" xfId="1782" xr:uid="{6EDBD8AC-8051-4CF3-B514-5266FE06E9FD}"/>
    <cellStyle name="Normal 7 2 3 2 3 4" xfId="3435" xr:uid="{FC03E576-9433-4BB9-9A2D-661E76CF37A0}"/>
    <cellStyle name="Normal 7 2 3 2 4" xfId="1783" xr:uid="{74B87549-0335-4306-8D8D-4529E446FD70}"/>
    <cellStyle name="Normal 7 2 3 2 4 2" xfId="1784" xr:uid="{C2D012B9-7C42-414D-BAF5-4222A7D6E693}"/>
    <cellStyle name="Normal 7 2 3 2 5" xfId="1785" xr:uid="{4F1F02A5-89B9-4534-A112-870B0F0FC490}"/>
    <cellStyle name="Normal 7 2 3 2 6" xfId="3436" xr:uid="{CD4E05B7-92B2-47A3-B927-9E2FABC4BDD3}"/>
    <cellStyle name="Normal 7 2 3 3" xfId="352" xr:uid="{C3612B62-53CE-4B0B-97AC-43E935E6F9BF}"/>
    <cellStyle name="Normal 7 2 3 3 2" xfId="697" xr:uid="{F268C26F-1985-48C2-8B51-D01E85ACBABC}"/>
    <cellStyle name="Normal 7 2 3 3 2 2" xfId="698" xr:uid="{E7B6850D-1C6B-4C52-8E2C-BEBE7EC7F3B3}"/>
    <cellStyle name="Normal 7 2 3 3 2 2 2" xfId="1786" xr:uid="{3C25A357-2D22-43C3-A006-72DDAD6970A7}"/>
    <cellStyle name="Normal 7 2 3 3 2 2 2 2" xfId="1787" xr:uid="{B029E841-8569-4059-BA3D-0C93ADA383F0}"/>
    <cellStyle name="Normal 7 2 3 3 2 2 3" xfId="1788" xr:uid="{811E1714-B114-4D46-99DA-88BBB54A6FA3}"/>
    <cellStyle name="Normal 7 2 3 3 2 3" xfId="1789" xr:uid="{FA66CB5A-FE53-4791-9733-F4DD945DD3F0}"/>
    <cellStyle name="Normal 7 2 3 3 2 3 2" xfId="1790" xr:uid="{01840790-8FF7-434F-AE45-B22791E0FE43}"/>
    <cellStyle name="Normal 7 2 3 3 2 4" xfId="1791" xr:uid="{BDBB341F-385C-468B-8988-09EF459B47AD}"/>
    <cellStyle name="Normal 7 2 3 3 3" xfId="699" xr:uid="{4B6DDC5C-3301-450E-BD1B-079CA854120F}"/>
    <cellStyle name="Normal 7 2 3 3 3 2" xfId="1792" xr:uid="{2E3DF724-B2AF-44F9-B46E-28A3BB3E5E0E}"/>
    <cellStyle name="Normal 7 2 3 3 3 2 2" xfId="1793" xr:uid="{F0D16E12-CAE7-41B2-84C2-B487D2846F8E}"/>
    <cellStyle name="Normal 7 2 3 3 3 3" xfId="1794" xr:uid="{22B3FC81-755E-419F-8AE9-0AE2E5388CCF}"/>
    <cellStyle name="Normal 7 2 3 3 4" xfId="1795" xr:uid="{252EF884-4449-4BE8-BE53-9FCD6BA162FF}"/>
    <cellStyle name="Normal 7 2 3 3 4 2" xfId="1796" xr:uid="{559BB853-48E0-477E-BEC2-2530FFF9C671}"/>
    <cellStyle name="Normal 7 2 3 3 5" xfId="1797" xr:uid="{6421DDFE-B31A-40E0-B299-0B2AF51A0A85}"/>
    <cellStyle name="Normal 7 2 3 4" xfId="353" xr:uid="{522477BE-3981-4736-95F9-07BF42DC95AD}"/>
    <cellStyle name="Normal 7 2 3 4 2" xfId="700" xr:uid="{052C9EDB-4E43-46C1-BC54-89046A62E496}"/>
    <cellStyle name="Normal 7 2 3 4 2 2" xfId="1798" xr:uid="{1F0A98C7-4685-4131-9D47-E8063D238B1A}"/>
    <cellStyle name="Normal 7 2 3 4 2 2 2" xfId="1799" xr:uid="{EA35B285-DA58-4050-85DA-17FD758477AD}"/>
    <cellStyle name="Normal 7 2 3 4 2 3" xfId="1800" xr:uid="{41F4921F-7FE0-4F01-836E-53AD3456D099}"/>
    <cellStyle name="Normal 7 2 3 4 3" xfId="1801" xr:uid="{8D90E7D9-FAA2-44A6-A699-04DDA5ACC980}"/>
    <cellStyle name="Normal 7 2 3 4 3 2" xfId="1802" xr:uid="{89005BE1-4789-4EDB-A22E-BEFA5DECEE31}"/>
    <cellStyle name="Normal 7 2 3 4 4" xfId="1803" xr:uid="{3CAF8039-6F8B-4BE0-A93E-C26A25F6ED10}"/>
    <cellStyle name="Normal 7 2 3 5" xfId="701" xr:uid="{AABFB481-F447-4DEB-976F-1338471EC542}"/>
    <cellStyle name="Normal 7 2 3 5 2" xfId="1804" xr:uid="{184E13B5-EB77-487B-8090-D66B67563F99}"/>
    <cellStyle name="Normal 7 2 3 5 2 2" xfId="1805" xr:uid="{38821331-CB9E-4EE3-B1D5-08ADA2FD2FB9}"/>
    <cellStyle name="Normal 7 2 3 5 3" xfId="1806" xr:uid="{EAECEB84-69FD-4D7E-A030-E1D2E0C78B31}"/>
    <cellStyle name="Normal 7 2 3 5 4" xfId="3437" xr:uid="{57717468-F649-41D5-82E2-69FB2A356B96}"/>
    <cellStyle name="Normal 7 2 3 6" xfId="1807" xr:uid="{C9B22B3A-75B4-4443-AE45-26F74F9AA43E}"/>
    <cellStyle name="Normal 7 2 3 6 2" xfId="1808" xr:uid="{3460FD93-4B7F-49A1-B004-215BAF88B6FD}"/>
    <cellStyle name="Normal 7 2 3 7" xfId="1809" xr:uid="{0FF7EB21-0C3C-43A1-8D6F-3E37136E64E2}"/>
    <cellStyle name="Normal 7 2 3 8" xfId="3438" xr:uid="{ED6566B4-7BFC-48BA-B285-97828BAA0851}"/>
    <cellStyle name="Normal 7 2 4" xfId="138" xr:uid="{95111071-1714-44E3-9C27-52F6EF3EA9A9}"/>
    <cellStyle name="Normal 7 2 4 2" xfId="448" xr:uid="{D78C3C7E-8878-4560-8E15-CFBF8C5F4480}"/>
    <cellStyle name="Normal 7 2 4 2 2" xfId="702" xr:uid="{D218950D-D775-404B-85ED-EF663A91B6D0}"/>
    <cellStyle name="Normal 7 2 4 2 2 2" xfId="1810" xr:uid="{3B38FA4B-5599-4FD9-92DA-9E395DDBD5BA}"/>
    <cellStyle name="Normal 7 2 4 2 2 2 2" xfId="1811" xr:uid="{CE9024DF-8F50-4C3D-811A-6DE1836B7DA3}"/>
    <cellStyle name="Normal 7 2 4 2 2 3" xfId="1812" xr:uid="{A2429F4C-ED77-42D4-B5A8-331FA0EF2D54}"/>
    <cellStyle name="Normal 7 2 4 2 2 4" xfId="3439" xr:uid="{CDFAF5FE-5452-4671-8311-9B83059B743B}"/>
    <cellStyle name="Normal 7 2 4 2 3" xfId="1813" xr:uid="{42B06473-FF02-436C-9F19-B1258CA0E0D8}"/>
    <cellStyle name="Normal 7 2 4 2 3 2" xfId="1814" xr:uid="{ECFB439D-E68A-4AE0-95BF-E13C142EF443}"/>
    <cellStyle name="Normal 7 2 4 2 4" xfId="1815" xr:uid="{4000D2D5-3D19-4E9B-802A-67B6A68C425D}"/>
    <cellStyle name="Normal 7 2 4 2 5" xfId="3440" xr:uid="{94D82F0D-100C-4205-8910-F5FEB0B49CEE}"/>
    <cellStyle name="Normal 7 2 4 3" xfId="703" xr:uid="{FBFFB02D-C392-4552-9673-993B8A552B96}"/>
    <cellStyle name="Normal 7 2 4 3 2" xfId="1816" xr:uid="{9DB03407-D3CB-4594-A288-A3D6D9B0C197}"/>
    <cellStyle name="Normal 7 2 4 3 2 2" xfId="1817" xr:uid="{C821BF62-CF95-4FBA-99EB-2B816DEB17CF}"/>
    <cellStyle name="Normal 7 2 4 3 3" xfId="1818" xr:uid="{1A001FD9-0D28-46B8-A7A9-1AA3B9BDCB29}"/>
    <cellStyle name="Normal 7 2 4 3 4" xfId="3441" xr:uid="{664A9C32-82FF-4086-955A-AEF90CD02B90}"/>
    <cellStyle name="Normal 7 2 4 4" xfId="1819" xr:uid="{6F32538F-D3DF-4AAB-B21A-682DE36ECEB7}"/>
    <cellStyle name="Normal 7 2 4 4 2" xfId="1820" xr:uid="{D4EDB423-78C6-44E7-8F3F-26E27938AC75}"/>
    <cellStyle name="Normal 7 2 4 4 3" xfId="3442" xr:uid="{21EF23DB-4D3E-49AC-8E02-B260D2C75353}"/>
    <cellStyle name="Normal 7 2 4 4 4" xfId="3443" xr:uid="{2D177852-8459-4D3A-9FB3-C65ADB3469F1}"/>
    <cellStyle name="Normal 7 2 4 5" xfId="1821" xr:uid="{7FFE6D4B-6C15-401F-9B70-05F34A706DA7}"/>
    <cellStyle name="Normal 7 2 4 6" xfId="3444" xr:uid="{B129CAA5-AE44-4707-8B93-E2383D0ED8DD}"/>
    <cellStyle name="Normal 7 2 4 7" xfId="3445" xr:uid="{824E41FF-A589-4CC2-A311-28525F039F0E}"/>
    <cellStyle name="Normal 7 2 5" xfId="354" xr:uid="{46BA5ABE-FC4D-48DC-B37A-D56E762E1225}"/>
    <cellStyle name="Normal 7 2 5 2" xfId="704" xr:uid="{3177B237-B7AB-4CD4-9FEA-2DEF4EEC2D7B}"/>
    <cellStyle name="Normal 7 2 5 2 2" xfId="705" xr:uid="{60FC6D73-D75B-41F2-AFD6-FA78C54D5394}"/>
    <cellStyle name="Normal 7 2 5 2 2 2" xfId="1822" xr:uid="{E9E947BC-5AE9-4C5B-9FA2-7960179D4991}"/>
    <cellStyle name="Normal 7 2 5 2 2 2 2" xfId="1823" xr:uid="{C627B3B1-D882-4E2C-9E6A-DC42A99E0F95}"/>
    <cellStyle name="Normal 7 2 5 2 2 3" xfId="1824" xr:uid="{EA30220C-A367-472C-B207-008572FE8486}"/>
    <cellStyle name="Normal 7 2 5 2 3" xfId="1825" xr:uid="{13A2B1D0-CD1C-49AB-B6E8-6B32ED4F95C9}"/>
    <cellStyle name="Normal 7 2 5 2 3 2" xfId="1826" xr:uid="{6FB86D8D-4D9A-4C2F-B92A-67E21EEC3966}"/>
    <cellStyle name="Normal 7 2 5 2 4" xfId="1827" xr:uid="{739FD908-2959-46BA-B553-120C5D4C529B}"/>
    <cellStyle name="Normal 7 2 5 3" xfId="706" xr:uid="{7B371478-7939-4AB2-B77B-D7AB063B3F3F}"/>
    <cellStyle name="Normal 7 2 5 3 2" xfId="1828" xr:uid="{0DF79AE2-7E31-4465-91A3-8ED7B059FD5A}"/>
    <cellStyle name="Normal 7 2 5 3 2 2" xfId="1829" xr:uid="{84E4A204-FE7A-4B68-8C91-6C86C551CDF6}"/>
    <cellStyle name="Normal 7 2 5 3 3" xfId="1830" xr:uid="{DBFCC2D9-F299-4B8F-AE4D-34C3C9CCECA0}"/>
    <cellStyle name="Normal 7 2 5 3 4" xfId="3446" xr:uid="{275247A8-D347-47D9-A4A3-23DD221E3C55}"/>
    <cellStyle name="Normal 7 2 5 4" xfId="1831" xr:uid="{082528F5-8247-4131-83D3-955DBED32597}"/>
    <cellStyle name="Normal 7 2 5 4 2" xfId="1832" xr:uid="{466D4C74-EEF1-42CE-825A-3F27F8CB19FA}"/>
    <cellStyle name="Normal 7 2 5 5" xfId="1833" xr:uid="{8EBF2180-B88F-4F6E-9053-8637C1901CD1}"/>
    <cellStyle name="Normal 7 2 5 6" xfId="3447" xr:uid="{E3C6A81B-F97B-4388-BB01-ABC6D721C475}"/>
    <cellStyle name="Normal 7 2 6" xfId="355" xr:uid="{13A839B0-63F6-4B08-869F-360BD484F9B4}"/>
    <cellStyle name="Normal 7 2 6 2" xfId="707" xr:uid="{B193AEC6-E88E-437D-9882-F6ACC8DA8842}"/>
    <cellStyle name="Normal 7 2 6 2 2" xfId="1834" xr:uid="{924D3195-4B1D-4080-8776-05219210DDDB}"/>
    <cellStyle name="Normal 7 2 6 2 2 2" xfId="1835" xr:uid="{D9A6F996-76EF-4CE5-A3FC-32A031576562}"/>
    <cellStyle name="Normal 7 2 6 2 3" xfId="1836" xr:uid="{471F50A9-84C7-4B8B-AB77-E8AB2E4906E4}"/>
    <cellStyle name="Normal 7 2 6 2 4" xfId="3448" xr:uid="{7BE4E93D-992D-4005-A0FA-A2E3A3B7B4C7}"/>
    <cellStyle name="Normal 7 2 6 3" xfId="1837" xr:uid="{EB1DA7ED-B778-4C14-8DBB-26BCBFD5EA92}"/>
    <cellStyle name="Normal 7 2 6 3 2" xfId="1838" xr:uid="{7F58ED81-F15F-4439-AFA5-6FD17DC1239F}"/>
    <cellStyle name="Normal 7 2 6 4" xfId="1839" xr:uid="{6E20859C-E263-4C93-A4DA-2263E60305B0}"/>
    <cellStyle name="Normal 7 2 6 5" xfId="3449" xr:uid="{2983C968-1EC0-4A61-8890-B2C23CE8A71C}"/>
    <cellStyle name="Normal 7 2 7" xfId="708" xr:uid="{AE2A7EFE-29BA-457D-90A7-4039EECB0DD6}"/>
    <cellStyle name="Normal 7 2 7 2" xfId="1840" xr:uid="{5C3AFBE9-3CFF-4BA0-8EC2-2B665322CFC0}"/>
    <cellStyle name="Normal 7 2 7 2 2" xfId="1841" xr:uid="{D5B277A9-6CA2-423B-9113-5A5B9A969C7A}"/>
    <cellStyle name="Normal 7 2 7 2 3" xfId="4409" xr:uid="{47A1FAEB-87E5-4C37-B928-3B299400BAD1}"/>
    <cellStyle name="Normal 7 2 7 3" xfId="1842" xr:uid="{4ACB6FC3-9D09-4F9C-830F-397FA2BA9EFB}"/>
    <cellStyle name="Normal 7 2 7 4" xfId="3450" xr:uid="{0A1A3458-6A88-46FD-8D2D-E2203FC97A99}"/>
    <cellStyle name="Normal 7 2 7 4 2" xfId="4579" xr:uid="{23FAD01E-A625-40A6-AA51-51398C608075}"/>
    <cellStyle name="Normal 7 2 7 4 3" xfId="4686" xr:uid="{E7F822E8-A260-4794-8AD4-72FEDBAE4C5C}"/>
    <cellStyle name="Normal 7 2 7 4 4" xfId="4608" xr:uid="{947D7697-EC3B-4ADD-86E6-2C88AE6AAA47}"/>
    <cellStyle name="Normal 7 2 8" xfId="1843" xr:uid="{2E668164-12D1-449B-B568-3645E9D188F5}"/>
    <cellStyle name="Normal 7 2 8 2" xfId="1844" xr:uid="{22D101B1-98C4-46CC-A043-76C58FBEECC0}"/>
    <cellStyle name="Normal 7 2 8 3" xfId="3451" xr:uid="{E6298F11-ED51-4CFF-B735-16646BE7292D}"/>
    <cellStyle name="Normal 7 2 8 4" xfId="3452" xr:uid="{24CA4463-735A-42B1-85D2-B45EF2946635}"/>
    <cellStyle name="Normal 7 2 9" xfId="1845" xr:uid="{539A6615-1FD8-46D0-9772-70E204C216AE}"/>
    <cellStyle name="Normal 7 3" xfId="139" xr:uid="{6BF5C736-CD96-44B8-941D-E014D0D0E126}"/>
    <cellStyle name="Normal 7 3 10" xfId="3453" xr:uid="{01F3D818-C307-4B43-9C42-33021C4633CB}"/>
    <cellStyle name="Normal 7 3 11" xfId="3454" xr:uid="{3D15495E-FF4C-4975-81AB-EBAAD19EC0FF}"/>
    <cellStyle name="Normal 7 3 2" xfId="140" xr:uid="{18CE6E24-F2F1-4F8E-A912-AE0530FC820C}"/>
    <cellStyle name="Normal 7 3 2 2" xfId="141" xr:uid="{BAB1BEC5-C4EE-44A6-B4A2-DB057FA02A7D}"/>
    <cellStyle name="Normal 7 3 2 2 2" xfId="356" xr:uid="{2F0A21D9-89E3-4AF8-9B38-B545534E991A}"/>
    <cellStyle name="Normal 7 3 2 2 2 2" xfId="709" xr:uid="{AB63A1FA-E035-48AB-85B6-BB9EC4CACA88}"/>
    <cellStyle name="Normal 7 3 2 2 2 2 2" xfId="1846" xr:uid="{73506E52-A7A5-49D0-9CA0-75455C5118DC}"/>
    <cellStyle name="Normal 7 3 2 2 2 2 2 2" xfId="1847" xr:uid="{B5C99E87-E7BA-478F-BA08-79E1F8EEF127}"/>
    <cellStyle name="Normal 7 3 2 2 2 2 3" xfId="1848" xr:uid="{9128F20D-DA03-4ED6-8693-0C0E63DA5401}"/>
    <cellStyle name="Normal 7 3 2 2 2 2 4" xfId="3455" xr:uid="{8EDE599F-9CF1-4ABA-9C6A-73881F1DE766}"/>
    <cellStyle name="Normal 7 3 2 2 2 3" xfId="1849" xr:uid="{78D3C078-BD80-4A42-BC8D-42A574A6115E}"/>
    <cellStyle name="Normal 7 3 2 2 2 3 2" xfId="1850" xr:uid="{3E05D558-DA28-4F7D-B2D0-36A1F199487F}"/>
    <cellStyle name="Normal 7 3 2 2 2 3 3" xfId="3456" xr:uid="{489D0145-E390-4214-8646-A570BE4DF84D}"/>
    <cellStyle name="Normal 7 3 2 2 2 3 4" xfId="3457" xr:uid="{06219B04-3E71-47FB-A3BC-D4E4E6E34358}"/>
    <cellStyle name="Normal 7 3 2 2 2 4" xfId="1851" xr:uid="{8D327BAC-BB88-4841-A1CE-ABDA4DA34E68}"/>
    <cellStyle name="Normal 7 3 2 2 2 5" xfId="3458" xr:uid="{58DAE4E5-18AF-4A62-9AA9-4562EC737517}"/>
    <cellStyle name="Normal 7 3 2 2 2 6" xfId="3459" xr:uid="{27BF0DA3-E5A1-4569-9DFC-BC8790E78344}"/>
    <cellStyle name="Normal 7 3 2 2 3" xfId="710" xr:uid="{49031350-DC8A-441C-BCF5-17C88F972EA9}"/>
    <cellStyle name="Normal 7 3 2 2 3 2" xfId="1852" xr:uid="{5D1504D2-EF44-4102-85D5-3193B8196299}"/>
    <cellStyle name="Normal 7 3 2 2 3 2 2" xfId="1853" xr:uid="{7D718EF2-965E-427C-8339-2281A2EBFA16}"/>
    <cellStyle name="Normal 7 3 2 2 3 2 3" xfId="3460" xr:uid="{44227E51-458B-4EB3-8E98-37CB32F6B587}"/>
    <cellStyle name="Normal 7 3 2 2 3 2 4" xfId="3461" xr:uid="{B81F5B32-4CC9-4B26-8B9F-62327574A3FA}"/>
    <cellStyle name="Normal 7 3 2 2 3 3" xfId="1854" xr:uid="{53C24295-9309-4DE7-9F9A-452DC66FCA40}"/>
    <cellStyle name="Normal 7 3 2 2 3 4" xfId="3462" xr:uid="{71D8BAC1-2BE4-4661-A16F-DFD2379FB5B5}"/>
    <cellStyle name="Normal 7 3 2 2 3 5" xfId="3463" xr:uid="{01978C5D-A27E-45A2-97B7-A2CE52B98E11}"/>
    <cellStyle name="Normal 7 3 2 2 4" xfId="1855" xr:uid="{AE81A5F3-3034-4DF1-A14F-521877602ED5}"/>
    <cellStyle name="Normal 7 3 2 2 4 2" xfId="1856" xr:uid="{EA470FA3-285C-42CB-8C98-86DEB71E4CEA}"/>
    <cellStyle name="Normal 7 3 2 2 4 3" xfId="3464" xr:uid="{512C112E-2C15-4A2A-915B-097D065B95B4}"/>
    <cellStyle name="Normal 7 3 2 2 4 4" xfId="3465" xr:uid="{1C6C5AF0-23D5-4115-9DE0-82C9B7874BF3}"/>
    <cellStyle name="Normal 7 3 2 2 5" xfId="1857" xr:uid="{BE3979A2-806E-4A5A-90B4-D70AB1C59508}"/>
    <cellStyle name="Normal 7 3 2 2 5 2" xfId="3466" xr:uid="{CDEFC48D-C972-4937-A2FE-4B25A45568DA}"/>
    <cellStyle name="Normal 7 3 2 2 5 3" xfId="3467" xr:uid="{2E3014D0-D7B7-48EC-91E4-485659047EAA}"/>
    <cellStyle name="Normal 7 3 2 2 5 4" xfId="3468" xr:uid="{6E1A5CA0-AA30-428B-A309-9B642F7F0808}"/>
    <cellStyle name="Normal 7 3 2 2 6" xfId="3469" xr:uid="{CCFADBD9-7A8C-464B-8070-4E7E60D460F1}"/>
    <cellStyle name="Normal 7 3 2 2 7" xfId="3470" xr:uid="{090AEBBF-7AA7-4236-9DD2-E2A8BD4D6003}"/>
    <cellStyle name="Normal 7 3 2 2 8" xfId="3471" xr:uid="{44321339-CFF0-41ED-9A72-1B750A170FAD}"/>
    <cellStyle name="Normal 7 3 2 3" xfId="357" xr:uid="{5474532A-3B6F-4628-91A3-0F49ABAF3DC5}"/>
    <cellStyle name="Normal 7 3 2 3 2" xfId="711" xr:uid="{8FF1DD11-ADA4-4B02-879B-3FA6EF4F3D3E}"/>
    <cellStyle name="Normal 7 3 2 3 2 2" xfId="712" xr:uid="{443D9713-8EB1-4B92-B41D-A11B25E2CB77}"/>
    <cellStyle name="Normal 7 3 2 3 2 2 2" xfId="1858" xr:uid="{2803FB43-C41E-43A6-9F3D-D661FC7063E3}"/>
    <cellStyle name="Normal 7 3 2 3 2 2 2 2" xfId="1859" xr:uid="{687E72B8-21DA-4A93-AE40-E237CC107F33}"/>
    <cellStyle name="Normal 7 3 2 3 2 2 3" xfId="1860" xr:uid="{FECC147D-54A0-4F14-A60E-0ABACE076FD6}"/>
    <cellStyle name="Normal 7 3 2 3 2 3" xfId="1861" xr:uid="{D684907C-D3A2-4807-AA92-0BE9AB77CCB5}"/>
    <cellStyle name="Normal 7 3 2 3 2 3 2" xfId="1862" xr:uid="{5F388219-83BE-48D4-963C-0D18BD2E201B}"/>
    <cellStyle name="Normal 7 3 2 3 2 4" xfId="1863" xr:uid="{41CCD72D-EC6D-4835-B593-2D86320B4B0D}"/>
    <cellStyle name="Normal 7 3 2 3 3" xfId="713" xr:uid="{E16CD072-56ED-4EFF-A44B-0536230B6D0E}"/>
    <cellStyle name="Normal 7 3 2 3 3 2" xfId="1864" xr:uid="{57456A27-5183-4D14-B04C-04C9D050AE65}"/>
    <cellStyle name="Normal 7 3 2 3 3 2 2" xfId="1865" xr:uid="{85582B11-33E2-43A5-8DFA-DEF767BFD548}"/>
    <cellStyle name="Normal 7 3 2 3 3 3" xfId="1866" xr:uid="{64EBAE29-6694-45CF-8365-6B6BF5DBB7C6}"/>
    <cellStyle name="Normal 7 3 2 3 3 4" xfId="3472" xr:uid="{EA52ED47-3CBA-452C-81A0-AF07012DD755}"/>
    <cellStyle name="Normal 7 3 2 3 4" xfId="1867" xr:uid="{CC68055F-7A67-4148-8EA8-9477581C8CF7}"/>
    <cellStyle name="Normal 7 3 2 3 4 2" xfId="1868" xr:uid="{590A9B24-2A33-4578-8B00-6DACB66C4C2D}"/>
    <cellStyle name="Normal 7 3 2 3 5" xfId="1869" xr:uid="{B1C6CC96-AB8E-420F-9201-011FABD866A9}"/>
    <cellStyle name="Normal 7 3 2 3 6" xfId="3473" xr:uid="{A438F016-8AB7-4BAD-B9B9-634390DD5684}"/>
    <cellStyle name="Normal 7 3 2 4" xfId="358" xr:uid="{9AD550A7-2FDC-4FD8-84D9-8EC3695C51A8}"/>
    <cellStyle name="Normal 7 3 2 4 2" xfId="714" xr:uid="{DC327C16-A385-4940-8393-95E1E6500B3A}"/>
    <cellStyle name="Normal 7 3 2 4 2 2" xfId="1870" xr:uid="{28C843E1-6458-43F0-9F38-E0B9F67BBB8B}"/>
    <cellStyle name="Normal 7 3 2 4 2 2 2" xfId="1871" xr:uid="{1279011F-25E8-4B21-BDDA-BB99E30ED90D}"/>
    <cellStyle name="Normal 7 3 2 4 2 3" xfId="1872" xr:uid="{66D1AAE9-9763-40FB-A1A5-CA90A38BD4F8}"/>
    <cellStyle name="Normal 7 3 2 4 2 4" xfId="3474" xr:uid="{9A8EDE6A-C987-4C32-BCA5-5275BC8C9091}"/>
    <cellStyle name="Normal 7 3 2 4 3" xfId="1873" xr:uid="{53BCE520-8502-4105-8D6D-79E92C5117C6}"/>
    <cellStyle name="Normal 7 3 2 4 3 2" xfId="1874" xr:uid="{AD8EC169-08FA-4C51-9508-705ED47DAF3E}"/>
    <cellStyle name="Normal 7 3 2 4 4" xfId="1875" xr:uid="{EB0B9576-1A9F-4A76-8EDB-76577DC54912}"/>
    <cellStyle name="Normal 7 3 2 4 5" xfId="3475" xr:uid="{8C299562-B8A2-41AD-AA93-A742D2F40BA2}"/>
    <cellStyle name="Normal 7 3 2 5" xfId="359" xr:uid="{5C30CF51-FA93-4613-9628-CA19693FD582}"/>
    <cellStyle name="Normal 7 3 2 5 2" xfId="1876" xr:uid="{6F310F4D-EB3C-4A96-9C62-DB9FD52C0657}"/>
    <cellStyle name="Normal 7 3 2 5 2 2" xfId="1877" xr:uid="{5DFFAD88-84AD-4BC1-9CCD-9B3A90BA3D8E}"/>
    <cellStyle name="Normal 7 3 2 5 3" xfId="1878" xr:uid="{855C2016-91F6-4C9C-9832-85777B519C73}"/>
    <cellStyle name="Normal 7 3 2 5 4" xfId="3476" xr:uid="{1FCDE24B-9D89-4D0C-AF43-D21B97395AEF}"/>
    <cellStyle name="Normal 7 3 2 6" xfId="1879" xr:uid="{7E28179F-4839-403B-9BBC-6541EFF82934}"/>
    <cellStyle name="Normal 7 3 2 6 2" xfId="1880" xr:uid="{124DA000-10E0-4BA9-A9BC-C44C521841ED}"/>
    <cellStyle name="Normal 7 3 2 6 3" xfId="3477" xr:uid="{94D5A8E5-FBE8-4895-93D8-6D6E129C3B4D}"/>
    <cellStyle name="Normal 7 3 2 6 4" xfId="3478" xr:uid="{A706BF95-2A72-434C-951A-3D9801718FFE}"/>
    <cellStyle name="Normal 7 3 2 7" xfId="1881" xr:uid="{35B7E7B6-6DE0-4415-83FB-7E473D99E7FB}"/>
    <cellStyle name="Normal 7 3 2 8" xfId="3479" xr:uid="{4F7D6E25-347B-471E-8524-667B665E4A19}"/>
    <cellStyle name="Normal 7 3 2 9" xfId="3480" xr:uid="{DE6FB9D7-49E9-488F-BF19-F69D3FDAA8C8}"/>
    <cellStyle name="Normal 7 3 3" xfId="142" xr:uid="{E852F1CA-4178-411D-B582-1A078D19DF8F}"/>
    <cellStyle name="Normal 7 3 3 2" xfId="143" xr:uid="{724539ED-7520-4AFC-AB86-CF16BDDC2CDE}"/>
    <cellStyle name="Normal 7 3 3 2 2" xfId="715" xr:uid="{E30E7B2E-2608-4967-9E46-B40381E1A58C}"/>
    <cellStyle name="Normal 7 3 3 2 2 2" xfId="1882" xr:uid="{B3C5E3AC-0C84-400A-8239-247F9FB20B92}"/>
    <cellStyle name="Normal 7 3 3 2 2 2 2" xfId="1883" xr:uid="{6455935C-A21E-49DD-9425-E18809F127EE}"/>
    <cellStyle name="Normal 7 3 3 2 2 2 2 2" xfId="4484" xr:uid="{D5276050-C324-42C4-B417-EE6F5276DD88}"/>
    <cellStyle name="Normal 7 3 3 2 2 2 3" xfId="4485" xr:uid="{481B1ACD-12CC-4D1B-9243-3A2643E86CBD}"/>
    <cellStyle name="Normal 7 3 3 2 2 3" xfId="1884" xr:uid="{80A4B387-9B46-4A88-8AB1-1B243CDDD597}"/>
    <cellStyle name="Normal 7 3 3 2 2 3 2" xfId="4486" xr:uid="{FD39208A-B0C4-4E1F-8F53-8413CECCCC88}"/>
    <cellStyle name="Normal 7 3 3 2 2 4" xfId="3481" xr:uid="{4888A1C1-EA2B-4525-83F7-DB6E005580C8}"/>
    <cellStyle name="Normal 7 3 3 2 3" xfId="1885" xr:uid="{44F52A69-E71E-44A5-B13E-ECE39E562F40}"/>
    <cellStyle name="Normal 7 3 3 2 3 2" xfId="1886" xr:uid="{74D6B95C-BE76-456D-80C0-E562173DA16C}"/>
    <cellStyle name="Normal 7 3 3 2 3 2 2" xfId="4487" xr:uid="{DF9B76B4-A5DA-445D-B42A-FD77C9158A51}"/>
    <cellStyle name="Normal 7 3 3 2 3 3" xfId="3482" xr:uid="{880DEDFE-FDAF-4BA4-8AD8-61668B5AE300}"/>
    <cellStyle name="Normal 7 3 3 2 3 4" xfId="3483" xr:uid="{4A9DAE14-6F73-491E-8043-7A09F0CCE6BB}"/>
    <cellStyle name="Normal 7 3 3 2 4" xfId="1887" xr:uid="{AE28395F-A73C-4E6B-BF4B-A85957B6F325}"/>
    <cellStyle name="Normal 7 3 3 2 4 2" xfId="4488" xr:uid="{2E1C1715-7AF1-48A5-A105-E4CDF83DA0C0}"/>
    <cellStyle name="Normal 7 3 3 2 5" xfId="3484" xr:uid="{2C6ED810-892B-46C5-82BC-E4AEC6DC649B}"/>
    <cellStyle name="Normal 7 3 3 2 6" xfId="3485" xr:uid="{5A3C5575-E7EA-479E-8238-6A80B9E6ADA4}"/>
    <cellStyle name="Normal 7 3 3 3" xfId="360" xr:uid="{DA0003D5-DE09-4B96-8DAF-DB7193F6074F}"/>
    <cellStyle name="Normal 7 3 3 3 2" xfId="1888" xr:uid="{94DB5FCC-F946-42C9-A934-729069010490}"/>
    <cellStyle name="Normal 7 3 3 3 2 2" xfId="1889" xr:uid="{9B8D417A-DE64-4F98-954A-EBCAABA80CD9}"/>
    <cellStyle name="Normal 7 3 3 3 2 2 2" xfId="4489" xr:uid="{AE8F9D0B-D22C-46F8-AA61-965834020A80}"/>
    <cellStyle name="Normal 7 3 3 3 2 3" xfId="3486" xr:uid="{2B45B9C3-5222-4C8F-8C38-1472BFD7FDE8}"/>
    <cellStyle name="Normal 7 3 3 3 2 4" xfId="3487" xr:uid="{7A37CA02-1AD3-41E9-A0AA-84D07406074F}"/>
    <cellStyle name="Normal 7 3 3 3 3" xfId="1890" xr:uid="{54C376B1-8919-40E7-B68B-D4BFB289B2CE}"/>
    <cellStyle name="Normal 7 3 3 3 3 2" xfId="4490" xr:uid="{0B2B35A8-6F39-4313-8B92-66C351E7A638}"/>
    <cellStyle name="Normal 7 3 3 3 4" xfId="3488" xr:uid="{1CD0CE2C-1D21-4339-86DA-788FE850E3C0}"/>
    <cellStyle name="Normal 7 3 3 3 5" xfId="3489" xr:uid="{393D4C5C-5F80-42FC-B1C6-EACF483E2180}"/>
    <cellStyle name="Normal 7 3 3 4" xfId="1891" xr:uid="{8BA787D9-97E0-4349-9F69-78CE5D60FAF0}"/>
    <cellStyle name="Normal 7 3 3 4 2" xfId="1892" xr:uid="{55EB05F0-1418-4BAB-B733-A60AB59D316E}"/>
    <cellStyle name="Normal 7 3 3 4 2 2" xfId="4491" xr:uid="{113B641F-82B0-4BE0-856C-15F93DE05784}"/>
    <cellStyle name="Normal 7 3 3 4 3" xfId="3490" xr:uid="{D7566076-A4BC-45AF-A8A2-EE349CC17C01}"/>
    <cellStyle name="Normal 7 3 3 4 4" xfId="3491" xr:uid="{74808A87-8056-4A85-9E6A-E3C0EB15AD2A}"/>
    <cellStyle name="Normal 7 3 3 5" xfId="1893" xr:uid="{B0791BCA-1D20-404C-AA87-0E5FB7686CF8}"/>
    <cellStyle name="Normal 7 3 3 5 2" xfId="3492" xr:uid="{BADEF8A3-A202-41E4-BC41-85D9787AF471}"/>
    <cellStyle name="Normal 7 3 3 5 3" xfId="3493" xr:uid="{26B2D548-E7C8-4B11-8683-6E00AA68D3A2}"/>
    <cellStyle name="Normal 7 3 3 5 4" xfId="3494" xr:uid="{ABAC891E-FD1F-4E80-9C0C-D27BB5719028}"/>
    <cellStyle name="Normal 7 3 3 6" xfId="3495" xr:uid="{8C5E15A7-D401-4556-9B59-4E78D872986D}"/>
    <cellStyle name="Normal 7 3 3 7" xfId="3496" xr:uid="{23F09D0F-34B1-4F30-B81E-8E08588DB066}"/>
    <cellStyle name="Normal 7 3 3 8" xfId="3497" xr:uid="{89162645-35E4-4BC6-A217-5627769E89A1}"/>
    <cellStyle name="Normal 7 3 4" xfId="144" xr:uid="{9FCDFE09-D88B-4272-B913-EA9459A83F55}"/>
    <cellStyle name="Normal 7 3 4 2" xfId="716" xr:uid="{AC54D479-03AD-4A43-8EAD-0E45468B9533}"/>
    <cellStyle name="Normal 7 3 4 2 2" xfId="717" xr:uid="{E61A79E1-1585-4D71-BD30-7BB08B7A8948}"/>
    <cellStyle name="Normal 7 3 4 2 2 2" xfId="1894" xr:uid="{7D88741A-8CEF-479B-83F1-ABA26555692A}"/>
    <cellStyle name="Normal 7 3 4 2 2 2 2" xfId="1895" xr:uid="{ED99BF1B-725E-46DD-87C7-3EF8249CAAD4}"/>
    <cellStyle name="Normal 7 3 4 2 2 3" xfId="1896" xr:uid="{61FC805E-B7A5-4214-ABC8-5F4E1000BF98}"/>
    <cellStyle name="Normal 7 3 4 2 2 4" xfId="3498" xr:uid="{9EB12E35-5B30-4B7A-A500-140BE161DA60}"/>
    <cellStyle name="Normal 7 3 4 2 3" xfId="1897" xr:uid="{1A7D3D8D-D639-4304-B881-3BB870BD2802}"/>
    <cellStyle name="Normal 7 3 4 2 3 2" xfId="1898" xr:uid="{EB2C78B9-C386-4EBA-9556-72D734780B3B}"/>
    <cellStyle name="Normal 7 3 4 2 4" xfId="1899" xr:uid="{4BF64BEA-4303-40A1-BC1D-75648B4B7F31}"/>
    <cellStyle name="Normal 7 3 4 2 5" xfId="3499" xr:uid="{E9A8F3B1-A8AE-4359-BAC0-DAE3CC177645}"/>
    <cellStyle name="Normal 7 3 4 3" xfId="718" xr:uid="{107067E3-DCBB-491B-8733-1A59A999E4C1}"/>
    <cellStyle name="Normal 7 3 4 3 2" xfId="1900" xr:uid="{8CE9E15E-8A80-4D66-9F30-52869697E3FF}"/>
    <cellStyle name="Normal 7 3 4 3 2 2" xfId="1901" xr:uid="{921DC584-813B-439B-850E-A8E8B032D110}"/>
    <cellStyle name="Normal 7 3 4 3 3" xfId="1902" xr:uid="{87554836-551A-4261-9DC0-4A5690CC9ED0}"/>
    <cellStyle name="Normal 7 3 4 3 4" xfId="3500" xr:uid="{BAB2266B-D68C-4F19-8F11-6AE6B46F9ADA}"/>
    <cellStyle name="Normal 7 3 4 4" xfId="1903" xr:uid="{DC62DA54-E4C5-43BC-8DDA-AED9F320ABF4}"/>
    <cellStyle name="Normal 7 3 4 4 2" xfId="1904" xr:uid="{15A2CD24-2DC3-465E-A9BD-34CAB4C96B0D}"/>
    <cellStyle name="Normal 7 3 4 4 3" xfId="3501" xr:uid="{5BE9FA90-5C1E-466D-83CD-D318239C9F3B}"/>
    <cellStyle name="Normal 7 3 4 4 4" xfId="3502" xr:uid="{DB37C615-0115-41DD-AF9C-3BD0F91375B8}"/>
    <cellStyle name="Normal 7 3 4 5" xfId="1905" xr:uid="{F656F657-D9EB-4899-A682-77F6E6590A88}"/>
    <cellStyle name="Normal 7 3 4 6" xfId="3503" xr:uid="{3E6F6E10-540F-4B73-A957-1BBA857101E4}"/>
    <cellStyle name="Normal 7 3 4 7" xfId="3504" xr:uid="{26990992-3570-4B90-B8C2-859DB0F31F1D}"/>
    <cellStyle name="Normal 7 3 5" xfId="361" xr:uid="{7DA0EA40-D9ED-4EC2-8F11-D95496928C99}"/>
    <cellStyle name="Normal 7 3 5 2" xfId="719" xr:uid="{9C941D39-2BFC-4675-82E6-E530ED1FFC5A}"/>
    <cellStyle name="Normal 7 3 5 2 2" xfId="1906" xr:uid="{CCB51C63-00AC-4744-AAA2-E4A605376344}"/>
    <cellStyle name="Normal 7 3 5 2 2 2" xfId="1907" xr:uid="{D8EDE8FC-17FB-4251-AF84-E5F589F5E84C}"/>
    <cellStyle name="Normal 7 3 5 2 3" xfId="1908" xr:uid="{1D904C5F-1EA5-4836-8B77-80BE0D336873}"/>
    <cellStyle name="Normal 7 3 5 2 4" xfId="3505" xr:uid="{7331C14A-8E29-4E78-93FC-992EEDE4560F}"/>
    <cellStyle name="Normal 7 3 5 3" xfId="1909" xr:uid="{9286F86C-3031-46FF-87FA-1BEE63B5116B}"/>
    <cellStyle name="Normal 7 3 5 3 2" xfId="1910" xr:uid="{A8567638-7F24-4099-B562-8C4352163E77}"/>
    <cellStyle name="Normal 7 3 5 3 3" xfId="3506" xr:uid="{4A287F5A-9495-41E5-A2BF-894599E0E25B}"/>
    <cellStyle name="Normal 7 3 5 3 4" xfId="3507" xr:uid="{CCE6D747-FAF2-474D-8E5B-EF33312ABEF7}"/>
    <cellStyle name="Normal 7 3 5 4" xfId="1911" xr:uid="{3DE2C88E-2A5A-4F19-8CC4-5B1DDCFC6948}"/>
    <cellStyle name="Normal 7 3 5 5" xfId="3508" xr:uid="{B8ACB113-BA42-486D-93B6-8CCFC3B9DFC7}"/>
    <cellStyle name="Normal 7 3 5 6" xfId="3509" xr:uid="{DC57643D-7C4E-42B7-A69A-4C1E5AB2C8A5}"/>
    <cellStyle name="Normal 7 3 6" xfId="362" xr:uid="{EDB693B4-73C3-4906-B009-400CEEFEB0D2}"/>
    <cellStyle name="Normal 7 3 6 2" xfId="1912" xr:uid="{BD8B7581-50B8-487E-8AF4-407695D3E98A}"/>
    <cellStyle name="Normal 7 3 6 2 2" xfId="1913" xr:uid="{CCBF3F1D-C87E-4AA7-A80C-93F2ED359DFE}"/>
    <cellStyle name="Normal 7 3 6 2 3" xfId="3510" xr:uid="{40369903-7355-46EC-A6ED-0849E807BD2E}"/>
    <cellStyle name="Normal 7 3 6 2 4" xfId="3511" xr:uid="{DE3A9F7F-D42C-4FCA-A33C-FB076BB87F96}"/>
    <cellStyle name="Normal 7 3 6 3" xfId="1914" xr:uid="{1DA55DA9-F89D-4388-9631-8FD2ABF4B70A}"/>
    <cellStyle name="Normal 7 3 6 4" xfId="3512" xr:uid="{A327F29E-ED77-40F1-AB1F-F635FBB148AC}"/>
    <cellStyle name="Normal 7 3 6 5" xfId="3513" xr:uid="{734762BA-5C99-4637-986B-E128120A4DC9}"/>
    <cellStyle name="Normal 7 3 7" xfId="1915" xr:uid="{E0A5CDB2-4999-42F4-B083-851DC0B2D536}"/>
    <cellStyle name="Normal 7 3 7 2" xfId="1916" xr:uid="{76251823-B743-4E50-BBF1-40A40D9C2BD7}"/>
    <cellStyle name="Normal 7 3 7 3" xfId="3514" xr:uid="{55716A0A-2D6B-4601-AC6A-C7ABA4459928}"/>
    <cellStyle name="Normal 7 3 7 4" xfId="3515" xr:uid="{01A41B4D-0D83-4EDE-8D95-834F9CEE7CFC}"/>
    <cellStyle name="Normal 7 3 8" xfId="1917" xr:uid="{416D1962-DDD1-47BC-AE50-57C18474C92B}"/>
    <cellStyle name="Normal 7 3 8 2" xfId="3516" xr:uid="{6F37AD97-530F-4F33-90CF-ACC18A9F5BD4}"/>
    <cellStyle name="Normal 7 3 8 3" xfId="3517" xr:uid="{F8FE9998-A1E5-4E95-BFD2-00DA73B4DCA9}"/>
    <cellStyle name="Normal 7 3 8 4" xfId="3518" xr:uid="{00F49E44-FDF0-4C17-8172-5923C1F39B38}"/>
    <cellStyle name="Normal 7 3 9" xfId="3519" xr:uid="{71362814-27F5-49CE-A5F6-4333F2F0DF86}"/>
    <cellStyle name="Normal 7 4" xfId="145" xr:uid="{4F74525F-1232-45CF-BDD2-7731B00107D9}"/>
    <cellStyle name="Normal 7 4 10" xfId="3520" xr:uid="{F9B3E8F0-F2A8-4FC7-AB37-5AC3DB444407}"/>
    <cellStyle name="Normal 7 4 11" xfId="3521" xr:uid="{8DD7B478-BAFB-4F43-BCB3-531E5306E862}"/>
    <cellStyle name="Normal 7 4 2" xfId="146" xr:uid="{3A8BC1AD-42AF-4D50-AA3F-A1E9502C1CFF}"/>
    <cellStyle name="Normal 7 4 2 2" xfId="363" xr:uid="{C9A517B3-2C3E-4036-BADD-8D1C35276158}"/>
    <cellStyle name="Normal 7 4 2 2 2" xfId="720" xr:uid="{CC7B262B-21A5-4387-87AE-B48F4F2D5662}"/>
    <cellStyle name="Normal 7 4 2 2 2 2" xfId="721" xr:uid="{A045C8B7-57AC-47FF-955F-23057C2A48A8}"/>
    <cellStyle name="Normal 7 4 2 2 2 2 2" xfId="1918" xr:uid="{2EE6DF0D-00AB-4949-83FF-B5809918A0FC}"/>
    <cellStyle name="Normal 7 4 2 2 2 2 3" xfId="3522" xr:uid="{6E315AEC-ACAE-46CA-A62B-222C5E5C7563}"/>
    <cellStyle name="Normal 7 4 2 2 2 2 4" xfId="3523" xr:uid="{FC0B3608-D29B-4416-955C-59FA5C4438E2}"/>
    <cellStyle name="Normal 7 4 2 2 2 3" xfId="1919" xr:uid="{E8F035CD-89EC-4D65-B1BE-6160F79E0062}"/>
    <cellStyle name="Normal 7 4 2 2 2 3 2" xfId="3524" xr:uid="{94283826-8926-44E2-8384-5841C93C5F26}"/>
    <cellStyle name="Normal 7 4 2 2 2 3 3" xfId="3525" xr:uid="{111D820A-2977-4413-BB1F-72FCA3F65B71}"/>
    <cellStyle name="Normal 7 4 2 2 2 3 4" xfId="3526" xr:uid="{47736D2C-7110-4748-9D17-6BCE6C10419A}"/>
    <cellStyle name="Normal 7 4 2 2 2 4" xfId="3527" xr:uid="{D1F11036-D589-4469-BA3E-16B4E43D709A}"/>
    <cellStyle name="Normal 7 4 2 2 2 5" xfId="3528" xr:uid="{A181ADEA-AADE-4087-B76E-D2D2BB76EB87}"/>
    <cellStyle name="Normal 7 4 2 2 2 6" xfId="3529" xr:uid="{DE17B635-7D54-4E06-A439-E88B4EEC1C10}"/>
    <cellStyle name="Normal 7 4 2 2 3" xfId="722" xr:uid="{890A0C2F-1E64-469D-A827-EF550E200E54}"/>
    <cellStyle name="Normal 7 4 2 2 3 2" xfId="1920" xr:uid="{B89F8B88-3323-4774-9D3F-BF7331B4B96F}"/>
    <cellStyle name="Normal 7 4 2 2 3 2 2" xfId="3530" xr:uid="{16655E14-E34B-4F52-B9F4-2B7BED4AE340}"/>
    <cellStyle name="Normal 7 4 2 2 3 2 3" xfId="3531" xr:uid="{A24E20ED-6CAC-4141-B303-083122482C63}"/>
    <cellStyle name="Normal 7 4 2 2 3 2 4" xfId="3532" xr:uid="{36376ABD-CCCB-4012-ABCE-109AA499E46E}"/>
    <cellStyle name="Normal 7 4 2 2 3 3" xfId="3533" xr:uid="{4BC08B44-AEA1-4F79-83A2-A6121BA047B3}"/>
    <cellStyle name="Normal 7 4 2 2 3 4" xfId="3534" xr:uid="{E0D60BF6-B8A7-446D-ABEE-E32E5ABF4501}"/>
    <cellStyle name="Normal 7 4 2 2 3 5" xfId="3535" xr:uid="{1D41201D-70A4-443A-A30C-60E5FF19D4B6}"/>
    <cellStyle name="Normal 7 4 2 2 4" xfId="1921" xr:uid="{983777E2-5488-48D1-A303-6548992D2FA4}"/>
    <cellStyle name="Normal 7 4 2 2 4 2" xfId="3536" xr:uid="{F5D6E1F7-5112-4F1C-A3C1-058793A6FF8E}"/>
    <cellStyle name="Normal 7 4 2 2 4 3" xfId="3537" xr:uid="{70ADCB78-A229-45D2-B73A-6A4F87880F3D}"/>
    <cellStyle name="Normal 7 4 2 2 4 4" xfId="3538" xr:uid="{17E2BA46-60A6-4779-80B4-1F472A2D21D6}"/>
    <cellStyle name="Normal 7 4 2 2 5" xfId="3539" xr:uid="{BF259612-E39F-4703-9557-60037BB993F9}"/>
    <cellStyle name="Normal 7 4 2 2 5 2" xfId="3540" xr:uid="{62AE85FA-D280-4C8B-AE7C-8A9DFF64A3E6}"/>
    <cellStyle name="Normal 7 4 2 2 5 3" xfId="3541" xr:uid="{DBE8E2BA-5C49-488E-A3FF-8640BC238500}"/>
    <cellStyle name="Normal 7 4 2 2 5 4" xfId="3542" xr:uid="{F50CD9FB-9382-4B77-8F12-04277F67CC53}"/>
    <cellStyle name="Normal 7 4 2 2 6" xfId="3543" xr:uid="{7467849D-796B-47E8-9957-13E818B2F484}"/>
    <cellStyle name="Normal 7 4 2 2 7" xfId="3544" xr:uid="{D37145A9-1E83-4C81-A89E-E5CEFA1ECE95}"/>
    <cellStyle name="Normal 7 4 2 2 8" xfId="3545" xr:uid="{07856757-C3E8-4CAC-ABDE-E7AA53BBFE35}"/>
    <cellStyle name="Normal 7 4 2 3" xfId="723" xr:uid="{31C7AAAB-0FEB-4755-81B2-B22EBA86125D}"/>
    <cellStyle name="Normal 7 4 2 3 2" xfId="724" xr:uid="{5B6BD1B3-4141-4A20-8202-BB4D51B4A07E}"/>
    <cellStyle name="Normal 7 4 2 3 2 2" xfId="725" xr:uid="{159EE59A-7EAC-46EA-AE9E-85BCC953B35C}"/>
    <cellStyle name="Normal 7 4 2 3 2 3" xfId="3546" xr:uid="{0F38002E-E50D-44DD-BC32-5EF7C7BEA117}"/>
    <cellStyle name="Normal 7 4 2 3 2 4" xfId="3547" xr:uid="{8437CAD4-F8EB-4D8B-AAC2-2C67C23115D1}"/>
    <cellStyle name="Normal 7 4 2 3 3" xfId="726" xr:uid="{9CCE89AB-0EBE-488C-8712-7A8BB4D14DEC}"/>
    <cellStyle name="Normal 7 4 2 3 3 2" xfId="3548" xr:uid="{2CB3C4F5-3DA8-4D9D-82FF-25E790F6F9B1}"/>
    <cellStyle name="Normal 7 4 2 3 3 3" xfId="3549" xr:uid="{240EF24E-1EE2-476D-A75B-1EE6DB001735}"/>
    <cellStyle name="Normal 7 4 2 3 3 4" xfId="3550" xr:uid="{32C1969F-D435-4C70-8751-24587253E6F1}"/>
    <cellStyle name="Normal 7 4 2 3 4" xfId="3551" xr:uid="{13B74AE9-03E5-452A-BC0A-2894A178D578}"/>
    <cellStyle name="Normal 7 4 2 3 5" xfId="3552" xr:uid="{D7D3D511-E7E5-4D0F-B420-AE0056A9B08B}"/>
    <cellStyle name="Normal 7 4 2 3 6" xfId="3553" xr:uid="{ACC160D0-7360-45F0-831A-198984DC46E4}"/>
    <cellStyle name="Normal 7 4 2 4" xfId="727" xr:uid="{7B7322FD-9FDC-435E-88C9-AC27117AADFD}"/>
    <cellStyle name="Normal 7 4 2 4 2" xfId="728" xr:uid="{B3A87739-667D-4C89-8049-FA624360DE3A}"/>
    <cellStyle name="Normal 7 4 2 4 2 2" xfId="3554" xr:uid="{ACE8836A-CDFF-4635-8353-F163A22DF6A1}"/>
    <cellStyle name="Normal 7 4 2 4 2 3" xfId="3555" xr:uid="{19003499-58E2-42BB-B0E4-7404CBE0E758}"/>
    <cellStyle name="Normal 7 4 2 4 2 4" xfId="3556" xr:uid="{569B8C3C-D98A-4601-81CC-53D49984C430}"/>
    <cellStyle name="Normal 7 4 2 4 3" xfId="3557" xr:uid="{B226D3C0-3916-4480-9C82-C00714F281FB}"/>
    <cellStyle name="Normal 7 4 2 4 4" xfId="3558" xr:uid="{086E17CF-34B6-47A4-9D0B-0EAE29D8DD27}"/>
    <cellStyle name="Normal 7 4 2 4 5" xfId="3559" xr:uid="{6155D25D-FAB7-4CB6-A32A-71F69FAA0A8F}"/>
    <cellStyle name="Normal 7 4 2 5" xfId="729" xr:uid="{522B1918-7FAA-4A2D-9173-6722F0109ACA}"/>
    <cellStyle name="Normal 7 4 2 5 2" xfId="3560" xr:uid="{710B8802-67C7-48CC-9D03-A08D7629487C}"/>
    <cellStyle name="Normal 7 4 2 5 3" xfId="3561" xr:uid="{65C3DD38-F26B-40D6-B109-6C8109CAB450}"/>
    <cellStyle name="Normal 7 4 2 5 4" xfId="3562" xr:uid="{570AC5C7-A65C-4680-8F63-387726A128AD}"/>
    <cellStyle name="Normal 7 4 2 6" xfId="3563" xr:uid="{1E55A290-E5A8-48BC-995A-443315D71A3C}"/>
    <cellStyle name="Normal 7 4 2 6 2" xfId="3564" xr:uid="{5AE465CA-DA4E-4BB6-A1E3-CCA0116C8335}"/>
    <cellStyle name="Normal 7 4 2 6 3" xfId="3565" xr:uid="{3B1F3C04-6AA2-4069-9F41-E36CB287B466}"/>
    <cellStyle name="Normal 7 4 2 6 4" xfId="3566" xr:uid="{4B384A98-7C30-413F-9624-97F6FCB1B1DD}"/>
    <cellStyle name="Normal 7 4 2 7" xfId="3567" xr:uid="{7044F605-1B2F-433D-89D2-802CC61E8A6C}"/>
    <cellStyle name="Normal 7 4 2 8" xfId="3568" xr:uid="{01ED6C1C-C3F7-4583-83DE-C53189BF6020}"/>
    <cellStyle name="Normal 7 4 2 9" xfId="3569" xr:uid="{91492D52-2C8D-4144-91B1-81A3FA9B2C4C}"/>
    <cellStyle name="Normal 7 4 3" xfId="364" xr:uid="{C09C7DB7-91A7-40D0-BDE9-507DCC24108F}"/>
    <cellStyle name="Normal 7 4 3 2" xfId="730" xr:uid="{22BC9FA7-4D32-4949-B0A2-33101800AFCA}"/>
    <cellStyle name="Normal 7 4 3 2 2" xfId="731" xr:uid="{34ECE986-27A2-4C9C-9260-09F49889432E}"/>
    <cellStyle name="Normal 7 4 3 2 2 2" xfId="1922" xr:uid="{18272177-E6E2-4017-A3BD-E93A9884568F}"/>
    <cellStyle name="Normal 7 4 3 2 2 2 2" xfId="1923" xr:uid="{1FDE211A-1B7A-4CE1-8906-85FA6BE880E2}"/>
    <cellStyle name="Normal 7 4 3 2 2 3" xfId="1924" xr:uid="{D47F7845-5051-4DA6-AB33-9B96F9AB62F5}"/>
    <cellStyle name="Normal 7 4 3 2 2 4" xfId="3570" xr:uid="{99ACD3C9-953A-4886-926E-15C7247DB093}"/>
    <cellStyle name="Normal 7 4 3 2 3" xfId="1925" xr:uid="{3CB356BD-9BF4-4694-8D5E-0F8F615D1D34}"/>
    <cellStyle name="Normal 7 4 3 2 3 2" xfId="1926" xr:uid="{A8BD3DA1-CB3B-4CBD-BEB9-080EFFC8731C}"/>
    <cellStyle name="Normal 7 4 3 2 3 3" xfId="3571" xr:uid="{2D436D1B-0EA8-49E1-B5AB-9847A8C3A071}"/>
    <cellStyle name="Normal 7 4 3 2 3 4" xfId="3572" xr:uid="{2DFF1626-8401-4D04-9D50-A0D2BE01AEA5}"/>
    <cellStyle name="Normal 7 4 3 2 4" xfId="1927" xr:uid="{8690CFF9-D6CE-41D6-B0AB-0D2D96C28438}"/>
    <cellStyle name="Normal 7 4 3 2 5" xfId="3573" xr:uid="{8E1094BE-2464-4403-A667-3D6E662F8D9E}"/>
    <cellStyle name="Normal 7 4 3 2 6" xfId="3574" xr:uid="{A489BE93-FE74-406D-9595-D66E82C1373D}"/>
    <cellStyle name="Normal 7 4 3 3" xfId="732" xr:uid="{77A0CEAC-E181-4245-901D-6FCA82DFBA57}"/>
    <cellStyle name="Normal 7 4 3 3 2" xfId="1928" xr:uid="{2A34C9BC-FDE2-40F3-857F-B3F508E1FA9C}"/>
    <cellStyle name="Normal 7 4 3 3 2 2" xfId="1929" xr:uid="{E82D970C-FB9D-4ADA-AFB0-C1CCBE4F4FE8}"/>
    <cellStyle name="Normal 7 4 3 3 2 3" xfId="3575" xr:uid="{F5108905-6104-4E66-943F-03B23576D221}"/>
    <cellStyle name="Normal 7 4 3 3 2 4" xfId="3576" xr:uid="{DFF437D7-810B-49AD-9315-155D8C1555E0}"/>
    <cellStyle name="Normal 7 4 3 3 3" xfId="1930" xr:uid="{12F25BD5-C8B6-4DEA-833E-0C4AA99E8BD7}"/>
    <cellStyle name="Normal 7 4 3 3 4" xfId="3577" xr:uid="{D4E9CB23-3618-4ED2-92CF-64C70B849BD3}"/>
    <cellStyle name="Normal 7 4 3 3 5" xfId="3578" xr:uid="{55B444BA-317A-4369-A47D-32C3450D1369}"/>
    <cellStyle name="Normal 7 4 3 4" xfId="1931" xr:uid="{D2C36134-9C18-4633-A0B6-08742D57B471}"/>
    <cellStyle name="Normal 7 4 3 4 2" xfId="1932" xr:uid="{509C3027-637D-4C5C-ABE3-76B3A8639803}"/>
    <cellStyle name="Normal 7 4 3 4 3" xfId="3579" xr:uid="{602AC2D7-B10E-45B8-A8A2-B5CB663AF31A}"/>
    <cellStyle name="Normal 7 4 3 4 4" xfId="3580" xr:uid="{95794540-CF69-4774-9344-8FBE356E7D71}"/>
    <cellStyle name="Normal 7 4 3 5" xfId="1933" xr:uid="{B5470D2B-B28F-4342-9F50-2CE6E5B0CEA1}"/>
    <cellStyle name="Normal 7 4 3 5 2" xfId="3581" xr:uid="{16623BB4-2A8A-4134-805B-8979788A7391}"/>
    <cellStyle name="Normal 7 4 3 5 3" xfId="3582" xr:uid="{CA7DF6EA-B9D2-461F-B9C1-97DCF83BAE5B}"/>
    <cellStyle name="Normal 7 4 3 5 4" xfId="3583" xr:uid="{613FFCD1-761C-46AB-A5F9-9FB1076E2210}"/>
    <cellStyle name="Normal 7 4 3 6" xfId="3584" xr:uid="{140C7654-2EBC-47F7-9AAE-385E6533915D}"/>
    <cellStyle name="Normal 7 4 3 7" xfId="3585" xr:uid="{AF6F6C36-57CF-420D-A3BA-EEB963B338BB}"/>
    <cellStyle name="Normal 7 4 3 8" xfId="3586" xr:uid="{0EBEF18F-5D11-4C2F-A485-0EF82DC669B8}"/>
    <cellStyle name="Normal 7 4 4" xfId="365" xr:uid="{18A93D11-6466-4B9B-9F48-6170BD826485}"/>
    <cellStyle name="Normal 7 4 4 2" xfId="733" xr:uid="{765F7D61-3A77-401A-B367-4DF60F58E1C6}"/>
    <cellStyle name="Normal 7 4 4 2 2" xfId="734" xr:uid="{46D5DD9F-AB80-4356-B0CD-1B1AD399F66B}"/>
    <cellStyle name="Normal 7 4 4 2 2 2" xfId="1934" xr:uid="{5F7AA355-0C4E-466E-8195-E51D6B755F1A}"/>
    <cellStyle name="Normal 7 4 4 2 2 3" xfId="3587" xr:uid="{BB35A247-90A3-4F61-854B-70505E517AB9}"/>
    <cellStyle name="Normal 7 4 4 2 2 4" xfId="3588" xr:uid="{495159D7-93FE-4603-9050-B159A3A21FAC}"/>
    <cellStyle name="Normal 7 4 4 2 3" xfId="1935" xr:uid="{000DAA7B-20A4-442F-9609-55938DB0BDBE}"/>
    <cellStyle name="Normal 7 4 4 2 4" xfId="3589" xr:uid="{DA442A5A-CAA5-48FC-A9CF-A943E6ED40E3}"/>
    <cellStyle name="Normal 7 4 4 2 5" xfId="3590" xr:uid="{821F7817-88DB-4746-AB97-D20A9D7053D9}"/>
    <cellStyle name="Normal 7 4 4 3" xfId="735" xr:uid="{971713D0-0FFA-4DC8-B7A1-9F74643A5ED9}"/>
    <cellStyle name="Normal 7 4 4 3 2" xfId="1936" xr:uid="{F32EA570-A917-4DE9-AEDA-440B690A07E3}"/>
    <cellStyle name="Normal 7 4 4 3 3" xfId="3591" xr:uid="{78DB3814-17AF-41F4-942B-E0CA9B768934}"/>
    <cellStyle name="Normal 7 4 4 3 4" xfId="3592" xr:uid="{D05217CA-DCA3-4805-9289-F865BA2AFE57}"/>
    <cellStyle name="Normal 7 4 4 4" xfId="1937" xr:uid="{625C42A6-AB32-4EF3-A73D-6EB08CE9660E}"/>
    <cellStyle name="Normal 7 4 4 4 2" xfId="3593" xr:uid="{46E29163-C2B7-44C3-94E9-DC4DE600C9BB}"/>
    <cellStyle name="Normal 7 4 4 4 3" xfId="3594" xr:uid="{9FA964B2-E43F-49E6-ACB4-05926D1C667C}"/>
    <cellStyle name="Normal 7 4 4 4 4" xfId="3595" xr:uid="{0242770C-9033-4CCF-9161-28E68C93BCA4}"/>
    <cellStyle name="Normal 7 4 4 5" xfId="3596" xr:uid="{5216A630-9BC2-40C0-BE18-0426A31D02BF}"/>
    <cellStyle name="Normal 7 4 4 6" xfId="3597" xr:uid="{E583892E-5A38-431A-890D-459AAD37C208}"/>
    <cellStyle name="Normal 7 4 4 7" xfId="3598" xr:uid="{57838A1E-31BC-4BA2-814F-18C0B974F1DE}"/>
    <cellStyle name="Normal 7 4 5" xfId="366" xr:uid="{96F16F2F-B9F0-47FF-9732-647EEB029DD5}"/>
    <cellStyle name="Normal 7 4 5 2" xfId="736" xr:uid="{D52C8299-F963-4E48-945A-1995AE102D78}"/>
    <cellStyle name="Normal 7 4 5 2 2" xfId="1938" xr:uid="{88C87FC2-5F41-4A0F-B6CE-22DE2751608A}"/>
    <cellStyle name="Normal 7 4 5 2 3" xfId="3599" xr:uid="{D466B250-5B9E-45D0-B8E6-80D29D6E97D5}"/>
    <cellStyle name="Normal 7 4 5 2 4" xfId="3600" xr:uid="{780BC055-3707-4391-8971-D51990F4E8DC}"/>
    <cellStyle name="Normal 7 4 5 3" xfId="1939" xr:uid="{899A4BA9-FD9E-4FB2-8367-A4A8BE3BE5FF}"/>
    <cellStyle name="Normal 7 4 5 3 2" xfId="3601" xr:uid="{F5928393-1FA4-47EC-B9C7-231D9A6254C9}"/>
    <cellStyle name="Normal 7 4 5 3 3" xfId="3602" xr:uid="{5717F906-8945-465C-BEE5-B09B094A392E}"/>
    <cellStyle name="Normal 7 4 5 3 4" xfId="3603" xr:uid="{7C624B9B-CBDA-4771-AA33-2B4035C70FD7}"/>
    <cellStyle name="Normal 7 4 5 4" xfId="3604" xr:uid="{C0026469-8E18-483F-A34A-306A7989BCD1}"/>
    <cellStyle name="Normal 7 4 5 5" xfId="3605" xr:uid="{100D6F9D-8DF9-484A-96E7-88436159E153}"/>
    <cellStyle name="Normal 7 4 5 6" xfId="3606" xr:uid="{10C47343-C1E7-4B6C-ABEF-C05AEDB64DDF}"/>
    <cellStyle name="Normal 7 4 6" xfId="737" xr:uid="{B48B5F95-339B-4752-BCDF-F2A0704A02B6}"/>
    <cellStyle name="Normal 7 4 6 2" xfId="1940" xr:uid="{3A6F9368-895F-4066-9A2B-D4793AC706B1}"/>
    <cellStyle name="Normal 7 4 6 2 2" xfId="3607" xr:uid="{3EB2090C-850A-453A-AFF9-641DAC560C6B}"/>
    <cellStyle name="Normal 7 4 6 2 3" xfId="3608" xr:uid="{5550EFCF-C9F2-4B28-807E-3FE60068EF8A}"/>
    <cellStyle name="Normal 7 4 6 2 4" xfId="3609" xr:uid="{3942E417-51CB-4057-A1E9-B4C43790E2DF}"/>
    <cellStyle name="Normal 7 4 6 3" xfId="3610" xr:uid="{965C9262-A92F-461E-9375-BC42AF0622CF}"/>
    <cellStyle name="Normal 7 4 6 4" xfId="3611" xr:uid="{32678412-171A-44A6-BBA5-526B90B2D1CD}"/>
    <cellStyle name="Normal 7 4 6 5" xfId="3612" xr:uid="{19543F3A-43D1-43B0-BA90-20E3C3858734}"/>
    <cellStyle name="Normal 7 4 7" xfId="1941" xr:uid="{B504C027-1935-459B-A0B6-25C40741D348}"/>
    <cellStyle name="Normal 7 4 7 2" xfId="3613" xr:uid="{942AFAED-58D5-46D9-9ADF-AD1D7B68DCD8}"/>
    <cellStyle name="Normal 7 4 7 3" xfId="3614" xr:uid="{FB9C9B99-D377-4C2D-A1EC-74119B85FE14}"/>
    <cellStyle name="Normal 7 4 7 4" xfId="3615" xr:uid="{7C019EAB-4215-4580-AD61-22EE2C126FAA}"/>
    <cellStyle name="Normal 7 4 8" xfId="3616" xr:uid="{9706B44E-FDCB-4BA8-A090-AAF756D9251B}"/>
    <cellStyle name="Normal 7 4 8 2" xfId="3617" xr:uid="{327C0496-67F5-4E41-8ED6-FDA675160A73}"/>
    <cellStyle name="Normal 7 4 8 3" xfId="3618" xr:uid="{B8FC3E74-08DB-49FA-B059-D6186EF59EBD}"/>
    <cellStyle name="Normal 7 4 8 4" xfId="3619" xr:uid="{60C7D0BE-0A3E-439C-AEB1-E41B0C64FDC8}"/>
    <cellStyle name="Normal 7 4 9" xfId="3620" xr:uid="{41057742-E97D-4E86-9CB8-F413DA22C394}"/>
    <cellStyle name="Normal 7 5" xfId="147" xr:uid="{58808D72-1CC6-47B3-B6CD-DF97641D0928}"/>
    <cellStyle name="Normal 7 5 2" xfId="148" xr:uid="{F8E4A22B-90EB-4033-A2E5-B12561699D57}"/>
    <cellStyle name="Normal 7 5 2 2" xfId="367" xr:uid="{AF17EA96-BDD6-4EC0-8019-A528E101C3E9}"/>
    <cellStyle name="Normal 7 5 2 2 2" xfId="738" xr:uid="{A4522B7A-AE23-44C1-AF41-853223BA3D1D}"/>
    <cellStyle name="Normal 7 5 2 2 2 2" xfId="1942" xr:uid="{956E3AEB-D48D-4E2E-A8B4-22EBDC380E76}"/>
    <cellStyle name="Normal 7 5 2 2 2 3" xfId="3621" xr:uid="{29FA6F39-3032-4E43-89D6-9DE7E1B11C57}"/>
    <cellStyle name="Normal 7 5 2 2 2 4" xfId="3622" xr:uid="{27F69BC1-2CBC-4F6C-AE20-5ECDEC653FB6}"/>
    <cellStyle name="Normal 7 5 2 2 3" xfId="1943" xr:uid="{D426B5E0-1C74-4343-90DC-BC0821752D94}"/>
    <cellStyle name="Normal 7 5 2 2 3 2" xfId="3623" xr:uid="{BA1660A2-2DE5-435C-B1E0-563E416A72C9}"/>
    <cellStyle name="Normal 7 5 2 2 3 3" xfId="3624" xr:uid="{D44A18A6-6A39-4434-8DEE-AFD787AD1090}"/>
    <cellStyle name="Normal 7 5 2 2 3 4" xfId="3625" xr:uid="{F464651F-9778-4526-B112-0DE12C055257}"/>
    <cellStyle name="Normal 7 5 2 2 4" xfId="3626" xr:uid="{03FB6434-122F-4ECF-BD85-B24405FC4868}"/>
    <cellStyle name="Normal 7 5 2 2 5" xfId="3627" xr:uid="{72196C57-C14E-41DC-83BB-942DE2166FB9}"/>
    <cellStyle name="Normal 7 5 2 2 6" xfId="3628" xr:uid="{79F16B73-4140-4DD1-900A-BF24970DBCF8}"/>
    <cellStyle name="Normal 7 5 2 3" xfId="739" xr:uid="{9094C036-7538-4D90-8876-041EA32328D1}"/>
    <cellStyle name="Normal 7 5 2 3 2" xfId="1944" xr:uid="{3766F6E0-8A79-4ED4-B786-4DB6CB4A9BCD}"/>
    <cellStyle name="Normal 7 5 2 3 2 2" xfId="3629" xr:uid="{0C082A17-1994-4282-9667-55F9771E702E}"/>
    <cellStyle name="Normal 7 5 2 3 2 3" xfId="3630" xr:uid="{B38E4566-0BF5-4096-9FDA-C6A976166650}"/>
    <cellStyle name="Normal 7 5 2 3 2 4" xfId="3631" xr:uid="{6089A85F-1221-4A4B-8B6B-17E99BEAA4A0}"/>
    <cellStyle name="Normal 7 5 2 3 3" xfId="3632" xr:uid="{3A9819B8-88AF-4623-8239-476D3020E9DE}"/>
    <cellStyle name="Normal 7 5 2 3 4" xfId="3633" xr:uid="{93A4F188-BAF4-4F5D-902C-ED2EC2BCAF26}"/>
    <cellStyle name="Normal 7 5 2 3 5" xfId="3634" xr:uid="{AAE0A0DD-746A-43DF-8F53-B011143475BA}"/>
    <cellStyle name="Normal 7 5 2 4" xfId="1945" xr:uid="{8EF675AC-800A-49CC-9407-A11AF980ECB1}"/>
    <cellStyle name="Normal 7 5 2 4 2" xfId="3635" xr:uid="{B107C8F0-AAA6-4AA3-A7CE-57A61FDB5E61}"/>
    <cellStyle name="Normal 7 5 2 4 3" xfId="3636" xr:uid="{E2F3A213-9675-4681-AF91-1BB7A619CE08}"/>
    <cellStyle name="Normal 7 5 2 4 4" xfId="3637" xr:uid="{3493C848-7B91-4954-9C7C-8FF25B67F106}"/>
    <cellStyle name="Normal 7 5 2 5" xfId="3638" xr:uid="{3338B6F2-83A0-4B6F-AE96-2E181025E108}"/>
    <cellStyle name="Normal 7 5 2 5 2" xfId="3639" xr:uid="{EC9A1B35-C74E-492E-8887-D6D51EF2D66A}"/>
    <cellStyle name="Normal 7 5 2 5 3" xfId="3640" xr:uid="{629F8F11-845F-41D2-9143-C8D4A1F3378A}"/>
    <cellStyle name="Normal 7 5 2 5 4" xfId="3641" xr:uid="{AEC4B659-8A24-4D25-A313-0D3D65E8D8F4}"/>
    <cellStyle name="Normal 7 5 2 6" xfId="3642" xr:uid="{F3CBCB8B-90B4-4377-BC5D-5F8AC18A274A}"/>
    <cellStyle name="Normal 7 5 2 7" xfId="3643" xr:uid="{4DD7B502-3446-41B6-99CD-0526B594741D}"/>
    <cellStyle name="Normal 7 5 2 8" xfId="3644" xr:uid="{CDA8A40F-7FAC-4EE1-8635-6AA5301DCC57}"/>
    <cellStyle name="Normal 7 5 3" xfId="368" xr:uid="{AD57693A-B65A-40BA-A1C7-C7D7D534D26E}"/>
    <cellStyle name="Normal 7 5 3 2" xfId="740" xr:uid="{BC304E26-2CDE-4501-9298-AFF956D53B76}"/>
    <cellStyle name="Normal 7 5 3 2 2" xfId="741" xr:uid="{7C82AC84-DA65-4C68-9821-0E75B6FBF5F0}"/>
    <cellStyle name="Normal 7 5 3 2 3" xfId="3645" xr:uid="{8D508BB4-ACDE-4BCE-A5D4-8AA90721D2E0}"/>
    <cellStyle name="Normal 7 5 3 2 4" xfId="3646" xr:uid="{FBCEA204-DAEE-446C-AA41-192FDABDBFAE}"/>
    <cellStyle name="Normal 7 5 3 3" xfId="742" xr:uid="{93DB7230-769D-4AB4-8007-06DC4D0CCCC9}"/>
    <cellStyle name="Normal 7 5 3 3 2" xfId="3647" xr:uid="{D64C16EC-5479-4292-AD55-91D167FC4360}"/>
    <cellStyle name="Normal 7 5 3 3 3" xfId="3648" xr:uid="{91F2F30E-EC30-4B4D-8834-03BB3618CA3E}"/>
    <cellStyle name="Normal 7 5 3 3 4" xfId="3649" xr:uid="{CCAEE4A0-F800-4E52-9E6B-71044B15807F}"/>
    <cellStyle name="Normal 7 5 3 4" xfId="3650" xr:uid="{AE7E3730-3D75-471B-B2CE-5F93BAE21C03}"/>
    <cellStyle name="Normal 7 5 3 5" xfId="3651" xr:uid="{62EE8A3D-AC37-4887-868D-8DA9059C9249}"/>
    <cellStyle name="Normal 7 5 3 6" xfId="3652" xr:uid="{6F30DA9C-2B74-4F0E-91E8-8031B6B52A2A}"/>
    <cellStyle name="Normal 7 5 4" xfId="369" xr:uid="{E798AECF-65A3-4D6F-B8B2-01978E7A1ED7}"/>
    <cellStyle name="Normal 7 5 4 2" xfId="743" xr:uid="{2CE68174-2BE6-444C-8E9D-8ABBD16174AE}"/>
    <cellStyle name="Normal 7 5 4 2 2" xfId="3653" xr:uid="{C234220F-4487-4000-867A-9F958C26C88E}"/>
    <cellStyle name="Normal 7 5 4 2 3" xfId="3654" xr:uid="{37CC3807-8903-4D87-AC26-CEDC0394D843}"/>
    <cellStyle name="Normal 7 5 4 2 4" xfId="3655" xr:uid="{77A9382C-C792-491C-86D7-46036ABCA463}"/>
    <cellStyle name="Normal 7 5 4 3" xfId="3656" xr:uid="{231D624D-DF17-4DA4-8772-D4215512BE2B}"/>
    <cellStyle name="Normal 7 5 4 4" xfId="3657" xr:uid="{70F4A62B-D49D-4992-98B9-7C0559FEAB7E}"/>
    <cellStyle name="Normal 7 5 4 5" xfId="3658" xr:uid="{34ED86E7-830F-4ED7-9890-BF768E1533F2}"/>
    <cellStyle name="Normal 7 5 5" xfId="744" xr:uid="{B07BA90A-CEED-4DB7-8387-93113B39B815}"/>
    <cellStyle name="Normal 7 5 5 2" xfId="3659" xr:uid="{12E09740-1F89-4B9B-94C6-BE6CF155EFFE}"/>
    <cellStyle name="Normal 7 5 5 3" xfId="3660" xr:uid="{933763C4-C489-470E-9B8A-C5FF78A29FC9}"/>
    <cellStyle name="Normal 7 5 5 4" xfId="3661" xr:uid="{B26391C1-7D42-4FA2-BE70-58CACC1AA7E2}"/>
    <cellStyle name="Normal 7 5 6" xfId="3662" xr:uid="{1F9A7B7A-D98D-4EF7-86D8-0CB6DDF7E581}"/>
    <cellStyle name="Normal 7 5 6 2" xfId="3663" xr:uid="{926E13BA-5BE2-47B7-8B65-87BF5F81BCAF}"/>
    <cellStyle name="Normal 7 5 6 3" xfId="3664" xr:uid="{02F9F225-36B6-4F51-8191-EAE3D438839D}"/>
    <cellStyle name="Normal 7 5 6 4" xfId="3665" xr:uid="{167EB7B2-EFCD-4F5E-8A85-04544FF98B6A}"/>
    <cellStyle name="Normal 7 5 7" xfId="3666" xr:uid="{253E70DC-6AA2-4BC6-A05F-1526513BABC4}"/>
    <cellStyle name="Normal 7 5 8" xfId="3667" xr:uid="{95E61FE0-61E3-4CA7-90DB-B811139D50A6}"/>
    <cellStyle name="Normal 7 5 9" xfId="3668" xr:uid="{56A3ECFE-20C0-4DEB-B956-A2B4846313FB}"/>
    <cellStyle name="Normal 7 6" xfId="149" xr:uid="{D3BD9C49-3BA9-46D2-992E-C8C70A94A541}"/>
    <cellStyle name="Normal 7 6 2" xfId="370" xr:uid="{DE4037A6-AA9E-4264-B0FB-D24D84C37F6C}"/>
    <cellStyle name="Normal 7 6 2 2" xfId="745" xr:uid="{29EA9C1D-7BD3-43CB-A12A-BE32759306DB}"/>
    <cellStyle name="Normal 7 6 2 2 2" xfId="1946" xr:uid="{A187460A-0859-47F2-B4AC-C282A4766CDF}"/>
    <cellStyle name="Normal 7 6 2 2 2 2" xfId="1947" xr:uid="{1D5730BD-09BD-441C-B7CD-CFAA67B670D8}"/>
    <cellStyle name="Normal 7 6 2 2 3" xfId="1948" xr:uid="{C864352D-8BAC-463E-AC28-E34C9538E93A}"/>
    <cellStyle name="Normal 7 6 2 2 4" xfId="3669" xr:uid="{C6004914-60D6-4089-AF81-695D2B473216}"/>
    <cellStyle name="Normal 7 6 2 3" xfId="1949" xr:uid="{753670AF-9571-4977-8678-FDB8AE396E2B}"/>
    <cellStyle name="Normal 7 6 2 3 2" xfId="1950" xr:uid="{C6839BD1-2CF8-4ED0-83F7-78BCCD27BAA8}"/>
    <cellStyle name="Normal 7 6 2 3 3" xfId="3670" xr:uid="{B4811F9A-F507-46B0-A087-94B726D4D9E0}"/>
    <cellStyle name="Normal 7 6 2 3 4" xfId="3671" xr:uid="{2894EA0F-E303-4499-9DCD-3CFF14478094}"/>
    <cellStyle name="Normal 7 6 2 4" xfId="1951" xr:uid="{52A68A46-4171-462B-AE8F-8DE7E62A66DA}"/>
    <cellStyle name="Normal 7 6 2 5" xfId="3672" xr:uid="{1AC31F7F-B770-43B9-A16A-63FDF3C4863A}"/>
    <cellStyle name="Normal 7 6 2 6" xfId="3673" xr:uid="{606ED530-7865-486B-8CB5-9CC55F862781}"/>
    <cellStyle name="Normal 7 6 3" xfId="746" xr:uid="{70838197-4355-4819-9062-069B939A9F1F}"/>
    <cellStyle name="Normal 7 6 3 2" xfId="1952" xr:uid="{68737161-3543-42C5-99E7-E6C1E549697C}"/>
    <cellStyle name="Normal 7 6 3 2 2" xfId="1953" xr:uid="{9D4D4914-D07C-4117-A717-2BF663F92795}"/>
    <cellStyle name="Normal 7 6 3 2 3" xfId="3674" xr:uid="{C3F83240-B7BC-4772-9602-8B3493DBE53E}"/>
    <cellStyle name="Normal 7 6 3 2 4" xfId="3675" xr:uid="{1BB7F75F-C0B1-4702-9DFC-60F89A283C5B}"/>
    <cellStyle name="Normal 7 6 3 3" xfId="1954" xr:uid="{6475C6FF-112B-463F-AF81-FE93B3FE80D7}"/>
    <cellStyle name="Normal 7 6 3 4" xfId="3676" xr:uid="{8E3DF0F7-ABB3-4E3C-BC51-E430B2EEDE53}"/>
    <cellStyle name="Normal 7 6 3 5" xfId="3677" xr:uid="{BCF2287A-5A18-4129-AACB-EFEF44C7C499}"/>
    <cellStyle name="Normal 7 6 4" xfId="1955" xr:uid="{BAB28ECB-5903-47F8-829F-D8941C94E897}"/>
    <cellStyle name="Normal 7 6 4 2" xfId="1956" xr:uid="{A4C98C59-1677-4C28-B5C2-BBEE56B8C235}"/>
    <cellStyle name="Normal 7 6 4 3" xfId="3678" xr:uid="{9DC43183-EE6A-457E-9106-3C4EADA4A0CB}"/>
    <cellStyle name="Normal 7 6 4 4" xfId="3679" xr:uid="{B1A1C32D-A2D5-426F-A2AF-FF8026A931A9}"/>
    <cellStyle name="Normal 7 6 5" xfId="1957" xr:uid="{6B0ACCED-4EBE-4536-878A-7EE81544BADB}"/>
    <cellStyle name="Normal 7 6 5 2" xfId="3680" xr:uid="{C87E135C-93BC-4A6F-8552-AEE60A86DCEF}"/>
    <cellStyle name="Normal 7 6 5 3" xfId="3681" xr:uid="{B157A543-A457-4E73-976A-AD4FE37BB2E2}"/>
    <cellStyle name="Normal 7 6 5 4" xfId="3682" xr:uid="{C6B2C8FA-4F88-43DD-BE11-04608115F3AC}"/>
    <cellStyle name="Normal 7 6 6" xfId="3683" xr:uid="{D34218B2-2BF3-4954-AAB3-3E19B81338A9}"/>
    <cellStyle name="Normal 7 6 7" xfId="3684" xr:uid="{F3504977-267B-40BB-A589-220989CD7E1A}"/>
    <cellStyle name="Normal 7 6 8" xfId="3685" xr:uid="{F8F55C8D-7642-4855-9E73-6B45B51F71E5}"/>
    <cellStyle name="Normal 7 7" xfId="371" xr:uid="{D649642D-E508-4436-BD23-79D2CE794DAB}"/>
    <cellStyle name="Normal 7 7 2" xfId="747" xr:uid="{EE32298B-A130-44A3-B161-3E5972D734F9}"/>
    <cellStyle name="Normal 7 7 2 2" xfId="748" xr:uid="{4715E7E5-C5CA-4BC6-8C20-1DCABCDA0E60}"/>
    <cellStyle name="Normal 7 7 2 2 2" xfId="1958" xr:uid="{AA11D23A-59B0-4A57-862E-9ABE4F8AB290}"/>
    <cellStyle name="Normal 7 7 2 2 3" xfId="3686" xr:uid="{8A442AFD-C6D2-4521-8902-ADB3B00D772B}"/>
    <cellStyle name="Normal 7 7 2 2 4" xfId="3687" xr:uid="{9BE890B4-3F73-4721-9FCD-138F284A20B1}"/>
    <cellStyle name="Normal 7 7 2 3" xfId="1959" xr:uid="{93D0B996-2788-4808-A659-EE0A2983397F}"/>
    <cellStyle name="Normal 7 7 2 4" xfId="3688" xr:uid="{162A912F-BC77-4EC9-9F73-7F797FB48B54}"/>
    <cellStyle name="Normal 7 7 2 5" xfId="3689" xr:uid="{503EA7EC-2C8E-40C9-AAF0-EEC7F5692353}"/>
    <cellStyle name="Normal 7 7 3" xfId="749" xr:uid="{6B6A8F44-7F3C-42B9-911A-9A8C827227FD}"/>
    <cellStyle name="Normal 7 7 3 2" xfId="1960" xr:uid="{132A7A8C-0364-4E46-A7DC-9C616B21FBD5}"/>
    <cellStyle name="Normal 7 7 3 3" xfId="3690" xr:uid="{6E56C5A7-51E4-40BD-B982-A4FE689F446F}"/>
    <cellStyle name="Normal 7 7 3 4" xfId="3691" xr:uid="{91015023-015C-4170-A7DD-16421EB13D28}"/>
    <cellStyle name="Normal 7 7 4" xfId="1961" xr:uid="{D7604A5A-1E02-4302-9002-DE2C968C794C}"/>
    <cellStyle name="Normal 7 7 4 2" xfId="3692" xr:uid="{BC5DBE47-D730-4634-96B3-55707C1CAB13}"/>
    <cellStyle name="Normal 7 7 4 3" xfId="3693" xr:uid="{52D67930-9156-4481-8382-E8F90C7D67E8}"/>
    <cellStyle name="Normal 7 7 4 4" xfId="3694" xr:uid="{65560794-BD33-44C8-B648-E8C6D89224F4}"/>
    <cellStyle name="Normal 7 7 5" xfId="3695" xr:uid="{62EDF632-40FD-48E9-BE63-FEC600112D2F}"/>
    <cellStyle name="Normal 7 7 6" xfId="3696" xr:uid="{8AC48B47-3D03-490C-911E-03146D576103}"/>
    <cellStyle name="Normal 7 7 7" xfId="3697" xr:uid="{2C544E81-6F04-4050-ADE7-C6C7AB226B23}"/>
    <cellStyle name="Normal 7 8" xfId="372" xr:uid="{7C7A37F1-9D55-4774-B760-5162DD846DAC}"/>
    <cellStyle name="Normal 7 8 2" xfId="750" xr:uid="{D7B7A885-355A-457D-B015-A2910E7C0030}"/>
    <cellStyle name="Normal 7 8 2 2" xfId="1962" xr:uid="{F4EFCAA1-A5EB-44BF-B9A9-DEB181CADA9C}"/>
    <cellStyle name="Normal 7 8 2 3" xfId="3698" xr:uid="{40CDA4FF-E18A-4D80-922D-8B39C92C96AC}"/>
    <cellStyle name="Normal 7 8 2 4" xfId="3699" xr:uid="{74B36840-D999-4CD1-B9B0-8829466E06F5}"/>
    <cellStyle name="Normal 7 8 3" xfId="1963" xr:uid="{480EC53A-C0DA-4C6B-9793-2E516B59E657}"/>
    <cellStyle name="Normal 7 8 3 2" xfId="3700" xr:uid="{72B3624F-58BE-40D2-BEDC-9CBBD56FC2DB}"/>
    <cellStyle name="Normal 7 8 3 3" xfId="3701" xr:uid="{1959BCE9-7267-42E2-9AA5-F8B12BB8F8F7}"/>
    <cellStyle name="Normal 7 8 3 4" xfId="3702" xr:uid="{6BC9C04D-E8EE-4E1C-81D8-CA5A9A4D75DC}"/>
    <cellStyle name="Normal 7 8 4" xfId="3703" xr:uid="{DD7A7A8A-9106-4D69-9854-999145C0AE36}"/>
    <cellStyle name="Normal 7 8 5" xfId="3704" xr:uid="{53817F4D-5638-4416-B4FC-4C62DB986263}"/>
    <cellStyle name="Normal 7 8 6" xfId="3705" xr:uid="{954CA455-E369-4D3F-9235-E3853C885DD4}"/>
    <cellStyle name="Normal 7 9" xfId="373" xr:uid="{FBC8CCF1-C4AB-4FF4-804F-4D3501220D52}"/>
    <cellStyle name="Normal 7 9 2" xfId="1964" xr:uid="{4AF3A097-8368-4374-8D8E-49B988A70BDA}"/>
    <cellStyle name="Normal 7 9 2 2" xfId="3706" xr:uid="{ED9C4D5C-0759-4C13-B691-5FC89A7FE00E}"/>
    <cellStyle name="Normal 7 9 2 2 2" xfId="4408" xr:uid="{A7DFCD75-6883-4E1C-BB80-9F9ECC5FD5B0}"/>
    <cellStyle name="Normal 7 9 2 2 3" xfId="4687" xr:uid="{01507443-85C6-4C40-BC33-60AF46B4DCD0}"/>
    <cellStyle name="Normal 7 9 2 3" xfId="3707" xr:uid="{0C8CA486-4E2C-4B12-8B8D-D2F401BEDE61}"/>
    <cellStyle name="Normal 7 9 2 4" xfId="3708" xr:uid="{FC45E474-E0E5-4FCF-ABC6-C75413991A1C}"/>
    <cellStyle name="Normal 7 9 3" xfId="3709" xr:uid="{DA899FFF-D73B-447B-8433-F053C1E73BC8}"/>
    <cellStyle name="Normal 7 9 3 2" xfId="5342" xr:uid="{CF3588BE-B20F-4FD4-9B31-3D18235BD175}"/>
    <cellStyle name="Normal 7 9 4" xfId="3710" xr:uid="{E55787A2-3303-4436-AD0D-B7B623CB8450}"/>
    <cellStyle name="Normal 7 9 4 2" xfId="4578" xr:uid="{FAEF25D8-C92D-4C1C-8002-0A872DE76BA3}"/>
    <cellStyle name="Normal 7 9 4 3" xfId="4688" xr:uid="{1493D79F-4B67-422E-AE93-3030D6CF1228}"/>
    <cellStyle name="Normal 7 9 4 4" xfId="4607" xr:uid="{1C268DC9-7505-47D2-A025-0FE208BF8492}"/>
    <cellStyle name="Normal 7 9 5" xfId="3711" xr:uid="{A5213152-4FB9-40F2-8EF3-4110D320565C}"/>
    <cellStyle name="Normal 8" xfId="67" xr:uid="{5F97FC78-B372-4120-8DF1-71D2D4C69461}"/>
    <cellStyle name="Normal 8 10" xfId="1965" xr:uid="{E56D58B9-A3CB-4C09-AAE9-E30C816D5E5F}"/>
    <cellStyle name="Normal 8 10 2" xfId="3712" xr:uid="{788BCA40-4480-4265-A089-FCB095D11477}"/>
    <cellStyle name="Normal 8 10 3" xfId="3713" xr:uid="{8E3B8C5E-972C-41D1-AAF9-424D70F41AD9}"/>
    <cellStyle name="Normal 8 10 4" xfId="3714" xr:uid="{DCB12077-5F3D-492B-8CDF-0F0581C265ED}"/>
    <cellStyle name="Normal 8 11" xfId="3715" xr:uid="{4BA9472F-AA02-4A0F-88D7-B08C4B28B35F}"/>
    <cellStyle name="Normal 8 11 2" xfId="3716" xr:uid="{B128C7D1-8DC8-4A38-BAFE-E14DE68A7143}"/>
    <cellStyle name="Normal 8 11 3" xfId="3717" xr:uid="{8453E839-CA58-4128-AFC5-BCADEEE45787}"/>
    <cellStyle name="Normal 8 11 4" xfId="3718" xr:uid="{8B979759-AA82-4EF5-B76F-8BE480F45343}"/>
    <cellStyle name="Normal 8 12" xfId="3719" xr:uid="{73CB4E59-83E2-400B-9136-08151E755F41}"/>
    <cellStyle name="Normal 8 12 2" xfId="3720" xr:uid="{9F877589-1698-4709-8DA4-971B5BBA6ED6}"/>
    <cellStyle name="Normal 8 13" xfId="3721" xr:uid="{7ADED0CE-346C-4245-AD5B-C82E2629D307}"/>
    <cellStyle name="Normal 8 14" xfId="3722" xr:uid="{19F6D67B-8C33-4683-B332-72D0C35E91EE}"/>
    <cellStyle name="Normal 8 15" xfId="3723" xr:uid="{E75894F8-23C3-4061-9819-B27ADD173C56}"/>
    <cellStyle name="Normal 8 2" xfId="150" xr:uid="{E4EF6EEC-4638-472D-977C-6AD18998959E}"/>
    <cellStyle name="Normal 8 2 10" xfId="3724" xr:uid="{7D92B322-C0B3-4FE9-9916-32BF07C6871D}"/>
    <cellStyle name="Normal 8 2 11" xfId="3725" xr:uid="{5D3AFF50-BE9F-4634-9876-B8D5CB8BADEA}"/>
    <cellStyle name="Normal 8 2 2" xfId="151" xr:uid="{4B1B9A1C-D103-4004-AFCD-54792E83E47D}"/>
    <cellStyle name="Normal 8 2 2 2" xfId="152" xr:uid="{67B0F9A0-F5C3-4C2E-862E-762873C09CE6}"/>
    <cellStyle name="Normal 8 2 2 2 2" xfId="374" xr:uid="{D66614B6-E48E-4089-B9E1-6206A1605E53}"/>
    <cellStyle name="Normal 8 2 2 2 2 2" xfId="751" xr:uid="{9783D833-B3BC-4F71-BA6E-CCBD4BD462C7}"/>
    <cellStyle name="Normal 8 2 2 2 2 2 2" xfId="752" xr:uid="{BB8CF31B-9FFE-429A-B80E-A2E8E131A0BE}"/>
    <cellStyle name="Normal 8 2 2 2 2 2 2 2" xfId="1966" xr:uid="{E63527CF-8A2E-4B6A-950B-D703F303429E}"/>
    <cellStyle name="Normal 8 2 2 2 2 2 2 2 2" xfId="1967" xr:uid="{6C5DE6ED-66E4-4E6B-965A-C7BD35A72AB1}"/>
    <cellStyle name="Normal 8 2 2 2 2 2 2 3" xfId="1968" xr:uid="{5DCE30E7-491A-46F7-94A5-323381B5B68B}"/>
    <cellStyle name="Normal 8 2 2 2 2 2 3" xfId="1969" xr:uid="{B71DE75F-BF1F-40FA-9B81-D7B2B425F65F}"/>
    <cellStyle name="Normal 8 2 2 2 2 2 3 2" xfId="1970" xr:uid="{A7B8E0AA-48CC-4133-903B-143633B8737F}"/>
    <cellStyle name="Normal 8 2 2 2 2 2 4" xfId="1971" xr:uid="{4FFA243B-37D3-44B7-9B0F-D0A7C8CC973E}"/>
    <cellStyle name="Normal 8 2 2 2 2 3" xfId="753" xr:uid="{F9CA2F4D-5019-4431-9961-DFCE1E60B7C6}"/>
    <cellStyle name="Normal 8 2 2 2 2 3 2" xfId="1972" xr:uid="{8ABA1288-260C-4522-94CA-1792D2BACD09}"/>
    <cellStyle name="Normal 8 2 2 2 2 3 2 2" xfId="1973" xr:uid="{4BBEE1AB-A155-4E82-A785-A2B01984B058}"/>
    <cellStyle name="Normal 8 2 2 2 2 3 3" xfId="1974" xr:uid="{594A23CD-F502-4347-A2E2-D6E07D0A63F9}"/>
    <cellStyle name="Normal 8 2 2 2 2 3 4" xfId="3726" xr:uid="{9D4A823F-6D28-41ED-B0BB-B99A7F8AF274}"/>
    <cellStyle name="Normal 8 2 2 2 2 4" xfId="1975" xr:uid="{15B0C78A-F1DB-403D-8D6E-256CAA145E44}"/>
    <cellStyle name="Normal 8 2 2 2 2 4 2" xfId="1976" xr:uid="{614D5225-DD63-40B1-AB34-DD95E161CEB9}"/>
    <cellStyle name="Normal 8 2 2 2 2 5" xfId="1977" xr:uid="{03D0017C-5769-4007-86B0-FF475916C444}"/>
    <cellStyle name="Normal 8 2 2 2 2 6" xfId="3727" xr:uid="{E16A45D5-400B-472F-97FE-DC250A4F899B}"/>
    <cellStyle name="Normal 8 2 2 2 3" xfId="375" xr:uid="{85CAAE64-F90E-4A6F-BB34-6F254840C094}"/>
    <cellStyle name="Normal 8 2 2 2 3 2" xfId="754" xr:uid="{7BDD6CEB-2FB5-4FB4-9BD1-7DA049809D1F}"/>
    <cellStyle name="Normal 8 2 2 2 3 2 2" xfId="755" xr:uid="{38865E94-0ECA-4E9F-857E-4E1D88C12378}"/>
    <cellStyle name="Normal 8 2 2 2 3 2 2 2" xfId="1978" xr:uid="{3EFAB2C3-E358-4C26-ADED-5527292E414E}"/>
    <cellStyle name="Normal 8 2 2 2 3 2 2 2 2" xfId="1979" xr:uid="{4082B8FC-0583-4186-92FF-E6F2F5591353}"/>
    <cellStyle name="Normal 8 2 2 2 3 2 2 3" xfId="1980" xr:uid="{DFEFB27A-A284-4CEF-A0AD-8D1B286656CA}"/>
    <cellStyle name="Normal 8 2 2 2 3 2 3" xfId="1981" xr:uid="{22DA8626-AF58-4281-8C7C-586707A10A3F}"/>
    <cellStyle name="Normal 8 2 2 2 3 2 3 2" xfId="1982" xr:uid="{BFB75801-E6DD-4BCC-B8F0-019872A46AA5}"/>
    <cellStyle name="Normal 8 2 2 2 3 2 4" xfId="1983" xr:uid="{A632F3AF-C761-4243-A7EA-3B385C30847C}"/>
    <cellStyle name="Normal 8 2 2 2 3 3" xfId="756" xr:uid="{9267A74A-D189-4B68-B780-8B78DBE55FE4}"/>
    <cellStyle name="Normal 8 2 2 2 3 3 2" xfId="1984" xr:uid="{D1D4CB44-CDEA-49AC-8555-4D644127AEDD}"/>
    <cellStyle name="Normal 8 2 2 2 3 3 2 2" xfId="1985" xr:uid="{114927B1-D6A6-4FF7-BE84-6C4CF9BE2BEB}"/>
    <cellStyle name="Normal 8 2 2 2 3 3 3" xfId="1986" xr:uid="{B2882674-1D7E-4D60-83BF-1CD8C0459073}"/>
    <cellStyle name="Normal 8 2 2 2 3 4" xfId="1987" xr:uid="{B42C8073-9A8D-44B3-82C7-F62DDAFAA767}"/>
    <cellStyle name="Normal 8 2 2 2 3 4 2" xfId="1988" xr:uid="{6C379708-4C7F-45AE-99D3-6539AA8DF34A}"/>
    <cellStyle name="Normal 8 2 2 2 3 5" xfId="1989" xr:uid="{3362CD8E-4535-437A-A8CC-9066F57C71A5}"/>
    <cellStyle name="Normal 8 2 2 2 4" xfId="757" xr:uid="{FA65EF7F-934B-4AAE-BA5C-94BAE7B7F3F3}"/>
    <cellStyle name="Normal 8 2 2 2 4 2" xfId="758" xr:uid="{7279E249-BCF6-4762-A6EC-47F62EF13EF0}"/>
    <cellStyle name="Normal 8 2 2 2 4 2 2" xfId="1990" xr:uid="{9FA2A4E6-6767-453D-81E7-9B84F2F51DF7}"/>
    <cellStyle name="Normal 8 2 2 2 4 2 2 2" xfId="1991" xr:uid="{8B36CC90-3914-4DEE-80D6-35CC54C99676}"/>
    <cellStyle name="Normal 8 2 2 2 4 2 3" xfId="1992" xr:uid="{4FC45669-C042-4E06-AFAC-60F1E71FB3AE}"/>
    <cellStyle name="Normal 8 2 2 2 4 3" xfId="1993" xr:uid="{3A303497-E07D-45B9-A909-B9D625CBAB80}"/>
    <cellStyle name="Normal 8 2 2 2 4 3 2" xfId="1994" xr:uid="{4D0413B4-7D6D-4549-AAA7-FFBB890B1589}"/>
    <cellStyle name="Normal 8 2 2 2 4 4" xfId="1995" xr:uid="{B3734441-7E26-4C94-82BC-FC1E621F1368}"/>
    <cellStyle name="Normal 8 2 2 2 5" xfId="759" xr:uid="{8CD87A03-7A4C-49B2-AD6C-4110B3E7B1D0}"/>
    <cellStyle name="Normal 8 2 2 2 5 2" xfId="1996" xr:uid="{41B87580-03D5-48AB-95A2-2E3DCF0ED1D5}"/>
    <cellStyle name="Normal 8 2 2 2 5 2 2" xfId="1997" xr:uid="{CE904017-0058-4252-BFDE-8BF1E7B34608}"/>
    <cellStyle name="Normal 8 2 2 2 5 3" xfId="1998" xr:uid="{B587A4D5-F655-4E70-B911-52208FB5DB58}"/>
    <cellStyle name="Normal 8 2 2 2 5 4" xfId="3728" xr:uid="{2BBFE9D6-D702-475C-88F6-324693F66ECA}"/>
    <cellStyle name="Normal 8 2 2 2 6" xfId="1999" xr:uid="{1778A188-9EE7-45B9-96AF-AEDF54AC6889}"/>
    <cellStyle name="Normal 8 2 2 2 6 2" xfId="2000" xr:uid="{D8197E2F-6FE2-4C00-8E86-E6736ABB052A}"/>
    <cellStyle name="Normal 8 2 2 2 7" xfId="2001" xr:uid="{1B561351-B265-41CA-B869-5A20A2B4CAC1}"/>
    <cellStyle name="Normal 8 2 2 2 8" xfId="3729" xr:uid="{3CC226BE-24DF-4AD6-8A47-83B4464BBC5B}"/>
    <cellStyle name="Normal 8 2 2 3" xfId="376" xr:uid="{BA82FC23-95A7-4BB9-BBB2-B0FAC678E8C5}"/>
    <cellStyle name="Normal 8 2 2 3 2" xfId="760" xr:uid="{366172CF-7803-4034-A403-D4D09527339F}"/>
    <cellStyle name="Normal 8 2 2 3 2 2" xfId="761" xr:uid="{61E03A04-6406-404B-9E5B-42B1F246AE37}"/>
    <cellStyle name="Normal 8 2 2 3 2 2 2" xfId="2002" xr:uid="{215C98F1-FE54-449E-B84F-99085991C746}"/>
    <cellStyle name="Normal 8 2 2 3 2 2 2 2" xfId="2003" xr:uid="{21F5F9CA-569D-48CD-9C2B-E471A4D4259D}"/>
    <cellStyle name="Normal 8 2 2 3 2 2 3" xfId="2004" xr:uid="{DC265B6A-509F-4547-B979-F1CCA6879897}"/>
    <cellStyle name="Normal 8 2 2 3 2 3" xfId="2005" xr:uid="{B6E8C4A3-2028-4E79-A47A-3B4714D2BE82}"/>
    <cellStyle name="Normal 8 2 2 3 2 3 2" xfId="2006" xr:uid="{47CE16B3-B011-4D49-AECD-8CB4F3D1C6CF}"/>
    <cellStyle name="Normal 8 2 2 3 2 4" xfId="2007" xr:uid="{E18D26BF-49AD-4774-9E74-05EDED148236}"/>
    <cellStyle name="Normal 8 2 2 3 3" xfId="762" xr:uid="{05E59EEF-D423-456E-A347-AFDDCAB34856}"/>
    <cellStyle name="Normal 8 2 2 3 3 2" xfId="2008" xr:uid="{1BDEAFB7-394A-4B34-AF38-6E3D6F6CC649}"/>
    <cellStyle name="Normal 8 2 2 3 3 2 2" xfId="2009" xr:uid="{99D4AC28-DAE8-4089-A24F-417635A338F6}"/>
    <cellStyle name="Normal 8 2 2 3 3 3" xfId="2010" xr:uid="{341F3256-03CF-4012-B51C-73EB22D494D7}"/>
    <cellStyle name="Normal 8 2 2 3 3 4" xfId="3730" xr:uid="{4E80EBEF-AEA3-4503-B915-BCC2067769F0}"/>
    <cellStyle name="Normal 8 2 2 3 4" xfId="2011" xr:uid="{F016693C-A844-4231-9AEE-E3545AEBB401}"/>
    <cellStyle name="Normal 8 2 2 3 4 2" xfId="2012" xr:uid="{B7378CA3-D3D9-443A-ACD2-BCF309C78067}"/>
    <cellStyle name="Normal 8 2 2 3 5" xfId="2013" xr:uid="{5BFAD893-5D3E-44FC-BC2D-0985217B28D5}"/>
    <cellStyle name="Normal 8 2 2 3 6" xfId="3731" xr:uid="{489394F8-85EE-4F9F-AC1F-9F1D91BB0EF1}"/>
    <cellStyle name="Normal 8 2 2 4" xfId="377" xr:uid="{B5A0A772-9818-48BA-ADA5-5228D856583D}"/>
    <cellStyle name="Normal 8 2 2 4 2" xfId="763" xr:uid="{A7EE4633-5C64-471C-9F64-F5DCBFB0E6F4}"/>
    <cellStyle name="Normal 8 2 2 4 2 2" xfId="764" xr:uid="{80DBB0EA-8BCE-40A6-9785-4250F8688AE4}"/>
    <cellStyle name="Normal 8 2 2 4 2 2 2" xfId="2014" xr:uid="{60596C8C-3568-4B75-86C8-0592EF2CF203}"/>
    <cellStyle name="Normal 8 2 2 4 2 2 2 2" xfId="2015" xr:uid="{C1C35500-4798-46B2-9425-C6BF14A0441C}"/>
    <cellStyle name="Normal 8 2 2 4 2 2 3" xfId="2016" xr:uid="{7965CEA4-189C-4D4D-A02B-4BF08FB3D1F4}"/>
    <cellStyle name="Normal 8 2 2 4 2 3" xfId="2017" xr:uid="{F3729E32-CD58-4BA9-B809-54B4CE81057D}"/>
    <cellStyle name="Normal 8 2 2 4 2 3 2" xfId="2018" xr:uid="{B59A76D0-9BCC-42C6-A92F-01A2CF41CD2F}"/>
    <cellStyle name="Normal 8 2 2 4 2 4" xfId="2019" xr:uid="{562EE9F4-55B1-4240-9B4C-FFC81F730B34}"/>
    <cellStyle name="Normal 8 2 2 4 3" xfId="765" xr:uid="{D518892D-7551-4CF2-B08C-2C2D003C4E36}"/>
    <cellStyle name="Normal 8 2 2 4 3 2" xfId="2020" xr:uid="{7B3042AE-17C0-4606-9515-A92D3EFEE51B}"/>
    <cellStyle name="Normal 8 2 2 4 3 2 2" xfId="2021" xr:uid="{DA615972-CE59-49DE-A7B1-2E3D9D392672}"/>
    <cellStyle name="Normal 8 2 2 4 3 3" xfId="2022" xr:uid="{0D621028-749D-488D-A3CF-CCF219140DCC}"/>
    <cellStyle name="Normal 8 2 2 4 4" xfId="2023" xr:uid="{08DDA01F-C27A-422C-BB63-3456896908DB}"/>
    <cellStyle name="Normal 8 2 2 4 4 2" xfId="2024" xr:uid="{C9888D4A-E9D9-4E4D-A5CC-293689F0BF55}"/>
    <cellStyle name="Normal 8 2 2 4 5" xfId="2025" xr:uid="{B11D0FC5-8837-4266-993F-BE9169F26C52}"/>
    <cellStyle name="Normal 8 2 2 5" xfId="378" xr:uid="{B72C6C7B-882F-4805-9D42-79783A6F1BF3}"/>
    <cellStyle name="Normal 8 2 2 5 2" xfId="766" xr:uid="{7CA99AD0-7519-4BAA-9683-8ECCA5BB6ED5}"/>
    <cellStyle name="Normal 8 2 2 5 2 2" xfId="2026" xr:uid="{6E361428-4476-4A48-8777-8B27537FA158}"/>
    <cellStyle name="Normal 8 2 2 5 2 2 2" xfId="2027" xr:uid="{1E2B0BA5-4C6E-4092-A2D0-A2A76BBC4FE0}"/>
    <cellStyle name="Normal 8 2 2 5 2 3" xfId="2028" xr:uid="{B3C6D8AF-925F-4960-8594-0D7553CB232D}"/>
    <cellStyle name="Normal 8 2 2 5 3" xfId="2029" xr:uid="{46FC754C-9C6F-45BD-ADCF-39F2F455A0D6}"/>
    <cellStyle name="Normal 8 2 2 5 3 2" xfId="2030" xr:uid="{48A7CC7E-4992-4639-AAA4-41BA6B216184}"/>
    <cellStyle name="Normal 8 2 2 5 4" xfId="2031" xr:uid="{66FE082A-706B-4CAE-B959-2AB0509FE5D6}"/>
    <cellStyle name="Normal 8 2 2 6" xfId="767" xr:uid="{3B252623-95A4-4EC6-8AFE-AB9A4F01BB80}"/>
    <cellStyle name="Normal 8 2 2 6 2" xfId="2032" xr:uid="{07695630-995F-4D87-95F7-0C8DFD0E55BE}"/>
    <cellStyle name="Normal 8 2 2 6 2 2" xfId="2033" xr:uid="{AEAFAA74-4DDA-44E9-91B9-DAB938E2C732}"/>
    <cellStyle name="Normal 8 2 2 6 3" xfId="2034" xr:uid="{E33C2DA2-1446-4772-85C7-58C5C4B122DF}"/>
    <cellStyle name="Normal 8 2 2 6 4" xfId="3732" xr:uid="{D616128B-A737-4727-A96A-234979EE8A54}"/>
    <cellStyle name="Normal 8 2 2 7" xfId="2035" xr:uid="{F7B067FB-EDC5-46D3-A825-5E8B53DE5616}"/>
    <cellStyle name="Normal 8 2 2 7 2" xfId="2036" xr:uid="{70B849A4-9161-4C28-8DD3-D9A9199A7370}"/>
    <cellStyle name="Normal 8 2 2 8" xfId="2037" xr:uid="{14ECC932-198F-4741-BCC5-88EED147181D}"/>
    <cellStyle name="Normal 8 2 2 9" xfId="3733" xr:uid="{92528093-D8C2-4E15-8F29-0EDBC29D58C5}"/>
    <cellStyle name="Normal 8 2 3" xfId="153" xr:uid="{04AC933A-8265-4FA4-8500-6CEDC672AE50}"/>
    <cellStyle name="Normal 8 2 3 2" xfId="154" xr:uid="{240C9192-4656-4B4F-82AD-B8A26BA8B281}"/>
    <cellStyle name="Normal 8 2 3 2 2" xfId="768" xr:uid="{62CBA2B7-89AB-44FD-9D84-9F3F9FE87EF4}"/>
    <cellStyle name="Normal 8 2 3 2 2 2" xfId="769" xr:uid="{7D563341-9729-4B7C-9DF6-42B221C9232A}"/>
    <cellStyle name="Normal 8 2 3 2 2 2 2" xfId="2038" xr:uid="{53E8E548-44CF-486B-858F-73AD007D7EAD}"/>
    <cellStyle name="Normal 8 2 3 2 2 2 2 2" xfId="2039" xr:uid="{D35E7E20-DD8C-47F6-ADC9-3DE484987088}"/>
    <cellStyle name="Normal 8 2 3 2 2 2 3" xfId="2040" xr:uid="{1A32CD30-DBB3-4D7D-B6DC-A611636F0A67}"/>
    <cellStyle name="Normal 8 2 3 2 2 3" xfId="2041" xr:uid="{66678800-FF5D-4DD8-BD22-A75E47675D45}"/>
    <cellStyle name="Normal 8 2 3 2 2 3 2" xfId="2042" xr:uid="{9B0DBD7D-2EDE-489E-B5AD-088ED4154636}"/>
    <cellStyle name="Normal 8 2 3 2 2 4" xfId="2043" xr:uid="{A12CA855-387F-42AA-9DA4-550E9EA96FC4}"/>
    <cellStyle name="Normal 8 2 3 2 3" xfId="770" xr:uid="{DDA08BD3-DA83-47AB-A741-E7BC0A31431A}"/>
    <cellStyle name="Normal 8 2 3 2 3 2" xfId="2044" xr:uid="{D4E6479D-7D5B-42CA-941F-0D299FDBC835}"/>
    <cellStyle name="Normal 8 2 3 2 3 2 2" xfId="2045" xr:uid="{6DFEBAB0-63D2-45D5-B651-48EFCB60A3C0}"/>
    <cellStyle name="Normal 8 2 3 2 3 3" xfId="2046" xr:uid="{F14EDE4F-55DD-4A58-89D3-F73D45958EAC}"/>
    <cellStyle name="Normal 8 2 3 2 3 4" xfId="3734" xr:uid="{A5FDA9BB-3AAA-4B40-9348-C244A5E89CFE}"/>
    <cellStyle name="Normal 8 2 3 2 4" xfId="2047" xr:uid="{C1ECD139-A084-48AF-8E58-9803ADB0D3EB}"/>
    <cellStyle name="Normal 8 2 3 2 4 2" xfId="2048" xr:uid="{E25B8B08-3A7C-4433-A198-6390C92E80CE}"/>
    <cellStyle name="Normal 8 2 3 2 5" xfId="2049" xr:uid="{28BD636E-B826-4DC0-A951-B360E1D01F56}"/>
    <cellStyle name="Normal 8 2 3 2 6" xfId="3735" xr:uid="{635C50FA-CC66-449C-9CC3-CC9B995FA1D8}"/>
    <cellStyle name="Normal 8 2 3 3" xfId="379" xr:uid="{95D8E515-D15C-4561-8484-9349BD3E575F}"/>
    <cellStyle name="Normal 8 2 3 3 2" xfId="771" xr:uid="{72D2C29D-8855-400A-A5AB-06AA8C9A21BF}"/>
    <cellStyle name="Normal 8 2 3 3 2 2" xfId="772" xr:uid="{A5C3CA1B-6493-41DE-B7E9-93086F23539E}"/>
    <cellStyle name="Normal 8 2 3 3 2 2 2" xfId="2050" xr:uid="{AFADCCA3-D747-4836-89AB-D5940F5DB24A}"/>
    <cellStyle name="Normal 8 2 3 3 2 2 2 2" xfId="2051" xr:uid="{5F1A271F-9438-409B-97E9-AD8FE03D0009}"/>
    <cellStyle name="Normal 8 2 3 3 2 2 3" xfId="2052" xr:uid="{600BD981-178F-4D40-A9D4-4BB00B576902}"/>
    <cellStyle name="Normal 8 2 3 3 2 3" xfId="2053" xr:uid="{8C5D743A-FB2C-4E02-A0AB-1C0B1FD92E37}"/>
    <cellStyle name="Normal 8 2 3 3 2 3 2" xfId="2054" xr:uid="{97A05820-0CA3-4DEA-BE1D-B0A8B81E6AB5}"/>
    <cellStyle name="Normal 8 2 3 3 2 4" xfId="2055" xr:uid="{68EEC541-265E-4BF5-81FB-65EBC8716224}"/>
    <cellStyle name="Normal 8 2 3 3 3" xfId="773" xr:uid="{E48384DA-7322-482A-AF45-A0ED8B4A0EE8}"/>
    <cellStyle name="Normal 8 2 3 3 3 2" xfId="2056" xr:uid="{5EA095A3-1181-4EFF-BC22-38B417E74727}"/>
    <cellStyle name="Normal 8 2 3 3 3 2 2" xfId="2057" xr:uid="{986168C2-04F8-45B4-888E-159DA8D00D8A}"/>
    <cellStyle name="Normal 8 2 3 3 3 3" xfId="2058" xr:uid="{6F7CC739-22D7-41C6-98AD-633A291D3402}"/>
    <cellStyle name="Normal 8 2 3 3 4" xfId="2059" xr:uid="{7B8D8F5C-F2D9-40C9-8AC0-C14785EF4834}"/>
    <cellStyle name="Normal 8 2 3 3 4 2" xfId="2060" xr:uid="{902995D5-64E9-4277-889C-AF8CC43CC0A0}"/>
    <cellStyle name="Normal 8 2 3 3 5" xfId="2061" xr:uid="{94075F96-80AD-460D-8B21-FA0825D3FB48}"/>
    <cellStyle name="Normal 8 2 3 4" xfId="380" xr:uid="{DEB26C4C-68E6-49A8-B9C5-E9FBB6001141}"/>
    <cellStyle name="Normal 8 2 3 4 2" xfId="774" xr:uid="{D9DB728E-4135-4E46-8369-02B8F97C3A27}"/>
    <cellStyle name="Normal 8 2 3 4 2 2" xfId="2062" xr:uid="{ACC33328-5B35-49AD-9B5C-E269E627FAC0}"/>
    <cellStyle name="Normal 8 2 3 4 2 2 2" xfId="2063" xr:uid="{0C316743-9936-4803-9FAF-6D888F5F5C0E}"/>
    <cellStyle name="Normal 8 2 3 4 2 3" xfId="2064" xr:uid="{92870BD1-080C-4E08-9297-DCFC7B24E90D}"/>
    <cellStyle name="Normal 8 2 3 4 3" xfId="2065" xr:uid="{C73D262B-566E-4558-B016-7261D86A16E2}"/>
    <cellStyle name="Normal 8 2 3 4 3 2" xfId="2066" xr:uid="{A2D35877-1525-4C65-A103-B7A69C35C316}"/>
    <cellStyle name="Normal 8 2 3 4 4" xfId="2067" xr:uid="{6F076007-EB1B-4628-9E58-763A66E2DDB2}"/>
    <cellStyle name="Normal 8 2 3 5" xfId="775" xr:uid="{F6816FAE-B743-4E39-8948-1972797A4306}"/>
    <cellStyle name="Normal 8 2 3 5 2" xfId="2068" xr:uid="{3C6FBC9A-D5F9-4A1F-A652-66424237C5D9}"/>
    <cellStyle name="Normal 8 2 3 5 2 2" xfId="2069" xr:uid="{3FF1B086-DCF3-4B04-90EF-4D3E10C301FB}"/>
    <cellStyle name="Normal 8 2 3 5 3" xfId="2070" xr:uid="{4921CA0A-A943-482D-B36A-B6AE6058E88C}"/>
    <cellStyle name="Normal 8 2 3 5 4" xfId="3736" xr:uid="{DAB6D2F3-B823-440B-AFA2-9252AF48C915}"/>
    <cellStyle name="Normal 8 2 3 6" xfId="2071" xr:uid="{DFEAE0A7-7A90-441C-9AA6-4107DFDE53DF}"/>
    <cellStyle name="Normal 8 2 3 6 2" xfId="2072" xr:uid="{8E1BB467-6D86-4E35-96E6-922E4DE4799A}"/>
    <cellStyle name="Normal 8 2 3 7" xfId="2073" xr:uid="{699EA06E-DDD0-4C21-99A8-D49E4775A4B2}"/>
    <cellStyle name="Normal 8 2 3 8" xfId="3737" xr:uid="{9AC40296-4758-43DF-B3F2-954B60F803EE}"/>
    <cellStyle name="Normal 8 2 4" xfId="155" xr:uid="{37FB889E-50B7-4429-AF3E-62DF17DE6889}"/>
    <cellStyle name="Normal 8 2 4 2" xfId="449" xr:uid="{05FC8F6A-E482-40F2-A544-5DC7D4020762}"/>
    <cellStyle name="Normal 8 2 4 2 2" xfId="776" xr:uid="{ECAFBB72-0E59-44AA-8EC8-961C5ABF7A77}"/>
    <cellStyle name="Normal 8 2 4 2 2 2" xfId="2074" xr:uid="{5AD1AB91-F141-4FBC-8580-C497323ED094}"/>
    <cellStyle name="Normal 8 2 4 2 2 2 2" xfId="2075" xr:uid="{8D7E450F-6B41-4EA8-8B8F-B4CC78AA1726}"/>
    <cellStyle name="Normal 8 2 4 2 2 3" xfId="2076" xr:uid="{3CA507E2-5098-4DF8-BF07-D31BB15B4E6B}"/>
    <cellStyle name="Normal 8 2 4 2 2 4" xfId="3738" xr:uid="{4A86D612-392D-49EA-B766-99356651071D}"/>
    <cellStyle name="Normal 8 2 4 2 3" xfId="2077" xr:uid="{24FAC9EC-4ED2-43A1-A26D-BD0209E57D39}"/>
    <cellStyle name="Normal 8 2 4 2 3 2" xfId="2078" xr:uid="{791C905E-F6B0-4065-B7AC-E953B977D535}"/>
    <cellStyle name="Normal 8 2 4 2 4" xfId="2079" xr:uid="{3BA97304-2A06-4DAB-A903-EF1104B69113}"/>
    <cellStyle name="Normal 8 2 4 2 5" xfId="3739" xr:uid="{CD927900-6562-4601-A8C4-2C37579706D3}"/>
    <cellStyle name="Normal 8 2 4 3" xfId="777" xr:uid="{4028BC7F-D92C-4CF5-A48B-9EDCDB0CC4C6}"/>
    <cellStyle name="Normal 8 2 4 3 2" xfId="2080" xr:uid="{AE86558C-781A-4DDD-BE77-515B4158D9A9}"/>
    <cellStyle name="Normal 8 2 4 3 2 2" xfId="2081" xr:uid="{B4765CF5-1F1B-49DA-8F25-31B03829BA2E}"/>
    <cellStyle name="Normal 8 2 4 3 3" xfId="2082" xr:uid="{9757461B-516E-4374-8242-5B658977A8CA}"/>
    <cellStyle name="Normal 8 2 4 3 4" xfId="3740" xr:uid="{675A4712-612A-4812-B606-C3864D492982}"/>
    <cellStyle name="Normal 8 2 4 4" xfId="2083" xr:uid="{66256DC1-7950-4AA1-92A7-E0EABB8123B4}"/>
    <cellStyle name="Normal 8 2 4 4 2" xfId="2084" xr:uid="{085F60EA-2B67-44DD-A8B5-F99DEC8B7C04}"/>
    <cellStyle name="Normal 8 2 4 4 3" xfId="3741" xr:uid="{DEF89CE7-D9AF-4837-A84C-6437331CA8D0}"/>
    <cellStyle name="Normal 8 2 4 4 4" xfId="3742" xr:uid="{AE50C695-95D6-46BE-A80E-8FB15BB8D920}"/>
    <cellStyle name="Normal 8 2 4 5" xfId="2085" xr:uid="{A16C1E9D-BE93-45D6-B129-85C7C01E9058}"/>
    <cellStyle name="Normal 8 2 4 6" xfId="3743" xr:uid="{D9016946-A4E1-422A-B8C4-63B54EE78525}"/>
    <cellStyle name="Normal 8 2 4 7" xfId="3744" xr:uid="{C753B0C6-0AE0-48C3-BF61-8DFB54203DE6}"/>
    <cellStyle name="Normal 8 2 5" xfId="381" xr:uid="{142F0C61-E39A-4F37-AE8F-D334EAAA4764}"/>
    <cellStyle name="Normal 8 2 5 2" xfId="778" xr:uid="{578D16B6-8D69-4F89-997A-F91CC5FF9012}"/>
    <cellStyle name="Normal 8 2 5 2 2" xfId="779" xr:uid="{9C6ED925-1E02-4C81-9CAC-2BC01DF5836E}"/>
    <cellStyle name="Normal 8 2 5 2 2 2" xfId="2086" xr:uid="{431C403C-3C2A-4426-A88E-B078AFC725A5}"/>
    <cellStyle name="Normal 8 2 5 2 2 2 2" xfId="2087" xr:uid="{51E354FC-5773-43CF-BF85-B75397044155}"/>
    <cellStyle name="Normal 8 2 5 2 2 3" xfId="2088" xr:uid="{3A3B3B84-0689-47CD-9BC7-CCD1216502F3}"/>
    <cellStyle name="Normal 8 2 5 2 3" xfId="2089" xr:uid="{42CB983A-2FB1-4369-A9A8-BE4436466745}"/>
    <cellStyle name="Normal 8 2 5 2 3 2" xfId="2090" xr:uid="{6A043555-EE01-4DD5-9ED7-9B4A64B4FA77}"/>
    <cellStyle name="Normal 8 2 5 2 4" xfId="2091" xr:uid="{DDCC9B3A-AD23-481D-B00A-E2BEA4D57609}"/>
    <cellStyle name="Normal 8 2 5 3" xfId="780" xr:uid="{D0B5B3F3-60E5-4FD4-9C79-939A882C5BCC}"/>
    <cellStyle name="Normal 8 2 5 3 2" xfId="2092" xr:uid="{2FF53F9C-BAF8-4782-B0DC-351FCAF080C8}"/>
    <cellStyle name="Normal 8 2 5 3 2 2" xfId="2093" xr:uid="{18AE2EEB-70FC-4111-BF52-954EDF4EDE73}"/>
    <cellStyle name="Normal 8 2 5 3 3" xfId="2094" xr:uid="{26798D39-FB42-4224-8DBF-C48B0729F011}"/>
    <cellStyle name="Normal 8 2 5 3 4" xfId="3745" xr:uid="{565960BF-9F99-4B95-AA79-060BCCC63049}"/>
    <cellStyle name="Normal 8 2 5 4" xfId="2095" xr:uid="{656B2420-B5E0-4645-B8F1-8DF28E5391D4}"/>
    <cellStyle name="Normal 8 2 5 4 2" xfId="2096" xr:uid="{D82EB661-4D80-466D-9469-1C20239FCB9B}"/>
    <cellStyle name="Normal 8 2 5 5" xfId="2097" xr:uid="{5F948BCA-E2E5-4200-8844-D3BD6079A24A}"/>
    <cellStyle name="Normal 8 2 5 6" xfId="3746" xr:uid="{11FC6FD4-5BCC-4C19-9857-5DCA42E2896D}"/>
    <cellStyle name="Normal 8 2 6" xfId="382" xr:uid="{A69C7C9B-560E-4F85-9B2A-110141BD6671}"/>
    <cellStyle name="Normal 8 2 6 2" xfId="781" xr:uid="{A8D72B0F-13FF-45FE-B399-A18CAADC9F9B}"/>
    <cellStyle name="Normal 8 2 6 2 2" xfId="2098" xr:uid="{343CEE24-CA31-4412-B4E5-AAFC7F41D8C0}"/>
    <cellStyle name="Normal 8 2 6 2 2 2" xfId="2099" xr:uid="{622886BD-5F70-464A-BD13-2D0FD30F604E}"/>
    <cellStyle name="Normal 8 2 6 2 3" xfId="2100" xr:uid="{1E40A133-64B5-40C6-B393-972D535AE3B0}"/>
    <cellStyle name="Normal 8 2 6 2 4" xfId="3747" xr:uid="{F2E17E81-F11B-40C5-B207-B9154106E310}"/>
    <cellStyle name="Normal 8 2 6 3" xfId="2101" xr:uid="{B85066E6-B34D-4274-9539-27FA60B16B10}"/>
    <cellStyle name="Normal 8 2 6 3 2" xfId="2102" xr:uid="{DE300AEF-2F09-4887-A9BA-CEBAF04DEA4E}"/>
    <cellStyle name="Normal 8 2 6 4" xfId="2103" xr:uid="{BA6D6952-C42A-4760-ACFD-6A1415AFF547}"/>
    <cellStyle name="Normal 8 2 6 5" xfId="3748" xr:uid="{A82D9C45-07D1-450A-84A0-CDF84916580B}"/>
    <cellStyle name="Normal 8 2 7" xfId="782" xr:uid="{75181C4C-845B-4322-9D52-CA03E6C511B9}"/>
    <cellStyle name="Normal 8 2 7 2" xfId="2104" xr:uid="{CAC38091-595B-4470-8160-39A3A67473FA}"/>
    <cellStyle name="Normal 8 2 7 2 2" xfId="2105" xr:uid="{453A62ED-4471-4BF9-9425-02657226D1AB}"/>
    <cellStyle name="Normal 8 2 7 3" xfId="2106" xr:uid="{DA336FD2-6E04-4A79-84C7-BE9ADE32144D}"/>
    <cellStyle name="Normal 8 2 7 4" xfId="3749" xr:uid="{AD46DB84-EFE3-40B4-A89F-B32612B2693B}"/>
    <cellStyle name="Normal 8 2 8" xfId="2107" xr:uid="{354D1DA0-67CB-4524-BF60-04ABB3FD34D3}"/>
    <cellStyle name="Normal 8 2 8 2" xfId="2108" xr:uid="{AD49A56F-919C-4AEF-A3B0-2A6BF5F25607}"/>
    <cellStyle name="Normal 8 2 8 3" xfId="3750" xr:uid="{D5AF36E9-5C74-46D1-AE66-BD91B7A47279}"/>
    <cellStyle name="Normal 8 2 8 4" xfId="3751" xr:uid="{B3B87E95-7A4C-490E-8C8D-11E1D27B0522}"/>
    <cellStyle name="Normal 8 2 9" xfId="2109" xr:uid="{4D738AD1-C008-41BC-AE6E-3F6D05C5A6AD}"/>
    <cellStyle name="Normal 8 3" xfId="156" xr:uid="{37337F8C-AD30-49DD-94C5-2468C2EB8FFB}"/>
    <cellStyle name="Normal 8 3 10" xfId="3752" xr:uid="{56CF2B5D-5D32-4765-9B9A-A7E4ACD881B8}"/>
    <cellStyle name="Normal 8 3 11" xfId="3753" xr:uid="{EFDD0421-087A-45D1-B679-77F9DCF1FBE5}"/>
    <cellStyle name="Normal 8 3 2" xfId="157" xr:uid="{4E8BEF68-9668-4537-9360-260C611AED05}"/>
    <cellStyle name="Normal 8 3 2 2" xfId="158" xr:uid="{BE079B13-41EE-417B-8A29-33325E14E877}"/>
    <cellStyle name="Normal 8 3 2 2 2" xfId="383" xr:uid="{1CAAF378-88B4-400C-A949-05856FF82CF9}"/>
    <cellStyle name="Normal 8 3 2 2 2 2" xfId="783" xr:uid="{EF74EA2E-382A-4A6B-B50F-82E8AC9FBCA3}"/>
    <cellStyle name="Normal 8 3 2 2 2 2 2" xfId="2110" xr:uid="{57D3D7A1-E0E6-42E4-8BF7-20FC7BAA8F84}"/>
    <cellStyle name="Normal 8 3 2 2 2 2 2 2" xfId="2111" xr:uid="{30530D0E-F0DB-4872-A1AD-2BE520D9C47C}"/>
    <cellStyle name="Normal 8 3 2 2 2 2 3" xfId="2112" xr:uid="{06185150-6B63-4065-9AAC-C9F1E3BE66F8}"/>
    <cellStyle name="Normal 8 3 2 2 2 2 4" xfId="3754" xr:uid="{140690FC-5C7C-46F8-A645-7CFEFE24122E}"/>
    <cellStyle name="Normal 8 3 2 2 2 3" xfId="2113" xr:uid="{AA7E7CCB-5740-4382-8EFA-0F03EB739DF0}"/>
    <cellStyle name="Normal 8 3 2 2 2 3 2" xfId="2114" xr:uid="{987D8129-3F9F-4834-A7AC-32CA5F83A1ED}"/>
    <cellStyle name="Normal 8 3 2 2 2 3 3" xfId="3755" xr:uid="{AF9DE979-4809-4DD7-BE0E-88F0D16D72AF}"/>
    <cellStyle name="Normal 8 3 2 2 2 3 4" xfId="3756" xr:uid="{C90A90C0-31CE-4B14-B299-22F00E0C1B54}"/>
    <cellStyle name="Normal 8 3 2 2 2 4" xfId="2115" xr:uid="{E61EF413-80EA-49D3-8322-1ABAB5571A1B}"/>
    <cellStyle name="Normal 8 3 2 2 2 5" xfId="3757" xr:uid="{50B10AE8-63FA-4D00-9A36-18AF17191744}"/>
    <cellStyle name="Normal 8 3 2 2 2 6" xfId="3758" xr:uid="{8369A25A-235D-4E7C-B144-D26532D362B5}"/>
    <cellStyle name="Normal 8 3 2 2 3" xfId="784" xr:uid="{B23D6E35-60ED-4AAE-A459-AEF7EA7F5468}"/>
    <cellStyle name="Normal 8 3 2 2 3 2" xfId="2116" xr:uid="{232F6869-E0C4-4306-BC01-E87B93F13AB3}"/>
    <cellStyle name="Normal 8 3 2 2 3 2 2" xfId="2117" xr:uid="{7D62F4FC-42FA-436D-A08A-9A229E16DEBB}"/>
    <cellStyle name="Normal 8 3 2 2 3 2 3" xfId="3759" xr:uid="{4127D149-8C4B-45A1-BA30-51C017B63D78}"/>
    <cellStyle name="Normal 8 3 2 2 3 2 4" xfId="3760" xr:uid="{1740D74E-AC86-46F7-B674-0963BE4F8720}"/>
    <cellStyle name="Normal 8 3 2 2 3 3" xfId="2118" xr:uid="{2BC2B645-C836-41E1-AAFB-24B9D4ABD66B}"/>
    <cellStyle name="Normal 8 3 2 2 3 4" xfId="3761" xr:uid="{7366B5BA-77C5-4661-B6C6-4E4C21A5277F}"/>
    <cellStyle name="Normal 8 3 2 2 3 5" xfId="3762" xr:uid="{D25249AB-4787-472C-AAA1-21394F0D4B44}"/>
    <cellStyle name="Normal 8 3 2 2 4" xfId="2119" xr:uid="{FC179E52-9088-42DA-B662-C41BFCB15DA3}"/>
    <cellStyle name="Normal 8 3 2 2 4 2" xfId="2120" xr:uid="{F4A029D7-2854-4145-A3D0-A51090D8FF93}"/>
    <cellStyle name="Normal 8 3 2 2 4 3" xfId="3763" xr:uid="{E5127241-241F-44BB-85F8-40BA79079273}"/>
    <cellStyle name="Normal 8 3 2 2 4 4" xfId="3764" xr:uid="{2159853C-00CB-4DC2-9C9B-D2EF244BD7B4}"/>
    <cellStyle name="Normal 8 3 2 2 5" xfId="2121" xr:uid="{BBAAC62B-7F96-467C-9A5F-89F114A37727}"/>
    <cellStyle name="Normal 8 3 2 2 5 2" xfId="3765" xr:uid="{4EBBC241-1BCF-49C0-8313-FA823D1DD8A7}"/>
    <cellStyle name="Normal 8 3 2 2 5 3" xfId="3766" xr:uid="{CE871B1B-2632-4623-B7F2-B95BC6BC9745}"/>
    <cellStyle name="Normal 8 3 2 2 5 4" xfId="3767" xr:uid="{69672FF0-19A1-4E4D-A5E6-D64BFA65D56B}"/>
    <cellStyle name="Normal 8 3 2 2 6" xfId="3768" xr:uid="{8F510599-9B79-4C4E-BB1F-B0EAC956CBCE}"/>
    <cellStyle name="Normal 8 3 2 2 7" xfId="3769" xr:uid="{41DCAECF-3118-4765-B1B8-D38BC91C59C3}"/>
    <cellStyle name="Normal 8 3 2 2 8" xfId="3770" xr:uid="{46C04A42-ED2F-4FB0-8F0A-FEB643590FC7}"/>
    <cellStyle name="Normal 8 3 2 3" xfId="384" xr:uid="{8FB6F75C-D8AB-4E12-9C0C-B7568A2CEFF9}"/>
    <cellStyle name="Normal 8 3 2 3 2" xfId="785" xr:uid="{63F85CDE-F32C-45CB-94EE-78492F41EF37}"/>
    <cellStyle name="Normal 8 3 2 3 2 2" xfId="786" xr:uid="{80ED231A-87E3-4603-B3C6-88284D7F545A}"/>
    <cellStyle name="Normal 8 3 2 3 2 2 2" xfId="2122" xr:uid="{B1F05B87-D021-4210-90F8-0C5957C8BE9A}"/>
    <cellStyle name="Normal 8 3 2 3 2 2 2 2" xfId="2123" xr:uid="{33AFC89D-1C5B-48C0-8302-F04CDA708B97}"/>
    <cellStyle name="Normal 8 3 2 3 2 2 3" xfId="2124" xr:uid="{D3F73789-1EB5-4C7C-9DDE-51BAFACBC538}"/>
    <cellStyle name="Normal 8 3 2 3 2 3" xfId="2125" xr:uid="{AEDF7E95-6EC8-4D54-AE2A-43EA1517135E}"/>
    <cellStyle name="Normal 8 3 2 3 2 3 2" xfId="2126" xr:uid="{66454F2C-15A9-4C83-B864-2F9F01A6FB99}"/>
    <cellStyle name="Normal 8 3 2 3 2 4" xfId="2127" xr:uid="{768FD58C-94F4-4306-A9DF-40C0F6CC0703}"/>
    <cellStyle name="Normal 8 3 2 3 3" xfId="787" xr:uid="{0F336D31-4A13-4EDA-91C3-4B1BA0B9CA8F}"/>
    <cellStyle name="Normal 8 3 2 3 3 2" xfId="2128" xr:uid="{13B624C3-8AFF-4E04-9CC9-4F67ED579019}"/>
    <cellStyle name="Normal 8 3 2 3 3 2 2" xfId="2129" xr:uid="{61C46A5D-238F-422E-94A6-F41191EEC788}"/>
    <cellStyle name="Normal 8 3 2 3 3 3" xfId="2130" xr:uid="{414B167B-9E81-4F8E-A75D-00603948475C}"/>
    <cellStyle name="Normal 8 3 2 3 3 4" xfId="3771" xr:uid="{7EBA3EE3-100D-4028-B92E-82CE1A3E033F}"/>
    <cellStyle name="Normal 8 3 2 3 4" xfId="2131" xr:uid="{2E568AF1-D7F1-4131-92F9-38EE48F27843}"/>
    <cellStyle name="Normal 8 3 2 3 4 2" xfId="2132" xr:uid="{23C630E7-31FA-4A86-9CB6-B703A46C352A}"/>
    <cellStyle name="Normal 8 3 2 3 5" xfId="2133" xr:uid="{EC45BF31-D7CB-420E-87F5-1EB6407A6EC5}"/>
    <cellStyle name="Normal 8 3 2 3 6" xfId="3772" xr:uid="{D8D51561-776D-4820-BD69-F617514BF59B}"/>
    <cellStyle name="Normal 8 3 2 4" xfId="385" xr:uid="{20BEBC7E-DC46-4570-AF8A-ED15F1C83621}"/>
    <cellStyle name="Normal 8 3 2 4 2" xfId="788" xr:uid="{450CDADC-A3A8-4034-BCC7-F17A6BFB74DB}"/>
    <cellStyle name="Normal 8 3 2 4 2 2" xfId="2134" xr:uid="{32ABA85F-401A-4E23-991C-CC7511D69AA2}"/>
    <cellStyle name="Normal 8 3 2 4 2 2 2" xfId="2135" xr:uid="{A7ABBBC3-2F61-4F73-9FA8-A003DF3017FA}"/>
    <cellStyle name="Normal 8 3 2 4 2 3" xfId="2136" xr:uid="{D9FF74AF-99AC-436F-B9CD-C1D0B3AD305D}"/>
    <cellStyle name="Normal 8 3 2 4 2 4" xfId="3773" xr:uid="{67634AB7-6DC2-4825-9670-2F2D6446ECB6}"/>
    <cellStyle name="Normal 8 3 2 4 3" xfId="2137" xr:uid="{655909F0-B020-4A6B-98E1-AE1564DCAB95}"/>
    <cellStyle name="Normal 8 3 2 4 3 2" xfId="2138" xr:uid="{2CB3DF81-3FDF-449B-9147-E964FD4729FF}"/>
    <cellStyle name="Normal 8 3 2 4 4" xfId="2139" xr:uid="{92515487-63A1-419E-A1EE-BFF958549ECD}"/>
    <cellStyle name="Normal 8 3 2 4 5" xfId="3774" xr:uid="{9C2962AF-5AAD-4E16-A38F-23030C19574E}"/>
    <cellStyle name="Normal 8 3 2 5" xfId="386" xr:uid="{3591A6EF-547C-4D57-BCA7-A49EE7C54913}"/>
    <cellStyle name="Normal 8 3 2 5 2" xfId="2140" xr:uid="{3BA25B66-2D82-4066-A79D-B49E96652C64}"/>
    <cellStyle name="Normal 8 3 2 5 2 2" xfId="2141" xr:uid="{557EC2DF-3D7F-40D8-A3BA-1822486AB12C}"/>
    <cellStyle name="Normal 8 3 2 5 3" xfId="2142" xr:uid="{9A8E0A8F-C3BF-4994-B185-625CB3A1B4C0}"/>
    <cellStyle name="Normal 8 3 2 5 4" xfId="3775" xr:uid="{2C891FBD-02DB-45DF-ACB2-E6327366B0A8}"/>
    <cellStyle name="Normal 8 3 2 6" xfId="2143" xr:uid="{37AB1E4B-067E-45EE-A1E1-1EBCEB7A4B80}"/>
    <cellStyle name="Normal 8 3 2 6 2" xfId="2144" xr:uid="{3F501598-5BB9-4271-A40E-148BAA1E3FAE}"/>
    <cellStyle name="Normal 8 3 2 6 3" xfId="3776" xr:uid="{CB068FFF-C15B-4144-B079-EC97BEC80178}"/>
    <cellStyle name="Normal 8 3 2 6 4" xfId="3777" xr:uid="{91C40CCD-292A-4141-A358-584C588F9CF0}"/>
    <cellStyle name="Normal 8 3 2 7" xfId="2145" xr:uid="{36382089-0EC2-4FF7-AD91-CC9E8E1A93FA}"/>
    <cellStyle name="Normal 8 3 2 8" xfId="3778" xr:uid="{CBB3BDB6-AF6D-42C0-BFD2-354BF5A0A095}"/>
    <cellStyle name="Normal 8 3 2 9" xfId="3779" xr:uid="{46015AC5-A3A5-4DC5-8CC0-A7A12E4E9A18}"/>
    <cellStyle name="Normal 8 3 3" xfId="159" xr:uid="{0A4F8C57-D645-439F-A2FC-44F1B360AD69}"/>
    <cellStyle name="Normal 8 3 3 2" xfId="160" xr:uid="{0B7CD263-A71D-454C-9228-33C0B58148FE}"/>
    <cellStyle name="Normal 8 3 3 2 2" xfId="789" xr:uid="{DD791964-EFFF-4389-BB1B-B73E86253246}"/>
    <cellStyle name="Normal 8 3 3 2 2 2" xfId="2146" xr:uid="{60BD22F2-BF56-4F66-A781-ED81F0321EEF}"/>
    <cellStyle name="Normal 8 3 3 2 2 2 2" xfId="2147" xr:uid="{35F34C0F-722F-4530-BB70-B6AA89D456D1}"/>
    <cellStyle name="Normal 8 3 3 2 2 2 2 2" xfId="4492" xr:uid="{75A5D569-5DA3-4949-9A07-32AE8576C78B}"/>
    <cellStyle name="Normal 8 3 3 2 2 2 3" xfId="4493" xr:uid="{4563F0D0-B50B-4BB3-B43D-6D5D203A2E17}"/>
    <cellStyle name="Normal 8 3 3 2 2 3" xfId="2148" xr:uid="{CAFEE5D2-810B-445B-8840-E32649C2F8B2}"/>
    <cellStyle name="Normal 8 3 3 2 2 3 2" xfId="4494" xr:uid="{EC7A37A6-7CB7-4DFD-95DD-18050EDED8E7}"/>
    <cellStyle name="Normal 8 3 3 2 2 4" xfId="3780" xr:uid="{D86F2167-9323-41F8-9EAD-07603CE15723}"/>
    <cellStyle name="Normal 8 3 3 2 3" xfId="2149" xr:uid="{721B3A5B-51F7-4A37-A073-E86B42250BBE}"/>
    <cellStyle name="Normal 8 3 3 2 3 2" xfId="2150" xr:uid="{2255C8A3-595A-4641-9429-737D4D42CDCF}"/>
    <cellStyle name="Normal 8 3 3 2 3 2 2" xfId="4495" xr:uid="{34229B01-9A2E-43B9-9A35-6BD7B966B219}"/>
    <cellStyle name="Normal 8 3 3 2 3 3" xfId="3781" xr:uid="{5AE94FFA-49D2-43D0-B3F2-CD032EE0A8D6}"/>
    <cellStyle name="Normal 8 3 3 2 3 4" xfId="3782" xr:uid="{2BF9B75C-755A-4950-9F95-523485CC3820}"/>
    <cellStyle name="Normal 8 3 3 2 4" xfId="2151" xr:uid="{FFD7B994-43A6-4E2E-82A6-3BE81A44E977}"/>
    <cellStyle name="Normal 8 3 3 2 4 2" xfId="4496" xr:uid="{3139153F-013C-49D7-B06E-7DFB2AE31CE7}"/>
    <cellStyle name="Normal 8 3 3 2 5" xfId="3783" xr:uid="{A01DC050-EB3B-4386-9F8B-A16499C8D01E}"/>
    <cellStyle name="Normal 8 3 3 2 6" xfId="3784" xr:uid="{4C4087C3-60A4-43CD-8245-C32D61FA2A68}"/>
    <cellStyle name="Normal 8 3 3 3" xfId="387" xr:uid="{DB63C452-F7C2-460A-B86B-789D4F093D30}"/>
    <cellStyle name="Normal 8 3 3 3 2" xfId="2152" xr:uid="{7179AC83-5FEB-478A-9A02-B0231C5C0A47}"/>
    <cellStyle name="Normal 8 3 3 3 2 2" xfId="2153" xr:uid="{9EAE6EFF-2724-4560-BFDD-9E3D4A3332A2}"/>
    <cellStyle name="Normal 8 3 3 3 2 2 2" xfId="4497" xr:uid="{20CDFBFF-E510-4E1A-B5DD-87CE49F73D59}"/>
    <cellStyle name="Normal 8 3 3 3 2 3" xfId="3785" xr:uid="{E799A976-D35C-4AC2-A476-2CC8CFB94200}"/>
    <cellStyle name="Normal 8 3 3 3 2 4" xfId="3786" xr:uid="{053A1C04-467E-4C86-AEE3-BBD8E09A1CCC}"/>
    <cellStyle name="Normal 8 3 3 3 3" xfId="2154" xr:uid="{A0D36687-9CFF-4A6C-BA0E-34DA057B6BBA}"/>
    <cellStyle name="Normal 8 3 3 3 3 2" xfId="4498" xr:uid="{7595466C-DB12-4752-86FA-48D75A622464}"/>
    <cellStyle name="Normal 8 3 3 3 4" xfId="3787" xr:uid="{996FBEDE-5D37-4F92-849F-257074842964}"/>
    <cellStyle name="Normal 8 3 3 3 5" xfId="3788" xr:uid="{81F477E9-931E-449C-94E4-7192C9982514}"/>
    <cellStyle name="Normal 8 3 3 4" xfId="2155" xr:uid="{1F41BAE9-A737-4315-BF17-376E85DCC63A}"/>
    <cellStyle name="Normal 8 3 3 4 2" xfId="2156" xr:uid="{61D781A6-9135-4293-AD07-07E20F4BEB50}"/>
    <cellStyle name="Normal 8 3 3 4 2 2" xfId="4499" xr:uid="{0B1E17AE-FD26-4050-91F3-8E3463ED0643}"/>
    <cellStyle name="Normal 8 3 3 4 3" xfId="3789" xr:uid="{F6505069-4E97-4F88-BF42-AB4330F1F44D}"/>
    <cellStyle name="Normal 8 3 3 4 4" xfId="3790" xr:uid="{F2323093-29CF-451E-8EE4-B91EF2600160}"/>
    <cellStyle name="Normal 8 3 3 5" xfId="2157" xr:uid="{E36F5904-6FB7-409F-8263-8B99B111B671}"/>
    <cellStyle name="Normal 8 3 3 5 2" xfId="3791" xr:uid="{030306D2-9EFF-4F1E-9436-32CA1AA0AD24}"/>
    <cellStyle name="Normal 8 3 3 5 3" xfId="3792" xr:uid="{546B1F91-8C96-4B42-84AF-04392DB370BE}"/>
    <cellStyle name="Normal 8 3 3 5 4" xfId="3793" xr:uid="{481250E9-574A-4A39-B085-C2EF09186B5B}"/>
    <cellStyle name="Normal 8 3 3 6" xfId="3794" xr:uid="{7FE2B7DE-2E37-407F-8379-79EB4E4153AE}"/>
    <cellStyle name="Normal 8 3 3 7" xfId="3795" xr:uid="{8DD28EBD-1080-4479-96C2-77C8ED6C9C6C}"/>
    <cellStyle name="Normal 8 3 3 8" xfId="3796" xr:uid="{43B560AB-A6E5-4E27-BCCC-D9C447942060}"/>
    <cellStyle name="Normal 8 3 4" xfId="161" xr:uid="{08EA5598-278B-4AB1-8FFB-F176FA3E1E1C}"/>
    <cellStyle name="Normal 8 3 4 2" xfId="790" xr:uid="{CAF04703-F840-439C-B51B-4DD732F9A8C8}"/>
    <cellStyle name="Normal 8 3 4 2 2" xfId="791" xr:uid="{CA0081CA-BD0A-4EE8-8950-27A5AE3EEF0D}"/>
    <cellStyle name="Normal 8 3 4 2 2 2" xfId="2158" xr:uid="{9222D07C-82D0-4EE5-99BC-B01E3A2EF436}"/>
    <cellStyle name="Normal 8 3 4 2 2 2 2" xfId="2159" xr:uid="{52538967-5989-4572-A4FA-FE7F651DC7D9}"/>
    <cellStyle name="Normal 8 3 4 2 2 3" xfId="2160" xr:uid="{86853FDB-79D0-453B-9692-D4D123BEAB47}"/>
    <cellStyle name="Normal 8 3 4 2 2 4" xfId="3797" xr:uid="{8124FEEB-E217-4795-9F6A-EDE2D5657F23}"/>
    <cellStyle name="Normal 8 3 4 2 3" xfId="2161" xr:uid="{7282D444-0525-493E-9B50-CC7C4B2DC46B}"/>
    <cellStyle name="Normal 8 3 4 2 3 2" xfId="2162" xr:uid="{7CF009A3-1D44-4F76-BCD1-7D17226FF070}"/>
    <cellStyle name="Normal 8 3 4 2 4" xfId="2163" xr:uid="{98EC5216-0254-41A1-9AB9-881B60C3A449}"/>
    <cellStyle name="Normal 8 3 4 2 5" xfId="3798" xr:uid="{B7CC4F1D-F997-4F7F-901A-341F040126E9}"/>
    <cellStyle name="Normal 8 3 4 3" xfId="792" xr:uid="{D0CBD77E-1252-4AB2-AC88-1189EFEC0093}"/>
    <cellStyle name="Normal 8 3 4 3 2" xfId="2164" xr:uid="{540A4C47-E593-4BFE-BFF2-286351BC036E}"/>
    <cellStyle name="Normal 8 3 4 3 2 2" xfId="2165" xr:uid="{4AB42BE6-46A9-4B7D-9681-34D8E12F29C7}"/>
    <cellStyle name="Normal 8 3 4 3 3" xfId="2166" xr:uid="{324F7DA5-E938-4E3B-AE72-A6238E139908}"/>
    <cellStyle name="Normal 8 3 4 3 4" xfId="3799" xr:uid="{3258E24F-7D99-46AE-A874-71D63D045233}"/>
    <cellStyle name="Normal 8 3 4 4" xfId="2167" xr:uid="{56DB9406-E51F-4BFC-8AC4-33EF705CCF2C}"/>
    <cellStyle name="Normal 8 3 4 4 2" xfId="2168" xr:uid="{DA700182-7EC9-43F0-80AE-F4C28E2C3FB2}"/>
    <cellStyle name="Normal 8 3 4 4 3" xfId="3800" xr:uid="{E8A7907A-5065-4DF8-8F8A-06E556FA0C58}"/>
    <cellStyle name="Normal 8 3 4 4 4" xfId="3801" xr:uid="{D067DD61-7BCA-43B9-A216-29131D61C439}"/>
    <cellStyle name="Normal 8 3 4 5" xfId="2169" xr:uid="{82345A74-A4AB-4EB7-A569-6B91BF8E7028}"/>
    <cellStyle name="Normal 8 3 4 6" xfId="3802" xr:uid="{6F1BB22A-D727-4185-81BE-1F91AACFF0A4}"/>
    <cellStyle name="Normal 8 3 4 7" xfId="3803" xr:uid="{44C57B8F-9C74-4F95-82FE-23E91B00F826}"/>
    <cellStyle name="Normal 8 3 5" xfId="388" xr:uid="{997FFC5B-CEBF-467C-8914-64A584677655}"/>
    <cellStyle name="Normal 8 3 5 2" xfId="793" xr:uid="{1D71319B-A816-4020-9F91-DBEBFD0FB4F6}"/>
    <cellStyle name="Normal 8 3 5 2 2" xfId="2170" xr:uid="{31BB9713-849C-43F0-8335-6F57735D54B0}"/>
    <cellStyle name="Normal 8 3 5 2 2 2" xfId="2171" xr:uid="{3D47053E-937D-4992-8A45-75D2E6F3A8A7}"/>
    <cellStyle name="Normal 8 3 5 2 3" xfId="2172" xr:uid="{DDE5B953-44F9-482D-AAD3-492176D647BA}"/>
    <cellStyle name="Normal 8 3 5 2 4" xfId="3804" xr:uid="{EC741C2C-E60F-48E1-9AC9-0D8F9639C5E9}"/>
    <cellStyle name="Normal 8 3 5 3" xfId="2173" xr:uid="{23280B1E-6EBD-497D-A266-D58CD7584220}"/>
    <cellStyle name="Normal 8 3 5 3 2" xfId="2174" xr:uid="{C29301EB-B4C9-4AA6-B155-4A9F6976EBC3}"/>
    <cellStyle name="Normal 8 3 5 3 3" xfId="3805" xr:uid="{7E5AD2DE-823A-42C4-850D-9D11D6873FD2}"/>
    <cellStyle name="Normal 8 3 5 3 4" xfId="3806" xr:uid="{03EB43A0-1400-46ED-AE75-D58D63EF8224}"/>
    <cellStyle name="Normal 8 3 5 4" xfId="2175" xr:uid="{59CC5ADB-4E76-40C8-9DEF-0A69CBEEA5AB}"/>
    <cellStyle name="Normal 8 3 5 5" xfId="3807" xr:uid="{0BBD43C0-8FCB-4A34-9CE4-2B1020215FB5}"/>
    <cellStyle name="Normal 8 3 5 6" xfId="3808" xr:uid="{9C089336-B07F-4583-8F95-F998CA847832}"/>
    <cellStyle name="Normal 8 3 6" xfId="389" xr:uid="{99898ECC-0498-4702-A507-E2924F58E061}"/>
    <cellStyle name="Normal 8 3 6 2" xfId="2176" xr:uid="{90C0A15B-31DA-4E0E-9B36-B3D39C148BCA}"/>
    <cellStyle name="Normal 8 3 6 2 2" xfId="2177" xr:uid="{3A376B1A-8604-4A7F-B1F4-1B541D09B59E}"/>
    <cellStyle name="Normal 8 3 6 2 3" xfId="3809" xr:uid="{B3FBF759-F50F-4021-A16A-8BBE61F516C1}"/>
    <cellStyle name="Normal 8 3 6 2 4" xfId="3810" xr:uid="{927F9554-6E77-4C5F-9EF1-C1C3E987D87D}"/>
    <cellStyle name="Normal 8 3 6 3" xfId="2178" xr:uid="{08A7B8FE-9B89-48B8-8B8E-074B622A1F8F}"/>
    <cellStyle name="Normal 8 3 6 4" xfId="3811" xr:uid="{4BFC3047-A235-4765-95F4-796DD1EC4271}"/>
    <cellStyle name="Normal 8 3 6 5" xfId="3812" xr:uid="{FB6A34EF-A980-4F01-9877-A1E092A2B8B3}"/>
    <cellStyle name="Normal 8 3 7" xfId="2179" xr:uid="{377D5399-7A1B-49FC-8FB6-600F07772A36}"/>
    <cellStyle name="Normal 8 3 7 2" xfId="2180" xr:uid="{4B7776CD-8D4A-4022-B3EE-560BD224A328}"/>
    <cellStyle name="Normal 8 3 7 3" xfId="3813" xr:uid="{4A5DD246-3EF8-48F9-8FA1-90ECC2640676}"/>
    <cellStyle name="Normal 8 3 7 4" xfId="3814" xr:uid="{D0249E4F-908D-4479-BB02-B58982E938EE}"/>
    <cellStyle name="Normal 8 3 8" xfId="2181" xr:uid="{DF7F56FB-5AC2-44FD-8F4F-1D236265D963}"/>
    <cellStyle name="Normal 8 3 8 2" xfId="3815" xr:uid="{E233FA22-CF49-4EBC-B77E-1A61C10FBA26}"/>
    <cellStyle name="Normal 8 3 8 3" xfId="3816" xr:uid="{7449AD5D-4F64-4664-94E5-E347F4FD26B7}"/>
    <cellStyle name="Normal 8 3 8 4" xfId="3817" xr:uid="{CA5345F6-8B42-49B8-997D-460B63F35794}"/>
    <cellStyle name="Normal 8 3 9" xfId="3818" xr:uid="{AAA7B163-A5CD-4F7D-8143-39F870F7A5E4}"/>
    <cellStyle name="Normal 8 4" xfId="162" xr:uid="{F0548512-73F6-4547-A32C-B6573AD5820E}"/>
    <cellStyle name="Normal 8 4 10" xfId="3819" xr:uid="{6CF4913A-E7F6-4B9E-B83E-DF665ED3437B}"/>
    <cellStyle name="Normal 8 4 11" xfId="3820" xr:uid="{1B6F8B74-9540-4D57-BE7D-49482EA4094F}"/>
    <cellStyle name="Normal 8 4 2" xfId="163" xr:uid="{39A619DC-0462-4474-ACE2-DD0AF08B1E04}"/>
    <cellStyle name="Normal 8 4 2 2" xfId="390" xr:uid="{FD61BD1A-A16D-495B-8248-F9BB0014E99A}"/>
    <cellStyle name="Normal 8 4 2 2 2" xfId="794" xr:uid="{3BB9EC55-AFD9-4260-8498-13821008D764}"/>
    <cellStyle name="Normal 8 4 2 2 2 2" xfId="795" xr:uid="{9DBF3242-8738-44B2-A2F0-C309E4791096}"/>
    <cellStyle name="Normal 8 4 2 2 2 2 2" xfId="2182" xr:uid="{EB868A72-38E6-45A4-AFF6-2225A3332235}"/>
    <cellStyle name="Normal 8 4 2 2 2 2 3" xfId="3821" xr:uid="{4A78F62D-7F75-4AF4-8D50-09B14FD30130}"/>
    <cellStyle name="Normal 8 4 2 2 2 2 4" xfId="3822" xr:uid="{B65611C2-8012-4B17-8239-25942EAC36B7}"/>
    <cellStyle name="Normal 8 4 2 2 2 3" xfId="2183" xr:uid="{732D5662-1214-4374-8E0C-F10B0E134B08}"/>
    <cellStyle name="Normal 8 4 2 2 2 3 2" xfId="3823" xr:uid="{AFA3F170-06E7-4DB7-B08A-6DCA8E917BC3}"/>
    <cellStyle name="Normal 8 4 2 2 2 3 3" xfId="3824" xr:uid="{F277F34F-7017-4B96-AF5A-6CA14243B4FC}"/>
    <cellStyle name="Normal 8 4 2 2 2 3 4" xfId="3825" xr:uid="{38FA39E2-68A6-40FF-9D08-00503A14A07E}"/>
    <cellStyle name="Normal 8 4 2 2 2 4" xfId="3826" xr:uid="{3971F889-60AC-4820-9582-2F982393905F}"/>
    <cellStyle name="Normal 8 4 2 2 2 5" xfId="3827" xr:uid="{F630F517-F23D-4A76-B1FB-1D2D59D3865D}"/>
    <cellStyle name="Normal 8 4 2 2 2 6" xfId="3828" xr:uid="{862EA00D-51FE-48BB-8D8C-06BCDC946CCD}"/>
    <cellStyle name="Normal 8 4 2 2 3" xfId="796" xr:uid="{C45951D4-AA42-459A-BA3C-347D9A2F2BBC}"/>
    <cellStyle name="Normal 8 4 2 2 3 2" xfId="2184" xr:uid="{612497D7-EA19-4B43-AE1D-D500F4CD1BCD}"/>
    <cellStyle name="Normal 8 4 2 2 3 2 2" xfId="3829" xr:uid="{4FC9E0A6-23B5-4538-B869-5258CACF4E3B}"/>
    <cellStyle name="Normal 8 4 2 2 3 2 3" xfId="3830" xr:uid="{8835E672-4C36-4CA6-B874-EA5A037E7070}"/>
    <cellStyle name="Normal 8 4 2 2 3 2 4" xfId="3831" xr:uid="{17B76400-6EAE-4F7E-845C-635B28E651D3}"/>
    <cellStyle name="Normal 8 4 2 2 3 3" xfId="3832" xr:uid="{4D78D3A8-08AD-428E-881A-FF57768B3158}"/>
    <cellStyle name="Normal 8 4 2 2 3 4" xfId="3833" xr:uid="{8AF9C53B-A4E7-43A8-8CB3-57DB4C9AE349}"/>
    <cellStyle name="Normal 8 4 2 2 3 5" xfId="3834" xr:uid="{D196CADA-1D8E-463A-835F-0255C6366A87}"/>
    <cellStyle name="Normal 8 4 2 2 4" xfId="2185" xr:uid="{F2507B47-BFB9-48A4-94A8-536B540E8885}"/>
    <cellStyle name="Normal 8 4 2 2 4 2" xfId="3835" xr:uid="{41321153-EECC-45C9-A405-21CFFC687B62}"/>
    <cellStyle name="Normal 8 4 2 2 4 3" xfId="3836" xr:uid="{D8C50DA1-7715-400A-A749-E00DEC693F01}"/>
    <cellStyle name="Normal 8 4 2 2 4 4" xfId="3837" xr:uid="{3A842752-71DF-4882-B984-7F824096EB41}"/>
    <cellStyle name="Normal 8 4 2 2 5" xfId="3838" xr:uid="{750CF260-A69B-44B4-BE5C-89A6AFC2D9E4}"/>
    <cellStyle name="Normal 8 4 2 2 5 2" xfId="3839" xr:uid="{735A2819-EF7E-4AD3-B25C-BB7CF5831A20}"/>
    <cellStyle name="Normal 8 4 2 2 5 3" xfId="3840" xr:uid="{672F3305-44E3-4270-9DD6-BAB7B82F9FB3}"/>
    <cellStyle name="Normal 8 4 2 2 5 4" xfId="3841" xr:uid="{765C7B00-2409-483E-AAE4-F8D3AB6B924A}"/>
    <cellStyle name="Normal 8 4 2 2 6" xfId="3842" xr:uid="{342F499E-5D8C-491D-87CC-678B2E46FF52}"/>
    <cellStyle name="Normal 8 4 2 2 7" xfId="3843" xr:uid="{DFE56A9F-5BFD-4857-955D-8F7CF055EF3E}"/>
    <cellStyle name="Normal 8 4 2 2 8" xfId="3844" xr:uid="{7D093EF3-055D-4ADD-BA43-E2EBC84D2E2A}"/>
    <cellStyle name="Normal 8 4 2 3" xfId="797" xr:uid="{BF44E72D-CF53-4BCC-BC48-8E76BDB2CA5C}"/>
    <cellStyle name="Normal 8 4 2 3 2" xfId="798" xr:uid="{AA34ECAE-CB41-420A-9E22-C285627B328C}"/>
    <cellStyle name="Normal 8 4 2 3 2 2" xfId="799" xr:uid="{ADABF811-B8D5-4757-8790-08A0A1404B69}"/>
    <cellStyle name="Normal 8 4 2 3 2 3" xfId="3845" xr:uid="{026A7EF9-F659-49A6-83E5-E752BC0C5DC2}"/>
    <cellStyle name="Normal 8 4 2 3 2 4" xfId="3846" xr:uid="{FE8F9C87-E651-4B62-96B6-FF1184AEC3B6}"/>
    <cellStyle name="Normal 8 4 2 3 3" xfId="800" xr:uid="{6F552BAF-4C80-4135-845F-9F2CA93535B2}"/>
    <cellStyle name="Normal 8 4 2 3 3 2" xfId="3847" xr:uid="{0D2211BA-235E-4F2B-8C5B-798B9DF044C1}"/>
    <cellStyle name="Normal 8 4 2 3 3 3" xfId="3848" xr:uid="{7A453011-CD1C-41AC-A14E-4282A34523E5}"/>
    <cellStyle name="Normal 8 4 2 3 3 4" xfId="3849" xr:uid="{9BC74347-DD96-4EBA-A5C0-19C1FEBFF05A}"/>
    <cellStyle name="Normal 8 4 2 3 4" xfId="3850" xr:uid="{51C45DC8-BDBE-458F-A011-F5CA7AE76115}"/>
    <cellStyle name="Normal 8 4 2 3 5" xfId="3851" xr:uid="{99C50105-1BAF-48C4-BAB8-F914433CFF22}"/>
    <cellStyle name="Normal 8 4 2 3 6" xfId="3852" xr:uid="{F958E29C-9F49-4774-8CB3-1FF9D3C47A19}"/>
    <cellStyle name="Normal 8 4 2 4" xfId="801" xr:uid="{AB927FD3-E743-4141-9958-8A615BBA407A}"/>
    <cellStyle name="Normal 8 4 2 4 2" xfId="802" xr:uid="{C3E92D72-0721-47E7-B884-E9B84808DA19}"/>
    <cellStyle name="Normal 8 4 2 4 2 2" xfId="3853" xr:uid="{9ACF7D31-48CF-406F-B701-91565FFF9C5C}"/>
    <cellStyle name="Normal 8 4 2 4 2 3" xfId="3854" xr:uid="{1C0908D2-C21B-4678-8A77-93841A6D7A19}"/>
    <cellStyle name="Normal 8 4 2 4 2 4" xfId="3855" xr:uid="{B3CA1FC6-C91D-452B-8D29-D270C119C8AA}"/>
    <cellStyle name="Normal 8 4 2 4 3" xfId="3856" xr:uid="{024F05B4-2A7B-4A77-9DAC-4FD4E52E583E}"/>
    <cellStyle name="Normal 8 4 2 4 4" xfId="3857" xr:uid="{1FA21644-E6F7-4FF3-BCBB-E053D9F5E235}"/>
    <cellStyle name="Normal 8 4 2 4 5" xfId="3858" xr:uid="{AC7F9C76-C523-4EC2-9507-E9114997D7F2}"/>
    <cellStyle name="Normal 8 4 2 5" xfId="803" xr:uid="{149043E9-8231-4060-B93C-07FE87BF77DC}"/>
    <cellStyle name="Normal 8 4 2 5 2" xfId="3859" xr:uid="{9BC6869F-9D74-4C9F-B222-E104A135179D}"/>
    <cellStyle name="Normal 8 4 2 5 3" xfId="3860" xr:uid="{74D094AF-4736-4712-A542-9F63564277FB}"/>
    <cellStyle name="Normal 8 4 2 5 4" xfId="3861" xr:uid="{CF834748-11CD-47F9-9DA8-CCB63AC9496B}"/>
    <cellStyle name="Normal 8 4 2 6" xfId="3862" xr:uid="{44542E1C-CA62-4C41-B242-0DB349B40C52}"/>
    <cellStyle name="Normal 8 4 2 6 2" xfId="3863" xr:uid="{2ECE3B1F-A360-4E6F-9C43-81F298AE1C70}"/>
    <cellStyle name="Normal 8 4 2 6 3" xfId="3864" xr:uid="{05F525FF-FEED-4D0F-86D5-C4B8DAE2549D}"/>
    <cellStyle name="Normal 8 4 2 6 4" xfId="3865" xr:uid="{18430AA1-7A09-4E11-80F3-15B9156957D2}"/>
    <cellStyle name="Normal 8 4 2 7" xfId="3866" xr:uid="{178921E6-70E3-41E7-859F-149345333A40}"/>
    <cellStyle name="Normal 8 4 2 8" xfId="3867" xr:uid="{25E650A5-3F30-4125-BBF6-EF2B33BA74C4}"/>
    <cellStyle name="Normal 8 4 2 9" xfId="3868" xr:uid="{A73E4FC1-F461-472D-8320-47329A30F59D}"/>
    <cellStyle name="Normal 8 4 3" xfId="391" xr:uid="{80396246-B8DA-4585-859A-54BF0E7F766A}"/>
    <cellStyle name="Normal 8 4 3 2" xfId="804" xr:uid="{0D215C02-A05E-4DD3-AAEC-9928397D4FC5}"/>
    <cellStyle name="Normal 8 4 3 2 2" xfId="805" xr:uid="{232D90C7-8B4E-4E51-94BD-309F3DDF54E4}"/>
    <cellStyle name="Normal 8 4 3 2 2 2" xfId="2186" xr:uid="{886FC7E5-E850-4473-BE6D-59FD203831D3}"/>
    <cellStyle name="Normal 8 4 3 2 2 2 2" xfId="2187" xr:uid="{C750BBC5-3593-4685-AA59-34BA7AD4680F}"/>
    <cellStyle name="Normal 8 4 3 2 2 3" xfId="2188" xr:uid="{D1C41418-477E-48E2-AF1B-F911E756A35B}"/>
    <cellStyle name="Normal 8 4 3 2 2 4" xfId="3869" xr:uid="{A7E0C794-D6C7-42F9-8900-51B4CA1107B3}"/>
    <cellStyle name="Normal 8 4 3 2 3" xfId="2189" xr:uid="{8A46D938-FCC5-4C3A-9E60-C0BBE4201752}"/>
    <cellStyle name="Normal 8 4 3 2 3 2" xfId="2190" xr:uid="{8853E86C-4AE1-4C4E-9D44-EF4E923C1F80}"/>
    <cellStyle name="Normal 8 4 3 2 3 3" xfId="3870" xr:uid="{8E3EBA8D-348D-4238-A02F-F3FEB9A2EFD7}"/>
    <cellStyle name="Normal 8 4 3 2 3 4" xfId="3871" xr:uid="{A672DEFF-5414-4303-8B35-53DC4EF4B4B3}"/>
    <cellStyle name="Normal 8 4 3 2 4" xfId="2191" xr:uid="{8D3DED9C-6D33-4E84-B767-0DC772701674}"/>
    <cellStyle name="Normal 8 4 3 2 5" xfId="3872" xr:uid="{7577C2A3-65EE-4EBD-8546-F5DA06EFE19D}"/>
    <cellStyle name="Normal 8 4 3 2 6" xfId="3873" xr:uid="{F500F1F1-6519-4AC5-B69D-A47340E4BB6D}"/>
    <cellStyle name="Normal 8 4 3 3" xfId="806" xr:uid="{A3004D7D-7A62-41B3-A138-1003C33B37E9}"/>
    <cellStyle name="Normal 8 4 3 3 2" xfId="2192" xr:uid="{1B09511A-DB9B-44F2-91FB-F97D66FD2852}"/>
    <cellStyle name="Normal 8 4 3 3 2 2" xfId="2193" xr:uid="{CB8839B5-444E-465C-BF46-E9B14E4C311B}"/>
    <cellStyle name="Normal 8 4 3 3 2 3" xfId="3874" xr:uid="{AED442ED-CC21-4975-A82D-739A04CDD98F}"/>
    <cellStyle name="Normal 8 4 3 3 2 4" xfId="3875" xr:uid="{66A05F6D-A852-4F29-AFA6-B8371222EAC2}"/>
    <cellStyle name="Normal 8 4 3 3 3" xfId="2194" xr:uid="{507B5D00-494D-427F-BF66-DB96DD9C0094}"/>
    <cellStyle name="Normal 8 4 3 3 4" xfId="3876" xr:uid="{C5DBE9FA-7CD4-452C-A351-3BA873A52803}"/>
    <cellStyle name="Normal 8 4 3 3 5" xfId="3877" xr:uid="{EC4C3408-C44B-4D62-98B7-7142384EB2A4}"/>
    <cellStyle name="Normal 8 4 3 4" xfId="2195" xr:uid="{59BEDF08-24EE-4FF9-9217-F6CFE72BB1DB}"/>
    <cellStyle name="Normal 8 4 3 4 2" xfId="2196" xr:uid="{AFB10E88-D86E-4832-98CA-478012E4942E}"/>
    <cellStyle name="Normal 8 4 3 4 3" xfId="3878" xr:uid="{6E326074-5B5E-488E-9569-809DA2D70930}"/>
    <cellStyle name="Normal 8 4 3 4 4" xfId="3879" xr:uid="{113488AD-BEF5-4486-9A5F-BE61C117E16A}"/>
    <cellStyle name="Normal 8 4 3 5" xfId="2197" xr:uid="{665E0148-7E3A-46E8-BE4B-E340F2D8D4C7}"/>
    <cellStyle name="Normal 8 4 3 5 2" xfId="3880" xr:uid="{3FB4B63C-4B48-4575-BB84-D8838C34C980}"/>
    <cellStyle name="Normal 8 4 3 5 3" xfId="3881" xr:uid="{BF0ABBF8-5F79-4C41-B37C-C8124ABAA88F}"/>
    <cellStyle name="Normal 8 4 3 5 4" xfId="3882" xr:uid="{13B9CB4A-6800-4F59-83C1-744159AFC21E}"/>
    <cellStyle name="Normal 8 4 3 6" xfId="3883" xr:uid="{EB23808B-2490-4557-8C65-80E2A2964B7A}"/>
    <cellStyle name="Normal 8 4 3 7" xfId="3884" xr:uid="{CCE13B64-56A8-4726-9B0C-F60FD97FEDBC}"/>
    <cellStyle name="Normal 8 4 3 8" xfId="3885" xr:uid="{62C8C256-C109-48C0-BA64-1F6DC9C8EB2B}"/>
    <cellStyle name="Normal 8 4 4" xfId="392" xr:uid="{31BF8BB7-D05D-4240-9E09-22BC3D15E285}"/>
    <cellStyle name="Normal 8 4 4 2" xfId="807" xr:uid="{5AAD9005-C108-401B-9426-66F70DBC909B}"/>
    <cellStyle name="Normal 8 4 4 2 2" xfId="808" xr:uid="{640D1FBE-2E0E-465C-93F4-72EB0C4F3539}"/>
    <cellStyle name="Normal 8 4 4 2 2 2" xfId="2198" xr:uid="{8418E51F-71A9-4E38-8E16-0D1A814CA3CF}"/>
    <cellStyle name="Normal 8 4 4 2 2 3" xfId="3886" xr:uid="{39017279-0DAF-4C4F-AF08-6B9D6FCA1DB5}"/>
    <cellStyle name="Normal 8 4 4 2 2 4" xfId="3887" xr:uid="{9BEF9708-964C-4B90-86E0-84F7B4D6BF90}"/>
    <cellStyle name="Normal 8 4 4 2 3" xfId="2199" xr:uid="{E905D980-0EAE-4DE7-A21F-0B90D7B64FAF}"/>
    <cellStyle name="Normal 8 4 4 2 4" xfId="3888" xr:uid="{2673FE48-276F-4800-9A82-D251DD8CBEFA}"/>
    <cellStyle name="Normal 8 4 4 2 5" xfId="3889" xr:uid="{4A977A41-0DFC-4BDF-A126-FE88A309BA7A}"/>
    <cellStyle name="Normal 8 4 4 3" xfId="809" xr:uid="{3D6D952E-D281-463D-9664-2B3B4A33FAB8}"/>
    <cellStyle name="Normal 8 4 4 3 2" xfId="2200" xr:uid="{438A7BBC-A429-46BA-91FE-10E2209A1EB1}"/>
    <cellStyle name="Normal 8 4 4 3 3" xfId="3890" xr:uid="{7BECF5B8-13B2-41EC-BD90-9B9A6D9C6612}"/>
    <cellStyle name="Normal 8 4 4 3 4" xfId="3891" xr:uid="{A84BB606-37D3-4CC0-9271-E74E383C34CD}"/>
    <cellStyle name="Normal 8 4 4 4" xfId="2201" xr:uid="{464AE659-D0A0-437A-99AB-ED1E4350EAE4}"/>
    <cellStyle name="Normal 8 4 4 4 2" xfId="3892" xr:uid="{BCE4AB72-5015-4821-ACC5-851D8F4D96AF}"/>
    <cellStyle name="Normal 8 4 4 4 3" xfId="3893" xr:uid="{808C346D-8929-48D2-A1CD-A0792218D8C2}"/>
    <cellStyle name="Normal 8 4 4 4 4" xfId="3894" xr:uid="{7B824747-6F9A-48B1-A384-F151D2C29FAD}"/>
    <cellStyle name="Normal 8 4 4 5" xfId="3895" xr:uid="{E7126A83-3E6C-4AB4-8A01-7F138E6709B0}"/>
    <cellStyle name="Normal 8 4 4 6" xfId="3896" xr:uid="{EBA4C39E-0117-4D81-8944-6E23224EF40A}"/>
    <cellStyle name="Normal 8 4 4 7" xfId="3897" xr:uid="{9A4195EA-9B18-4114-BF03-2BAA11DB282A}"/>
    <cellStyle name="Normal 8 4 5" xfId="393" xr:uid="{822AF2EC-B79B-47D7-9999-D227C7BE2D6B}"/>
    <cellStyle name="Normal 8 4 5 2" xfId="810" xr:uid="{C370BB4F-668B-4FAF-8F55-D901D980ABBD}"/>
    <cellStyle name="Normal 8 4 5 2 2" xfId="2202" xr:uid="{0040D6CA-8480-43FB-90E1-A234A01EAE86}"/>
    <cellStyle name="Normal 8 4 5 2 3" xfId="3898" xr:uid="{633D4272-6F93-413F-92A7-3E0E3D017B17}"/>
    <cellStyle name="Normal 8 4 5 2 4" xfId="3899" xr:uid="{20C183CC-F0D5-47AA-86CE-9E72A487EB49}"/>
    <cellStyle name="Normal 8 4 5 3" xfId="2203" xr:uid="{A63C2047-0D7D-43A3-89CB-5F11E7676F55}"/>
    <cellStyle name="Normal 8 4 5 3 2" xfId="3900" xr:uid="{90EAD03A-125F-4CFC-82D2-28FD6B15ED5F}"/>
    <cellStyle name="Normal 8 4 5 3 3" xfId="3901" xr:uid="{EF7B3322-A6B1-440E-A6EE-2B352339A06D}"/>
    <cellStyle name="Normal 8 4 5 3 4" xfId="3902" xr:uid="{087D85AA-DE6F-43FD-8245-FF8ABDD2FF57}"/>
    <cellStyle name="Normal 8 4 5 4" xfId="3903" xr:uid="{B9A2CD27-BFD2-4EBF-B364-7E9948156138}"/>
    <cellStyle name="Normal 8 4 5 5" xfId="3904" xr:uid="{2BB4200A-ECCA-4B87-96A7-4AD375A1EA9F}"/>
    <cellStyle name="Normal 8 4 5 6" xfId="3905" xr:uid="{F8CAE508-A3AC-44F9-9F80-E80F2EEF8E47}"/>
    <cellStyle name="Normal 8 4 6" xfId="811" xr:uid="{F18D274F-F1EC-4C79-BD1E-EEFFC005C9A7}"/>
    <cellStyle name="Normal 8 4 6 2" xfId="2204" xr:uid="{262EAC9E-1DBF-4264-8468-8BE1432AEE64}"/>
    <cellStyle name="Normal 8 4 6 2 2" xfId="3906" xr:uid="{6D49DC9F-3EA3-4B68-A262-94617D809CBD}"/>
    <cellStyle name="Normal 8 4 6 2 3" xfId="3907" xr:uid="{159B1CF1-4695-4938-9FA2-DED7AE3B9408}"/>
    <cellStyle name="Normal 8 4 6 2 4" xfId="3908" xr:uid="{D06200E9-F14A-4493-837E-27DF2EEBBA5C}"/>
    <cellStyle name="Normal 8 4 6 3" xfId="3909" xr:uid="{B45C50D2-C1BD-4894-B36A-02A312FBDFAF}"/>
    <cellStyle name="Normal 8 4 6 4" xfId="3910" xr:uid="{BD4AEA7D-E79A-4D3D-A2B7-A2C5B64F9346}"/>
    <cellStyle name="Normal 8 4 6 5" xfId="3911" xr:uid="{2167A96B-7C8F-4A78-A3E8-EAC09C0F14DC}"/>
    <cellStyle name="Normal 8 4 7" xfId="2205" xr:uid="{9CE3310B-9002-40E1-880C-23722662AC1F}"/>
    <cellStyle name="Normal 8 4 7 2" xfId="3912" xr:uid="{7F9EF9AC-6D2C-44EF-8ACF-28E497739BB0}"/>
    <cellStyle name="Normal 8 4 7 3" xfId="3913" xr:uid="{108700EB-0CE1-4DDF-8AB9-1933745C89C4}"/>
    <cellStyle name="Normal 8 4 7 4" xfId="3914" xr:uid="{108860F0-157B-45AC-B0FD-E42AF4691CC5}"/>
    <cellStyle name="Normal 8 4 8" xfId="3915" xr:uid="{283DC428-58FE-4733-898F-A273C3ED57C2}"/>
    <cellStyle name="Normal 8 4 8 2" xfId="3916" xr:uid="{4619D9F7-5EE7-4C2C-B36B-09ADEC0F5777}"/>
    <cellStyle name="Normal 8 4 8 3" xfId="3917" xr:uid="{C454BBD7-E82C-46FF-8799-B7930EFF1CA4}"/>
    <cellStyle name="Normal 8 4 8 4" xfId="3918" xr:uid="{9B3E7EC9-1EC0-430B-ADFD-3D82C67502F5}"/>
    <cellStyle name="Normal 8 4 9" xfId="3919" xr:uid="{4D2BC71C-B071-4DC7-89AE-34C11E79A757}"/>
    <cellStyle name="Normal 8 5" xfId="164" xr:uid="{9C8342C2-5664-4D92-81E1-B6882286236E}"/>
    <cellStyle name="Normal 8 5 2" xfId="165" xr:uid="{AFF87426-6346-40DB-9377-CA6D3902EFA3}"/>
    <cellStyle name="Normal 8 5 2 2" xfId="394" xr:uid="{53EF8E80-5FE9-44ED-B0AC-37D5E367B635}"/>
    <cellStyle name="Normal 8 5 2 2 2" xfId="812" xr:uid="{9D170758-5464-41DC-859C-31DBCAAC0965}"/>
    <cellStyle name="Normal 8 5 2 2 2 2" xfId="2206" xr:uid="{B0A72BC8-BE15-4008-9C44-1B43A4D501A7}"/>
    <cellStyle name="Normal 8 5 2 2 2 3" xfId="3920" xr:uid="{B1DCA20D-1875-40F8-BAE1-A5F64858BBDA}"/>
    <cellStyle name="Normal 8 5 2 2 2 4" xfId="3921" xr:uid="{3CF6E292-F844-47FD-BAED-6F94B66A40BC}"/>
    <cellStyle name="Normal 8 5 2 2 3" xfId="2207" xr:uid="{13358FA2-B393-4DDD-8889-5C3F6964C446}"/>
    <cellStyle name="Normal 8 5 2 2 3 2" xfId="3922" xr:uid="{D428BCB9-E78C-4587-AC4A-DB18F503B2AB}"/>
    <cellStyle name="Normal 8 5 2 2 3 3" xfId="3923" xr:uid="{97F02D12-B280-44F2-BF32-A24D414D6D5C}"/>
    <cellStyle name="Normal 8 5 2 2 3 4" xfId="3924" xr:uid="{6BB081F1-A866-4613-9FF5-8B953B9EFDFD}"/>
    <cellStyle name="Normal 8 5 2 2 4" xfId="3925" xr:uid="{4A7D90B5-3FA4-40C2-8D11-C9587189CF02}"/>
    <cellStyle name="Normal 8 5 2 2 5" xfId="3926" xr:uid="{C40E60BE-ED71-4FC7-9298-9933392C6B0F}"/>
    <cellStyle name="Normal 8 5 2 2 6" xfId="3927" xr:uid="{077A76DE-8271-4B65-8E7C-4F1A7725060A}"/>
    <cellStyle name="Normal 8 5 2 3" xfId="813" xr:uid="{7F98BF56-7CAA-49DF-AC4B-1363FAC3F782}"/>
    <cellStyle name="Normal 8 5 2 3 2" xfId="2208" xr:uid="{D2688E5F-9846-4CAA-AC09-AA9F4E195FF8}"/>
    <cellStyle name="Normal 8 5 2 3 2 2" xfId="3928" xr:uid="{92DA3744-C765-4FE9-B512-E8F57CF6F9C9}"/>
    <cellStyle name="Normal 8 5 2 3 2 3" xfId="3929" xr:uid="{A1AA7A4B-75A5-458C-8BC3-CB41E4E97F97}"/>
    <cellStyle name="Normal 8 5 2 3 2 4" xfId="3930" xr:uid="{50ABC44A-A90A-415A-8A35-5659BBC3DA6D}"/>
    <cellStyle name="Normal 8 5 2 3 3" xfId="3931" xr:uid="{70E39552-807C-43E6-AACE-E1DCA95085E3}"/>
    <cellStyle name="Normal 8 5 2 3 4" xfId="3932" xr:uid="{C979C75D-914F-4449-8C40-54B163024785}"/>
    <cellStyle name="Normal 8 5 2 3 5" xfId="3933" xr:uid="{17C73062-8244-425B-9FEB-E2D9974F4692}"/>
    <cellStyle name="Normal 8 5 2 4" xfId="2209" xr:uid="{4D953624-B518-47D2-8D7C-8967591CC5CB}"/>
    <cellStyle name="Normal 8 5 2 4 2" xfId="3934" xr:uid="{68BD192A-11DF-46F0-AF1C-47FED0D14D1F}"/>
    <cellStyle name="Normal 8 5 2 4 3" xfId="3935" xr:uid="{8748B1DE-EAB7-4C67-B4A0-C0F783EA626A}"/>
    <cellStyle name="Normal 8 5 2 4 4" xfId="3936" xr:uid="{BC7CE57C-42B9-4DC4-9183-945A55773DFB}"/>
    <cellStyle name="Normal 8 5 2 5" xfId="3937" xr:uid="{DBB7FCC2-5AD1-48AC-A1DB-321D23A356A0}"/>
    <cellStyle name="Normal 8 5 2 5 2" xfId="3938" xr:uid="{0DBF4257-FE29-4F29-B111-FC5373E90754}"/>
    <cellStyle name="Normal 8 5 2 5 3" xfId="3939" xr:uid="{8A62AC14-B243-423A-B13A-981320D165A3}"/>
    <cellStyle name="Normal 8 5 2 5 4" xfId="3940" xr:uid="{918EB363-E3AC-42B7-ACD6-EF576BA5678E}"/>
    <cellStyle name="Normal 8 5 2 6" xfId="3941" xr:uid="{66AF1D39-0E3F-4B63-8192-6FE8566971DA}"/>
    <cellStyle name="Normal 8 5 2 7" xfId="3942" xr:uid="{6CEA5175-0A61-4CDE-A297-3D00D0786D03}"/>
    <cellStyle name="Normal 8 5 2 8" xfId="3943" xr:uid="{627A88C7-4BD0-46B5-BA7F-EA27A9D34D81}"/>
    <cellStyle name="Normal 8 5 3" xfId="395" xr:uid="{3FB42A24-E397-4685-8790-FA811E341555}"/>
    <cellStyle name="Normal 8 5 3 2" xfId="814" xr:uid="{9D939CB7-383D-4213-B5D7-AF9E760677B0}"/>
    <cellStyle name="Normal 8 5 3 2 2" xfId="815" xr:uid="{0B66AE16-94CB-4426-9163-03848E84CFB2}"/>
    <cellStyle name="Normal 8 5 3 2 3" xfId="3944" xr:uid="{C5AF1FF1-C40A-4B07-8902-A452D31A435B}"/>
    <cellStyle name="Normal 8 5 3 2 4" xfId="3945" xr:uid="{DFEB18C0-5A73-4961-B21C-CE4F35DF4894}"/>
    <cellStyle name="Normal 8 5 3 3" xfId="816" xr:uid="{F0040566-1007-42F7-B217-1819BD654DD7}"/>
    <cellStyle name="Normal 8 5 3 3 2" xfId="3946" xr:uid="{C67D327B-E706-4B23-A304-5F9783524CE6}"/>
    <cellStyle name="Normal 8 5 3 3 3" xfId="3947" xr:uid="{FBC037B1-E23C-4A6B-BE46-880ACDE675CD}"/>
    <cellStyle name="Normal 8 5 3 3 4" xfId="3948" xr:uid="{273F9C63-0D59-40B9-B9D4-36C2ADECF273}"/>
    <cellStyle name="Normal 8 5 3 4" xfId="3949" xr:uid="{8497E571-8269-4289-A979-55DD8CC11687}"/>
    <cellStyle name="Normal 8 5 3 5" xfId="3950" xr:uid="{B1B2F096-DC44-430F-B6F7-2E898392FA01}"/>
    <cellStyle name="Normal 8 5 3 6" xfId="3951" xr:uid="{DF0F5A7A-5C1E-44AE-870E-A339F8A4D131}"/>
    <cellStyle name="Normal 8 5 4" xfId="396" xr:uid="{88A45910-9E3D-4FCB-895E-06906351CCDE}"/>
    <cellStyle name="Normal 8 5 4 2" xfId="817" xr:uid="{BD0ADF61-C5B9-4597-8A42-22E8CF32D660}"/>
    <cellStyle name="Normal 8 5 4 2 2" xfId="3952" xr:uid="{D30A3EC3-C12C-436F-BDD7-62DAAD4C117E}"/>
    <cellStyle name="Normal 8 5 4 2 3" xfId="3953" xr:uid="{0B0D8132-2311-4C30-A74E-1A092E67A050}"/>
    <cellStyle name="Normal 8 5 4 2 4" xfId="3954" xr:uid="{3E6C254E-4CB2-413B-85C1-E8E4EB017DCD}"/>
    <cellStyle name="Normal 8 5 4 3" xfId="3955" xr:uid="{C730A69C-5AF9-4056-912B-B586C9D386D0}"/>
    <cellStyle name="Normal 8 5 4 4" xfId="3956" xr:uid="{C67FB36C-6D46-41B1-8F7D-90CC97F0266F}"/>
    <cellStyle name="Normal 8 5 4 5" xfId="3957" xr:uid="{834BD4E9-FF04-4DC4-B375-E395EBFFB1CC}"/>
    <cellStyle name="Normal 8 5 5" xfId="818" xr:uid="{E0F8E7A8-6FF7-4EFC-86B4-4AC12C69BB8F}"/>
    <cellStyle name="Normal 8 5 5 2" xfId="3958" xr:uid="{CEB8C374-8C4D-486A-85F6-35A0DCF5B26C}"/>
    <cellStyle name="Normal 8 5 5 3" xfId="3959" xr:uid="{C5CD1846-D57B-475F-951A-C60522B27434}"/>
    <cellStyle name="Normal 8 5 5 4" xfId="3960" xr:uid="{1465AC5D-E717-4FAF-A6A6-CAF25250C45C}"/>
    <cellStyle name="Normal 8 5 6" xfId="3961" xr:uid="{0F2CC256-5876-47FD-9A5F-B5ECA503B360}"/>
    <cellStyle name="Normal 8 5 6 2" xfId="3962" xr:uid="{20E4FB8C-0D72-48DA-A45F-E4A099BAC7C2}"/>
    <cellStyle name="Normal 8 5 6 3" xfId="3963" xr:uid="{EF054B72-CC22-43F9-AB3C-CCFD64E7CD50}"/>
    <cellStyle name="Normal 8 5 6 4" xfId="3964" xr:uid="{4B5A2FD1-4F17-41E1-B48E-052B375AC512}"/>
    <cellStyle name="Normal 8 5 7" xfId="3965" xr:uid="{A26A2209-FF7F-4D05-96CD-E2978C5A5145}"/>
    <cellStyle name="Normal 8 5 8" xfId="3966" xr:uid="{BC0F38C8-C80F-49B9-9D4C-FA825AF58F5C}"/>
    <cellStyle name="Normal 8 5 9" xfId="3967" xr:uid="{A95F6456-32D5-42EE-B304-E13CCD5AF160}"/>
    <cellStyle name="Normal 8 6" xfId="166" xr:uid="{09628866-0606-4A9E-894C-9060A8B3C660}"/>
    <cellStyle name="Normal 8 6 2" xfId="397" xr:uid="{DF8DF3C5-837B-4B0E-8E18-1E586744EF84}"/>
    <cellStyle name="Normal 8 6 2 2" xfId="819" xr:uid="{79B2412D-9C5C-4AE7-8BE0-3DA5AF3EEDF6}"/>
    <cellStyle name="Normal 8 6 2 2 2" xfId="2210" xr:uid="{E41D69D7-37AA-4FD2-BDE0-4CEF42346A6E}"/>
    <cellStyle name="Normal 8 6 2 2 2 2" xfId="2211" xr:uid="{F25A52FC-3FEB-4CC4-BA2D-6D4B9C3CCB3B}"/>
    <cellStyle name="Normal 8 6 2 2 3" xfId="2212" xr:uid="{5CD7AB17-17FF-4412-B4CB-8F2CD71ED76A}"/>
    <cellStyle name="Normal 8 6 2 2 4" xfId="3968" xr:uid="{FE73346C-9B0E-4131-9DD4-7E4405175660}"/>
    <cellStyle name="Normal 8 6 2 3" xfId="2213" xr:uid="{30143D2E-6CA5-4B08-A54E-ECCFFB0C7C5D}"/>
    <cellStyle name="Normal 8 6 2 3 2" xfId="2214" xr:uid="{4EB81A7A-C5AA-45BB-804F-567BD1CE340E}"/>
    <cellStyle name="Normal 8 6 2 3 3" xfId="3969" xr:uid="{AA71E0F5-D09E-485E-8A6C-618236274D3A}"/>
    <cellStyle name="Normal 8 6 2 3 4" xfId="3970" xr:uid="{C01B62BD-4AF3-43AC-9CE8-1466BB4700E5}"/>
    <cellStyle name="Normal 8 6 2 4" xfId="2215" xr:uid="{D7023E28-BD92-4F4E-9267-692B9F181BB2}"/>
    <cellStyle name="Normal 8 6 2 5" xfId="3971" xr:uid="{0DC1C2D5-ED98-4BC6-8B9B-E4C8F69C6984}"/>
    <cellStyle name="Normal 8 6 2 6" xfId="3972" xr:uid="{1854FE62-7B79-466E-BCC2-9A54E0D8E680}"/>
    <cellStyle name="Normal 8 6 3" xfId="820" xr:uid="{1C0E8DB6-5C60-4CE1-B97C-E0374E685A5A}"/>
    <cellStyle name="Normal 8 6 3 2" xfId="2216" xr:uid="{83F9BCAF-1560-49E1-BAF2-B7B2585D8B76}"/>
    <cellStyle name="Normal 8 6 3 2 2" xfId="2217" xr:uid="{A2A31B0F-E4E2-4831-96F5-A29086800B49}"/>
    <cellStyle name="Normal 8 6 3 2 3" xfId="3973" xr:uid="{A353D02C-BD50-437A-A566-18B97193F68B}"/>
    <cellStyle name="Normal 8 6 3 2 4" xfId="3974" xr:uid="{4B434BB4-F115-4CCF-AFFD-F1136F8E4E90}"/>
    <cellStyle name="Normal 8 6 3 3" xfId="2218" xr:uid="{6B6A09B0-C738-47FD-9058-7E45E2220DDA}"/>
    <cellStyle name="Normal 8 6 3 4" xfId="3975" xr:uid="{DE525716-CCE2-4188-8CCB-75F39FFE9CEA}"/>
    <cellStyle name="Normal 8 6 3 5" xfId="3976" xr:uid="{170C5C5B-1004-419C-B87E-28E5A3AEBE22}"/>
    <cellStyle name="Normal 8 6 4" xfId="2219" xr:uid="{CB5529EC-5116-482E-B2DF-CF9C1D30786C}"/>
    <cellStyle name="Normal 8 6 4 2" xfId="2220" xr:uid="{41F54C8A-AA1F-46CF-BFAA-B3CBAA9F050A}"/>
    <cellStyle name="Normal 8 6 4 3" xfId="3977" xr:uid="{7E45A3FE-979B-4A2F-947A-0A8EB97D1D9B}"/>
    <cellStyle name="Normal 8 6 4 4" xfId="3978" xr:uid="{E7242006-F204-48D9-8465-4BA989FC92A9}"/>
    <cellStyle name="Normal 8 6 5" xfId="2221" xr:uid="{D39362A7-8D49-42D9-B2F1-4F5F93560C5D}"/>
    <cellStyle name="Normal 8 6 5 2" xfId="3979" xr:uid="{21E358E2-4BC8-476A-9603-1A4CD5554E0B}"/>
    <cellStyle name="Normal 8 6 5 3" xfId="3980" xr:uid="{B217F2D6-3CFE-4286-A068-29F4AF65389F}"/>
    <cellStyle name="Normal 8 6 5 4" xfId="3981" xr:uid="{211393E9-44A7-45B5-B1D3-46BD49F17CD0}"/>
    <cellStyle name="Normal 8 6 6" xfId="3982" xr:uid="{D49B6D48-7AA9-4326-8ECD-BC21A3BE05EC}"/>
    <cellStyle name="Normal 8 6 7" xfId="3983" xr:uid="{2441CEF4-9CAE-445A-B28B-AE638E32FBBE}"/>
    <cellStyle name="Normal 8 6 8" xfId="3984" xr:uid="{6C8C8E9F-7519-4576-9D68-3CB70ABFD6BB}"/>
    <cellStyle name="Normal 8 7" xfId="398" xr:uid="{40B37CD3-46E3-4B24-8D51-7DFA11C432CA}"/>
    <cellStyle name="Normal 8 7 2" xfId="821" xr:uid="{D91A0BFE-4A67-4386-8712-B50F352B9DD1}"/>
    <cellStyle name="Normal 8 7 2 2" xfId="822" xr:uid="{C122C00A-0B56-49B2-B8A9-F46463A832F2}"/>
    <cellStyle name="Normal 8 7 2 2 2" xfId="2222" xr:uid="{7026D8D7-DDCC-45C1-A563-6794F954D477}"/>
    <cellStyle name="Normal 8 7 2 2 3" xfId="3985" xr:uid="{E2C1D387-341B-473C-9A04-99C8D3142BE7}"/>
    <cellStyle name="Normal 8 7 2 2 4" xfId="3986" xr:uid="{FF28292F-9873-44B8-84B3-E640DB9B7E22}"/>
    <cellStyle name="Normal 8 7 2 3" xfId="2223" xr:uid="{8F86D1E0-1962-4190-BF07-9B0BB98353C2}"/>
    <cellStyle name="Normal 8 7 2 4" xfId="3987" xr:uid="{44924EC1-A0C8-4D44-BCB2-6900D1128DC4}"/>
    <cellStyle name="Normal 8 7 2 5" xfId="3988" xr:uid="{2DEEDFC4-1675-41E4-9BDF-F2E7CE7B88DC}"/>
    <cellStyle name="Normal 8 7 3" xfId="823" xr:uid="{76325210-513F-409C-8268-48C4675D5E16}"/>
    <cellStyle name="Normal 8 7 3 2" xfId="2224" xr:uid="{4B36B55F-A831-4DC7-847D-6F9E78913223}"/>
    <cellStyle name="Normal 8 7 3 3" xfId="3989" xr:uid="{1CE203DA-236B-49D9-BA48-BB038FEA7B5B}"/>
    <cellStyle name="Normal 8 7 3 4" xfId="3990" xr:uid="{85AE1F08-8816-4CEB-B6FA-2A55BD60E9A4}"/>
    <cellStyle name="Normal 8 7 4" xfId="2225" xr:uid="{BC0AA2CE-0D69-4A02-B8A2-3F5E1E9738C7}"/>
    <cellStyle name="Normal 8 7 4 2" xfId="3991" xr:uid="{75EA1EB1-5065-403A-BF9E-D03B3E5E66AE}"/>
    <cellStyle name="Normal 8 7 4 3" xfId="3992" xr:uid="{729BFA37-6589-44B4-B777-9F3BF72D9E2D}"/>
    <cellStyle name="Normal 8 7 4 4" xfId="3993" xr:uid="{E658F196-E76C-4C3F-815A-13ED7474E057}"/>
    <cellStyle name="Normal 8 7 5" xfId="3994" xr:uid="{1E7E0E9F-04DE-4D71-8785-73EB1EEE56EF}"/>
    <cellStyle name="Normal 8 7 6" xfId="3995" xr:uid="{3B4FF5B0-E32D-40EC-B100-020D853D7BC4}"/>
    <cellStyle name="Normal 8 7 7" xfId="3996" xr:uid="{ADA31DCC-99F2-4E44-B3A4-C584FAEE275F}"/>
    <cellStyle name="Normal 8 8" xfId="399" xr:uid="{705DB21E-EFC7-4B02-AE42-8BACE4BE06F4}"/>
    <cellStyle name="Normal 8 8 2" xfId="824" xr:uid="{6F1A2994-5C87-440B-B4B1-657F6C72F72B}"/>
    <cellStyle name="Normal 8 8 2 2" xfId="2226" xr:uid="{5861A55E-98EF-4CFA-9A83-B3A0FF9915D6}"/>
    <cellStyle name="Normal 8 8 2 3" xfId="3997" xr:uid="{C960878A-95C1-46B0-AA6F-444D067D3A38}"/>
    <cellStyle name="Normal 8 8 2 4" xfId="3998" xr:uid="{83BD1C86-6890-4003-8FA2-0DD5CF7AC3F5}"/>
    <cellStyle name="Normal 8 8 3" xfId="2227" xr:uid="{DA9B19AB-4891-40F7-BEBD-7349ED387CCC}"/>
    <cellStyle name="Normal 8 8 3 2" xfId="3999" xr:uid="{40D8D839-C95C-447E-BCEC-01AB12468BFC}"/>
    <cellStyle name="Normal 8 8 3 3" xfId="4000" xr:uid="{8A69488F-2CD8-4189-8CAE-CEB825300368}"/>
    <cellStyle name="Normal 8 8 3 4" xfId="4001" xr:uid="{EE4F45D6-7061-4872-BF79-FE4271747EA3}"/>
    <cellStyle name="Normal 8 8 4" xfId="4002" xr:uid="{0ECFFCA0-0FE2-44C4-AD14-57663FBF4F82}"/>
    <cellStyle name="Normal 8 8 5" xfId="4003" xr:uid="{543A879D-41EB-40F9-BE9E-3A69E68A2783}"/>
    <cellStyle name="Normal 8 8 6" xfId="4004" xr:uid="{E22AB68E-3A06-4476-8ACC-901D9C12D175}"/>
    <cellStyle name="Normal 8 9" xfId="400" xr:uid="{4692D5C7-2F51-4475-A9A4-C07C19914783}"/>
    <cellStyle name="Normal 8 9 2" xfId="2228" xr:uid="{B750A5E1-4433-4A06-BACB-068342644672}"/>
    <cellStyle name="Normal 8 9 2 2" xfId="4005" xr:uid="{707EF071-C944-4F13-A040-E45B95F4F873}"/>
    <cellStyle name="Normal 8 9 2 2 2" xfId="4410" xr:uid="{1FAE3385-2A76-4572-B12E-BCCF93EFAABB}"/>
    <cellStyle name="Normal 8 9 2 2 3" xfId="4689" xr:uid="{B0E14806-BC3E-4495-BA34-05520CA16DB6}"/>
    <cellStyle name="Normal 8 9 2 3" xfId="4006" xr:uid="{4AC8619A-FFE1-4257-AE4F-4FF7EBD681D7}"/>
    <cellStyle name="Normal 8 9 2 4" xfId="4007" xr:uid="{B2E5A2F8-A949-4128-AE57-33272FDDA372}"/>
    <cellStyle name="Normal 8 9 3" xfId="4008" xr:uid="{7864782E-C6B8-4C18-BB0E-861A0B2C6677}"/>
    <cellStyle name="Normal 8 9 3 2" xfId="5343" xr:uid="{F0681C48-BA83-4E7B-BAAB-FF4B7B2D752D}"/>
    <cellStyle name="Normal 8 9 4" xfId="4009" xr:uid="{A7F4C8B9-5C04-441D-8A90-4F850286A811}"/>
    <cellStyle name="Normal 8 9 4 2" xfId="4580" xr:uid="{4635113D-B1CF-4F86-AC77-D240EE0E8ACC}"/>
    <cellStyle name="Normal 8 9 4 3" xfId="4690" xr:uid="{266A38FA-665D-4010-9C62-8A60FB1921C2}"/>
    <cellStyle name="Normal 8 9 4 4" xfId="4609" xr:uid="{A00EF039-DC09-403E-8FDE-821CC6051CBC}"/>
    <cellStyle name="Normal 8 9 5" xfId="4010" xr:uid="{361DD2B5-6552-4AA1-8C73-B69F642D7CD9}"/>
    <cellStyle name="Normal 9" xfId="68" xr:uid="{5BAC8308-3E15-4DC0-94A6-BC55FF507160}"/>
    <cellStyle name="Normal 9 10" xfId="401" xr:uid="{BE04211F-E4C9-471A-AEC8-6445E6946D45}"/>
    <cellStyle name="Normal 9 10 2" xfId="2229" xr:uid="{34FEB0CD-34AA-4175-AA64-C8E8C27DD3EA}"/>
    <cellStyle name="Normal 9 10 2 2" xfId="4011" xr:uid="{7FD30759-142B-4B14-A9AF-3FE60CC2F037}"/>
    <cellStyle name="Normal 9 10 2 3" xfId="4012" xr:uid="{8AF648CF-7F33-4FC7-BB0A-79921A7FCAE4}"/>
    <cellStyle name="Normal 9 10 2 4" xfId="4013" xr:uid="{6D54EABF-56C7-47A0-A025-61BFDD4F555E}"/>
    <cellStyle name="Normal 9 10 3" xfId="4014" xr:uid="{26EA7D8F-8667-4910-BAC1-4673557A7043}"/>
    <cellStyle name="Normal 9 10 4" xfId="4015" xr:uid="{9FD1412C-4B91-44FD-8B83-D4E34F02278D}"/>
    <cellStyle name="Normal 9 10 5" xfId="4016" xr:uid="{107193C1-58D6-407A-8961-763AB158F709}"/>
    <cellStyle name="Normal 9 11" xfId="2230" xr:uid="{59E8B0F5-4BC4-4967-A1FD-A08453627CAB}"/>
    <cellStyle name="Normal 9 11 2" xfId="4017" xr:uid="{872673A3-BBD5-48D9-BCF1-BA1D64229373}"/>
    <cellStyle name="Normal 9 11 3" xfId="4018" xr:uid="{42A796C9-AA1D-4D68-95BB-88797ADFA3E2}"/>
    <cellStyle name="Normal 9 11 4" xfId="4019" xr:uid="{BC5BB390-53DF-4894-B10F-8ED73C541C87}"/>
    <cellStyle name="Normal 9 12" xfId="4020" xr:uid="{6CF4F3E9-8CC1-4D4A-85E6-4BDE9E0435B2}"/>
    <cellStyle name="Normal 9 12 2" xfId="4021" xr:uid="{33B9187D-9E94-4F24-8E95-5C49D18B87ED}"/>
    <cellStyle name="Normal 9 12 3" xfId="4022" xr:uid="{522272B8-29B0-4244-84E5-AB28AB3CAEC3}"/>
    <cellStyle name="Normal 9 12 4" xfId="4023" xr:uid="{633B2F73-5F61-42DB-9E12-6B1E3297581D}"/>
    <cellStyle name="Normal 9 13" xfId="4024" xr:uid="{ED4BDD4B-7C6A-4A79-A96D-60D24E31B23B}"/>
    <cellStyle name="Normal 9 13 2" xfId="4025" xr:uid="{412930FE-64AD-4DBA-B2B8-F674946E523A}"/>
    <cellStyle name="Normal 9 14" xfId="4026" xr:uid="{4E6DC532-3D65-4B7A-8642-BAB297972800}"/>
    <cellStyle name="Normal 9 15" xfId="4027" xr:uid="{EDBC4DB7-7B9C-4CC0-BA5A-2C2DB49FCAA2}"/>
    <cellStyle name="Normal 9 16" xfId="4028" xr:uid="{753A1C06-932A-44CA-BD50-9E9A2166AE1D}"/>
    <cellStyle name="Normal 9 2" xfId="69" xr:uid="{1DD3967E-F881-47DD-BFAC-3BEEE2819A99}"/>
    <cellStyle name="Normal 9 2 2" xfId="402" xr:uid="{D57097A3-2A7A-4103-80D7-B62E7695F8C9}"/>
    <cellStyle name="Normal 9 2 2 2" xfId="4672" xr:uid="{49E30E41-CED8-4208-8844-8CC57B7C3516}"/>
    <cellStyle name="Normal 9 2 3" xfId="4561" xr:uid="{FCCEAF1F-278A-4FC8-8F2D-25667968B58F}"/>
    <cellStyle name="Normal 9 3" xfId="167" xr:uid="{912301C2-C3B9-4E8F-9F34-C75EE5ED82A1}"/>
    <cellStyle name="Normal 9 3 10" xfId="4029" xr:uid="{B54A9A8F-E5A7-46CA-847D-10BAEE10814A}"/>
    <cellStyle name="Normal 9 3 11" xfId="4030" xr:uid="{4FB913AF-C21D-44F3-86DD-9C42B45D63E6}"/>
    <cellStyle name="Normal 9 3 2" xfId="168" xr:uid="{4ADA6BC5-4B1B-46D5-80F2-C1868B8DE733}"/>
    <cellStyle name="Normal 9 3 2 2" xfId="169" xr:uid="{163F47C1-A1A7-4C1A-81F7-F99CACCDAC2A}"/>
    <cellStyle name="Normal 9 3 2 2 2" xfId="403" xr:uid="{2B1614E2-305D-4C32-8E64-0952BB1DEB9B}"/>
    <cellStyle name="Normal 9 3 2 2 2 2" xfId="825" xr:uid="{1104FBBF-6361-42B9-B561-0698CF848758}"/>
    <cellStyle name="Normal 9 3 2 2 2 2 2" xfId="826" xr:uid="{4598B58D-95F8-45FE-BADC-E8A55E00BB3F}"/>
    <cellStyle name="Normal 9 3 2 2 2 2 2 2" xfId="2231" xr:uid="{AE404A04-6A31-488E-A603-03972461631E}"/>
    <cellStyle name="Normal 9 3 2 2 2 2 2 2 2" xfId="2232" xr:uid="{091BCBC3-AFC8-4FDE-B899-F5FB75801529}"/>
    <cellStyle name="Normal 9 3 2 2 2 2 2 3" xfId="2233" xr:uid="{F255A2BA-6343-4C80-956A-68C6BAC29FF6}"/>
    <cellStyle name="Normal 9 3 2 2 2 2 3" xfId="2234" xr:uid="{B2A35A8D-8814-4CF5-8DDF-CB5D39F5CAFD}"/>
    <cellStyle name="Normal 9 3 2 2 2 2 3 2" xfId="2235" xr:uid="{BD58D183-471D-43A7-ACC9-47EB9043D720}"/>
    <cellStyle name="Normal 9 3 2 2 2 2 4" xfId="2236" xr:uid="{6708AF28-1F3B-4306-9F07-36A22FDA6957}"/>
    <cellStyle name="Normal 9 3 2 2 2 3" xfId="827" xr:uid="{92747599-6EAA-4275-B358-537FA400D45B}"/>
    <cellStyle name="Normal 9 3 2 2 2 3 2" xfId="2237" xr:uid="{B89F4523-5DD8-437D-9D97-5AD055DB4473}"/>
    <cellStyle name="Normal 9 3 2 2 2 3 2 2" xfId="2238" xr:uid="{0DF752A6-F27E-4934-903D-96C2221266FA}"/>
    <cellStyle name="Normal 9 3 2 2 2 3 3" xfId="2239" xr:uid="{97961F64-11AB-4F5D-94C7-8F6A1C3F67A7}"/>
    <cellStyle name="Normal 9 3 2 2 2 3 4" xfId="4031" xr:uid="{F4D50276-6C0B-4354-9A04-B4858F965804}"/>
    <cellStyle name="Normal 9 3 2 2 2 4" xfId="2240" xr:uid="{6397A09B-A405-4B97-B34A-44AB4541DB63}"/>
    <cellStyle name="Normal 9 3 2 2 2 4 2" xfId="2241" xr:uid="{F2CBF890-1061-46FF-9605-CF8E62FB5A06}"/>
    <cellStyle name="Normal 9 3 2 2 2 5" xfId="2242" xr:uid="{E5E60F21-D029-4C2F-8F59-40EB5A17D72C}"/>
    <cellStyle name="Normal 9 3 2 2 2 6" xfId="4032" xr:uid="{25825180-AD6D-425E-AF69-BA169242F1D7}"/>
    <cellStyle name="Normal 9 3 2 2 3" xfId="404" xr:uid="{2CB5F13B-2A4A-4946-B3BB-9BB96ABC4AF7}"/>
    <cellStyle name="Normal 9 3 2 2 3 2" xfId="828" xr:uid="{4542BDEC-19B7-400B-A93E-4A44254B6894}"/>
    <cellStyle name="Normal 9 3 2 2 3 2 2" xfId="829" xr:uid="{7DD5EF6F-6418-4B8F-B0A3-21CE643B36DD}"/>
    <cellStyle name="Normal 9 3 2 2 3 2 2 2" xfId="2243" xr:uid="{451165A8-21E7-4181-B84E-90E1C2098F52}"/>
    <cellStyle name="Normal 9 3 2 2 3 2 2 2 2" xfId="2244" xr:uid="{BB7997B7-7494-42AC-883E-96C27DD0F72B}"/>
    <cellStyle name="Normal 9 3 2 2 3 2 2 3" xfId="2245" xr:uid="{0A4675E9-1B9C-48A3-B1B5-22C5845F6F5E}"/>
    <cellStyle name="Normal 9 3 2 2 3 2 3" xfId="2246" xr:uid="{E1BB20DF-B63E-4E4B-B32C-D90A0C8D0B60}"/>
    <cellStyle name="Normal 9 3 2 2 3 2 3 2" xfId="2247" xr:uid="{749B077B-D126-4A5F-9B9F-732544F56C6F}"/>
    <cellStyle name="Normal 9 3 2 2 3 2 4" xfId="2248" xr:uid="{A291FFC5-B58D-4728-AB37-0A0E0F00B80A}"/>
    <cellStyle name="Normal 9 3 2 2 3 3" xfId="830" xr:uid="{1BF1DD90-A077-4059-8DEA-E24D8A8E33E1}"/>
    <cellStyle name="Normal 9 3 2 2 3 3 2" xfId="2249" xr:uid="{F22AB772-15BD-45E2-B2B2-A96666CC3192}"/>
    <cellStyle name="Normal 9 3 2 2 3 3 2 2" xfId="2250" xr:uid="{6B41CA3B-48B5-49FA-A77A-D0E081D4525F}"/>
    <cellStyle name="Normal 9 3 2 2 3 3 3" xfId="2251" xr:uid="{999287AC-4C6D-4E66-9C0B-5D195D7571D9}"/>
    <cellStyle name="Normal 9 3 2 2 3 4" xfId="2252" xr:uid="{E4FD4366-5F89-40F7-BC98-E2F6436D1690}"/>
    <cellStyle name="Normal 9 3 2 2 3 4 2" xfId="2253" xr:uid="{0CCD1BC1-1304-4A06-A837-188BF1489DF8}"/>
    <cellStyle name="Normal 9 3 2 2 3 5" xfId="2254" xr:uid="{A5C3ED36-BAB4-4E51-ACA0-2498F45F3923}"/>
    <cellStyle name="Normal 9 3 2 2 4" xfId="831" xr:uid="{3699BF07-8B02-433A-AA9A-12BD57C1E42E}"/>
    <cellStyle name="Normal 9 3 2 2 4 2" xfId="832" xr:uid="{F9C4251C-4ADE-4322-B92F-F08838AC55B2}"/>
    <cellStyle name="Normal 9 3 2 2 4 2 2" xfId="2255" xr:uid="{D052DC5E-EB5E-4FBB-B10B-0FA242948620}"/>
    <cellStyle name="Normal 9 3 2 2 4 2 2 2" xfId="2256" xr:uid="{DFC57243-6E2F-48B0-BCA9-23A7AD8CC1E8}"/>
    <cellStyle name="Normal 9 3 2 2 4 2 3" xfId="2257" xr:uid="{BFFCA83B-F9C4-4CDF-9067-D5CB79C15D40}"/>
    <cellStyle name="Normal 9 3 2 2 4 3" xfId="2258" xr:uid="{9EC3E653-5EC2-4C41-9204-22DC8A79E53C}"/>
    <cellStyle name="Normal 9 3 2 2 4 3 2" xfId="2259" xr:uid="{D4E7236D-0269-4D04-8661-05CA0D5C00AB}"/>
    <cellStyle name="Normal 9 3 2 2 4 4" xfId="2260" xr:uid="{248A25C1-F6C8-4B5B-8BCD-6711CB2EC705}"/>
    <cellStyle name="Normal 9 3 2 2 5" xfId="833" xr:uid="{B99465B6-7E36-45CF-8AC5-0641DFCCFE3A}"/>
    <cellStyle name="Normal 9 3 2 2 5 2" xfId="2261" xr:uid="{A23F1D5E-E50C-449E-81E9-DEA60DCE2AFC}"/>
    <cellStyle name="Normal 9 3 2 2 5 2 2" xfId="2262" xr:uid="{22F0ACCC-A6B0-402D-9ADD-A403B4C08473}"/>
    <cellStyle name="Normal 9 3 2 2 5 3" xfId="2263" xr:uid="{940827FF-3FF3-469C-9883-2B6DB97B1BED}"/>
    <cellStyle name="Normal 9 3 2 2 5 4" xfId="4033" xr:uid="{E40F9D44-E16E-4556-A8E1-2C1709AE038E}"/>
    <cellStyle name="Normal 9 3 2 2 6" xfId="2264" xr:uid="{ECAF520B-A51B-4882-BE3E-E51E2C77BBA1}"/>
    <cellStyle name="Normal 9 3 2 2 6 2" xfId="2265" xr:uid="{B413B975-1356-46A1-A6C9-20D176EE5378}"/>
    <cellStyle name="Normal 9 3 2 2 7" xfId="2266" xr:uid="{122E62A8-5414-4831-806E-505E7DC7F7E2}"/>
    <cellStyle name="Normal 9 3 2 2 8" xfId="4034" xr:uid="{E92F94A5-98DD-4487-AAB9-FFA0AAE63E6C}"/>
    <cellStyle name="Normal 9 3 2 3" xfId="405" xr:uid="{11DCBE97-E1E3-4D89-BE79-03EB5256B545}"/>
    <cellStyle name="Normal 9 3 2 3 2" xfId="834" xr:uid="{9EC378C3-E202-4D46-83F1-A3D336B751DB}"/>
    <cellStyle name="Normal 9 3 2 3 2 2" xfId="835" xr:uid="{3FD9850C-320D-4689-BAD2-12C3866AB689}"/>
    <cellStyle name="Normal 9 3 2 3 2 2 2" xfId="2267" xr:uid="{97188B64-14C3-4678-AA91-A09178DE5F35}"/>
    <cellStyle name="Normal 9 3 2 3 2 2 2 2" xfId="2268" xr:uid="{18490B32-1E62-4691-8A16-F51E2E82CF14}"/>
    <cellStyle name="Normal 9 3 2 3 2 2 3" xfId="2269" xr:uid="{7338EB9E-BE9A-44A5-BF8F-7712B8D94981}"/>
    <cellStyle name="Normal 9 3 2 3 2 3" xfId="2270" xr:uid="{9F0A3210-6C87-49C2-ABAD-014337FDCDB8}"/>
    <cellStyle name="Normal 9 3 2 3 2 3 2" xfId="2271" xr:uid="{4595D920-E039-4D57-B8B5-94CE5C9DCF79}"/>
    <cellStyle name="Normal 9 3 2 3 2 4" xfId="2272" xr:uid="{9EFEB76C-0E4F-4AC2-B673-48A509555CD0}"/>
    <cellStyle name="Normal 9 3 2 3 3" xfId="836" xr:uid="{495C7ECE-F534-4D1E-8408-1E138DFFE04F}"/>
    <cellStyle name="Normal 9 3 2 3 3 2" xfId="2273" xr:uid="{B0ECDC24-2E4A-4D06-94CF-EF7E921FC56E}"/>
    <cellStyle name="Normal 9 3 2 3 3 2 2" xfId="2274" xr:uid="{C7118C53-6B98-4D70-BC5E-472B6691C65F}"/>
    <cellStyle name="Normal 9 3 2 3 3 3" xfId="2275" xr:uid="{0E9B1D6F-52DE-43D9-B561-10F767D5CAF5}"/>
    <cellStyle name="Normal 9 3 2 3 3 4" xfId="4035" xr:uid="{1AB8232A-F7B3-4EA4-9DDD-C3FF6B67B1E8}"/>
    <cellStyle name="Normal 9 3 2 3 4" xfId="2276" xr:uid="{328F50FD-77D3-4EBF-9B01-BAD6FE7EA893}"/>
    <cellStyle name="Normal 9 3 2 3 4 2" xfId="2277" xr:uid="{97690180-670E-4AA0-AEAA-CA26052A3B47}"/>
    <cellStyle name="Normal 9 3 2 3 5" xfId="2278" xr:uid="{04DD6DA0-822D-4A53-BAB6-42B1ECAC6107}"/>
    <cellStyle name="Normal 9 3 2 3 6" xfId="4036" xr:uid="{60863CAB-FC84-4B30-8A4E-640C130E06D2}"/>
    <cellStyle name="Normal 9 3 2 4" xfId="406" xr:uid="{2B59A34A-E2B3-413B-9530-F8E4BB7664C2}"/>
    <cellStyle name="Normal 9 3 2 4 2" xfId="837" xr:uid="{99C551A0-B4B9-44FF-8276-216FE95B34C6}"/>
    <cellStyle name="Normal 9 3 2 4 2 2" xfId="838" xr:uid="{C007DBD7-D915-47F3-8F5C-592DD5D007BC}"/>
    <cellStyle name="Normal 9 3 2 4 2 2 2" xfId="2279" xr:uid="{53FF8F83-165F-4E84-9994-DA87E56FFA2A}"/>
    <cellStyle name="Normal 9 3 2 4 2 2 2 2" xfId="2280" xr:uid="{7E87081C-9B32-48F0-AFBC-D0C0DBFAC7C3}"/>
    <cellStyle name="Normal 9 3 2 4 2 2 3" xfId="2281" xr:uid="{27BBCBDF-F199-4E92-A960-AC5824455851}"/>
    <cellStyle name="Normal 9 3 2 4 2 3" xfId="2282" xr:uid="{9C5BEF6A-A8B3-4FED-88F0-AA20F02649C2}"/>
    <cellStyle name="Normal 9 3 2 4 2 3 2" xfId="2283" xr:uid="{23C3428B-785A-41B4-8A88-E078699E5CC5}"/>
    <cellStyle name="Normal 9 3 2 4 2 4" xfId="2284" xr:uid="{A4D3D838-892C-4B57-B5EC-BEDE0FB9D481}"/>
    <cellStyle name="Normal 9 3 2 4 3" xfId="839" xr:uid="{38297872-FE19-4939-A567-E0791DC4BB1F}"/>
    <cellStyle name="Normal 9 3 2 4 3 2" xfId="2285" xr:uid="{BA7F2768-142B-4D55-9B07-6BF81D8F1869}"/>
    <cellStyle name="Normal 9 3 2 4 3 2 2" xfId="2286" xr:uid="{2671A187-6C6E-49BC-8657-BFBA43BC9E07}"/>
    <cellStyle name="Normal 9 3 2 4 3 3" xfId="2287" xr:uid="{A77ED219-7807-487B-8283-EA14C1521B33}"/>
    <cellStyle name="Normal 9 3 2 4 4" xfId="2288" xr:uid="{15ED3A3B-8A32-4B05-B203-5EF1A3E3FFC3}"/>
    <cellStyle name="Normal 9 3 2 4 4 2" xfId="2289" xr:uid="{1C3C2F00-80F2-4E1B-B383-54B8B03A9405}"/>
    <cellStyle name="Normal 9 3 2 4 5" xfId="2290" xr:uid="{072C6299-91D4-4DFD-BCBE-00F594D99C1F}"/>
    <cellStyle name="Normal 9 3 2 5" xfId="407" xr:uid="{7785A46A-DA20-4F44-89C9-39B8C094BD96}"/>
    <cellStyle name="Normal 9 3 2 5 2" xfId="840" xr:uid="{6A1AD01F-5FC1-419A-A183-91E5F80D366B}"/>
    <cellStyle name="Normal 9 3 2 5 2 2" xfId="2291" xr:uid="{C0965643-27B4-4C75-A149-81A624D5B18B}"/>
    <cellStyle name="Normal 9 3 2 5 2 2 2" xfId="2292" xr:uid="{93B01256-487B-47BE-ABD3-FE0A94F7A928}"/>
    <cellStyle name="Normal 9 3 2 5 2 3" xfId="2293" xr:uid="{3DE986BE-DA6D-4ECB-A5FA-B999172975BF}"/>
    <cellStyle name="Normal 9 3 2 5 3" xfId="2294" xr:uid="{1F4D5CF0-C07B-4853-A9FE-E31C61C0AD1B}"/>
    <cellStyle name="Normal 9 3 2 5 3 2" xfId="2295" xr:uid="{A0F1E73F-9400-4B56-BC1C-0338FB056C84}"/>
    <cellStyle name="Normal 9 3 2 5 4" xfId="2296" xr:uid="{2FCA17FC-CC83-4E53-A9B6-EF6DE976B386}"/>
    <cellStyle name="Normal 9 3 2 6" xfId="841" xr:uid="{F9D25701-EBAF-4B06-83C8-0AFB59E0CBD5}"/>
    <cellStyle name="Normal 9 3 2 6 2" xfId="2297" xr:uid="{88BA5CBF-B50D-4C49-9F11-239E9C27981F}"/>
    <cellStyle name="Normal 9 3 2 6 2 2" xfId="2298" xr:uid="{D6E379BD-73AE-4E46-B8AD-8B4713AAABA6}"/>
    <cellStyle name="Normal 9 3 2 6 3" xfId="2299" xr:uid="{0630ED18-667C-40B8-BBB9-9C4EE787C6E3}"/>
    <cellStyle name="Normal 9 3 2 6 4" xfId="4037" xr:uid="{9B7AFD96-E4A8-41D3-ABF3-152160DCC405}"/>
    <cellStyle name="Normal 9 3 2 7" xfId="2300" xr:uid="{1E015B2C-E74E-49FA-8AA2-9F6CF974E7FD}"/>
    <cellStyle name="Normal 9 3 2 7 2" xfId="2301" xr:uid="{8785E23C-4B41-4551-85EE-199A5740075F}"/>
    <cellStyle name="Normal 9 3 2 8" xfId="2302" xr:uid="{C5655ACE-D892-4E11-BCFC-271A2EB5204E}"/>
    <cellStyle name="Normal 9 3 2 9" xfId="4038" xr:uid="{ED083D28-00EC-42C4-A353-724A850834C7}"/>
    <cellStyle name="Normal 9 3 3" xfId="170" xr:uid="{C8C40428-11FD-49E1-AB8E-51DB01BD94B3}"/>
    <cellStyle name="Normal 9 3 3 2" xfId="171" xr:uid="{C6B179B0-76D5-4E34-885F-FDC2911B182C}"/>
    <cellStyle name="Normal 9 3 3 2 2" xfId="842" xr:uid="{78F54C11-E8E5-4529-AD2F-51A48D95B8A7}"/>
    <cellStyle name="Normal 9 3 3 2 2 2" xfId="843" xr:uid="{C8BDD5BD-A09D-49DB-B514-A46B409280CB}"/>
    <cellStyle name="Normal 9 3 3 2 2 2 2" xfId="2303" xr:uid="{C825710B-E88C-4D4D-BD96-A7E6990002F1}"/>
    <cellStyle name="Normal 9 3 3 2 2 2 2 2" xfId="2304" xr:uid="{C446E375-6577-46AE-952A-4FD99252B155}"/>
    <cellStyle name="Normal 9 3 3 2 2 2 3" xfId="2305" xr:uid="{54509839-BEA4-444C-BF67-09A127AA31A5}"/>
    <cellStyle name="Normal 9 3 3 2 2 3" xfId="2306" xr:uid="{87A9D492-768B-4667-B948-AF74E5E181C0}"/>
    <cellStyle name="Normal 9 3 3 2 2 3 2" xfId="2307" xr:uid="{19321E95-64B7-460B-A65F-55AF88EE8D97}"/>
    <cellStyle name="Normal 9 3 3 2 2 4" xfId="2308" xr:uid="{A577A3BF-F467-4263-BBA7-60FCF9947122}"/>
    <cellStyle name="Normal 9 3 3 2 3" xfId="844" xr:uid="{C2677658-024B-4D8F-9D9A-976DA885626C}"/>
    <cellStyle name="Normal 9 3 3 2 3 2" xfId="2309" xr:uid="{164A6436-11ED-495F-A9F4-0EC11F72DAA8}"/>
    <cellStyle name="Normal 9 3 3 2 3 2 2" xfId="2310" xr:uid="{40F7A92E-9E32-42E2-B1BE-A4F724276792}"/>
    <cellStyle name="Normal 9 3 3 2 3 3" xfId="2311" xr:uid="{50311872-ACEA-427A-B4B1-C854A5CB710E}"/>
    <cellStyle name="Normal 9 3 3 2 3 4" xfId="4039" xr:uid="{9C1EF833-C882-4314-838F-009D67A4D998}"/>
    <cellStyle name="Normal 9 3 3 2 4" xfId="2312" xr:uid="{05A1CF1F-E1F2-4509-8F1F-7FDEFA630591}"/>
    <cellStyle name="Normal 9 3 3 2 4 2" xfId="2313" xr:uid="{121DEC8C-5CD6-4D1F-B4CD-1CC83B1C7F68}"/>
    <cellStyle name="Normal 9 3 3 2 5" xfId="2314" xr:uid="{C748B3AB-13D6-441B-9191-B37E34147C27}"/>
    <cellStyle name="Normal 9 3 3 2 6" xfId="4040" xr:uid="{5F000670-776C-4937-8BF9-BE04FDA00784}"/>
    <cellStyle name="Normal 9 3 3 3" xfId="408" xr:uid="{82E95066-E529-4D00-99C2-0D68ADAE69B0}"/>
    <cellStyle name="Normal 9 3 3 3 2" xfId="845" xr:uid="{82251FCA-F4B9-40D2-B1B3-4D9BF4312A9A}"/>
    <cellStyle name="Normal 9 3 3 3 2 2" xfId="846" xr:uid="{E7158B98-6106-4B08-98CA-3275B8A7BD9F}"/>
    <cellStyle name="Normal 9 3 3 3 2 2 2" xfId="2315" xr:uid="{E17B3F27-A039-47F7-906F-AFD056043797}"/>
    <cellStyle name="Normal 9 3 3 3 2 2 2 2" xfId="2316" xr:uid="{20C01763-7D35-4BF8-BCC5-561F04C3A569}"/>
    <cellStyle name="Normal 9 3 3 3 2 2 2 2 2" xfId="4765" xr:uid="{1A334D9F-F0C5-4153-BAAC-BBA0887E72EE}"/>
    <cellStyle name="Normal 9 3 3 3 2 2 3" xfId="2317" xr:uid="{AB3DF322-2968-4C53-A75F-DE0D288CA79E}"/>
    <cellStyle name="Normal 9 3 3 3 2 2 3 2" xfId="4766" xr:uid="{4AE3F50D-9A98-4641-842D-6FD9AD2C4253}"/>
    <cellStyle name="Normal 9 3 3 3 2 3" xfId="2318" xr:uid="{D394843D-822F-4334-9C77-4F61445CED32}"/>
    <cellStyle name="Normal 9 3 3 3 2 3 2" xfId="2319" xr:uid="{393E1951-A3B2-462D-8EE0-B4AF43E74B0A}"/>
    <cellStyle name="Normal 9 3 3 3 2 3 2 2" xfId="4768" xr:uid="{CE335A7A-AF45-4E2C-89DB-D34B7C98449D}"/>
    <cellStyle name="Normal 9 3 3 3 2 3 3" xfId="4767" xr:uid="{DB95E42F-5A69-48D3-8DFC-850EB26425B5}"/>
    <cellStyle name="Normal 9 3 3 3 2 4" xfId="2320" xr:uid="{C301C8B3-813A-493F-8CF7-EF7F98A5350F}"/>
    <cellStyle name="Normal 9 3 3 3 2 4 2" xfId="4769" xr:uid="{0FF7C2FE-3714-4897-BB9A-1F033DCA6255}"/>
    <cellStyle name="Normal 9 3 3 3 3" xfId="847" xr:uid="{A7C9F1B2-5513-4F61-81DA-24E262B53979}"/>
    <cellStyle name="Normal 9 3 3 3 3 2" xfId="2321" xr:uid="{EDC2BA12-5A24-402C-B5A4-817387AC2221}"/>
    <cellStyle name="Normal 9 3 3 3 3 2 2" xfId="2322" xr:uid="{3280212F-B890-4D40-8469-53391BB0E319}"/>
    <cellStyle name="Normal 9 3 3 3 3 2 2 2" xfId="4772" xr:uid="{EF09030E-E607-40FC-A8A6-1A0027EA6A69}"/>
    <cellStyle name="Normal 9 3 3 3 3 2 3" xfId="4771" xr:uid="{9846DBA7-AA2A-45F8-9D63-E60B155F4CA7}"/>
    <cellStyle name="Normal 9 3 3 3 3 3" xfId="2323" xr:uid="{36C4BCF4-BA82-4E07-9213-BB4AACD681BA}"/>
    <cellStyle name="Normal 9 3 3 3 3 3 2" xfId="4773" xr:uid="{1ABF0E19-1A1E-4C55-84E8-6946F83A2830}"/>
    <cellStyle name="Normal 9 3 3 3 3 4" xfId="4770" xr:uid="{8CEE8045-FAE0-4DB5-8316-D424DFDE06DA}"/>
    <cellStyle name="Normal 9 3 3 3 4" xfId="2324" xr:uid="{9D442868-C85D-432E-A71F-05F078126993}"/>
    <cellStyle name="Normal 9 3 3 3 4 2" xfId="2325" xr:uid="{9C870ED1-83D8-407A-B514-319CE50EB7A9}"/>
    <cellStyle name="Normal 9 3 3 3 4 2 2" xfId="4775" xr:uid="{69032A97-3052-4DD9-8735-835A58FEE99B}"/>
    <cellStyle name="Normal 9 3 3 3 4 3" xfId="4774" xr:uid="{9B1AFFF8-FEF8-4E51-81A9-6F86CB542013}"/>
    <cellStyle name="Normal 9 3 3 3 5" xfId="2326" xr:uid="{437B4E52-896C-4146-8F8B-5C13749D5B56}"/>
    <cellStyle name="Normal 9 3 3 3 5 2" xfId="4776" xr:uid="{87E20E9C-4A31-4612-B5FA-82EAD60FEB25}"/>
    <cellStyle name="Normal 9 3 3 4" xfId="409" xr:uid="{9E846FC0-8D97-4F10-883E-96E38617E776}"/>
    <cellStyle name="Normal 9 3 3 4 2" xfId="848" xr:uid="{BA6D84F7-8F63-4D8C-B66F-B29077308D97}"/>
    <cellStyle name="Normal 9 3 3 4 2 2" xfId="2327" xr:uid="{A8BBB310-DB5A-4951-83BD-54BC25840BE6}"/>
    <cellStyle name="Normal 9 3 3 4 2 2 2" xfId="2328" xr:uid="{2F9F83F2-B9F4-4E78-89FD-89F5CE9C3EFC}"/>
    <cellStyle name="Normal 9 3 3 4 2 2 2 2" xfId="4780" xr:uid="{C350D082-3C8B-4FEB-974E-6774AFB4054C}"/>
    <cellStyle name="Normal 9 3 3 4 2 2 3" xfId="4779" xr:uid="{57F9DBA9-ECE4-42C0-B5D8-F6FF1300A98D}"/>
    <cellStyle name="Normal 9 3 3 4 2 3" xfId="2329" xr:uid="{D4CA942A-F372-4A4D-8940-4CCBD7DA767F}"/>
    <cellStyle name="Normal 9 3 3 4 2 3 2" xfId="4781" xr:uid="{031F78EB-1343-4078-B8C9-AA8A4DFACB74}"/>
    <cellStyle name="Normal 9 3 3 4 2 4" xfId="4778" xr:uid="{0607102A-1D85-4985-9AAE-3ABA534298A9}"/>
    <cellStyle name="Normal 9 3 3 4 3" xfId="2330" xr:uid="{2F8C6EF7-2D7A-4B64-9642-004E43BC4214}"/>
    <cellStyle name="Normal 9 3 3 4 3 2" xfId="2331" xr:uid="{236A7F8B-672D-4F05-AF7C-58C5873ED4B4}"/>
    <cellStyle name="Normal 9 3 3 4 3 2 2" xfId="4783" xr:uid="{B15E5C5D-4FAB-49D1-A609-C45F1C80020E}"/>
    <cellStyle name="Normal 9 3 3 4 3 3" xfId="4782" xr:uid="{6CB1E637-4BE2-4AD9-ADA9-2D9D0DCB2D89}"/>
    <cellStyle name="Normal 9 3 3 4 4" xfId="2332" xr:uid="{62840C01-D1AD-4785-940E-3EEBE42C6E9D}"/>
    <cellStyle name="Normal 9 3 3 4 4 2" xfId="4784" xr:uid="{7B41CF09-27F8-49C6-B650-3453EA619FD5}"/>
    <cellStyle name="Normal 9 3 3 4 5" xfId="4777" xr:uid="{A2E2D2C3-B7AC-4A86-B1EE-2710A27A2FDB}"/>
    <cellStyle name="Normal 9 3 3 5" xfId="849" xr:uid="{BB15832B-A3E3-4271-99EA-FA1F3A3694F6}"/>
    <cellStyle name="Normal 9 3 3 5 2" xfId="2333" xr:uid="{6639B8FF-7096-4E51-BA3F-5D9529C1935F}"/>
    <cellStyle name="Normal 9 3 3 5 2 2" xfId="2334" xr:uid="{597E328E-BE51-4F25-8848-626922A3619D}"/>
    <cellStyle name="Normal 9 3 3 5 2 2 2" xfId="4787" xr:uid="{BA09E17C-993A-4388-B376-6C33A6FC99F5}"/>
    <cellStyle name="Normal 9 3 3 5 2 3" xfId="4786" xr:uid="{B98261AB-00D4-451F-992F-578F3C070D65}"/>
    <cellStyle name="Normal 9 3 3 5 3" xfId="2335" xr:uid="{F068686B-49F3-4184-979F-5609802E15C4}"/>
    <cellStyle name="Normal 9 3 3 5 3 2" xfId="4788" xr:uid="{4F664381-6BC0-4B31-B718-FE70B3C72BCE}"/>
    <cellStyle name="Normal 9 3 3 5 4" xfId="4041" xr:uid="{495C6CF8-345C-42E0-946B-827A368D2662}"/>
    <cellStyle name="Normal 9 3 3 5 4 2" xfId="4789" xr:uid="{72AF5B88-5034-47AD-A575-D4AA4720E069}"/>
    <cellStyle name="Normal 9 3 3 5 5" xfId="4785" xr:uid="{8BEF11AD-6379-4298-9A4C-CA98E9F07DE8}"/>
    <cellStyle name="Normal 9 3 3 6" xfId="2336" xr:uid="{CC56CF8E-7099-44E5-ABAF-F3A0C469130D}"/>
    <cellStyle name="Normal 9 3 3 6 2" xfId="2337" xr:uid="{4933542E-1CC1-4F77-9D2B-D4949D839FB5}"/>
    <cellStyle name="Normal 9 3 3 6 2 2" xfId="4791" xr:uid="{5DB3A003-11C1-4B77-BBCC-81C1166B3FE9}"/>
    <cellStyle name="Normal 9 3 3 6 3" xfId="4790" xr:uid="{BCA0F91F-08C7-4B06-895A-46984483FFB7}"/>
    <cellStyle name="Normal 9 3 3 7" xfId="2338" xr:uid="{26A20FD3-D2E7-4569-AD40-E51A5E3C77BE}"/>
    <cellStyle name="Normal 9 3 3 7 2" xfId="4792" xr:uid="{D4E7D3BA-FCA4-45EE-A20F-8BDA3B8BB96B}"/>
    <cellStyle name="Normal 9 3 3 8" xfId="4042" xr:uid="{66A95FF6-B72C-4F5A-8714-AD79C867BF22}"/>
    <cellStyle name="Normal 9 3 3 8 2" xfId="4793" xr:uid="{502C26D0-08B4-47F1-BFFF-76413DD9BEF7}"/>
    <cellStyle name="Normal 9 3 4" xfId="172" xr:uid="{7C8A7746-488D-4C89-B9BE-9E1E713C6A12}"/>
    <cellStyle name="Normal 9 3 4 2" xfId="450" xr:uid="{8C2801DB-BC77-4F5F-B9C8-0FB312236202}"/>
    <cellStyle name="Normal 9 3 4 2 2" xfId="850" xr:uid="{75D6BB73-22EE-4B1C-878C-F0B6B09EE64E}"/>
    <cellStyle name="Normal 9 3 4 2 2 2" xfId="2339" xr:uid="{99E1F3BF-BE9D-4655-A792-DFDF02B866F1}"/>
    <cellStyle name="Normal 9 3 4 2 2 2 2" xfId="2340" xr:uid="{B759567D-21D4-4E98-B88E-BEA885EB7348}"/>
    <cellStyle name="Normal 9 3 4 2 2 2 2 2" xfId="4798" xr:uid="{DF2C8548-5459-4FB3-8866-7E85C221552E}"/>
    <cellStyle name="Normal 9 3 4 2 2 2 3" xfId="4797" xr:uid="{56B59015-9DAD-4BB0-8D4D-CC97DE113FA5}"/>
    <cellStyle name="Normal 9 3 4 2 2 3" xfId="2341" xr:uid="{6B761516-A828-48FF-AC0E-DC854E79BAC8}"/>
    <cellStyle name="Normal 9 3 4 2 2 3 2" xfId="4799" xr:uid="{914854E2-9D3C-420D-A2C2-58472606F00E}"/>
    <cellStyle name="Normal 9 3 4 2 2 4" xfId="4043" xr:uid="{7EC9C654-ABE2-4DC9-9EEE-18AFF7CDB043}"/>
    <cellStyle name="Normal 9 3 4 2 2 4 2" xfId="4800" xr:uid="{7FD0F885-1FDE-4D00-87F5-8AB4503B633A}"/>
    <cellStyle name="Normal 9 3 4 2 2 5" xfId="4796" xr:uid="{BA3CC8E2-F958-4459-B623-9C562E75849F}"/>
    <cellStyle name="Normal 9 3 4 2 3" xfId="2342" xr:uid="{9C21E588-BEA0-465C-B44D-98117919E5CC}"/>
    <cellStyle name="Normal 9 3 4 2 3 2" xfId="2343" xr:uid="{7BA350B8-7C0F-4994-9AAC-96A785CE75AC}"/>
    <cellStyle name="Normal 9 3 4 2 3 2 2" xfId="4802" xr:uid="{92E1533D-2F78-4033-88FE-7A480AADE47A}"/>
    <cellStyle name="Normal 9 3 4 2 3 3" xfId="4801" xr:uid="{32D58A21-FA12-461D-83AC-E436284EB801}"/>
    <cellStyle name="Normal 9 3 4 2 4" xfId="2344" xr:uid="{4814041F-7BC3-443B-AE6B-156307B0747F}"/>
    <cellStyle name="Normal 9 3 4 2 4 2" xfId="4803" xr:uid="{31DBCFAC-352B-4F9D-BAA3-823B0CD24365}"/>
    <cellStyle name="Normal 9 3 4 2 5" xfId="4044" xr:uid="{A31B44B4-B2EF-4742-9E41-16DEEFF9DB7C}"/>
    <cellStyle name="Normal 9 3 4 2 5 2" xfId="4804" xr:uid="{E13E3F92-85EE-4E32-AFC1-9B924B85F69C}"/>
    <cellStyle name="Normal 9 3 4 2 6" xfId="4795" xr:uid="{A2BD23E3-B671-4179-8D6D-A17A60A474C5}"/>
    <cellStyle name="Normal 9 3 4 3" xfId="851" xr:uid="{B80D9DE3-51D4-4499-A64A-CBCB9E0391B4}"/>
    <cellStyle name="Normal 9 3 4 3 2" xfId="2345" xr:uid="{823CB561-5C28-4017-9A65-4A5A966F627D}"/>
    <cellStyle name="Normal 9 3 4 3 2 2" xfId="2346" xr:uid="{96BA3A9A-AC95-4D25-8986-88B5F655E5DC}"/>
    <cellStyle name="Normal 9 3 4 3 2 2 2" xfId="4807" xr:uid="{A8DEB5ED-2799-48C6-BE86-0B6F33100CFE}"/>
    <cellStyle name="Normal 9 3 4 3 2 3" xfId="4806" xr:uid="{E181E47C-2FD4-46FC-BBA1-BD043F150676}"/>
    <cellStyle name="Normal 9 3 4 3 3" xfId="2347" xr:uid="{94BAB23E-4A24-4AED-A311-AB4117C1DD47}"/>
    <cellStyle name="Normal 9 3 4 3 3 2" xfId="4808" xr:uid="{59EA1426-0191-4815-83D0-8C93BCB2457C}"/>
    <cellStyle name="Normal 9 3 4 3 4" xfId="4045" xr:uid="{DC1DA755-9A38-40CD-905F-93A4A66216F4}"/>
    <cellStyle name="Normal 9 3 4 3 4 2" xfId="4809" xr:uid="{16364494-2BA7-4F84-B889-4A705996F0FD}"/>
    <cellStyle name="Normal 9 3 4 3 5" xfId="4805" xr:uid="{CB692D2B-3B02-458C-B918-1A9C181CE3C4}"/>
    <cellStyle name="Normal 9 3 4 4" xfId="2348" xr:uid="{463BB614-0B9E-4ADA-BD8A-6A67FD551EFE}"/>
    <cellStyle name="Normal 9 3 4 4 2" xfId="2349" xr:uid="{F9596CE8-2874-48D5-8187-95FE30DC1E0A}"/>
    <cellStyle name="Normal 9 3 4 4 2 2" xfId="4811" xr:uid="{4EC2A5C7-B495-48B9-BE30-595F96F16A5C}"/>
    <cellStyle name="Normal 9 3 4 4 3" xfId="4046" xr:uid="{9259457F-A907-4C44-856E-A80B0EFF3DAA}"/>
    <cellStyle name="Normal 9 3 4 4 3 2" xfId="4812" xr:uid="{25F2E6E2-158A-4DF7-B8CB-7100E72F51A2}"/>
    <cellStyle name="Normal 9 3 4 4 4" xfId="4047" xr:uid="{3E8C6A6B-9010-4F68-99BB-2705E79E8E82}"/>
    <cellStyle name="Normal 9 3 4 4 4 2" xfId="4813" xr:uid="{1DCC170E-7298-40CE-A059-EFD8803AFC28}"/>
    <cellStyle name="Normal 9 3 4 4 5" xfId="4810" xr:uid="{4FD0019C-25F4-405F-BDF0-1CF9CC914954}"/>
    <cellStyle name="Normal 9 3 4 5" xfId="2350" xr:uid="{006E4B2B-F0E4-4F5F-85D2-42A71FE614BC}"/>
    <cellStyle name="Normal 9 3 4 5 2" xfId="4814" xr:uid="{AEAA53A9-C92C-47A4-800A-41C86E0520D2}"/>
    <cellStyle name="Normal 9 3 4 6" xfId="4048" xr:uid="{80997406-B52E-40D6-BB5C-46E10F95C1DF}"/>
    <cellStyle name="Normal 9 3 4 6 2" xfId="4815" xr:uid="{C3122AEA-0B38-4B63-841C-080D49E5406B}"/>
    <cellStyle name="Normal 9 3 4 7" xfId="4049" xr:uid="{BD0F4CA7-9E8E-436E-8A6F-2C330258278A}"/>
    <cellStyle name="Normal 9 3 4 7 2" xfId="4816" xr:uid="{A8BA1178-F984-4CE6-B9FE-426336A145B8}"/>
    <cellStyle name="Normal 9 3 4 8" xfId="4794" xr:uid="{269B16C9-69F8-4B2E-81B3-C176DCC931CD}"/>
    <cellStyle name="Normal 9 3 5" xfId="410" xr:uid="{76E58DBE-87FE-4DAA-86AF-0DDA66514669}"/>
    <cellStyle name="Normal 9 3 5 2" xfId="852" xr:uid="{21E49280-31AF-4105-AAA6-0D0F602E1E86}"/>
    <cellStyle name="Normal 9 3 5 2 2" xfId="853" xr:uid="{6D1E2860-2A2B-4BB7-B914-A4836A02A1CA}"/>
    <cellStyle name="Normal 9 3 5 2 2 2" xfId="2351" xr:uid="{BE5DF727-1A5F-4070-B8EC-3D82A5A6358C}"/>
    <cellStyle name="Normal 9 3 5 2 2 2 2" xfId="2352" xr:uid="{C19ABD13-8B23-4A38-A0D9-5255E6EEA547}"/>
    <cellStyle name="Normal 9 3 5 2 2 2 2 2" xfId="4821" xr:uid="{FBC4D1A7-D67D-4A73-8CC3-B3AF9421C840}"/>
    <cellStyle name="Normal 9 3 5 2 2 2 3" xfId="4820" xr:uid="{F91B1726-6BBD-46A4-B056-A401EEABFE19}"/>
    <cellStyle name="Normal 9 3 5 2 2 3" xfId="2353" xr:uid="{95F33903-3D37-4E16-BDEA-979C27A66AD4}"/>
    <cellStyle name="Normal 9 3 5 2 2 3 2" xfId="4822" xr:uid="{0E233924-E57F-4FE6-B6FB-20B52CB461EC}"/>
    <cellStyle name="Normal 9 3 5 2 2 4" xfId="4819" xr:uid="{44030164-68CC-460C-B1F3-115A94BF0B6D}"/>
    <cellStyle name="Normal 9 3 5 2 3" xfId="2354" xr:uid="{186DBBB4-4E5C-44B3-AAF0-50031B3ACDAE}"/>
    <cellStyle name="Normal 9 3 5 2 3 2" xfId="2355" xr:uid="{F9FF7541-2D55-480D-A962-13F6DE7C18E8}"/>
    <cellStyle name="Normal 9 3 5 2 3 2 2" xfId="4824" xr:uid="{0C852A9C-ED7C-480B-8EEE-BEE1300583BC}"/>
    <cellStyle name="Normal 9 3 5 2 3 3" xfId="4823" xr:uid="{99C48392-776D-4E38-B40A-0C55D20A77AA}"/>
    <cellStyle name="Normal 9 3 5 2 4" xfId="2356" xr:uid="{926F7648-A740-400B-AF97-1F20EA6D7054}"/>
    <cellStyle name="Normal 9 3 5 2 4 2" xfId="4825" xr:uid="{3D7B006E-484A-444F-8D7A-AFB8754794A8}"/>
    <cellStyle name="Normal 9 3 5 2 5" xfId="4818" xr:uid="{CEBCE975-D824-4D45-AED1-DFB6D9398F8B}"/>
    <cellStyle name="Normal 9 3 5 3" xfId="854" xr:uid="{5147B352-CC06-43BC-AE33-3FD9CB97D14A}"/>
    <cellStyle name="Normal 9 3 5 3 2" xfId="2357" xr:uid="{02F6033E-B2C8-4217-AF66-2ED8CCD398F1}"/>
    <cellStyle name="Normal 9 3 5 3 2 2" xfId="2358" xr:uid="{25522E5E-FB4F-45B2-91D7-A91A2BD61EC4}"/>
    <cellStyle name="Normal 9 3 5 3 2 2 2" xfId="4828" xr:uid="{01B6F4C9-FDC6-40EA-8907-BBF4C5599F3C}"/>
    <cellStyle name="Normal 9 3 5 3 2 3" xfId="4827" xr:uid="{0E81267B-F8FF-4689-B737-C97F9F1E861B}"/>
    <cellStyle name="Normal 9 3 5 3 3" xfId="2359" xr:uid="{EA92E7E9-42D0-45CC-894C-8B6C6F149849}"/>
    <cellStyle name="Normal 9 3 5 3 3 2" xfId="4829" xr:uid="{DD5F904A-300B-4404-9E93-03FC2A8FA37D}"/>
    <cellStyle name="Normal 9 3 5 3 4" xfId="4050" xr:uid="{C2D7AF33-C394-4F4B-8F9E-0020115B9A20}"/>
    <cellStyle name="Normal 9 3 5 3 4 2" xfId="4830" xr:uid="{91C5CA10-4B02-4CA1-A228-F0859C9FB346}"/>
    <cellStyle name="Normal 9 3 5 3 5" xfId="4826" xr:uid="{19AABE82-F13F-4C04-810F-BF1C045B38BF}"/>
    <cellStyle name="Normal 9 3 5 4" xfId="2360" xr:uid="{4DC57791-FE0B-4250-84A6-709C820BE2AB}"/>
    <cellStyle name="Normal 9 3 5 4 2" xfId="2361" xr:uid="{D4905A2F-FEEE-4E99-B1B8-7C6E66D112A4}"/>
    <cellStyle name="Normal 9 3 5 4 2 2" xfId="4832" xr:uid="{544716B7-742F-48D2-B260-807A562E65B4}"/>
    <cellStyle name="Normal 9 3 5 4 3" xfId="4831" xr:uid="{405915B8-DB1E-4034-B783-CB33D69D98B6}"/>
    <cellStyle name="Normal 9 3 5 5" xfId="2362" xr:uid="{17CE9CDF-19DB-4544-B426-DA955D493A76}"/>
    <cellStyle name="Normal 9 3 5 5 2" xfId="4833" xr:uid="{610A268A-8E7F-45DC-9F17-F002F51E7A68}"/>
    <cellStyle name="Normal 9 3 5 6" xfId="4051" xr:uid="{5D5292DA-9577-4F15-8DC5-6DCA6D3C1804}"/>
    <cellStyle name="Normal 9 3 5 6 2" xfId="4834" xr:uid="{6B68E32A-6638-4475-888A-A3E19ADC2B97}"/>
    <cellStyle name="Normal 9 3 5 7" xfId="4817" xr:uid="{C8555ACC-D892-4E2E-8AE0-B4DFF754D989}"/>
    <cellStyle name="Normal 9 3 6" xfId="411" xr:uid="{F269B523-A124-452B-8051-2573F57441B7}"/>
    <cellStyle name="Normal 9 3 6 2" xfId="855" xr:uid="{28C5DA14-072D-4638-81E2-59CAD0622746}"/>
    <cellStyle name="Normal 9 3 6 2 2" xfId="2363" xr:uid="{9596D462-35FC-42E0-B4E9-692DF2C0EDC8}"/>
    <cellStyle name="Normal 9 3 6 2 2 2" xfId="2364" xr:uid="{AE2E228C-2993-4F03-81FF-EDB687022DCC}"/>
    <cellStyle name="Normal 9 3 6 2 2 2 2" xfId="4838" xr:uid="{00CFE0D8-0440-4B17-A8EA-7B87F90DF39F}"/>
    <cellStyle name="Normal 9 3 6 2 2 3" xfId="4837" xr:uid="{AA236A91-D628-44DD-9518-459C1BE1BD9B}"/>
    <cellStyle name="Normal 9 3 6 2 3" xfId="2365" xr:uid="{E09955DD-78BB-4EDD-95C9-D14CDFE4C4DA}"/>
    <cellStyle name="Normal 9 3 6 2 3 2" xfId="4839" xr:uid="{27B62828-7F9C-4F41-ADF3-2CFD4013B299}"/>
    <cellStyle name="Normal 9 3 6 2 4" xfId="4052" xr:uid="{18FF0DC7-95D4-4EF9-B38F-8F65380788A8}"/>
    <cellStyle name="Normal 9 3 6 2 4 2" xfId="4840" xr:uid="{DAB28933-49B9-491F-A4F8-586A2563CAB7}"/>
    <cellStyle name="Normal 9 3 6 2 5" xfId="4836" xr:uid="{C2293E12-E170-4167-BACE-8826C8629174}"/>
    <cellStyle name="Normal 9 3 6 3" xfId="2366" xr:uid="{4F136782-23A4-4653-8AEB-48FD4011C41E}"/>
    <cellStyle name="Normal 9 3 6 3 2" xfId="2367" xr:uid="{8C86DCE1-E776-431C-BD76-AB00C60B2395}"/>
    <cellStyle name="Normal 9 3 6 3 2 2" xfId="4842" xr:uid="{88348BB0-E469-45D0-8EA5-A7338EC6AC94}"/>
    <cellStyle name="Normal 9 3 6 3 3" xfId="4841" xr:uid="{3DC0D32B-59D8-4F28-94AD-D3A1AA9AE021}"/>
    <cellStyle name="Normal 9 3 6 4" xfId="2368" xr:uid="{D3084059-E7F0-4871-80FA-CC39E1AF260B}"/>
    <cellStyle name="Normal 9 3 6 4 2" xfId="4843" xr:uid="{2559DEDE-1A75-473A-ABC1-B3787A68D0B2}"/>
    <cellStyle name="Normal 9 3 6 5" xfId="4053" xr:uid="{3639E0EB-B28D-491F-B4BF-157CAA27B255}"/>
    <cellStyle name="Normal 9 3 6 5 2" xfId="4844" xr:uid="{331EDC39-D423-4898-914D-51E29511CA8A}"/>
    <cellStyle name="Normal 9 3 6 6" xfId="4835" xr:uid="{91D8CAD6-CE97-4A32-9900-B83A35257341}"/>
    <cellStyle name="Normal 9 3 7" xfId="856" xr:uid="{3BEC7510-3D2A-4D97-B86C-5A3E5CCE12EE}"/>
    <cellStyle name="Normal 9 3 7 2" xfId="2369" xr:uid="{C774E33E-6A3C-45A4-826D-FE0FBE9157F7}"/>
    <cellStyle name="Normal 9 3 7 2 2" xfId="2370" xr:uid="{2A2AA55F-24F7-4BF9-A11A-8332F2EB018E}"/>
    <cellStyle name="Normal 9 3 7 2 2 2" xfId="4847" xr:uid="{3F3F8D05-7497-4484-B03B-4851C0A1C381}"/>
    <cellStyle name="Normal 9 3 7 2 3" xfId="4846" xr:uid="{3873A96B-4269-4684-8FDB-C9DE24B57DCB}"/>
    <cellStyle name="Normal 9 3 7 3" xfId="2371" xr:uid="{C0640927-DC04-4951-8063-C86B6742F2D4}"/>
    <cellStyle name="Normal 9 3 7 3 2" xfId="4848" xr:uid="{46B32492-7867-4B5B-9039-2B3239BFAD7A}"/>
    <cellStyle name="Normal 9 3 7 4" xfId="4054" xr:uid="{F5B4919B-A43C-4A2E-BA1E-733A8DD2DC9B}"/>
    <cellStyle name="Normal 9 3 7 4 2" xfId="4849" xr:uid="{6901ECAB-B1FB-487C-A4E0-3E2FFCE29A0C}"/>
    <cellStyle name="Normal 9 3 7 5" xfId="4845" xr:uid="{66253906-BB97-45DE-8AC8-768F6A1AF8EA}"/>
    <cellStyle name="Normal 9 3 8" xfId="2372" xr:uid="{32AA7486-F03F-4BCE-B793-2988F094D8DD}"/>
    <cellStyle name="Normal 9 3 8 2" xfId="2373" xr:uid="{41650C9C-A6BD-4603-8F2C-51AF6D597034}"/>
    <cellStyle name="Normal 9 3 8 2 2" xfId="4851" xr:uid="{16F49CD7-2046-41B6-AF87-C34A4B42866F}"/>
    <cellStyle name="Normal 9 3 8 3" xfId="4055" xr:uid="{30BF8178-1D9F-43BB-A8B9-7999258EC9DB}"/>
    <cellStyle name="Normal 9 3 8 3 2" xfId="4852" xr:uid="{589FEBCB-2F22-46C7-98DC-25D1AD7068C0}"/>
    <cellStyle name="Normal 9 3 8 4" xfId="4056" xr:uid="{3C0212A3-F883-440B-8673-9A70E9B050E9}"/>
    <cellStyle name="Normal 9 3 8 4 2" xfId="4853" xr:uid="{77FF48A3-96B0-486F-A8EF-38EC72563579}"/>
    <cellStyle name="Normal 9 3 8 5" xfId="4850" xr:uid="{9B9CC8D6-D317-44B0-A372-281D81747B0E}"/>
    <cellStyle name="Normal 9 3 9" xfId="2374" xr:uid="{71E9ECA2-7D9B-4C38-B3B6-D7FE62B945B6}"/>
    <cellStyle name="Normal 9 3 9 2" xfId="4854" xr:uid="{9A6464DC-D36F-4802-B6C2-A78A1106A154}"/>
    <cellStyle name="Normal 9 4" xfId="173" xr:uid="{B822B06A-8E63-4C47-8404-77F3851D98B2}"/>
    <cellStyle name="Normal 9 4 10" xfId="4057" xr:uid="{D0F95E3B-6800-4A7B-A21B-81D0A749341F}"/>
    <cellStyle name="Normal 9 4 10 2" xfId="4856" xr:uid="{4AF6FA7B-E1C4-44BB-B47A-4F97B61FE475}"/>
    <cellStyle name="Normal 9 4 11" xfId="4058" xr:uid="{581C1237-57DD-47F6-A140-0368586C5849}"/>
    <cellStyle name="Normal 9 4 11 2" xfId="4857" xr:uid="{41C7B930-8374-4812-B447-CAD3C2490E32}"/>
    <cellStyle name="Normal 9 4 12" xfId="4855" xr:uid="{ED69370E-A739-4D9F-A3DD-014D0902738E}"/>
    <cellStyle name="Normal 9 4 2" xfId="174" xr:uid="{0D074F55-CA5F-4EFC-BD63-E9FD8D56999A}"/>
    <cellStyle name="Normal 9 4 2 10" xfId="4858" xr:uid="{DAF6CDE1-9390-441D-BC94-3BFAF108007D}"/>
    <cellStyle name="Normal 9 4 2 2" xfId="175" xr:uid="{B69360ED-D266-4A1D-9266-CD20DCEBF543}"/>
    <cellStyle name="Normal 9 4 2 2 2" xfId="412" xr:uid="{833E3D86-EA01-40AB-ADA2-C3FBDBC6CA77}"/>
    <cellStyle name="Normal 9 4 2 2 2 2" xfId="857" xr:uid="{368ED4C0-8FCF-4CAB-A68D-4CA6FA4EDCE1}"/>
    <cellStyle name="Normal 9 4 2 2 2 2 2" xfId="2375" xr:uid="{AFBB1BCA-4229-4EE3-B404-975208A6EA73}"/>
    <cellStyle name="Normal 9 4 2 2 2 2 2 2" xfId="2376" xr:uid="{578BD1D9-E7A0-475A-93FA-B5030E9C9498}"/>
    <cellStyle name="Normal 9 4 2 2 2 2 2 2 2" xfId="4863" xr:uid="{86874A4F-2B4D-4F4F-B613-063647D747BA}"/>
    <cellStyle name="Normal 9 4 2 2 2 2 2 3" xfId="4862" xr:uid="{F28C92BF-DBD5-48DF-B7A8-5FB4FB7B731A}"/>
    <cellStyle name="Normal 9 4 2 2 2 2 3" xfId="2377" xr:uid="{82DF3611-A0A3-41FA-87B5-C21B5B6A2A5E}"/>
    <cellStyle name="Normal 9 4 2 2 2 2 3 2" xfId="4864" xr:uid="{7DBD32C2-2D5D-415D-AE04-F50016BFB2D3}"/>
    <cellStyle name="Normal 9 4 2 2 2 2 4" xfId="4059" xr:uid="{AC01FC8F-731C-4EBE-86DD-252FA4D0B650}"/>
    <cellStyle name="Normal 9 4 2 2 2 2 4 2" xfId="4865" xr:uid="{0A40DA7C-ED16-4540-AD63-C83858AEA556}"/>
    <cellStyle name="Normal 9 4 2 2 2 2 5" xfId="4861" xr:uid="{ADACD278-60F0-4D30-89AA-4FD48D39B315}"/>
    <cellStyle name="Normal 9 4 2 2 2 3" xfId="2378" xr:uid="{6DC88492-0777-491E-B7B7-9D266C4D115B}"/>
    <cellStyle name="Normal 9 4 2 2 2 3 2" xfId="2379" xr:uid="{ADB1BBE3-66FD-4D03-9A4F-328B64F07682}"/>
    <cellStyle name="Normal 9 4 2 2 2 3 2 2" xfId="4867" xr:uid="{E67A1F3C-6427-4E15-A3DC-5EDBE16797A6}"/>
    <cellStyle name="Normal 9 4 2 2 2 3 3" xfId="4060" xr:uid="{7FD8E42E-9BDF-4460-9E7D-D22CF720D33F}"/>
    <cellStyle name="Normal 9 4 2 2 2 3 3 2" xfId="4868" xr:uid="{EBF88A25-F330-4594-80CA-2C026914D620}"/>
    <cellStyle name="Normal 9 4 2 2 2 3 4" xfId="4061" xr:uid="{40650E9C-EB7F-462F-B64F-84AEFCDA038C}"/>
    <cellStyle name="Normal 9 4 2 2 2 3 4 2" xfId="4869" xr:uid="{4270EDC5-F744-4AF7-9DD9-D2CA5E0502FF}"/>
    <cellStyle name="Normal 9 4 2 2 2 3 5" xfId="4866" xr:uid="{035BC4B3-D3C7-4114-B20B-9EE69CD234E5}"/>
    <cellStyle name="Normal 9 4 2 2 2 4" xfId="2380" xr:uid="{7F190A55-A687-4BBB-B891-2E7047F99114}"/>
    <cellStyle name="Normal 9 4 2 2 2 4 2" xfId="4870" xr:uid="{17D76A35-2944-44A7-91FC-1B513D389AE5}"/>
    <cellStyle name="Normal 9 4 2 2 2 5" xfId="4062" xr:uid="{7B35D5F4-03FB-4750-A63B-F78A76251BFB}"/>
    <cellStyle name="Normal 9 4 2 2 2 5 2" xfId="4871" xr:uid="{5A50D62D-1EDE-4D0B-BBB5-3D10900BF40F}"/>
    <cellStyle name="Normal 9 4 2 2 2 6" xfId="4063" xr:uid="{7E2BF18B-874D-4003-BB26-E3F4D36904EC}"/>
    <cellStyle name="Normal 9 4 2 2 2 6 2" xfId="4872" xr:uid="{0A68F28F-FDD2-4DB7-AA98-1175E379366E}"/>
    <cellStyle name="Normal 9 4 2 2 2 7" xfId="4860" xr:uid="{26A08399-2F30-4B54-9B02-691D9A36B857}"/>
    <cellStyle name="Normal 9 4 2 2 3" xfId="858" xr:uid="{9185E72F-DEFF-47FC-A5D3-2E6BF4DCB5BA}"/>
    <cellStyle name="Normal 9 4 2 2 3 2" xfId="2381" xr:uid="{3B0572AB-ECF1-47A6-B67C-482DD4C15C94}"/>
    <cellStyle name="Normal 9 4 2 2 3 2 2" xfId="2382" xr:uid="{AD62DB8A-6D7B-4A7E-803C-0D579EB9AC44}"/>
    <cellStyle name="Normal 9 4 2 2 3 2 2 2" xfId="4875" xr:uid="{988B494C-5953-416F-92C0-2478A699D7AF}"/>
    <cellStyle name="Normal 9 4 2 2 3 2 3" xfId="4064" xr:uid="{8D500548-E2E6-4004-8532-B68EF7355FBC}"/>
    <cellStyle name="Normal 9 4 2 2 3 2 3 2" xfId="4876" xr:uid="{E717C4DA-CA9D-405E-A943-7DD2FE9D5439}"/>
    <cellStyle name="Normal 9 4 2 2 3 2 4" xfId="4065" xr:uid="{43BFBDD3-76A7-4A64-94F1-19FB095AA94A}"/>
    <cellStyle name="Normal 9 4 2 2 3 2 4 2" xfId="4877" xr:uid="{E2456ECC-F859-4688-9F3D-70EA4CCF357E}"/>
    <cellStyle name="Normal 9 4 2 2 3 2 5" xfId="4874" xr:uid="{15A3CFE3-B6DF-429F-99BB-660B8B0E32B1}"/>
    <cellStyle name="Normal 9 4 2 2 3 3" xfId="2383" xr:uid="{EF371849-EDDD-4AA7-BE81-38E58742CE8C}"/>
    <cellStyle name="Normal 9 4 2 2 3 3 2" xfId="4878" xr:uid="{FA17DBDD-ABFB-4CCA-A366-D324C1205D2F}"/>
    <cellStyle name="Normal 9 4 2 2 3 4" xfId="4066" xr:uid="{D2AF3A2D-1BE2-4AB4-9823-68CBDC81E0BE}"/>
    <cellStyle name="Normal 9 4 2 2 3 4 2" xfId="4879" xr:uid="{32A26FFA-272D-4D3C-9137-56CC47DC09C5}"/>
    <cellStyle name="Normal 9 4 2 2 3 5" xfId="4067" xr:uid="{FBEB1C86-D10E-4B70-95E1-C1898B641F2B}"/>
    <cellStyle name="Normal 9 4 2 2 3 5 2" xfId="4880" xr:uid="{C455730C-F639-452D-9CDD-7E874E489E63}"/>
    <cellStyle name="Normal 9 4 2 2 3 6" xfId="4873" xr:uid="{306B4956-490D-4F74-ADA0-D3C5BEFE21A1}"/>
    <cellStyle name="Normal 9 4 2 2 4" xfId="2384" xr:uid="{A72E1F9E-CD4C-46B4-BDDC-C07EC157400E}"/>
    <cellStyle name="Normal 9 4 2 2 4 2" xfId="2385" xr:uid="{A4DE75EE-38DE-4EA5-BEEB-6A710F2DEA59}"/>
    <cellStyle name="Normal 9 4 2 2 4 2 2" xfId="4882" xr:uid="{90DC691D-B596-4575-99EE-E9E1D1FFCB7F}"/>
    <cellStyle name="Normal 9 4 2 2 4 3" xfId="4068" xr:uid="{BB5130D1-ABBC-409B-8D5B-155E2E358F02}"/>
    <cellStyle name="Normal 9 4 2 2 4 3 2" xfId="4883" xr:uid="{AA329ECB-21D3-46DF-AE8F-633F05992F78}"/>
    <cellStyle name="Normal 9 4 2 2 4 4" xfId="4069" xr:uid="{93868A93-DEED-4B55-8377-6AC3A9325FED}"/>
    <cellStyle name="Normal 9 4 2 2 4 4 2" xfId="4884" xr:uid="{E8858E02-F8F0-41E6-8C66-3873844418B4}"/>
    <cellStyle name="Normal 9 4 2 2 4 5" xfId="4881" xr:uid="{57509009-CD02-4574-8067-6481357C7129}"/>
    <cellStyle name="Normal 9 4 2 2 5" xfId="2386" xr:uid="{053B6386-1C3B-466D-A8B3-C2F040836E1C}"/>
    <cellStyle name="Normal 9 4 2 2 5 2" xfId="4070" xr:uid="{E3D6834B-251E-4151-BE91-7CD447B268E3}"/>
    <cellStyle name="Normal 9 4 2 2 5 2 2" xfId="4886" xr:uid="{4E4A6D56-7E3B-4A13-879D-F7562FA2F191}"/>
    <cellStyle name="Normal 9 4 2 2 5 3" xfId="4071" xr:uid="{5096B9AC-EC00-46B3-B837-BD4F0A9B00FC}"/>
    <cellStyle name="Normal 9 4 2 2 5 3 2" xfId="4887" xr:uid="{3CECC106-91EF-4070-91F5-01E8B70A9A69}"/>
    <cellStyle name="Normal 9 4 2 2 5 4" xfId="4072" xr:uid="{C55574E0-C96E-4569-BB0F-BAFEDE52B17D}"/>
    <cellStyle name="Normal 9 4 2 2 5 4 2" xfId="4888" xr:uid="{546092AE-215D-4BB0-90B7-16BE3D2F8FC4}"/>
    <cellStyle name="Normal 9 4 2 2 5 5" xfId="4885" xr:uid="{ADC67A7A-6728-4922-9063-83D321A7EA5E}"/>
    <cellStyle name="Normal 9 4 2 2 6" xfId="4073" xr:uid="{D9BB2899-5087-46C8-9B45-76E18CAA1D98}"/>
    <cellStyle name="Normal 9 4 2 2 6 2" xfId="4889" xr:uid="{886BA898-34BD-4ED4-93B6-D03EE6D1480E}"/>
    <cellStyle name="Normal 9 4 2 2 7" xfId="4074" xr:uid="{B9FD1E6E-5C44-47D4-B5BC-8B9D38F48C9C}"/>
    <cellStyle name="Normal 9 4 2 2 7 2" xfId="4890" xr:uid="{26D6C395-E089-411E-983B-26F94380595D}"/>
    <cellStyle name="Normal 9 4 2 2 8" xfId="4075" xr:uid="{E184DF9E-5721-4057-AE70-2BA99814512C}"/>
    <cellStyle name="Normal 9 4 2 2 8 2" xfId="4891" xr:uid="{5BE2138B-9058-4283-9335-EB047B33E041}"/>
    <cellStyle name="Normal 9 4 2 2 9" xfId="4859" xr:uid="{71813261-D1CD-4285-A144-21A984657C4B}"/>
    <cellStyle name="Normal 9 4 2 3" xfId="413" xr:uid="{F5698348-D00B-4297-99B2-4A5EB5BEDD1D}"/>
    <cellStyle name="Normal 9 4 2 3 2" xfId="859" xr:uid="{E8D72EC0-4467-43F7-B924-232A724CA211}"/>
    <cellStyle name="Normal 9 4 2 3 2 2" xfId="860" xr:uid="{46BC001E-3156-4AB4-8A59-B10703484CC6}"/>
    <cellStyle name="Normal 9 4 2 3 2 2 2" xfId="2387" xr:uid="{4606A202-B4D5-4B7A-A655-5991FA46F2F0}"/>
    <cellStyle name="Normal 9 4 2 3 2 2 2 2" xfId="2388" xr:uid="{6A526FD4-A131-4C92-B4B7-FEA7FD91CD18}"/>
    <cellStyle name="Normal 9 4 2 3 2 2 2 2 2" xfId="4896" xr:uid="{75988701-2F01-4985-8172-0A745F91AEC5}"/>
    <cellStyle name="Normal 9 4 2 3 2 2 2 3" xfId="4895" xr:uid="{EBDF6DD7-E6BD-47B9-9878-526529B1CF10}"/>
    <cellStyle name="Normal 9 4 2 3 2 2 3" xfId="2389" xr:uid="{A5DD34AE-5F1A-46D0-8B31-EA2108728BCD}"/>
    <cellStyle name="Normal 9 4 2 3 2 2 3 2" xfId="4897" xr:uid="{38557E39-20B9-4384-92B5-160E3BB1A555}"/>
    <cellStyle name="Normal 9 4 2 3 2 2 4" xfId="4894" xr:uid="{F4ACB6BF-D54D-46A2-AAA5-8809654B123D}"/>
    <cellStyle name="Normal 9 4 2 3 2 3" xfId="2390" xr:uid="{0E820819-9ADA-41BE-9445-3071AD06FC24}"/>
    <cellStyle name="Normal 9 4 2 3 2 3 2" xfId="2391" xr:uid="{B2A7022E-72CF-4E17-86DF-FF7A6003EABC}"/>
    <cellStyle name="Normal 9 4 2 3 2 3 2 2" xfId="4899" xr:uid="{4FA7B181-9DB9-4782-862B-DA98AE96B004}"/>
    <cellStyle name="Normal 9 4 2 3 2 3 3" xfId="4898" xr:uid="{FD8EBE29-F177-4E14-BE69-51ECAEEF88C9}"/>
    <cellStyle name="Normal 9 4 2 3 2 4" xfId="2392" xr:uid="{69860655-C044-4EE1-9068-F8EF8E87A096}"/>
    <cellStyle name="Normal 9 4 2 3 2 4 2" xfId="4900" xr:uid="{323D7F95-95DB-43AD-99E4-DCA337D183D2}"/>
    <cellStyle name="Normal 9 4 2 3 2 5" xfId="4893" xr:uid="{3005A9DA-5511-4C58-AF91-D02894822B4B}"/>
    <cellStyle name="Normal 9 4 2 3 3" xfId="861" xr:uid="{139F9D36-1B17-4D48-B8A4-CB6A16E09128}"/>
    <cellStyle name="Normal 9 4 2 3 3 2" xfId="2393" xr:uid="{45A326E4-B871-4D53-B961-CB114A2B2637}"/>
    <cellStyle name="Normal 9 4 2 3 3 2 2" xfId="2394" xr:uid="{DA00E7BF-7264-438B-A5F3-487B517C99AA}"/>
    <cellStyle name="Normal 9 4 2 3 3 2 2 2" xfId="4903" xr:uid="{6D0FBDCB-C614-4751-9A26-159D9AAEA86C}"/>
    <cellStyle name="Normal 9 4 2 3 3 2 3" xfId="4902" xr:uid="{4691E3C3-1B27-4627-B980-38BCF2297EAB}"/>
    <cellStyle name="Normal 9 4 2 3 3 3" xfId="2395" xr:uid="{2DF266C7-C603-4445-8527-B1B6A430D35C}"/>
    <cellStyle name="Normal 9 4 2 3 3 3 2" xfId="4904" xr:uid="{9050DBC7-B72E-4A2D-988A-A2CE4D2BA2DB}"/>
    <cellStyle name="Normal 9 4 2 3 3 4" xfId="4076" xr:uid="{AA0EB577-AC17-4771-A697-76C61ED9C23E}"/>
    <cellStyle name="Normal 9 4 2 3 3 4 2" xfId="4905" xr:uid="{CE1B939D-16E0-4658-8979-9E8E2A43AC7B}"/>
    <cellStyle name="Normal 9 4 2 3 3 5" xfId="4901" xr:uid="{B071D513-E81B-43F3-98CE-7AA26B61F19A}"/>
    <cellStyle name="Normal 9 4 2 3 4" xfId="2396" xr:uid="{A28A95E5-3600-4F5F-AE9B-A4532E192CED}"/>
    <cellStyle name="Normal 9 4 2 3 4 2" xfId="2397" xr:uid="{FA544A0B-F048-4E69-BF3C-F0A93AC058BE}"/>
    <cellStyle name="Normal 9 4 2 3 4 2 2" xfId="4907" xr:uid="{638D70DD-0927-4C99-82F4-029CD7E10B92}"/>
    <cellStyle name="Normal 9 4 2 3 4 3" xfId="4906" xr:uid="{C4E7C322-DB76-44A5-B23F-5D5D9C6EAE53}"/>
    <cellStyle name="Normal 9 4 2 3 5" xfId="2398" xr:uid="{2E462777-E700-460C-923C-B6CF5A58D728}"/>
    <cellStyle name="Normal 9 4 2 3 5 2" xfId="4908" xr:uid="{DF345AA2-2FF8-4A09-9D5F-126D6D49E154}"/>
    <cellStyle name="Normal 9 4 2 3 6" xfId="4077" xr:uid="{DD479B0B-A49B-42FB-B8C7-5863A1CE62B1}"/>
    <cellStyle name="Normal 9 4 2 3 6 2" xfId="4909" xr:uid="{0AF7629B-D6D7-4403-9ACC-1DA1D527206C}"/>
    <cellStyle name="Normal 9 4 2 3 7" xfId="4892" xr:uid="{AA0B2F9A-04D0-43D9-959E-11B8C2DB613C}"/>
    <cellStyle name="Normal 9 4 2 4" xfId="414" xr:uid="{E3A07381-1EE2-41CB-87D3-44697CC3708F}"/>
    <cellStyle name="Normal 9 4 2 4 2" xfId="862" xr:uid="{14E7C2D3-DB3C-44F8-807F-696484D96CB8}"/>
    <cellStyle name="Normal 9 4 2 4 2 2" xfId="2399" xr:uid="{0B45E65D-F4C1-49EA-AD23-4A8EF00EB1F4}"/>
    <cellStyle name="Normal 9 4 2 4 2 2 2" xfId="2400" xr:uid="{A6D49143-5053-4E8B-92A2-BC4D8FFF0C4A}"/>
    <cellStyle name="Normal 9 4 2 4 2 2 2 2" xfId="4913" xr:uid="{B59AA603-BB4B-4EF3-8897-399AE3BBDA21}"/>
    <cellStyle name="Normal 9 4 2 4 2 2 3" xfId="4912" xr:uid="{DCA887E8-F3CD-4DD1-9F31-D4870AF489C4}"/>
    <cellStyle name="Normal 9 4 2 4 2 3" xfId="2401" xr:uid="{7DC70907-29D3-4CF8-B2B7-B92A2A2D7FA4}"/>
    <cellStyle name="Normal 9 4 2 4 2 3 2" xfId="4914" xr:uid="{B2551BB6-9507-4D38-ACB8-1466C267F6E5}"/>
    <cellStyle name="Normal 9 4 2 4 2 4" xfId="4078" xr:uid="{E25B6D5B-B06A-4863-8D07-661093E54E2A}"/>
    <cellStyle name="Normal 9 4 2 4 2 4 2" xfId="4915" xr:uid="{A42B471D-9981-44C9-9139-144270AF0368}"/>
    <cellStyle name="Normal 9 4 2 4 2 5" xfId="4911" xr:uid="{9F77B51E-C4BA-4562-ADF1-08C4618369C7}"/>
    <cellStyle name="Normal 9 4 2 4 3" xfId="2402" xr:uid="{84132921-7398-40B6-95A2-82EA4F8A0558}"/>
    <cellStyle name="Normal 9 4 2 4 3 2" xfId="2403" xr:uid="{8DBFA3E0-D8D4-4155-B692-C11FED000E27}"/>
    <cellStyle name="Normal 9 4 2 4 3 2 2" xfId="4917" xr:uid="{30D1E11B-9B25-4AFB-B560-DA4A0D67C6BA}"/>
    <cellStyle name="Normal 9 4 2 4 3 3" xfId="4916" xr:uid="{FC594517-C777-490A-819B-6D95E27A5084}"/>
    <cellStyle name="Normal 9 4 2 4 4" xfId="2404" xr:uid="{642DF418-D5F7-46A6-9937-45F68AAECD1B}"/>
    <cellStyle name="Normal 9 4 2 4 4 2" xfId="4918" xr:uid="{D7B92DFC-B31D-4732-A59E-7D1A326AF7AD}"/>
    <cellStyle name="Normal 9 4 2 4 5" xfId="4079" xr:uid="{5C66A496-DE18-42FB-8A7F-7034A7D82C97}"/>
    <cellStyle name="Normal 9 4 2 4 5 2" xfId="4919" xr:uid="{B1034678-6051-420F-9E8E-D26479B1E96C}"/>
    <cellStyle name="Normal 9 4 2 4 6" xfId="4910" xr:uid="{28C56844-18E2-4BBA-8429-688C2F06B7CB}"/>
    <cellStyle name="Normal 9 4 2 5" xfId="415" xr:uid="{1EB1BC3E-B1FA-4AC2-90C2-8F6EF741D06C}"/>
    <cellStyle name="Normal 9 4 2 5 2" xfId="2405" xr:uid="{C7638DCB-76C6-43F1-BFE3-DB22CE693850}"/>
    <cellStyle name="Normal 9 4 2 5 2 2" xfId="2406" xr:uid="{BC631F64-1759-472E-9EE1-AAEA4A67CEED}"/>
    <cellStyle name="Normal 9 4 2 5 2 2 2" xfId="4922" xr:uid="{AB5C84B5-887A-4942-A84F-EA773BA540BF}"/>
    <cellStyle name="Normal 9 4 2 5 2 3" xfId="4921" xr:uid="{671400A3-B374-4AE2-9774-94797CFE1EC8}"/>
    <cellStyle name="Normal 9 4 2 5 3" xfId="2407" xr:uid="{C19B29D4-F4FD-4549-A3C0-490DB6384BF5}"/>
    <cellStyle name="Normal 9 4 2 5 3 2" xfId="4923" xr:uid="{7557B24B-DCBE-47B0-ABD7-A59829FA6055}"/>
    <cellStyle name="Normal 9 4 2 5 4" xfId="4080" xr:uid="{C6405E94-2297-4E6B-A289-C5BF90CAF3D6}"/>
    <cellStyle name="Normal 9 4 2 5 4 2" xfId="4924" xr:uid="{81DAAF41-CE13-47CB-B393-E3C92B6641D5}"/>
    <cellStyle name="Normal 9 4 2 5 5" xfId="4920" xr:uid="{E5CCED6A-CE25-4500-8836-3390BC5017B9}"/>
    <cellStyle name="Normal 9 4 2 6" xfId="2408" xr:uid="{BCA0C524-3799-4194-AAF3-E50E9A16B088}"/>
    <cellStyle name="Normal 9 4 2 6 2" xfId="2409" xr:uid="{05B7C76A-0DD3-45C9-B119-2567A17D993B}"/>
    <cellStyle name="Normal 9 4 2 6 2 2" xfId="4926" xr:uid="{E982F551-6FC5-4171-9F75-AD450A2D7571}"/>
    <cellStyle name="Normal 9 4 2 6 3" xfId="4081" xr:uid="{81D8F6E1-56D3-4918-8D79-2540459A3C99}"/>
    <cellStyle name="Normal 9 4 2 6 3 2" xfId="4927" xr:uid="{08CA04AE-36EA-453B-B8F8-C7BCADC950BD}"/>
    <cellStyle name="Normal 9 4 2 6 4" xfId="4082" xr:uid="{770C0D88-57FA-4537-A44C-71FA5DE946A6}"/>
    <cellStyle name="Normal 9 4 2 6 4 2" xfId="4928" xr:uid="{9FA6B934-8D07-4FBC-BFA3-E3B6057EC8C3}"/>
    <cellStyle name="Normal 9 4 2 6 5" xfId="4925" xr:uid="{D79B406E-265E-4394-89BB-A33CE521139D}"/>
    <cellStyle name="Normal 9 4 2 7" xfId="2410" xr:uid="{50354925-FA84-41A8-A326-5F812BF23A7D}"/>
    <cellStyle name="Normal 9 4 2 7 2" xfId="4929" xr:uid="{7BFFDE51-427B-480F-8F53-AF65CB668B22}"/>
    <cellStyle name="Normal 9 4 2 8" xfId="4083" xr:uid="{D6AE9680-2817-4AB7-ABE7-ABA926467F4A}"/>
    <cellStyle name="Normal 9 4 2 8 2" xfId="4930" xr:uid="{1DC1EE9A-CEA1-4882-8A7A-8133A97934EC}"/>
    <cellStyle name="Normal 9 4 2 9" xfId="4084" xr:uid="{C24E514D-6EE8-498F-9871-A6208FF09714}"/>
    <cellStyle name="Normal 9 4 2 9 2" xfId="4931" xr:uid="{C7470247-162D-46BE-9D7D-4E743C66819F}"/>
    <cellStyle name="Normal 9 4 3" xfId="176" xr:uid="{653472CE-133F-4587-9451-1135FE4DFEDD}"/>
    <cellStyle name="Normal 9 4 3 2" xfId="177" xr:uid="{6095B955-4E3A-42A3-81C1-E4D321671C8E}"/>
    <cellStyle name="Normal 9 4 3 2 2" xfId="863" xr:uid="{7698485C-D1E3-4652-ABF7-F70EB5738882}"/>
    <cellStyle name="Normal 9 4 3 2 2 2" xfId="2411" xr:uid="{11462B94-7CEB-4619-9FED-7F55DE8FFB18}"/>
    <cellStyle name="Normal 9 4 3 2 2 2 2" xfId="2412" xr:uid="{E4678898-4E94-45F2-9A9E-F83534353904}"/>
    <cellStyle name="Normal 9 4 3 2 2 2 2 2" xfId="4500" xr:uid="{D0A7CAD8-86D5-48D2-BDB2-A6CD3DFBE8D9}"/>
    <cellStyle name="Normal 9 4 3 2 2 2 2 2 2" xfId="5307" xr:uid="{8E08A51E-7011-40C1-B6D0-ED9CEC58AC0B}"/>
    <cellStyle name="Normal 9 4 3 2 2 2 2 2 3" xfId="4936" xr:uid="{4AF2C907-B87C-485D-8D93-FA353EB8EB24}"/>
    <cellStyle name="Normal 9 4 3 2 2 2 3" xfId="4501" xr:uid="{AE72366F-DEA8-4F96-8626-7BC089A71221}"/>
    <cellStyle name="Normal 9 4 3 2 2 2 3 2" xfId="5308" xr:uid="{103CB7B9-BD21-4B76-B171-FA96C262FC6D}"/>
    <cellStyle name="Normal 9 4 3 2 2 2 3 3" xfId="4935" xr:uid="{EC3027A4-BC6B-4D7F-9C5C-086507FAF1A6}"/>
    <cellStyle name="Normal 9 4 3 2 2 3" xfId="2413" xr:uid="{953791E7-7E58-4697-9BF3-FCA10458E335}"/>
    <cellStyle name="Normal 9 4 3 2 2 3 2" xfId="4502" xr:uid="{AA8CD3A1-EFF6-4EF6-9E2F-1DB89DFD90D1}"/>
    <cellStyle name="Normal 9 4 3 2 2 3 2 2" xfId="5309" xr:uid="{0E292DF3-7BFD-4E3B-8A37-1BBA1A83776B}"/>
    <cellStyle name="Normal 9 4 3 2 2 3 2 3" xfId="4937" xr:uid="{F84C55F5-B7E1-42AA-A480-BBDBD329E3EA}"/>
    <cellStyle name="Normal 9 4 3 2 2 4" xfId="4085" xr:uid="{82A539FD-A1A2-4A99-A693-9DB9A0A418AD}"/>
    <cellStyle name="Normal 9 4 3 2 2 4 2" xfId="4938" xr:uid="{45016E11-8C5B-44A8-B9B9-D753A6F59ED7}"/>
    <cellStyle name="Normal 9 4 3 2 2 5" xfId="4934" xr:uid="{89DA14FA-326F-45FA-98E7-387A067C3F62}"/>
    <cellStyle name="Normal 9 4 3 2 3" xfId="2414" xr:uid="{AF115F6F-A075-4EE7-8A0F-73BFB6062EC7}"/>
    <cellStyle name="Normal 9 4 3 2 3 2" xfId="2415" xr:uid="{ABBD8F27-D952-4237-AEA8-03483637FC3E}"/>
    <cellStyle name="Normal 9 4 3 2 3 2 2" xfId="4503" xr:uid="{48BE24DE-084F-47C4-9C12-A8D001CD15BC}"/>
    <cellStyle name="Normal 9 4 3 2 3 2 2 2" xfId="5310" xr:uid="{CDD893AE-2C2F-4E7C-B03B-1264E68C9F03}"/>
    <cellStyle name="Normal 9 4 3 2 3 2 2 3" xfId="4940" xr:uid="{45347AFA-9C1A-4BA2-9670-D35E9F79C891}"/>
    <cellStyle name="Normal 9 4 3 2 3 3" xfId="4086" xr:uid="{59D171D6-1610-4360-B2BD-30EFE432FE7F}"/>
    <cellStyle name="Normal 9 4 3 2 3 3 2" xfId="4941" xr:uid="{C5059331-C623-4552-B029-7D4CB1149970}"/>
    <cellStyle name="Normal 9 4 3 2 3 4" xfId="4087" xr:uid="{C855EC9F-F6B1-4B74-B50C-757F8930919E}"/>
    <cellStyle name="Normal 9 4 3 2 3 4 2" xfId="4942" xr:uid="{A8EE2C00-445E-482E-8F49-AE52543D89D9}"/>
    <cellStyle name="Normal 9 4 3 2 3 5" xfId="4939" xr:uid="{BDD0434F-E5CB-46A3-A42E-CDEBDEB524DF}"/>
    <cellStyle name="Normal 9 4 3 2 4" xfId="2416" xr:uid="{434ADD90-A49F-425A-8478-4740D40F1583}"/>
    <cellStyle name="Normal 9 4 3 2 4 2" xfId="4504" xr:uid="{4F1D1A02-998A-4978-BDF7-241B83848A20}"/>
    <cellStyle name="Normal 9 4 3 2 4 2 2" xfId="5311" xr:uid="{85788C02-3AD9-411B-87FF-F73CBE008F92}"/>
    <cellStyle name="Normal 9 4 3 2 4 2 3" xfId="4943" xr:uid="{BD8C6A47-C336-4676-AE39-5DD4240752F6}"/>
    <cellStyle name="Normal 9 4 3 2 5" xfId="4088" xr:uid="{E4B603D1-4F8C-4B05-9173-EB08E69A1A3F}"/>
    <cellStyle name="Normal 9 4 3 2 5 2" xfId="4944" xr:uid="{3D71B5E1-487B-44E5-920F-215E4C61D0A4}"/>
    <cellStyle name="Normal 9 4 3 2 6" xfId="4089" xr:uid="{621F244C-7BE0-4E1F-8F29-5A9810C8409B}"/>
    <cellStyle name="Normal 9 4 3 2 6 2" xfId="4945" xr:uid="{2E8CF34D-F77F-410F-A1C7-30C84042DA14}"/>
    <cellStyle name="Normal 9 4 3 2 7" xfId="4933" xr:uid="{1E2A745B-5189-4E8F-90B6-339A11EC5485}"/>
    <cellStyle name="Normal 9 4 3 3" xfId="416" xr:uid="{7B5CA7DD-8B42-4032-AA87-A20587E64369}"/>
    <cellStyle name="Normal 9 4 3 3 2" xfId="2417" xr:uid="{7BC5BDB4-FC9E-433D-AAF7-87FCF73BDBBD}"/>
    <cellStyle name="Normal 9 4 3 3 2 2" xfId="2418" xr:uid="{0F86578D-42E7-4709-A4FF-71038D5CEBD9}"/>
    <cellStyle name="Normal 9 4 3 3 2 2 2" xfId="4505" xr:uid="{17E3F113-C0BD-4B71-81C4-778FE5A9FC85}"/>
    <cellStyle name="Normal 9 4 3 3 2 2 2 2" xfId="5312" xr:uid="{31A1E1A9-7DEB-44F2-8467-D88DF3FB264B}"/>
    <cellStyle name="Normal 9 4 3 3 2 2 2 3" xfId="4948" xr:uid="{12A0429F-D5A7-4E40-8522-F8D15CA39653}"/>
    <cellStyle name="Normal 9 4 3 3 2 3" xfId="4090" xr:uid="{16EDD31E-AD4C-4D0D-A28E-6824E5EBE5F9}"/>
    <cellStyle name="Normal 9 4 3 3 2 3 2" xfId="4949" xr:uid="{7647286D-977E-42AE-A238-FF4250F5ED48}"/>
    <cellStyle name="Normal 9 4 3 3 2 4" xfId="4091" xr:uid="{9B59E49A-F63A-4435-999C-CF9C7AEB726D}"/>
    <cellStyle name="Normal 9 4 3 3 2 4 2" xfId="4950" xr:uid="{C2E91E1E-8D29-4FB2-AAFD-846D237814F5}"/>
    <cellStyle name="Normal 9 4 3 3 2 5" xfId="4947" xr:uid="{03934878-4830-4937-92B3-20EC62B1A289}"/>
    <cellStyle name="Normal 9 4 3 3 3" xfId="2419" xr:uid="{483820D4-17B6-493E-8E8F-CF2F910735C7}"/>
    <cellStyle name="Normal 9 4 3 3 3 2" xfId="4506" xr:uid="{EBB9A2FE-06BE-4CBA-8D65-57DC198D92DB}"/>
    <cellStyle name="Normal 9 4 3 3 3 2 2" xfId="5313" xr:uid="{D2B21A92-A1FE-4F5F-834E-FA148F48AEBE}"/>
    <cellStyle name="Normal 9 4 3 3 3 2 3" xfId="4951" xr:uid="{A1175495-4CD5-4EDB-A683-5CE512A840EC}"/>
    <cellStyle name="Normal 9 4 3 3 4" xfId="4092" xr:uid="{D5FE4F06-95F6-40E4-846B-BF02416D70F6}"/>
    <cellStyle name="Normal 9 4 3 3 4 2" xfId="4952" xr:uid="{CE22121E-EBE5-4821-BF5A-7755EFD1F512}"/>
    <cellStyle name="Normal 9 4 3 3 5" xfId="4093" xr:uid="{22825F13-60A5-4952-B65F-5CDAB2C175C7}"/>
    <cellStyle name="Normal 9 4 3 3 5 2" xfId="4953" xr:uid="{86EA17BF-56F4-4DC4-948D-55BB2A9BCAA9}"/>
    <cellStyle name="Normal 9 4 3 3 6" xfId="4946" xr:uid="{CB6EBA39-85BB-43B9-882F-894E08A0AA44}"/>
    <cellStyle name="Normal 9 4 3 4" xfId="2420" xr:uid="{EA09AAF1-D08A-4D68-B36B-5EAA8510DB20}"/>
    <cellStyle name="Normal 9 4 3 4 2" xfId="2421" xr:uid="{D2233A39-3AEF-4137-8EDB-735ABD2D8B35}"/>
    <cellStyle name="Normal 9 4 3 4 2 2" xfId="4507" xr:uid="{8D2E5F3F-98EB-4AA3-95C5-0A05529B84E6}"/>
    <cellStyle name="Normal 9 4 3 4 2 2 2" xfId="5314" xr:uid="{E365760A-2B9C-4D2E-A1F5-6EC066E07EF4}"/>
    <cellStyle name="Normal 9 4 3 4 2 2 3" xfId="4955" xr:uid="{78CDFE4D-1098-4EA8-9264-9410C95E7B4B}"/>
    <cellStyle name="Normal 9 4 3 4 3" xfId="4094" xr:uid="{522D35CE-5B21-4E99-8397-E57579197CF5}"/>
    <cellStyle name="Normal 9 4 3 4 3 2" xfId="4956" xr:uid="{3F2970BF-A834-4CE7-8ED9-4D4CBFB608E4}"/>
    <cellStyle name="Normal 9 4 3 4 4" xfId="4095" xr:uid="{86E55BD4-7933-47A1-9EC8-3E847EF46C0A}"/>
    <cellStyle name="Normal 9 4 3 4 4 2" xfId="4957" xr:uid="{07C4BBDA-0C8B-458E-B5E9-5114E06A3C24}"/>
    <cellStyle name="Normal 9 4 3 4 5" xfId="4954" xr:uid="{A4E87EC1-196E-48D7-8C7B-8D14CCEC7F17}"/>
    <cellStyle name="Normal 9 4 3 5" xfId="2422" xr:uid="{C08ED3C9-BD0C-44B1-AA7C-811FC323B866}"/>
    <cellStyle name="Normal 9 4 3 5 2" xfId="4096" xr:uid="{391F3FD5-A194-4E1A-A100-48FC95A11369}"/>
    <cellStyle name="Normal 9 4 3 5 2 2" xfId="4959" xr:uid="{BBA81891-CB12-403B-9E77-B9C770C31A7F}"/>
    <cellStyle name="Normal 9 4 3 5 3" xfId="4097" xr:uid="{6F09297C-2561-4BE9-9DCF-8A1A850B4532}"/>
    <cellStyle name="Normal 9 4 3 5 3 2" xfId="4960" xr:uid="{8B90330D-5B83-45C9-BBA5-5AB2ABD8B442}"/>
    <cellStyle name="Normal 9 4 3 5 4" xfId="4098" xr:uid="{601200ED-A91B-45AD-B6CE-851AADC82DCD}"/>
    <cellStyle name="Normal 9 4 3 5 4 2" xfId="4961" xr:uid="{539BCDA8-886E-481F-9344-85AF40EF3522}"/>
    <cellStyle name="Normal 9 4 3 5 5" xfId="4958" xr:uid="{7E89568A-1BD0-4EB5-9E82-D5AA90AE7753}"/>
    <cellStyle name="Normal 9 4 3 6" xfId="4099" xr:uid="{2F83EED9-F170-47E8-944E-66D18A681E67}"/>
    <cellStyle name="Normal 9 4 3 6 2" xfId="4962" xr:uid="{F8437F52-9512-478F-B0F9-835D72100E51}"/>
    <cellStyle name="Normal 9 4 3 7" xfId="4100" xr:uid="{137A0407-DBDD-4D45-9851-1F5AB404603D}"/>
    <cellStyle name="Normal 9 4 3 7 2" xfId="4963" xr:uid="{104A0A8B-2DFE-430D-B9B8-C1CC788D6D23}"/>
    <cellStyle name="Normal 9 4 3 8" xfId="4101" xr:uid="{DF550202-3ABD-4930-9A66-470E3ACE73CE}"/>
    <cellStyle name="Normal 9 4 3 8 2" xfId="4964" xr:uid="{D4C5976B-4303-4694-B263-4ED92120F031}"/>
    <cellStyle name="Normal 9 4 3 9" xfId="4932" xr:uid="{7F4AD999-8F2F-4216-9D61-391FE7D9AF6D}"/>
    <cellStyle name="Normal 9 4 4" xfId="178" xr:uid="{15D04414-AD28-47AC-8961-35DE06A0A306}"/>
    <cellStyle name="Normal 9 4 4 2" xfId="864" xr:uid="{A3FAB5C5-9F72-48B9-96D0-4A8C4E3EDEE7}"/>
    <cellStyle name="Normal 9 4 4 2 2" xfId="865" xr:uid="{AEE2FA94-F7EA-4C68-8E29-D85E25295288}"/>
    <cellStyle name="Normal 9 4 4 2 2 2" xfId="2423" xr:uid="{8A76D6A0-CE09-411C-B9B6-51FC92689512}"/>
    <cellStyle name="Normal 9 4 4 2 2 2 2" xfId="2424" xr:uid="{93F2539B-F977-4566-A71C-C3C64731D1E4}"/>
    <cellStyle name="Normal 9 4 4 2 2 2 2 2" xfId="4969" xr:uid="{C8CE601B-D7E2-44A9-A12E-8040534DD841}"/>
    <cellStyle name="Normal 9 4 4 2 2 2 3" xfId="4968" xr:uid="{889BF4C5-6689-42A2-A858-F21CEDF6E3E0}"/>
    <cellStyle name="Normal 9 4 4 2 2 3" xfId="2425" xr:uid="{FC94F1F8-856E-49F8-9723-22F213A3865C}"/>
    <cellStyle name="Normal 9 4 4 2 2 3 2" xfId="4970" xr:uid="{A9D10D7F-E24D-4E2B-8868-79AE42D42E8E}"/>
    <cellStyle name="Normal 9 4 4 2 2 4" xfId="4102" xr:uid="{FAC733CE-167C-4445-8542-08A6EB6F81F9}"/>
    <cellStyle name="Normal 9 4 4 2 2 4 2" xfId="4971" xr:uid="{C5F45B65-B711-4C5B-9E13-0563C08E2B2B}"/>
    <cellStyle name="Normal 9 4 4 2 2 5" xfId="4967" xr:uid="{91EDE0A6-2013-42AA-9362-D7FB0AADAFE7}"/>
    <cellStyle name="Normal 9 4 4 2 3" xfId="2426" xr:uid="{EE5A195B-C5EB-4C83-9061-7344C861E90E}"/>
    <cellStyle name="Normal 9 4 4 2 3 2" xfId="2427" xr:uid="{B64C9C37-15B8-4228-B66E-58900741A79E}"/>
    <cellStyle name="Normal 9 4 4 2 3 2 2" xfId="4973" xr:uid="{8E5F9F5E-B19E-43F7-A941-154B8A2549AF}"/>
    <cellStyle name="Normal 9 4 4 2 3 3" xfId="4972" xr:uid="{1FDADF04-21C5-469B-8722-3E6A5345E0DD}"/>
    <cellStyle name="Normal 9 4 4 2 4" xfId="2428" xr:uid="{67A3FDB6-80B7-4C58-91E2-6B19AD07A7EC}"/>
    <cellStyle name="Normal 9 4 4 2 4 2" xfId="4974" xr:uid="{DDC1D7DB-B194-40D2-A8DB-BDA8F47E68D6}"/>
    <cellStyle name="Normal 9 4 4 2 5" xfId="4103" xr:uid="{CF57B7D2-347E-428C-AF0B-6E289EE94742}"/>
    <cellStyle name="Normal 9 4 4 2 5 2" xfId="4975" xr:uid="{856C856C-023F-4BE8-8DF7-FEF5947B7E0C}"/>
    <cellStyle name="Normal 9 4 4 2 6" xfId="4966" xr:uid="{662BEE47-957B-4ED8-98F3-976080EB69CC}"/>
    <cellStyle name="Normal 9 4 4 3" xfId="866" xr:uid="{0B573839-4E7F-41D0-89F6-A5EBAB566CCC}"/>
    <cellStyle name="Normal 9 4 4 3 2" xfId="2429" xr:uid="{7689510A-41BC-4172-AFE5-8382069A0161}"/>
    <cellStyle name="Normal 9 4 4 3 2 2" xfId="2430" xr:uid="{61E8A40A-257E-4CB8-A977-D362DB74919A}"/>
    <cellStyle name="Normal 9 4 4 3 2 2 2" xfId="4978" xr:uid="{08C354C1-0B97-48E9-AE80-B15AA8B3A34D}"/>
    <cellStyle name="Normal 9 4 4 3 2 3" xfId="4977" xr:uid="{CDBBAAAF-936A-46BB-972F-E401C7A89103}"/>
    <cellStyle name="Normal 9 4 4 3 3" xfId="2431" xr:uid="{D747D089-D348-44AA-B207-69F8ED010621}"/>
    <cellStyle name="Normal 9 4 4 3 3 2" xfId="4979" xr:uid="{962D8F2B-1B76-400D-B7AD-1FF6026E07D2}"/>
    <cellStyle name="Normal 9 4 4 3 4" xfId="4104" xr:uid="{6742647E-1C5C-42CA-A7DC-249284BE9F0F}"/>
    <cellStyle name="Normal 9 4 4 3 4 2" xfId="4980" xr:uid="{B923B610-C5D9-49B9-94E2-DAEC26EF7CCF}"/>
    <cellStyle name="Normal 9 4 4 3 5" xfId="4976" xr:uid="{0122CE51-FFC9-4A36-BC59-C81638399345}"/>
    <cellStyle name="Normal 9 4 4 4" xfId="2432" xr:uid="{B1BAD43A-4720-43E4-90FB-8DA67A0F9B6E}"/>
    <cellStyle name="Normal 9 4 4 4 2" xfId="2433" xr:uid="{046E9294-403B-49B7-A7AB-95E6299E9188}"/>
    <cellStyle name="Normal 9 4 4 4 2 2" xfId="4982" xr:uid="{7815BCE5-EB12-4FD1-9BDD-FC6B3BF747F6}"/>
    <cellStyle name="Normal 9 4 4 4 3" xfId="4105" xr:uid="{25D05DA3-272E-4268-90C4-16AC7769F791}"/>
    <cellStyle name="Normal 9 4 4 4 3 2" xfId="4983" xr:uid="{587A9687-A5C8-47CE-87A8-7582679BB2ED}"/>
    <cellStyle name="Normal 9 4 4 4 4" xfId="4106" xr:uid="{37D254FE-B7B7-4F4C-8340-1F31E0655286}"/>
    <cellStyle name="Normal 9 4 4 4 4 2" xfId="4984" xr:uid="{A3833B6D-4F88-4EB8-9528-610EAD279F49}"/>
    <cellStyle name="Normal 9 4 4 4 5" xfId="4981" xr:uid="{C1E7D41F-E848-4744-B285-51B76E609881}"/>
    <cellStyle name="Normal 9 4 4 5" xfId="2434" xr:uid="{E2EE4FD4-D82D-4BAB-98D2-D7312AC1D5A2}"/>
    <cellStyle name="Normal 9 4 4 5 2" xfId="4985" xr:uid="{C657ADDD-2009-474D-8D1C-E56E19400873}"/>
    <cellStyle name="Normal 9 4 4 6" xfId="4107" xr:uid="{3FF69EB4-6D9A-42F5-A5FF-0B7F9B5EAD7D}"/>
    <cellStyle name="Normal 9 4 4 6 2" xfId="4986" xr:uid="{8C9019F2-B7F6-4724-ACBA-F9A960C286AE}"/>
    <cellStyle name="Normal 9 4 4 7" xfId="4108" xr:uid="{4DB39E30-3F4E-453F-96DD-0741780DB917}"/>
    <cellStyle name="Normal 9 4 4 7 2" xfId="4987" xr:uid="{B16B8655-90A7-4EFF-82B1-F50146C8A359}"/>
    <cellStyle name="Normal 9 4 4 8" xfId="4965" xr:uid="{83AF47AC-8A10-4FFD-B58C-DA79E07365A6}"/>
    <cellStyle name="Normal 9 4 5" xfId="417" xr:uid="{C2B6AEAE-CE81-4C46-BEAD-D65E0617D2D6}"/>
    <cellStyle name="Normal 9 4 5 2" xfId="867" xr:uid="{522DE68D-54A0-4AFD-90B0-237F5B9CC2B5}"/>
    <cellStyle name="Normal 9 4 5 2 2" xfId="2435" xr:uid="{CC83456F-1A65-4408-A70A-EF545150B826}"/>
    <cellStyle name="Normal 9 4 5 2 2 2" xfId="2436" xr:uid="{6B6D54EA-B9B6-460E-8AAD-34C3E1335532}"/>
    <cellStyle name="Normal 9 4 5 2 2 2 2" xfId="4991" xr:uid="{3C89DD47-C497-4920-B4FD-AD5415B887D5}"/>
    <cellStyle name="Normal 9 4 5 2 2 3" xfId="4990" xr:uid="{FAB37532-2DDA-4091-9DF9-5C7EAE666511}"/>
    <cellStyle name="Normal 9 4 5 2 3" xfId="2437" xr:uid="{70CB3526-EC18-456E-A4D6-06EEB774F28B}"/>
    <cellStyle name="Normal 9 4 5 2 3 2" xfId="4992" xr:uid="{69128C2A-3683-4148-9F61-0DF162AF33D8}"/>
    <cellStyle name="Normal 9 4 5 2 4" xfId="4109" xr:uid="{5B670E6C-CD97-4E64-A5E4-0F4ADBBB8D55}"/>
    <cellStyle name="Normal 9 4 5 2 4 2" xfId="4993" xr:uid="{2A6B6B41-BF90-4AEF-BF6D-BEA9DB027EA3}"/>
    <cellStyle name="Normal 9 4 5 2 5" xfId="4989" xr:uid="{69B1FF00-6D94-46C2-BD6D-0FAECB38D3B5}"/>
    <cellStyle name="Normal 9 4 5 3" xfId="2438" xr:uid="{5E22E9C0-67F1-43CE-8AFC-B806A98EBE99}"/>
    <cellStyle name="Normal 9 4 5 3 2" xfId="2439" xr:uid="{BD43C262-5EE6-4256-9ABA-60FE0E09E07E}"/>
    <cellStyle name="Normal 9 4 5 3 2 2" xfId="4995" xr:uid="{2ED38184-E8E8-4BBD-B1E2-4ABBE97CBE65}"/>
    <cellStyle name="Normal 9 4 5 3 3" xfId="4110" xr:uid="{092769CC-FAAE-4A32-92B8-E0837CAC8AFC}"/>
    <cellStyle name="Normal 9 4 5 3 3 2" xfId="4996" xr:uid="{1393AFD7-616C-46E2-83D8-BDE4619F20D4}"/>
    <cellStyle name="Normal 9 4 5 3 4" xfId="4111" xr:uid="{1D2C7F1A-7CFB-4A67-9356-ED382241ED8D}"/>
    <cellStyle name="Normal 9 4 5 3 4 2" xfId="4997" xr:uid="{44743624-2DB1-49F3-9592-C29CE189C470}"/>
    <cellStyle name="Normal 9 4 5 3 5" xfId="4994" xr:uid="{8736C03F-9CAD-419F-8706-9F099DF7B44B}"/>
    <cellStyle name="Normal 9 4 5 4" xfId="2440" xr:uid="{1069CBA0-3BF7-4EA5-A45B-59EF40672577}"/>
    <cellStyle name="Normal 9 4 5 4 2" xfId="4998" xr:uid="{5CAC6A24-59AA-40A3-82D9-92B631A09150}"/>
    <cellStyle name="Normal 9 4 5 5" xfId="4112" xr:uid="{5B565E57-F3E2-4D36-A04D-117438736BA8}"/>
    <cellStyle name="Normal 9 4 5 5 2" xfId="4999" xr:uid="{8A2C2D72-4ED8-4CA3-AE2D-C4120D85C4D1}"/>
    <cellStyle name="Normal 9 4 5 6" xfId="4113" xr:uid="{85548BF9-A44F-48F2-BF69-B255D38934A1}"/>
    <cellStyle name="Normal 9 4 5 6 2" xfId="5000" xr:uid="{32E4A0F3-13E2-4653-8C0D-9B753826C31B}"/>
    <cellStyle name="Normal 9 4 5 7" xfId="4988" xr:uid="{25533561-BDC3-417E-900F-2A50CB23819B}"/>
    <cellStyle name="Normal 9 4 6" xfId="418" xr:uid="{8807D1D3-22B0-4E95-B82C-EFA39E625FD1}"/>
    <cellStyle name="Normal 9 4 6 2" xfId="2441" xr:uid="{17D56DBA-2BEF-48B9-A759-3E8981D3DC81}"/>
    <cellStyle name="Normal 9 4 6 2 2" xfId="2442" xr:uid="{366E345D-AD8C-4C3D-B254-2D9D78BA2FE0}"/>
    <cellStyle name="Normal 9 4 6 2 2 2" xfId="5003" xr:uid="{9447B243-1F9E-4DA9-9DE1-DFA98D1519FE}"/>
    <cellStyle name="Normal 9 4 6 2 3" xfId="4114" xr:uid="{28D4CBF5-E8E5-456A-A9E9-8B7BC4157FDD}"/>
    <cellStyle name="Normal 9 4 6 2 3 2" xfId="5004" xr:uid="{D35FF4D4-C1AA-4621-B77F-C902E87504C8}"/>
    <cellStyle name="Normal 9 4 6 2 4" xfId="4115" xr:uid="{67A979D8-9C41-4CEE-8195-B82BAFBC03BC}"/>
    <cellStyle name="Normal 9 4 6 2 4 2" xfId="5005" xr:uid="{84E411FC-E73E-421F-ADC1-7D4D67481510}"/>
    <cellStyle name="Normal 9 4 6 2 5" xfId="5002" xr:uid="{97C74F12-BCF5-44D5-B7AF-59D71F288492}"/>
    <cellStyle name="Normal 9 4 6 3" xfId="2443" xr:uid="{9447D68A-8CAF-4AD5-A00B-BFA0FE8F5C37}"/>
    <cellStyle name="Normal 9 4 6 3 2" xfId="5006" xr:uid="{5DA67C16-0721-4A01-B330-6F68A0EF19CA}"/>
    <cellStyle name="Normal 9 4 6 4" xfId="4116" xr:uid="{5A1CDF6C-C983-40C1-9879-7E6F1478DFA8}"/>
    <cellStyle name="Normal 9 4 6 4 2" xfId="5007" xr:uid="{0244F8EC-B02A-4BDC-BAEF-F85952888C07}"/>
    <cellStyle name="Normal 9 4 6 5" xfId="4117" xr:uid="{C23A846C-1CBD-4F29-988F-F1E331448593}"/>
    <cellStyle name="Normal 9 4 6 5 2" xfId="5008" xr:uid="{1DAF0A43-64C7-4726-AC18-1AD5AD73379E}"/>
    <cellStyle name="Normal 9 4 6 6" xfId="5001" xr:uid="{7E517D06-27B5-4696-B2E0-4629B3E31AFB}"/>
    <cellStyle name="Normal 9 4 7" xfId="2444" xr:uid="{9605AA36-BAD8-4D3F-A60D-5B3FE13281F2}"/>
    <cellStyle name="Normal 9 4 7 2" xfId="2445" xr:uid="{6B58ED16-7EFC-4048-AAC4-A935B13A32D9}"/>
    <cellStyle name="Normal 9 4 7 2 2" xfId="5010" xr:uid="{F516D15C-FD2D-435B-85C8-D0E2994FEFA8}"/>
    <cellStyle name="Normal 9 4 7 3" xfId="4118" xr:uid="{B12F1C49-A2AF-447A-876E-10BF304685AC}"/>
    <cellStyle name="Normal 9 4 7 3 2" xfId="5011" xr:uid="{78E8D72A-410F-44E4-BBC2-FB88DBCE081F}"/>
    <cellStyle name="Normal 9 4 7 4" xfId="4119" xr:uid="{F17E72A6-4A2E-4BED-8CF1-EC5229DB56D8}"/>
    <cellStyle name="Normal 9 4 7 4 2" xfId="5012" xr:uid="{AE3F13C1-8484-43B2-BD45-4025213DFCB5}"/>
    <cellStyle name="Normal 9 4 7 5" xfId="5009" xr:uid="{900D9BD6-A944-48D0-8B87-C89EA5000553}"/>
    <cellStyle name="Normal 9 4 8" xfId="2446" xr:uid="{4170E6CC-6701-41AA-A7F4-C85062C6F953}"/>
    <cellStyle name="Normal 9 4 8 2" xfId="4120" xr:uid="{5FD026E0-D891-4B19-9DC1-2B4004BBCDE7}"/>
    <cellStyle name="Normal 9 4 8 2 2" xfId="5014" xr:uid="{E4387585-2920-4899-BC20-488D7F9E2B29}"/>
    <cellStyle name="Normal 9 4 8 3" xfId="4121" xr:uid="{384BF72F-9097-4E8C-A7D5-7C59E94E7FD4}"/>
    <cellStyle name="Normal 9 4 8 3 2" xfId="5015" xr:uid="{1E7D6959-0747-46CF-9E60-AD60285AD169}"/>
    <cellStyle name="Normal 9 4 8 4" xfId="4122" xr:uid="{A7FCEAA7-810D-4ED5-8291-CFD7CB837E1D}"/>
    <cellStyle name="Normal 9 4 8 4 2" xfId="5016" xr:uid="{4F93771F-E9BE-432B-88DF-154A9171573D}"/>
    <cellStyle name="Normal 9 4 8 5" xfId="5013" xr:uid="{873DF3E2-FE19-4717-B7A4-D232D487454E}"/>
    <cellStyle name="Normal 9 4 9" xfId="4123" xr:uid="{AE6FF68A-7D1D-4506-9B23-EA6B9B56EC35}"/>
    <cellStyle name="Normal 9 4 9 2" xfId="5017" xr:uid="{AEE89E59-BDF3-4DD3-B283-CBD52452720D}"/>
    <cellStyle name="Normal 9 5" xfId="179" xr:uid="{6AFBB331-501D-44BC-9307-176651E80521}"/>
    <cellStyle name="Normal 9 5 10" xfId="4124" xr:uid="{9635EB9F-6B70-45BC-B5C4-41E3624162C6}"/>
    <cellStyle name="Normal 9 5 10 2" xfId="5019" xr:uid="{8020E6E7-65A7-48A0-8010-5A25B374CE2B}"/>
    <cellStyle name="Normal 9 5 11" xfId="4125" xr:uid="{8D23B013-3938-4397-AFF1-EC62954A08EA}"/>
    <cellStyle name="Normal 9 5 11 2" xfId="5020" xr:uid="{3DEE55A1-EBE6-4BAB-A539-07D0565B15A3}"/>
    <cellStyle name="Normal 9 5 12" xfId="5018" xr:uid="{70AAF13D-D63E-45DB-8397-1CF481B3BC60}"/>
    <cellStyle name="Normal 9 5 2" xfId="180" xr:uid="{4BB2666C-52DF-4908-A8C7-1A46C064CD22}"/>
    <cellStyle name="Normal 9 5 2 10" xfId="5021" xr:uid="{E118F82A-C169-4EFE-8043-FC1E7B68A27E}"/>
    <cellStyle name="Normal 9 5 2 2" xfId="419" xr:uid="{73AAAAE2-9B41-4824-AF17-F1682F81CB5A}"/>
    <cellStyle name="Normal 9 5 2 2 2" xfId="868" xr:uid="{6C34EF7A-283E-483E-9863-EC0594FC14A4}"/>
    <cellStyle name="Normal 9 5 2 2 2 2" xfId="869" xr:uid="{85BC1BD5-043B-4C86-B46A-30AB93129198}"/>
    <cellStyle name="Normal 9 5 2 2 2 2 2" xfId="2447" xr:uid="{89986856-C9A9-4ADE-BDC6-840C9AF9DB9A}"/>
    <cellStyle name="Normal 9 5 2 2 2 2 2 2" xfId="5025" xr:uid="{2F6D26F5-A645-46CC-B09E-2DF2A437F09B}"/>
    <cellStyle name="Normal 9 5 2 2 2 2 3" xfId="4126" xr:uid="{03EE8C82-085E-46C0-A265-7C1022D8C7ED}"/>
    <cellStyle name="Normal 9 5 2 2 2 2 3 2" xfId="5026" xr:uid="{B410D949-1577-4734-89D6-5C117E7303FC}"/>
    <cellStyle name="Normal 9 5 2 2 2 2 4" xfId="4127" xr:uid="{13E5784A-E7BF-446D-AC22-87025F11647B}"/>
    <cellStyle name="Normal 9 5 2 2 2 2 4 2" xfId="5027" xr:uid="{6AF10437-B123-4F39-B946-F514D13F3721}"/>
    <cellStyle name="Normal 9 5 2 2 2 2 5" xfId="5024" xr:uid="{0535938F-ED08-4577-9515-C15E4C9C7C52}"/>
    <cellStyle name="Normal 9 5 2 2 2 3" xfId="2448" xr:uid="{55DBC791-DDD2-462F-AFE0-AC90E324DDFE}"/>
    <cellStyle name="Normal 9 5 2 2 2 3 2" xfId="4128" xr:uid="{8D08A1BA-7ABB-429C-BCBD-3427B82DD2AB}"/>
    <cellStyle name="Normal 9 5 2 2 2 3 2 2" xfId="5029" xr:uid="{02A496AF-E25D-4852-92BF-B634C36A968E}"/>
    <cellStyle name="Normal 9 5 2 2 2 3 3" xfId="4129" xr:uid="{731A9ECE-A9D9-4B47-B4EA-3783D16A65CC}"/>
    <cellStyle name="Normal 9 5 2 2 2 3 3 2" xfId="5030" xr:uid="{1CDEC637-B06A-42B8-A31A-352793C2FFF2}"/>
    <cellStyle name="Normal 9 5 2 2 2 3 4" xfId="4130" xr:uid="{B5DC902D-B9EC-4E33-83E8-7B1B166A2D94}"/>
    <cellStyle name="Normal 9 5 2 2 2 3 4 2" xfId="5031" xr:uid="{A8BA9D67-8AE7-4DF9-8382-1599EA5FA9E8}"/>
    <cellStyle name="Normal 9 5 2 2 2 3 5" xfId="5028" xr:uid="{C34973E3-CA2E-4F30-852E-4728CDADB442}"/>
    <cellStyle name="Normal 9 5 2 2 2 4" xfId="4131" xr:uid="{6FA7636A-AB89-4A40-BE9A-D979C79A86C4}"/>
    <cellStyle name="Normal 9 5 2 2 2 4 2" xfId="5032" xr:uid="{20C314A9-07BC-4963-861A-D361F951C414}"/>
    <cellStyle name="Normal 9 5 2 2 2 5" xfId="4132" xr:uid="{0EEAB034-5205-435C-B375-7A58AE5712AB}"/>
    <cellStyle name="Normal 9 5 2 2 2 5 2" xfId="5033" xr:uid="{A7A044DB-E51A-4402-964B-CFB2FDD7DEDF}"/>
    <cellStyle name="Normal 9 5 2 2 2 6" xfId="4133" xr:uid="{CBC10FCD-0F8E-4337-B76F-90441720D8CD}"/>
    <cellStyle name="Normal 9 5 2 2 2 6 2" xfId="5034" xr:uid="{117D11ED-B297-4B37-A643-F84421B6F439}"/>
    <cellStyle name="Normal 9 5 2 2 2 7" xfId="5023" xr:uid="{2200D72F-B466-4E80-BC52-7F579C97A4E9}"/>
    <cellStyle name="Normal 9 5 2 2 3" xfId="870" xr:uid="{AA97F514-F717-4533-A9A8-72482756E3BB}"/>
    <cellStyle name="Normal 9 5 2 2 3 2" xfId="2449" xr:uid="{3032E5F1-327A-4A7B-9FD9-48EE7B6356F5}"/>
    <cellStyle name="Normal 9 5 2 2 3 2 2" xfId="4134" xr:uid="{24985E1D-9F4F-4FC8-A440-E125D4007741}"/>
    <cellStyle name="Normal 9 5 2 2 3 2 2 2" xfId="5037" xr:uid="{854953F7-3CF8-4594-87C1-382309380DE2}"/>
    <cellStyle name="Normal 9 5 2 2 3 2 3" xfId="4135" xr:uid="{500C7AA1-1B37-4D87-A5C5-4491E8222E19}"/>
    <cellStyle name="Normal 9 5 2 2 3 2 3 2" xfId="5038" xr:uid="{80FC65B9-A2FC-490C-BC99-C58195939243}"/>
    <cellStyle name="Normal 9 5 2 2 3 2 4" xfId="4136" xr:uid="{411D187F-9D6E-451D-9E86-B3DD96B76CA7}"/>
    <cellStyle name="Normal 9 5 2 2 3 2 4 2" xfId="5039" xr:uid="{9440755E-55E5-47F7-B8CE-D4733BB8AE6B}"/>
    <cellStyle name="Normal 9 5 2 2 3 2 5" xfId="5036" xr:uid="{EFCB7E02-E2E3-4329-AC1D-0F5C64EDD6DE}"/>
    <cellStyle name="Normal 9 5 2 2 3 3" xfId="4137" xr:uid="{8C44BBA3-3CEB-4043-A397-13F8242BCA69}"/>
    <cellStyle name="Normal 9 5 2 2 3 3 2" xfId="5040" xr:uid="{109C3190-5030-42AE-AE87-86DC24E75D11}"/>
    <cellStyle name="Normal 9 5 2 2 3 4" xfId="4138" xr:uid="{438D56A3-D014-481E-A1F3-FE2C1E219612}"/>
    <cellStyle name="Normal 9 5 2 2 3 4 2" xfId="5041" xr:uid="{86DA5D8B-0F89-4F56-9613-4CE0DEF836F5}"/>
    <cellStyle name="Normal 9 5 2 2 3 5" xfId="4139" xr:uid="{D0C3D35A-95B0-493B-94C4-ECC5E4436B3D}"/>
    <cellStyle name="Normal 9 5 2 2 3 5 2" xfId="5042" xr:uid="{6C177F65-FCB0-4C25-97F6-9CCDB3FE0749}"/>
    <cellStyle name="Normal 9 5 2 2 3 6" xfId="5035" xr:uid="{96E44E92-1D37-4F51-B6CB-F583F7773493}"/>
    <cellStyle name="Normal 9 5 2 2 4" xfId="2450" xr:uid="{400DE0D2-FBF5-4438-8742-D7A79FFD293F}"/>
    <cellStyle name="Normal 9 5 2 2 4 2" xfId="4140" xr:uid="{95630580-B5A2-4A4C-879D-838E22CFC859}"/>
    <cellStyle name="Normal 9 5 2 2 4 2 2" xfId="5044" xr:uid="{6906CFB4-478D-41CB-ABB1-2B91203564FA}"/>
    <cellStyle name="Normal 9 5 2 2 4 3" xfId="4141" xr:uid="{ED63DDCB-82FB-4A11-B7D1-11AB83C980BA}"/>
    <cellStyle name="Normal 9 5 2 2 4 3 2" xfId="5045" xr:uid="{D3118C98-4334-4ADF-A8B1-5FC48EC91153}"/>
    <cellStyle name="Normal 9 5 2 2 4 4" xfId="4142" xr:uid="{4DF99121-FB0A-46A7-8D72-27ADB2ABA6D7}"/>
    <cellStyle name="Normal 9 5 2 2 4 4 2" xfId="5046" xr:uid="{408423E1-4AAA-4FAC-8E0C-894883F5E758}"/>
    <cellStyle name="Normal 9 5 2 2 4 5" xfId="5043" xr:uid="{A543E849-3342-463E-90E8-227223C8DA4F}"/>
    <cellStyle name="Normal 9 5 2 2 5" xfId="4143" xr:uid="{050E7048-65FD-4B46-8796-B0DBBAA810EC}"/>
    <cellStyle name="Normal 9 5 2 2 5 2" xfId="4144" xr:uid="{E6BED38F-0006-4944-BE5E-9634721C2101}"/>
    <cellStyle name="Normal 9 5 2 2 5 2 2" xfId="5048" xr:uid="{C202C7FC-1D4F-436E-83E6-A08E7E9332F9}"/>
    <cellStyle name="Normal 9 5 2 2 5 3" xfId="4145" xr:uid="{2C9792E3-3FC4-456D-B35B-801035BE5DEC}"/>
    <cellStyle name="Normal 9 5 2 2 5 3 2" xfId="5049" xr:uid="{3B00E77E-0413-4734-A407-EE5D888EBC46}"/>
    <cellStyle name="Normal 9 5 2 2 5 4" xfId="4146" xr:uid="{624BF9E5-EF9A-40D1-A74B-8045552D8967}"/>
    <cellStyle name="Normal 9 5 2 2 5 4 2" xfId="5050" xr:uid="{B376D005-241D-4109-9991-1D85C3281CC4}"/>
    <cellStyle name="Normal 9 5 2 2 5 5" xfId="5047" xr:uid="{2C381BD1-F264-4293-80C8-2FA4F3349538}"/>
    <cellStyle name="Normal 9 5 2 2 6" xfId="4147" xr:uid="{00F7A00E-797E-49E0-A5B9-FF872BF7C658}"/>
    <cellStyle name="Normal 9 5 2 2 6 2" xfId="5051" xr:uid="{C028D07E-D3DC-45B6-832E-623540DFF19F}"/>
    <cellStyle name="Normal 9 5 2 2 7" xfId="4148" xr:uid="{EF8A1001-5790-45AB-B1FC-C85FDCABB84E}"/>
    <cellStyle name="Normal 9 5 2 2 7 2" xfId="5052" xr:uid="{6E08A50A-BBCF-4AC6-A46E-A948782B5DB7}"/>
    <cellStyle name="Normal 9 5 2 2 8" xfId="4149" xr:uid="{07FA1A4A-2DCE-4BF1-AE79-B70C4B44BD8A}"/>
    <cellStyle name="Normal 9 5 2 2 8 2" xfId="5053" xr:uid="{772A151A-AEE9-4611-AF11-564EEE7A3117}"/>
    <cellStyle name="Normal 9 5 2 2 9" xfId="5022" xr:uid="{A93BFF70-5BD0-437E-ABC9-0000CF57E1B7}"/>
    <cellStyle name="Normal 9 5 2 3" xfId="871" xr:uid="{F8DA1CE5-4103-41B7-96DC-CC4CF77B0EF2}"/>
    <cellStyle name="Normal 9 5 2 3 2" xfId="872" xr:uid="{90939712-715B-42D9-942E-6ED83984D470}"/>
    <cellStyle name="Normal 9 5 2 3 2 2" xfId="873" xr:uid="{59D49C51-25AA-45D7-9AFD-A4C70374A193}"/>
    <cellStyle name="Normal 9 5 2 3 2 2 2" xfId="5056" xr:uid="{7E78E791-0A70-4CF1-98A0-5A245E1EEB28}"/>
    <cellStyle name="Normal 9 5 2 3 2 3" xfId="4150" xr:uid="{BB736AB2-340B-42B3-81BB-8407F2320737}"/>
    <cellStyle name="Normal 9 5 2 3 2 3 2" xfId="5057" xr:uid="{A652A9E6-5F80-4BDB-AD96-2D28C3BC0B60}"/>
    <cellStyle name="Normal 9 5 2 3 2 4" xfId="4151" xr:uid="{AA8CF04E-9708-46F5-87DF-9A4151AA130D}"/>
    <cellStyle name="Normal 9 5 2 3 2 4 2" xfId="5058" xr:uid="{D763190C-7452-4568-9954-72B7B04A6CE0}"/>
    <cellStyle name="Normal 9 5 2 3 2 5" xfId="5055" xr:uid="{5A1F1308-3C51-4EB4-B14A-D48DEB191C76}"/>
    <cellStyle name="Normal 9 5 2 3 3" xfId="874" xr:uid="{F7438C95-B11E-4B27-9DBE-28E089B9EED9}"/>
    <cellStyle name="Normal 9 5 2 3 3 2" xfId="4152" xr:uid="{5DE6FE3B-7238-4D91-8365-D60D7D3D32B8}"/>
    <cellStyle name="Normal 9 5 2 3 3 2 2" xfId="5060" xr:uid="{C08391F4-0BDA-4E12-91F3-59C4E796E4AF}"/>
    <cellStyle name="Normal 9 5 2 3 3 3" xfId="4153" xr:uid="{1A23776D-E380-40FE-B206-C4EE8B503F74}"/>
    <cellStyle name="Normal 9 5 2 3 3 3 2" xfId="5061" xr:uid="{0D43F100-AEA6-49D5-80BD-1A393651FF15}"/>
    <cellStyle name="Normal 9 5 2 3 3 4" xfId="4154" xr:uid="{6DD2EE73-741E-491C-A1EC-60FD11381309}"/>
    <cellStyle name="Normal 9 5 2 3 3 4 2" xfId="5062" xr:uid="{D768D178-CA6F-4671-A11F-FC5F2E8CB04C}"/>
    <cellStyle name="Normal 9 5 2 3 3 5" xfId="5059" xr:uid="{B5049B1E-EE69-4EB8-929A-ABC80C5F452D}"/>
    <cellStyle name="Normal 9 5 2 3 4" xfId="4155" xr:uid="{D7CEB902-DBC2-47DE-9CDB-6156CC21810A}"/>
    <cellStyle name="Normal 9 5 2 3 4 2" xfId="5063" xr:uid="{51C77693-9390-4E1F-9764-37F069B70627}"/>
    <cellStyle name="Normal 9 5 2 3 5" xfId="4156" xr:uid="{4EC77CC8-583B-4F73-A63B-7E9C28A25B7F}"/>
    <cellStyle name="Normal 9 5 2 3 5 2" xfId="5064" xr:uid="{7B37E531-6607-4B24-8CDF-BFAE88490C4D}"/>
    <cellStyle name="Normal 9 5 2 3 6" xfId="4157" xr:uid="{B45B23AD-1777-43E1-A287-6EB225387A3C}"/>
    <cellStyle name="Normal 9 5 2 3 6 2" xfId="5065" xr:uid="{AC7AA648-F4FA-4EFD-9C76-5A82E78EA86C}"/>
    <cellStyle name="Normal 9 5 2 3 7" xfId="5054" xr:uid="{F87ED56E-67AD-47AC-85F6-957D6B704FA5}"/>
    <cellStyle name="Normal 9 5 2 4" xfId="875" xr:uid="{8BA0E8FA-3388-4E83-8C23-3274C229A816}"/>
    <cellStyle name="Normal 9 5 2 4 2" xfId="876" xr:uid="{EFBEE3B8-4B2A-4A1F-97F5-84F84E87C7D6}"/>
    <cellStyle name="Normal 9 5 2 4 2 2" xfId="4158" xr:uid="{64F077DD-9A7B-42B0-8B98-FDF11479121A}"/>
    <cellStyle name="Normal 9 5 2 4 2 2 2" xfId="5068" xr:uid="{B3F3F943-DBBC-4D13-8476-2A2E87D86464}"/>
    <cellStyle name="Normal 9 5 2 4 2 3" xfId="4159" xr:uid="{486FDF9B-F680-4A7B-957A-6C911BA3B7B7}"/>
    <cellStyle name="Normal 9 5 2 4 2 3 2" xfId="5069" xr:uid="{68F98E95-2B66-4667-A982-9C9184CF9712}"/>
    <cellStyle name="Normal 9 5 2 4 2 4" xfId="4160" xr:uid="{9FE89FEC-9F8F-407C-A086-431671B1E061}"/>
    <cellStyle name="Normal 9 5 2 4 2 4 2" xfId="5070" xr:uid="{DE1268D2-F6A2-47D2-ABDB-71531EE8309D}"/>
    <cellStyle name="Normal 9 5 2 4 2 5" xfId="5067" xr:uid="{23799A91-67BD-40DA-853B-B50C6F995898}"/>
    <cellStyle name="Normal 9 5 2 4 3" xfId="4161" xr:uid="{CF6BBAB5-85C5-4F08-950B-89377FA36135}"/>
    <cellStyle name="Normal 9 5 2 4 3 2" xfId="5071" xr:uid="{812F2D44-BFB8-4107-BB3E-AAD120A45A17}"/>
    <cellStyle name="Normal 9 5 2 4 4" xfId="4162" xr:uid="{800EFFC1-ADCF-4018-9745-512585729CD5}"/>
    <cellStyle name="Normal 9 5 2 4 4 2" xfId="5072" xr:uid="{2A1388B6-AF30-454D-A0FB-E9F1576F1704}"/>
    <cellStyle name="Normal 9 5 2 4 5" xfId="4163" xr:uid="{BC7AD52C-9610-401B-95B6-50AD364B3901}"/>
    <cellStyle name="Normal 9 5 2 4 5 2" xfId="5073" xr:uid="{CF0D8BCD-7591-46E7-95D9-31CE84A47F72}"/>
    <cellStyle name="Normal 9 5 2 4 6" xfId="5066" xr:uid="{15AACCF3-1F92-45B0-9ABA-46618E0D06EE}"/>
    <cellStyle name="Normal 9 5 2 5" xfId="877" xr:uid="{F5D4030E-34AB-410E-A56A-8452C944A4C8}"/>
    <cellStyle name="Normal 9 5 2 5 2" xfId="4164" xr:uid="{27814EDA-6DA9-4534-B256-B7175C4F806D}"/>
    <cellStyle name="Normal 9 5 2 5 2 2" xfId="5075" xr:uid="{C150C9DA-3447-4014-940B-B9CE1AA27B06}"/>
    <cellStyle name="Normal 9 5 2 5 3" xfId="4165" xr:uid="{F9DD6B5E-A914-48E1-B16E-2604AF7A8E16}"/>
    <cellStyle name="Normal 9 5 2 5 3 2" xfId="5076" xr:uid="{AAC69667-7E8C-4187-AFBE-FBDFCCD22F2A}"/>
    <cellStyle name="Normal 9 5 2 5 4" xfId="4166" xr:uid="{2DED681B-AE7D-4E03-B23E-DBCB9F44B2BB}"/>
    <cellStyle name="Normal 9 5 2 5 4 2" xfId="5077" xr:uid="{42A575A7-FFF3-4982-A93D-D70BF41146EA}"/>
    <cellStyle name="Normal 9 5 2 5 5" xfId="5074" xr:uid="{C1B95F4F-ACBA-41AC-9435-5EF6C9D6DE95}"/>
    <cellStyle name="Normal 9 5 2 6" xfId="4167" xr:uid="{915054AA-9BB4-4238-95EF-766F20A2A80E}"/>
    <cellStyle name="Normal 9 5 2 6 2" xfId="4168" xr:uid="{473A38ED-96EE-44FB-96D5-D497A854F774}"/>
    <cellStyle name="Normal 9 5 2 6 2 2" xfId="5079" xr:uid="{16B51A16-6377-4486-ACAA-9F6BA26DC905}"/>
    <cellStyle name="Normal 9 5 2 6 3" xfId="4169" xr:uid="{9E605C59-CC24-4E37-AED5-59908A5DF623}"/>
    <cellStyle name="Normal 9 5 2 6 3 2" xfId="5080" xr:uid="{B98602CA-1975-4E8F-9A37-526121569DBE}"/>
    <cellStyle name="Normal 9 5 2 6 4" xfId="4170" xr:uid="{6264B10B-501D-4A2D-B7A5-C29E7DF56D73}"/>
    <cellStyle name="Normal 9 5 2 6 4 2" xfId="5081" xr:uid="{08837AC2-85E4-4DCD-942B-DD8140E79BB2}"/>
    <cellStyle name="Normal 9 5 2 6 5" xfId="5078" xr:uid="{3F87107E-D1CF-4001-A512-22ABE6246142}"/>
    <cellStyle name="Normal 9 5 2 7" xfId="4171" xr:uid="{1992636E-D8AB-4F28-9373-1E27B7869FC4}"/>
    <cellStyle name="Normal 9 5 2 7 2" xfId="5082" xr:uid="{C8365535-337F-4F59-86FA-B45496C85CE3}"/>
    <cellStyle name="Normal 9 5 2 8" xfId="4172" xr:uid="{7E7807C3-3C9B-4F4C-B353-6BDF02C86A7F}"/>
    <cellStyle name="Normal 9 5 2 8 2" xfId="5083" xr:uid="{37665ED2-2F51-49AE-9DA4-FA9E7988C56C}"/>
    <cellStyle name="Normal 9 5 2 9" xfId="4173" xr:uid="{BCC5FC75-A4D5-4DE2-9CBF-F2FF3ECD6496}"/>
    <cellStyle name="Normal 9 5 2 9 2" xfId="5084" xr:uid="{0114C27F-14D5-4CA6-9135-14E57B3D1CD4}"/>
    <cellStyle name="Normal 9 5 3" xfId="420" xr:uid="{04024410-B57D-4B1A-832D-A756F776A23C}"/>
    <cellStyle name="Normal 9 5 3 2" xfId="878" xr:uid="{80C05ED6-1B61-4352-80EB-C17492D8C527}"/>
    <cellStyle name="Normal 9 5 3 2 2" xfId="879" xr:uid="{815A203E-B851-4D99-BA9D-2515C10EF7EA}"/>
    <cellStyle name="Normal 9 5 3 2 2 2" xfId="2451" xr:uid="{2B4B6A79-ED0A-4B19-9B54-86DE32BC54B6}"/>
    <cellStyle name="Normal 9 5 3 2 2 2 2" xfId="2452" xr:uid="{A43CA33F-586E-4B31-8433-93BD4F0B58D4}"/>
    <cellStyle name="Normal 9 5 3 2 2 2 2 2" xfId="5089" xr:uid="{CFBF38AF-0C4D-4705-8D54-32F38DC7E74C}"/>
    <cellStyle name="Normal 9 5 3 2 2 2 3" xfId="5088" xr:uid="{E00B17F9-DDD1-4330-AE4F-AF2C745D3EE3}"/>
    <cellStyle name="Normal 9 5 3 2 2 3" xfId="2453" xr:uid="{A7FA7612-F5F3-4E82-825B-A28F15B7DAF0}"/>
    <cellStyle name="Normal 9 5 3 2 2 3 2" xfId="5090" xr:uid="{7B2365DF-50DC-493B-A0EA-FADB65A5DCCF}"/>
    <cellStyle name="Normal 9 5 3 2 2 4" xfId="4174" xr:uid="{B32D60C7-A2BA-48FC-BD22-E2F248C5C4AE}"/>
    <cellStyle name="Normal 9 5 3 2 2 4 2" xfId="5091" xr:uid="{16216EA1-6C8B-44A6-8FA6-D1D0390CC039}"/>
    <cellStyle name="Normal 9 5 3 2 2 5" xfId="5087" xr:uid="{EC5F27CE-D3F1-4461-83BC-2ADF49DAC0B3}"/>
    <cellStyle name="Normal 9 5 3 2 3" xfId="2454" xr:uid="{B095DE75-30C5-4F83-98BB-6066D86CFCC5}"/>
    <cellStyle name="Normal 9 5 3 2 3 2" xfId="2455" xr:uid="{BB1B0E50-2F80-456A-98F5-BE718C110802}"/>
    <cellStyle name="Normal 9 5 3 2 3 2 2" xfId="5093" xr:uid="{C24CF991-2D66-4EC6-AFBF-E16AE8EC2FD5}"/>
    <cellStyle name="Normal 9 5 3 2 3 3" xfId="4175" xr:uid="{4964A062-1BB3-430C-81FE-1CB3092A036D}"/>
    <cellStyle name="Normal 9 5 3 2 3 3 2" xfId="5094" xr:uid="{7F919B28-759C-42AA-AB43-0F00CAA06ABA}"/>
    <cellStyle name="Normal 9 5 3 2 3 4" xfId="4176" xr:uid="{D04A5181-D0D4-499F-B6E4-211660239691}"/>
    <cellStyle name="Normal 9 5 3 2 3 4 2" xfId="5095" xr:uid="{3CFBAC04-7445-404D-A85A-836EF021487B}"/>
    <cellStyle name="Normal 9 5 3 2 3 5" xfId="5092" xr:uid="{0E384EDB-A72B-4527-AF4C-BBD3F1C7CE6E}"/>
    <cellStyle name="Normal 9 5 3 2 4" xfId="2456" xr:uid="{9270CA9A-8A1C-45B7-B04E-01058401DB77}"/>
    <cellStyle name="Normal 9 5 3 2 4 2" xfId="5096" xr:uid="{20665DFA-CFAB-4678-B378-236B1DD547AE}"/>
    <cellStyle name="Normal 9 5 3 2 5" xfId="4177" xr:uid="{CB2BBCEE-3FFF-450C-89E1-730081674D48}"/>
    <cellStyle name="Normal 9 5 3 2 5 2" xfId="5097" xr:uid="{A9C83ADC-4265-4339-B6CE-E41CEA699621}"/>
    <cellStyle name="Normal 9 5 3 2 6" xfId="4178" xr:uid="{23C52DBB-A952-4328-BE60-8C199F06D21A}"/>
    <cellStyle name="Normal 9 5 3 2 6 2" xfId="5098" xr:uid="{24E0A097-D45A-429C-9ED2-5DE0B5669523}"/>
    <cellStyle name="Normal 9 5 3 2 7" xfId="5086" xr:uid="{99F9301B-2A92-4CFC-848A-A0A543354481}"/>
    <cellStyle name="Normal 9 5 3 3" xfId="880" xr:uid="{2F605143-73DE-44B8-9336-36C1070F13CE}"/>
    <cellStyle name="Normal 9 5 3 3 2" xfId="2457" xr:uid="{CB60B6B9-5789-4E98-888C-C778F8CF1D5E}"/>
    <cellStyle name="Normal 9 5 3 3 2 2" xfId="2458" xr:uid="{878E1490-5AEC-4D3F-AFE4-F40E08716C33}"/>
    <cellStyle name="Normal 9 5 3 3 2 2 2" xfId="5101" xr:uid="{A7D63D16-2174-4806-A27A-C49CCFCC2EF6}"/>
    <cellStyle name="Normal 9 5 3 3 2 3" xfId="4179" xr:uid="{ABCE265D-C3E5-429F-92E8-13F6DA6CC22D}"/>
    <cellStyle name="Normal 9 5 3 3 2 3 2" xfId="5102" xr:uid="{D64215A2-783A-461D-8538-20B75EC3ABF8}"/>
    <cellStyle name="Normal 9 5 3 3 2 4" xfId="4180" xr:uid="{C122B091-2FC9-42A7-A127-E7D3EE16C166}"/>
    <cellStyle name="Normal 9 5 3 3 2 4 2" xfId="5103" xr:uid="{2239DF08-BDEC-4BF6-ADDA-95BE9F4C2988}"/>
    <cellStyle name="Normal 9 5 3 3 2 5" xfId="5100" xr:uid="{187277ED-ED91-4C01-88BE-97C2A6D0EEC5}"/>
    <cellStyle name="Normal 9 5 3 3 3" xfId="2459" xr:uid="{8D475A40-6019-4C23-BAEA-7A6A7F3CFA47}"/>
    <cellStyle name="Normal 9 5 3 3 3 2" xfId="5104" xr:uid="{BFB8D913-C2CF-405E-9450-80CCA7642B0E}"/>
    <cellStyle name="Normal 9 5 3 3 4" xfId="4181" xr:uid="{69A3116A-2294-417F-B124-F1ACCCC9FFA3}"/>
    <cellStyle name="Normal 9 5 3 3 4 2" xfId="5105" xr:uid="{9681713B-4476-4580-A1C0-E6B420C50E2E}"/>
    <cellStyle name="Normal 9 5 3 3 5" xfId="4182" xr:uid="{7FF15C92-35A6-43BE-A0DB-7180AF80B05A}"/>
    <cellStyle name="Normal 9 5 3 3 5 2" xfId="5106" xr:uid="{391F0C01-7C9C-45A7-B7B4-DCAC979F38C6}"/>
    <cellStyle name="Normal 9 5 3 3 6" xfId="5099" xr:uid="{FC2C3A12-CD77-4718-B922-D0F9DE58D06C}"/>
    <cellStyle name="Normal 9 5 3 4" xfId="2460" xr:uid="{CF062411-F869-4044-8B28-AAA1E38C5076}"/>
    <cellStyle name="Normal 9 5 3 4 2" xfId="2461" xr:uid="{348865A7-5A41-4B00-B6B1-04B085653487}"/>
    <cellStyle name="Normal 9 5 3 4 2 2" xfId="5108" xr:uid="{17AB8A41-BB16-405F-B3B9-0042F972CCEB}"/>
    <cellStyle name="Normal 9 5 3 4 3" xfId="4183" xr:uid="{7C7A45A1-C073-44E9-9D79-8DD39911AF83}"/>
    <cellStyle name="Normal 9 5 3 4 3 2" xfId="5109" xr:uid="{AE56E3AA-9CF6-4A2E-9627-B1065657873E}"/>
    <cellStyle name="Normal 9 5 3 4 4" xfId="4184" xr:uid="{840DA7E3-40FC-4495-9B98-371A4063DD31}"/>
    <cellStyle name="Normal 9 5 3 4 4 2" xfId="5110" xr:uid="{B5E353E2-910F-4222-879B-487856657627}"/>
    <cellStyle name="Normal 9 5 3 4 5" xfId="5107" xr:uid="{84186ABB-2770-4E4A-9A7C-BF40AAAA1A7B}"/>
    <cellStyle name="Normal 9 5 3 5" xfId="2462" xr:uid="{5FA5D295-7057-4211-AEB1-C3414DD60281}"/>
    <cellStyle name="Normal 9 5 3 5 2" xfId="4185" xr:uid="{CFE3CC15-A893-42DE-86AB-894BD4F87AAC}"/>
    <cellStyle name="Normal 9 5 3 5 2 2" xfId="5112" xr:uid="{F2DEF05F-5E6A-4E8B-BD4E-768880DBA67D}"/>
    <cellStyle name="Normal 9 5 3 5 3" xfId="4186" xr:uid="{264AE477-D7DD-46BF-9DE7-9ECF38164D95}"/>
    <cellStyle name="Normal 9 5 3 5 3 2" xfId="5113" xr:uid="{0AF72565-C2C5-4902-854F-0D9C5FC289FC}"/>
    <cellStyle name="Normal 9 5 3 5 4" xfId="4187" xr:uid="{409FD78B-A909-4A1E-87D0-7783600C9566}"/>
    <cellStyle name="Normal 9 5 3 5 4 2" xfId="5114" xr:uid="{5E77EEC5-37EF-4990-95BC-2F335858892E}"/>
    <cellStyle name="Normal 9 5 3 5 5" xfId="5111" xr:uid="{087C0E1D-66F1-4770-A869-6B0D6448AFE9}"/>
    <cellStyle name="Normal 9 5 3 6" xfId="4188" xr:uid="{2BED800B-2610-49D7-A8DD-551EBA1F49F5}"/>
    <cellStyle name="Normal 9 5 3 6 2" xfId="5115" xr:uid="{13968886-9B40-4E34-9AD7-E69C73CD40EA}"/>
    <cellStyle name="Normal 9 5 3 7" xfId="4189" xr:uid="{53A2AECC-127F-4C8E-8E9E-13B57555ED60}"/>
    <cellStyle name="Normal 9 5 3 7 2" xfId="5116" xr:uid="{7F034170-33CE-476E-B720-ABDB621EB545}"/>
    <cellStyle name="Normal 9 5 3 8" xfId="4190" xr:uid="{9A87AF58-5626-49CC-BE39-E29A282A0F74}"/>
    <cellStyle name="Normal 9 5 3 8 2" xfId="5117" xr:uid="{A2D1723E-2B0C-4F15-ADE8-862324B6C543}"/>
    <cellStyle name="Normal 9 5 3 9" xfId="5085" xr:uid="{0EFE0AFE-9162-4D18-B540-9BBC3E934C14}"/>
    <cellStyle name="Normal 9 5 4" xfId="421" xr:uid="{EE213F40-FF96-40B5-BED6-CD96853CA973}"/>
    <cellStyle name="Normal 9 5 4 2" xfId="881" xr:uid="{D6DDE5D0-04DF-4B38-8572-B8FA499FD67C}"/>
    <cellStyle name="Normal 9 5 4 2 2" xfId="882" xr:uid="{8149FE2D-4342-4468-91F9-231EE73FEA40}"/>
    <cellStyle name="Normal 9 5 4 2 2 2" xfId="2463" xr:uid="{690A6567-67C2-4E64-9179-B2E36472C6A2}"/>
    <cellStyle name="Normal 9 5 4 2 2 2 2" xfId="5121" xr:uid="{2BBC7A45-1495-4458-9E78-6BF6C38DB8CC}"/>
    <cellStyle name="Normal 9 5 4 2 2 3" xfId="4191" xr:uid="{127A1E62-6800-49E2-9C93-7B1F236F2C5A}"/>
    <cellStyle name="Normal 9 5 4 2 2 3 2" xfId="5122" xr:uid="{73158C7A-DF49-40E0-8647-1E7F5A1508CF}"/>
    <cellStyle name="Normal 9 5 4 2 2 4" xfId="4192" xr:uid="{E71EBBD3-920A-4B62-909D-4F9052800211}"/>
    <cellStyle name="Normal 9 5 4 2 2 4 2" xfId="5123" xr:uid="{9AC96807-1477-4AA4-9A37-1A20A16F5DCC}"/>
    <cellStyle name="Normal 9 5 4 2 2 5" xfId="5120" xr:uid="{0F26C907-7C03-40BE-A71E-ACD3798EBDD7}"/>
    <cellStyle name="Normal 9 5 4 2 3" xfId="2464" xr:uid="{2738C561-F03A-408E-A143-15843433B032}"/>
    <cellStyle name="Normal 9 5 4 2 3 2" xfId="5124" xr:uid="{C2C271DE-D2C5-450F-8F6E-7BC5C4D539DB}"/>
    <cellStyle name="Normal 9 5 4 2 4" xfId="4193" xr:uid="{A5853E9F-C34C-4E32-BF5D-5AD85D00B5D9}"/>
    <cellStyle name="Normal 9 5 4 2 4 2" xfId="5125" xr:uid="{B72D98C6-47E1-468F-A0A7-4F58B7D196DF}"/>
    <cellStyle name="Normal 9 5 4 2 5" xfId="4194" xr:uid="{B5CF8091-0337-497C-A8AA-80E5851092C6}"/>
    <cellStyle name="Normal 9 5 4 2 5 2" xfId="5126" xr:uid="{DFECD1FC-E4D7-42FC-8435-AEE103D8BC0F}"/>
    <cellStyle name="Normal 9 5 4 2 6" xfId="5119" xr:uid="{7A64DA14-B955-4437-B74A-42BF92265D4C}"/>
    <cellStyle name="Normal 9 5 4 3" xfId="883" xr:uid="{21C34C8E-6554-4298-8E2B-C5FE3B32AD14}"/>
    <cellStyle name="Normal 9 5 4 3 2" xfId="2465" xr:uid="{F5EEA929-4E8C-4C1D-8EF8-94026CF47DCC}"/>
    <cellStyle name="Normal 9 5 4 3 2 2" xfId="5128" xr:uid="{DA300321-724B-4CC7-9E55-C61CE3A8C4EC}"/>
    <cellStyle name="Normal 9 5 4 3 3" xfId="4195" xr:uid="{CFB08B50-9A1B-46D3-9DC9-B8927BB4FDD1}"/>
    <cellStyle name="Normal 9 5 4 3 3 2" xfId="5129" xr:uid="{B19798C9-9F6D-43DE-8D0C-739F9FC7527A}"/>
    <cellStyle name="Normal 9 5 4 3 4" xfId="4196" xr:uid="{3A44FE14-AD4F-4554-B2D8-839D769A6FF8}"/>
    <cellStyle name="Normal 9 5 4 3 4 2" xfId="5130" xr:uid="{5E2BF730-2529-48E8-B908-0459C7037CDC}"/>
    <cellStyle name="Normal 9 5 4 3 5" xfId="5127" xr:uid="{69DEE1EE-6ACB-48D1-848E-86010359D143}"/>
    <cellStyle name="Normal 9 5 4 4" xfId="2466" xr:uid="{5AE6E00E-135E-4615-AFCA-C286F42C490A}"/>
    <cellStyle name="Normal 9 5 4 4 2" xfId="4197" xr:uid="{71EAA141-2818-41A2-9BE2-5FFF20297E49}"/>
    <cellStyle name="Normal 9 5 4 4 2 2" xfId="5132" xr:uid="{47714FC5-7B9C-494A-A76E-6BD72A4079E4}"/>
    <cellStyle name="Normal 9 5 4 4 3" xfId="4198" xr:uid="{BAEC6058-FB01-46F7-8146-A9E27C272B8B}"/>
    <cellStyle name="Normal 9 5 4 4 3 2" xfId="5133" xr:uid="{3C29F051-D093-4B4E-A3AE-9C12FF61EDF4}"/>
    <cellStyle name="Normal 9 5 4 4 4" xfId="4199" xr:uid="{60706F61-F38A-4D82-9AB3-EF3E94F2C920}"/>
    <cellStyle name="Normal 9 5 4 4 4 2" xfId="5134" xr:uid="{AEC0EA40-6A63-403F-B113-1EE2CFB39B73}"/>
    <cellStyle name="Normal 9 5 4 4 5" xfId="5131" xr:uid="{FE6166AF-F082-4237-ACDB-11DF2076418A}"/>
    <cellStyle name="Normal 9 5 4 5" xfId="4200" xr:uid="{D7AB0A94-61E0-40A5-818E-A491CD3F5BE9}"/>
    <cellStyle name="Normal 9 5 4 5 2" xfId="5135" xr:uid="{477B8855-2E70-4E5F-9A9A-6ACA27A7C7CC}"/>
    <cellStyle name="Normal 9 5 4 6" xfId="4201" xr:uid="{5E9B92D7-B4C5-4A14-A256-E40613FBFE23}"/>
    <cellStyle name="Normal 9 5 4 6 2" xfId="5136" xr:uid="{37728919-41AB-46F3-B6BE-81A44E02FC56}"/>
    <cellStyle name="Normal 9 5 4 7" xfId="4202" xr:uid="{FC5B2E83-1E8C-49A0-B8C1-CBDB460BD8DB}"/>
    <cellStyle name="Normal 9 5 4 7 2" xfId="5137" xr:uid="{57A26DA4-CD50-4539-8E7B-7256B5A538FC}"/>
    <cellStyle name="Normal 9 5 4 8" xfId="5118" xr:uid="{5E97051C-F388-4A4D-B6C6-A441368828BF}"/>
    <cellStyle name="Normal 9 5 5" xfId="422" xr:uid="{F59130CF-1467-4CF2-AE29-A478E4E411B9}"/>
    <cellStyle name="Normal 9 5 5 2" xfId="884" xr:uid="{7293D804-FA2A-494C-AC6D-180C973D6A37}"/>
    <cellStyle name="Normal 9 5 5 2 2" xfId="2467" xr:uid="{2CA2E451-CED1-48F9-AA66-E4FEF5CE3E2A}"/>
    <cellStyle name="Normal 9 5 5 2 2 2" xfId="5140" xr:uid="{EA12A203-EC59-4642-A994-00F9A63A7FD1}"/>
    <cellStyle name="Normal 9 5 5 2 3" xfId="4203" xr:uid="{6DB93448-C892-4325-B49B-F9473F6CBB9B}"/>
    <cellStyle name="Normal 9 5 5 2 3 2" xfId="5141" xr:uid="{5364F82C-4C0B-4E4B-AA60-A7655A8819BF}"/>
    <cellStyle name="Normal 9 5 5 2 4" xfId="4204" xr:uid="{95F115B1-5583-44F8-98FC-F0FDA502FA3D}"/>
    <cellStyle name="Normal 9 5 5 2 4 2" xfId="5142" xr:uid="{25A259FB-E833-4386-8429-7A5B1A7BE97C}"/>
    <cellStyle name="Normal 9 5 5 2 5" xfId="5139" xr:uid="{150DE0E7-131D-4FD9-A9EA-CD6A21ACF29A}"/>
    <cellStyle name="Normal 9 5 5 3" xfId="2468" xr:uid="{61A0274E-25BE-442C-B403-653C3D933653}"/>
    <cellStyle name="Normal 9 5 5 3 2" xfId="4205" xr:uid="{EE6B2EDB-5B4F-441F-B9A4-C50D98C6C08D}"/>
    <cellStyle name="Normal 9 5 5 3 2 2" xfId="5144" xr:uid="{49A96236-F672-41A4-BE3F-9DA3021C22AE}"/>
    <cellStyle name="Normal 9 5 5 3 3" xfId="4206" xr:uid="{211FBFF1-AC11-44D7-A768-21D977CB9C95}"/>
    <cellStyle name="Normal 9 5 5 3 3 2" xfId="5145" xr:uid="{5975588C-4E6A-4009-9B9D-173F170DBD6A}"/>
    <cellStyle name="Normal 9 5 5 3 4" xfId="4207" xr:uid="{64E87F47-31E9-4FEF-A9D2-18997BEA9D31}"/>
    <cellStyle name="Normal 9 5 5 3 4 2" xfId="5146" xr:uid="{BE60EBBB-AE3D-4513-9437-1126D3A38066}"/>
    <cellStyle name="Normal 9 5 5 3 5" xfId="5143" xr:uid="{F6C0EB47-062B-4EBD-9BA6-690ACF071201}"/>
    <cellStyle name="Normal 9 5 5 4" xfId="4208" xr:uid="{F81BD23C-A8D6-41F8-9F26-AD120ECE24B0}"/>
    <cellStyle name="Normal 9 5 5 4 2" xfId="5147" xr:uid="{C38C2002-BE5B-4293-8E2D-28C4081A06B0}"/>
    <cellStyle name="Normal 9 5 5 5" xfId="4209" xr:uid="{A91E2E9E-AADA-4244-9259-C334D527CB02}"/>
    <cellStyle name="Normal 9 5 5 5 2" xfId="5148" xr:uid="{EB534A86-FB13-44E8-A5F8-4B5134099976}"/>
    <cellStyle name="Normal 9 5 5 6" xfId="4210" xr:uid="{488BD257-376C-417C-86F2-D02D27EA0960}"/>
    <cellStyle name="Normal 9 5 5 6 2" xfId="5149" xr:uid="{2EB9D81D-B974-41C8-BFEA-1E7789CE5F3F}"/>
    <cellStyle name="Normal 9 5 5 7" xfId="5138" xr:uid="{51175137-8811-464B-9D2D-74717D476194}"/>
    <cellStyle name="Normal 9 5 6" xfId="885" xr:uid="{AEEF99BB-AF8E-490D-9811-F283EB55E8F2}"/>
    <cellStyle name="Normal 9 5 6 2" xfId="2469" xr:uid="{2F0B4451-EE1B-4F02-ABBE-DD7D4514C2C4}"/>
    <cellStyle name="Normal 9 5 6 2 2" xfId="4211" xr:uid="{9B5C1DCD-FC81-4951-A425-2A17BC597BFD}"/>
    <cellStyle name="Normal 9 5 6 2 2 2" xfId="5152" xr:uid="{2EA30189-7863-4CF3-A35F-60132485CF30}"/>
    <cellStyle name="Normal 9 5 6 2 3" xfId="4212" xr:uid="{E667878F-EDFF-4A54-9FC7-AC278E028AFE}"/>
    <cellStyle name="Normal 9 5 6 2 3 2" xfId="5153" xr:uid="{23378010-515D-4094-B133-2F895AEFA350}"/>
    <cellStyle name="Normal 9 5 6 2 4" xfId="4213" xr:uid="{44CC7E97-5F3A-408D-9488-148DEC9F4EE0}"/>
    <cellStyle name="Normal 9 5 6 2 4 2" xfId="5154" xr:uid="{27891567-BCE3-4ABE-9AFD-4A3EC4A7B10B}"/>
    <cellStyle name="Normal 9 5 6 2 5" xfId="5151" xr:uid="{2FA414E8-0A58-4BB9-A83E-68A96431D225}"/>
    <cellStyle name="Normal 9 5 6 3" xfId="4214" xr:uid="{1436E7D6-D6D7-4C80-8E7E-61D2259BE9E0}"/>
    <cellStyle name="Normal 9 5 6 3 2" xfId="5155" xr:uid="{0450B597-F4FB-46FB-8F23-E0A8D8D54D0E}"/>
    <cellStyle name="Normal 9 5 6 4" xfId="4215" xr:uid="{FF75F106-9033-4898-A8D5-E7EB67039960}"/>
    <cellStyle name="Normal 9 5 6 4 2" xfId="5156" xr:uid="{FBBA4ECB-43D7-4D2C-8471-1263660F56EA}"/>
    <cellStyle name="Normal 9 5 6 5" xfId="4216" xr:uid="{6C2BC746-057C-4333-B8D3-3DFB506C0E46}"/>
    <cellStyle name="Normal 9 5 6 5 2" xfId="5157" xr:uid="{F8AB01D9-774C-4EA2-908B-28B0D846F4BC}"/>
    <cellStyle name="Normal 9 5 6 6" xfId="5150" xr:uid="{CB453B76-5D07-4128-9183-1C5FB58158D9}"/>
    <cellStyle name="Normal 9 5 7" xfId="2470" xr:uid="{C93E24C3-D2B7-4B57-A2CB-B4D9A2E32CDC}"/>
    <cellStyle name="Normal 9 5 7 2" xfId="4217" xr:uid="{C8135B5E-1D23-440E-B95F-052B94CDF8B0}"/>
    <cellStyle name="Normal 9 5 7 2 2" xfId="5159" xr:uid="{D8FED9CD-34AD-4A9A-AA88-A7AB8D4B5371}"/>
    <cellStyle name="Normal 9 5 7 3" xfId="4218" xr:uid="{BC6288BC-38F7-40E3-9BC1-8D0F5ADAAEF9}"/>
    <cellStyle name="Normal 9 5 7 3 2" xfId="5160" xr:uid="{74163B75-BCAA-401C-B7D0-EBFF4B544622}"/>
    <cellStyle name="Normal 9 5 7 4" xfId="4219" xr:uid="{338D9A69-5320-41EA-B91B-E05ABC6BECB5}"/>
    <cellStyle name="Normal 9 5 7 4 2" xfId="5161" xr:uid="{8BA49D69-D0CA-4121-9C67-7C609FB4C1FD}"/>
    <cellStyle name="Normal 9 5 7 5" xfId="5158" xr:uid="{30D237EC-B938-4610-A6A7-3A7D68452757}"/>
    <cellStyle name="Normal 9 5 8" xfId="4220" xr:uid="{138BA159-B679-4625-94E9-EB745D267406}"/>
    <cellStyle name="Normal 9 5 8 2" xfId="4221" xr:uid="{5DADF723-BCC8-4D19-9D43-24F66729C6A1}"/>
    <cellStyle name="Normal 9 5 8 2 2" xfId="5163" xr:uid="{FB5C09CC-8812-44F3-A4C9-059D7A204B06}"/>
    <cellStyle name="Normal 9 5 8 3" xfId="4222" xr:uid="{DF9A046D-ED4B-4296-AD30-7E5A545F7F5C}"/>
    <cellStyle name="Normal 9 5 8 3 2" xfId="5164" xr:uid="{C47A7A6B-95AD-4930-A975-C780A5821CFF}"/>
    <cellStyle name="Normal 9 5 8 4" xfId="4223" xr:uid="{E6577D20-A042-4DFB-BD50-C5D8F20BE7EA}"/>
    <cellStyle name="Normal 9 5 8 4 2" xfId="5165" xr:uid="{80B1519B-F8C9-4D0C-8E34-402069F24743}"/>
    <cellStyle name="Normal 9 5 8 5" xfId="5162" xr:uid="{05CDEB6A-119C-4A6A-8D72-014AEB0D2421}"/>
    <cellStyle name="Normal 9 5 9" xfId="4224" xr:uid="{227321EA-0904-479A-84C5-293B1BD44240}"/>
    <cellStyle name="Normal 9 5 9 2" xfId="5166" xr:uid="{32892531-11D6-4C76-BB72-D92117F14C23}"/>
    <cellStyle name="Normal 9 6" xfId="181" xr:uid="{0ECB34CF-7B67-49FE-ADFF-56CF6D126F76}"/>
    <cellStyle name="Normal 9 6 10" xfId="5167" xr:uid="{D1A97F10-A12C-4DE7-827F-43C1DD4B6D29}"/>
    <cellStyle name="Normal 9 6 2" xfId="182" xr:uid="{939A52DB-29BC-46DD-9823-D9AB155AE6EB}"/>
    <cellStyle name="Normal 9 6 2 2" xfId="423" xr:uid="{9921C5AA-F2C5-44D0-A789-284DB8A1FA55}"/>
    <cellStyle name="Normal 9 6 2 2 2" xfId="886" xr:uid="{655D941F-7815-4067-97E7-19A4912C4191}"/>
    <cellStyle name="Normal 9 6 2 2 2 2" xfId="2471" xr:uid="{800EF7A4-F67A-4F59-A7F1-7E3AD0B72E85}"/>
    <cellStyle name="Normal 9 6 2 2 2 2 2" xfId="5171" xr:uid="{8B111096-87B3-41CF-8876-D32D54B13C47}"/>
    <cellStyle name="Normal 9 6 2 2 2 3" xfId="4225" xr:uid="{55316170-1A27-497F-8DDF-A19DD9221E2B}"/>
    <cellStyle name="Normal 9 6 2 2 2 3 2" xfId="5172" xr:uid="{78B2EF97-5AD3-4089-BA0E-7A7C210A671A}"/>
    <cellStyle name="Normal 9 6 2 2 2 4" xfId="4226" xr:uid="{04A7D6D4-142B-4949-A7EF-B7466C0ADBEB}"/>
    <cellStyle name="Normal 9 6 2 2 2 4 2" xfId="5173" xr:uid="{CCD0F080-CA95-4FD1-8329-FC4020E921AF}"/>
    <cellStyle name="Normal 9 6 2 2 2 5" xfId="5170" xr:uid="{1BEF0F37-9318-4E9A-BA54-4EFF31F16908}"/>
    <cellStyle name="Normal 9 6 2 2 3" xfId="2472" xr:uid="{2AAFC773-1501-4C05-9360-80F38D0E3A4F}"/>
    <cellStyle name="Normal 9 6 2 2 3 2" xfId="4227" xr:uid="{89F3E4DE-C79D-417D-A3BB-558210BD1CE5}"/>
    <cellStyle name="Normal 9 6 2 2 3 2 2" xfId="5175" xr:uid="{5BE8BBDD-78FC-4FF9-9E3A-F19FA3BA8FCF}"/>
    <cellStyle name="Normal 9 6 2 2 3 3" xfId="4228" xr:uid="{6D21D0B5-E066-4F9F-BEF6-13E280AC4F5F}"/>
    <cellStyle name="Normal 9 6 2 2 3 3 2" xfId="5176" xr:uid="{517735C8-9DCF-4BCF-992E-E0199C502DA6}"/>
    <cellStyle name="Normal 9 6 2 2 3 4" xfId="4229" xr:uid="{8B03FB54-167E-4853-8610-A19ADE752110}"/>
    <cellStyle name="Normal 9 6 2 2 3 4 2" xfId="5177" xr:uid="{E3D129B7-218E-426D-85A3-50BB35462823}"/>
    <cellStyle name="Normal 9 6 2 2 3 5" xfId="5174" xr:uid="{BFC40EC8-7371-47B7-88F5-A412A347B22D}"/>
    <cellStyle name="Normal 9 6 2 2 4" xfId="4230" xr:uid="{8D8DD2B5-1E85-4937-A955-8948B3C8AD73}"/>
    <cellStyle name="Normal 9 6 2 2 4 2" xfId="5178" xr:uid="{63AFF0A8-0022-416B-A0BD-DA4E4DEA1093}"/>
    <cellStyle name="Normal 9 6 2 2 5" xfId="4231" xr:uid="{0C8FCC99-9438-4C96-A142-B0B728A8B1A5}"/>
    <cellStyle name="Normal 9 6 2 2 5 2" xfId="5179" xr:uid="{C9F849F6-3F03-499E-8184-A360958013A2}"/>
    <cellStyle name="Normal 9 6 2 2 6" xfId="4232" xr:uid="{F0D3CAC1-F7B5-4261-9DC3-BD9D6833B865}"/>
    <cellStyle name="Normal 9 6 2 2 6 2" xfId="5180" xr:uid="{DFCB3616-2F1D-43E5-AE4C-B76FBF62D0DC}"/>
    <cellStyle name="Normal 9 6 2 2 7" xfId="5169" xr:uid="{913F61E2-739E-452B-8306-DFBF66739782}"/>
    <cellStyle name="Normal 9 6 2 3" xfId="887" xr:uid="{9EB9D541-6FD1-4873-A075-F29A2E696319}"/>
    <cellStyle name="Normal 9 6 2 3 2" xfId="2473" xr:uid="{C49EF5CE-5228-4E21-8AC8-DDB986333C23}"/>
    <cellStyle name="Normal 9 6 2 3 2 2" xfId="4233" xr:uid="{D8B066ED-0B7A-43AA-A72E-DD0F2EB4C138}"/>
    <cellStyle name="Normal 9 6 2 3 2 2 2" xfId="5183" xr:uid="{8169F973-F785-4114-AD69-4F6CA755DCDF}"/>
    <cellStyle name="Normal 9 6 2 3 2 3" xfId="4234" xr:uid="{80A6FCCB-4DEA-4971-9825-B5EA6D379823}"/>
    <cellStyle name="Normal 9 6 2 3 2 3 2" xfId="5184" xr:uid="{2C43DB59-C899-420D-9728-495425097A72}"/>
    <cellStyle name="Normal 9 6 2 3 2 4" xfId="4235" xr:uid="{1E472044-3881-4E96-B52E-2F7687371CFD}"/>
    <cellStyle name="Normal 9 6 2 3 2 4 2" xfId="5185" xr:uid="{37B9293C-F2D8-4DF8-A3BB-34FB548939DC}"/>
    <cellStyle name="Normal 9 6 2 3 2 5" xfId="5182" xr:uid="{856882B8-C798-469B-82A0-008FDEF2B836}"/>
    <cellStyle name="Normal 9 6 2 3 3" xfId="4236" xr:uid="{EF2E41E9-93B3-454F-8EEA-9EBE9BD2D3A0}"/>
    <cellStyle name="Normal 9 6 2 3 3 2" xfId="5186" xr:uid="{ADD5A946-6B1D-4251-A14D-998E6C5761ED}"/>
    <cellStyle name="Normal 9 6 2 3 4" xfId="4237" xr:uid="{B4C066EE-7E55-4BCA-8B8D-2DBF2FA26AC7}"/>
    <cellStyle name="Normal 9 6 2 3 4 2" xfId="5187" xr:uid="{D857725C-80EE-4C17-8741-8249A23966A5}"/>
    <cellStyle name="Normal 9 6 2 3 5" xfId="4238" xr:uid="{CF8432C9-8908-48B7-BCD6-29A54EDA6506}"/>
    <cellStyle name="Normal 9 6 2 3 5 2" xfId="5188" xr:uid="{56A42A1B-8D7D-46CB-93E9-87C258129EC6}"/>
    <cellStyle name="Normal 9 6 2 3 6" xfId="5181" xr:uid="{453EE5F2-71DE-4254-9978-AA43D676F06B}"/>
    <cellStyle name="Normal 9 6 2 4" xfId="2474" xr:uid="{D114EC71-AE8F-449D-8182-F5CC333E2D1D}"/>
    <cellStyle name="Normal 9 6 2 4 2" xfId="4239" xr:uid="{DD3020BC-E51F-4973-A041-761571C9D7E6}"/>
    <cellStyle name="Normal 9 6 2 4 2 2" xfId="5190" xr:uid="{9DCFE10E-FD3B-4A8A-A083-5054876B09CD}"/>
    <cellStyle name="Normal 9 6 2 4 3" xfId="4240" xr:uid="{F1E0DE4F-14D4-4F12-B0F6-DA0BCEA08F87}"/>
    <cellStyle name="Normal 9 6 2 4 3 2" xfId="5191" xr:uid="{9B21383A-6A32-471A-AC18-FD8C6EF97DE5}"/>
    <cellStyle name="Normal 9 6 2 4 4" xfId="4241" xr:uid="{F34C737F-75C9-4938-9107-E6BE3903B4FE}"/>
    <cellStyle name="Normal 9 6 2 4 4 2" xfId="5192" xr:uid="{13FD5C35-FE45-4E27-ADFD-AFA826B479D2}"/>
    <cellStyle name="Normal 9 6 2 4 5" xfId="5189" xr:uid="{111A408F-67EC-4A75-877F-50CFF590BEE4}"/>
    <cellStyle name="Normal 9 6 2 5" xfId="4242" xr:uid="{6E2CBE0C-0282-4989-88A5-5258688218DA}"/>
    <cellStyle name="Normal 9 6 2 5 2" xfId="4243" xr:uid="{F61FC312-512A-4846-B471-ED2B303B3F0D}"/>
    <cellStyle name="Normal 9 6 2 5 2 2" xfId="5194" xr:uid="{BB0150BB-4B96-4905-8E8E-06B5EE9EA5BE}"/>
    <cellStyle name="Normal 9 6 2 5 3" xfId="4244" xr:uid="{F49BD967-4063-4498-A9EF-3F451A93CB20}"/>
    <cellStyle name="Normal 9 6 2 5 3 2" xfId="5195" xr:uid="{A7DF7354-5E9F-4CA4-8C58-9BB922AD82C3}"/>
    <cellStyle name="Normal 9 6 2 5 4" xfId="4245" xr:uid="{36F80579-5EF9-42EF-9DF5-C9D2F0D35BF9}"/>
    <cellStyle name="Normal 9 6 2 5 4 2" xfId="5196" xr:uid="{6327B814-14CE-4F51-B55D-4F309DF70833}"/>
    <cellStyle name="Normal 9 6 2 5 5" xfId="5193" xr:uid="{3AB2943B-E267-4150-8BCF-3181DB1F7E1C}"/>
    <cellStyle name="Normal 9 6 2 6" xfId="4246" xr:uid="{A7F6B09D-1277-4FA9-B4AD-B93CFCD9CFAF}"/>
    <cellStyle name="Normal 9 6 2 6 2" xfId="5197" xr:uid="{1FD9AF2A-8DCA-4171-B5EF-A82744613DEA}"/>
    <cellStyle name="Normal 9 6 2 7" xfId="4247" xr:uid="{9FDC5E12-1B6D-42FE-A161-1CB041BC6BFE}"/>
    <cellStyle name="Normal 9 6 2 7 2" xfId="5198" xr:uid="{FD72002D-C75D-46F8-AC03-D02A9391B2BE}"/>
    <cellStyle name="Normal 9 6 2 8" xfId="4248" xr:uid="{6BF1E5BC-8D3E-4F83-8E23-C2F78DB01189}"/>
    <cellStyle name="Normal 9 6 2 8 2" xfId="5199" xr:uid="{575DFC47-D0A7-4C82-9A56-6A7BE6C0F0D0}"/>
    <cellStyle name="Normal 9 6 2 9" xfId="5168" xr:uid="{A3E7A1AF-82A8-4C73-A582-1D16AE2A4E65}"/>
    <cellStyle name="Normal 9 6 3" xfId="424" xr:uid="{003E33FA-3504-4E44-B4AB-3907717EF10A}"/>
    <cellStyle name="Normal 9 6 3 2" xfId="888" xr:uid="{9E3350F3-2A47-4C24-93BD-1877B53F7374}"/>
    <cellStyle name="Normal 9 6 3 2 2" xfId="889" xr:uid="{A27804A3-E17E-4FA7-AFF2-39954DBA494C}"/>
    <cellStyle name="Normal 9 6 3 2 2 2" xfId="5202" xr:uid="{AA60EAC5-60F6-4FE6-B567-928CAF110BD0}"/>
    <cellStyle name="Normal 9 6 3 2 3" xfId="4249" xr:uid="{9A4FF45B-D8B5-4636-A126-7CD9C4D67336}"/>
    <cellStyle name="Normal 9 6 3 2 3 2" xfId="5203" xr:uid="{8DA687CB-D09D-4AD2-B4E6-BE14678249D9}"/>
    <cellStyle name="Normal 9 6 3 2 4" xfId="4250" xr:uid="{FF2C7076-054D-4E3B-B14E-FF3E2ADF427C}"/>
    <cellStyle name="Normal 9 6 3 2 4 2" xfId="5204" xr:uid="{56188D7A-EFC6-4D2D-BFFD-650C8DD66481}"/>
    <cellStyle name="Normal 9 6 3 2 5" xfId="5201" xr:uid="{2EAD5D86-704D-4D1D-828C-16F008B7F744}"/>
    <cellStyle name="Normal 9 6 3 3" xfId="890" xr:uid="{7D6CA637-DAD0-4762-9B3F-DAA6BFE69436}"/>
    <cellStyle name="Normal 9 6 3 3 2" xfId="4251" xr:uid="{726611DD-CCB7-494C-B78C-FE8224FB7EA1}"/>
    <cellStyle name="Normal 9 6 3 3 2 2" xfId="5206" xr:uid="{1E6FF2D1-03CA-4589-8FC3-666C9D0B1B63}"/>
    <cellStyle name="Normal 9 6 3 3 3" xfId="4252" xr:uid="{2ECDF1BB-91B4-4C70-9C09-B7979E1C10B5}"/>
    <cellStyle name="Normal 9 6 3 3 3 2" xfId="5207" xr:uid="{59F61413-F8F2-4F25-B271-B52518D8B09C}"/>
    <cellStyle name="Normal 9 6 3 3 4" xfId="4253" xr:uid="{46910CA0-BDFB-46F3-B010-7FCF5E594B59}"/>
    <cellStyle name="Normal 9 6 3 3 4 2" xfId="5208" xr:uid="{14BC18B7-6A1E-443B-8A33-B6239DEC6C04}"/>
    <cellStyle name="Normal 9 6 3 3 5" xfId="5205" xr:uid="{86C3E9AA-424C-4317-B51E-8648F0B34153}"/>
    <cellStyle name="Normal 9 6 3 4" xfId="4254" xr:uid="{F6B5978D-D16C-40CD-AAB1-A3E9DC3FC164}"/>
    <cellStyle name="Normal 9 6 3 4 2" xfId="5209" xr:uid="{957E0DFC-919C-4468-8F85-DD0B9F5DA28C}"/>
    <cellStyle name="Normal 9 6 3 5" xfId="4255" xr:uid="{6A3D3781-3160-488E-BBDC-5BBD3B8C443B}"/>
    <cellStyle name="Normal 9 6 3 5 2" xfId="5210" xr:uid="{B66E87B4-56ED-4A49-A826-A9A93E9C0FC3}"/>
    <cellStyle name="Normal 9 6 3 6" xfId="4256" xr:uid="{CAC5306A-B41A-4394-B47F-6A90AACEFCD5}"/>
    <cellStyle name="Normal 9 6 3 6 2" xfId="5211" xr:uid="{8C3FDDF2-2085-40BE-9B96-75637F0D927B}"/>
    <cellStyle name="Normal 9 6 3 7" xfId="5200" xr:uid="{9FA81965-ABFB-41F9-84D2-AD42C2816B5C}"/>
    <cellStyle name="Normal 9 6 4" xfId="425" xr:uid="{B0D6A2BC-0819-4078-8A8E-EF0F94D88098}"/>
    <cellStyle name="Normal 9 6 4 2" xfId="891" xr:uid="{ABDD1A36-4618-403C-B8E5-28BE3D314BA1}"/>
    <cellStyle name="Normal 9 6 4 2 2" xfId="4257" xr:uid="{18A367E2-C986-4883-9CBB-516310D85958}"/>
    <cellStyle name="Normal 9 6 4 2 2 2" xfId="5214" xr:uid="{840A92D3-D171-4A6E-B200-C6F2C390F8C5}"/>
    <cellStyle name="Normal 9 6 4 2 3" xfId="4258" xr:uid="{EB695DA7-976F-47F4-A519-3F8798F22CF9}"/>
    <cellStyle name="Normal 9 6 4 2 3 2" xfId="5215" xr:uid="{26D2A6BD-3765-4158-B6EB-99F3C571A67A}"/>
    <cellStyle name="Normal 9 6 4 2 4" xfId="4259" xr:uid="{DEBE9B07-7495-48A8-A79B-23BE365CD629}"/>
    <cellStyle name="Normal 9 6 4 2 4 2" xfId="5216" xr:uid="{300F24B2-07E8-4C90-A237-C9ED6D19B19E}"/>
    <cellStyle name="Normal 9 6 4 2 5" xfId="5213" xr:uid="{DF7D9440-D667-43C0-96C1-398259E992F6}"/>
    <cellStyle name="Normal 9 6 4 3" xfId="4260" xr:uid="{F5E721F8-7754-4B00-89E8-A1B12E96FF5A}"/>
    <cellStyle name="Normal 9 6 4 3 2" xfId="5217" xr:uid="{40A432BA-F614-4831-BEC7-682B355B8F09}"/>
    <cellStyle name="Normal 9 6 4 4" xfId="4261" xr:uid="{5CE34F4F-83C8-4539-8042-DDEA341A131D}"/>
    <cellStyle name="Normal 9 6 4 4 2" xfId="5218" xr:uid="{3192A0CD-D588-4D2C-880C-E0AA436D2BE6}"/>
    <cellStyle name="Normal 9 6 4 5" xfId="4262" xr:uid="{300C2DA2-ACDA-4CE2-90AB-5A9C3CD44835}"/>
    <cellStyle name="Normal 9 6 4 5 2" xfId="5219" xr:uid="{CD375B4A-33F1-4B46-AABD-F3CF2C36D220}"/>
    <cellStyle name="Normal 9 6 4 6" xfId="5212" xr:uid="{B79DCC7C-9574-4526-B20A-1CC995B121AE}"/>
    <cellStyle name="Normal 9 6 5" xfId="892" xr:uid="{8D1B6D6F-DC75-46C7-8E7C-7A3F5866D629}"/>
    <cellStyle name="Normal 9 6 5 2" xfId="4263" xr:uid="{14EBBD49-BA42-464C-96F0-6A6091BF7379}"/>
    <cellStyle name="Normal 9 6 5 2 2" xfId="5221" xr:uid="{EC38620D-4AA8-4EDA-A015-84E708EACDDE}"/>
    <cellStyle name="Normal 9 6 5 3" xfId="4264" xr:uid="{8AFBB780-428E-45E6-ACAF-2DF0CC101B24}"/>
    <cellStyle name="Normal 9 6 5 3 2" xfId="5222" xr:uid="{B871A7E0-BADD-470A-A19C-165B246BE680}"/>
    <cellStyle name="Normal 9 6 5 4" xfId="4265" xr:uid="{B94B76D6-EDEB-4696-9338-B6FA2E1D1905}"/>
    <cellStyle name="Normal 9 6 5 4 2" xfId="5223" xr:uid="{C3601F0B-B5CE-46B6-9474-548C1A98B046}"/>
    <cellStyle name="Normal 9 6 5 5" xfId="5220" xr:uid="{1A62072B-2379-4DD2-BE30-DC5CC642F366}"/>
    <cellStyle name="Normal 9 6 6" xfId="4266" xr:uid="{CCCD54ED-0F92-4CDD-927E-87582825B3BB}"/>
    <cellStyle name="Normal 9 6 6 2" xfId="4267" xr:uid="{A02D6B4D-8845-444D-B60B-5C444BEC9CD5}"/>
    <cellStyle name="Normal 9 6 6 2 2" xfId="5225" xr:uid="{3BF2715D-7DF9-4FA1-AEE1-7A8CB3C6A4DD}"/>
    <cellStyle name="Normal 9 6 6 3" xfId="4268" xr:uid="{0F3AFD6A-7F7F-4A25-B45C-0CA3E37AC363}"/>
    <cellStyle name="Normal 9 6 6 3 2" xfId="5226" xr:uid="{10AC4FDC-735C-4E14-9A26-2E390C28622D}"/>
    <cellStyle name="Normal 9 6 6 4" xfId="4269" xr:uid="{B6551C2A-EBAE-43E3-A1DD-947013F028EB}"/>
    <cellStyle name="Normal 9 6 6 4 2" xfId="5227" xr:uid="{8244250B-A71D-44C7-9ED2-251E39BB155A}"/>
    <cellStyle name="Normal 9 6 6 5" xfId="5224" xr:uid="{78E20F8D-A8FD-4C44-BDD5-FB601B46CEDA}"/>
    <cellStyle name="Normal 9 6 7" xfId="4270" xr:uid="{3F310750-C125-4496-9976-33F09181F1C5}"/>
    <cellStyle name="Normal 9 6 7 2" xfId="5228" xr:uid="{4E548663-ADBA-4312-845E-E9932AF4CF96}"/>
    <cellStyle name="Normal 9 6 8" xfId="4271" xr:uid="{95C00534-CF03-44CD-BF2F-5644BFBC3D85}"/>
    <cellStyle name="Normal 9 6 8 2" xfId="5229" xr:uid="{E807E433-130E-4FDD-84CD-371886380E53}"/>
    <cellStyle name="Normal 9 6 9" xfId="4272" xr:uid="{41E46EA5-19DE-4C23-9620-BE3FB663BC10}"/>
    <cellStyle name="Normal 9 6 9 2" xfId="5230" xr:uid="{DE914D97-C8D1-434F-B9FC-FF89591D2B19}"/>
    <cellStyle name="Normal 9 7" xfId="183" xr:uid="{11D16B78-80CE-4486-AF7F-45AE839340D4}"/>
    <cellStyle name="Normal 9 7 2" xfId="426" xr:uid="{73CB28C6-6FD9-42F1-AEF6-64068ACB0D3D}"/>
    <cellStyle name="Normal 9 7 2 2" xfId="893" xr:uid="{A013BC09-60D8-4458-92C7-D589A5FA1AEA}"/>
    <cellStyle name="Normal 9 7 2 2 2" xfId="2475" xr:uid="{8B270640-3AB8-4FF5-9969-ECAB079B5DCC}"/>
    <cellStyle name="Normal 9 7 2 2 2 2" xfId="2476" xr:uid="{6309344B-B595-41E6-B384-A256DCF8D091}"/>
    <cellStyle name="Normal 9 7 2 2 2 2 2" xfId="5235" xr:uid="{AA8F7D15-533A-4EDF-BA23-FE44E8F637BF}"/>
    <cellStyle name="Normal 9 7 2 2 2 3" xfId="5234" xr:uid="{6EE65F35-ED31-4350-B823-88E924CA823D}"/>
    <cellStyle name="Normal 9 7 2 2 3" xfId="2477" xr:uid="{E3F79E03-8025-45FC-A450-381DC3F3414D}"/>
    <cellStyle name="Normal 9 7 2 2 3 2" xfId="5236" xr:uid="{0BCB5E1D-C9F4-4C11-AB66-629680DBA374}"/>
    <cellStyle name="Normal 9 7 2 2 4" xfId="4273" xr:uid="{D36567B3-EDBB-402C-9AF1-4A0BAECC1A0C}"/>
    <cellStyle name="Normal 9 7 2 2 4 2" xfId="5237" xr:uid="{DE76A6A0-86FA-4434-A661-5381A7359259}"/>
    <cellStyle name="Normal 9 7 2 2 5" xfId="5233" xr:uid="{EE723378-52C5-4F85-8254-6253CEEA4852}"/>
    <cellStyle name="Normal 9 7 2 3" xfId="2478" xr:uid="{6316B1CD-9B14-4301-92B8-CEFDE6892F05}"/>
    <cellStyle name="Normal 9 7 2 3 2" xfId="2479" xr:uid="{DE100C7E-919F-4E79-A396-6B48F1E03D2C}"/>
    <cellStyle name="Normal 9 7 2 3 2 2" xfId="5239" xr:uid="{312577CC-0D60-4FE6-95B7-18095D9CECB6}"/>
    <cellStyle name="Normal 9 7 2 3 3" xfId="4274" xr:uid="{268E64B7-F490-438F-AEBF-0AE0F5560995}"/>
    <cellStyle name="Normal 9 7 2 3 3 2" xfId="5240" xr:uid="{2676D2D0-C1BD-4524-BB8A-8730DBD91DBE}"/>
    <cellStyle name="Normal 9 7 2 3 4" xfId="4275" xr:uid="{3E4C0E13-D3BB-434D-8652-7353AA35A4B6}"/>
    <cellStyle name="Normal 9 7 2 3 4 2" xfId="5241" xr:uid="{865156B3-C151-4F38-84C9-1A5535C50037}"/>
    <cellStyle name="Normal 9 7 2 3 5" xfId="5238" xr:uid="{38B0F5E5-B5F4-4E7E-AFA5-42179A34FED3}"/>
    <cellStyle name="Normal 9 7 2 4" xfId="2480" xr:uid="{9EA099EB-CFDE-4695-9351-A9F87A7FCA72}"/>
    <cellStyle name="Normal 9 7 2 4 2" xfId="5242" xr:uid="{5B24639E-48AB-4EE7-A149-3E57CD5D7147}"/>
    <cellStyle name="Normal 9 7 2 5" xfId="4276" xr:uid="{9C5B6ECE-CF2C-468D-8E4D-E257FD3B199D}"/>
    <cellStyle name="Normal 9 7 2 5 2" xfId="5243" xr:uid="{F7B695B7-417A-4735-B362-F340BD58BAAB}"/>
    <cellStyle name="Normal 9 7 2 6" xfId="4277" xr:uid="{6098A3D2-2000-4BEA-BB96-3AE0E8F4F3EC}"/>
    <cellStyle name="Normal 9 7 2 6 2" xfId="5244" xr:uid="{07A9C1E4-0B83-4689-8A16-EFC4BBD8A894}"/>
    <cellStyle name="Normal 9 7 2 7" xfId="5232" xr:uid="{5B7FA2DF-5CD2-4569-A5A5-F26DF77856E6}"/>
    <cellStyle name="Normal 9 7 3" xfId="894" xr:uid="{D84C370F-CC49-41EB-B969-2301B448378A}"/>
    <cellStyle name="Normal 9 7 3 2" xfId="2481" xr:uid="{C82F016C-5A7A-42B5-BF72-730C09028276}"/>
    <cellStyle name="Normal 9 7 3 2 2" xfId="2482" xr:uid="{136CFF42-EE77-472E-A5A0-EE62C4674B91}"/>
    <cellStyle name="Normal 9 7 3 2 2 2" xfId="5247" xr:uid="{6FB3EA1B-9299-42C2-B4E1-E39E3FA5873E}"/>
    <cellStyle name="Normal 9 7 3 2 3" xfId="4278" xr:uid="{3D72C584-0914-400C-87E2-AF4A67452541}"/>
    <cellStyle name="Normal 9 7 3 2 3 2" xfId="5248" xr:uid="{7869805E-5F9F-4DC7-B95F-896D623774D4}"/>
    <cellStyle name="Normal 9 7 3 2 4" xfId="4279" xr:uid="{8D23205C-2F61-473E-AC6B-EFDDEC9AB12C}"/>
    <cellStyle name="Normal 9 7 3 2 4 2" xfId="5249" xr:uid="{5E9C4111-01A0-4391-9AFD-D15598EFB03C}"/>
    <cellStyle name="Normal 9 7 3 2 5" xfId="5246" xr:uid="{84AFB513-2276-4F27-99F1-A4AA8F6EB569}"/>
    <cellStyle name="Normal 9 7 3 3" xfId="2483" xr:uid="{77427E42-6F88-4795-9A96-D687FF89A126}"/>
    <cellStyle name="Normal 9 7 3 3 2" xfId="5250" xr:uid="{DD9196F5-F872-4623-AA64-A628E0FDE9D1}"/>
    <cellStyle name="Normal 9 7 3 4" xfId="4280" xr:uid="{3BAEFD2F-66E9-4834-B8B9-F3A4DE187B8F}"/>
    <cellStyle name="Normal 9 7 3 4 2" xfId="5251" xr:uid="{353CF7B3-1C21-422D-B3DC-515047E8BFD3}"/>
    <cellStyle name="Normal 9 7 3 5" xfId="4281" xr:uid="{DFAFA858-8FCC-41E5-9A20-D8EF3DD9B706}"/>
    <cellStyle name="Normal 9 7 3 5 2" xfId="5252" xr:uid="{38805BC4-F790-4955-B449-D0C62244F42A}"/>
    <cellStyle name="Normal 9 7 3 6" xfId="5245" xr:uid="{DE081D91-7109-4772-B483-BD4302BEB0D4}"/>
    <cellStyle name="Normal 9 7 4" xfId="2484" xr:uid="{248C16FD-4D50-4A7C-8C18-01EF68A2E242}"/>
    <cellStyle name="Normal 9 7 4 2" xfId="2485" xr:uid="{EE6D82EB-654E-4736-B4DB-6DBA62976A9C}"/>
    <cellStyle name="Normal 9 7 4 2 2" xfId="5254" xr:uid="{B691EBD5-2230-41EE-8522-9AEED977E57D}"/>
    <cellStyle name="Normal 9 7 4 3" xfId="4282" xr:uid="{FA6DBA36-3328-42B5-98A4-EB7119DD1A6C}"/>
    <cellStyle name="Normal 9 7 4 3 2" xfId="5255" xr:uid="{03D0F295-208E-4952-A6E1-D60655BE53E1}"/>
    <cellStyle name="Normal 9 7 4 4" xfId="4283" xr:uid="{12FDC2DB-8180-4DE7-995B-CD7B9473697E}"/>
    <cellStyle name="Normal 9 7 4 4 2" xfId="5256" xr:uid="{2F15EFB2-F094-41BD-9AAB-0BAC35A93A8E}"/>
    <cellStyle name="Normal 9 7 4 5" xfId="5253" xr:uid="{70F20AD9-2F3A-49C4-9C97-4197EACDF74B}"/>
    <cellStyle name="Normal 9 7 5" xfId="2486" xr:uid="{101F0535-6918-4C65-808A-47E7CA3B84E1}"/>
    <cellStyle name="Normal 9 7 5 2" xfId="4284" xr:uid="{5F55BB2C-0016-47AA-A9F6-E36AF16AAFDD}"/>
    <cellStyle name="Normal 9 7 5 2 2" xfId="5258" xr:uid="{A0BE6FE5-8F71-4A78-B185-7A880A67B9B3}"/>
    <cellStyle name="Normal 9 7 5 3" xfId="4285" xr:uid="{FC7E4BCA-89E8-4E4B-AC89-83E17087EA66}"/>
    <cellStyle name="Normal 9 7 5 3 2" xfId="5259" xr:uid="{B1609C00-BCBE-47BF-811B-D398A0A7C3CF}"/>
    <cellStyle name="Normal 9 7 5 4" xfId="4286" xr:uid="{C641E389-32B2-4BFC-BA90-A4FED3561669}"/>
    <cellStyle name="Normal 9 7 5 4 2" xfId="5260" xr:uid="{9F5ABD45-5F05-42C2-B17A-F71F7D610E40}"/>
    <cellStyle name="Normal 9 7 5 5" xfId="5257" xr:uid="{C264BFF4-B77E-4D85-BA38-93D159FE21DE}"/>
    <cellStyle name="Normal 9 7 6" xfId="4287" xr:uid="{F1BDBED6-41B7-40AB-94A8-3F23EF77C647}"/>
    <cellStyle name="Normal 9 7 6 2" xfId="5261" xr:uid="{474BBDA6-7F06-4834-95A2-A09153F973AB}"/>
    <cellStyle name="Normal 9 7 7" xfId="4288" xr:uid="{753A7CCE-86FF-4F23-99BA-D3B7EBB573D3}"/>
    <cellStyle name="Normal 9 7 7 2" xfId="5262" xr:uid="{3B82C5B8-8E1D-449F-A463-B391C762B09D}"/>
    <cellStyle name="Normal 9 7 8" xfId="4289" xr:uid="{E23A02E3-F868-4B89-8EAF-05BB643899E4}"/>
    <cellStyle name="Normal 9 7 8 2" xfId="5263" xr:uid="{D652CE54-1911-452B-8D12-AD6A0A7F3022}"/>
    <cellStyle name="Normal 9 7 9" xfId="5231" xr:uid="{B9A2E69C-054E-4060-A68C-53074A8C5429}"/>
    <cellStyle name="Normal 9 8" xfId="427" xr:uid="{1D364B74-6F86-42B6-A573-97F47CC525BE}"/>
    <cellStyle name="Normal 9 8 2" xfId="895" xr:uid="{D6D9FE9D-1770-43C3-9FB3-B50A3CFE1D00}"/>
    <cellStyle name="Normal 9 8 2 2" xfId="896" xr:uid="{480B7437-5F7B-41AD-AC6A-CB05A6875AD7}"/>
    <cellStyle name="Normal 9 8 2 2 2" xfId="2487" xr:uid="{B82A2FC7-834B-43F1-98BE-6EDBF6FFC1A5}"/>
    <cellStyle name="Normal 9 8 2 2 2 2" xfId="5267" xr:uid="{B920E965-B93D-496B-B41D-9E4B876B276B}"/>
    <cellStyle name="Normal 9 8 2 2 3" xfId="4290" xr:uid="{A5DD1D17-1C7C-40DB-91D9-FA8FA39A9427}"/>
    <cellStyle name="Normal 9 8 2 2 3 2" xfId="5268" xr:uid="{AAAA6957-B3F6-4F02-8F24-FF7CE14BFD84}"/>
    <cellStyle name="Normal 9 8 2 2 4" xfId="4291" xr:uid="{0485F34B-9AF6-48A7-B088-677BB7AB12D8}"/>
    <cellStyle name="Normal 9 8 2 2 4 2" xfId="5269" xr:uid="{91B76E9D-4ACD-435E-A1F6-A83FD1639B0C}"/>
    <cellStyle name="Normal 9 8 2 2 5" xfId="5266" xr:uid="{31E6860B-0C5E-48E7-B455-09DF958F8966}"/>
    <cellStyle name="Normal 9 8 2 3" xfId="2488" xr:uid="{5769B315-FBE4-4AAA-BEAF-394CE197D175}"/>
    <cellStyle name="Normal 9 8 2 3 2" xfId="5270" xr:uid="{1FFCE16D-E3EB-4BC9-9E11-0714D6479115}"/>
    <cellStyle name="Normal 9 8 2 4" xfId="4292" xr:uid="{5B538268-BBDB-410B-AC7B-81EE20CF51E1}"/>
    <cellStyle name="Normal 9 8 2 4 2" xfId="5271" xr:uid="{9DA9B925-9976-499D-94EE-E2083FE34991}"/>
    <cellStyle name="Normal 9 8 2 5" xfId="4293" xr:uid="{4D6E8A49-A18B-4230-87B6-F920AFB93809}"/>
    <cellStyle name="Normal 9 8 2 5 2" xfId="5272" xr:uid="{A63B72F3-83AF-42E8-846E-6A172AA00CE7}"/>
    <cellStyle name="Normal 9 8 2 6" xfId="5265" xr:uid="{FDD596D7-016D-4D42-A0AA-2FBF06FB2A85}"/>
    <cellStyle name="Normal 9 8 3" xfId="897" xr:uid="{AD3C0376-54AB-4295-BA9B-2FCF620DA2A2}"/>
    <cellStyle name="Normal 9 8 3 2" xfId="2489" xr:uid="{41FEA495-4DC4-428B-8131-BD5F904EC81F}"/>
    <cellStyle name="Normal 9 8 3 2 2" xfId="5274" xr:uid="{51DC5D91-C7E5-4B5A-BC49-711654D5A618}"/>
    <cellStyle name="Normal 9 8 3 3" xfId="4294" xr:uid="{E3B43D4E-C9B1-4353-A6FD-2C0500063F01}"/>
    <cellStyle name="Normal 9 8 3 3 2" xfId="5275" xr:uid="{266E526A-1CC3-44FF-8AD4-A45A2ABEDD1E}"/>
    <cellStyle name="Normal 9 8 3 4" xfId="4295" xr:uid="{B68B1F5D-3AC9-4184-BE99-993F96A80571}"/>
    <cellStyle name="Normal 9 8 3 4 2" xfId="5276" xr:uid="{31CB02A6-2748-4286-B066-F4E636C18251}"/>
    <cellStyle name="Normal 9 8 3 5" xfId="5273" xr:uid="{A42FD230-6B8F-4174-9DEA-04ABBB61B0BF}"/>
    <cellStyle name="Normal 9 8 4" xfId="2490" xr:uid="{A53D523C-FCD2-4ADA-ADB3-0C0758B72157}"/>
    <cellStyle name="Normal 9 8 4 2" xfId="4296" xr:uid="{56F08163-C606-4E97-8980-1010E150629A}"/>
    <cellStyle name="Normal 9 8 4 2 2" xfId="5278" xr:uid="{06BBF3EA-B3EE-49A4-BE62-DC7737F6CACE}"/>
    <cellStyle name="Normal 9 8 4 3" xfId="4297" xr:uid="{09770CA5-7644-4BF8-A75A-821B7054D702}"/>
    <cellStyle name="Normal 9 8 4 3 2" xfId="5279" xr:uid="{E565E5BD-256E-4C04-95CD-080F86915DBD}"/>
    <cellStyle name="Normal 9 8 4 4" xfId="4298" xr:uid="{45471BF7-175B-4F21-8178-379E96C9E342}"/>
    <cellStyle name="Normal 9 8 4 4 2" xfId="5280" xr:uid="{C32A5A8E-FB70-4266-B253-758D14278CEB}"/>
    <cellStyle name="Normal 9 8 4 5" xfId="5277" xr:uid="{E457BDE7-8553-4E80-95DF-58AFF31AD226}"/>
    <cellStyle name="Normal 9 8 5" xfId="4299" xr:uid="{C9F67BDB-0E88-42A5-8F16-4D51EEA7E63B}"/>
    <cellStyle name="Normal 9 8 5 2" xfId="5281" xr:uid="{E6D9C23F-36F8-4A75-9259-1BEAD6B8740E}"/>
    <cellStyle name="Normal 9 8 6" xfId="4300" xr:uid="{EC4E9D3A-9240-4673-8277-25E9DECAE618}"/>
    <cellStyle name="Normal 9 8 6 2" xfId="5282" xr:uid="{44C14F6E-C758-40BF-AF03-CC1699E47BB6}"/>
    <cellStyle name="Normal 9 8 7" xfId="4301" xr:uid="{FAD74346-F855-49DA-9A41-9476CE048BEE}"/>
    <cellStyle name="Normal 9 8 7 2" xfId="5283" xr:uid="{1ED436D1-1D13-4C84-AE58-7673DAA356EA}"/>
    <cellStyle name="Normal 9 8 8" xfId="5264" xr:uid="{DEC5087C-DA25-45B7-BEB0-143E9A549419}"/>
    <cellStyle name="Normal 9 9" xfId="428" xr:uid="{8C64D9FE-AAD0-4B4C-A2E0-B6E3CE3BE407}"/>
    <cellStyle name="Normal 9 9 2" xfId="898" xr:uid="{D048478F-88CB-4D24-874B-9C617E19B851}"/>
    <cellStyle name="Normal 9 9 2 2" xfId="2491" xr:uid="{F9317928-C407-44DF-BB1B-AAF312CF7075}"/>
    <cellStyle name="Normal 9 9 2 2 2" xfId="5286" xr:uid="{7D608653-9F1A-461E-8722-9C9AB6482CC1}"/>
    <cellStyle name="Normal 9 9 2 3" xfId="4302" xr:uid="{3C46811F-5E4C-481F-8C9A-32FE589C2988}"/>
    <cellStyle name="Normal 9 9 2 3 2" xfId="5287" xr:uid="{187CA3BA-458C-4FEB-AB44-1879BC3DABB7}"/>
    <cellStyle name="Normal 9 9 2 4" xfId="4303" xr:uid="{7069EDA4-8245-4335-B36F-9C738FD5B9EF}"/>
    <cellStyle name="Normal 9 9 2 4 2" xfId="5288" xr:uid="{FB362289-14F3-42B3-88EF-ED5BE37F4E20}"/>
    <cellStyle name="Normal 9 9 2 5" xfId="5285" xr:uid="{20723FD5-02EF-40F8-A82F-DE60E7C4541A}"/>
    <cellStyle name="Normal 9 9 3" xfId="2492" xr:uid="{213453EA-3154-431B-82BE-773F129A4772}"/>
    <cellStyle name="Normal 9 9 3 2" xfId="4304" xr:uid="{9A9885FA-F37D-45F6-B1EA-BD4F6B381CFB}"/>
    <cellStyle name="Normal 9 9 3 2 2" xfId="5290" xr:uid="{1AB5C47D-457F-442C-A574-B124B519C20D}"/>
    <cellStyle name="Normal 9 9 3 3" xfId="4305" xr:uid="{ECBBEDDF-2548-453A-AE91-39B51AAEE6E5}"/>
    <cellStyle name="Normal 9 9 3 3 2" xfId="5291" xr:uid="{96F968DC-EE5B-4691-B544-F35062E8C1E1}"/>
    <cellStyle name="Normal 9 9 3 4" xfId="4306" xr:uid="{997073AE-875C-4EC6-A3E7-6F231454E62E}"/>
    <cellStyle name="Normal 9 9 3 4 2" xfId="5292" xr:uid="{5289B42C-34B0-4119-A2A0-8719AFC3F938}"/>
    <cellStyle name="Normal 9 9 3 5" xfId="5289" xr:uid="{A3086F5A-47A4-47C1-8C33-45523C7C81D5}"/>
    <cellStyle name="Normal 9 9 4" xfId="4307" xr:uid="{5F511CAA-E427-47CC-92F8-2F2815A4EE81}"/>
    <cellStyle name="Normal 9 9 4 2" xfId="5293" xr:uid="{8F77BA62-4543-4454-8D2F-178B80FE0890}"/>
    <cellStyle name="Normal 9 9 5" xfId="4308" xr:uid="{ED0F5960-9690-43A6-A6CF-04A7D6F9D6B1}"/>
    <cellStyle name="Normal 9 9 5 2" xfId="5294" xr:uid="{3F6941BA-58FB-4232-9631-6F14E969B8C8}"/>
    <cellStyle name="Normal 9 9 6" xfId="4309" xr:uid="{4E4A405F-FC5D-4CCF-8CE7-7A1801F4BF08}"/>
    <cellStyle name="Normal 9 9 6 2" xfId="5295" xr:uid="{94A2CC77-DC82-423A-A5D7-06E6A7CDD67E}"/>
    <cellStyle name="Normal 9 9 7" xfId="5284" xr:uid="{08B599F0-3E78-4AA6-9533-1BBF30F39BD7}"/>
    <cellStyle name="Percent 2" xfId="70" xr:uid="{CDBC6B96-F35B-4D51-B3F8-FE367C56D7CA}"/>
    <cellStyle name="Percent 2 2" xfId="5296" xr:uid="{3A1930C9-93C3-4A54-937D-79EDAE9045F4}"/>
    <cellStyle name="Гиперссылка 2" xfId="4" xr:uid="{49BAA0F8-B3D3-41B5-87DD-435502328B29}"/>
    <cellStyle name="Гиперссылка 2 2" xfId="5297" xr:uid="{DE878BBE-1885-48A0-8457-F691D875B73D}"/>
    <cellStyle name="Обычный 2" xfId="1" xr:uid="{A3CD5D5E-4502-4158-8112-08CDD679ACF5}"/>
    <cellStyle name="Обычный 2 2" xfId="5" xr:uid="{D19F253E-EE9B-4476-9D91-2EE3A6D7A3DC}"/>
    <cellStyle name="Обычный 2 2 2" xfId="5299" xr:uid="{A709A26C-4222-4B54-8058-7EA849258D51}"/>
    <cellStyle name="Обычный 2 3" xfId="5298" xr:uid="{4585FF54-3351-4DDE-A991-F8995E2E0B84}"/>
    <cellStyle name="常规_Sheet1_1" xfId="4411" xr:uid="{6029CE76-A9D8-43DE-A7C8-4133B028AF40}"/>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4"/>
  <sheetViews>
    <sheetView tabSelected="1" zoomScale="90" zoomScaleNormal="90" workbookViewId="0">
      <selection activeCell="P24" sqref="P23:P2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855</v>
      </c>
      <c r="C10" s="120"/>
      <c r="D10" s="120"/>
      <c r="E10" s="120"/>
      <c r="F10" s="115"/>
      <c r="G10" s="116"/>
      <c r="H10" s="116" t="s">
        <v>855</v>
      </c>
      <c r="I10" s="120"/>
      <c r="J10" s="151">
        <v>52439</v>
      </c>
      <c r="K10" s="115"/>
    </row>
    <row r="11" spans="1:11">
      <c r="A11" s="114"/>
      <c r="B11" s="114" t="s">
        <v>856</v>
      </c>
      <c r="C11" s="120"/>
      <c r="D11" s="120"/>
      <c r="E11" s="120"/>
      <c r="F11" s="115"/>
      <c r="G11" s="116"/>
      <c r="H11" s="116" t="s">
        <v>856</v>
      </c>
      <c r="I11" s="120"/>
      <c r="J11" s="152"/>
      <c r="K11" s="115"/>
    </row>
    <row r="12" spans="1:11">
      <c r="A12" s="114"/>
      <c r="B12" s="114" t="s">
        <v>857</v>
      </c>
      <c r="C12" s="120"/>
      <c r="D12" s="120"/>
      <c r="E12" s="120"/>
      <c r="F12" s="115"/>
      <c r="G12" s="116"/>
      <c r="H12" s="116" t="s">
        <v>858</v>
      </c>
      <c r="I12" s="120"/>
      <c r="J12" s="120"/>
      <c r="K12" s="115"/>
    </row>
    <row r="13" spans="1:11">
      <c r="A13" s="114"/>
      <c r="B13" s="114" t="s">
        <v>859</v>
      </c>
      <c r="C13" s="120"/>
      <c r="D13" s="120"/>
      <c r="E13" s="120"/>
      <c r="F13" s="115"/>
      <c r="G13" s="116"/>
      <c r="H13" s="116" t="s">
        <v>859</v>
      </c>
      <c r="I13" s="120"/>
      <c r="J13" s="99" t="s">
        <v>11</v>
      </c>
      <c r="K13" s="115"/>
    </row>
    <row r="14" spans="1:11" ht="15" customHeight="1">
      <c r="A14" s="114"/>
      <c r="B14" s="114" t="s">
        <v>713</v>
      </c>
      <c r="C14" s="120"/>
      <c r="D14" s="120"/>
      <c r="E14" s="120"/>
      <c r="F14" s="115"/>
      <c r="G14" s="116"/>
      <c r="H14" s="116" t="s">
        <v>713</v>
      </c>
      <c r="I14" s="120"/>
      <c r="J14" s="153">
        <v>45264</v>
      </c>
      <c r="K14" s="115"/>
    </row>
    <row r="15" spans="1:11" ht="15" customHeight="1">
      <c r="A15" s="114"/>
      <c r="B15" s="6" t="s">
        <v>152</v>
      </c>
      <c r="C15" s="7"/>
      <c r="D15" s="7"/>
      <c r="E15" s="7"/>
      <c r="F15" s="8"/>
      <c r="G15" s="116"/>
      <c r="H15" s="9" t="s">
        <v>152</v>
      </c>
      <c r="I15" s="120"/>
      <c r="J15" s="154"/>
      <c r="K15" s="115"/>
    </row>
    <row r="16" spans="1:11" ht="15" customHeight="1">
      <c r="A16" s="114"/>
      <c r="B16" s="120"/>
      <c r="C16" s="120"/>
      <c r="D16" s="120"/>
      <c r="E16" s="120"/>
      <c r="F16" s="120"/>
      <c r="G16" s="120"/>
      <c r="H16" s="120"/>
      <c r="I16" s="123" t="s">
        <v>142</v>
      </c>
      <c r="J16" s="129">
        <v>40980</v>
      </c>
      <c r="K16" s="115"/>
    </row>
    <row r="17" spans="1:11">
      <c r="A17" s="114"/>
      <c r="B17" s="120" t="s">
        <v>714</v>
      </c>
      <c r="C17" s="120"/>
      <c r="D17" s="120"/>
      <c r="E17" s="120"/>
      <c r="F17" s="120"/>
      <c r="G17" s="120"/>
      <c r="H17" s="120"/>
      <c r="I17" s="123" t="s">
        <v>143</v>
      </c>
      <c r="J17" s="129" t="s">
        <v>854</v>
      </c>
      <c r="K17" s="115"/>
    </row>
    <row r="18" spans="1:11" ht="18">
      <c r="A18" s="114"/>
      <c r="B18" s="120" t="s">
        <v>715</v>
      </c>
      <c r="C18" s="120"/>
      <c r="D18" s="120"/>
      <c r="E18" s="120"/>
      <c r="F18" s="120"/>
      <c r="G18" s="120"/>
      <c r="H18" s="120"/>
      <c r="I18" s="122" t="s">
        <v>258</v>
      </c>
      <c r="J18" s="104" t="s">
        <v>276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5" t="s">
        <v>201</v>
      </c>
      <c r="G20" s="156"/>
      <c r="H20" s="100" t="s">
        <v>169</v>
      </c>
      <c r="I20" s="100" t="s">
        <v>202</v>
      </c>
      <c r="J20" s="100" t="s">
        <v>21</v>
      </c>
      <c r="K20" s="115"/>
    </row>
    <row r="21" spans="1:11">
      <c r="A21" s="114"/>
      <c r="B21" s="105"/>
      <c r="C21" s="105"/>
      <c r="D21" s="106"/>
      <c r="E21" s="106"/>
      <c r="F21" s="157"/>
      <c r="G21" s="158"/>
      <c r="H21" s="105" t="s">
        <v>141</v>
      </c>
      <c r="I21" s="105"/>
      <c r="J21" s="105"/>
      <c r="K21" s="115"/>
    </row>
    <row r="22" spans="1:11" ht="24">
      <c r="A22" s="114"/>
      <c r="B22" s="107">
        <v>3</v>
      </c>
      <c r="C22" s="10" t="s">
        <v>716</v>
      </c>
      <c r="D22" s="118" t="s">
        <v>716</v>
      </c>
      <c r="E22" s="118" t="s">
        <v>107</v>
      </c>
      <c r="F22" s="145"/>
      <c r="G22" s="146"/>
      <c r="H22" s="11" t="s">
        <v>717</v>
      </c>
      <c r="I22" s="14">
        <v>11.82</v>
      </c>
      <c r="J22" s="109">
        <f t="shared" ref="J22:J53" si="0">I22*B22</f>
        <v>35.46</v>
      </c>
      <c r="K22" s="115"/>
    </row>
    <row r="23" spans="1:11" ht="24">
      <c r="A23" s="114"/>
      <c r="B23" s="107">
        <v>2</v>
      </c>
      <c r="C23" s="10" t="s">
        <v>716</v>
      </c>
      <c r="D23" s="118" t="s">
        <v>716</v>
      </c>
      <c r="E23" s="118" t="s">
        <v>212</v>
      </c>
      <c r="F23" s="145"/>
      <c r="G23" s="146"/>
      <c r="H23" s="11" t="s">
        <v>717</v>
      </c>
      <c r="I23" s="14">
        <v>11.82</v>
      </c>
      <c r="J23" s="109">
        <f t="shared" si="0"/>
        <v>23.64</v>
      </c>
      <c r="K23" s="115"/>
    </row>
    <row r="24" spans="1:11" ht="24">
      <c r="A24" s="114"/>
      <c r="B24" s="107">
        <v>2</v>
      </c>
      <c r="C24" s="10" t="s">
        <v>716</v>
      </c>
      <c r="D24" s="118" t="s">
        <v>716</v>
      </c>
      <c r="E24" s="118" t="s">
        <v>263</v>
      </c>
      <c r="F24" s="145"/>
      <c r="G24" s="146"/>
      <c r="H24" s="11" t="s">
        <v>717</v>
      </c>
      <c r="I24" s="14">
        <v>11.82</v>
      </c>
      <c r="J24" s="109">
        <f t="shared" si="0"/>
        <v>23.64</v>
      </c>
      <c r="K24" s="115"/>
    </row>
    <row r="25" spans="1:11" ht="24">
      <c r="A25" s="114"/>
      <c r="B25" s="107">
        <v>1</v>
      </c>
      <c r="C25" s="10" t="s">
        <v>716</v>
      </c>
      <c r="D25" s="118" t="s">
        <v>716</v>
      </c>
      <c r="E25" s="118" t="s">
        <v>270</v>
      </c>
      <c r="F25" s="145"/>
      <c r="G25" s="146"/>
      <c r="H25" s="11" t="s">
        <v>717</v>
      </c>
      <c r="I25" s="14">
        <v>11.82</v>
      </c>
      <c r="J25" s="109">
        <f t="shared" si="0"/>
        <v>11.82</v>
      </c>
      <c r="K25" s="115"/>
    </row>
    <row r="26" spans="1:11" ht="24">
      <c r="A26" s="114"/>
      <c r="B26" s="107">
        <v>8</v>
      </c>
      <c r="C26" s="10" t="s">
        <v>718</v>
      </c>
      <c r="D26" s="118" t="s">
        <v>718</v>
      </c>
      <c r="E26" s="118" t="s">
        <v>719</v>
      </c>
      <c r="F26" s="145" t="s">
        <v>25</v>
      </c>
      <c r="G26" s="146"/>
      <c r="H26" s="11" t="s">
        <v>720</v>
      </c>
      <c r="I26" s="14">
        <v>6.6</v>
      </c>
      <c r="J26" s="109">
        <f t="shared" si="0"/>
        <v>52.8</v>
      </c>
      <c r="K26" s="115"/>
    </row>
    <row r="27" spans="1:11" ht="24">
      <c r="A27" s="114"/>
      <c r="B27" s="107">
        <v>4</v>
      </c>
      <c r="C27" s="10" t="s">
        <v>718</v>
      </c>
      <c r="D27" s="118" t="s">
        <v>718</v>
      </c>
      <c r="E27" s="118" t="s">
        <v>719</v>
      </c>
      <c r="F27" s="145" t="s">
        <v>26</v>
      </c>
      <c r="G27" s="146"/>
      <c r="H27" s="11" t="s">
        <v>720</v>
      </c>
      <c r="I27" s="14">
        <v>6.6</v>
      </c>
      <c r="J27" s="109">
        <f t="shared" si="0"/>
        <v>26.4</v>
      </c>
      <c r="K27" s="115"/>
    </row>
    <row r="28" spans="1:11" ht="24">
      <c r="A28" s="114"/>
      <c r="B28" s="107">
        <v>1</v>
      </c>
      <c r="C28" s="10" t="s">
        <v>102</v>
      </c>
      <c r="D28" s="118" t="s">
        <v>102</v>
      </c>
      <c r="E28" s="118" t="s">
        <v>37</v>
      </c>
      <c r="F28" s="145" t="s">
        <v>210</v>
      </c>
      <c r="G28" s="146"/>
      <c r="H28" s="11" t="s">
        <v>721</v>
      </c>
      <c r="I28" s="14">
        <v>34.409999999999997</v>
      </c>
      <c r="J28" s="109">
        <f t="shared" si="0"/>
        <v>34.409999999999997</v>
      </c>
      <c r="K28" s="115"/>
    </row>
    <row r="29" spans="1:11" ht="24">
      <c r="A29" s="114"/>
      <c r="B29" s="107">
        <v>1</v>
      </c>
      <c r="C29" s="10" t="s">
        <v>722</v>
      </c>
      <c r="D29" s="118" t="s">
        <v>722</v>
      </c>
      <c r="E29" s="118" t="s">
        <v>37</v>
      </c>
      <c r="F29" s="145" t="s">
        <v>273</v>
      </c>
      <c r="G29" s="146"/>
      <c r="H29" s="11" t="s">
        <v>723</v>
      </c>
      <c r="I29" s="14">
        <v>25.72</v>
      </c>
      <c r="J29" s="109">
        <f t="shared" si="0"/>
        <v>25.72</v>
      </c>
      <c r="K29" s="115"/>
    </row>
    <row r="30" spans="1:11" ht="24">
      <c r="A30" s="114"/>
      <c r="B30" s="107">
        <v>1</v>
      </c>
      <c r="C30" s="10" t="s">
        <v>722</v>
      </c>
      <c r="D30" s="118" t="s">
        <v>722</v>
      </c>
      <c r="E30" s="118" t="s">
        <v>37</v>
      </c>
      <c r="F30" s="145" t="s">
        <v>272</v>
      </c>
      <c r="G30" s="146"/>
      <c r="H30" s="11" t="s">
        <v>723</v>
      </c>
      <c r="I30" s="14">
        <v>25.72</v>
      </c>
      <c r="J30" s="109">
        <f t="shared" si="0"/>
        <v>25.72</v>
      </c>
      <c r="K30" s="115"/>
    </row>
    <row r="31" spans="1:11" ht="24">
      <c r="A31" s="114"/>
      <c r="B31" s="107">
        <v>2</v>
      </c>
      <c r="C31" s="10" t="s">
        <v>724</v>
      </c>
      <c r="D31" s="118" t="s">
        <v>724</v>
      </c>
      <c r="E31" s="118" t="s">
        <v>37</v>
      </c>
      <c r="F31" s="145" t="s">
        <v>272</v>
      </c>
      <c r="G31" s="146"/>
      <c r="H31" s="11" t="s">
        <v>725</v>
      </c>
      <c r="I31" s="14">
        <v>25.72</v>
      </c>
      <c r="J31" s="109">
        <f t="shared" si="0"/>
        <v>51.44</v>
      </c>
      <c r="K31" s="115"/>
    </row>
    <row r="32" spans="1:11" ht="24">
      <c r="A32" s="114"/>
      <c r="B32" s="107">
        <v>16</v>
      </c>
      <c r="C32" s="10" t="s">
        <v>726</v>
      </c>
      <c r="D32" s="118" t="s">
        <v>726</v>
      </c>
      <c r="E32" s="118" t="s">
        <v>23</v>
      </c>
      <c r="F32" s="145" t="s">
        <v>272</v>
      </c>
      <c r="G32" s="146"/>
      <c r="H32" s="11" t="s">
        <v>727</v>
      </c>
      <c r="I32" s="14">
        <v>20.51</v>
      </c>
      <c r="J32" s="109">
        <f t="shared" si="0"/>
        <v>328.16</v>
      </c>
      <c r="K32" s="115"/>
    </row>
    <row r="33" spans="1:11" ht="36">
      <c r="A33" s="114"/>
      <c r="B33" s="107">
        <v>1</v>
      </c>
      <c r="C33" s="10" t="s">
        <v>728</v>
      </c>
      <c r="D33" s="118" t="s">
        <v>728</v>
      </c>
      <c r="E33" s="118" t="s">
        <v>212</v>
      </c>
      <c r="F33" s="145"/>
      <c r="G33" s="146"/>
      <c r="H33" s="11" t="s">
        <v>849</v>
      </c>
      <c r="I33" s="14">
        <v>30.94</v>
      </c>
      <c r="J33" s="109">
        <f t="shared" si="0"/>
        <v>30.94</v>
      </c>
      <c r="K33" s="115"/>
    </row>
    <row r="34" spans="1:11" ht="24">
      <c r="A34" s="114"/>
      <c r="B34" s="107">
        <v>2</v>
      </c>
      <c r="C34" s="10" t="s">
        <v>729</v>
      </c>
      <c r="D34" s="118" t="s">
        <v>837</v>
      </c>
      <c r="E34" s="118" t="s">
        <v>34</v>
      </c>
      <c r="F34" s="145"/>
      <c r="G34" s="146"/>
      <c r="H34" s="11" t="s">
        <v>730</v>
      </c>
      <c r="I34" s="14">
        <v>8.69</v>
      </c>
      <c r="J34" s="109">
        <f t="shared" si="0"/>
        <v>17.38</v>
      </c>
      <c r="K34" s="115"/>
    </row>
    <row r="35" spans="1:11" ht="24">
      <c r="A35" s="114"/>
      <c r="B35" s="107">
        <v>1</v>
      </c>
      <c r="C35" s="10" t="s">
        <v>731</v>
      </c>
      <c r="D35" s="118" t="s">
        <v>838</v>
      </c>
      <c r="E35" s="118" t="s">
        <v>37</v>
      </c>
      <c r="F35" s="145"/>
      <c r="G35" s="146"/>
      <c r="H35" s="11" t="s">
        <v>732</v>
      </c>
      <c r="I35" s="14">
        <v>8.69</v>
      </c>
      <c r="J35" s="109">
        <f t="shared" si="0"/>
        <v>8.69</v>
      </c>
      <c r="K35" s="115"/>
    </row>
    <row r="36" spans="1:11" ht="24">
      <c r="A36" s="114"/>
      <c r="B36" s="107">
        <v>16</v>
      </c>
      <c r="C36" s="10" t="s">
        <v>733</v>
      </c>
      <c r="D36" s="118" t="s">
        <v>733</v>
      </c>
      <c r="E36" s="118" t="s">
        <v>39</v>
      </c>
      <c r="F36" s="145" t="s">
        <v>273</v>
      </c>
      <c r="G36" s="146"/>
      <c r="H36" s="11" t="s">
        <v>734</v>
      </c>
      <c r="I36" s="14">
        <v>25.72</v>
      </c>
      <c r="J36" s="109">
        <f t="shared" si="0"/>
        <v>411.52</v>
      </c>
      <c r="K36" s="115"/>
    </row>
    <row r="37" spans="1:11" ht="24">
      <c r="A37" s="114"/>
      <c r="B37" s="107">
        <v>6</v>
      </c>
      <c r="C37" s="10" t="s">
        <v>733</v>
      </c>
      <c r="D37" s="118" t="s">
        <v>733</v>
      </c>
      <c r="E37" s="118" t="s">
        <v>40</v>
      </c>
      <c r="F37" s="145" t="s">
        <v>273</v>
      </c>
      <c r="G37" s="146"/>
      <c r="H37" s="11" t="s">
        <v>734</v>
      </c>
      <c r="I37" s="14">
        <v>25.72</v>
      </c>
      <c r="J37" s="109">
        <f t="shared" si="0"/>
        <v>154.32</v>
      </c>
      <c r="K37" s="115"/>
    </row>
    <row r="38" spans="1:11" ht="24">
      <c r="A38" s="114"/>
      <c r="B38" s="107">
        <v>2</v>
      </c>
      <c r="C38" s="10" t="s">
        <v>735</v>
      </c>
      <c r="D38" s="118" t="s">
        <v>735</v>
      </c>
      <c r="E38" s="118" t="s">
        <v>37</v>
      </c>
      <c r="F38" s="145"/>
      <c r="G38" s="146"/>
      <c r="H38" s="11" t="s">
        <v>736</v>
      </c>
      <c r="I38" s="14">
        <v>25.72</v>
      </c>
      <c r="J38" s="109">
        <f t="shared" si="0"/>
        <v>51.44</v>
      </c>
      <c r="K38" s="115"/>
    </row>
    <row r="39" spans="1:11">
      <c r="A39" s="114"/>
      <c r="B39" s="107">
        <v>2</v>
      </c>
      <c r="C39" s="10" t="s">
        <v>737</v>
      </c>
      <c r="D39" s="118" t="s">
        <v>737</v>
      </c>
      <c r="E39" s="118" t="s">
        <v>23</v>
      </c>
      <c r="F39" s="145"/>
      <c r="G39" s="146"/>
      <c r="H39" s="11" t="s">
        <v>738</v>
      </c>
      <c r="I39" s="14">
        <v>7.3</v>
      </c>
      <c r="J39" s="109">
        <f t="shared" si="0"/>
        <v>14.6</v>
      </c>
      <c r="K39" s="115"/>
    </row>
    <row r="40" spans="1:11">
      <c r="A40" s="114"/>
      <c r="B40" s="107">
        <v>4</v>
      </c>
      <c r="C40" s="10" t="s">
        <v>739</v>
      </c>
      <c r="D40" s="118" t="s">
        <v>739</v>
      </c>
      <c r="E40" s="118" t="s">
        <v>27</v>
      </c>
      <c r="F40" s="145" t="s">
        <v>273</v>
      </c>
      <c r="G40" s="146"/>
      <c r="H40" s="11" t="s">
        <v>740</v>
      </c>
      <c r="I40" s="14">
        <v>22.25</v>
      </c>
      <c r="J40" s="109">
        <f t="shared" si="0"/>
        <v>89</v>
      </c>
      <c r="K40" s="115"/>
    </row>
    <row r="41" spans="1:11" ht="24">
      <c r="A41" s="114"/>
      <c r="B41" s="107">
        <v>2</v>
      </c>
      <c r="C41" s="10" t="s">
        <v>741</v>
      </c>
      <c r="D41" s="118" t="s">
        <v>741</v>
      </c>
      <c r="E41" s="118" t="s">
        <v>27</v>
      </c>
      <c r="F41" s="145" t="s">
        <v>273</v>
      </c>
      <c r="G41" s="146"/>
      <c r="H41" s="11" t="s">
        <v>742</v>
      </c>
      <c r="I41" s="14">
        <v>20.51</v>
      </c>
      <c r="J41" s="109">
        <f t="shared" si="0"/>
        <v>41.02</v>
      </c>
      <c r="K41" s="115"/>
    </row>
    <row r="42" spans="1:11" ht="24">
      <c r="A42" s="114"/>
      <c r="B42" s="107">
        <v>1</v>
      </c>
      <c r="C42" s="10" t="s">
        <v>743</v>
      </c>
      <c r="D42" s="118" t="s">
        <v>743</v>
      </c>
      <c r="E42" s="118" t="s">
        <v>37</v>
      </c>
      <c r="F42" s="145" t="s">
        <v>273</v>
      </c>
      <c r="G42" s="146"/>
      <c r="H42" s="11" t="s">
        <v>744</v>
      </c>
      <c r="I42" s="14">
        <v>41.02</v>
      </c>
      <c r="J42" s="109">
        <f t="shared" si="0"/>
        <v>41.02</v>
      </c>
      <c r="K42" s="115"/>
    </row>
    <row r="43" spans="1:11" ht="24">
      <c r="A43" s="114"/>
      <c r="B43" s="107">
        <v>2</v>
      </c>
      <c r="C43" s="10" t="s">
        <v>745</v>
      </c>
      <c r="D43" s="118" t="s">
        <v>745</v>
      </c>
      <c r="E43" s="118" t="s">
        <v>26</v>
      </c>
      <c r="F43" s="145"/>
      <c r="G43" s="146"/>
      <c r="H43" s="11" t="s">
        <v>746</v>
      </c>
      <c r="I43" s="14">
        <v>13.56</v>
      </c>
      <c r="J43" s="109">
        <f t="shared" si="0"/>
        <v>27.12</v>
      </c>
      <c r="K43" s="115"/>
    </row>
    <row r="44" spans="1:11" ht="24">
      <c r="A44" s="114"/>
      <c r="B44" s="107">
        <v>4</v>
      </c>
      <c r="C44" s="10" t="s">
        <v>747</v>
      </c>
      <c r="D44" s="118" t="s">
        <v>747</v>
      </c>
      <c r="E44" s="118" t="s">
        <v>25</v>
      </c>
      <c r="F44" s="145"/>
      <c r="G44" s="146"/>
      <c r="H44" s="11" t="s">
        <v>748</v>
      </c>
      <c r="I44" s="14">
        <v>27.46</v>
      </c>
      <c r="J44" s="109">
        <f t="shared" si="0"/>
        <v>109.84</v>
      </c>
      <c r="K44" s="115"/>
    </row>
    <row r="45" spans="1:11" ht="24">
      <c r="A45" s="114"/>
      <c r="B45" s="107">
        <v>10</v>
      </c>
      <c r="C45" s="10" t="s">
        <v>749</v>
      </c>
      <c r="D45" s="118" t="s">
        <v>749</v>
      </c>
      <c r="E45" s="118" t="s">
        <v>23</v>
      </c>
      <c r="F45" s="145" t="s">
        <v>272</v>
      </c>
      <c r="G45" s="146"/>
      <c r="H45" s="11" t="s">
        <v>750</v>
      </c>
      <c r="I45" s="14">
        <v>20.51</v>
      </c>
      <c r="J45" s="109">
        <f t="shared" si="0"/>
        <v>205.10000000000002</v>
      </c>
      <c r="K45" s="115"/>
    </row>
    <row r="46" spans="1:11" ht="24">
      <c r="A46" s="114"/>
      <c r="B46" s="107">
        <v>2</v>
      </c>
      <c r="C46" s="10" t="s">
        <v>749</v>
      </c>
      <c r="D46" s="118" t="s">
        <v>749</v>
      </c>
      <c r="E46" s="118" t="s">
        <v>26</v>
      </c>
      <c r="F46" s="145" t="s">
        <v>272</v>
      </c>
      <c r="G46" s="146"/>
      <c r="H46" s="11" t="s">
        <v>750</v>
      </c>
      <c r="I46" s="14">
        <v>20.51</v>
      </c>
      <c r="J46" s="109">
        <f t="shared" si="0"/>
        <v>41.02</v>
      </c>
      <c r="K46" s="115"/>
    </row>
    <row r="47" spans="1:11" ht="24">
      <c r="A47" s="114"/>
      <c r="B47" s="107">
        <v>1</v>
      </c>
      <c r="C47" s="10" t="s">
        <v>751</v>
      </c>
      <c r="D47" s="118" t="s">
        <v>751</v>
      </c>
      <c r="E47" s="118" t="s">
        <v>25</v>
      </c>
      <c r="F47" s="145"/>
      <c r="G47" s="146"/>
      <c r="H47" s="11" t="s">
        <v>752</v>
      </c>
      <c r="I47" s="14">
        <v>20.51</v>
      </c>
      <c r="J47" s="109">
        <f t="shared" si="0"/>
        <v>20.51</v>
      </c>
      <c r="K47" s="115"/>
    </row>
    <row r="48" spans="1:11" ht="24">
      <c r="A48" s="114"/>
      <c r="B48" s="107">
        <v>2</v>
      </c>
      <c r="C48" s="10" t="s">
        <v>753</v>
      </c>
      <c r="D48" s="118" t="s">
        <v>753</v>
      </c>
      <c r="E48" s="118" t="s">
        <v>27</v>
      </c>
      <c r="F48" s="145"/>
      <c r="G48" s="146"/>
      <c r="H48" s="11" t="s">
        <v>754</v>
      </c>
      <c r="I48" s="14">
        <v>9.0399999999999991</v>
      </c>
      <c r="J48" s="109">
        <f t="shared" si="0"/>
        <v>18.079999999999998</v>
      </c>
      <c r="K48" s="115"/>
    </row>
    <row r="49" spans="1:11" ht="24">
      <c r="A49" s="114"/>
      <c r="B49" s="107">
        <v>2</v>
      </c>
      <c r="C49" s="10" t="s">
        <v>755</v>
      </c>
      <c r="D49" s="118" t="s">
        <v>755</v>
      </c>
      <c r="E49" s="118" t="s">
        <v>214</v>
      </c>
      <c r="F49" s="145" t="s">
        <v>110</v>
      </c>
      <c r="G49" s="146"/>
      <c r="H49" s="11" t="s">
        <v>850</v>
      </c>
      <c r="I49" s="14">
        <v>51.79</v>
      </c>
      <c r="J49" s="109">
        <f t="shared" si="0"/>
        <v>103.58</v>
      </c>
      <c r="K49" s="115"/>
    </row>
    <row r="50" spans="1:11" ht="24" hidden="1">
      <c r="A50" s="114"/>
      <c r="B50" s="139">
        <v>0</v>
      </c>
      <c r="C50" s="140" t="s">
        <v>612</v>
      </c>
      <c r="D50" s="141" t="s">
        <v>612</v>
      </c>
      <c r="E50" s="141" t="s">
        <v>26</v>
      </c>
      <c r="F50" s="149" t="s">
        <v>756</v>
      </c>
      <c r="G50" s="150"/>
      <c r="H50" s="142" t="s">
        <v>615</v>
      </c>
      <c r="I50" s="143">
        <v>4.87</v>
      </c>
      <c r="J50" s="144">
        <f t="shared" si="0"/>
        <v>0</v>
      </c>
      <c r="K50" s="115"/>
    </row>
    <row r="51" spans="1:11">
      <c r="A51" s="114"/>
      <c r="B51" s="107">
        <v>2</v>
      </c>
      <c r="C51" s="10" t="s">
        <v>757</v>
      </c>
      <c r="D51" s="118" t="s">
        <v>757</v>
      </c>
      <c r="E51" s="118" t="s">
        <v>23</v>
      </c>
      <c r="F51" s="145"/>
      <c r="G51" s="146"/>
      <c r="H51" s="11" t="s">
        <v>758</v>
      </c>
      <c r="I51" s="14">
        <v>10.08</v>
      </c>
      <c r="J51" s="109">
        <f t="shared" si="0"/>
        <v>20.16</v>
      </c>
      <c r="K51" s="115"/>
    </row>
    <row r="52" spans="1:11">
      <c r="A52" s="114"/>
      <c r="B52" s="107">
        <v>12</v>
      </c>
      <c r="C52" s="10" t="s">
        <v>757</v>
      </c>
      <c r="D52" s="118" t="s">
        <v>757</v>
      </c>
      <c r="E52" s="118" t="s">
        <v>25</v>
      </c>
      <c r="F52" s="145"/>
      <c r="G52" s="146"/>
      <c r="H52" s="11" t="s">
        <v>758</v>
      </c>
      <c r="I52" s="14">
        <v>10.08</v>
      </c>
      <c r="J52" s="109">
        <f t="shared" si="0"/>
        <v>120.96000000000001</v>
      </c>
      <c r="K52" s="115"/>
    </row>
    <row r="53" spans="1:11" ht="24">
      <c r="A53" s="114"/>
      <c r="B53" s="107">
        <v>2</v>
      </c>
      <c r="C53" s="10" t="s">
        <v>759</v>
      </c>
      <c r="D53" s="118" t="s">
        <v>759</v>
      </c>
      <c r="E53" s="118" t="s">
        <v>23</v>
      </c>
      <c r="F53" s="145"/>
      <c r="G53" s="146"/>
      <c r="H53" s="11" t="s">
        <v>760</v>
      </c>
      <c r="I53" s="14">
        <v>13.56</v>
      </c>
      <c r="J53" s="109">
        <f t="shared" si="0"/>
        <v>27.12</v>
      </c>
      <c r="K53" s="115"/>
    </row>
    <row r="54" spans="1:11" ht="24">
      <c r="A54" s="114"/>
      <c r="B54" s="107">
        <v>2</v>
      </c>
      <c r="C54" s="10" t="s">
        <v>761</v>
      </c>
      <c r="D54" s="118" t="s">
        <v>761</v>
      </c>
      <c r="E54" s="118" t="s">
        <v>25</v>
      </c>
      <c r="F54" s="145"/>
      <c r="G54" s="146"/>
      <c r="H54" s="11" t="s">
        <v>762</v>
      </c>
      <c r="I54" s="14">
        <v>20.51</v>
      </c>
      <c r="J54" s="109">
        <f t="shared" ref="J54:J85" si="1">I54*B54</f>
        <v>41.02</v>
      </c>
      <c r="K54" s="115"/>
    </row>
    <row r="55" spans="1:11" ht="24">
      <c r="A55" s="114"/>
      <c r="B55" s="107">
        <v>2</v>
      </c>
      <c r="C55" s="10" t="s">
        <v>763</v>
      </c>
      <c r="D55" s="118" t="s">
        <v>763</v>
      </c>
      <c r="E55" s="118" t="s">
        <v>26</v>
      </c>
      <c r="F55" s="145"/>
      <c r="G55" s="146"/>
      <c r="H55" s="11" t="s">
        <v>764</v>
      </c>
      <c r="I55" s="14">
        <v>20.51</v>
      </c>
      <c r="J55" s="109">
        <f t="shared" si="1"/>
        <v>41.02</v>
      </c>
      <c r="K55" s="115"/>
    </row>
    <row r="56" spans="1:11" ht="24">
      <c r="A56" s="114"/>
      <c r="B56" s="107">
        <v>2</v>
      </c>
      <c r="C56" s="10" t="s">
        <v>765</v>
      </c>
      <c r="D56" s="118" t="s">
        <v>765</v>
      </c>
      <c r="E56" s="118" t="s">
        <v>25</v>
      </c>
      <c r="F56" s="145" t="s">
        <v>273</v>
      </c>
      <c r="G56" s="146"/>
      <c r="H56" s="11" t="s">
        <v>766</v>
      </c>
      <c r="I56" s="14">
        <v>22.94</v>
      </c>
      <c r="J56" s="109">
        <f t="shared" si="1"/>
        <v>45.88</v>
      </c>
      <c r="K56" s="115"/>
    </row>
    <row r="57" spans="1:11" ht="24">
      <c r="A57" s="114"/>
      <c r="B57" s="107">
        <v>20</v>
      </c>
      <c r="C57" s="10" t="s">
        <v>765</v>
      </c>
      <c r="D57" s="118" t="s">
        <v>765</v>
      </c>
      <c r="E57" s="118" t="s">
        <v>25</v>
      </c>
      <c r="F57" s="145" t="s">
        <v>272</v>
      </c>
      <c r="G57" s="146"/>
      <c r="H57" s="11" t="s">
        <v>766</v>
      </c>
      <c r="I57" s="14">
        <v>22.94</v>
      </c>
      <c r="J57" s="109">
        <f t="shared" si="1"/>
        <v>458.8</v>
      </c>
      <c r="K57" s="115"/>
    </row>
    <row r="58" spans="1:11" ht="24">
      <c r="A58" s="114"/>
      <c r="B58" s="107">
        <v>4</v>
      </c>
      <c r="C58" s="10" t="s">
        <v>767</v>
      </c>
      <c r="D58" s="118" t="s">
        <v>767</v>
      </c>
      <c r="E58" s="118" t="s">
        <v>26</v>
      </c>
      <c r="F58" s="145" t="s">
        <v>273</v>
      </c>
      <c r="G58" s="146"/>
      <c r="H58" s="11" t="s">
        <v>768</v>
      </c>
      <c r="I58" s="14">
        <v>23.98</v>
      </c>
      <c r="J58" s="109">
        <f t="shared" si="1"/>
        <v>95.92</v>
      </c>
      <c r="K58" s="115"/>
    </row>
    <row r="59" spans="1:11" ht="24">
      <c r="A59" s="114"/>
      <c r="B59" s="107">
        <v>6</v>
      </c>
      <c r="C59" s="10" t="s">
        <v>769</v>
      </c>
      <c r="D59" s="118" t="s">
        <v>839</v>
      </c>
      <c r="E59" s="118" t="s">
        <v>770</v>
      </c>
      <c r="F59" s="145"/>
      <c r="G59" s="146"/>
      <c r="H59" s="11" t="s">
        <v>851</v>
      </c>
      <c r="I59" s="14">
        <v>22.25</v>
      </c>
      <c r="J59" s="109">
        <f t="shared" si="1"/>
        <v>133.5</v>
      </c>
      <c r="K59" s="115"/>
    </row>
    <row r="60" spans="1:11" ht="24">
      <c r="A60" s="114"/>
      <c r="B60" s="107">
        <v>5</v>
      </c>
      <c r="C60" s="10" t="s">
        <v>771</v>
      </c>
      <c r="D60" s="118" t="s">
        <v>771</v>
      </c>
      <c r="E60" s="118" t="s">
        <v>23</v>
      </c>
      <c r="F60" s="145"/>
      <c r="G60" s="146"/>
      <c r="H60" s="11" t="s">
        <v>852</v>
      </c>
      <c r="I60" s="14">
        <v>4.87</v>
      </c>
      <c r="J60" s="109">
        <f t="shared" si="1"/>
        <v>24.35</v>
      </c>
      <c r="K60" s="115"/>
    </row>
    <row r="61" spans="1:11">
      <c r="A61" s="114"/>
      <c r="B61" s="107">
        <v>22</v>
      </c>
      <c r="C61" s="10" t="s">
        <v>772</v>
      </c>
      <c r="D61" s="118" t="s">
        <v>772</v>
      </c>
      <c r="E61" s="118" t="s">
        <v>26</v>
      </c>
      <c r="F61" s="145" t="s">
        <v>110</v>
      </c>
      <c r="G61" s="146"/>
      <c r="H61" s="11" t="s">
        <v>773</v>
      </c>
      <c r="I61" s="14">
        <v>9.0399999999999991</v>
      </c>
      <c r="J61" s="109">
        <f t="shared" si="1"/>
        <v>198.88</v>
      </c>
      <c r="K61" s="115"/>
    </row>
    <row r="62" spans="1:11">
      <c r="A62" s="114"/>
      <c r="B62" s="107">
        <v>4</v>
      </c>
      <c r="C62" s="10" t="s">
        <v>772</v>
      </c>
      <c r="D62" s="118" t="s">
        <v>772</v>
      </c>
      <c r="E62" s="118" t="s">
        <v>27</v>
      </c>
      <c r="F62" s="145" t="s">
        <v>110</v>
      </c>
      <c r="G62" s="146"/>
      <c r="H62" s="11" t="s">
        <v>773</v>
      </c>
      <c r="I62" s="14">
        <v>9.0399999999999991</v>
      </c>
      <c r="J62" s="109">
        <f t="shared" si="1"/>
        <v>36.159999999999997</v>
      </c>
      <c r="K62" s="115"/>
    </row>
    <row r="63" spans="1:11">
      <c r="A63" s="114"/>
      <c r="B63" s="107">
        <v>8</v>
      </c>
      <c r="C63" s="10" t="s">
        <v>774</v>
      </c>
      <c r="D63" s="118" t="s">
        <v>840</v>
      </c>
      <c r="E63" s="118" t="s">
        <v>775</v>
      </c>
      <c r="F63" s="145" t="s">
        <v>273</v>
      </c>
      <c r="G63" s="146"/>
      <c r="H63" s="11" t="s">
        <v>776</v>
      </c>
      <c r="I63" s="14">
        <v>22.94</v>
      </c>
      <c r="J63" s="109">
        <f t="shared" si="1"/>
        <v>183.52</v>
      </c>
      <c r="K63" s="115"/>
    </row>
    <row r="64" spans="1:11">
      <c r="A64" s="114"/>
      <c r="B64" s="107">
        <v>14</v>
      </c>
      <c r="C64" s="10" t="s">
        <v>774</v>
      </c>
      <c r="D64" s="118" t="s">
        <v>841</v>
      </c>
      <c r="E64" s="118" t="s">
        <v>777</v>
      </c>
      <c r="F64" s="145" t="s">
        <v>273</v>
      </c>
      <c r="G64" s="146"/>
      <c r="H64" s="11" t="s">
        <v>776</v>
      </c>
      <c r="I64" s="14">
        <v>24.33</v>
      </c>
      <c r="J64" s="109">
        <f t="shared" si="1"/>
        <v>340.62</v>
      </c>
      <c r="K64" s="115"/>
    </row>
    <row r="65" spans="1:11">
      <c r="A65" s="114"/>
      <c r="B65" s="107">
        <v>2</v>
      </c>
      <c r="C65" s="10" t="s">
        <v>774</v>
      </c>
      <c r="D65" s="118" t="s">
        <v>842</v>
      </c>
      <c r="E65" s="118" t="s">
        <v>778</v>
      </c>
      <c r="F65" s="145" t="s">
        <v>273</v>
      </c>
      <c r="G65" s="146"/>
      <c r="H65" s="11" t="s">
        <v>776</v>
      </c>
      <c r="I65" s="14">
        <v>26.76</v>
      </c>
      <c r="J65" s="109">
        <f t="shared" si="1"/>
        <v>53.52</v>
      </c>
      <c r="K65" s="115"/>
    </row>
    <row r="66" spans="1:11">
      <c r="A66" s="114"/>
      <c r="B66" s="107">
        <v>8</v>
      </c>
      <c r="C66" s="10" t="s">
        <v>779</v>
      </c>
      <c r="D66" s="118" t="s">
        <v>779</v>
      </c>
      <c r="E66" s="118" t="s">
        <v>719</v>
      </c>
      <c r="F66" s="145" t="s">
        <v>27</v>
      </c>
      <c r="G66" s="146"/>
      <c r="H66" s="11" t="s">
        <v>780</v>
      </c>
      <c r="I66" s="14">
        <v>6.6</v>
      </c>
      <c r="J66" s="109">
        <f t="shared" si="1"/>
        <v>52.8</v>
      </c>
      <c r="K66" s="115"/>
    </row>
    <row r="67" spans="1:11">
      <c r="A67" s="114"/>
      <c r="B67" s="107">
        <v>2</v>
      </c>
      <c r="C67" s="10" t="s">
        <v>781</v>
      </c>
      <c r="D67" s="118" t="s">
        <v>781</v>
      </c>
      <c r="E67" s="118" t="s">
        <v>26</v>
      </c>
      <c r="F67" s="145"/>
      <c r="G67" s="146"/>
      <c r="H67" s="11" t="s">
        <v>782</v>
      </c>
      <c r="I67" s="14">
        <v>8.34</v>
      </c>
      <c r="J67" s="109">
        <f t="shared" si="1"/>
        <v>16.68</v>
      </c>
      <c r="K67" s="115"/>
    </row>
    <row r="68" spans="1:11" ht="36">
      <c r="A68" s="114"/>
      <c r="B68" s="107">
        <v>3</v>
      </c>
      <c r="C68" s="10" t="s">
        <v>783</v>
      </c>
      <c r="D68" s="118" t="s">
        <v>843</v>
      </c>
      <c r="E68" s="118" t="s">
        <v>230</v>
      </c>
      <c r="F68" s="145" t="s">
        <v>239</v>
      </c>
      <c r="G68" s="146"/>
      <c r="H68" s="11" t="s">
        <v>784</v>
      </c>
      <c r="I68" s="14">
        <v>43.45</v>
      </c>
      <c r="J68" s="109">
        <f t="shared" si="1"/>
        <v>130.35000000000002</v>
      </c>
      <c r="K68" s="115"/>
    </row>
    <row r="69" spans="1:11">
      <c r="A69" s="114"/>
      <c r="B69" s="107">
        <v>5</v>
      </c>
      <c r="C69" s="10" t="s">
        <v>785</v>
      </c>
      <c r="D69" s="118" t="s">
        <v>785</v>
      </c>
      <c r="E69" s="118" t="s">
        <v>23</v>
      </c>
      <c r="F69" s="145"/>
      <c r="G69" s="146"/>
      <c r="H69" s="11" t="s">
        <v>786</v>
      </c>
      <c r="I69" s="14">
        <v>10.08</v>
      </c>
      <c r="J69" s="109">
        <f t="shared" si="1"/>
        <v>50.4</v>
      </c>
      <c r="K69" s="115"/>
    </row>
    <row r="70" spans="1:11">
      <c r="A70" s="114"/>
      <c r="B70" s="107">
        <v>5</v>
      </c>
      <c r="C70" s="10" t="s">
        <v>785</v>
      </c>
      <c r="D70" s="118" t="s">
        <v>785</v>
      </c>
      <c r="E70" s="118" t="s">
        <v>25</v>
      </c>
      <c r="F70" s="145"/>
      <c r="G70" s="146"/>
      <c r="H70" s="11" t="s">
        <v>786</v>
      </c>
      <c r="I70" s="14">
        <v>10.08</v>
      </c>
      <c r="J70" s="109">
        <f t="shared" si="1"/>
        <v>50.4</v>
      </c>
      <c r="K70" s="115"/>
    </row>
    <row r="71" spans="1:11">
      <c r="A71" s="114"/>
      <c r="B71" s="107">
        <v>5</v>
      </c>
      <c r="C71" s="10" t="s">
        <v>785</v>
      </c>
      <c r="D71" s="118" t="s">
        <v>785</v>
      </c>
      <c r="E71" s="118" t="s">
        <v>26</v>
      </c>
      <c r="F71" s="145"/>
      <c r="G71" s="146"/>
      <c r="H71" s="11" t="s">
        <v>786</v>
      </c>
      <c r="I71" s="14">
        <v>10.08</v>
      </c>
      <c r="J71" s="109">
        <f t="shared" si="1"/>
        <v>50.4</v>
      </c>
      <c r="K71" s="115"/>
    </row>
    <row r="72" spans="1:11" ht="24">
      <c r="A72" s="114"/>
      <c r="B72" s="107">
        <v>2</v>
      </c>
      <c r="C72" s="10" t="s">
        <v>787</v>
      </c>
      <c r="D72" s="118" t="s">
        <v>787</v>
      </c>
      <c r="E72" s="118" t="s">
        <v>23</v>
      </c>
      <c r="F72" s="145" t="s">
        <v>270</v>
      </c>
      <c r="G72" s="146"/>
      <c r="H72" s="11" t="s">
        <v>788</v>
      </c>
      <c r="I72" s="14">
        <v>11.82</v>
      </c>
      <c r="J72" s="109">
        <f t="shared" si="1"/>
        <v>23.64</v>
      </c>
      <c r="K72" s="115"/>
    </row>
    <row r="73" spans="1:11" ht="36">
      <c r="A73" s="114"/>
      <c r="B73" s="107">
        <v>2</v>
      </c>
      <c r="C73" s="10" t="s">
        <v>789</v>
      </c>
      <c r="D73" s="118" t="s">
        <v>844</v>
      </c>
      <c r="E73" s="118" t="s">
        <v>231</v>
      </c>
      <c r="F73" s="145" t="s">
        <v>263</v>
      </c>
      <c r="G73" s="146"/>
      <c r="H73" s="11" t="s">
        <v>790</v>
      </c>
      <c r="I73" s="14">
        <v>29.2</v>
      </c>
      <c r="J73" s="109">
        <f t="shared" si="1"/>
        <v>58.4</v>
      </c>
      <c r="K73" s="115"/>
    </row>
    <row r="74" spans="1:11" ht="24">
      <c r="A74" s="114"/>
      <c r="B74" s="107">
        <v>2</v>
      </c>
      <c r="C74" s="10" t="s">
        <v>791</v>
      </c>
      <c r="D74" s="118" t="s">
        <v>791</v>
      </c>
      <c r="E74" s="118" t="s">
        <v>25</v>
      </c>
      <c r="F74" s="145" t="s">
        <v>273</v>
      </c>
      <c r="G74" s="146"/>
      <c r="H74" s="11" t="s">
        <v>792</v>
      </c>
      <c r="I74" s="14">
        <v>10.08</v>
      </c>
      <c r="J74" s="109">
        <f t="shared" si="1"/>
        <v>20.16</v>
      </c>
      <c r="K74" s="115"/>
    </row>
    <row r="75" spans="1:11">
      <c r="A75" s="114"/>
      <c r="B75" s="107">
        <v>6</v>
      </c>
      <c r="C75" s="10" t="s">
        <v>793</v>
      </c>
      <c r="D75" s="118" t="s">
        <v>793</v>
      </c>
      <c r="E75" s="118" t="s">
        <v>23</v>
      </c>
      <c r="F75" s="145" t="s">
        <v>110</v>
      </c>
      <c r="G75" s="146"/>
      <c r="H75" s="11" t="s">
        <v>794</v>
      </c>
      <c r="I75" s="14">
        <v>4.87</v>
      </c>
      <c r="J75" s="109">
        <f t="shared" si="1"/>
        <v>29.22</v>
      </c>
      <c r="K75" s="115"/>
    </row>
    <row r="76" spans="1:11">
      <c r="A76" s="114"/>
      <c r="B76" s="107">
        <v>6</v>
      </c>
      <c r="C76" s="10" t="s">
        <v>793</v>
      </c>
      <c r="D76" s="118" t="s">
        <v>793</v>
      </c>
      <c r="E76" s="118" t="s">
        <v>25</v>
      </c>
      <c r="F76" s="145" t="s">
        <v>110</v>
      </c>
      <c r="G76" s="146"/>
      <c r="H76" s="11" t="s">
        <v>794</v>
      </c>
      <c r="I76" s="14">
        <v>4.87</v>
      </c>
      <c r="J76" s="109">
        <f t="shared" si="1"/>
        <v>29.22</v>
      </c>
      <c r="K76" s="115"/>
    </row>
    <row r="77" spans="1:11">
      <c r="A77" s="114"/>
      <c r="B77" s="107">
        <v>6</v>
      </c>
      <c r="C77" s="10" t="s">
        <v>793</v>
      </c>
      <c r="D77" s="118" t="s">
        <v>793</v>
      </c>
      <c r="E77" s="118" t="s">
        <v>26</v>
      </c>
      <c r="F77" s="145" t="s">
        <v>110</v>
      </c>
      <c r="G77" s="146"/>
      <c r="H77" s="11" t="s">
        <v>794</v>
      </c>
      <c r="I77" s="14">
        <v>4.87</v>
      </c>
      <c r="J77" s="109">
        <f t="shared" si="1"/>
        <v>29.22</v>
      </c>
      <c r="K77" s="115"/>
    </row>
    <row r="78" spans="1:11" ht="24">
      <c r="A78" s="114"/>
      <c r="B78" s="107">
        <v>4</v>
      </c>
      <c r="C78" s="10" t="s">
        <v>795</v>
      </c>
      <c r="D78" s="118" t="s">
        <v>795</v>
      </c>
      <c r="E78" s="118" t="s">
        <v>25</v>
      </c>
      <c r="F78" s="145" t="s">
        <v>271</v>
      </c>
      <c r="G78" s="146"/>
      <c r="H78" s="11" t="s">
        <v>796</v>
      </c>
      <c r="I78" s="14">
        <v>20.51</v>
      </c>
      <c r="J78" s="109">
        <f t="shared" si="1"/>
        <v>82.04</v>
      </c>
      <c r="K78" s="115"/>
    </row>
    <row r="79" spans="1:11" ht="24">
      <c r="A79" s="114"/>
      <c r="B79" s="107">
        <v>2</v>
      </c>
      <c r="C79" s="10" t="s">
        <v>797</v>
      </c>
      <c r="D79" s="118" t="s">
        <v>797</v>
      </c>
      <c r="E79" s="118" t="s">
        <v>25</v>
      </c>
      <c r="F79" s="145"/>
      <c r="G79" s="146"/>
      <c r="H79" s="11" t="s">
        <v>798</v>
      </c>
      <c r="I79" s="14">
        <v>20.51</v>
      </c>
      <c r="J79" s="109">
        <f t="shared" si="1"/>
        <v>41.02</v>
      </c>
      <c r="K79" s="115"/>
    </row>
    <row r="80" spans="1:11" ht="24">
      <c r="A80" s="114"/>
      <c r="B80" s="107">
        <v>2</v>
      </c>
      <c r="C80" s="10" t="s">
        <v>797</v>
      </c>
      <c r="D80" s="118" t="s">
        <v>797</v>
      </c>
      <c r="E80" s="118" t="s">
        <v>26</v>
      </c>
      <c r="F80" s="145"/>
      <c r="G80" s="146"/>
      <c r="H80" s="11" t="s">
        <v>798</v>
      </c>
      <c r="I80" s="14">
        <v>20.51</v>
      </c>
      <c r="J80" s="109">
        <f t="shared" si="1"/>
        <v>41.02</v>
      </c>
      <c r="K80" s="115"/>
    </row>
    <row r="81" spans="1:11" ht="24">
      <c r="A81" s="114"/>
      <c r="B81" s="107">
        <v>25</v>
      </c>
      <c r="C81" s="10" t="s">
        <v>799</v>
      </c>
      <c r="D81" s="118" t="s">
        <v>799</v>
      </c>
      <c r="E81" s="118" t="s">
        <v>800</v>
      </c>
      <c r="F81" s="145"/>
      <c r="G81" s="146"/>
      <c r="H81" s="11" t="s">
        <v>801</v>
      </c>
      <c r="I81" s="14">
        <v>4.87</v>
      </c>
      <c r="J81" s="109">
        <f t="shared" si="1"/>
        <v>121.75</v>
      </c>
      <c r="K81" s="115"/>
    </row>
    <row r="82" spans="1:11" ht="24">
      <c r="A82" s="114"/>
      <c r="B82" s="107">
        <v>1</v>
      </c>
      <c r="C82" s="10" t="s">
        <v>802</v>
      </c>
      <c r="D82" s="118" t="s">
        <v>802</v>
      </c>
      <c r="E82" s="118"/>
      <c r="F82" s="145"/>
      <c r="G82" s="146"/>
      <c r="H82" s="11" t="s">
        <v>803</v>
      </c>
      <c r="I82" s="14">
        <v>4.87</v>
      </c>
      <c r="J82" s="109">
        <f t="shared" si="1"/>
        <v>4.87</v>
      </c>
      <c r="K82" s="115"/>
    </row>
    <row r="83" spans="1:11">
      <c r="A83" s="114"/>
      <c r="B83" s="107">
        <v>2</v>
      </c>
      <c r="C83" s="10" t="s">
        <v>804</v>
      </c>
      <c r="D83" s="118" t="s">
        <v>845</v>
      </c>
      <c r="E83" s="118" t="s">
        <v>770</v>
      </c>
      <c r="F83" s="145"/>
      <c r="G83" s="146"/>
      <c r="H83" s="11" t="s">
        <v>805</v>
      </c>
      <c r="I83" s="14">
        <v>65.7</v>
      </c>
      <c r="J83" s="109">
        <f t="shared" si="1"/>
        <v>131.4</v>
      </c>
      <c r="K83" s="115"/>
    </row>
    <row r="84" spans="1:11">
      <c r="A84" s="114"/>
      <c r="B84" s="107">
        <v>2</v>
      </c>
      <c r="C84" s="10" t="s">
        <v>806</v>
      </c>
      <c r="D84" s="118" t="s">
        <v>846</v>
      </c>
      <c r="E84" s="118" t="s">
        <v>807</v>
      </c>
      <c r="F84" s="145" t="s">
        <v>638</v>
      </c>
      <c r="G84" s="146"/>
      <c r="H84" s="11" t="s">
        <v>808</v>
      </c>
      <c r="I84" s="14">
        <v>17.03</v>
      </c>
      <c r="J84" s="109">
        <f t="shared" si="1"/>
        <v>34.06</v>
      </c>
      <c r="K84" s="115"/>
    </row>
    <row r="85" spans="1:11" ht="24">
      <c r="A85" s="114"/>
      <c r="B85" s="107">
        <v>2</v>
      </c>
      <c r="C85" s="10" t="s">
        <v>809</v>
      </c>
      <c r="D85" s="118" t="s">
        <v>809</v>
      </c>
      <c r="E85" s="118" t="s">
        <v>273</v>
      </c>
      <c r="F85" s="145"/>
      <c r="G85" s="146"/>
      <c r="H85" s="11" t="s">
        <v>810</v>
      </c>
      <c r="I85" s="14">
        <v>13.56</v>
      </c>
      <c r="J85" s="109">
        <f t="shared" si="1"/>
        <v>27.12</v>
      </c>
      <c r="K85" s="115"/>
    </row>
    <row r="86" spans="1:11" ht="24">
      <c r="A86" s="114"/>
      <c r="B86" s="107">
        <v>2</v>
      </c>
      <c r="C86" s="10" t="s">
        <v>811</v>
      </c>
      <c r="D86" s="118" t="s">
        <v>811</v>
      </c>
      <c r="E86" s="118" t="s">
        <v>23</v>
      </c>
      <c r="F86" s="145"/>
      <c r="G86" s="146"/>
      <c r="H86" s="11" t="s">
        <v>812</v>
      </c>
      <c r="I86" s="14">
        <v>10.08</v>
      </c>
      <c r="J86" s="109">
        <f t="shared" ref="J86:J102" si="2">I86*B86</f>
        <v>20.16</v>
      </c>
      <c r="K86" s="115"/>
    </row>
    <row r="87" spans="1:11" ht="24">
      <c r="A87" s="114"/>
      <c r="B87" s="107">
        <v>2</v>
      </c>
      <c r="C87" s="10" t="s">
        <v>813</v>
      </c>
      <c r="D87" s="118" t="s">
        <v>847</v>
      </c>
      <c r="E87" s="118" t="s">
        <v>807</v>
      </c>
      <c r="F87" s="145"/>
      <c r="G87" s="146"/>
      <c r="H87" s="11" t="s">
        <v>814</v>
      </c>
      <c r="I87" s="14">
        <v>16.68</v>
      </c>
      <c r="J87" s="109">
        <f t="shared" si="2"/>
        <v>33.36</v>
      </c>
      <c r="K87" s="115"/>
    </row>
    <row r="88" spans="1:11" ht="24">
      <c r="A88" s="114"/>
      <c r="B88" s="107">
        <v>2</v>
      </c>
      <c r="C88" s="10" t="s">
        <v>815</v>
      </c>
      <c r="D88" s="118" t="s">
        <v>815</v>
      </c>
      <c r="E88" s="118" t="s">
        <v>25</v>
      </c>
      <c r="F88" s="145"/>
      <c r="G88" s="146"/>
      <c r="H88" s="11" t="s">
        <v>816</v>
      </c>
      <c r="I88" s="14">
        <v>61.52</v>
      </c>
      <c r="J88" s="109">
        <f t="shared" si="2"/>
        <v>123.04</v>
      </c>
      <c r="K88" s="115"/>
    </row>
    <row r="89" spans="1:11" ht="24">
      <c r="A89" s="114"/>
      <c r="B89" s="107">
        <v>2</v>
      </c>
      <c r="C89" s="10" t="s">
        <v>817</v>
      </c>
      <c r="D89" s="118" t="s">
        <v>817</v>
      </c>
      <c r="E89" s="118" t="s">
        <v>29</v>
      </c>
      <c r="F89" s="145"/>
      <c r="G89" s="146"/>
      <c r="H89" s="11" t="s">
        <v>818</v>
      </c>
      <c r="I89" s="14">
        <v>34.409999999999997</v>
      </c>
      <c r="J89" s="109">
        <f t="shared" si="2"/>
        <v>68.819999999999993</v>
      </c>
      <c r="K89" s="115"/>
    </row>
    <row r="90" spans="1:11" ht="24">
      <c r="A90" s="114"/>
      <c r="B90" s="107">
        <v>2</v>
      </c>
      <c r="C90" s="10" t="s">
        <v>819</v>
      </c>
      <c r="D90" s="118" t="s">
        <v>819</v>
      </c>
      <c r="E90" s="118" t="s">
        <v>25</v>
      </c>
      <c r="F90" s="145"/>
      <c r="G90" s="146"/>
      <c r="H90" s="11" t="s">
        <v>820</v>
      </c>
      <c r="I90" s="14">
        <v>65</v>
      </c>
      <c r="J90" s="109">
        <f t="shared" si="2"/>
        <v>130</v>
      </c>
      <c r="K90" s="115"/>
    </row>
    <row r="91" spans="1:11" ht="24">
      <c r="A91" s="114"/>
      <c r="B91" s="107">
        <v>2</v>
      </c>
      <c r="C91" s="10" t="s">
        <v>821</v>
      </c>
      <c r="D91" s="118" t="s">
        <v>821</v>
      </c>
      <c r="E91" s="118" t="s">
        <v>651</v>
      </c>
      <c r="F91" s="145"/>
      <c r="G91" s="146"/>
      <c r="H91" s="11" t="s">
        <v>822</v>
      </c>
      <c r="I91" s="14">
        <v>40.67</v>
      </c>
      <c r="J91" s="109">
        <f t="shared" si="2"/>
        <v>81.34</v>
      </c>
      <c r="K91" s="115"/>
    </row>
    <row r="92" spans="1:11" ht="24">
      <c r="A92" s="114"/>
      <c r="B92" s="107">
        <v>2</v>
      </c>
      <c r="C92" s="10" t="s">
        <v>821</v>
      </c>
      <c r="D92" s="118" t="s">
        <v>821</v>
      </c>
      <c r="E92" s="118" t="s">
        <v>67</v>
      </c>
      <c r="F92" s="145"/>
      <c r="G92" s="146"/>
      <c r="H92" s="11" t="s">
        <v>822</v>
      </c>
      <c r="I92" s="14">
        <v>40.67</v>
      </c>
      <c r="J92" s="109">
        <f t="shared" si="2"/>
        <v>81.34</v>
      </c>
      <c r="K92" s="115"/>
    </row>
    <row r="93" spans="1:11" ht="24">
      <c r="A93" s="114"/>
      <c r="B93" s="107">
        <v>2</v>
      </c>
      <c r="C93" s="10" t="s">
        <v>821</v>
      </c>
      <c r="D93" s="118" t="s">
        <v>821</v>
      </c>
      <c r="E93" s="118" t="s">
        <v>26</v>
      </c>
      <c r="F93" s="145"/>
      <c r="G93" s="146"/>
      <c r="H93" s="11" t="s">
        <v>822</v>
      </c>
      <c r="I93" s="14">
        <v>40.67</v>
      </c>
      <c r="J93" s="109">
        <f t="shared" si="2"/>
        <v>81.34</v>
      </c>
      <c r="K93" s="115"/>
    </row>
    <row r="94" spans="1:11" ht="24">
      <c r="A94" s="114"/>
      <c r="B94" s="107">
        <v>2</v>
      </c>
      <c r="C94" s="10" t="s">
        <v>821</v>
      </c>
      <c r="D94" s="118" t="s">
        <v>821</v>
      </c>
      <c r="E94" s="118" t="s">
        <v>27</v>
      </c>
      <c r="F94" s="145"/>
      <c r="G94" s="146"/>
      <c r="H94" s="11" t="s">
        <v>822</v>
      </c>
      <c r="I94" s="14">
        <v>40.67</v>
      </c>
      <c r="J94" s="109">
        <f t="shared" si="2"/>
        <v>81.34</v>
      </c>
      <c r="K94" s="115"/>
    </row>
    <row r="95" spans="1:11">
      <c r="A95" s="114"/>
      <c r="B95" s="107">
        <v>2</v>
      </c>
      <c r="C95" s="10" t="s">
        <v>823</v>
      </c>
      <c r="D95" s="118" t="s">
        <v>823</v>
      </c>
      <c r="E95" s="118" t="s">
        <v>25</v>
      </c>
      <c r="F95" s="145"/>
      <c r="G95" s="146"/>
      <c r="H95" s="11" t="s">
        <v>824</v>
      </c>
      <c r="I95" s="14">
        <v>34.409999999999997</v>
      </c>
      <c r="J95" s="109">
        <f t="shared" si="2"/>
        <v>68.819999999999993</v>
      </c>
      <c r="K95" s="115"/>
    </row>
    <row r="96" spans="1:11" ht="24">
      <c r="A96" s="114"/>
      <c r="B96" s="107">
        <v>4</v>
      </c>
      <c r="C96" s="10" t="s">
        <v>825</v>
      </c>
      <c r="D96" s="118" t="s">
        <v>825</v>
      </c>
      <c r="E96" s="118" t="s">
        <v>26</v>
      </c>
      <c r="F96" s="145"/>
      <c r="G96" s="146"/>
      <c r="H96" s="11" t="s">
        <v>826</v>
      </c>
      <c r="I96" s="14">
        <v>46.58</v>
      </c>
      <c r="J96" s="109">
        <f t="shared" si="2"/>
        <v>186.32</v>
      </c>
      <c r="K96" s="115"/>
    </row>
    <row r="97" spans="1:11" ht="24">
      <c r="A97" s="114"/>
      <c r="B97" s="107">
        <v>1</v>
      </c>
      <c r="C97" s="10" t="s">
        <v>827</v>
      </c>
      <c r="D97" s="118" t="s">
        <v>827</v>
      </c>
      <c r="E97" s="118" t="s">
        <v>48</v>
      </c>
      <c r="F97" s="145" t="s">
        <v>110</v>
      </c>
      <c r="G97" s="146"/>
      <c r="H97" s="11" t="s">
        <v>828</v>
      </c>
      <c r="I97" s="14">
        <v>27.11</v>
      </c>
      <c r="J97" s="109">
        <f t="shared" si="2"/>
        <v>27.11</v>
      </c>
      <c r="K97" s="115"/>
    </row>
    <row r="98" spans="1:11" ht="24">
      <c r="A98" s="114"/>
      <c r="B98" s="107">
        <v>3</v>
      </c>
      <c r="C98" s="10" t="s">
        <v>829</v>
      </c>
      <c r="D98" s="118" t="s">
        <v>829</v>
      </c>
      <c r="E98" s="118"/>
      <c r="F98" s="145"/>
      <c r="G98" s="146"/>
      <c r="H98" s="11" t="s">
        <v>830</v>
      </c>
      <c r="I98" s="14">
        <v>20.86</v>
      </c>
      <c r="J98" s="109">
        <f t="shared" si="2"/>
        <v>62.58</v>
      </c>
      <c r="K98" s="115"/>
    </row>
    <row r="99" spans="1:11" ht="24">
      <c r="A99" s="114"/>
      <c r="B99" s="107">
        <v>1</v>
      </c>
      <c r="C99" s="10" t="s">
        <v>831</v>
      </c>
      <c r="D99" s="118" t="s">
        <v>831</v>
      </c>
      <c r="E99" s="118" t="s">
        <v>267</v>
      </c>
      <c r="F99" s="145"/>
      <c r="G99" s="146"/>
      <c r="H99" s="11" t="s">
        <v>832</v>
      </c>
      <c r="I99" s="14">
        <v>83.42</v>
      </c>
      <c r="J99" s="109">
        <f t="shared" si="2"/>
        <v>83.42</v>
      </c>
      <c r="K99" s="115"/>
    </row>
    <row r="100" spans="1:11" ht="24">
      <c r="A100" s="114"/>
      <c r="B100" s="107">
        <v>1</v>
      </c>
      <c r="C100" s="10" t="s">
        <v>833</v>
      </c>
      <c r="D100" s="118" t="s">
        <v>833</v>
      </c>
      <c r="E100" s="118" t="s">
        <v>273</v>
      </c>
      <c r="F100" s="145"/>
      <c r="G100" s="146"/>
      <c r="H100" s="11" t="s">
        <v>834</v>
      </c>
      <c r="I100" s="14">
        <v>22.25</v>
      </c>
      <c r="J100" s="109">
        <f t="shared" si="2"/>
        <v>22.25</v>
      </c>
      <c r="K100" s="115"/>
    </row>
    <row r="101" spans="1:11" ht="24">
      <c r="A101" s="114"/>
      <c r="B101" s="107">
        <v>1</v>
      </c>
      <c r="C101" s="10" t="s">
        <v>833</v>
      </c>
      <c r="D101" s="118" t="s">
        <v>833</v>
      </c>
      <c r="E101" s="118" t="s">
        <v>583</v>
      </c>
      <c r="F101" s="145"/>
      <c r="G101" s="146"/>
      <c r="H101" s="11" t="s">
        <v>834</v>
      </c>
      <c r="I101" s="14">
        <v>22.25</v>
      </c>
      <c r="J101" s="109">
        <f t="shared" si="2"/>
        <v>22.25</v>
      </c>
      <c r="K101" s="115"/>
    </row>
    <row r="102" spans="1:11" ht="24">
      <c r="A102" s="114"/>
      <c r="B102" s="108">
        <v>1</v>
      </c>
      <c r="C102" s="12" t="s">
        <v>835</v>
      </c>
      <c r="D102" s="119" t="s">
        <v>835</v>
      </c>
      <c r="E102" s="119" t="s">
        <v>110</v>
      </c>
      <c r="F102" s="147"/>
      <c r="G102" s="148"/>
      <c r="H102" s="13" t="s">
        <v>836</v>
      </c>
      <c r="I102" s="15">
        <v>25.72</v>
      </c>
      <c r="J102" s="110">
        <f t="shared" si="2"/>
        <v>25.72</v>
      </c>
      <c r="K102" s="115"/>
    </row>
    <row r="103" spans="1:11" ht="13.5" thickBot="1">
      <c r="A103" s="114"/>
      <c r="B103" s="126"/>
      <c r="C103" s="126"/>
      <c r="D103" s="126"/>
      <c r="E103" s="126"/>
      <c r="F103" s="126"/>
      <c r="G103" s="126"/>
      <c r="H103" s="126"/>
      <c r="I103" s="127" t="s">
        <v>255</v>
      </c>
      <c r="J103" s="128">
        <f>SUM(J22:J102)</f>
        <v>6069.1999999999989</v>
      </c>
      <c r="K103" s="115"/>
    </row>
    <row r="104" spans="1:11">
      <c r="A104" s="114"/>
      <c r="B104" s="126"/>
      <c r="C104" s="130" t="s">
        <v>860</v>
      </c>
      <c r="D104" s="131"/>
      <c r="E104" s="131"/>
      <c r="F104" s="132"/>
      <c r="G104" s="133"/>
      <c r="H104" s="126"/>
      <c r="I104" s="127" t="s">
        <v>862</v>
      </c>
      <c r="J104" s="128">
        <f>J103*-0.4</f>
        <v>-2427.6799999999998</v>
      </c>
      <c r="K104" s="115"/>
    </row>
    <row r="105" spans="1:11" ht="13.5" outlineLevel="1" thickBot="1">
      <c r="A105" s="114"/>
      <c r="B105" s="126"/>
      <c r="C105" s="134" t="s">
        <v>861</v>
      </c>
      <c r="D105" s="135">
        <v>44637</v>
      </c>
      <c r="E105" s="136">
        <f>J14+90</f>
        <v>45354</v>
      </c>
      <c r="F105" s="137"/>
      <c r="G105" s="138"/>
      <c r="H105" s="126"/>
      <c r="I105" s="127" t="s">
        <v>863</v>
      </c>
      <c r="J105" s="128">
        <v>0</v>
      </c>
      <c r="K105" s="115"/>
    </row>
    <row r="106" spans="1:11">
      <c r="A106" s="114"/>
      <c r="B106" s="126"/>
      <c r="C106" s="126"/>
      <c r="D106" s="126"/>
      <c r="E106" s="126"/>
      <c r="F106" s="126"/>
      <c r="G106" s="126"/>
      <c r="H106" s="126"/>
      <c r="I106" s="127" t="s">
        <v>257</v>
      </c>
      <c r="J106" s="128">
        <f>SUM(J103:J105)</f>
        <v>3641.5199999999991</v>
      </c>
      <c r="K106" s="115"/>
    </row>
    <row r="107" spans="1:11">
      <c r="A107" s="6"/>
      <c r="B107" s="7"/>
      <c r="C107" s="7"/>
      <c r="D107" s="7"/>
      <c r="E107" s="7"/>
      <c r="F107" s="7"/>
      <c r="G107" s="7"/>
      <c r="H107" s="7" t="s">
        <v>864</v>
      </c>
      <c r="I107" s="7"/>
      <c r="J107" s="7"/>
      <c r="K107" s="8"/>
    </row>
    <row r="109" spans="1:11">
      <c r="H109" s="1" t="s">
        <v>853</v>
      </c>
      <c r="I109" s="91">
        <f>'Tax Invoice'!E14</f>
        <v>1</v>
      </c>
    </row>
    <row r="110" spans="1:11">
      <c r="H110" s="1" t="s">
        <v>705</v>
      </c>
      <c r="I110" s="91">
        <v>35.47</v>
      </c>
    </row>
    <row r="111" spans="1:11">
      <c r="H111" s="1" t="s">
        <v>708</v>
      </c>
      <c r="I111" s="91">
        <f>I113/I110</f>
        <v>102.66478714406539</v>
      </c>
    </row>
    <row r="112" spans="1:11">
      <c r="H112" s="1" t="s">
        <v>709</v>
      </c>
      <c r="I112" s="91">
        <f>I114/I110</f>
        <v>102.66478714406539</v>
      </c>
    </row>
    <row r="113" spans="8:9">
      <c r="H113" s="1" t="s">
        <v>706</v>
      </c>
      <c r="I113" s="91">
        <f>I114</f>
        <v>3641.5199999999991</v>
      </c>
    </row>
    <row r="114" spans="8:9">
      <c r="H114" s="1" t="s">
        <v>707</v>
      </c>
      <c r="I114" s="91">
        <f>J106*I109</f>
        <v>3641.5199999999991</v>
      </c>
    </row>
  </sheetData>
  <mergeCells count="85">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100:G100"/>
    <mergeCell ref="F101:G101"/>
    <mergeCell ref="F102:G102"/>
    <mergeCell ref="F95:G95"/>
    <mergeCell ref="F96:G96"/>
    <mergeCell ref="F97:G97"/>
    <mergeCell ref="F98:G98"/>
    <mergeCell ref="F99:G9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376</v>
      </c>
      <c r="O1" t="s">
        <v>144</v>
      </c>
      <c r="T1" t="s">
        <v>255</v>
      </c>
      <c r="U1">
        <v>6283.48</v>
      </c>
    </row>
    <row r="2" spans="1:21" ht="15.75">
      <c r="A2" s="114"/>
      <c r="B2" s="124" t="s">
        <v>134</v>
      </c>
      <c r="C2" s="120"/>
      <c r="D2" s="120"/>
      <c r="E2" s="120"/>
      <c r="F2" s="120"/>
      <c r="G2" s="120"/>
      <c r="H2" s="120"/>
      <c r="I2" s="125" t="s">
        <v>140</v>
      </c>
      <c r="J2" s="115"/>
      <c r="T2" t="s">
        <v>184</v>
      </c>
      <c r="U2">
        <v>695.19</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6978.67</v>
      </c>
    </row>
    <row r="5" spans="1:21">
      <c r="A5" s="114"/>
      <c r="B5" s="121" t="s">
        <v>137</v>
      </c>
      <c r="C5" s="120"/>
      <c r="D5" s="120"/>
      <c r="E5" s="120"/>
      <c r="F5" s="120"/>
      <c r="G5" s="120"/>
      <c r="H5" s="120"/>
      <c r="I5" s="120"/>
      <c r="J5" s="115"/>
      <c r="S5" t="s">
        <v>848</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51"/>
      <c r="J10" s="115"/>
    </row>
    <row r="11" spans="1:21">
      <c r="A11" s="114"/>
      <c r="B11" s="114" t="s">
        <v>711</v>
      </c>
      <c r="C11" s="120"/>
      <c r="D11" s="120"/>
      <c r="E11" s="115"/>
      <c r="F11" s="116"/>
      <c r="G11" s="116" t="s">
        <v>711</v>
      </c>
      <c r="H11" s="120"/>
      <c r="I11" s="152"/>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152</v>
      </c>
      <c r="C14" s="120"/>
      <c r="D14" s="120"/>
      <c r="E14" s="115"/>
      <c r="F14" s="116"/>
      <c r="G14" s="116" t="s">
        <v>152</v>
      </c>
      <c r="H14" s="120"/>
      <c r="I14" s="153">
        <v>45264</v>
      </c>
      <c r="J14" s="115"/>
    </row>
    <row r="15" spans="1:21">
      <c r="A15" s="114"/>
      <c r="B15" s="6" t="s">
        <v>6</v>
      </c>
      <c r="C15" s="7"/>
      <c r="D15" s="7"/>
      <c r="E15" s="8"/>
      <c r="F15" s="116"/>
      <c r="G15" s="9" t="s">
        <v>6</v>
      </c>
      <c r="H15" s="120"/>
      <c r="I15" s="154"/>
      <c r="J15" s="115"/>
    </row>
    <row r="16" spans="1:21">
      <c r="A16" s="114"/>
      <c r="B16" s="120"/>
      <c r="C16" s="120"/>
      <c r="D16" s="120"/>
      <c r="E16" s="120"/>
      <c r="F16" s="120"/>
      <c r="G16" s="120"/>
      <c r="H16" s="123" t="s">
        <v>142</v>
      </c>
      <c r="I16" s="129">
        <v>40980</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276</v>
      </c>
      <c r="J18" s="115"/>
    </row>
    <row r="19" spans="1:16">
      <c r="A19" s="114"/>
      <c r="B19" s="120"/>
      <c r="C19" s="120"/>
      <c r="D19" s="120"/>
      <c r="E19" s="120"/>
      <c r="F19" s="120"/>
      <c r="G19" s="120"/>
      <c r="H19" s="120"/>
      <c r="I19" s="120"/>
      <c r="J19" s="115"/>
      <c r="P19">
        <v>45264</v>
      </c>
    </row>
    <row r="20" spans="1:16">
      <c r="A20" s="114"/>
      <c r="B20" s="100" t="s">
        <v>198</v>
      </c>
      <c r="C20" s="100" t="s">
        <v>199</v>
      </c>
      <c r="D20" s="117" t="s">
        <v>200</v>
      </c>
      <c r="E20" s="155" t="s">
        <v>201</v>
      </c>
      <c r="F20" s="156"/>
      <c r="G20" s="100" t="s">
        <v>169</v>
      </c>
      <c r="H20" s="100" t="s">
        <v>202</v>
      </c>
      <c r="I20" s="100" t="s">
        <v>21</v>
      </c>
      <c r="J20" s="115"/>
    </row>
    <row r="21" spans="1:16">
      <c r="A21" s="114"/>
      <c r="B21" s="105"/>
      <c r="C21" s="105"/>
      <c r="D21" s="106"/>
      <c r="E21" s="157"/>
      <c r="F21" s="158"/>
      <c r="G21" s="105" t="s">
        <v>141</v>
      </c>
      <c r="H21" s="105"/>
      <c r="I21" s="105"/>
      <c r="J21" s="115"/>
    </row>
    <row r="22" spans="1:16" ht="132">
      <c r="A22" s="114"/>
      <c r="B22" s="107">
        <v>3</v>
      </c>
      <c r="C22" s="10" t="s">
        <v>716</v>
      </c>
      <c r="D22" s="118" t="s">
        <v>107</v>
      </c>
      <c r="E22" s="145"/>
      <c r="F22" s="146"/>
      <c r="G22" s="11" t="s">
        <v>717</v>
      </c>
      <c r="H22" s="14">
        <v>11.82</v>
      </c>
      <c r="I22" s="109">
        <f t="shared" ref="I22:I53" si="0">H22*B22</f>
        <v>35.46</v>
      </c>
      <c r="J22" s="115"/>
    </row>
    <row r="23" spans="1:16" ht="132">
      <c r="A23" s="114"/>
      <c r="B23" s="107">
        <v>2</v>
      </c>
      <c r="C23" s="10" t="s">
        <v>716</v>
      </c>
      <c r="D23" s="118" t="s">
        <v>212</v>
      </c>
      <c r="E23" s="145"/>
      <c r="F23" s="146"/>
      <c r="G23" s="11" t="s">
        <v>717</v>
      </c>
      <c r="H23" s="14">
        <v>11.82</v>
      </c>
      <c r="I23" s="109">
        <f t="shared" si="0"/>
        <v>23.64</v>
      </c>
      <c r="J23" s="115"/>
    </row>
    <row r="24" spans="1:16" ht="132">
      <c r="A24" s="114"/>
      <c r="B24" s="107">
        <v>2</v>
      </c>
      <c r="C24" s="10" t="s">
        <v>716</v>
      </c>
      <c r="D24" s="118" t="s">
        <v>263</v>
      </c>
      <c r="E24" s="145"/>
      <c r="F24" s="146"/>
      <c r="G24" s="11" t="s">
        <v>717</v>
      </c>
      <c r="H24" s="14">
        <v>11.82</v>
      </c>
      <c r="I24" s="109">
        <f t="shared" si="0"/>
        <v>23.64</v>
      </c>
      <c r="J24" s="115"/>
    </row>
    <row r="25" spans="1:16" ht="132">
      <c r="A25" s="114"/>
      <c r="B25" s="107">
        <v>1</v>
      </c>
      <c r="C25" s="10" t="s">
        <v>716</v>
      </c>
      <c r="D25" s="118" t="s">
        <v>270</v>
      </c>
      <c r="E25" s="145"/>
      <c r="F25" s="146"/>
      <c r="G25" s="11" t="s">
        <v>717</v>
      </c>
      <c r="H25" s="14">
        <v>11.82</v>
      </c>
      <c r="I25" s="109">
        <f t="shared" si="0"/>
        <v>11.82</v>
      </c>
      <c r="J25" s="115"/>
    </row>
    <row r="26" spans="1:16" ht="132">
      <c r="A26" s="114"/>
      <c r="B26" s="107">
        <v>8</v>
      </c>
      <c r="C26" s="10" t="s">
        <v>718</v>
      </c>
      <c r="D26" s="118" t="s">
        <v>719</v>
      </c>
      <c r="E26" s="145" t="s">
        <v>25</v>
      </c>
      <c r="F26" s="146"/>
      <c r="G26" s="11" t="s">
        <v>720</v>
      </c>
      <c r="H26" s="14">
        <v>6.6</v>
      </c>
      <c r="I26" s="109">
        <f t="shared" si="0"/>
        <v>52.8</v>
      </c>
      <c r="J26" s="115"/>
    </row>
    <row r="27" spans="1:16" ht="132">
      <c r="A27" s="114"/>
      <c r="B27" s="107">
        <v>4</v>
      </c>
      <c r="C27" s="10" t="s">
        <v>718</v>
      </c>
      <c r="D27" s="118" t="s">
        <v>719</v>
      </c>
      <c r="E27" s="145" t="s">
        <v>26</v>
      </c>
      <c r="F27" s="146"/>
      <c r="G27" s="11" t="s">
        <v>720</v>
      </c>
      <c r="H27" s="14">
        <v>6.6</v>
      </c>
      <c r="I27" s="109">
        <f t="shared" si="0"/>
        <v>26.4</v>
      </c>
      <c r="J27" s="115"/>
    </row>
    <row r="28" spans="1:16" ht="144">
      <c r="A28" s="114"/>
      <c r="B28" s="107">
        <v>1</v>
      </c>
      <c r="C28" s="10" t="s">
        <v>102</v>
      </c>
      <c r="D28" s="118" t="s">
        <v>37</v>
      </c>
      <c r="E28" s="145" t="s">
        <v>210</v>
      </c>
      <c r="F28" s="146"/>
      <c r="G28" s="11" t="s">
        <v>721</v>
      </c>
      <c r="H28" s="14">
        <v>34.409999999999997</v>
      </c>
      <c r="I28" s="109">
        <f t="shared" si="0"/>
        <v>34.409999999999997</v>
      </c>
      <c r="J28" s="115"/>
    </row>
    <row r="29" spans="1:16" ht="120">
      <c r="A29" s="114"/>
      <c r="B29" s="107">
        <v>1</v>
      </c>
      <c r="C29" s="10" t="s">
        <v>722</v>
      </c>
      <c r="D29" s="118" t="s">
        <v>37</v>
      </c>
      <c r="E29" s="145" t="s">
        <v>273</v>
      </c>
      <c r="F29" s="146"/>
      <c r="G29" s="11" t="s">
        <v>723</v>
      </c>
      <c r="H29" s="14">
        <v>25.72</v>
      </c>
      <c r="I29" s="109">
        <f t="shared" si="0"/>
        <v>25.72</v>
      </c>
      <c r="J29" s="115"/>
    </row>
    <row r="30" spans="1:16" ht="120">
      <c r="A30" s="114"/>
      <c r="B30" s="107">
        <v>1</v>
      </c>
      <c r="C30" s="10" t="s">
        <v>722</v>
      </c>
      <c r="D30" s="118" t="s">
        <v>37</v>
      </c>
      <c r="E30" s="145" t="s">
        <v>272</v>
      </c>
      <c r="F30" s="146"/>
      <c r="G30" s="11" t="s">
        <v>723</v>
      </c>
      <c r="H30" s="14">
        <v>25.72</v>
      </c>
      <c r="I30" s="109">
        <f t="shared" si="0"/>
        <v>25.72</v>
      </c>
      <c r="J30" s="115"/>
    </row>
    <row r="31" spans="1:16" ht="120">
      <c r="A31" s="114"/>
      <c r="B31" s="107">
        <v>2</v>
      </c>
      <c r="C31" s="10" t="s">
        <v>724</v>
      </c>
      <c r="D31" s="118" t="s">
        <v>37</v>
      </c>
      <c r="E31" s="145" t="s">
        <v>272</v>
      </c>
      <c r="F31" s="146"/>
      <c r="G31" s="11" t="s">
        <v>725</v>
      </c>
      <c r="H31" s="14">
        <v>25.72</v>
      </c>
      <c r="I31" s="109">
        <f t="shared" si="0"/>
        <v>51.44</v>
      </c>
      <c r="J31" s="115"/>
    </row>
    <row r="32" spans="1:16" ht="132">
      <c r="A32" s="114"/>
      <c r="B32" s="107">
        <v>16</v>
      </c>
      <c r="C32" s="10" t="s">
        <v>726</v>
      </c>
      <c r="D32" s="118" t="s">
        <v>23</v>
      </c>
      <c r="E32" s="145" t="s">
        <v>272</v>
      </c>
      <c r="F32" s="146"/>
      <c r="G32" s="11" t="s">
        <v>727</v>
      </c>
      <c r="H32" s="14">
        <v>20.51</v>
      </c>
      <c r="I32" s="109">
        <f t="shared" si="0"/>
        <v>328.16</v>
      </c>
      <c r="J32" s="115"/>
    </row>
    <row r="33" spans="1:10" ht="264">
      <c r="A33" s="114"/>
      <c r="B33" s="107">
        <v>1</v>
      </c>
      <c r="C33" s="10" t="s">
        <v>728</v>
      </c>
      <c r="D33" s="118" t="s">
        <v>212</v>
      </c>
      <c r="E33" s="145"/>
      <c r="F33" s="146"/>
      <c r="G33" s="11" t="s">
        <v>849</v>
      </c>
      <c r="H33" s="14">
        <v>30.94</v>
      </c>
      <c r="I33" s="109">
        <f t="shared" si="0"/>
        <v>30.94</v>
      </c>
      <c r="J33" s="115"/>
    </row>
    <row r="34" spans="1:10" ht="108">
      <c r="A34" s="114"/>
      <c r="B34" s="107">
        <v>2</v>
      </c>
      <c r="C34" s="10" t="s">
        <v>729</v>
      </c>
      <c r="D34" s="118" t="s">
        <v>34</v>
      </c>
      <c r="E34" s="145"/>
      <c r="F34" s="146"/>
      <c r="G34" s="11" t="s">
        <v>730</v>
      </c>
      <c r="H34" s="14">
        <v>8.69</v>
      </c>
      <c r="I34" s="109">
        <f t="shared" si="0"/>
        <v>17.38</v>
      </c>
      <c r="J34" s="115"/>
    </row>
    <row r="35" spans="1:10" ht="120">
      <c r="A35" s="114"/>
      <c r="B35" s="107">
        <v>1</v>
      </c>
      <c r="C35" s="10" t="s">
        <v>731</v>
      </c>
      <c r="D35" s="118" t="s">
        <v>37</v>
      </c>
      <c r="E35" s="145"/>
      <c r="F35" s="146"/>
      <c r="G35" s="11" t="s">
        <v>732</v>
      </c>
      <c r="H35" s="14">
        <v>8.69</v>
      </c>
      <c r="I35" s="109">
        <f t="shared" si="0"/>
        <v>8.69</v>
      </c>
      <c r="J35" s="115"/>
    </row>
    <row r="36" spans="1:10" ht="144">
      <c r="A36" s="114"/>
      <c r="B36" s="107">
        <v>16</v>
      </c>
      <c r="C36" s="10" t="s">
        <v>733</v>
      </c>
      <c r="D36" s="118" t="s">
        <v>39</v>
      </c>
      <c r="E36" s="145" t="s">
        <v>273</v>
      </c>
      <c r="F36" s="146"/>
      <c r="G36" s="11" t="s">
        <v>734</v>
      </c>
      <c r="H36" s="14">
        <v>25.72</v>
      </c>
      <c r="I36" s="109">
        <f t="shared" si="0"/>
        <v>411.52</v>
      </c>
      <c r="J36" s="115"/>
    </row>
    <row r="37" spans="1:10" ht="144">
      <c r="A37" s="114"/>
      <c r="B37" s="107">
        <v>6</v>
      </c>
      <c r="C37" s="10" t="s">
        <v>733</v>
      </c>
      <c r="D37" s="118" t="s">
        <v>40</v>
      </c>
      <c r="E37" s="145" t="s">
        <v>273</v>
      </c>
      <c r="F37" s="146"/>
      <c r="G37" s="11" t="s">
        <v>734</v>
      </c>
      <c r="H37" s="14">
        <v>25.72</v>
      </c>
      <c r="I37" s="109">
        <f t="shared" si="0"/>
        <v>154.32</v>
      </c>
      <c r="J37" s="115"/>
    </row>
    <row r="38" spans="1:10" ht="144">
      <c r="A38" s="114"/>
      <c r="B38" s="107">
        <v>2</v>
      </c>
      <c r="C38" s="10" t="s">
        <v>735</v>
      </c>
      <c r="D38" s="118" t="s">
        <v>37</v>
      </c>
      <c r="E38" s="145"/>
      <c r="F38" s="146"/>
      <c r="G38" s="11" t="s">
        <v>736</v>
      </c>
      <c r="H38" s="14">
        <v>25.72</v>
      </c>
      <c r="I38" s="109">
        <f t="shared" si="0"/>
        <v>51.44</v>
      </c>
      <c r="J38" s="115"/>
    </row>
    <row r="39" spans="1:10" ht="84">
      <c r="A39" s="114"/>
      <c r="B39" s="107">
        <v>2</v>
      </c>
      <c r="C39" s="10" t="s">
        <v>737</v>
      </c>
      <c r="D39" s="118" t="s">
        <v>23</v>
      </c>
      <c r="E39" s="145"/>
      <c r="F39" s="146"/>
      <c r="G39" s="11" t="s">
        <v>738</v>
      </c>
      <c r="H39" s="14">
        <v>7.3</v>
      </c>
      <c r="I39" s="109">
        <f t="shared" si="0"/>
        <v>14.6</v>
      </c>
      <c r="J39" s="115"/>
    </row>
    <row r="40" spans="1:10" ht="84">
      <c r="A40" s="114"/>
      <c r="B40" s="107">
        <v>4</v>
      </c>
      <c r="C40" s="10" t="s">
        <v>739</v>
      </c>
      <c r="D40" s="118" t="s">
        <v>27</v>
      </c>
      <c r="E40" s="145" t="s">
        <v>273</v>
      </c>
      <c r="F40" s="146"/>
      <c r="G40" s="11" t="s">
        <v>740</v>
      </c>
      <c r="H40" s="14">
        <v>22.25</v>
      </c>
      <c r="I40" s="109">
        <f t="shared" si="0"/>
        <v>89</v>
      </c>
      <c r="J40" s="115"/>
    </row>
    <row r="41" spans="1:10" ht="108">
      <c r="A41" s="114"/>
      <c r="B41" s="107">
        <v>2</v>
      </c>
      <c r="C41" s="10" t="s">
        <v>741</v>
      </c>
      <c r="D41" s="118" t="s">
        <v>27</v>
      </c>
      <c r="E41" s="145" t="s">
        <v>273</v>
      </c>
      <c r="F41" s="146"/>
      <c r="G41" s="11" t="s">
        <v>742</v>
      </c>
      <c r="H41" s="14">
        <v>20.51</v>
      </c>
      <c r="I41" s="109">
        <f t="shared" si="0"/>
        <v>41.02</v>
      </c>
      <c r="J41" s="115"/>
    </row>
    <row r="42" spans="1:10" ht="132">
      <c r="A42" s="114"/>
      <c r="B42" s="107">
        <v>1</v>
      </c>
      <c r="C42" s="10" t="s">
        <v>743</v>
      </c>
      <c r="D42" s="118" t="s">
        <v>37</v>
      </c>
      <c r="E42" s="145" t="s">
        <v>273</v>
      </c>
      <c r="F42" s="146"/>
      <c r="G42" s="11" t="s">
        <v>744</v>
      </c>
      <c r="H42" s="14">
        <v>41.02</v>
      </c>
      <c r="I42" s="109">
        <f t="shared" si="0"/>
        <v>41.02</v>
      </c>
      <c r="J42" s="115"/>
    </row>
    <row r="43" spans="1:10" ht="108">
      <c r="A43" s="114"/>
      <c r="B43" s="107">
        <v>2</v>
      </c>
      <c r="C43" s="10" t="s">
        <v>745</v>
      </c>
      <c r="D43" s="118" t="s">
        <v>26</v>
      </c>
      <c r="E43" s="145"/>
      <c r="F43" s="146"/>
      <c r="G43" s="11" t="s">
        <v>746</v>
      </c>
      <c r="H43" s="14">
        <v>13.56</v>
      </c>
      <c r="I43" s="109">
        <f t="shared" si="0"/>
        <v>27.12</v>
      </c>
      <c r="J43" s="115"/>
    </row>
    <row r="44" spans="1:10" ht="132">
      <c r="A44" s="114"/>
      <c r="B44" s="107">
        <v>4</v>
      </c>
      <c r="C44" s="10" t="s">
        <v>747</v>
      </c>
      <c r="D44" s="118" t="s">
        <v>25</v>
      </c>
      <c r="E44" s="145"/>
      <c r="F44" s="146"/>
      <c r="G44" s="11" t="s">
        <v>748</v>
      </c>
      <c r="H44" s="14">
        <v>27.46</v>
      </c>
      <c r="I44" s="109">
        <f t="shared" si="0"/>
        <v>109.84</v>
      </c>
      <c r="J44" s="115"/>
    </row>
    <row r="45" spans="1:10" ht="120">
      <c r="A45" s="114"/>
      <c r="B45" s="107">
        <v>10</v>
      </c>
      <c r="C45" s="10" t="s">
        <v>749</v>
      </c>
      <c r="D45" s="118" t="s">
        <v>23</v>
      </c>
      <c r="E45" s="145" t="s">
        <v>272</v>
      </c>
      <c r="F45" s="146"/>
      <c r="G45" s="11" t="s">
        <v>750</v>
      </c>
      <c r="H45" s="14">
        <v>20.51</v>
      </c>
      <c r="I45" s="109">
        <f t="shared" si="0"/>
        <v>205.10000000000002</v>
      </c>
      <c r="J45" s="115"/>
    </row>
    <row r="46" spans="1:10" ht="120">
      <c r="A46" s="114"/>
      <c r="B46" s="107">
        <v>2</v>
      </c>
      <c r="C46" s="10" t="s">
        <v>749</v>
      </c>
      <c r="D46" s="118" t="s">
        <v>26</v>
      </c>
      <c r="E46" s="145" t="s">
        <v>272</v>
      </c>
      <c r="F46" s="146"/>
      <c r="G46" s="11" t="s">
        <v>750</v>
      </c>
      <c r="H46" s="14">
        <v>20.51</v>
      </c>
      <c r="I46" s="109">
        <f t="shared" si="0"/>
        <v>41.02</v>
      </c>
      <c r="J46" s="115"/>
    </row>
    <row r="47" spans="1:10" ht="144">
      <c r="A47" s="114"/>
      <c r="B47" s="107">
        <v>1</v>
      </c>
      <c r="C47" s="10" t="s">
        <v>751</v>
      </c>
      <c r="D47" s="118" t="s">
        <v>25</v>
      </c>
      <c r="E47" s="145"/>
      <c r="F47" s="146"/>
      <c r="G47" s="11" t="s">
        <v>752</v>
      </c>
      <c r="H47" s="14">
        <v>20.51</v>
      </c>
      <c r="I47" s="109">
        <f t="shared" si="0"/>
        <v>20.51</v>
      </c>
      <c r="J47" s="115"/>
    </row>
    <row r="48" spans="1:10" ht="144">
      <c r="A48" s="114"/>
      <c r="B48" s="107">
        <v>2</v>
      </c>
      <c r="C48" s="10" t="s">
        <v>753</v>
      </c>
      <c r="D48" s="118" t="s">
        <v>27</v>
      </c>
      <c r="E48" s="145"/>
      <c r="F48" s="146"/>
      <c r="G48" s="11" t="s">
        <v>754</v>
      </c>
      <c r="H48" s="14">
        <v>9.0399999999999991</v>
      </c>
      <c r="I48" s="109">
        <f t="shared" si="0"/>
        <v>18.079999999999998</v>
      </c>
      <c r="J48" s="115"/>
    </row>
    <row r="49" spans="1:10" ht="192">
      <c r="A49" s="114"/>
      <c r="B49" s="107">
        <v>2</v>
      </c>
      <c r="C49" s="10" t="s">
        <v>755</v>
      </c>
      <c r="D49" s="118" t="s">
        <v>214</v>
      </c>
      <c r="E49" s="145" t="s">
        <v>110</v>
      </c>
      <c r="F49" s="146"/>
      <c r="G49" s="11" t="s">
        <v>850</v>
      </c>
      <c r="H49" s="14">
        <v>51.79</v>
      </c>
      <c r="I49" s="109">
        <f t="shared" si="0"/>
        <v>103.58</v>
      </c>
      <c r="J49" s="115"/>
    </row>
    <row r="50" spans="1:10" ht="132">
      <c r="A50" s="114"/>
      <c r="B50" s="107">
        <v>44</v>
      </c>
      <c r="C50" s="10" t="s">
        <v>612</v>
      </c>
      <c r="D50" s="118" t="s">
        <v>26</v>
      </c>
      <c r="E50" s="145" t="s">
        <v>756</v>
      </c>
      <c r="F50" s="146"/>
      <c r="G50" s="11" t="s">
        <v>615</v>
      </c>
      <c r="H50" s="14">
        <v>4.87</v>
      </c>
      <c r="I50" s="109">
        <f t="shared" si="0"/>
        <v>214.28</v>
      </c>
      <c r="J50" s="115"/>
    </row>
    <row r="51" spans="1:10" ht="108">
      <c r="A51" s="114"/>
      <c r="B51" s="107">
        <v>2</v>
      </c>
      <c r="C51" s="10" t="s">
        <v>757</v>
      </c>
      <c r="D51" s="118" t="s">
        <v>23</v>
      </c>
      <c r="E51" s="145"/>
      <c r="F51" s="146"/>
      <c r="G51" s="11" t="s">
        <v>758</v>
      </c>
      <c r="H51" s="14">
        <v>10.08</v>
      </c>
      <c r="I51" s="109">
        <f t="shared" si="0"/>
        <v>20.16</v>
      </c>
      <c r="J51" s="115"/>
    </row>
    <row r="52" spans="1:10" ht="108">
      <c r="A52" s="114"/>
      <c r="B52" s="107">
        <v>12</v>
      </c>
      <c r="C52" s="10" t="s">
        <v>757</v>
      </c>
      <c r="D52" s="118" t="s">
        <v>25</v>
      </c>
      <c r="E52" s="145"/>
      <c r="F52" s="146"/>
      <c r="G52" s="11" t="s">
        <v>758</v>
      </c>
      <c r="H52" s="14">
        <v>10.08</v>
      </c>
      <c r="I52" s="109">
        <f t="shared" si="0"/>
        <v>120.96000000000001</v>
      </c>
      <c r="J52" s="115"/>
    </row>
    <row r="53" spans="1:10" ht="108">
      <c r="A53" s="114"/>
      <c r="B53" s="107">
        <v>2</v>
      </c>
      <c r="C53" s="10" t="s">
        <v>759</v>
      </c>
      <c r="D53" s="118" t="s">
        <v>23</v>
      </c>
      <c r="E53" s="145"/>
      <c r="F53" s="146"/>
      <c r="G53" s="11" t="s">
        <v>760</v>
      </c>
      <c r="H53" s="14">
        <v>13.56</v>
      </c>
      <c r="I53" s="109">
        <f t="shared" si="0"/>
        <v>27.12</v>
      </c>
      <c r="J53" s="115"/>
    </row>
    <row r="54" spans="1:10" ht="132">
      <c r="A54" s="114"/>
      <c r="B54" s="107">
        <v>2</v>
      </c>
      <c r="C54" s="10" t="s">
        <v>761</v>
      </c>
      <c r="D54" s="118" t="s">
        <v>25</v>
      </c>
      <c r="E54" s="145"/>
      <c r="F54" s="146"/>
      <c r="G54" s="11" t="s">
        <v>762</v>
      </c>
      <c r="H54" s="14">
        <v>20.51</v>
      </c>
      <c r="I54" s="109">
        <f t="shared" ref="I54:I85" si="1">H54*B54</f>
        <v>41.02</v>
      </c>
      <c r="J54" s="115"/>
    </row>
    <row r="55" spans="1:10" ht="144">
      <c r="A55" s="114"/>
      <c r="B55" s="107">
        <v>2</v>
      </c>
      <c r="C55" s="10" t="s">
        <v>763</v>
      </c>
      <c r="D55" s="118" t="s">
        <v>26</v>
      </c>
      <c r="E55" s="145"/>
      <c r="F55" s="146"/>
      <c r="G55" s="11" t="s">
        <v>764</v>
      </c>
      <c r="H55" s="14">
        <v>20.51</v>
      </c>
      <c r="I55" s="109">
        <f t="shared" si="1"/>
        <v>41.02</v>
      </c>
      <c r="J55" s="115"/>
    </row>
    <row r="56" spans="1:10" ht="132">
      <c r="A56" s="114"/>
      <c r="B56" s="107">
        <v>2</v>
      </c>
      <c r="C56" s="10" t="s">
        <v>765</v>
      </c>
      <c r="D56" s="118" t="s">
        <v>25</v>
      </c>
      <c r="E56" s="145" t="s">
        <v>273</v>
      </c>
      <c r="F56" s="146"/>
      <c r="G56" s="11" t="s">
        <v>766</v>
      </c>
      <c r="H56" s="14">
        <v>22.94</v>
      </c>
      <c r="I56" s="109">
        <f t="shared" si="1"/>
        <v>45.88</v>
      </c>
      <c r="J56" s="115"/>
    </row>
    <row r="57" spans="1:10" ht="132">
      <c r="A57" s="114"/>
      <c r="B57" s="107">
        <v>20</v>
      </c>
      <c r="C57" s="10" t="s">
        <v>765</v>
      </c>
      <c r="D57" s="118" t="s">
        <v>25</v>
      </c>
      <c r="E57" s="145" t="s">
        <v>272</v>
      </c>
      <c r="F57" s="146"/>
      <c r="G57" s="11" t="s">
        <v>766</v>
      </c>
      <c r="H57" s="14">
        <v>22.94</v>
      </c>
      <c r="I57" s="109">
        <f t="shared" si="1"/>
        <v>458.8</v>
      </c>
      <c r="J57" s="115"/>
    </row>
    <row r="58" spans="1:10" ht="132">
      <c r="A58" s="114"/>
      <c r="B58" s="107">
        <v>4</v>
      </c>
      <c r="C58" s="10" t="s">
        <v>767</v>
      </c>
      <c r="D58" s="118" t="s">
        <v>26</v>
      </c>
      <c r="E58" s="145" t="s">
        <v>273</v>
      </c>
      <c r="F58" s="146"/>
      <c r="G58" s="11" t="s">
        <v>768</v>
      </c>
      <c r="H58" s="14">
        <v>23.98</v>
      </c>
      <c r="I58" s="109">
        <f t="shared" si="1"/>
        <v>95.92</v>
      </c>
      <c r="J58" s="115"/>
    </row>
    <row r="59" spans="1:10" ht="144">
      <c r="A59" s="114"/>
      <c r="B59" s="107">
        <v>6</v>
      </c>
      <c r="C59" s="10" t="s">
        <v>769</v>
      </c>
      <c r="D59" s="118" t="s">
        <v>770</v>
      </c>
      <c r="E59" s="145"/>
      <c r="F59" s="146"/>
      <c r="G59" s="11" t="s">
        <v>851</v>
      </c>
      <c r="H59" s="14">
        <v>22.25</v>
      </c>
      <c r="I59" s="109">
        <f t="shared" si="1"/>
        <v>133.5</v>
      </c>
      <c r="J59" s="115"/>
    </row>
    <row r="60" spans="1:10" ht="120">
      <c r="A60" s="114"/>
      <c r="B60" s="107">
        <v>5</v>
      </c>
      <c r="C60" s="10" t="s">
        <v>771</v>
      </c>
      <c r="D60" s="118" t="s">
        <v>23</v>
      </c>
      <c r="E60" s="145"/>
      <c r="F60" s="146"/>
      <c r="G60" s="11" t="s">
        <v>852</v>
      </c>
      <c r="H60" s="14">
        <v>4.87</v>
      </c>
      <c r="I60" s="109">
        <f t="shared" si="1"/>
        <v>24.35</v>
      </c>
      <c r="J60" s="115"/>
    </row>
    <row r="61" spans="1:10" ht="84">
      <c r="A61" s="114"/>
      <c r="B61" s="107">
        <v>22</v>
      </c>
      <c r="C61" s="10" t="s">
        <v>772</v>
      </c>
      <c r="D61" s="118" t="s">
        <v>26</v>
      </c>
      <c r="E61" s="145" t="s">
        <v>110</v>
      </c>
      <c r="F61" s="146"/>
      <c r="G61" s="11" t="s">
        <v>773</v>
      </c>
      <c r="H61" s="14">
        <v>9.0399999999999991</v>
      </c>
      <c r="I61" s="109">
        <f t="shared" si="1"/>
        <v>198.88</v>
      </c>
      <c r="J61" s="115"/>
    </row>
    <row r="62" spans="1:10" ht="84">
      <c r="A62" s="114"/>
      <c r="B62" s="107">
        <v>4</v>
      </c>
      <c r="C62" s="10" t="s">
        <v>772</v>
      </c>
      <c r="D62" s="118" t="s">
        <v>27</v>
      </c>
      <c r="E62" s="145" t="s">
        <v>110</v>
      </c>
      <c r="F62" s="146"/>
      <c r="G62" s="11" t="s">
        <v>773</v>
      </c>
      <c r="H62" s="14">
        <v>9.0399999999999991</v>
      </c>
      <c r="I62" s="109">
        <f t="shared" si="1"/>
        <v>36.159999999999997</v>
      </c>
      <c r="J62" s="115"/>
    </row>
    <row r="63" spans="1:10" ht="60">
      <c r="A63" s="114"/>
      <c r="B63" s="107">
        <v>8</v>
      </c>
      <c r="C63" s="10" t="s">
        <v>774</v>
      </c>
      <c r="D63" s="118" t="s">
        <v>775</v>
      </c>
      <c r="E63" s="145" t="s">
        <v>273</v>
      </c>
      <c r="F63" s="146"/>
      <c r="G63" s="11" t="s">
        <v>776</v>
      </c>
      <c r="H63" s="14">
        <v>22.94</v>
      </c>
      <c r="I63" s="109">
        <f t="shared" si="1"/>
        <v>183.52</v>
      </c>
      <c r="J63" s="115"/>
    </row>
    <row r="64" spans="1:10" ht="60">
      <c r="A64" s="114"/>
      <c r="B64" s="107">
        <v>14</v>
      </c>
      <c r="C64" s="10" t="s">
        <v>774</v>
      </c>
      <c r="D64" s="118" t="s">
        <v>777</v>
      </c>
      <c r="E64" s="145" t="s">
        <v>273</v>
      </c>
      <c r="F64" s="146"/>
      <c r="G64" s="11" t="s">
        <v>776</v>
      </c>
      <c r="H64" s="14">
        <v>24.33</v>
      </c>
      <c r="I64" s="109">
        <f t="shared" si="1"/>
        <v>340.62</v>
      </c>
      <c r="J64" s="115"/>
    </row>
    <row r="65" spans="1:10" ht="60">
      <c r="A65" s="114"/>
      <c r="B65" s="107">
        <v>2</v>
      </c>
      <c r="C65" s="10" t="s">
        <v>774</v>
      </c>
      <c r="D65" s="118" t="s">
        <v>778</v>
      </c>
      <c r="E65" s="145" t="s">
        <v>273</v>
      </c>
      <c r="F65" s="146"/>
      <c r="G65" s="11" t="s">
        <v>776</v>
      </c>
      <c r="H65" s="14">
        <v>26.76</v>
      </c>
      <c r="I65" s="109">
        <f t="shared" si="1"/>
        <v>53.52</v>
      </c>
      <c r="J65" s="115"/>
    </row>
    <row r="66" spans="1:10" ht="108">
      <c r="A66" s="114"/>
      <c r="B66" s="107">
        <v>8</v>
      </c>
      <c r="C66" s="10" t="s">
        <v>779</v>
      </c>
      <c r="D66" s="118" t="s">
        <v>719</v>
      </c>
      <c r="E66" s="145" t="s">
        <v>27</v>
      </c>
      <c r="F66" s="146"/>
      <c r="G66" s="11" t="s">
        <v>780</v>
      </c>
      <c r="H66" s="14">
        <v>6.6</v>
      </c>
      <c r="I66" s="109">
        <f t="shared" si="1"/>
        <v>52.8</v>
      </c>
      <c r="J66" s="115"/>
    </row>
    <row r="67" spans="1:10" ht="84">
      <c r="A67" s="114"/>
      <c r="B67" s="107">
        <v>2</v>
      </c>
      <c r="C67" s="10" t="s">
        <v>781</v>
      </c>
      <c r="D67" s="118" t="s">
        <v>26</v>
      </c>
      <c r="E67" s="145"/>
      <c r="F67" s="146"/>
      <c r="G67" s="11" t="s">
        <v>782</v>
      </c>
      <c r="H67" s="14">
        <v>8.34</v>
      </c>
      <c r="I67" s="109">
        <f t="shared" si="1"/>
        <v>16.68</v>
      </c>
      <c r="J67" s="115"/>
    </row>
    <row r="68" spans="1:10" ht="228">
      <c r="A68" s="114"/>
      <c r="B68" s="107">
        <v>3</v>
      </c>
      <c r="C68" s="10" t="s">
        <v>783</v>
      </c>
      <c r="D68" s="118" t="s">
        <v>230</v>
      </c>
      <c r="E68" s="145" t="s">
        <v>239</v>
      </c>
      <c r="F68" s="146"/>
      <c r="G68" s="11" t="s">
        <v>784</v>
      </c>
      <c r="H68" s="14">
        <v>43.45</v>
      </c>
      <c r="I68" s="109">
        <f t="shared" si="1"/>
        <v>130.35000000000002</v>
      </c>
      <c r="J68" s="115"/>
    </row>
    <row r="69" spans="1:10" ht="108">
      <c r="A69" s="114"/>
      <c r="B69" s="107">
        <v>5</v>
      </c>
      <c r="C69" s="10" t="s">
        <v>785</v>
      </c>
      <c r="D69" s="118" t="s">
        <v>23</v>
      </c>
      <c r="E69" s="145"/>
      <c r="F69" s="146"/>
      <c r="G69" s="11" t="s">
        <v>786</v>
      </c>
      <c r="H69" s="14">
        <v>10.08</v>
      </c>
      <c r="I69" s="109">
        <f t="shared" si="1"/>
        <v>50.4</v>
      </c>
      <c r="J69" s="115"/>
    </row>
    <row r="70" spans="1:10" ht="108">
      <c r="A70" s="114"/>
      <c r="B70" s="107">
        <v>5</v>
      </c>
      <c r="C70" s="10" t="s">
        <v>785</v>
      </c>
      <c r="D70" s="118" t="s">
        <v>25</v>
      </c>
      <c r="E70" s="145"/>
      <c r="F70" s="146"/>
      <c r="G70" s="11" t="s">
        <v>786</v>
      </c>
      <c r="H70" s="14">
        <v>10.08</v>
      </c>
      <c r="I70" s="109">
        <f t="shared" si="1"/>
        <v>50.4</v>
      </c>
      <c r="J70" s="115"/>
    </row>
    <row r="71" spans="1:10" ht="108">
      <c r="A71" s="114"/>
      <c r="B71" s="107">
        <v>5</v>
      </c>
      <c r="C71" s="10" t="s">
        <v>785</v>
      </c>
      <c r="D71" s="118" t="s">
        <v>26</v>
      </c>
      <c r="E71" s="145"/>
      <c r="F71" s="146"/>
      <c r="G71" s="11" t="s">
        <v>786</v>
      </c>
      <c r="H71" s="14">
        <v>10.08</v>
      </c>
      <c r="I71" s="109">
        <f t="shared" si="1"/>
        <v>50.4</v>
      </c>
      <c r="J71" s="115"/>
    </row>
    <row r="72" spans="1:10" ht="144">
      <c r="A72" s="114"/>
      <c r="B72" s="107">
        <v>2</v>
      </c>
      <c r="C72" s="10" t="s">
        <v>787</v>
      </c>
      <c r="D72" s="118" t="s">
        <v>23</v>
      </c>
      <c r="E72" s="145" t="s">
        <v>270</v>
      </c>
      <c r="F72" s="146"/>
      <c r="G72" s="11" t="s">
        <v>788</v>
      </c>
      <c r="H72" s="14">
        <v>11.82</v>
      </c>
      <c r="I72" s="109">
        <f t="shared" si="1"/>
        <v>23.64</v>
      </c>
      <c r="J72" s="115"/>
    </row>
    <row r="73" spans="1:10" ht="192">
      <c r="A73" s="114"/>
      <c r="B73" s="107">
        <v>2</v>
      </c>
      <c r="C73" s="10" t="s">
        <v>789</v>
      </c>
      <c r="D73" s="118" t="s">
        <v>231</v>
      </c>
      <c r="E73" s="145" t="s">
        <v>263</v>
      </c>
      <c r="F73" s="146"/>
      <c r="G73" s="11" t="s">
        <v>790</v>
      </c>
      <c r="H73" s="14">
        <v>29.2</v>
      </c>
      <c r="I73" s="109">
        <f t="shared" si="1"/>
        <v>58.4</v>
      </c>
      <c r="J73" s="115"/>
    </row>
    <row r="74" spans="1:10" ht="132">
      <c r="A74" s="114"/>
      <c r="B74" s="107">
        <v>2</v>
      </c>
      <c r="C74" s="10" t="s">
        <v>791</v>
      </c>
      <c r="D74" s="118" t="s">
        <v>25</v>
      </c>
      <c r="E74" s="145" t="s">
        <v>273</v>
      </c>
      <c r="F74" s="146"/>
      <c r="G74" s="11" t="s">
        <v>792</v>
      </c>
      <c r="H74" s="14">
        <v>10.08</v>
      </c>
      <c r="I74" s="109">
        <f t="shared" si="1"/>
        <v>20.16</v>
      </c>
      <c r="J74" s="115"/>
    </row>
    <row r="75" spans="1:10" ht="84">
      <c r="A75" s="114"/>
      <c r="B75" s="107">
        <v>6</v>
      </c>
      <c r="C75" s="10" t="s">
        <v>793</v>
      </c>
      <c r="D75" s="118" t="s">
        <v>23</v>
      </c>
      <c r="E75" s="145" t="s">
        <v>110</v>
      </c>
      <c r="F75" s="146"/>
      <c r="G75" s="11" t="s">
        <v>794</v>
      </c>
      <c r="H75" s="14">
        <v>4.87</v>
      </c>
      <c r="I75" s="109">
        <f t="shared" si="1"/>
        <v>29.22</v>
      </c>
      <c r="J75" s="115"/>
    </row>
    <row r="76" spans="1:10" ht="84">
      <c r="A76" s="114"/>
      <c r="B76" s="107">
        <v>6</v>
      </c>
      <c r="C76" s="10" t="s">
        <v>793</v>
      </c>
      <c r="D76" s="118" t="s">
        <v>25</v>
      </c>
      <c r="E76" s="145" t="s">
        <v>110</v>
      </c>
      <c r="F76" s="146"/>
      <c r="G76" s="11" t="s">
        <v>794</v>
      </c>
      <c r="H76" s="14">
        <v>4.87</v>
      </c>
      <c r="I76" s="109">
        <f t="shared" si="1"/>
        <v>29.22</v>
      </c>
      <c r="J76" s="115"/>
    </row>
    <row r="77" spans="1:10" ht="84">
      <c r="A77" s="114"/>
      <c r="B77" s="107">
        <v>6</v>
      </c>
      <c r="C77" s="10" t="s">
        <v>793</v>
      </c>
      <c r="D77" s="118" t="s">
        <v>26</v>
      </c>
      <c r="E77" s="145" t="s">
        <v>110</v>
      </c>
      <c r="F77" s="146"/>
      <c r="G77" s="11" t="s">
        <v>794</v>
      </c>
      <c r="H77" s="14">
        <v>4.87</v>
      </c>
      <c r="I77" s="109">
        <f t="shared" si="1"/>
        <v>29.22</v>
      </c>
      <c r="J77" s="115"/>
    </row>
    <row r="78" spans="1:10" ht="120">
      <c r="A78" s="114"/>
      <c r="B78" s="107">
        <v>4</v>
      </c>
      <c r="C78" s="10" t="s">
        <v>795</v>
      </c>
      <c r="D78" s="118" t="s">
        <v>25</v>
      </c>
      <c r="E78" s="145" t="s">
        <v>271</v>
      </c>
      <c r="F78" s="146"/>
      <c r="G78" s="11" t="s">
        <v>796</v>
      </c>
      <c r="H78" s="14">
        <v>20.51</v>
      </c>
      <c r="I78" s="109">
        <f t="shared" si="1"/>
        <v>82.04</v>
      </c>
      <c r="J78" s="115"/>
    </row>
    <row r="79" spans="1:10" ht="120">
      <c r="A79" s="114"/>
      <c r="B79" s="107">
        <v>2</v>
      </c>
      <c r="C79" s="10" t="s">
        <v>797</v>
      </c>
      <c r="D79" s="118" t="s">
        <v>25</v>
      </c>
      <c r="E79" s="145"/>
      <c r="F79" s="146"/>
      <c r="G79" s="11" t="s">
        <v>798</v>
      </c>
      <c r="H79" s="14">
        <v>20.51</v>
      </c>
      <c r="I79" s="109">
        <f t="shared" si="1"/>
        <v>41.02</v>
      </c>
      <c r="J79" s="115"/>
    </row>
    <row r="80" spans="1:10" ht="120">
      <c r="A80" s="114"/>
      <c r="B80" s="107">
        <v>2</v>
      </c>
      <c r="C80" s="10" t="s">
        <v>797</v>
      </c>
      <c r="D80" s="118" t="s">
        <v>26</v>
      </c>
      <c r="E80" s="145"/>
      <c r="F80" s="146"/>
      <c r="G80" s="11" t="s">
        <v>798</v>
      </c>
      <c r="H80" s="14">
        <v>20.51</v>
      </c>
      <c r="I80" s="109">
        <f t="shared" si="1"/>
        <v>41.02</v>
      </c>
      <c r="J80" s="115"/>
    </row>
    <row r="81" spans="1:10" ht="168">
      <c r="A81" s="114"/>
      <c r="B81" s="107">
        <v>25</v>
      </c>
      <c r="C81" s="10" t="s">
        <v>799</v>
      </c>
      <c r="D81" s="118" t="s">
        <v>800</v>
      </c>
      <c r="E81" s="145"/>
      <c r="F81" s="146"/>
      <c r="G81" s="11" t="s">
        <v>801</v>
      </c>
      <c r="H81" s="14">
        <v>4.87</v>
      </c>
      <c r="I81" s="109">
        <f t="shared" si="1"/>
        <v>121.75</v>
      </c>
      <c r="J81" s="115"/>
    </row>
    <row r="82" spans="1:10" ht="132">
      <c r="A82" s="114"/>
      <c r="B82" s="107">
        <v>1</v>
      </c>
      <c r="C82" s="10" t="s">
        <v>802</v>
      </c>
      <c r="D82" s="118"/>
      <c r="E82" s="145"/>
      <c r="F82" s="146"/>
      <c r="G82" s="11" t="s">
        <v>803</v>
      </c>
      <c r="H82" s="14">
        <v>4.87</v>
      </c>
      <c r="I82" s="109">
        <f t="shared" si="1"/>
        <v>4.87</v>
      </c>
      <c r="J82" s="115"/>
    </row>
    <row r="83" spans="1:10" ht="60">
      <c r="A83" s="114"/>
      <c r="B83" s="107">
        <v>2</v>
      </c>
      <c r="C83" s="10" t="s">
        <v>804</v>
      </c>
      <c r="D83" s="118" t="s">
        <v>770</v>
      </c>
      <c r="E83" s="145"/>
      <c r="F83" s="146"/>
      <c r="G83" s="11" t="s">
        <v>805</v>
      </c>
      <c r="H83" s="14">
        <v>65.7</v>
      </c>
      <c r="I83" s="109">
        <f t="shared" si="1"/>
        <v>131.4</v>
      </c>
      <c r="J83" s="115"/>
    </row>
    <row r="84" spans="1:10" ht="60">
      <c r="A84" s="114"/>
      <c r="B84" s="107">
        <v>2</v>
      </c>
      <c r="C84" s="10" t="s">
        <v>806</v>
      </c>
      <c r="D84" s="118" t="s">
        <v>807</v>
      </c>
      <c r="E84" s="145" t="s">
        <v>638</v>
      </c>
      <c r="F84" s="146"/>
      <c r="G84" s="11" t="s">
        <v>808</v>
      </c>
      <c r="H84" s="14">
        <v>17.03</v>
      </c>
      <c r="I84" s="109">
        <f t="shared" si="1"/>
        <v>34.06</v>
      </c>
      <c r="J84" s="115"/>
    </row>
    <row r="85" spans="1:10" ht="120">
      <c r="A85" s="114"/>
      <c r="B85" s="107">
        <v>2</v>
      </c>
      <c r="C85" s="10" t="s">
        <v>809</v>
      </c>
      <c r="D85" s="118" t="s">
        <v>273</v>
      </c>
      <c r="E85" s="145"/>
      <c r="F85" s="146"/>
      <c r="G85" s="11" t="s">
        <v>810</v>
      </c>
      <c r="H85" s="14">
        <v>13.56</v>
      </c>
      <c r="I85" s="109">
        <f t="shared" si="1"/>
        <v>27.12</v>
      </c>
      <c r="J85" s="115"/>
    </row>
    <row r="86" spans="1:10" ht="108">
      <c r="A86" s="114"/>
      <c r="B86" s="107">
        <v>2</v>
      </c>
      <c r="C86" s="10" t="s">
        <v>811</v>
      </c>
      <c r="D86" s="118" t="s">
        <v>23</v>
      </c>
      <c r="E86" s="145"/>
      <c r="F86" s="146"/>
      <c r="G86" s="11" t="s">
        <v>812</v>
      </c>
      <c r="H86" s="14">
        <v>10.08</v>
      </c>
      <c r="I86" s="109">
        <f t="shared" ref="I86:I102" si="2">H86*B86</f>
        <v>20.16</v>
      </c>
      <c r="J86" s="115"/>
    </row>
    <row r="87" spans="1:10" ht="120">
      <c r="A87" s="114"/>
      <c r="B87" s="107">
        <v>2</v>
      </c>
      <c r="C87" s="10" t="s">
        <v>813</v>
      </c>
      <c r="D87" s="118" t="s">
        <v>807</v>
      </c>
      <c r="E87" s="145"/>
      <c r="F87" s="146"/>
      <c r="G87" s="11" t="s">
        <v>814</v>
      </c>
      <c r="H87" s="14">
        <v>16.68</v>
      </c>
      <c r="I87" s="109">
        <f t="shared" si="2"/>
        <v>33.36</v>
      </c>
      <c r="J87" s="115"/>
    </row>
    <row r="88" spans="1:10" ht="132">
      <c r="A88" s="114"/>
      <c r="B88" s="107">
        <v>2</v>
      </c>
      <c r="C88" s="10" t="s">
        <v>815</v>
      </c>
      <c r="D88" s="118" t="s">
        <v>25</v>
      </c>
      <c r="E88" s="145"/>
      <c r="F88" s="146"/>
      <c r="G88" s="11" t="s">
        <v>816</v>
      </c>
      <c r="H88" s="14">
        <v>61.52</v>
      </c>
      <c r="I88" s="109">
        <f t="shared" si="2"/>
        <v>123.04</v>
      </c>
      <c r="J88" s="115"/>
    </row>
    <row r="89" spans="1:10" ht="108">
      <c r="A89" s="114"/>
      <c r="B89" s="107">
        <v>2</v>
      </c>
      <c r="C89" s="10" t="s">
        <v>817</v>
      </c>
      <c r="D89" s="118" t="s">
        <v>29</v>
      </c>
      <c r="E89" s="145"/>
      <c r="F89" s="146"/>
      <c r="G89" s="11" t="s">
        <v>818</v>
      </c>
      <c r="H89" s="14">
        <v>34.409999999999997</v>
      </c>
      <c r="I89" s="109">
        <f t="shared" si="2"/>
        <v>68.819999999999993</v>
      </c>
      <c r="J89" s="115"/>
    </row>
    <row r="90" spans="1:10" ht="108">
      <c r="A90" s="114"/>
      <c r="B90" s="107">
        <v>2</v>
      </c>
      <c r="C90" s="10" t="s">
        <v>819</v>
      </c>
      <c r="D90" s="118" t="s">
        <v>25</v>
      </c>
      <c r="E90" s="145"/>
      <c r="F90" s="146"/>
      <c r="G90" s="11" t="s">
        <v>820</v>
      </c>
      <c r="H90" s="14">
        <v>65</v>
      </c>
      <c r="I90" s="109">
        <f t="shared" si="2"/>
        <v>130</v>
      </c>
      <c r="J90" s="115"/>
    </row>
    <row r="91" spans="1:10" ht="108">
      <c r="A91" s="114"/>
      <c r="B91" s="107">
        <v>2</v>
      </c>
      <c r="C91" s="10" t="s">
        <v>821</v>
      </c>
      <c r="D91" s="118" t="s">
        <v>651</v>
      </c>
      <c r="E91" s="145"/>
      <c r="F91" s="146"/>
      <c r="G91" s="11" t="s">
        <v>822</v>
      </c>
      <c r="H91" s="14">
        <v>40.67</v>
      </c>
      <c r="I91" s="109">
        <f t="shared" si="2"/>
        <v>81.34</v>
      </c>
      <c r="J91" s="115"/>
    </row>
    <row r="92" spans="1:10" ht="108">
      <c r="A92" s="114"/>
      <c r="B92" s="107">
        <v>2</v>
      </c>
      <c r="C92" s="10" t="s">
        <v>821</v>
      </c>
      <c r="D92" s="118" t="s">
        <v>67</v>
      </c>
      <c r="E92" s="145"/>
      <c r="F92" s="146"/>
      <c r="G92" s="11" t="s">
        <v>822</v>
      </c>
      <c r="H92" s="14">
        <v>40.67</v>
      </c>
      <c r="I92" s="109">
        <f t="shared" si="2"/>
        <v>81.34</v>
      </c>
      <c r="J92" s="115"/>
    </row>
    <row r="93" spans="1:10" ht="108">
      <c r="A93" s="114"/>
      <c r="B93" s="107">
        <v>2</v>
      </c>
      <c r="C93" s="10" t="s">
        <v>821</v>
      </c>
      <c r="D93" s="118" t="s">
        <v>26</v>
      </c>
      <c r="E93" s="145"/>
      <c r="F93" s="146"/>
      <c r="G93" s="11" t="s">
        <v>822</v>
      </c>
      <c r="H93" s="14">
        <v>40.67</v>
      </c>
      <c r="I93" s="109">
        <f t="shared" si="2"/>
        <v>81.34</v>
      </c>
      <c r="J93" s="115"/>
    </row>
    <row r="94" spans="1:10" ht="108">
      <c r="A94" s="114"/>
      <c r="B94" s="107">
        <v>2</v>
      </c>
      <c r="C94" s="10" t="s">
        <v>821</v>
      </c>
      <c r="D94" s="118" t="s">
        <v>27</v>
      </c>
      <c r="E94" s="145"/>
      <c r="F94" s="146"/>
      <c r="G94" s="11" t="s">
        <v>822</v>
      </c>
      <c r="H94" s="14">
        <v>40.67</v>
      </c>
      <c r="I94" s="109">
        <f t="shared" si="2"/>
        <v>81.34</v>
      </c>
      <c r="J94" s="115"/>
    </row>
    <row r="95" spans="1:10" ht="84">
      <c r="A95" s="114"/>
      <c r="B95" s="107">
        <v>2</v>
      </c>
      <c r="C95" s="10" t="s">
        <v>823</v>
      </c>
      <c r="D95" s="118" t="s">
        <v>25</v>
      </c>
      <c r="E95" s="145"/>
      <c r="F95" s="146"/>
      <c r="G95" s="11" t="s">
        <v>824</v>
      </c>
      <c r="H95" s="14">
        <v>34.409999999999997</v>
      </c>
      <c r="I95" s="109">
        <f t="shared" si="2"/>
        <v>68.819999999999993</v>
      </c>
      <c r="J95" s="115"/>
    </row>
    <row r="96" spans="1:10" ht="108">
      <c r="A96" s="114"/>
      <c r="B96" s="107">
        <v>4</v>
      </c>
      <c r="C96" s="10" t="s">
        <v>825</v>
      </c>
      <c r="D96" s="118" t="s">
        <v>26</v>
      </c>
      <c r="E96" s="145"/>
      <c r="F96" s="146"/>
      <c r="G96" s="11" t="s">
        <v>826</v>
      </c>
      <c r="H96" s="14">
        <v>46.58</v>
      </c>
      <c r="I96" s="109">
        <f t="shared" si="2"/>
        <v>186.32</v>
      </c>
      <c r="J96" s="115"/>
    </row>
    <row r="97" spans="1:10" ht="108">
      <c r="A97" s="114"/>
      <c r="B97" s="107">
        <v>1</v>
      </c>
      <c r="C97" s="10" t="s">
        <v>827</v>
      </c>
      <c r="D97" s="118" t="s">
        <v>48</v>
      </c>
      <c r="E97" s="145" t="s">
        <v>110</v>
      </c>
      <c r="F97" s="146"/>
      <c r="G97" s="11" t="s">
        <v>828</v>
      </c>
      <c r="H97" s="14">
        <v>27.11</v>
      </c>
      <c r="I97" s="109">
        <f t="shared" si="2"/>
        <v>27.11</v>
      </c>
      <c r="J97" s="115"/>
    </row>
    <row r="98" spans="1:10" ht="132">
      <c r="A98" s="114"/>
      <c r="B98" s="107">
        <v>3</v>
      </c>
      <c r="C98" s="10" t="s">
        <v>829</v>
      </c>
      <c r="D98" s="118"/>
      <c r="E98" s="145"/>
      <c r="F98" s="146"/>
      <c r="G98" s="11" t="s">
        <v>830</v>
      </c>
      <c r="H98" s="14">
        <v>20.86</v>
      </c>
      <c r="I98" s="109">
        <f t="shared" si="2"/>
        <v>62.58</v>
      </c>
      <c r="J98" s="115"/>
    </row>
    <row r="99" spans="1:10" ht="144">
      <c r="A99" s="114"/>
      <c r="B99" s="107">
        <v>1</v>
      </c>
      <c r="C99" s="10" t="s">
        <v>831</v>
      </c>
      <c r="D99" s="118" t="s">
        <v>267</v>
      </c>
      <c r="E99" s="145"/>
      <c r="F99" s="146"/>
      <c r="G99" s="11" t="s">
        <v>832</v>
      </c>
      <c r="H99" s="14">
        <v>83.42</v>
      </c>
      <c r="I99" s="109">
        <f t="shared" si="2"/>
        <v>83.42</v>
      </c>
      <c r="J99" s="115"/>
    </row>
    <row r="100" spans="1:10" ht="108">
      <c r="A100" s="114"/>
      <c r="B100" s="107">
        <v>1</v>
      </c>
      <c r="C100" s="10" t="s">
        <v>833</v>
      </c>
      <c r="D100" s="118" t="s">
        <v>273</v>
      </c>
      <c r="E100" s="145"/>
      <c r="F100" s="146"/>
      <c r="G100" s="11" t="s">
        <v>834</v>
      </c>
      <c r="H100" s="14">
        <v>22.25</v>
      </c>
      <c r="I100" s="109">
        <f t="shared" si="2"/>
        <v>22.25</v>
      </c>
      <c r="J100" s="115"/>
    </row>
    <row r="101" spans="1:10" ht="108">
      <c r="A101" s="114"/>
      <c r="B101" s="107">
        <v>1</v>
      </c>
      <c r="C101" s="10" t="s">
        <v>833</v>
      </c>
      <c r="D101" s="118" t="s">
        <v>583</v>
      </c>
      <c r="E101" s="145"/>
      <c r="F101" s="146"/>
      <c r="G101" s="11" t="s">
        <v>834</v>
      </c>
      <c r="H101" s="14">
        <v>22.25</v>
      </c>
      <c r="I101" s="109">
        <f t="shared" si="2"/>
        <v>22.25</v>
      </c>
      <c r="J101" s="115"/>
    </row>
    <row r="102" spans="1:10" ht="96">
      <c r="A102" s="114"/>
      <c r="B102" s="108">
        <v>1</v>
      </c>
      <c r="C102" s="12" t="s">
        <v>835</v>
      </c>
      <c r="D102" s="119" t="s">
        <v>110</v>
      </c>
      <c r="E102" s="147"/>
      <c r="F102" s="148"/>
      <c r="G102" s="13" t="s">
        <v>836</v>
      </c>
      <c r="H102" s="15">
        <v>25.72</v>
      </c>
      <c r="I102" s="110">
        <f t="shared" si="2"/>
        <v>25.72</v>
      </c>
      <c r="J102" s="115"/>
    </row>
  </sheetData>
  <mergeCells count="85">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100:F100"/>
    <mergeCell ref="E101:F101"/>
    <mergeCell ref="E102:F102"/>
    <mergeCell ref="E95:F95"/>
    <mergeCell ref="E96:F96"/>
    <mergeCell ref="E97:F97"/>
    <mergeCell ref="E98:F98"/>
    <mergeCell ref="E99:F9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4"/>
  <sheetViews>
    <sheetView zoomScale="90" zoomScaleNormal="90" workbookViewId="0">
      <selection activeCell="D22" sqref="D22:D10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6283.48</v>
      </c>
      <c r="O2" t="s">
        <v>182</v>
      </c>
    </row>
    <row r="3" spans="1:15" ht="12.75" customHeight="1">
      <c r="A3" s="114"/>
      <c r="B3" s="121" t="s">
        <v>135</v>
      </c>
      <c r="C3" s="120"/>
      <c r="D3" s="120"/>
      <c r="E3" s="120"/>
      <c r="F3" s="120"/>
      <c r="G3" s="120"/>
      <c r="H3" s="120"/>
      <c r="I3" s="120"/>
      <c r="J3" s="120"/>
      <c r="K3" s="120"/>
      <c r="L3" s="115"/>
      <c r="N3">
        <v>6283.48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51">
        <f>IF(Invoice!J10&lt;&gt;"",Invoice!J10,"")</f>
        <v>52439</v>
      </c>
      <c r="L10" s="115"/>
    </row>
    <row r="11" spans="1:15" ht="12.75" customHeight="1">
      <c r="A11" s="114"/>
      <c r="B11" s="114" t="s">
        <v>711</v>
      </c>
      <c r="C11" s="120"/>
      <c r="D11" s="120"/>
      <c r="E11" s="120"/>
      <c r="F11" s="115"/>
      <c r="G11" s="116"/>
      <c r="H11" s="116" t="s">
        <v>711</v>
      </c>
      <c r="I11" s="120"/>
      <c r="J11" s="120"/>
      <c r="K11" s="152"/>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713</v>
      </c>
      <c r="C13" s="120"/>
      <c r="D13" s="120"/>
      <c r="E13" s="120"/>
      <c r="F13" s="115"/>
      <c r="G13" s="116"/>
      <c r="H13" s="116" t="s">
        <v>713</v>
      </c>
      <c r="I13" s="120"/>
      <c r="J13" s="120"/>
      <c r="K13" s="99" t="s">
        <v>11</v>
      </c>
      <c r="L13" s="115"/>
    </row>
    <row r="14" spans="1:15" ht="15" customHeight="1">
      <c r="A14" s="114"/>
      <c r="B14" s="114" t="s">
        <v>152</v>
      </c>
      <c r="C14" s="120"/>
      <c r="D14" s="120"/>
      <c r="E14" s="120"/>
      <c r="F14" s="115"/>
      <c r="G14" s="116"/>
      <c r="H14" s="116" t="s">
        <v>152</v>
      </c>
      <c r="I14" s="120"/>
      <c r="J14" s="120"/>
      <c r="K14" s="153">
        <f>Invoice!J14</f>
        <v>45264</v>
      </c>
      <c r="L14" s="115"/>
    </row>
    <row r="15" spans="1:15" ht="15" customHeight="1">
      <c r="A15" s="114"/>
      <c r="B15" s="6" t="s">
        <v>6</v>
      </c>
      <c r="C15" s="7"/>
      <c r="D15" s="7"/>
      <c r="E15" s="7"/>
      <c r="F15" s="8"/>
      <c r="G15" s="116"/>
      <c r="H15" s="9" t="s">
        <v>6</v>
      </c>
      <c r="I15" s="120"/>
      <c r="J15" s="120"/>
      <c r="K15" s="154"/>
      <c r="L15" s="115"/>
    </row>
    <row r="16" spans="1:15" ht="15" customHeight="1">
      <c r="A16" s="114"/>
      <c r="B16" s="120"/>
      <c r="C16" s="120"/>
      <c r="D16" s="120"/>
      <c r="E16" s="120"/>
      <c r="F16" s="120"/>
      <c r="G16" s="120"/>
      <c r="H16" s="120"/>
      <c r="I16" s="123" t="s">
        <v>142</v>
      </c>
      <c r="J16" s="123" t="s">
        <v>142</v>
      </c>
      <c r="K16" s="129">
        <v>40980</v>
      </c>
      <c r="L16" s="115"/>
    </row>
    <row r="17" spans="1:12" ht="12.75" customHeight="1">
      <c r="A17" s="114"/>
      <c r="B17" s="120" t="s">
        <v>714</v>
      </c>
      <c r="C17" s="120"/>
      <c r="D17" s="120"/>
      <c r="E17" s="120"/>
      <c r="F17" s="120"/>
      <c r="G17" s="120"/>
      <c r="H17" s="120"/>
      <c r="I17" s="123" t="s">
        <v>143</v>
      </c>
      <c r="J17" s="123" t="s">
        <v>143</v>
      </c>
      <c r="K17" s="129" t="str">
        <f>IF(Invoice!J17&lt;&gt;"",Invoice!J17,"")</f>
        <v>Sunny</v>
      </c>
      <c r="L17" s="115"/>
    </row>
    <row r="18" spans="1:12" ht="18" customHeight="1">
      <c r="A18" s="114"/>
      <c r="B18" s="120" t="s">
        <v>715</v>
      </c>
      <c r="C18" s="120"/>
      <c r="D18" s="120"/>
      <c r="E18" s="120"/>
      <c r="F18" s="120"/>
      <c r="G18" s="120"/>
      <c r="H18" s="120"/>
      <c r="I18" s="122" t="s">
        <v>258</v>
      </c>
      <c r="J18" s="122" t="s">
        <v>258</v>
      </c>
      <c r="K18" s="104" t="s">
        <v>276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55" t="s">
        <v>201</v>
      </c>
      <c r="G20" s="156"/>
      <c r="H20" s="100" t="s">
        <v>169</v>
      </c>
      <c r="I20" s="100" t="s">
        <v>202</v>
      </c>
      <c r="J20" s="100" t="s">
        <v>202</v>
      </c>
      <c r="K20" s="100" t="s">
        <v>21</v>
      </c>
      <c r="L20" s="115"/>
    </row>
    <row r="21" spans="1:12" ht="12.75" customHeight="1">
      <c r="A21" s="114"/>
      <c r="B21" s="105"/>
      <c r="C21" s="105"/>
      <c r="D21" s="105"/>
      <c r="E21" s="106"/>
      <c r="F21" s="157"/>
      <c r="G21" s="158"/>
      <c r="H21" s="105" t="s">
        <v>141</v>
      </c>
      <c r="I21" s="105"/>
      <c r="J21" s="105"/>
      <c r="K21" s="105"/>
      <c r="L21" s="115"/>
    </row>
    <row r="22" spans="1:12" ht="24" customHeight="1">
      <c r="A22" s="114"/>
      <c r="B22" s="107">
        <f>'Tax Invoice'!D18</f>
        <v>3</v>
      </c>
      <c r="C22" s="10" t="s">
        <v>716</v>
      </c>
      <c r="D22" s="10" t="s">
        <v>716</v>
      </c>
      <c r="E22" s="118" t="s">
        <v>107</v>
      </c>
      <c r="F22" s="145"/>
      <c r="G22" s="146"/>
      <c r="H22" s="11" t="s">
        <v>717</v>
      </c>
      <c r="I22" s="14">
        <f t="shared" ref="I22:I53" si="0">ROUNDUP(J22*$N$1,2)</f>
        <v>11.82</v>
      </c>
      <c r="J22" s="14">
        <v>11.82</v>
      </c>
      <c r="K22" s="109">
        <f t="shared" ref="K22:K53" si="1">I22*B22</f>
        <v>35.46</v>
      </c>
      <c r="L22" s="115"/>
    </row>
    <row r="23" spans="1:12" ht="24" customHeight="1">
      <c r="A23" s="114"/>
      <c r="B23" s="107">
        <f>'Tax Invoice'!D19</f>
        <v>2</v>
      </c>
      <c r="C23" s="10" t="s">
        <v>716</v>
      </c>
      <c r="D23" s="10" t="s">
        <v>716</v>
      </c>
      <c r="E23" s="118" t="s">
        <v>212</v>
      </c>
      <c r="F23" s="145"/>
      <c r="G23" s="146"/>
      <c r="H23" s="11" t="s">
        <v>717</v>
      </c>
      <c r="I23" s="14">
        <f t="shared" si="0"/>
        <v>11.82</v>
      </c>
      <c r="J23" s="14">
        <v>11.82</v>
      </c>
      <c r="K23" s="109">
        <f t="shared" si="1"/>
        <v>23.64</v>
      </c>
      <c r="L23" s="115"/>
    </row>
    <row r="24" spans="1:12" ht="24" customHeight="1">
      <c r="A24" s="114"/>
      <c r="B24" s="107">
        <f>'Tax Invoice'!D20</f>
        <v>2</v>
      </c>
      <c r="C24" s="10" t="s">
        <v>716</v>
      </c>
      <c r="D24" s="10" t="s">
        <v>716</v>
      </c>
      <c r="E24" s="118" t="s">
        <v>263</v>
      </c>
      <c r="F24" s="145"/>
      <c r="G24" s="146"/>
      <c r="H24" s="11" t="s">
        <v>717</v>
      </c>
      <c r="I24" s="14">
        <f t="shared" si="0"/>
        <v>11.82</v>
      </c>
      <c r="J24" s="14">
        <v>11.82</v>
      </c>
      <c r="K24" s="109">
        <f t="shared" si="1"/>
        <v>23.64</v>
      </c>
      <c r="L24" s="115"/>
    </row>
    <row r="25" spans="1:12" ht="24" customHeight="1">
      <c r="A25" s="114"/>
      <c r="B25" s="107">
        <f>'Tax Invoice'!D21</f>
        <v>1</v>
      </c>
      <c r="C25" s="10" t="s">
        <v>716</v>
      </c>
      <c r="D25" s="10" t="s">
        <v>716</v>
      </c>
      <c r="E25" s="118" t="s">
        <v>270</v>
      </c>
      <c r="F25" s="145"/>
      <c r="G25" s="146"/>
      <c r="H25" s="11" t="s">
        <v>717</v>
      </c>
      <c r="I25" s="14">
        <f t="shared" si="0"/>
        <v>11.82</v>
      </c>
      <c r="J25" s="14">
        <v>11.82</v>
      </c>
      <c r="K25" s="109">
        <f t="shared" si="1"/>
        <v>11.82</v>
      </c>
      <c r="L25" s="115"/>
    </row>
    <row r="26" spans="1:12" ht="24" customHeight="1">
      <c r="A26" s="114"/>
      <c r="B26" s="107">
        <f>'Tax Invoice'!D22</f>
        <v>8</v>
      </c>
      <c r="C26" s="10" t="s">
        <v>718</v>
      </c>
      <c r="D26" s="10" t="s">
        <v>718</v>
      </c>
      <c r="E26" s="118" t="s">
        <v>719</v>
      </c>
      <c r="F26" s="145" t="s">
        <v>25</v>
      </c>
      <c r="G26" s="146"/>
      <c r="H26" s="11" t="s">
        <v>720</v>
      </c>
      <c r="I26" s="14">
        <f t="shared" si="0"/>
        <v>6.6</v>
      </c>
      <c r="J26" s="14">
        <v>6.6</v>
      </c>
      <c r="K26" s="109">
        <f t="shared" si="1"/>
        <v>52.8</v>
      </c>
      <c r="L26" s="115"/>
    </row>
    <row r="27" spans="1:12" ht="24" customHeight="1">
      <c r="A27" s="114"/>
      <c r="B27" s="107">
        <f>'Tax Invoice'!D23</f>
        <v>4</v>
      </c>
      <c r="C27" s="10" t="s">
        <v>718</v>
      </c>
      <c r="D27" s="10" t="s">
        <v>718</v>
      </c>
      <c r="E27" s="118" t="s">
        <v>719</v>
      </c>
      <c r="F27" s="145" t="s">
        <v>26</v>
      </c>
      <c r="G27" s="146"/>
      <c r="H27" s="11" t="s">
        <v>720</v>
      </c>
      <c r="I27" s="14">
        <f t="shared" si="0"/>
        <v>6.6</v>
      </c>
      <c r="J27" s="14">
        <v>6.6</v>
      </c>
      <c r="K27" s="109">
        <f t="shared" si="1"/>
        <v>26.4</v>
      </c>
      <c r="L27" s="115"/>
    </row>
    <row r="28" spans="1:12" ht="24" customHeight="1">
      <c r="A28" s="114"/>
      <c r="B28" s="107">
        <f>'Tax Invoice'!D24</f>
        <v>1</v>
      </c>
      <c r="C28" s="10" t="s">
        <v>102</v>
      </c>
      <c r="D28" s="10" t="s">
        <v>102</v>
      </c>
      <c r="E28" s="118" t="s">
        <v>37</v>
      </c>
      <c r="F28" s="145" t="s">
        <v>210</v>
      </c>
      <c r="G28" s="146"/>
      <c r="H28" s="11" t="s">
        <v>721</v>
      </c>
      <c r="I28" s="14">
        <f t="shared" si="0"/>
        <v>34.409999999999997</v>
      </c>
      <c r="J28" s="14">
        <v>34.409999999999997</v>
      </c>
      <c r="K28" s="109">
        <f t="shared" si="1"/>
        <v>34.409999999999997</v>
      </c>
      <c r="L28" s="115"/>
    </row>
    <row r="29" spans="1:12" ht="24" customHeight="1">
      <c r="A29" s="114"/>
      <c r="B29" s="107">
        <f>'Tax Invoice'!D25</f>
        <v>1</v>
      </c>
      <c r="C29" s="10" t="s">
        <v>722</v>
      </c>
      <c r="D29" s="10" t="s">
        <v>722</v>
      </c>
      <c r="E29" s="118" t="s">
        <v>37</v>
      </c>
      <c r="F29" s="145" t="s">
        <v>273</v>
      </c>
      <c r="G29" s="146"/>
      <c r="H29" s="11" t="s">
        <v>723</v>
      </c>
      <c r="I29" s="14">
        <f t="shared" si="0"/>
        <v>25.72</v>
      </c>
      <c r="J29" s="14">
        <v>25.72</v>
      </c>
      <c r="K29" s="109">
        <f t="shared" si="1"/>
        <v>25.72</v>
      </c>
      <c r="L29" s="115"/>
    </row>
    <row r="30" spans="1:12" ht="24" customHeight="1">
      <c r="A30" s="114"/>
      <c r="B30" s="107">
        <f>'Tax Invoice'!D26</f>
        <v>1</v>
      </c>
      <c r="C30" s="10" t="s">
        <v>722</v>
      </c>
      <c r="D30" s="10" t="s">
        <v>722</v>
      </c>
      <c r="E30" s="118" t="s">
        <v>37</v>
      </c>
      <c r="F30" s="145" t="s">
        <v>272</v>
      </c>
      <c r="G30" s="146"/>
      <c r="H30" s="11" t="s">
        <v>723</v>
      </c>
      <c r="I30" s="14">
        <f t="shared" si="0"/>
        <v>25.72</v>
      </c>
      <c r="J30" s="14">
        <v>25.72</v>
      </c>
      <c r="K30" s="109">
        <f t="shared" si="1"/>
        <v>25.72</v>
      </c>
      <c r="L30" s="115"/>
    </row>
    <row r="31" spans="1:12" ht="24" customHeight="1">
      <c r="A31" s="114"/>
      <c r="B31" s="107">
        <f>'Tax Invoice'!D27</f>
        <v>2</v>
      </c>
      <c r="C31" s="10" t="s">
        <v>724</v>
      </c>
      <c r="D31" s="10" t="s">
        <v>724</v>
      </c>
      <c r="E31" s="118" t="s">
        <v>37</v>
      </c>
      <c r="F31" s="145" t="s">
        <v>272</v>
      </c>
      <c r="G31" s="146"/>
      <c r="H31" s="11" t="s">
        <v>725</v>
      </c>
      <c r="I31" s="14">
        <f t="shared" si="0"/>
        <v>25.72</v>
      </c>
      <c r="J31" s="14">
        <v>25.72</v>
      </c>
      <c r="K31" s="109">
        <f t="shared" si="1"/>
        <v>51.44</v>
      </c>
      <c r="L31" s="115"/>
    </row>
    <row r="32" spans="1:12" ht="24" customHeight="1">
      <c r="A32" s="114"/>
      <c r="B32" s="107">
        <f>'Tax Invoice'!D28</f>
        <v>16</v>
      </c>
      <c r="C32" s="10" t="s">
        <v>726</v>
      </c>
      <c r="D32" s="10" t="s">
        <v>726</v>
      </c>
      <c r="E32" s="118" t="s">
        <v>23</v>
      </c>
      <c r="F32" s="145" t="s">
        <v>272</v>
      </c>
      <c r="G32" s="146"/>
      <c r="H32" s="11" t="s">
        <v>727</v>
      </c>
      <c r="I32" s="14">
        <f t="shared" si="0"/>
        <v>20.51</v>
      </c>
      <c r="J32" s="14">
        <v>20.51</v>
      </c>
      <c r="K32" s="109">
        <f t="shared" si="1"/>
        <v>328.16</v>
      </c>
      <c r="L32" s="115"/>
    </row>
    <row r="33" spans="1:12" ht="36" customHeight="1">
      <c r="A33" s="114"/>
      <c r="B33" s="107">
        <f>'Tax Invoice'!D29</f>
        <v>1</v>
      </c>
      <c r="C33" s="10" t="s">
        <v>728</v>
      </c>
      <c r="D33" s="10" t="s">
        <v>728</v>
      </c>
      <c r="E33" s="118" t="s">
        <v>212</v>
      </c>
      <c r="F33" s="145"/>
      <c r="G33" s="146"/>
      <c r="H33" s="11" t="s">
        <v>849</v>
      </c>
      <c r="I33" s="14">
        <f t="shared" si="0"/>
        <v>30.94</v>
      </c>
      <c r="J33" s="14">
        <v>30.94</v>
      </c>
      <c r="K33" s="109">
        <f t="shared" si="1"/>
        <v>30.94</v>
      </c>
      <c r="L33" s="115"/>
    </row>
    <row r="34" spans="1:12" ht="24" customHeight="1">
      <c r="A34" s="114"/>
      <c r="B34" s="107">
        <f>'Tax Invoice'!D30</f>
        <v>2</v>
      </c>
      <c r="C34" s="10" t="s">
        <v>729</v>
      </c>
      <c r="D34" s="10" t="s">
        <v>837</v>
      </c>
      <c r="E34" s="118" t="s">
        <v>34</v>
      </c>
      <c r="F34" s="145"/>
      <c r="G34" s="146"/>
      <c r="H34" s="11" t="s">
        <v>730</v>
      </c>
      <c r="I34" s="14">
        <f t="shared" si="0"/>
        <v>8.69</v>
      </c>
      <c r="J34" s="14">
        <v>8.69</v>
      </c>
      <c r="K34" s="109">
        <f t="shared" si="1"/>
        <v>17.38</v>
      </c>
      <c r="L34" s="115"/>
    </row>
    <row r="35" spans="1:12" ht="24" customHeight="1">
      <c r="A35" s="114"/>
      <c r="B35" s="107">
        <f>'Tax Invoice'!D31</f>
        <v>1</v>
      </c>
      <c r="C35" s="10" t="s">
        <v>731</v>
      </c>
      <c r="D35" s="10" t="s">
        <v>838</v>
      </c>
      <c r="E35" s="118" t="s">
        <v>37</v>
      </c>
      <c r="F35" s="145"/>
      <c r="G35" s="146"/>
      <c r="H35" s="11" t="s">
        <v>732</v>
      </c>
      <c r="I35" s="14">
        <f t="shared" si="0"/>
        <v>8.69</v>
      </c>
      <c r="J35" s="14">
        <v>8.69</v>
      </c>
      <c r="K35" s="109">
        <f t="shared" si="1"/>
        <v>8.69</v>
      </c>
      <c r="L35" s="115"/>
    </row>
    <row r="36" spans="1:12" ht="24" customHeight="1">
      <c r="A36" s="114"/>
      <c r="B36" s="107">
        <f>'Tax Invoice'!D32</f>
        <v>16</v>
      </c>
      <c r="C36" s="10" t="s">
        <v>733</v>
      </c>
      <c r="D36" s="10" t="s">
        <v>733</v>
      </c>
      <c r="E36" s="118" t="s">
        <v>39</v>
      </c>
      <c r="F36" s="145" t="s">
        <v>273</v>
      </c>
      <c r="G36" s="146"/>
      <c r="H36" s="11" t="s">
        <v>734</v>
      </c>
      <c r="I36" s="14">
        <f t="shared" si="0"/>
        <v>25.72</v>
      </c>
      <c r="J36" s="14">
        <v>25.72</v>
      </c>
      <c r="K36" s="109">
        <f t="shared" si="1"/>
        <v>411.52</v>
      </c>
      <c r="L36" s="115"/>
    </row>
    <row r="37" spans="1:12" ht="24" customHeight="1">
      <c r="A37" s="114"/>
      <c r="B37" s="107">
        <f>'Tax Invoice'!D33</f>
        <v>6</v>
      </c>
      <c r="C37" s="10" t="s">
        <v>733</v>
      </c>
      <c r="D37" s="10" t="s">
        <v>733</v>
      </c>
      <c r="E37" s="118" t="s">
        <v>40</v>
      </c>
      <c r="F37" s="145" t="s">
        <v>273</v>
      </c>
      <c r="G37" s="146"/>
      <c r="H37" s="11" t="s">
        <v>734</v>
      </c>
      <c r="I37" s="14">
        <f t="shared" si="0"/>
        <v>25.72</v>
      </c>
      <c r="J37" s="14">
        <v>25.72</v>
      </c>
      <c r="K37" s="109">
        <f t="shared" si="1"/>
        <v>154.32</v>
      </c>
      <c r="L37" s="115"/>
    </row>
    <row r="38" spans="1:12" ht="24" customHeight="1">
      <c r="A38" s="114"/>
      <c r="B38" s="107">
        <f>'Tax Invoice'!D34</f>
        <v>2</v>
      </c>
      <c r="C38" s="10" t="s">
        <v>735</v>
      </c>
      <c r="D38" s="10" t="s">
        <v>735</v>
      </c>
      <c r="E38" s="118" t="s">
        <v>37</v>
      </c>
      <c r="F38" s="145"/>
      <c r="G38" s="146"/>
      <c r="H38" s="11" t="s">
        <v>736</v>
      </c>
      <c r="I38" s="14">
        <f t="shared" si="0"/>
        <v>25.72</v>
      </c>
      <c r="J38" s="14">
        <v>25.72</v>
      </c>
      <c r="K38" s="109">
        <f t="shared" si="1"/>
        <v>51.44</v>
      </c>
      <c r="L38" s="115"/>
    </row>
    <row r="39" spans="1:12" ht="12.75" customHeight="1">
      <c r="A39" s="114"/>
      <c r="B39" s="107">
        <f>'Tax Invoice'!D35</f>
        <v>2</v>
      </c>
      <c r="C39" s="10" t="s">
        <v>737</v>
      </c>
      <c r="D39" s="10" t="s">
        <v>737</v>
      </c>
      <c r="E39" s="118" t="s">
        <v>23</v>
      </c>
      <c r="F39" s="145"/>
      <c r="G39" s="146"/>
      <c r="H39" s="11" t="s">
        <v>738</v>
      </c>
      <c r="I39" s="14">
        <f t="shared" si="0"/>
        <v>7.3</v>
      </c>
      <c r="J39" s="14">
        <v>7.3</v>
      </c>
      <c r="K39" s="109">
        <f t="shared" si="1"/>
        <v>14.6</v>
      </c>
      <c r="L39" s="115"/>
    </row>
    <row r="40" spans="1:12" ht="12.75" customHeight="1">
      <c r="A40" s="114"/>
      <c r="B40" s="107">
        <f>'Tax Invoice'!D36</f>
        <v>4</v>
      </c>
      <c r="C40" s="10" t="s">
        <v>739</v>
      </c>
      <c r="D40" s="10" t="s">
        <v>739</v>
      </c>
      <c r="E40" s="118" t="s">
        <v>27</v>
      </c>
      <c r="F40" s="145" t="s">
        <v>273</v>
      </c>
      <c r="G40" s="146"/>
      <c r="H40" s="11" t="s">
        <v>740</v>
      </c>
      <c r="I40" s="14">
        <f t="shared" si="0"/>
        <v>22.25</v>
      </c>
      <c r="J40" s="14">
        <v>22.25</v>
      </c>
      <c r="K40" s="109">
        <f t="shared" si="1"/>
        <v>89</v>
      </c>
      <c r="L40" s="115"/>
    </row>
    <row r="41" spans="1:12" ht="24" customHeight="1">
      <c r="A41" s="114"/>
      <c r="B41" s="107">
        <f>'Tax Invoice'!D37</f>
        <v>2</v>
      </c>
      <c r="C41" s="10" t="s">
        <v>741</v>
      </c>
      <c r="D41" s="10" t="s">
        <v>741</v>
      </c>
      <c r="E41" s="118" t="s">
        <v>27</v>
      </c>
      <c r="F41" s="145" t="s">
        <v>273</v>
      </c>
      <c r="G41" s="146"/>
      <c r="H41" s="11" t="s">
        <v>742</v>
      </c>
      <c r="I41" s="14">
        <f t="shared" si="0"/>
        <v>20.51</v>
      </c>
      <c r="J41" s="14">
        <v>20.51</v>
      </c>
      <c r="K41" s="109">
        <f t="shared" si="1"/>
        <v>41.02</v>
      </c>
      <c r="L41" s="115"/>
    </row>
    <row r="42" spans="1:12" ht="24" customHeight="1">
      <c r="A42" s="114"/>
      <c r="B42" s="107">
        <f>'Tax Invoice'!D38</f>
        <v>1</v>
      </c>
      <c r="C42" s="10" t="s">
        <v>743</v>
      </c>
      <c r="D42" s="10" t="s">
        <v>743</v>
      </c>
      <c r="E42" s="118" t="s">
        <v>37</v>
      </c>
      <c r="F42" s="145" t="s">
        <v>273</v>
      </c>
      <c r="G42" s="146"/>
      <c r="H42" s="11" t="s">
        <v>744</v>
      </c>
      <c r="I42" s="14">
        <f t="shared" si="0"/>
        <v>41.02</v>
      </c>
      <c r="J42" s="14">
        <v>41.02</v>
      </c>
      <c r="K42" s="109">
        <f t="shared" si="1"/>
        <v>41.02</v>
      </c>
      <c r="L42" s="115"/>
    </row>
    <row r="43" spans="1:12" ht="24" customHeight="1">
      <c r="A43" s="114"/>
      <c r="B43" s="107">
        <f>'Tax Invoice'!D39</f>
        <v>2</v>
      </c>
      <c r="C43" s="10" t="s">
        <v>745</v>
      </c>
      <c r="D43" s="10" t="s">
        <v>745</v>
      </c>
      <c r="E43" s="118" t="s">
        <v>26</v>
      </c>
      <c r="F43" s="145"/>
      <c r="G43" s="146"/>
      <c r="H43" s="11" t="s">
        <v>746</v>
      </c>
      <c r="I43" s="14">
        <f t="shared" si="0"/>
        <v>13.56</v>
      </c>
      <c r="J43" s="14">
        <v>13.56</v>
      </c>
      <c r="K43" s="109">
        <f t="shared" si="1"/>
        <v>27.12</v>
      </c>
      <c r="L43" s="115"/>
    </row>
    <row r="44" spans="1:12" ht="24" customHeight="1">
      <c r="A44" s="114"/>
      <c r="B44" s="107">
        <f>'Tax Invoice'!D40</f>
        <v>4</v>
      </c>
      <c r="C44" s="10" t="s">
        <v>747</v>
      </c>
      <c r="D44" s="10" t="s">
        <v>747</v>
      </c>
      <c r="E44" s="118" t="s">
        <v>25</v>
      </c>
      <c r="F44" s="145"/>
      <c r="G44" s="146"/>
      <c r="H44" s="11" t="s">
        <v>748</v>
      </c>
      <c r="I44" s="14">
        <f t="shared" si="0"/>
        <v>27.46</v>
      </c>
      <c r="J44" s="14">
        <v>27.46</v>
      </c>
      <c r="K44" s="109">
        <f t="shared" si="1"/>
        <v>109.84</v>
      </c>
      <c r="L44" s="115"/>
    </row>
    <row r="45" spans="1:12" ht="24" customHeight="1">
      <c r="A45" s="114"/>
      <c r="B45" s="107">
        <f>'Tax Invoice'!D41</f>
        <v>10</v>
      </c>
      <c r="C45" s="10" t="s">
        <v>749</v>
      </c>
      <c r="D45" s="10" t="s">
        <v>749</v>
      </c>
      <c r="E45" s="118" t="s">
        <v>23</v>
      </c>
      <c r="F45" s="145" t="s">
        <v>272</v>
      </c>
      <c r="G45" s="146"/>
      <c r="H45" s="11" t="s">
        <v>750</v>
      </c>
      <c r="I45" s="14">
        <f t="shared" si="0"/>
        <v>20.51</v>
      </c>
      <c r="J45" s="14">
        <v>20.51</v>
      </c>
      <c r="K45" s="109">
        <f t="shared" si="1"/>
        <v>205.10000000000002</v>
      </c>
      <c r="L45" s="115"/>
    </row>
    <row r="46" spans="1:12" ht="24" customHeight="1">
      <c r="A46" s="114"/>
      <c r="B46" s="107">
        <f>'Tax Invoice'!D42</f>
        <v>2</v>
      </c>
      <c r="C46" s="10" t="s">
        <v>749</v>
      </c>
      <c r="D46" s="10" t="s">
        <v>749</v>
      </c>
      <c r="E46" s="118" t="s">
        <v>26</v>
      </c>
      <c r="F46" s="145" t="s">
        <v>272</v>
      </c>
      <c r="G46" s="146"/>
      <c r="H46" s="11" t="s">
        <v>750</v>
      </c>
      <c r="I46" s="14">
        <f t="shared" si="0"/>
        <v>20.51</v>
      </c>
      <c r="J46" s="14">
        <v>20.51</v>
      </c>
      <c r="K46" s="109">
        <f t="shared" si="1"/>
        <v>41.02</v>
      </c>
      <c r="L46" s="115"/>
    </row>
    <row r="47" spans="1:12" ht="24" customHeight="1">
      <c r="A47" s="114"/>
      <c r="B47" s="107">
        <f>'Tax Invoice'!D43</f>
        <v>1</v>
      </c>
      <c r="C47" s="10" t="s">
        <v>751</v>
      </c>
      <c r="D47" s="10" t="s">
        <v>751</v>
      </c>
      <c r="E47" s="118" t="s">
        <v>25</v>
      </c>
      <c r="F47" s="145"/>
      <c r="G47" s="146"/>
      <c r="H47" s="11" t="s">
        <v>752</v>
      </c>
      <c r="I47" s="14">
        <f t="shared" si="0"/>
        <v>20.51</v>
      </c>
      <c r="J47" s="14">
        <v>20.51</v>
      </c>
      <c r="K47" s="109">
        <f t="shared" si="1"/>
        <v>20.51</v>
      </c>
      <c r="L47" s="115"/>
    </row>
    <row r="48" spans="1:12" ht="24" customHeight="1">
      <c r="A48" s="114"/>
      <c r="B48" s="107">
        <f>'Tax Invoice'!D44</f>
        <v>2</v>
      </c>
      <c r="C48" s="10" t="s">
        <v>753</v>
      </c>
      <c r="D48" s="10" t="s">
        <v>753</v>
      </c>
      <c r="E48" s="118" t="s">
        <v>27</v>
      </c>
      <c r="F48" s="145"/>
      <c r="G48" s="146"/>
      <c r="H48" s="11" t="s">
        <v>754</v>
      </c>
      <c r="I48" s="14">
        <f t="shared" si="0"/>
        <v>9.0399999999999991</v>
      </c>
      <c r="J48" s="14">
        <v>9.0399999999999991</v>
      </c>
      <c r="K48" s="109">
        <f t="shared" si="1"/>
        <v>18.079999999999998</v>
      </c>
      <c r="L48" s="115"/>
    </row>
    <row r="49" spans="1:12" ht="24" customHeight="1">
      <c r="A49" s="114"/>
      <c r="B49" s="107">
        <f>'Tax Invoice'!D45</f>
        <v>2</v>
      </c>
      <c r="C49" s="10" t="s">
        <v>755</v>
      </c>
      <c r="D49" s="10" t="s">
        <v>755</v>
      </c>
      <c r="E49" s="118" t="s">
        <v>214</v>
      </c>
      <c r="F49" s="145" t="s">
        <v>110</v>
      </c>
      <c r="G49" s="146"/>
      <c r="H49" s="11" t="s">
        <v>850</v>
      </c>
      <c r="I49" s="14">
        <f t="shared" si="0"/>
        <v>51.79</v>
      </c>
      <c r="J49" s="14">
        <v>51.79</v>
      </c>
      <c r="K49" s="109">
        <f t="shared" si="1"/>
        <v>103.58</v>
      </c>
      <c r="L49" s="115"/>
    </row>
    <row r="50" spans="1:12" ht="24" customHeight="1">
      <c r="A50" s="114"/>
      <c r="B50" s="107">
        <f>'Tax Invoice'!D46</f>
        <v>0</v>
      </c>
      <c r="C50" s="10" t="s">
        <v>612</v>
      </c>
      <c r="D50" s="10" t="s">
        <v>612</v>
      </c>
      <c r="E50" s="118" t="s">
        <v>26</v>
      </c>
      <c r="F50" s="145" t="s">
        <v>756</v>
      </c>
      <c r="G50" s="146"/>
      <c r="H50" s="11" t="s">
        <v>615</v>
      </c>
      <c r="I50" s="14">
        <f t="shared" si="0"/>
        <v>4.87</v>
      </c>
      <c r="J50" s="14">
        <v>4.87</v>
      </c>
      <c r="K50" s="109">
        <f t="shared" si="1"/>
        <v>0</v>
      </c>
      <c r="L50" s="115"/>
    </row>
    <row r="51" spans="1:12" ht="12.75" customHeight="1">
      <c r="A51" s="114"/>
      <c r="B51" s="107">
        <f>'Tax Invoice'!D47</f>
        <v>2</v>
      </c>
      <c r="C51" s="10" t="s">
        <v>757</v>
      </c>
      <c r="D51" s="10" t="s">
        <v>757</v>
      </c>
      <c r="E51" s="118" t="s">
        <v>23</v>
      </c>
      <c r="F51" s="145"/>
      <c r="G51" s="146"/>
      <c r="H51" s="11" t="s">
        <v>758</v>
      </c>
      <c r="I51" s="14">
        <f t="shared" si="0"/>
        <v>10.08</v>
      </c>
      <c r="J51" s="14">
        <v>10.08</v>
      </c>
      <c r="K51" s="109">
        <f t="shared" si="1"/>
        <v>20.16</v>
      </c>
      <c r="L51" s="115"/>
    </row>
    <row r="52" spans="1:12" ht="12.75" customHeight="1">
      <c r="A52" s="114"/>
      <c r="B52" s="107">
        <f>'Tax Invoice'!D48</f>
        <v>12</v>
      </c>
      <c r="C52" s="10" t="s">
        <v>757</v>
      </c>
      <c r="D52" s="10" t="s">
        <v>757</v>
      </c>
      <c r="E52" s="118" t="s">
        <v>25</v>
      </c>
      <c r="F52" s="145"/>
      <c r="G52" s="146"/>
      <c r="H52" s="11" t="s">
        <v>758</v>
      </c>
      <c r="I52" s="14">
        <f t="shared" si="0"/>
        <v>10.08</v>
      </c>
      <c r="J52" s="14">
        <v>10.08</v>
      </c>
      <c r="K52" s="109">
        <f t="shared" si="1"/>
        <v>120.96000000000001</v>
      </c>
      <c r="L52" s="115"/>
    </row>
    <row r="53" spans="1:12" ht="24" customHeight="1">
      <c r="A53" s="114"/>
      <c r="B53" s="107">
        <f>'Tax Invoice'!D49</f>
        <v>2</v>
      </c>
      <c r="C53" s="10" t="s">
        <v>759</v>
      </c>
      <c r="D53" s="10" t="s">
        <v>759</v>
      </c>
      <c r="E53" s="118" t="s">
        <v>23</v>
      </c>
      <c r="F53" s="145"/>
      <c r="G53" s="146"/>
      <c r="H53" s="11" t="s">
        <v>760</v>
      </c>
      <c r="I53" s="14">
        <f t="shared" si="0"/>
        <v>13.56</v>
      </c>
      <c r="J53" s="14">
        <v>13.56</v>
      </c>
      <c r="K53" s="109">
        <f t="shared" si="1"/>
        <v>27.12</v>
      </c>
      <c r="L53" s="115"/>
    </row>
    <row r="54" spans="1:12" ht="24" customHeight="1">
      <c r="A54" s="114"/>
      <c r="B54" s="107">
        <f>'Tax Invoice'!D50</f>
        <v>2</v>
      </c>
      <c r="C54" s="10" t="s">
        <v>761</v>
      </c>
      <c r="D54" s="10" t="s">
        <v>761</v>
      </c>
      <c r="E54" s="118" t="s">
        <v>25</v>
      </c>
      <c r="F54" s="145"/>
      <c r="G54" s="146"/>
      <c r="H54" s="11" t="s">
        <v>762</v>
      </c>
      <c r="I54" s="14">
        <f t="shared" ref="I54:I85" si="2">ROUNDUP(J54*$N$1,2)</f>
        <v>20.51</v>
      </c>
      <c r="J54" s="14">
        <v>20.51</v>
      </c>
      <c r="K54" s="109">
        <f t="shared" ref="K54:K85" si="3">I54*B54</f>
        <v>41.02</v>
      </c>
      <c r="L54" s="115"/>
    </row>
    <row r="55" spans="1:12" ht="24" customHeight="1">
      <c r="A55" s="114"/>
      <c r="B55" s="107">
        <f>'Tax Invoice'!D51</f>
        <v>2</v>
      </c>
      <c r="C55" s="10" t="s">
        <v>763</v>
      </c>
      <c r="D55" s="10" t="s">
        <v>763</v>
      </c>
      <c r="E55" s="118" t="s">
        <v>26</v>
      </c>
      <c r="F55" s="145"/>
      <c r="G55" s="146"/>
      <c r="H55" s="11" t="s">
        <v>764</v>
      </c>
      <c r="I55" s="14">
        <f t="shared" si="2"/>
        <v>20.51</v>
      </c>
      <c r="J55" s="14">
        <v>20.51</v>
      </c>
      <c r="K55" s="109">
        <f t="shared" si="3"/>
        <v>41.02</v>
      </c>
      <c r="L55" s="115"/>
    </row>
    <row r="56" spans="1:12" ht="24" customHeight="1">
      <c r="A56" s="114"/>
      <c r="B56" s="107">
        <f>'Tax Invoice'!D52</f>
        <v>2</v>
      </c>
      <c r="C56" s="10" t="s">
        <v>765</v>
      </c>
      <c r="D56" s="10" t="s">
        <v>765</v>
      </c>
      <c r="E56" s="118" t="s">
        <v>25</v>
      </c>
      <c r="F56" s="145" t="s">
        <v>273</v>
      </c>
      <c r="G56" s="146"/>
      <c r="H56" s="11" t="s">
        <v>766</v>
      </c>
      <c r="I56" s="14">
        <f t="shared" si="2"/>
        <v>22.94</v>
      </c>
      <c r="J56" s="14">
        <v>22.94</v>
      </c>
      <c r="K56" s="109">
        <f t="shared" si="3"/>
        <v>45.88</v>
      </c>
      <c r="L56" s="115"/>
    </row>
    <row r="57" spans="1:12" ht="24" customHeight="1">
      <c r="A57" s="114"/>
      <c r="B57" s="107">
        <f>'Tax Invoice'!D53</f>
        <v>20</v>
      </c>
      <c r="C57" s="10" t="s">
        <v>765</v>
      </c>
      <c r="D57" s="10" t="s">
        <v>765</v>
      </c>
      <c r="E57" s="118" t="s">
        <v>25</v>
      </c>
      <c r="F57" s="145" t="s">
        <v>272</v>
      </c>
      <c r="G57" s="146"/>
      <c r="H57" s="11" t="s">
        <v>766</v>
      </c>
      <c r="I57" s="14">
        <f t="shared" si="2"/>
        <v>22.94</v>
      </c>
      <c r="J57" s="14">
        <v>22.94</v>
      </c>
      <c r="K57" s="109">
        <f t="shared" si="3"/>
        <v>458.8</v>
      </c>
      <c r="L57" s="115"/>
    </row>
    <row r="58" spans="1:12" ht="24" customHeight="1">
      <c r="A58" s="114"/>
      <c r="B58" s="107">
        <f>'Tax Invoice'!D54</f>
        <v>4</v>
      </c>
      <c r="C58" s="10" t="s">
        <v>767</v>
      </c>
      <c r="D58" s="10" t="s">
        <v>767</v>
      </c>
      <c r="E58" s="118" t="s">
        <v>26</v>
      </c>
      <c r="F58" s="145" t="s">
        <v>273</v>
      </c>
      <c r="G58" s="146"/>
      <c r="H58" s="11" t="s">
        <v>768</v>
      </c>
      <c r="I58" s="14">
        <f t="shared" si="2"/>
        <v>23.98</v>
      </c>
      <c r="J58" s="14">
        <v>23.98</v>
      </c>
      <c r="K58" s="109">
        <f t="shared" si="3"/>
        <v>95.92</v>
      </c>
      <c r="L58" s="115"/>
    </row>
    <row r="59" spans="1:12" ht="24" customHeight="1">
      <c r="A59" s="114"/>
      <c r="B59" s="107">
        <f>'Tax Invoice'!D55</f>
        <v>6</v>
      </c>
      <c r="C59" s="10" t="s">
        <v>769</v>
      </c>
      <c r="D59" s="10" t="s">
        <v>839</v>
      </c>
      <c r="E59" s="118" t="s">
        <v>770</v>
      </c>
      <c r="F59" s="145"/>
      <c r="G59" s="146"/>
      <c r="H59" s="11" t="s">
        <v>851</v>
      </c>
      <c r="I59" s="14">
        <f t="shared" si="2"/>
        <v>22.25</v>
      </c>
      <c r="J59" s="14">
        <v>22.25</v>
      </c>
      <c r="K59" s="109">
        <f t="shared" si="3"/>
        <v>133.5</v>
      </c>
      <c r="L59" s="115"/>
    </row>
    <row r="60" spans="1:12" ht="24" customHeight="1">
      <c r="A60" s="114"/>
      <c r="B60" s="107">
        <f>'Tax Invoice'!D56</f>
        <v>5</v>
      </c>
      <c r="C60" s="10" t="s">
        <v>771</v>
      </c>
      <c r="D60" s="10" t="s">
        <v>771</v>
      </c>
      <c r="E60" s="118" t="s">
        <v>23</v>
      </c>
      <c r="F60" s="145"/>
      <c r="G60" s="146"/>
      <c r="H60" s="11" t="s">
        <v>852</v>
      </c>
      <c r="I60" s="14">
        <f t="shared" si="2"/>
        <v>4.87</v>
      </c>
      <c r="J60" s="14">
        <v>4.87</v>
      </c>
      <c r="K60" s="109">
        <f t="shared" si="3"/>
        <v>24.35</v>
      </c>
      <c r="L60" s="115"/>
    </row>
    <row r="61" spans="1:12" ht="12.75" customHeight="1">
      <c r="A61" s="114"/>
      <c r="B61" s="107">
        <f>'Tax Invoice'!D57</f>
        <v>22</v>
      </c>
      <c r="C61" s="10" t="s">
        <v>772</v>
      </c>
      <c r="D61" s="10" t="s">
        <v>772</v>
      </c>
      <c r="E61" s="118" t="s">
        <v>26</v>
      </c>
      <c r="F61" s="145" t="s">
        <v>110</v>
      </c>
      <c r="G61" s="146"/>
      <c r="H61" s="11" t="s">
        <v>773</v>
      </c>
      <c r="I61" s="14">
        <f t="shared" si="2"/>
        <v>9.0399999999999991</v>
      </c>
      <c r="J61" s="14">
        <v>9.0399999999999991</v>
      </c>
      <c r="K61" s="109">
        <f t="shared" si="3"/>
        <v>198.88</v>
      </c>
      <c r="L61" s="115"/>
    </row>
    <row r="62" spans="1:12" ht="12.75" customHeight="1">
      <c r="A62" s="114"/>
      <c r="B62" s="107">
        <f>'Tax Invoice'!D58</f>
        <v>4</v>
      </c>
      <c r="C62" s="10" t="s">
        <v>772</v>
      </c>
      <c r="D62" s="10" t="s">
        <v>772</v>
      </c>
      <c r="E62" s="118" t="s">
        <v>27</v>
      </c>
      <c r="F62" s="145" t="s">
        <v>110</v>
      </c>
      <c r="G62" s="146"/>
      <c r="H62" s="11" t="s">
        <v>773</v>
      </c>
      <c r="I62" s="14">
        <f t="shared" si="2"/>
        <v>9.0399999999999991</v>
      </c>
      <c r="J62" s="14">
        <v>9.0399999999999991</v>
      </c>
      <c r="K62" s="109">
        <f t="shared" si="3"/>
        <v>36.159999999999997</v>
      </c>
      <c r="L62" s="115"/>
    </row>
    <row r="63" spans="1:12" ht="12.75" customHeight="1">
      <c r="A63" s="114"/>
      <c r="B63" s="107">
        <f>'Tax Invoice'!D59</f>
        <v>8</v>
      </c>
      <c r="C63" s="10" t="s">
        <v>774</v>
      </c>
      <c r="D63" s="10" t="s">
        <v>840</v>
      </c>
      <c r="E63" s="118" t="s">
        <v>775</v>
      </c>
      <c r="F63" s="145" t="s">
        <v>273</v>
      </c>
      <c r="G63" s="146"/>
      <c r="H63" s="11" t="s">
        <v>776</v>
      </c>
      <c r="I63" s="14">
        <f t="shared" si="2"/>
        <v>22.94</v>
      </c>
      <c r="J63" s="14">
        <v>22.94</v>
      </c>
      <c r="K63" s="109">
        <f t="shared" si="3"/>
        <v>183.52</v>
      </c>
      <c r="L63" s="115"/>
    </row>
    <row r="64" spans="1:12" ht="12.75" customHeight="1">
      <c r="A64" s="114"/>
      <c r="B64" s="107">
        <f>'Tax Invoice'!D60</f>
        <v>14</v>
      </c>
      <c r="C64" s="10" t="s">
        <v>774</v>
      </c>
      <c r="D64" s="10" t="s">
        <v>841</v>
      </c>
      <c r="E64" s="118" t="s">
        <v>777</v>
      </c>
      <c r="F64" s="145" t="s">
        <v>273</v>
      </c>
      <c r="G64" s="146"/>
      <c r="H64" s="11" t="s">
        <v>776</v>
      </c>
      <c r="I64" s="14">
        <f t="shared" si="2"/>
        <v>24.33</v>
      </c>
      <c r="J64" s="14">
        <v>24.33</v>
      </c>
      <c r="K64" s="109">
        <f t="shared" si="3"/>
        <v>340.62</v>
      </c>
      <c r="L64" s="115"/>
    </row>
    <row r="65" spans="1:12" ht="12.75" customHeight="1">
      <c r="A65" s="114"/>
      <c r="B65" s="107">
        <f>'Tax Invoice'!D61</f>
        <v>2</v>
      </c>
      <c r="C65" s="10" t="s">
        <v>774</v>
      </c>
      <c r="D65" s="10" t="s">
        <v>842</v>
      </c>
      <c r="E65" s="118" t="s">
        <v>778</v>
      </c>
      <c r="F65" s="145" t="s">
        <v>273</v>
      </c>
      <c r="G65" s="146"/>
      <c r="H65" s="11" t="s">
        <v>776</v>
      </c>
      <c r="I65" s="14">
        <f t="shared" si="2"/>
        <v>26.76</v>
      </c>
      <c r="J65" s="14">
        <v>26.76</v>
      </c>
      <c r="K65" s="109">
        <f t="shared" si="3"/>
        <v>53.52</v>
      </c>
      <c r="L65" s="115"/>
    </row>
    <row r="66" spans="1:12" ht="12.75" customHeight="1">
      <c r="A66" s="114"/>
      <c r="B66" s="107">
        <f>'Tax Invoice'!D62</f>
        <v>8</v>
      </c>
      <c r="C66" s="10" t="s">
        <v>779</v>
      </c>
      <c r="D66" s="10" t="s">
        <v>779</v>
      </c>
      <c r="E66" s="118" t="s">
        <v>719</v>
      </c>
      <c r="F66" s="145" t="s">
        <v>27</v>
      </c>
      <c r="G66" s="146"/>
      <c r="H66" s="11" t="s">
        <v>780</v>
      </c>
      <c r="I66" s="14">
        <f t="shared" si="2"/>
        <v>6.6</v>
      </c>
      <c r="J66" s="14">
        <v>6.6</v>
      </c>
      <c r="K66" s="109">
        <f t="shared" si="3"/>
        <v>52.8</v>
      </c>
      <c r="L66" s="115"/>
    </row>
    <row r="67" spans="1:12" ht="12.75" customHeight="1">
      <c r="A67" s="114"/>
      <c r="B67" s="107">
        <f>'Tax Invoice'!D63</f>
        <v>2</v>
      </c>
      <c r="C67" s="10" t="s">
        <v>781</v>
      </c>
      <c r="D67" s="10" t="s">
        <v>781</v>
      </c>
      <c r="E67" s="118" t="s">
        <v>26</v>
      </c>
      <c r="F67" s="145"/>
      <c r="G67" s="146"/>
      <c r="H67" s="11" t="s">
        <v>782</v>
      </c>
      <c r="I67" s="14">
        <f t="shared" si="2"/>
        <v>8.34</v>
      </c>
      <c r="J67" s="14">
        <v>8.34</v>
      </c>
      <c r="K67" s="109">
        <f t="shared" si="3"/>
        <v>16.68</v>
      </c>
      <c r="L67" s="115"/>
    </row>
    <row r="68" spans="1:12" ht="36" customHeight="1">
      <c r="A68" s="114"/>
      <c r="B68" s="107">
        <f>'Tax Invoice'!D64</f>
        <v>3</v>
      </c>
      <c r="C68" s="10" t="s">
        <v>783</v>
      </c>
      <c r="D68" s="10" t="s">
        <v>843</v>
      </c>
      <c r="E68" s="118" t="s">
        <v>230</v>
      </c>
      <c r="F68" s="145" t="s">
        <v>239</v>
      </c>
      <c r="G68" s="146"/>
      <c r="H68" s="11" t="s">
        <v>784</v>
      </c>
      <c r="I68" s="14">
        <f t="shared" si="2"/>
        <v>43.45</v>
      </c>
      <c r="J68" s="14">
        <v>43.45</v>
      </c>
      <c r="K68" s="109">
        <f t="shared" si="3"/>
        <v>130.35000000000002</v>
      </c>
      <c r="L68" s="115"/>
    </row>
    <row r="69" spans="1:12" ht="12.75" customHeight="1">
      <c r="A69" s="114"/>
      <c r="B69" s="107">
        <f>'Tax Invoice'!D65</f>
        <v>5</v>
      </c>
      <c r="C69" s="10" t="s">
        <v>785</v>
      </c>
      <c r="D69" s="10" t="s">
        <v>785</v>
      </c>
      <c r="E69" s="118" t="s">
        <v>23</v>
      </c>
      <c r="F69" s="145"/>
      <c r="G69" s="146"/>
      <c r="H69" s="11" t="s">
        <v>786</v>
      </c>
      <c r="I69" s="14">
        <f t="shared" si="2"/>
        <v>10.08</v>
      </c>
      <c r="J69" s="14">
        <v>10.08</v>
      </c>
      <c r="K69" s="109">
        <f t="shared" si="3"/>
        <v>50.4</v>
      </c>
      <c r="L69" s="115"/>
    </row>
    <row r="70" spans="1:12" ht="12.75" customHeight="1">
      <c r="A70" s="114"/>
      <c r="B70" s="107">
        <f>'Tax Invoice'!D66</f>
        <v>5</v>
      </c>
      <c r="C70" s="10" t="s">
        <v>785</v>
      </c>
      <c r="D70" s="10" t="s">
        <v>785</v>
      </c>
      <c r="E70" s="118" t="s">
        <v>25</v>
      </c>
      <c r="F70" s="145"/>
      <c r="G70" s="146"/>
      <c r="H70" s="11" t="s">
        <v>786</v>
      </c>
      <c r="I70" s="14">
        <f t="shared" si="2"/>
        <v>10.08</v>
      </c>
      <c r="J70" s="14">
        <v>10.08</v>
      </c>
      <c r="K70" s="109">
        <f t="shared" si="3"/>
        <v>50.4</v>
      </c>
      <c r="L70" s="115"/>
    </row>
    <row r="71" spans="1:12" ht="12.75" customHeight="1">
      <c r="A71" s="114"/>
      <c r="B71" s="107">
        <f>'Tax Invoice'!D67</f>
        <v>5</v>
      </c>
      <c r="C71" s="10" t="s">
        <v>785</v>
      </c>
      <c r="D71" s="10" t="s">
        <v>785</v>
      </c>
      <c r="E71" s="118" t="s">
        <v>26</v>
      </c>
      <c r="F71" s="145"/>
      <c r="G71" s="146"/>
      <c r="H71" s="11" t="s">
        <v>786</v>
      </c>
      <c r="I71" s="14">
        <f t="shared" si="2"/>
        <v>10.08</v>
      </c>
      <c r="J71" s="14">
        <v>10.08</v>
      </c>
      <c r="K71" s="109">
        <f t="shared" si="3"/>
        <v>50.4</v>
      </c>
      <c r="L71" s="115"/>
    </row>
    <row r="72" spans="1:12" ht="24" customHeight="1">
      <c r="A72" s="114"/>
      <c r="B72" s="107">
        <f>'Tax Invoice'!D68</f>
        <v>2</v>
      </c>
      <c r="C72" s="10" t="s">
        <v>787</v>
      </c>
      <c r="D72" s="10" t="s">
        <v>787</v>
      </c>
      <c r="E72" s="118" t="s">
        <v>23</v>
      </c>
      <c r="F72" s="145" t="s">
        <v>270</v>
      </c>
      <c r="G72" s="146"/>
      <c r="H72" s="11" t="s">
        <v>788</v>
      </c>
      <c r="I72" s="14">
        <f t="shared" si="2"/>
        <v>11.82</v>
      </c>
      <c r="J72" s="14">
        <v>11.82</v>
      </c>
      <c r="K72" s="109">
        <f t="shared" si="3"/>
        <v>23.64</v>
      </c>
      <c r="L72" s="115"/>
    </row>
    <row r="73" spans="1:12" ht="36" customHeight="1">
      <c r="A73" s="114"/>
      <c r="B73" s="107">
        <f>'Tax Invoice'!D69</f>
        <v>2</v>
      </c>
      <c r="C73" s="10" t="s">
        <v>789</v>
      </c>
      <c r="D73" s="10" t="s">
        <v>844</v>
      </c>
      <c r="E73" s="118" t="s">
        <v>231</v>
      </c>
      <c r="F73" s="145" t="s">
        <v>263</v>
      </c>
      <c r="G73" s="146"/>
      <c r="H73" s="11" t="s">
        <v>790</v>
      </c>
      <c r="I73" s="14">
        <f t="shared" si="2"/>
        <v>29.2</v>
      </c>
      <c r="J73" s="14">
        <v>29.2</v>
      </c>
      <c r="K73" s="109">
        <f t="shared" si="3"/>
        <v>58.4</v>
      </c>
      <c r="L73" s="115"/>
    </row>
    <row r="74" spans="1:12" ht="24" customHeight="1">
      <c r="A74" s="114"/>
      <c r="B74" s="107">
        <f>'Tax Invoice'!D70</f>
        <v>2</v>
      </c>
      <c r="C74" s="10" t="s">
        <v>791</v>
      </c>
      <c r="D74" s="10" t="s">
        <v>791</v>
      </c>
      <c r="E74" s="118" t="s">
        <v>25</v>
      </c>
      <c r="F74" s="145" t="s">
        <v>273</v>
      </c>
      <c r="G74" s="146"/>
      <c r="H74" s="11" t="s">
        <v>792</v>
      </c>
      <c r="I74" s="14">
        <f t="shared" si="2"/>
        <v>10.08</v>
      </c>
      <c r="J74" s="14">
        <v>10.08</v>
      </c>
      <c r="K74" s="109">
        <f t="shared" si="3"/>
        <v>20.16</v>
      </c>
      <c r="L74" s="115"/>
    </row>
    <row r="75" spans="1:12" ht="12.75" customHeight="1">
      <c r="A75" s="114"/>
      <c r="B75" s="107">
        <f>'Tax Invoice'!D71</f>
        <v>6</v>
      </c>
      <c r="C75" s="10" t="s">
        <v>793</v>
      </c>
      <c r="D75" s="10" t="s">
        <v>793</v>
      </c>
      <c r="E75" s="118" t="s">
        <v>23</v>
      </c>
      <c r="F75" s="145" t="s">
        <v>110</v>
      </c>
      <c r="G75" s="146"/>
      <c r="H75" s="11" t="s">
        <v>794</v>
      </c>
      <c r="I75" s="14">
        <f t="shared" si="2"/>
        <v>4.87</v>
      </c>
      <c r="J75" s="14">
        <v>4.87</v>
      </c>
      <c r="K75" s="109">
        <f t="shared" si="3"/>
        <v>29.22</v>
      </c>
      <c r="L75" s="115"/>
    </row>
    <row r="76" spans="1:12" ht="12.75" customHeight="1">
      <c r="A76" s="114"/>
      <c r="B76" s="107">
        <f>'Tax Invoice'!D72</f>
        <v>6</v>
      </c>
      <c r="C76" s="10" t="s">
        <v>793</v>
      </c>
      <c r="D76" s="10" t="s">
        <v>793</v>
      </c>
      <c r="E76" s="118" t="s">
        <v>25</v>
      </c>
      <c r="F76" s="145" t="s">
        <v>110</v>
      </c>
      <c r="G76" s="146"/>
      <c r="H76" s="11" t="s">
        <v>794</v>
      </c>
      <c r="I76" s="14">
        <f t="shared" si="2"/>
        <v>4.87</v>
      </c>
      <c r="J76" s="14">
        <v>4.87</v>
      </c>
      <c r="K76" s="109">
        <f t="shared" si="3"/>
        <v>29.22</v>
      </c>
      <c r="L76" s="115"/>
    </row>
    <row r="77" spans="1:12" ht="12.75" customHeight="1">
      <c r="A77" s="114"/>
      <c r="B77" s="107">
        <f>'Tax Invoice'!D73</f>
        <v>6</v>
      </c>
      <c r="C77" s="10" t="s">
        <v>793</v>
      </c>
      <c r="D77" s="10" t="s">
        <v>793</v>
      </c>
      <c r="E77" s="118" t="s">
        <v>26</v>
      </c>
      <c r="F77" s="145" t="s">
        <v>110</v>
      </c>
      <c r="G77" s="146"/>
      <c r="H77" s="11" t="s">
        <v>794</v>
      </c>
      <c r="I77" s="14">
        <f t="shared" si="2"/>
        <v>4.87</v>
      </c>
      <c r="J77" s="14">
        <v>4.87</v>
      </c>
      <c r="K77" s="109">
        <f t="shared" si="3"/>
        <v>29.22</v>
      </c>
      <c r="L77" s="115"/>
    </row>
    <row r="78" spans="1:12" ht="24" customHeight="1">
      <c r="A78" s="114"/>
      <c r="B78" s="107">
        <f>'Tax Invoice'!D74</f>
        <v>4</v>
      </c>
      <c r="C78" s="10" t="s">
        <v>795</v>
      </c>
      <c r="D78" s="10" t="s">
        <v>795</v>
      </c>
      <c r="E78" s="118" t="s">
        <v>25</v>
      </c>
      <c r="F78" s="145" t="s">
        <v>271</v>
      </c>
      <c r="G78" s="146"/>
      <c r="H78" s="11" t="s">
        <v>796</v>
      </c>
      <c r="I78" s="14">
        <f t="shared" si="2"/>
        <v>20.51</v>
      </c>
      <c r="J78" s="14">
        <v>20.51</v>
      </c>
      <c r="K78" s="109">
        <f t="shared" si="3"/>
        <v>82.04</v>
      </c>
      <c r="L78" s="115"/>
    </row>
    <row r="79" spans="1:12" ht="24" customHeight="1">
      <c r="A79" s="114"/>
      <c r="B79" s="107">
        <f>'Tax Invoice'!D75</f>
        <v>2</v>
      </c>
      <c r="C79" s="10" t="s">
        <v>797</v>
      </c>
      <c r="D79" s="10" t="s">
        <v>797</v>
      </c>
      <c r="E79" s="118" t="s">
        <v>25</v>
      </c>
      <c r="F79" s="145"/>
      <c r="G79" s="146"/>
      <c r="H79" s="11" t="s">
        <v>798</v>
      </c>
      <c r="I79" s="14">
        <f t="shared" si="2"/>
        <v>20.51</v>
      </c>
      <c r="J79" s="14">
        <v>20.51</v>
      </c>
      <c r="K79" s="109">
        <f t="shared" si="3"/>
        <v>41.02</v>
      </c>
      <c r="L79" s="115"/>
    </row>
    <row r="80" spans="1:12" ht="24" customHeight="1">
      <c r="A80" s="114"/>
      <c r="B80" s="107">
        <f>'Tax Invoice'!D76</f>
        <v>2</v>
      </c>
      <c r="C80" s="10" t="s">
        <v>797</v>
      </c>
      <c r="D80" s="10" t="s">
        <v>797</v>
      </c>
      <c r="E80" s="118" t="s">
        <v>26</v>
      </c>
      <c r="F80" s="145"/>
      <c r="G80" s="146"/>
      <c r="H80" s="11" t="s">
        <v>798</v>
      </c>
      <c r="I80" s="14">
        <f t="shared" si="2"/>
        <v>20.51</v>
      </c>
      <c r="J80" s="14">
        <v>20.51</v>
      </c>
      <c r="K80" s="109">
        <f t="shared" si="3"/>
        <v>41.02</v>
      </c>
      <c r="L80" s="115"/>
    </row>
    <row r="81" spans="1:12" ht="24" customHeight="1">
      <c r="A81" s="114"/>
      <c r="B81" s="107">
        <f>'Tax Invoice'!D77</f>
        <v>25</v>
      </c>
      <c r="C81" s="10" t="s">
        <v>799</v>
      </c>
      <c r="D81" s="10" t="s">
        <v>799</v>
      </c>
      <c r="E81" s="118" t="s">
        <v>800</v>
      </c>
      <c r="F81" s="145"/>
      <c r="G81" s="146"/>
      <c r="H81" s="11" t="s">
        <v>801</v>
      </c>
      <c r="I81" s="14">
        <f t="shared" si="2"/>
        <v>4.87</v>
      </c>
      <c r="J81" s="14">
        <v>4.87</v>
      </c>
      <c r="K81" s="109">
        <f t="shared" si="3"/>
        <v>121.75</v>
      </c>
      <c r="L81" s="115"/>
    </row>
    <row r="82" spans="1:12" ht="24" customHeight="1">
      <c r="A82" s="114"/>
      <c r="B82" s="107">
        <f>'Tax Invoice'!D78</f>
        <v>1</v>
      </c>
      <c r="C82" s="10" t="s">
        <v>802</v>
      </c>
      <c r="D82" s="10" t="s">
        <v>802</v>
      </c>
      <c r="E82" s="118"/>
      <c r="F82" s="145"/>
      <c r="G82" s="146"/>
      <c r="H82" s="11" t="s">
        <v>803</v>
      </c>
      <c r="I82" s="14">
        <f t="shared" si="2"/>
        <v>4.87</v>
      </c>
      <c r="J82" s="14">
        <v>4.87</v>
      </c>
      <c r="K82" s="109">
        <f t="shared" si="3"/>
        <v>4.87</v>
      </c>
      <c r="L82" s="115"/>
    </row>
    <row r="83" spans="1:12" ht="12.75" customHeight="1">
      <c r="A83" s="114"/>
      <c r="B83" s="107">
        <f>'Tax Invoice'!D79</f>
        <v>2</v>
      </c>
      <c r="C83" s="10" t="s">
        <v>804</v>
      </c>
      <c r="D83" s="10" t="s">
        <v>845</v>
      </c>
      <c r="E83" s="118" t="s">
        <v>770</v>
      </c>
      <c r="F83" s="145"/>
      <c r="G83" s="146"/>
      <c r="H83" s="11" t="s">
        <v>805</v>
      </c>
      <c r="I83" s="14">
        <f t="shared" si="2"/>
        <v>65.7</v>
      </c>
      <c r="J83" s="14">
        <v>65.7</v>
      </c>
      <c r="K83" s="109">
        <f t="shared" si="3"/>
        <v>131.4</v>
      </c>
      <c r="L83" s="115"/>
    </row>
    <row r="84" spans="1:12" ht="12.75" customHeight="1">
      <c r="A84" s="114"/>
      <c r="B84" s="107">
        <f>'Tax Invoice'!D80</f>
        <v>2</v>
      </c>
      <c r="C84" s="10" t="s">
        <v>806</v>
      </c>
      <c r="D84" s="10" t="s">
        <v>846</v>
      </c>
      <c r="E84" s="118" t="s">
        <v>807</v>
      </c>
      <c r="F84" s="145" t="s">
        <v>638</v>
      </c>
      <c r="G84" s="146"/>
      <c r="H84" s="11" t="s">
        <v>808</v>
      </c>
      <c r="I84" s="14">
        <f t="shared" si="2"/>
        <v>17.03</v>
      </c>
      <c r="J84" s="14">
        <v>17.03</v>
      </c>
      <c r="K84" s="109">
        <f t="shared" si="3"/>
        <v>34.06</v>
      </c>
      <c r="L84" s="115"/>
    </row>
    <row r="85" spans="1:12" ht="24" customHeight="1">
      <c r="A85" s="114"/>
      <c r="B85" s="107">
        <f>'Tax Invoice'!D81</f>
        <v>2</v>
      </c>
      <c r="C85" s="10" t="s">
        <v>809</v>
      </c>
      <c r="D85" s="10" t="s">
        <v>809</v>
      </c>
      <c r="E85" s="118" t="s">
        <v>273</v>
      </c>
      <c r="F85" s="145"/>
      <c r="G85" s="146"/>
      <c r="H85" s="11" t="s">
        <v>810</v>
      </c>
      <c r="I85" s="14">
        <f t="shared" si="2"/>
        <v>13.56</v>
      </c>
      <c r="J85" s="14">
        <v>13.56</v>
      </c>
      <c r="K85" s="109">
        <f t="shared" si="3"/>
        <v>27.12</v>
      </c>
      <c r="L85" s="115"/>
    </row>
    <row r="86" spans="1:12" ht="24" customHeight="1">
      <c r="A86" s="114"/>
      <c r="B86" s="107">
        <f>'Tax Invoice'!D82</f>
        <v>2</v>
      </c>
      <c r="C86" s="10" t="s">
        <v>811</v>
      </c>
      <c r="D86" s="10" t="s">
        <v>811</v>
      </c>
      <c r="E86" s="118" t="s">
        <v>23</v>
      </c>
      <c r="F86" s="145"/>
      <c r="G86" s="146"/>
      <c r="H86" s="11" t="s">
        <v>812</v>
      </c>
      <c r="I86" s="14">
        <f t="shared" ref="I86:I102" si="4">ROUNDUP(J86*$N$1,2)</f>
        <v>10.08</v>
      </c>
      <c r="J86" s="14">
        <v>10.08</v>
      </c>
      <c r="K86" s="109">
        <f t="shared" ref="K86:K102" si="5">I86*B86</f>
        <v>20.16</v>
      </c>
      <c r="L86" s="115"/>
    </row>
    <row r="87" spans="1:12" ht="24" customHeight="1">
      <c r="A87" s="114"/>
      <c r="B87" s="107">
        <f>'Tax Invoice'!D83</f>
        <v>2</v>
      </c>
      <c r="C87" s="10" t="s">
        <v>813</v>
      </c>
      <c r="D87" s="10" t="s">
        <v>847</v>
      </c>
      <c r="E87" s="118" t="s">
        <v>807</v>
      </c>
      <c r="F87" s="145"/>
      <c r="G87" s="146"/>
      <c r="H87" s="11" t="s">
        <v>814</v>
      </c>
      <c r="I87" s="14">
        <f t="shared" si="4"/>
        <v>16.68</v>
      </c>
      <c r="J87" s="14">
        <v>16.68</v>
      </c>
      <c r="K87" s="109">
        <f t="shared" si="5"/>
        <v>33.36</v>
      </c>
      <c r="L87" s="115"/>
    </row>
    <row r="88" spans="1:12" ht="24" customHeight="1">
      <c r="A88" s="114"/>
      <c r="B88" s="107">
        <f>'Tax Invoice'!D84</f>
        <v>2</v>
      </c>
      <c r="C88" s="10" t="s">
        <v>815</v>
      </c>
      <c r="D88" s="10" t="s">
        <v>815</v>
      </c>
      <c r="E88" s="118" t="s">
        <v>25</v>
      </c>
      <c r="F88" s="145"/>
      <c r="G88" s="146"/>
      <c r="H88" s="11" t="s">
        <v>816</v>
      </c>
      <c r="I88" s="14">
        <f t="shared" si="4"/>
        <v>61.52</v>
      </c>
      <c r="J88" s="14">
        <v>61.52</v>
      </c>
      <c r="K88" s="109">
        <f t="shared" si="5"/>
        <v>123.04</v>
      </c>
      <c r="L88" s="115"/>
    </row>
    <row r="89" spans="1:12" ht="24" customHeight="1">
      <c r="A89" s="114"/>
      <c r="B89" s="107">
        <f>'Tax Invoice'!D85</f>
        <v>2</v>
      </c>
      <c r="C89" s="10" t="s">
        <v>817</v>
      </c>
      <c r="D89" s="10" t="s">
        <v>817</v>
      </c>
      <c r="E89" s="118" t="s">
        <v>29</v>
      </c>
      <c r="F89" s="145"/>
      <c r="G89" s="146"/>
      <c r="H89" s="11" t="s">
        <v>818</v>
      </c>
      <c r="I89" s="14">
        <f t="shared" si="4"/>
        <v>34.409999999999997</v>
      </c>
      <c r="J89" s="14">
        <v>34.409999999999997</v>
      </c>
      <c r="K89" s="109">
        <f t="shared" si="5"/>
        <v>68.819999999999993</v>
      </c>
      <c r="L89" s="115"/>
    </row>
    <row r="90" spans="1:12" ht="24" customHeight="1">
      <c r="A90" s="114"/>
      <c r="B90" s="107">
        <f>'Tax Invoice'!D86</f>
        <v>2</v>
      </c>
      <c r="C90" s="10" t="s">
        <v>819</v>
      </c>
      <c r="D90" s="10" t="s">
        <v>819</v>
      </c>
      <c r="E90" s="118" t="s">
        <v>25</v>
      </c>
      <c r="F90" s="145"/>
      <c r="G90" s="146"/>
      <c r="H90" s="11" t="s">
        <v>820</v>
      </c>
      <c r="I90" s="14">
        <f t="shared" si="4"/>
        <v>65</v>
      </c>
      <c r="J90" s="14">
        <v>65</v>
      </c>
      <c r="K90" s="109">
        <f t="shared" si="5"/>
        <v>130</v>
      </c>
      <c r="L90" s="115"/>
    </row>
    <row r="91" spans="1:12" ht="24" customHeight="1">
      <c r="A91" s="114"/>
      <c r="B91" s="107">
        <f>'Tax Invoice'!D87</f>
        <v>2</v>
      </c>
      <c r="C91" s="10" t="s">
        <v>821</v>
      </c>
      <c r="D91" s="10" t="s">
        <v>821</v>
      </c>
      <c r="E91" s="118" t="s">
        <v>651</v>
      </c>
      <c r="F91" s="145"/>
      <c r="G91" s="146"/>
      <c r="H91" s="11" t="s">
        <v>822</v>
      </c>
      <c r="I91" s="14">
        <f t="shared" si="4"/>
        <v>40.67</v>
      </c>
      <c r="J91" s="14">
        <v>40.67</v>
      </c>
      <c r="K91" s="109">
        <f t="shared" si="5"/>
        <v>81.34</v>
      </c>
      <c r="L91" s="115"/>
    </row>
    <row r="92" spans="1:12" ht="24" customHeight="1">
      <c r="A92" s="114"/>
      <c r="B92" s="107">
        <f>'Tax Invoice'!D88</f>
        <v>2</v>
      </c>
      <c r="C92" s="10" t="s">
        <v>821</v>
      </c>
      <c r="D92" s="10" t="s">
        <v>821</v>
      </c>
      <c r="E92" s="118" t="s">
        <v>67</v>
      </c>
      <c r="F92" s="145"/>
      <c r="G92" s="146"/>
      <c r="H92" s="11" t="s">
        <v>822</v>
      </c>
      <c r="I92" s="14">
        <f t="shared" si="4"/>
        <v>40.67</v>
      </c>
      <c r="J92" s="14">
        <v>40.67</v>
      </c>
      <c r="K92" s="109">
        <f t="shared" si="5"/>
        <v>81.34</v>
      </c>
      <c r="L92" s="115"/>
    </row>
    <row r="93" spans="1:12" ht="24" customHeight="1">
      <c r="A93" s="114"/>
      <c r="B93" s="107">
        <f>'Tax Invoice'!D89</f>
        <v>2</v>
      </c>
      <c r="C93" s="10" t="s">
        <v>821</v>
      </c>
      <c r="D93" s="10" t="s">
        <v>821</v>
      </c>
      <c r="E93" s="118" t="s">
        <v>26</v>
      </c>
      <c r="F93" s="145"/>
      <c r="G93" s="146"/>
      <c r="H93" s="11" t="s">
        <v>822</v>
      </c>
      <c r="I93" s="14">
        <f t="shared" si="4"/>
        <v>40.67</v>
      </c>
      <c r="J93" s="14">
        <v>40.67</v>
      </c>
      <c r="K93" s="109">
        <f t="shared" si="5"/>
        <v>81.34</v>
      </c>
      <c r="L93" s="115"/>
    </row>
    <row r="94" spans="1:12" ht="24" customHeight="1">
      <c r="A94" s="114"/>
      <c r="B94" s="107">
        <f>'Tax Invoice'!D90</f>
        <v>2</v>
      </c>
      <c r="C94" s="10" t="s">
        <v>821</v>
      </c>
      <c r="D94" s="10" t="s">
        <v>821</v>
      </c>
      <c r="E94" s="118" t="s">
        <v>27</v>
      </c>
      <c r="F94" s="145"/>
      <c r="G94" s="146"/>
      <c r="H94" s="11" t="s">
        <v>822</v>
      </c>
      <c r="I94" s="14">
        <f t="shared" si="4"/>
        <v>40.67</v>
      </c>
      <c r="J94" s="14">
        <v>40.67</v>
      </c>
      <c r="K94" s="109">
        <f t="shared" si="5"/>
        <v>81.34</v>
      </c>
      <c r="L94" s="115"/>
    </row>
    <row r="95" spans="1:12" ht="12.75" customHeight="1">
      <c r="A95" s="114"/>
      <c r="B95" s="107">
        <f>'Tax Invoice'!D91</f>
        <v>2</v>
      </c>
      <c r="C95" s="10" t="s">
        <v>823</v>
      </c>
      <c r="D95" s="10" t="s">
        <v>823</v>
      </c>
      <c r="E95" s="118" t="s">
        <v>25</v>
      </c>
      <c r="F95" s="145"/>
      <c r="G95" s="146"/>
      <c r="H95" s="11" t="s">
        <v>824</v>
      </c>
      <c r="I95" s="14">
        <f t="shared" si="4"/>
        <v>34.409999999999997</v>
      </c>
      <c r="J95" s="14">
        <v>34.409999999999997</v>
      </c>
      <c r="K95" s="109">
        <f t="shared" si="5"/>
        <v>68.819999999999993</v>
      </c>
      <c r="L95" s="115"/>
    </row>
    <row r="96" spans="1:12" ht="24" customHeight="1">
      <c r="A96" s="114"/>
      <c r="B96" s="107">
        <f>'Tax Invoice'!D92</f>
        <v>4</v>
      </c>
      <c r="C96" s="10" t="s">
        <v>825</v>
      </c>
      <c r="D96" s="10" t="s">
        <v>825</v>
      </c>
      <c r="E96" s="118" t="s">
        <v>26</v>
      </c>
      <c r="F96" s="145"/>
      <c r="G96" s="146"/>
      <c r="H96" s="11" t="s">
        <v>826</v>
      </c>
      <c r="I96" s="14">
        <f t="shared" si="4"/>
        <v>46.58</v>
      </c>
      <c r="J96" s="14">
        <v>46.58</v>
      </c>
      <c r="K96" s="109">
        <f t="shared" si="5"/>
        <v>186.32</v>
      </c>
      <c r="L96" s="115"/>
    </row>
    <row r="97" spans="1:12" ht="24" customHeight="1">
      <c r="A97" s="114"/>
      <c r="B97" s="107">
        <f>'Tax Invoice'!D93</f>
        <v>1</v>
      </c>
      <c r="C97" s="10" t="s">
        <v>827</v>
      </c>
      <c r="D97" s="10" t="s">
        <v>827</v>
      </c>
      <c r="E97" s="118" t="s">
        <v>48</v>
      </c>
      <c r="F97" s="145" t="s">
        <v>110</v>
      </c>
      <c r="G97" s="146"/>
      <c r="H97" s="11" t="s">
        <v>828</v>
      </c>
      <c r="I97" s="14">
        <f t="shared" si="4"/>
        <v>27.11</v>
      </c>
      <c r="J97" s="14">
        <v>27.11</v>
      </c>
      <c r="K97" s="109">
        <f t="shared" si="5"/>
        <v>27.11</v>
      </c>
      <c r="L97" s="115"/>
    </row>
    <row r="98" spans="1:12" ht="24" customHeight="1">
      <c r="A98" s="114"/>
      <c r="B98" s="107">
        <f>'Tax Invoice'!D94</f>
        <v>3</v>
      </c>
      <c r="C98" s="10" t="s">
        <v>829</v>
      </c>
      <c r="D98" s="10" t="s">
        <v>829</v>
      </c>
      <c r="E98" s="118"/>
      <c r="F98" s="145"/>
      <c r="G98" s="146"/>
      <c r="H98" s="11" t="s">
        <v>830</v>
      </c>
      <c r="I98" s="14">
        <f t="shared" si="4"/>
        <v>20.86</v>
      </c>
      <c r="J98" s="14">
        <v>20.86</v>
      </c>
      <c r="K98" s="109">
        <f t="shared" si="5"/>
        <v>62.58</v>
      </c>
      <c r="L98" s="115"/>
    </row>
    <row r="99" spans="1:12" ht="24" customHeight="1">
      <c r="A99" s="114"/>
      <c r="B99" s="107">
        <f>'Tax Invoice'!D95</f>
        <v>1</v>
      </c>
      <c r="C99" s="10" t="s">
        <v>831</v>
      </c>
      <c r="D99" s="10" t="s">
        <v>831</v>
      </c>
      <c r="E99" s="118" t="s">
        <v>267</v>
      </c>
      <c r="F99" s="145"/>
      <c r="G99" s="146"/>
      <c r="H99" s="11" t="s">
        <v>832</v>
      </c>
      <c r="I99" s="14">
        <f t="shared" si="4"/>
        <v>83.42</v>
      </c>
      <c r="J99" s="14">
        <v>83.42</v>
      </c>
      <c r="K99" s="109">
        <f t="shared" si="5"/>
        <v>83.42</v>
      </c>
      <c r="L99" s="115"/>
    </row>
    <row r="100" spans="1:12" ht="24" customHeight="1">
      <c r="A100" s="114"/>
      <c r="B100" s="107">
        <f>'Tax Invoice'!D96</f>
        <v>1</v>
      </c>
      <c r="C100" s="10" t="s">
        <v>833</v>
      </c>
      <c r="D100" s="10" t="s">
        <v>833</v>
      </c>
      <c r="E100" s="118" t="s">
        <v>273</v>
      </c>
      <c r="F100" s="145"/>
      <c r="G100" s="146"/>
      <c r="H100" s="11" t="s">
        <v>834</v>
      </c>
      <c r="I100" s="14">
        <f t="shared" si="4"/>
        <v>22.25</v>
      </c>
      <c r="J100" s="14">
        <v>22.25</v>
      </c>
      <c r="K100" s="109">
        <f t="shared" si="5"/>
        <v>22.25</v>
      </c>
      <c r="L100" s="115"/>
    </row>
    <row r="101" spans="1:12" ht="24" customHeight="1">
      <c r="A101" s="114"/>
      <c r="B101" s="107">
        <f>'Tax Invoice'!D97</f>
        <v>1</v>
      </c>
      <c r="C101" s="10" t="s">
        <v>833</v>
      </c>
      <c r="D101" s="10" t="s">
        <v>833</v>
      </c>
      <c r="E101" s="118" t="s">
        <v>583</v>
      </c>
      <c r="F101" s="145"/>
      <c r="G101" s="146"/>
      <c r="H101" s="11" t="s">
        <v>834</v>
      </c>
      <c r="I101" s="14">
        <f t="shared" si="4"/>
        <v>22.25</v>
      </c>
      <c r="J101" s="14">
        <v>22.25</v>
      </c>
      <c r="K101" s="109">
        <f t="shared" si="5"/>
        <v>22.25</v>
      </c>
      <c r="L101" s="115"/>
    </row>
    <row r="102" spans="1:12" ht="24" customHeight="1">
      <c r="A102" s="114"/>
      <c r="B102" s="108">
        <f>'Tax Invoice'!D98</f>
        <v>1</v>
      </c>
      <c r="C102" s="12" t="s">
        <v>835</v>
      </c>
      <c r="D102" s="12" t="s">
        <v>835</v>
      </c>
      <c r="E102" s="119" t="s">
        <v>110</v>
      </c>
      <c r="F102" s="147"/>
      <c r="G102" s="148"/>
      <c r="H102" s="13" t="s">
        <v>836</v>
      </c>
      <c r="I102" s="15">
        <f t="shared" si="4"/>
        <v>25.72</v>
      </c>
      <c r="J102" s="15">
        <v>25.72</v>
      </c>
      <c r="K102" s="110">
        <f t="shared" si="5"/>
        <v>25.72</v>
      </c>
      <c r="L102" s="115"/>
    </row>
    <row r="103" spans="1:12" ht="12.75" customHeight="1">
      <c r="A103" s="114"/>
      <c r="B103" s="126">
        <f>SUM(B22:B102)</f>
        <v>332</v>
      </c>
      <c r="C103" s="126" t="s">
        <v>144</v>
      </c>
      <c r="D103" s="126"/>
      <c r="E103" s="126"/>
      <c r="F103" s="126"/>
      <c r="G103" s="126"/>
      <c r="H103" s="126"/>
      <c r="I103" s="127" t="s">
        <v>255</v>
      </c>
      <c r="J103" s="127" t="s">
        <v>255</v>
      </c>
      <c r="K103" s="128">
        <f>SUM(K22:K102)</f>
        <v>6069.1999999999989</v>
      </c>
      <c r="L103" s="115"/>
    </row>
    <row r="104" spans="1:12" ht="12.75" customHeight="1">
      <c r="A104" s="114"/>
      <c r="B104" s="126"/>
      <c r="C104" s="126"/>
      <c r="D104" s="126"/>
      <c r="E104" s="126"/>
      <c r="F104" s="126"/>
      <c r="G104" s="126"/>
      <c r="H104" s="126"/>
      <c r="I104" s="127" t="s">
        <v>184</v>
      </c>
      <c r="J104" s="127" t="s">
        <v>184</v>
      </c>
      <c r="K104" s="128">
        <f>Invoice!J104</f>
        <v>-2427.6799999999998</v>
      </c>
      <c r="L104" s="115"/>
    </row>
    <row r="105" spans="1:12" ht="12.75" customHeight="1" outlineLevel="1">
      <c r="A105" s="114"/>
      <c r="B105" s="126"/>
      <c r="C105" s="126"/>
      <c r="D105" s="126"/>
      <c r="E105" s="126"/>
      <c r="F105" s="126"/>
      <c r="G105" s="126"/>
      <c r="H105" s="126"/>
      <c r="I105" s="127" t="s">
        <v>185</v>
      </c>
      <c r="J105" s="127" t="s">
        <v>185</v>
      </c>
      <c r="K105" s="128">
        <f>Invoice!J105</f>
        <v>0</v>
      </c>
      <c r="L105" s="115"/>
    </row>
    <row r="106" spans="1:12" ht="12.75" customHeight="1">
      <c r="A106" s="114"/>
      <c r="B106" s="126"/>
      <c r="C106" s="126"/>
      <c r="D106" s="126"/>
      <c r="E106" s="126"/>
      <c r="F106" s="126"/>
      <c r="G106" s="126"/>
      <c r="H106" s="126"/>
      <c r="I106" s="127" t="s">
        <v>257</v>
      </c>
      <c r="J106" s="127" t="s">
        <v>257</v>
      </c>
      <c r="K106" s="128">
        <f>SUM(K103:K105)</f>
        <v>3641.5199999999991</v>
      </c>
      <c r="L106" s="115"/>
    </row>
    <row r="107" spans="1:12" ht="12.75" customHeight="1">
      <c r="A107" s="6"/>
      <c r="B107" s="7"/>
      <c r="C107" s="7"/>
      <c r="D107" s="7"/>
      <c r="E107" s="7"/>
      <c r="F107" s="7"/>
      <c r="G107" s="7"/>
      <c r="H107" s="7" t="s">
        <v>848</v>
      </c>
      <c r="I107" s="7"/>
      <c r="J107" s="7"/>
      <c r="K107" s="7"/>
      <c r="L107" s="8"/>
    </row>
    <row r="108" spans="1:12" ht="12.75" customHeight="1"/>
    <row r="109" spans="1:12" ht="12.75" customHeight="1"/>
    <row r="110" spans="1:12" ht="12.75" customHeight="1"/>
    <row r="111" spans="1:12" ht="12.75" customHeight="1"/>
    <row r="112" spans="1:12" ht="12.75" customHeight="1"/>
    <row r="113" ht="12.75" customHeight="1"/>
    <row r="114" ht="12.75" customHeight="1"/>
  </sheetData>
  <mergeCells count="85">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100:G100"/>
    <mergeCell ref="F101:G101"/>
    <mergeCell ref="F102:G102"/>
    <mergeCell ref="F95:G95"/>
    <mergeCell ref="F96:G96"/>
    <mergeCell ref="F97:G97"/>
    <mergeCell ref="F98:G98"/>
    <mergeCell ref="F99:G9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9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6283.48</v>
      </c>
      <c r="O2" s="21" t="s">
        <v>259</v>
      </c>
    </row>
    <row r="3" spans="1:15" s="21" customFormat="1" ht="15" customHeight="1" thickBot="1">
      <c r="A3" s="22" t="s">
        <v>151</v>
      </c>
      <c r="G3" s="28">
        <f>Invoice!J14</f>
        <v>45264</v>
      </c>
      <c r="H3" s="29"/>
      <c r="N3" s="21">
        <v>6283.48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95" t="s">
        <v>276</v>
      </c>
      <c r="L10" s="35" t="s">
        <v>276</v>
      </c>
      <c r="M10" s="21">
        <v>1</v>
      </c>
    </row>
    <row r="11" spans="1:15" s="21" customFormat="1" ht="15.75" thickBot="1">
      <c r="A11" s="41" t="str">
        <f>'Copy paste to Here'!G11</f>
        <v>Sam4 Kong4</v>
      </c>
      <c r="B11" s="42"/>
      <c r="C11" s="42"/>
      <c r="D11" s="42"/>
      <c r="F11" s="43" t="str">
        <f>'Copy paste to Here'!B11</f>
        <v>Sam4 Kong4</v>
      </c>
      <c r="G11" s="44"/>
      <c r="H11" s="45"/>
      <c r="K11" s="93" t="s">
        <v>158</v>
      </c>
      <c r="L11" s="46" t="s">
        <v>159</v>
      </c>
      <c r="M11" s="21">
        <f>VLOOKUP(G3,[1]Sheet1!$A$9:$I$7290,2,FALSE)</f>
        <v>34.65</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93" t="s">
        <v>160</v>
      </c>
      <c r="L12" s="46" t="s">
        <v>133</v>
      </c>
      <c r="M12" s="21">
        <f>VLOOKUP(G3,[1]Sheet1!$A$9:$I$7290,3,FALSE)</f>
        <v>37.47</v>
      </c>
    </row>
    <row r="13" spans="1:15" s="21" customFormat="1" ht="15.75" thickBot="1">
      <c r="A13" s="41" t="str">
        <f>'Copy paste to Here'!G13</f>
        <v>10500 Bangkok</v>
      </c>
      <c r="B13" s="42"/>
      <c r="C13" s="42"/>
      <c r="D13" s="42"/>
      <c r="E13" s="111" t="s">
        <v>276</v>
      </c>
      <c r="F13" s="43" t="str">
        <f>'Copy paste to Here'!B13</f>
        <v>10500 Bangkok</v>
      </c>
      <c r="G13" s="44"/>
      <c r="H13" s="45"/>
      <c r="K13" s="93" t="s">
        <v>161</v>
      </c>
      <c r="L13" s="46" t="s">
        <v>162</v>
      </c>
      <c r="M13" s="113">
        <f>VLOOKUP(G3,[1]Sheet1!$A$9:$I$7290,4,FALSE)</f>
        <v>43.67</v>
      </c>
    </row>
    <row r="14" spans="1:15" s="21" customFormat="1" ht="15.75" thickBot="1">
      <c r="A14" s="41" t="str">
        <f>'Copy paste to Here'!G14</f>
        <v>Thailand</v>
      </c>
      <c r="B14" s="42"/>
      <c r="C14" s="42"/>
      <c r="D14" s="42"/>
      <c r="E14" s="111">
        <f>VLOOKUP(J9,$L$10:$M$17,2,FALSE)</f>
        <v>1</v>
      </c>
      <c r="F14" s="43" t="str">
        <f>'Copy paste to Here'!B14</f>
        <v>Thailand</v>
      </c>
      <c r="G14" s="44"/>
      <c r="H14" s="45"/>
      <c r="K14" s="93" t="s">
        <v>163</v>
      </c>
      <c r="L14" s="46" t="s">
        <v>164</v>
      </c>
      <c r="M14" s="21">
        <f>VLOOKUP(G3,[1]Sheet1!$A$9:$I$7290,5,FALSE)</f>
        <v>22.74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25.46</v>
      </c>
    </row>
    <row r="16" spans="1:15" s="21" customFormat="1" ht="13.7" customHeight="1" thickBot="1">
      <c r="A16" s="52"/>
      <c r="K16" s="94" t="s">
        <v>167</v>
      </c>
      <c r="L16" s="51" t="s">
        <v>168</v>
      </c>
      <c r="M16" s="21">
        <f>VLOOKUP(G3,[1]Sheet1!$A$9:$I$7290,7,FALSE)</f>
        <v>21.21</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Bio - Flex nose stud, 20g (0.8mm) with a 2.5mm round top with bezel set SwarovskiⓇ crystal &amp; Crystal Color: Clear  &amp;  </v>
      </c>
      <c r="B18" s="57" t="str">
        <f>'Copy paste to Here'!C22</f>
        <v>ANSBC25</v>
      </c>
      <c r="C18" s="57" t="s">
        <v>716</v>
      </c>
      <c r="D18" s="58">
        <f>Invoice!B22</f>
        <v>3</v>
      </c>
      <c r="E18" s="59">
        <f>'Shipping Invoice'!J22*$N$1</f>
        <v>11.82</v>
      </c>
      <c r="F18" s="59">
        <f>D18*E18</f>
        <v>35.46</v>
      </c>
      <c r="G18" s="60">
        <f>E18*$E$14</f>
        <v>11.82</v>
      </c>
      <c r="H18" s="61">
        <f>D18*G18</f>
        <v>35.46</v>
      </c>
    </row>
    <row r="19" spans="1:13" s="62" customFormat="1" ht="25.5">
      <c r="A19" s="112" t="str">
        <f>IF((LEN('Copy paste to Here'!G23))&gt;5,((CONCATENATE('Copy paste to Here'!G23," &amp; ",'Copy paste to Here'!D23,"  &amp;  ",'Copy paste to Here'!E23))),"Empty Cell")</f>
        <v xml:space="preserve">Bio - Flex nose stud, 20g (0.8mm) with a 2.5mm round top with bezel set SwarovskiⓇ crystal &amp; Crystal Color: Rose  &amp;  </v>
      </c>
      <c r="B19" s="57" t="str">
        <f>'Copy paste to Here'!C23</f>
        <v>ANSBC25</v>
      </c>
      <c r="C19" s="57" t="s">
        <v>716</v>
      </c>
      <c r="D19" s="58">
        <f>Invoice!B23</f>
        <v>2</v>
      </c>
      <c r="E19" s="59">
        <f>'Shipping Invoice'!J23*$N$1</f>
        <v>11.82</v>
      </c>
      <c r="F19" s="59">
        <f t="shared" ref="F19:F82" si="0">D19*E19</f>
        <v>23.64</v>
      </c>
      <c r="G19" s="60">
        <f t="shared" ref="G19:G82" si="1">E19*$E$14</f>
        <v>11.82</v>
      </c>
      <c r="H19" s="63">
        <f t="shared" ref="H19:H82" si="2">D19*G19</f>
        <v>23.64</v>
      </c>
    </row>
    <row r="20" spans="1:13" s="62" customFormat="1" ht="25.5">
      <c r="A20" s="56" t="str">
        <f>IF((LEN('Copy paste to Here'!G24))&gt;5,((CONCATENATE('Copy paste to Here'!G24," &amp; ",'Copy paste to Here'!D24,"  &amp;  ",'Copy paste to Here'!E24))),"Empty Cell")</f>
        <v xml:space="preserve">Bio - Flex nose stud, 20g (0.8mm) with a 2.5mm round top with bezel set SwarovskiⓇ crystal &amp; Crystal Color: Sapphire  &amp;  </v>
      </c>
      <c r="B20" s="57" t="str">
        <f>'Copy paste to Here'!C24</f>
        <v>ANSBC25</v>
      </c>
      <c r="C20" s="57" t="s">
        <v>716</v>
      </c>
      <c r="D20" s="58">
        <f>Invoice!B24</f>
        <v>2</v>
      </c>
      <c r="E20" s="59">
        <f>'Shipping Invoice'!J24*$N$1</f>
        <v>11.82</v>
      </c>
      <c r="F20" s="59">
        <f t="shared" si="0"/>
        <v>23.64</v>
      </c>
      <c r="G20" s="60">
        <f t="shared" si="1"/>
        <v>11.82</v>
      </c>
      <c r="H20" s="63">
        <f t="shared" si="2"/>
        <v>23.64</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Emerald  &amp;  </v>
      </c>
      <c r="B21" s="57" t="str">
        <f>'Copy paste to Here'!C25</f>
        <v>ANSBC25</v>
      </c>
      <c r="C21" s="57" t="s">
        <v>716</v>
      </c>
      <c r="D21" s="58">
        <f>Invoice!B25</f>
        <v>1</v>
      </c>
      <c r="E21" s="59">
        <f>'Shipping Invoice'!J25*$N$1</f>
        <v>11.82</v>
      </c>
      <c r="F21" s="59">
        <f t="shared" si="0"/>
        <v>11.82</v>
      </c>
      <c r="G21" s="60">
        <f t="shared" si="1"/>
        <v>11.82</v>
      </c>
      <c r="H21" s="63">
        <f t="shared" si="2"/>
        <v>11.82</v>
      </c>
    </row>
    <row r="22" spans="1:13" s="62" customFormat="1" ht="24">
      <c r="A22" s="56" t="str">
        <f>IF((LEN('Copy paste to Here'!G26))&gt;5,((CONCATENATE('Copy paste to Here'!G26," &amp; ",'Copy paste to Here'!D26,"  &amp;  ",'Copy paste to Here'!E26))),"Empty Cell")</f>
        <v>PVD plated 316L steel eyebrow barbell, 18g (1mm) with two 3mm balls &amp; Color: High Polish  &amp;  Length: 8mm</v>
      </c>
      <c r="B22" s="57" t="str">
        <f>'Copy paste to Here'!C26</f>
        <v>BB18B3</v>
      </c>
      <c r="C22" s="57" t="s">
        <v>718</v>
      </c>
      <c r="D22" s="58">
        <f>Invoice!B26</f>
        <v>8</v>
      </c>
      <c r="E22" s="59">
        <f>'Shipping Invoice'!J26*$N$1</f>
        <v>6.6</v>
      </c>
      <c r="F22" s="59">
        <f t="shared" si="0"/>
        <v>52.8</v>
      </c>
      <c r="G22" s="60">
        <f t="shared" si="1"/>
        <v>6.6</v>
      </c>
      <c r="H22" s="63">
        <f t="shared" si="2"/>
        <v>52.8</v>
      </c>
    </row>
    <row r="23" spans="1:13" s="62" customFormat="1" ht="24">
      <c r="A23" s="56" t="str">
        <f>IF((LEN('Copy paste to Here'!G27))&gt;5,((CONCATENATE('Copy paste to Here'!G27," &amp; ",'Copy paste to Here'!D27,"  &amp;  ",'Copy paste to Here'!E27))),"Empty Cell")</f>
        <v>PVD plated 316L steel eyebrow barbell, 18g (1mm) with two 3mm balls &amp; Color: High Polish  &amp;  Length: 10mm</v>
      </c>
      <c r="B23" s="57" t="str">
        <f>'Copy paste to Here'!C27</f>
        <v>BB18B3</v>
      </c>
      <c r="C23" s="57" t="s">
        <v>718</v>
      </c>
      <c r="D23" s="58">
        <f>Invoice!B27</f>
        <v>4</v>
      </c>
      <c r="E23" s="59">
        <f>'Shipping Invoice'!J27*$N$1</f>
        <v>6.6</v>
      </c>
      <c r="F23" s="59">
        <f t="shared" si="0"/>
        <v>26.4</v>
      </c>
      <c r="G23" s="60">
        <f t="shared" si="1"/>
        <v>6.6</v>
      </c>
      <c r="H23" s="63">
        <f t="shared" si="2"/>
        <v>26.4</v>
      </c>
    </row>
    <row r="24" spans="1:13" s="62" customFormat="1" ht="24">
      <c r="A24" s="56" t="str">
        <f>IF((LEN('Copy paste to Here'!G28))&gt;5,((CONCATENATE('Copy paste to Here'!G28," &amp; ",'Copy paste to Here'!D28,"  &amp;  ",'Copy paste to Here'!E28))),"Empty Cell")</f>
        <v>316L steel industrial barbell, 14g 1.6mm) with two forward facing 5mm jewel balls &amp; Length: 38mm  &amp;  Crystal Color: AB</v>
      </c>
      <c r="B24" s="57" t="str">
        <f>'Copy paste to Here'!C28</f>
        <v>BBCC38</v>
      </c>
      <c r="C24" s="57" t="s">
        <v>102</v>
      </c>
      <c r="D24" s="58">
        <f>Invoice!B28</f>
        <v>1</v>
      </c>
      <c r="E24" s="59">
        <f>'Shipping Invoice'!J28*$N$1</f>
        <v>34.409999999999997</v>
      </c>
      <c r="F24" s="59">
        <f t="shared" si="0"/>
        <v>34.409999999999997</v>
      </c>
      <c r="G24" s="60">
        <f t="shared" si="1"/>
        <v>34.409999999999997</v>
      </c>
      <c r="H24" s="63">
        <f t="shared" si="2"/>
        <v>34.409999999999997</v>
      </c>
    </row>
    <row r="25" spans="1:13" s="62" customFormat="1" ht="24">
      <c r="A25" s="56" t="str">
        <f>IF((LEN('Copy paste to Here'!G29))&gt;5,((CONCATENATE('Copy paste to Here'!G29," &amp; ",'Copy paste to Here'!D29,"  &amp;  ",'Copy paste to Here'!E29))),"Empty Cell")</f>
        <v>Anodized 316L steel industrial barbell, 16g (1.2mm) with two 4mm balls &amp; Length: 38mm  &amp;  Color: Black</v>
      </c>
      <c r="B25" s="57" t="str">
        <f>'Copy paste to Here'!C29</f>
        <v>BBEITB</v>
      </c>
      <c r="C25" s="57" t="s">
        <v>722</v>
      </c>
      <c r="D25" s="58">
        <f>Invoice!B29</f>
        <v>1</v>
      </c>
      <c r="E25" s="59">
        <f>'Shipping Invoice'!J29*$N$1</f>
        <v>25.72</v>
      </c>
      <c r="F25" s="59">
        <f t="shared" si="0"/>
        <v>25.72</v>
      </c>
      <c r="G25" s="60">
        <f t="shared" si="1"/>
        <v>25.72</v>
      </c>
      <c r="H25" s="63">
        <f t="shared" si="2"/>
        <v>25.72</v>
      </c>
    </row>
    <row r="26" spans="1:13" s="62" customFormat="1" ht="24">
      <c r="A26" s="56" t="str">
        <f>IF((LEN('Copy paste to Here'!G30))&gt;5,((CONCATENATE('Copy paste to Here'!G30," &amp; ",'Copy paste to Here'!D30,"  &amp;  ",'Copy paste to Here'!E30))),"Empty Cell")</f>
        <v>Anodized 316L steel industrial barbell, 16g (1.2mm) with two 4mm balls &amp; Length: 38mm  &amp;  Color: Gold</v>
      </c>
      <c r="B26" s="57" t="str">
        <f>'Copy paste to Here'!C30</f>
        <v>BBEITB</v>
      </c>
      <c r="C26" s="57" t="s">
        <v>722</v>
      </c>
      <c r="D26" s="58">
        <f>Invoice!B30</f>
        <v>1</v>
      </c>
      <c r="E26" s="59">
        <f>'Shipping Invoice'!J30*$N$1</f>
        <v>25.72</v>
      </c>
      <c r="F26" s="59">
        <f t="shared" si="0"/>
        <v>25.72</v>
      </c>
      <c r="G26" s="60">
        <f t="shared" si="1"/>
        <v>25.72</v>
      </c>
      <c r="H26" s="63">
        <f t="shared" si="2"/>
        <v>25.72</v>
      </c>
    </row>
    <row r="27" spans="1:13" s="62" customFormat="1" ht="24">
      <c r="A27" s="56" t="str">
        <f>IF((LEN('Copy paste to Here'!G31))&gt;5,((CONCATENATE('Copy paste to Here'!G31," &amp; ",'Copy paste to Here'!D31,"  &amp;  ",'Copy paste to Here'!E31))),"Empty Cell")</f>
        <v>Anodized 316L steel industrial barbell, 16g (1.2mm) with two 4mm cones &amp; Length: 38mm  &amp;  Color: Gold</v>
      </c>
      <c r="B27" s="57" t="str">
        <f>'Copy paste to Here'!C31</f>
        <v>BBEITCN</v>
      </c>
      <c r="C27" s="57" t="s">
        <v>724</v>
      </c>
      <c r="D27" s="58">
        <f>Invoice!B31</f>
        <v>2</v>
      </c>
      <c r="E27" s="59">
        <f>'Shipping Invoice'!J31*$N$1</f>
        <v>25.72</v>
      </c>
      <c r="F27" s="59">
        <f t="shared" si="0"/>
        <v>51.44</v>
      </c>
      <c r="G27" s="60">
        <f t="shared" si="1"/>
        <v>25.72</v>
      </c>
      <c r="H27" s="63">
        <f t="shared" si="2"/>
        <v>51.44</v>
      </c>
    </row>
    <row r="28" spans="1:13" s="62" customFormat="1" ht="24">
      <c r="A28" s="56" t="str">
        <f>IF((LEN('Copy paste to Here'!G32))&gt;5,((CONCATENATE('Copy paste to Here'!G32," &amp; ",'Copy paste to Here'!D32,"  &amp;  ",'Copy paste to Here'!E32))),"Empty Cell")</f>
        <v>Anodized surgical steel eyebrow or helix barbell, 16g (1.2mm) with two 3mm balls &amp; Length: 6mm  &amp;  Color: Gold</v>
      </c>
      <c r="B28" s="57" t="str">
        <f>'Copy paste to Here'!C32</f>
        <v>BBETB</v>
      </c>
      <c r="C28" s="57" t="s">
        <v>726</v>
      </c>
      <c r="D28" s="58">
        <f>Invoice!B32</f>
        <v>16</v>
      </c>
      <c r="E28" s="59">
        <f>'Shipping Invoice'!J32*$N$1</f>
        <v>20.51</v>
      </c>
      <c r="F28" s="59">
        <f t="shared" si="0"/>
        <v>328.16</v>
      </c>
      <c r="G28" s="60">
        <f t="shared" si="1"/>
        <v>20.51</v>
      </c>
      <c r="H28" s="63">
        <f t="shared" si="2"/>
        <v>328.16</v>
      </c>
    </row>
    <row r="29" spans="1:13" s="62" customFormat="1" ht="36">
      <c r="A29" s="56" t="str">
        <f>IF((LEN('Copy paste to Here'!G33))&gt;5,((CONCATENATE('Copy paste to Here'!G33," &amp; ",'Copy paste to Here'!D33,"  &amp;  ",'Copy paste to Here'!E33))),"Empty Cell")</f>
        <v xml:space="preserve">Surgical steel tongue barbell, 14g (1.6mm) with a lower 5mm steel ball and with 6.2mm flat top with ferido glued crystal without resin cover - length 5/8'' (16mm) &amp; Crystal Color: Rose  &amp;  </v>
      </c>
      <c r="B29" s="57" t="str">
        <f>'Copy paste to Here'!C33</f>
        <v>BBFCS2</v>
      </c>
      <c r="C29" s="57" t="s">
        <v>728</v>
      </c>
      <c r="D29" s="58">
        <f>Invoice!B33</f>
        <v>1</v>
      </c>
      <c r="E29" s="59">
        <f>'Shipping Invoice'!J33*$N$1</f>
        <v>30.94</v>
      </c>
      <c r="F29" s="59">
        <f t="shared" si="0"/>
        <v>30.94</v>
      </c>
      <c r="G29" s="60">
        <f t="shared" si="1"/>
        <v>30.94</v>
      </c>
      <c r="H29" s="63">
        <f t="shared" si="2"/>
        <v>30.94</v>
      </c>
    </row>
    <row r="30" spans="1:13" s="62" customFormat="1" ht="25.5">
      <c r="A30" s="56" t="str">
        <f>IF((LEN('Copy paste to Here'!G34))&gt;5,((CONCATENATE('Copy paste to Here'!G34," &amp; ",'Copy paste to Here'!D34,"  &amp;  ",'Copy paste to Here'!E34))),"Empty Cell")</f>
        <v xml:space="preserve">316L steel Industrial barbell, 14g (1.6mm) with two 5mm cones &amp; Length: 32mm  &amp;  </v>
      </c>
      <c r="B30" s="57" t="str">
        <f>'Copy paste to Here'!C34</f>
        <v>BBINDCN</v>
      </c>
      <c r="C30" s="57" t="s">
        <v>837</v>
      </c>
      <c r="D30" s="58">
        <f>Invoice!B34</f>
        <v>2</v>
      </c>
      <c r="E30" s="59">
        <f>'Shipping Invoice'!J34*$N$1</f>
        <v>8.69</v>
      </c>
      <c r="F30" s="59">
        <f t="shared" si="0"/>
        <v>17.38</v>
      </c>
      <c r="G30" s="60">
        <f t="shared" si="1"/>
        <v>8.69</v>
      </c>
      <c r="H30" s="63">
        <f t="shared" si="2"/>
        <v>17.38</v>
      </c>
    </row>
    <row r="31" spans="1:13" s="62" customFormat="1" ht="25.5">
      <c r="A31" s="56" t="str">
        <f>IF((LEN('Copy paste to Here'!G35))&gt;5,((CONCATENATE('Copy paste to Here'!G35," &amp; ",'Copy paste to Here'!D35,"  &amp;  ",'Copy paste to Here'!E35))),"Empty Cell")</f>
        <v xml:space="preserve">Extra long 316L steel Industrial barbell, 16g (1.2mm) with two 4mm balls &amp; Length: 38mm  &amp;  </v>
      </c>
      <c r="B31" s="57" t="str">
        <f>'Copy paste to Here'!C35</f>
        <v>BBINDS</v>
      </c>
      <c r="C31" s="57" t="s">
        <v>838</v>
      </c>
      <c r="D31" s="58">
        <f>Invoice!B35</f>
        <v>1</v>
      </c>
      <c r="E31" s="59">
        <f>'Shipping Invoice'!J35*$N$1</f>
        <v>8.69</v>
      </c>
      <c r="F31" s="59">
        <f t="shared" si="0"/>
        <v>8.69</v>
      </c>
      <c r="G31" s="60">
        <f t="shared" si="1"/>
        <v>8.69</v>
      </c>
      <c r="H31" s="63">
        <f t="shared" si="2"/>
        <v>8.69</v>
      </c>
    </row>
    <row r="32" spans="1:13" s="62" customFormat="1" ht="24">
      <c r="A32" s="56" t="str">
        <f>IF((LEN('Copy paste to Here'!G36))&gt;5,((CONCATENATE('Copy paste to Here'!G36," &amp; ",'Copy paste to Here'!D36,"  &amp;  ",'Copy paste to Here'!E36))),"Empty Cell")</f>
        <v>Extra long PVD plated surgical steel industrial barbell, 14g (1.6mm) with two 5mm balls &amp; Length: 45mm  &amp;  Color: Black</v>
      </c>
      <c r="B32" s="57" t="str">
        <f>'Copy paste to Here'!C36</f>
        <v>BBITBXL</v>
      </c>
      <c r="C32" s="57" t="s">
        <v>733</v>
      </c>
      <c r="D32" s="58">
        <f>Invoice!B36</f>
        <v>16</v>
      </c>
      <c r="E32" s="59">
        <f>'Shipping Invoice'!J36*$N$1</f>
        <v>25.72</v>
      </c>
      <c r="F32" s="59">
        <f t="shared" si="0"/>
        <v>411.52</v>
      </c>
      <c r="G32" s="60">
        <f t="shared" si="1"/>
        <v>25.72</v>
      </c>
      <c r="H32" s="63">
        <f t="shared" si="2"/>
        <v>411.52</v>
      </c>
    </row>
    <row r="33" spans="1:8" s="62" customFormat="1" ht="24">
      <c r="A33" s="56" t="str">
        <f>IF((LEN('Copy paste to Here'!G37))&gt;5,((CONCATENATE('Copy paste to Here'!G37," &amp; ",'Copy paste to Here'!D37,"  &amp;  ",'Copy paste to Here'!E37))),"Empty Cell")</f>
        <v>Extra long PVD plated surgical steel industrial barbell, 14g (1.6mm) with two 5mm balls &amp; Length: 48mm  &amp;  Color: Black</v>
      </c>
      <c r="B33" s="57" t="str">
        <f>'Copy paste to Here'!C37</f>
        <v>BBITBXL</v>
      </c>
      <c r="C33" s="57" t="s">
        <v>733</v>
      </c>
      <c r="D33" s="58">
        <f>Invoice!B37</f>
        <v>6</v>
      </c>
      <c r="E33" s="59">
        <f>'Shipping Invoice'!J37*$N$1</f>
        <v>25.72</v>
      </c>
      <c r="F33" s="59">
        <f t="shared" si="0"/>
        <v>154.32</v>
      </c>
      <c r="G33" s="60">
        <f t="shared" si="1"/>
        <v>25.72</v>
      </c>
      <c r="H33" s="63">
        <f t="shared" si="2"/>
        <v>154.32</v>
      </c>
    </row>
    <row r="34" spans="1:8" s="62" customFormat="1" ht="24">
      <c r="A34" s="56" t="str">
        <f>IF((LEN('Copy paste to Here'!G38))&gt;5,((CONCATENATE('Copy paste to Here'!G38," &amp; ",'Copy paste to Here'!D38,"  &amp;  ",'Copy paste to Here'!E38))),"Empty Cell")</f>
        <v xml:space="preserve">Rose gold PVD plated surgical steel industrial Barbell, 14g (1.6mm) with two 5mm balls &amp; Length: 38mm  &amp;  </v>
      </c>
      <c r="B34" s="57" t="str">
        <f>'Copy paste to Here'!C38</f>
        <v>BBITTB</v>
      </c>
      <c r="C34" s="57" t="s">
        <v>735</v>
      </c>
      <c r="D34" s="58">
        <f>Invoice!B38</f>
        <v>2</v>
      </c>
      <c r="E34" s="59">
        <f>'Shipping Invoice'!J38*$N$1</f>
        <v>25.72</v>
      </c>
      <c r="F34" s="59">
        <f t="shared" si="0"/>
        <v>51.44</v>
      </c>
      <c r="G34" s="60">
        <f t="shared" si="1"/>
        <v>25.72</v>
      </c>
      <c r="H34" s="63">
        <f t="shared" si="2"/>
        <v>51.44</v>
      </c>
    </row>
    <row r="35" spans="1:8" s="62" customFormat="1" ht="24">
      <c r="A35" s="56" t="str">
        <f>IF((LEN('Copy paste to Here'!G39))&gt;5,((CONCATENATE('Copy paste to Here'!G39," &amp; ",'Copy paste to Here'!D39,"  &amp;  ",'Copy paste to Here'!E39))),"Empty Cell")</f>
        <v xml:space="preserve">Surgical steel ball closure ring, 20g (0.8mm) with 3mm ball &amp; Length: 6mm  &amp;  </v>
      </c>
      <c r="B35" s="57" t="str">
        <f>'Copy paste to Here'!C39</f>
        <v>BCR20</v>
      </c>
      <c r="C35" s="57" t="s">
        <v>737</v>
      </c>
      <c r="D35" s="58">
        <f>Invoice!B39</f>
        <v>2</v>
      </c>
      <c r="E35" s="59">
        <f>'Shipping Invoice'!J39*$N$1</f>
        <v>7.3</v>
      </c>
      <c r="F35" s="59">
        <f t="shared" si="0"/>
        <v>14.6</v>
      </c>
      <c r="G35" s="60">
        <f t="shared" si="1"/>
        <v>7.3</v>
      </c>
      <c r="H35" s="63">
        <f t="shared" si="2"/>
        <v>14.6</v>
      </c>
    </row>
    <row r="36" spans="1:8" s="62" customFormat="1" ht="24">
      <c r="A36" s="56" t="str">
        <f>IF((LEN('Copy paste to Here'!G40))&gt;5,((CONCATENATE('Copy paste to Here'!G40," &amp; ",'Copy paste to Here'!D40,"  &amp;  ",'Copy paste to Here'!E40))),"Empty Cell")</f>
        <v>Anodized ball closure ring, 14g (1.6mm) with a 6mm ball &amp; Length: 12mm  &amp;  Color: Black</v>
      </c>
      <c r="B36" s="57" t="str">
        <f>'Copy paste to Here'!C40</f>
        <v>BCRTG</v>
      </c>
      <c r="C36" s="57" t="s">
        <v>739</v>
      </c>
      <c r="D36" s="58">
        <f>Invoice!B40</f>
        <v>4</v>
      </c>
      <c r="E36" s="59">
        <f>'Shipping Invoice'!J40*$N$1</f>
        <v>22.25</v>
      </c>
      <c r="F36" s="59">
        <f t="shared" si="0"/>
        <v>89</v>
      </c>
      <c r="G36" s="60">
        <f t="shared" si="1"/>
        <v>22.25</v>
      </c>
      <c r="H36" s="63">
        <f t="shared" si="2"/>
        <v>89</v>
      </c>
    </row>
    <row r="37" spans="1:8" s="62" customFormat="1" ht="24">
      <c r="A37" s="56" t="str">
        <f>IF((LEN('Copy paste to Here'!G41))&gt;5,((CONCATENATE('Copy paste to Here'!G41," &amp; ",'Copy paste to Here'!D41,"  &amp;  ",'Copy paste to Here'!E41))),"Empty Cell")</f>
        <v>PVD plated 316L steel ball closure ring, 14g (1.6mm) with a 5mm ball &amp; Length: 12mm  &amp;  Color: Black</v>
      </c>
      <c r="B37" s="57" t="str">
        <f>'Copy paste to Here'!C41</f>
        <v>BCRTM</v>
      </c>
      <c r="C37" s="57" t="s">
        <v>741</v>
      </c>
      <c r="D37" s="58">
        <f>Invoice!B41</f>
        <v>2</v>
      </c>
      <c r="E37" s="59">
        <f>'Shipping Invoice'!J41*$N$1</f>
        <v>20.51</v>
      </c>
      <c r="F37" s="59">
        <f t="shared" si="0"/>
        <v>41.02</v>
      </c>
      <c r="G37" s="60">
        <f t="shared" si="1"/>
        <v>20.51</v>
      </c>
      <c r="H37" s="63">
        <f t="shared" si="2"/>
        <v>41.02</v>
      </c>
    </row>
    <row r="38" spans="1:8" s="62" customFormat="1" ht="24">
      <c r="A38" s="56" t="str">
        <f>IF((LEN('Copy paste to Here'!G42))&gt;5,((CONCATENATE('Copy paste to Here'!G42," &amp; ",'Copy paste to Here'!D42,"  &amp;  ",'Copy paste to Here'!E42))),"Empty Cell")</f>
        <v>Anodized surgical steel Industrial heart beat barbell, 14g (1.6mm) with two 5mm balls &amp; Length: 38mm  &amp;  Color: Black</v>
      </c>
      <c r="B38" s="57" t="str">
        <f>'Copy paste to Here'!C42</f>
        <v>BDTE14</v>
      </c>
      <c r="C38" s="57" t="s">
        <v>743</v>
      </c>
      <c r="D38" s="58">
        <f>Invoice!B42</f>
        <v>1</v>
      </c>
      <c r="E38" s="59">
        <f>'Shipping Invoice'!J42*$N$1</f>
        <v>41.02</v>
      </c>
      <c r="F38" s="59">
        <f t="shared" si="0"/>
        <v>41.02</v>
      </c>
      <c r="G38" s="60">
        <f t="shared" si="1"/>
        <v>41.02</v>
      </c>
      <c r="H38" s="63">
        <f t="shared" si="2"/>
        <v>41.02</v>
      </c>
    </row>
    <row r="39" spans="1:8" s="62" customFormat="1" ht="24">
      <c r="A39" s="56" t="str">
        <f>IF((LEN('Copy paste to Here'!G43))&gt;5,((CONCATENATE('Copy paste to Here'!G43," &amp; ",'Copy paste to Here'!D43,"  &amp;  ",'Copy paste to Here'!E43))),"Empty Cell")</f>
        <v xml:space="preserve">Surgical steel eyebrow banana, 20g (0.8mm) with two 3mm balls &amp; Length: 10mm  &amp;  </v>
      </c>
      <c r="B39" s="57" t="str">
        <f>'Copy paste to Here'!C43</f>
        <v>BNE20B</v>
      </c>
      <c r="C39" s="57" t="s">
        <v>745</v>
      </c>
      <c r="D39" s="58">
        <f>Invoice!B43</f>
        <v>2</v>
      </c>
      <c r="E39" s="59">
        <f>'Shipping Invoice'!J43*$N$1</f>
        <v>13.56</v>
      </c>
      <c r="F39" s="59">
        <f t="shared" si="0"/>
        <v>27.12</v>
      </c>
      <c r="G39" s="60">
        <f t="shared" si="1"/>
        <v>13.56</v>
      </c>
      <c r="H39" s="63">
        <f t="shared" si="2"/>
        <v>27.12</v>
      </c>
    </row>
    <row r="40" spans="1:8" s="62" customFormat="1" ht="24">
      <c r="A40" s="56" t="str">
        <f>IF((LEN('Copy paste to Here'!G44))&gt;5,((CONCATENATE('Copy paste to Here'!G44," &amp; ",'Copy paste to Here'!D44,"  &amp;  ",'Copy paste to Here'!E44))),"Empty Cell")</f>
        <v xml:space="preserve">Surgical steel eyebrow banana, 16g (1.2mm) with two internally threaded 3mm balls &amp; Length: 8mm  &amp;  </v>
      </c>
      <c r="B40" s="57" t="str">
        <f>'Copy paste to Here'!C44</f>
        <v>BNEBIN</v>
      </c>
      <c r="C40" s="57" t="s">
        <v>747</v>
      </c>
      <c r="D40" s="58">
        <f>Invoice!B44</f>
        <v>4</v>
      </c>
      <c r="E40" s="59">
        <f>'Shipping Invoice'!J44*$N$1</f>
        <v>27.46</v>
      </c>
      <c r="F40" s="59">
        <f t="shared" si="0"/>
        <v>109.84</v>
      </c>
      <c r="G40" s="60">
        <f t="shared" si="1"/>
        <v>27.46</v>
      </c>
      <c r="H40" s="63">
        <f t="shared" si="2"/>
        <v>109.84</v>
      </c>
    </row>
    <row r="41" spans="1:8" s="62" customFormat="1" ht="24">
      <c r="A41" s="56" t="str">
        <f>IF((LEN('Copy paste to Here'!G45))&gt;5,((CONCATENATE('Copy paste to Here'!G45," &amp; ",'Copy paste to Here'!D45,"  &amp;  ",'Copy paste to Here'!E45))),"Empty Cell")</f>
        <v>Anodized surgical steel eyebrow banana, 20g (0.8mm) with two 3mm balls &amp; Length: 6mm  &amp;  Color: Gold</v>
      </c>
      <c r="B41" s="57" t="str">
        <f>'Copy paste to Here'!C45</f>
        <v>BNET20B</v>
      </c>
      <c r="C41" s="57" t="s">
        <v>749</v>
      </c>
      <c r="D41" s="58">
        <f>Invoice!B45</f>
        <v>10</v>
      </c>
      <c r="E41" s="59">
        <f>'Shipping Invoice'!J45*$N$1</f>
        <v>20.51</v>
      </c>
      <c r="F41" s="59">
        <f t="shared" si="0"/>
        <v>205.10000000000002</v>
      </c>
      <c r="G41" s="60">
        <f t="shared" si="1"/>
        <v>20.51</v>
      </c>
      <c r="H41" s="63">
        <f t="shared" si="2"/>
        <v>205.10000000000002</v>
      </c>
    </row>
    <row r="42" spans="1:8" s="62" customFormat="1" ht="24">
      <c r="A42" s="56" t="str">
        <f>IF((LEN('Copy paste to Here'!G46))&gt;5,((CONCATENATE('Copy paste to Here'!G46," &amp; ",'Copy paste to Here'!D46,"  &amp;  ",'Copy paste to Here'!E46))),"Empty Cell")</f>
        <v>Anodized surgical steel eyebrow banana, 20g (0.8mm) with two 3mm balls &amp; Length: 10mm  &amp;  Color: Gold</v>
      </c>
      <c r="B42" s="57" t="str">
        <f>'Copy paste to Here'!C46</f>
        <v>BNET20B</v>
      </c>
      <c r="C42" s="57" t="s">
        <v>749</v>
      </c>
      <c r="D42" s="58">
        <f>Invoice!B46</f>
        <v>2</v>
      </c>
      <c r="E42" s="59">
        <f>'Shipping Invoice'!J46*$N$1</f>
        <v>20.51</v>
      </c>
      <c r="F42" s="59">
        <f t="shared" si="0"/>
        <v>41.02</v>
      </c>
      <c r="G42" s="60">
        <f t="shared" si="1"/>
        <v>20.51</v>
      </c>
      <c r="H42" s="63">
        <f t="shared" si="2"/>
        <v>41.02</v>
      </c>
    </row>
    <row r="43" spans="1:8" s="62" customFormat="1" ht="24">
      <c r="A43" s="56" t="str">
        <f>IF((LEN('Copy paste to Here'!G47))&gt;5,((CONCATENATE('Copy paste to Here'!G47," &amp; ",'Copy paste to Here'!D47,"  &amp;  ",'Copy paste to Here'!E47))),"Empty Cell")</f>
        <v xml:space="preserve">Rose gold PVD plated surgical steel eyebrow banana, 16g (1.2mm) with two 3mm balls &amp; Length: 8mm  &amp;  </v>
      </c>
      <c r="B43" s="57" t="str">
        <f>'Copy paste to Here'!C47</f>
        <v>BNETTB</v>
      </c>
      <c r="C43" s="57" t="s">
        <v>751</v>
      </c>
      <c r="D43" s="58">
        <f>Invoice!B47</f>
        <v>1</v>
      </c>
      <c r="E43" s="59">
        <f>'Shipping Invoice'!J47*$N$1</f>
        <v>20.51</v>
      </c>
      <c r="F43" s="59">
        <f t="shared" si="0"/>
        <v>20.51</v>
      </c>
      <c r="G43" s="60">
        <f t="shared" si="1"/>
        <v>20.51</v>
      </c>
      <c r="H43" s="63">
        <f t="shared" si="2"/>
        <v>20.51</v>
      </c>
    </row>
    <row r="44" spans="1:8" s="62" customFormat="1" ht="24">
      <c r="A44" s="56" t="str">
        <f>IF((LEN('Copy paste to Here'!G48))&gt;5,((CONCATENATE('Copy paste to Here'!G48," &amp; ",'Copy paste to Here'!D48,"  &amp;  ",'Copy paste to Here'!E48))),"Empty Cell")</f>
        <v xml:space="preserve">Surgical Steel belly Banana, 14g (1.6mm) with an upper 5mm and a lower 8mm plain steel ball &amp; Length: 12mm  &amp;  </v>
      </c>
      <c r="B44" s="57" t="str">
        <f>'Copy paste to Here'!C48</f>
        <v>BNG</v>
      </c>
      <c r="C44" s="57" t="s">
        <v>753</v>
      </c>
      <c r="D44" s="58">
        <f>Invoice!B48</f>
        <v>2</v>
      </c>
      <c r="E44" s="59">
        <f>'Shipping Invoice'!J48*$N$1</f>
        <v>9.0399999999999991</v>
      </c>
      <c r="F44" s="59">
        <f t="shared" si="0"/>
        <v>18.079999999999998</v>
      </c>
      <c r="G44" s="60">
        <f t="shared" si="1"/>
        <v>9.0399999999999991</v>
      </c>
      <c r="H44" s="63">
        <f t="shared" si="2"/>
        <v>18.079999999999998</v>
      </c>
    </row>
    <row r="45" spans="1:8" s="62" customFormat="1" ht="36">
      <c r="A45" s="56" t="str">
        <f>IF((LEN('Copy paste to Here'!G49))&gt;5,((CONCATENATE('Copy paste to Here'!G49," &amp; ",'Copy paste to Here'!D49,"  &amp;  ",'Copy paste to Here'!E49))),"Empty Cell")</f>
        <v>Clear bio flexible belly banana, 14g (1.6mm) with a 5mm and a 10mm jewel ball - length 5/8'' (16mm) ''cut to fit to your size'' &amp; Crystal Color: Aquamarine  &amp;  Color: Clear</v>
      </c>
      <c r="B45" s="57" t="str">
        <f>'Copy paste to Here'!C49</f>
        <v>BNOCC</v>
      </c>
      <c r="C45" s="57" t="s">
        <v>755</v>
      </c>
      <c r="D45" s="58">
        <f>Invoice!B49</f>
        <v>2</v>
      </c>
      <c r="E45" s="59">
        <f>'Shipping Invoice'!J49*$N$1</f>
        <v>51.79</v>
      </c>
      <c r="F45" s="59">
        <f t="shared" si="0"/>
        <v>103.58</v>
      </c>
      <c r="G45" s="60">
        <f t="shared" si="1"/>
        <v>51.79</v>
      </c>
      <c r="H45" s="63">
        <f t="shared" si="2"/>
        <v>103.58</v>
      </c>
    </row>
    <row r="46" spans="1:8" s="62" customFormat="1" ht="24">
      <c r="A46" s="56" t="str">
        <f>IF((LEN('Copy paste to Here'!G50))&gt;5,((CONCATENATE('Copy paste to Here'!G50," &amp; ",'Copy paste to Here'!D50,"  &amp;  ",'Copy paste to Here'!E50))),"Empty Cell")</f>
        <v>Bioflexible belly piercing retainer, 16g to 14g (1.6mm to 1.2mm) with rubber O-ring &amp; Length: 10mm  &amp;  Gauge: 1.6mm</v>
      </c>
      <c r="B46" s="57" t="str">
        <f>'Copy paste to Here'!C50</f>
        <v>BNRT</v>
      </c>
      <c r="C46" s="57" t="s">
        <v>612</v>
      </c>
      <c r="D46" s="58">
        <f>Invoice!B50</f>
        <v>0</v>
      </c>
      <c r="E46" s="59">
        <f>'Shipping Invoice'!J50*$N$1</f>
        <v>4.87</v>
      </c>
      <c r="F46" s="59">
        <f t="shared" si="0"/>
        <v>0</v>
      </c>
      <c r="G46" s="60">
        <f t="shared" si="1"/>
        <v>4.87</v>
      </c>
      <c r="H46" s="63">
        <f t="shared" si="2"/>
        <v>0</v>
      </c>
    </row>
    <row r="47" spans="1:8" s="62" customFormat="1" ht="24">
      <c r="A47" s="56" t="str">
        <f>IF((LEN('Copy paste to Here'!G51))&gt;5,((CONCATENATE('Copy paste to Here'!G51," &amp; ",'Copy paste to Here'!D51,"  &amp;  ",'Copy paste to Here'!E51))),"Empty Cell")</f>
        <v xml:space="preserve">Surgical steel circular barbell, 18g (1mm) with two 3mm balls &amp; Length: 6mm  &amp;  </v>
      </c>
      <c r="B47" s="57" t="str">
        <f>'Copy paste to Here'!C51</f>
        <v>CB18B3</v>
      </c>
      <c r="C47" s="57" t="s">
        <v>757</v>
      </c>
      <c r="D47" s="58">
        <f>Invoice!B51</f>
        <v>2</v>
      </c>
      <c r="E47" s="59">
        <f>'Shipping Invoice'!J51*$N$1</f>
        <v>10.08</v>
      </c>
      <c r="F47" s="59">
        <f t="shared" si="0"/>
        <v>20.16</v>
      </c>
      <c r="G47" s="60">
        <f t="shared" si="1"/>
        <v>10.08</v>
      </c>
      <c r="H47" s="63">
        <f t="shared" si="2"/>
        <v>20.16</v>
      </c>
    </row>
    <row r="48" spans="1:8" s="62" customFormat="1" ht="24">
      <c r="A48" s="56" t="str">
        <f>IF((LEN('Copy paste to Here'!G52))&gt;5,((CONCATENATE('Copy paste to Here'!G52," &amp; ",'Copy paste to Here'!D52,"  &amp;  ",'Copy paste to Here'!E52))),"Empty Cell")</f>
        <v xml:space="preserve">Surgical steel circular barbell, 18g (1mm) with two 3mm balls &amp; Length: 8mm  &amp;  </v>
      </c>
      <c r="B48" s="57" t="str">
        <f>'Copy paste to Here'!C52</f>
        <v>CB18B3</v>
      </c>
      <c r="C48" s="57" t="s">
        <v>757</v>
      </c>
      <c r="D48" s="58">
        <f>Invoice!B52</f>
        <v>12</v>
      </c>
      <c r="E48" s="59">
        <f>'Shipping Invoice'!J52*$N$1</f>
        <v>10.08</v>
      </c>
      <c r="F48" s="59">
        <f t="shared" si="0"/>
        <v>120.96000000000001</v>
      </c>
      <c r="G48" s="60">
        <f t="shared" si="1"/>
        <v>10.08</v>
      </c>
      <c r="H48" s="63">
        <f t="shared" si="2"/>
        <v>120.96000000000001</v>
      </c>
    </row>
    <row r="49" spans="1:8" s="62" customFormat="1" ht="24">
      <c r="A49" s="56" t="str">
        <f>IF((LEN('Copy paste to Here'!G53))&gt;5,((CONCATENATE('Copy paste to Here'!G53," &amp; ",'Copy paste to Here'!D53,"  &amp;  ",'Copy paste to Here'!E53))),"Empty Cell")</f>
        <v xml:space="preserve">Surgical steel circular barbell, 20g (0.8mm) with two 3mm balls &amp; Length: 6mm  &amp;  </v>
      </c>
      <c r="B49" s="57" t="str">
        <f>'Copy paste to Here'!C53</f>
        <v>CB20B</v>
      </c>
      <c r="C49" s="57" t="s">
        <v>759</v>
      </c>
      <c r="D49" s="58">
        <f>Invoice!B53</f>
        <v>2</v>
      </c>
      <c r="E49" s="59">
        <f>'Shipping Invoice'!J53*$N$1</f>
        <v>13.56</v>
      </c>
      <c r="F49" s="59">
        <f t="shared" si="0"/>
        <v>27.12</v>
      </c>
      <c r="G49" s="60">
        <f t="shared" si="1"/>
        <v>13.56</v>
      </c>
      <c r="H49" s="63">
        <f t="shared" si="2"/>
        <v>27.12</v>
      </c>
    </row>
    <row r="50" spans="1:8" s="62" customFormat="1" ht="25.5">
      <c r="A50" s="56" t="str">
        <f>IF((LEN('Copy paste to Here'!G54))&gt;5,((CONCATENATE('Copy paste to Here'!G54," &amp; ",'Copy paste to Here'!D54,"  &amp;  ",'Copy paste to Here'!E54))),"Empty Cell")</f>
        <v xml:space="preserve">PVD plated surgical steel circular barbell, 18g (1mm) with two 3mm cones &amp; Length: 8mm  &amp;  </v>
      </c>
      <c r="B50" s="57" t="str">
        <f>'Copy paste to Here'!C54</f>
        <v>CBETCN18</v>
      </c>
      <c r="C50" s="57" t="s">
        <v>761</v>
      </c>
      <c r="D50" s="58">
        <f>Invoice!B54</f>
        <v>2</v>
      </c>
      <c r="E50" s="59">
        <f>'Shipping Invoice'!J54*$N$1</f>
        <v>20.51</v>
      </c>
      <c r="F50" s="59">
        <f t="shared" si="0"/>
        <v>41.02</v>
      </c>
      <c r="G50" s="60">
        <f t="shared" si="1"/>
        <v>20.51</v>
      </c>
      <c r="H50" s="63">
        <f t="shared" si="2"/>
        <v>41.02</v>
      </c>
    </row>
    <row r="51" spans="1:8" s="62" customFormat="1" ht="24">
      <c r="A51" s="56" t="str">
        <f>IF((LEN('Copy paste to Here'!G55))&gt;5,((CONCATENATE('Copy paste to Here'!G55," &amp; ",'Copy paste to Here'!D55,"  &amp;  ",'Copy paste to Here'!E55))),"Empty Cell")</f>
        <v xml:space="preserve">Rose gold PVD plated surgical steel circular barbell, 16g (1.2mm) with two 3mm balls &amp; Length: 10mm  &amp;  </v>
      </c>
      <c r="B51" s="57" t="str">
        <f>'Copy paste to Here'!C55</f>
        <v>CBETTB</v>
      </c>
      <c r="C51" s="57" t="s">
        <v>763</v>
      </c>
      <c r="D51" s="58">
        <f>Invoice!B55</f>
        <v>2</v>
      </c>
      <c r="E51" s="59">
        <f>'Shipping Invoice'!J55*$N$1</f>
        <v>20.51</v>
      </c>
      <c r="F51" s="59">
        <f t="shared" si="0"/>
        <v>41.02</v>
      </c>
      <c r="G51" s="60">
        <f t="shared" si="1"/>
        <v>20.51</v>
      </c>
      <c r="H51" s="63">
        <f t="shared" si="2"/>
        <v>41.02</v>
      </c>
    </row>
    <row r="52" spans="1:8" s="62" customFormat="1" ht="24">
      <c r="A52" s="56" t="str">
        <f>IF((LEN('Copy paste to Here'!G56))&gt;5,((CONCATENATE('Copy paste to Here'!G56," &amp; ",'Copy paste to Here'!D56,"  &amp;  ",'Copy paste to Here'!E56))),"Empty Cell")</f>
        <v>PVD plated surgical steel circular barbell 18g (1mm) with two 3mm balls &amp; Length: 8mm  &amp;  Color: Black</v>
      </c>
      <c r="B52" s="57" t="str">
        <f>'Copy paste to Here'!C56</f>
        <v>CBT18B3</v>
      </c>
      <c r="C52" s="57" t="s">
        <v>765</v>
      </c>
      <c r="D52" s="58">
        <f>Invoice!B56</f>
        <v>2</v>
      </c>
      <c r="E52" s="59">
        <f>'Shipping Invoice'!J56*$N$1</f>
        <v>22.94</v>
      </c>
      <c r="F52" s="59">
        <f t="shared" si="0"/>
        <v>45.88</v>
      </c>
      <c r="G52" s="60">
        <f t="shared" si="1"/>
        <v>22.94</v>
      </c>
      <c r="H52" s="63">
        <f t="shared" si="2"/>
        <v>45.88</v>
      </c>
    </row>
    <row r="53" spans="1:8" s="62" customFormat="1" ht="24">
      <c r="A53" s="56" t="str">
        <f>IF((LEN('Copy paste to Here'!G57))&gt;5,((CONCATENATE('Copy paste to Here'!G57," &amp; ",'Copy paste to Here'!D57,"  &amp;  ",'Copy paste to Here'!E57))),"Empty Cell")</f>
        <v>PVD plated surgical steel circular barbell 18g (1mm) with two 3mm balls &amp; Length: 8mm  &amp;  Color: Gold</v>
      </c>
      <c r="B53" s="57" t="str">
        <f>'Copy paste to Here'!C57</f>
        <v>CBT18B3</v>
      </c>
      <c r="C53" s="57" t="s">
        <v>765</v>
      </c>
      <c r="D53" s="58">
        <f>Invoice!B57</f>
        <v>20</v>
      </c>
      <c r="E53" s="59">
        <f>'Shipping Invoice'!J57*$N$1</f>
        <v>22.94</v>
      </c>
      <c r="F53" s="59">
        <f t="shared" si="0"/>
        <v>458.8</v>
      </c>
      <c r="G53" s="60">
        <f t="shared" si="1"/>
        <v>22.94</v>
      </c>
      <c r="H53" s="63">
        <f t="shared" si="2"/>
        <v>458.8</v>
      </c>
    </row>
    <row r="54" spans="1:8" s="62" customFormat="1" ht="24">
      <c r="A54" s="56" t="str">
        <f>IF((LEN('Copy paste to Here'!G58))&gt;5,((CONCATENATE('Copy paste to Here'!G58," &amp; ",'Copy paste to Here'!D58,"  &amp;  ",'Copy paste to Here'!E58))),"Empty Cell")</f>
        <v>PVD plated surgical steel circular barbell 20g (0.8mm) with two 3mm cones &amp; Length: 10mm  &amp;  Color: Black</v>
      </c>
      <c r="B54" s="57" t="str">
        <f>'Copy paste to Here'!C58</f>
        <v>CBT20CN</v>
      </c>
      <c r="C54" s="57" t="s">
        <v>767</v>
      </c>
      <c r="D54" s="58">
        <f>Invoice!B58</f>
        <v>4</v>
      </c>
      <c r="E54" s="59">
        <f>'Shipping Invoice'!J58*$N$1</f>
        <v>23.98</v>
      </c>
      <c r="F54" s="59">
        <f t="shared" si="0"/>
        <v>95.92</v>
      </c>
      <c r="G54" s="60">
        <f t="shared" si="1"/>
        <v>23.98</v>
      </c>
      <c r="H54" s="63">
        <f t="shared" si="2"/>
        <v>95.92</v>
      </c>
    </row>
    <row r="55" spans="1:8" s="62" customFormat="1" ht="24">
      <c r="A55" s="56" t="str">
        <f>IF((LEN('Copy paste to Here'!G59))&gt;5,((CONCATENATE('Copy paste to Here'!G59," &amp; ",'Copy paste to Here'!D59,"  &amp;  ",'Copy paste to Here'!E59))),"Empty Cell")</f>
        <v xml:space="preserve">High polished surgical steel double flared flesh tunnel - size 12g to 2'' (2mm - 52mm) &amp; Gauge: 8mm  &amp;  </v>
      </c>
      <c r="B55" s="57" t="str">
        <f>'Copy paste to Here'!C59</f>
        <v>DPG</v>
      </c>
      <c r="C55" s="57" t="s">
        <v>839</v>
      </c>
      <c r="D55" s="58">
        <f>Invoice!B59</f>
        <v>6</v>
      </c>
      <c r="E55" s="59">
        <f>'Shipping Invoice'!J59*$N$1</f>
        <v>22.25</v>
      </c>
      <c r="F55" s="59">
        <f t="shared" si="0"/>
        <v>133.5</v>
      </c>
      <c r="G55" s="60">
        <f t="shared" si="1"/>
        <v>22.25</v>
      </c>
      <c r="H55" s="63">
        <f t="shared" si="2"/>
        <v>133.5</v>
      </c>
    </row>
    <row r="56" spans="1:8" s="62" customFormat="1" ht="24">
      <c r="A56" s="56" t="str">
        <f>IF((LEN('Copy paste to Here'!G60))&gt;5,((CONCATENATE('Copy paste to Here'!G60," &amp; ",'Copy paste to Here'!D60,"  &amp;  ",'Copy paste to Here'!E60))),"Empty Cell")</f>
        <v xml:space="preserve">Bio flexible eyebrow retainer, 16g (1.2mm) - length 1/4'' to 1/2'' (6mm to 12mm) &amp; Length: 6mm  &amp;  </v>
      </c>
      <c r="B56" s="57" t="str">
        <f>'Copy paste to Here'!C60</f>
        <v>EBRT</v>
      </c>
      <c r="C56" s="57" t="s">
        <v>771</v>
      </c>
      <c r="D56" s="58">
        <f>Invoice!B60</f>
        <v>5</v>
      </c>
      <c r="E56" s="59">
        <f>'Shipping Invoice'!J60*$N$1</f>
        <v>4.87</v>
      </c>
      <c r="F56" s="59">
        <f t="shared" si="0"/>
        <v>24.35</v>
      </c>
      <c r="G56" s="60">
        <f t="shared" si="1"/>
        <v>4.87</v>
      </c>
      <c r="H56" s="63">
        <f t="shared" si="2"/>
        <v>24.35</v>
      </c>
    </row>
    <row r="57" spans="1:8" s="62" customFormat="1" ht="24">
      <c r="A57" s="56" t="str">
        <f>IF((LEN('Copy paste to Here'!G61))&gt;5,((CONCATENATE('Copy paste to Here'!G61," &amp; ",'Copy paste to Here'!D61,"  &amp;  ",'Copy paste to Here'!E61))),"Empty Cell")</f>
        <v>Bioflex belly banana, 14g (1.6mm) with 5 and 8mm ball &amp; Length: 10mm  &amp;  Color: Clear</v>
      </c>
      <c r="B57" s="57" t="str">
        <f>'Copy paste to Here'!C61</f>
        <v>FBNUV</v>
      </c>
      <c r="C57" s="57" t="s">
        <v>772</v>
      </c>
      <c r="D57" s="58">
        <f>Invoice!B61</f>
        <v>22</v>
      </c>
      <c r="E57" s="59">
        <f>'Shipping Invoice'!J61*$N$1</f>
        <v>9.0399999999999991</v>
      </c>
      <c r="F57" s="59">
        <f t="shared" si="0"/>
        <v>198.88</v>
      </c>
      <c r="G57" s="60">
        <f t="shared" si="1"/>
        <v>9.0399999999999991</v>
      </c>
      <c r="H57" s="63">
        <f t="shared" si="2"/>
        <v>198.88</v>
      </c>
    </row>
    <row r="58" spans="1:8" s="62" customFormat="1" ht="24">
      <c r="A58" s="56" t="str">
        <f>IF((LEN('Copy paste to Here'!G62))&gt;5,((CONCATENATE('Copy paste to Here'!G62," &amp; ",'Copy paste to Here'!D62,"  &amp;  ",'Copy paste to Here'!E62))),"Empty Cell")</f>
        <v>Bioflex belly banana, 14g (1.6mm) with 5 and 8mm ball &amp; Length: 12mm  &amp;  Color: Clear</v>
      </c>
      <c r="B58" s="57" t="str">
        <f>'Copy paste to Here'!C62</f>
        <v>FBNUV</v>
      </c>
      <c r="C58" s="57" t="s">
        <v>772</v>
      </c>
      <c r="D58" s="58">
        <f>Invoice!B62</f>
        <v>4</v>
      </c>
      <c r="E58" s="59">
        <f>'Shipping Invoice'!J62*$N$1</f>
        <v>9.0399999999999991</v>
      </c>
      <c r="F58" s="59">
        <f t="shared" si="0"/>
        <v>36.159999999999997</v>
      </c>
      <c r="G58" s="60">
        <f t="shared" si="1"/>
        <v>9.0399999999999991</v>
      </c>
      <c r="H58" s="63">
        <f t="shared" si="2"/>
        <v>36.159999999999997</v>
      </c>
    </row>
    <row r="59" spans="1:8" s="62" customFormat="1" ht="24">
      <c r="A59" s="56" t="str">
        <f>IF((LEN('Copy paste to Here'!G63))&gt;5,((CONCATENATE('Copy paste to Here'!G63," &amp; ",'Copy paste to Here'!D63,"  &amp;  ",'Copy paste to Here'!E63))),"Empty Cell")</f>
        <v>Silicone double flared flesh tunnel &amp; Gauge: 16mm  &amp;  Color: Black</v>
      </c>
      <c r="B59" s="57" t="str">
        <f>'Copy paste to Here'!C63</f>
        <v>FTSI</v>
      </c>
      <c r="C59" s="57" t="s">
        <v>840</v>
      </c>
      <c r="D59" s="58">
        <f>Invoice!B63</f>
        <v>8</v>
      </c>
      <c r="E59" s="59">
        <f>'Shipping Invoice'!J63*$N$1</f>
        <v>22.94</v>
      </c>
      <c r="F59" s="59">
        <f t="shared" si="0"/>
        <v>183.52</v>
      </c>
      <c r="G59" s="60">
        <f t="shared" si="1"/>
        <v>22.94</v>
      </c>
      <c r="H59" s="63">
        <f t="shared" si="2"/>
        <v>183.52</v>
      </c>
    </row>
    <row r="60" spans="1:8" s="62" customFormat="1" ht="25.5">
      <c r="A60" s="56" t="str">
        <f>IF((LEN('Copy paste to Here'!G64))&gt;5,((CONCATENATE('Copy paste to Here'!G64," &amp; ",'Copy paste to Here'!D64,"  &amp;  ",'Copy paste to Here'!E64))),"Empty Cell")</f>
        <v>Silicone double flared flesh tunnel &amp; Gauge: 18mm  &amp;  Color: Black</v>
      </c>
      <c r="B60" s="57" t="str">
        <f>'Copy paste to Here'!C64</f>
        <v>FTSI</v>
      </c>
      <c r="C60" s="57" t="s">
        <v>841</v>
      </c>
      <c r="D60" s="58">
        <f>Invoice!B64</f>
        <v>14</v>
      </c>
      <c r="E60" s="59">
        <f>'Shipping Invoice'!J64*$N$1</f>
        <v>24.33</v>
      </c>
      <c r="F60" s="59">
        <f t="shared" si="0"/>
        <v>340.62</v>
      </c>
      <c r="G60" s="60">
        <f t="shared" si="1"/>
        <v>24.33</v>
      </c>
      <c r="H60" s="63">
        <f t="shared" si="2"/>
        <v>340.62</v>
      </c>
    </row>
    <row r="61" spans="1:8" s="62" customFormat="1" ht="25.5">
      <c r="A61" s="56" t="str">
        <f>IF((LEN('Copy paste to Here'!G65))&gt;5,((CONCATENATE('Copy paste to Here'!G65," &amp; ",'Copy paste to Here'!D65,"  &amp;  ",'Copy paste to Here'!E65))),"Empty Cell")</f>
        <v>Silicone double flared flesh tunnel &amp; Gauge: 20mm  &amp;  Color: Black</v>
      </c>
      <c r="B61" s="57" t="str">
        <f>'Copy paste to Here'!C65</f>
        <v>FTSI</v>
      </c>
      <c r="C61" s="57" t="s">
        <v>842</v>
      </c>
      <c r="D61" s="58">
        <f>Invoice!B65</f>
        <v>2</v>
      </c>
      <c r="E61" s="59">
        <f>'Shipping Invoice'!J65*$N$1</f>
        <v>26.76</v>
      </c>
      <c r="F61" s="59">
        <f t="shared" si="0"/>
        <v>53.52</v>
      </c>
      <c r="G61" s="60">
        <f t="shared" si="1"/>
        <v>26.76</v>
      </c>
      <c r="H61" s="63">
        <f t="shared" si="2"/>
        <v>53.52</v>
      </c>
    </row>
    <row r="62" spans="1:8" s="62" customFormat="1" ht="24">
      <c r="A62" s="56" t="str">
        <f>IF((LEN('Copy paste to Here'!G66))&gt;5,((CONCATENATE('Copy paste to Here'!G66," &amp; ",'Copy paste to Here'!D66,"  &amp;  ",'Copy paste to Here'!E66))),"Empty Cell")</f>
        <v>PVD plated 316L steel labret, 18g (1mm) with 3mm ball &amp; Color: High Polish  &amp;  Length: 12mm</v>
      </c>
      <c r="B62" s="57" t="str">
        <f>'Copy paste to Here'!C66</f>
        <v>LB18B3</v>
      </c>
      <c r="C62" s="57" t="s">
        <v>779</v>
      </c>
      <c r="D62" s="58">
        <f>Invoice!B66</f>
        <v>8</v>
      </c>
      <c r="E62" s="59">
        <f>'Shipping Invoice'!J66*$N$1</f>
        <v>6.6</v>
      </c>
      <c r="F62" s="59">
        <f t="shared" si="0"/>
        <v>52.8</v>
      </c>
      <c r="G62" s="60">
        <f t="shared" si="1"/>
        <v>6.6</v>
      </c>
      <c r="H62" s="63">
        <f t="shared" si="2"/>
        <v>52.8</v>
      </c>
    </row>
    <row r="63" spans="1:8" s="62" customFormat="1" ht="24">
      <c r="A63" s="56" t="str">
        <f>IF((LEN('Copy paste to Here'!G67))&gt;5,((CONCATENATE('Copy paste to Here'!G67," &amp; ",'Copy paste to Here'!D67,"  &amp;  ",'Copy paste to Here'!E67))),"Empty Cell")</f>
        <v xml:space="preserve">Surgical steel labret, 18g (1mm) with 3mm cone &amp; Length: 10mm  &amp;  </v>
      </c>
      <c r="B63" s="57" t="str">
        <f>'Copy paste to Here'!C67</f>
        <v>LB18CN3</v>
      </c>
      <c r="C63" s="57" t="s">
        <v>781</v>
      </c>
      <c r="D63" s="58">
        <f>Invoice!B67</f>
        <v>2</v>
      </c>
      <c r="E63" s="59">
        <f>'Shipping Invoice'!J67*$N$1</f>
        <v>8.34</v>
      </c>
      <c r="F63" s="59">
        <f t="shared" si="0"/>
        <v>16.68</v>
      </c>
      <c r="G63" s="60">
        <f t="shared" si="1"/>
        <v>8.34</v>
      </c>
      <c r="H63" s="63">
        <f t="shared" si="2"/>
        <v>16.68</v>
      </c>
    </row>
    <row r="64" spans="1:8" s="62" customFormat="1" ht="48">
      <c r="A64" s="56" t="str">
        <f>IF((LEN('Copy paste to Here'!G68))&gt;5,((CONCATENATE('Copy paste to Here'!G68," &amp; ",'Copy paste to Here'!D68,"  &amp;  ",'Copy paste to Here'!E68))),"Empty Cell")</f>
        <v>Internally threaded 316L steel labret, 16g (1.2mm) with a upper 2 -5mm prong set round CZ stone (attachments are made from surgical steel) &amp; Length: 6mm with 3mm top part  &amp;  Cz Color: Clear</v>
      </c>
      <c r="B64" s="57" t="str">
        <f>'Copy paste to Here'!C68</f>
        <v>LBCZIN</v>
      </c>
      <c r="C64" s="57" t="s">
        <v>843</v>
      </c>
      <c r="D64" s="58">
        <f>Invoice!B68</f>
        <v>3</v>
      </c>
      <c r="E64" s="59">
        <f>'Shipping Invoice'!J68*$N$1</f>
        <v>43.45</v>
      </c>
      <c r="F64" s="59">
        <f t="shared" si="0"/>
        <v>130.35000000000002</v>
      </c>
      <c r="G64" s="60">
        <f t="shared" si="1"/>
        <v>43.45</v>
      </c>
      <c r="H64" s="63">
        <f t="shared" si="2"/>
        <v>130.35000000000002</v>
      </c>
    </row>
    <row r="65" spans="1:8" s="62" customFormat="1" ht="24">
      <c r="A65" s="56" t="str">
        <f>IF((LEN('Copy paste to Here'!G69))&gt;5,((CONCATENATE('Copy paste to Here'!G69," &amp; ",'Copy paste to Here'!D69,"  &amp;  ",'Copy paste to Here'!E69))),"Empty Cell")</f>
        <v xml:space="preserve">Bio flexible labret, 16g (1.2mm) with a 3mm push in steel ball &amp; Length: 6mm  &amp;  </v>
      </c>
      <c r="B65" s="57" t="str">
        <f>'Copy paste to Here'!C69</f>
        <v>LBIB</v>
      </c>
      <c r="C65" s="57" t="s">
        <v>785</v>
      </c>
      <c r="D65" s="58">
        <f>Invoice!B69</f>
        <v>5</v>
      </c>
      <c r="E65" s="59">
        <f>'Shipping Invoice'!J69*$N$1</f>
        <v>10.08</v>
      </c>
      <c r="F65" s="59">
        <f t="shared" si="0"/>
        <v>50.4</v>
      </c>
      <c r="G65" s="60">
        <f t="shared" si="1"/>
        <v>10.08</v>
      </c>
      <c r="H65" s="63">
        <f t="shared" si="2"/>
        <v>50.4</v>
      </c>
    </row>
    <row r="66" spans="1:8" s="62" customFormat="1" ht="24">
      <c r="A66" s="56" t="str">
        <f>IF((LEN('Copy paste to Here'!G70))&gt;5,((CONCATENATE('Copy paste to Here'!G70," &amp; ",'Copy paste to Here'!D70,"  &amp;  ",'Copy paste to Here'!E70))),"Empty Cell")</f>
        <v xml:space="preserve">Bio flexible labret, 16g (1.2mm) with a 3mm push in steel ball &amp; Length: 8mm  &amp;  </v>
      </c>
      <c r="B66" s="57" t="str">
        <f>'Copy paste to Here'!C70</f>
        <v>LBIB</v>
      </c>
      <c r="C66" s="57" t="s">
        <v>785</v>
      </c>
      <c r="D66" s="58">
        <f>Invoice!B70</f>
        <v>5</v>
      </c>
      <c r="E66" s="59">
        <f>'Shipping Invoice'!J70*$N$1</f>
        <v>10.08</v>
      </c>
      <c r="F66" s="59">
        <f t="shared" si="0"/>
        <v>50.4</v>
      </c>
      <c r="G66" s="60">
        <f t="shared" si="1"/>
        <v>10.08</v>
      </c>
      <c r="H66" s="63">
        <f t="shared" si="2"/>
        <v>50.4</v>
      </c>
    </row>
    <row r="67" spans="1:8" s="62" customFormat="1" ht="24">
      <c r="A67" s="56" t="str">
        <f>IF((LEN('Copy paste to Here'!G71))&gt;5,((CONCATENATE('Copy paste to Here'!G71," &amp; ",'Copy paste to Here'!D71,"  &amp;  ",'Copy paste to Here'!E71))),"Empty Cell")</f>
        <v xml:space="preserve">Bio flexible labret, 16g (1.2mm) with a 3mm push in steel ball &amp; Length: 10mm  &amp;  </v>
      </c>
      <c r="B67" s="57" t="str">
        <f>'Copy paste to Here'!C71</f>
        <v>LBIB</v>
      </c>
      <c r="C67" s="57" t="s">
        <v>785</v>
      </c>
      <c r="D67" s="58">
        <f>Invoice!B71</f>
        <v>5</v>
      </c>
      <c r="E67" s="59">
        <f>'Shipping Invoice'!J71*$N$1</f>
        <v>10.08</v>
      </c>
      <c r="F67" s="59">
        <f t="shared" si="0"/>
        <v>50.4</v>
      </c>
      <c r="G67" s="60">
        <f t="shared" si="1"/>
        <v>10.08</v>
      </c>
      <c r="H67" s="63">
        <f t="shared" si="2"/>
        <v>50.4</v>
      </c>
    </row>
    <row r="68" spans="1:8" s="62" customFormat="1" ht="24">
      <c r="A68" s="56" t="str">
        <f>IF((LEN('Copy paste to Here'!G72))&gt;5,((CONCATENATE('Copy paste to Here'!G72," &amp; ",'Copy paste to Here'!D72,"  &amp;  ",'Copy paste to Here'!E72))),"Empty Cell")</f>
        <v>Clear bio flexible labret, 16g (1.2mm) with a 316L steel push in 2mm flat jewel ball top &amp; Length: 6mm  &amp;  Crystal Color: Emerald</v>
      </c>
      <c r="B68" s="57" t="str">
        <f>'Copy paste to Here'!C72</f>
        <v>LBIJ</v>
      </c>
      <c r="C68" s="57" t="s">
        <v>787</v>
      </c>
      <c r="D68" s="58">
        <f>Invoice!B72</f>
        <v>2</v>
      </c>
      <c r="E68" s="59">
        <f>'Shipping Invoice'!J72*$N$1</f>
        <v>11.82</v>
      </c>
      <c r="F68" s="59">
        <f t="shared" si="0"/>
        <v>23.64</v>
      </c>
      <c r="G68" s="60">
        <f t="shared" si="1"/>
        <v>11.82</v>
      </c>
      <c r="H68" s="63">
        <f t="shared" si="2"/>
        <v>23.64</v>
      </c>
    </row>
    <row r="69" spans="1:8" s="62" customFormat="1" ht="36">
      <c r="A69" s="56" t="str">
        <f>IF((LEN('Copy paste to Here'!G73))&gt;5,((CONCATENATE('Copy paste to Here'!G73," &amp; ",'Copy paste to Here'!D73,"  &amp;  ",'Copy paste to Here'!E73))),"Empty Cell")</f>
        <v>Surgical steel internally threaded labret, 16g (1.2mm) with bezel set jewel flat head sized 1.5mm to 4mm for triple tragus piercings &amp; Length: 8mm with 3mm top part  &amp;  Crystal Color: Sapphire</v>
      </c>
      <c r="B69" s="57" t="str">
        <f>'Copy paste to Here'!C73</f>
        <v>LBIRC</v>
      </c>
      <c r="C69" s="57" t="s">
        <v>844</v>
      </c>
      <c r="D69" s="58">
        <f>Invoice!B73</f>
        <v>2</v>
      </c>
      <c r="E69" s="59">
        <f>'Shipping Invoice'!J73*$N$1</f>
        <v>29.2</v>
      </c>
      <c r="F69" s="59">
        <f t="shared" si="0"/>
        <v>58.4</v>
      </c>
      <c r="G69" s="60">
        <f t="shared" si="1"/>
        <v>29.2</v>
      </c>
      <c r="H69" s="63">
        <f t="shared" si="2"/>
        <v>58.4</v>
      </c>
    </row>
    <row r="70" spans="1:8" s="62" customFormat="1" ht="25.5">
      <c r="A70" s="56" t="str">
        <f>IF((LEN('Copy paste to Here'!G74))&gt;5,((CONCATENATE('Copy paste to Here'!G74," &amp; ",'Copy paste to Here'!D74,"  &amp;  ",'Copy paste to Here'!E74))),"Empty Cell")</f>
        <v>Clear bio flexible labret, 16g (1.2mm) with a push in 3mm solid color acrylic cone &amp; Length: 8mm  &amp;  Color: Black</v>
      </c>
      <c r="B70" s="57" t="str">
        <f>'Copy paste to Here'!C74</f>
        <v>LBISACN3</v>
      </c>
      <c r="C70" s="57" t="s">
        <v>791</v>
      </c>
      <c r="D70" s="58">
        <f>Invoice!B74</f>
        <v>2</v>
      </c>
      <c r="E70" s="59">
        <f>'Shipping Invoice'!J74*$N$1</f>
        <v>10.08</v>
      </c>
      <c r="F70" s="59">
        <f t="shared" si="0"/>
        <v>20.16</v>
      </c>
      <c r="G70" s="60">
        <f t="shared" si="1"/>
        <v>10.08</v>
      </c>
      <c r="H70" s="63">
        <f t="shared" si="2"/>
        <v>20.16</v>
      </c>
    </row>
    <row r="71" spans="1:8" s="62" customFormat="1" ht="24">
      <c r="A71" s="56" t="str">
        <f>IF((LEN('Copy paste to Here'!G75))&gt;5,((CONCATENATE('Copy paste to Here'!G75," &amp; ",'Copy paste to Here'!D75,"  &amp;  ",'Copy paste to Here'!E75))),"Empty Cell")</f>
        <v>16g Flexible acrylic labret retainer with push in disc &amp; Length: 6mm  &amp;  Color: Clear</v>
      </c>
      <c r="B71" s="57" t="str">
        <f>'Copy paste to Here'!C75</f>
        <v>LBRT16</v>
      </c>
      <c r="C71" s="57" t="s">
        <v>793</v>
      </c>
      <c r="D71" s="58">
        <f>Invoice!B75</f>
        <v>6</v>
      </c>
      <c r="E71" s="59">
        <f>'Shipping Invoice'!J75*$N$1</f>
        <v>4.87</v>
      </c>
      <c r="F71" s="59">
        <f t="shared" si="0"/>
        <v>29.22</v>
      </c>
      <c r="G71" s="60">
        <f t="shared" si="1"/>
        <v>4.87</v>
      </c>
      <c r="H71" s="63">
        <f t="shared" si="2"/>
        <v>29.22</v>
      </c>
    </row>
    <row r="72" spans="1:8" s="62" customFormat="1" ht="24">
      <c r="A72" s="56" t="str">
        <f>IF((LEN('Copy paste to Here'!G76))&gt;5,((CONCATENATE('Copy paste to Here'!G76," &amp; ",'Copy paste to Here'!D76,"  &amp;  ",'Copy paste to Here'!E76))),"Empty Cell")</f>
        <v>16g Flexible acrylic labret retainer with push in disc &amp; Length: 8mm  &amp;  Color: Clear</v>
      </c>
      <c r="B72" s="57" t="str">
        <f>'Copy paste to Here'!C76</f>
        <v>LBRT16</v>
      </c>
      <c r="C72" s="57" t="s">
        <v>793</v>
      </c>
      <c r="D72" s="58">
        <f>Invoice!B76</f>
        <v>6</v>
      </c>
      <c r="E72" s="59">
        <f>'Shipping Invoice'!J76*$N$1</f>
        <v>4.87</v>
      </c>
      <c r="F72" s="59">
        <f t="shared" si="0"/>
        <v>29.22</v>
      </c>
      <c r="G72" s="60">
        <f t="shared" si="1"/>
        <v>4.87</v>
      </c>
      <c r="H72" s="63">
        <f t="shared" si="2"/>
        <v>29.22</v>
      </c>
    </row>
    <row r="73" spans="1:8" s="62" customFormat="1" ht="24">
      <c r="A73" s="56" t="str">
        <f>IF((LEN('Copy paste to Here'!G77))&gt;5,((CONCATENATE('Copy paste to Here'!G77," &amp; ",'Copy paste to Here'!D77,"  &amp;  ",'Copy paste to Here'!E77))),"Empty Cell")</f>
        <v>16g Flexible acrylic labret retainer with push in disc &amp; Length: 10mm  &amp;  Color: Clear</v>
      </c>
      <c r="B73" s="57" t="str">
        <f>'Copy paste to Here'!C77</f>
        <v>LBRT16</v>
      </c>
      <c r="C73" s="57" t="s">
        <v>793</v>
      </c>
      <c r="D73" s="58">
        <f>Invoice!B77</f>
        <v>6</v>
      </c>
      <c r="E73" s="59">
        <f>'Shipping Invoice'!J77*$N$1</f>
        <v>4.87</v>
      </c>
      <c r="F73" s="59">
        <f t="shared" si="0"/>
        <v>29.22</v>
      </c>
      <c r="G73" s="60">
        <f t="shared" si="1"/>
        <v>4.87</v>
      </c>
      <c r="H73" s="63">
        <f t="shared" si="2"/>
        <v>29.22</v>
      </c>
    </row>
    <row r="74" spans="1:8" s="62" customFormat="1" ht="24">
      <c r="A74" s="56" t="str">
        <f>IF((LEN('Copy paste to Here'!G78))&gt;5,((CONCATENATE('Copy paste to Here'!G78," &amp; ",'Copy paste to Here'!D78,"  &amp;  ",'Copy paste to Here'!E78))),"Empty Cell")</f>
        <v>Premium PVD plated surgical steel labret, 16g (1.2mm) with a 3mm ball &amp; Length: 8mm  &amp;  Color: Rainbow</v>
      </c>
      <c r="B74" s="57" t="str">
        <f>'Copy paste to Here'!C78</f>
        <v>LBTB3</v>
      </c>
      <c r="C74" s="57" t="s">
        <v>795</v>
      </c>
      <c r="D74" s="58">
        <f>Invoice!B78</f>
        <v>4</v>
      </c>
      <c r="E74" s="59">
        <f>'Shipping Invoice'!J78*$N$1</f>
        <v>20.51</v>
      </c>
      <c r="F74" s="59">
        <f t="shared" si="0"/>
        <v>82.04</v>
      </c>
      <c r="G74" s="60">
        <f t="shared" si="1"/>
        <v>20.51</v>
      </c>
      <c r="H74" s="63">
        <f t="shared" si="2"/>
        <v>82.04</v>
      </c>
    </row>
    <row r="75" spans="1:8" s="62" customFormat="1" ht="24">
      <c r="A75" s="56" t="str">
        <f>IF((LEN('Copy paste to Here'!G79))&gt;5,((CONCATENATE('Copy paste to Here'!G79," &amp; ",'Copy paste to Here'!D79,"  &amp;  ",'Copy paste to Here'!E79))),"Empty Cell")</f>
        <v xml:space="preserve">Rose gold PVD plated surgical steel labret, 16g (1.2mm) with a 3mm ball &amp; Length: 8mm  &amp;  </v>
      </c>
      <c r="B75" s="57" t="str">
        <f>'Copy paste to Here'!C79</f>
        <v>LBTTB3</v>
      </c>
      <c r="C75" s="57" t="s">
        <v>797</v>
      </c>
      <c r="D75" s="58">
        <f>Invoice!B79</f>
        <v>2</v>
      </c>
      <c r="E75" s="59">
        <f>'Shipping Invoice'!J79*$N$1</f>
        <v>20.51</v>
      </c>
      <c r="F75" s="59">
        <f t="shared" si="0"/>
        <v>41.02</v>
      </c>
      <c r="G75" s="60">
        <f t="shared" si="1"/>
        <v>20.51</v>
      </c>
      <c r="H75" s="63">
        <f t="shared" si="2"/>
        <v>41.02</v>
      </c>
    </row>
    <row r="76" spans="1:8" s="62" customFormat="1" ht="24">
      <c r="A76" s="56" t="str">
        <f>IF((LEN('Copy paste to Here'!G80))&gt;5,((CONCATENATE('Copy paste to Here'!G80," &amp; ",'Copy paste to Here'!D80,"  &amp;  ",'Copy paste to Here'!E80))),"Empty Cell")</f>
        <v xml:space="preserve">Rose gold PVD plated surgical steel labret, 16g (1.2mm) with a 3mm ball &amp; Length: 10mm  &amp;  </v>
      </c>
      <c r="B76" s="57" t="str">
        <f>'Copy paste to Here'!C80</f>
        <v>LBTTB3</v>
      </c>
      <c r="C76" s="57" t="s">
        <v>797</v>
      </c>
      <c r="D76" s="58">
        <f>Invoice!B80</f>
        <v>2</v>
      </c>
      <c r="E76" s="59">
        <f>'Shipping Invoice'!J80*$N$1</f>
        <v>20.51</v>
      </c>
      <c r="F76" s="59">
        <f t="shared" si="0"/>
        <v>41.02</v>
      </c>
      <c r="G76" s="60">
        <f t="shared" si="1"/>
        <v>20.51</v>
      </c>
      <c r="H76" s="63">
        <f t="shared" si="2"/>
        <v>41.02</v>
      </c>
    </row>
    <row r="77" spans="1:8" s="62" customFormat="1" ht="24">
      <c r="A77" s="56" t="str">
        <f>IF((LEN('Copy paste to Here'!G81))&gt;5,((CONCATENATE('Copy paste to Here'!G81," &amp; ",'Copy paste to Here'!D81,"  &amp;  ",'Copy paste to Here'!E81))),"Empty Cell")</f>
        <v xml:space="preserve">Clear acrylic flexible nose bone retainer, 22g (0.6mm) and 20g (0.8mm) with 2mm flat disk shaped top &amp; Gauge: 0.8mm  &amp;  </v>
      </c>
      <c r="B77" s="57" t="str">
        <f>'Copy paste to Here'!C81</f>
        <v>NBRTD</v>
      </c>
      <c r="C77" s="57" t="s">
        <v>799</v>
      </c>
      <c r="D77" s="58">
        <f>Invoice!B81</f>
        <v>25</v>
      </c>
      <c r="E77" s="59">
        <f>'Shipping Invoice'!J81*$N$1</f>
        <v>4.87</v>
      </c>
      <c r="F77" s="59">
        <f t="shared" si="0"/>
        <v>121.75</v>
      </c>
      <c r="G77" s="60">
        <f t="shared" si="1"/>
        <v>4.87</v>
      </c>
      <c r="H77" s="63">
        <f t="shared" si="2"/>
        <v>121.75</v>
      </c>
    </row>
    <row r="78" spans="1:8" s="62" customFormat="1" ht="24">
      <c r="A78" s="56" t="str">
        <f>IF((LEN('Copy paste to Here'!G82))&gt;5,((CONCATENATE('Copy paste to Here'!G82," &amp; ",'Copy paste to Here'!D82,"  &amp;  ",'Copy paste to Here'!E82))),"Empty Cell")</f>
        <v xml:space="preserve">Clear acrylic flexible nose stud retainer, 20g (0.8mm) with 2mm flat disk shaped top &amp;   &amp;  </v>
      </c>
      <c r="B78" s="57" t="str">
        <f>'Copy paste to Here'!C82</f>
        <v>NSRTD</v>
      </c>
      <c r="C78" s="57" t="s">
        <v>802</v>
      </c>
      <c r="D78" s="58">
        <f>Invoice!B82</f>
        <v>1</v>
      </c>
      <c r="E78" s="59">
        <f>'Shipping Invoice'!J82*$N$1</f>
        <v>4.87</v>
      </c>
      <c r="F78" s="59">
        <f t="shared" si="0"/>
        <v>4.87</v>
      </c>
      <c r="G78" s="60">
        <f t="shared" si="1"/>
        <v>4.87</v>
      </c>
      <c r="H78" s="63">
        <f t="shared" si="2"/>
        <v>4.87</v>
      </c>
    </row>
    <row r="79" spans="1:8" s="62" customFormat="1">
      <c r="A79" s="56" t="str">
        <f>IF((LEN('Copy paste to Here'!G83))&gt;5,((CONCATENATE('Copy paste to Here'!G83," &amp; ",'Copy paste to Here'!D83,"  &amp;  ",'Copy paste to Here'!E83))),"Empty Cell")</f>
        <v xml:space="preserve">Amethyst double flared stone plug &amp; Gauge: 8mm  &amp;  </v>
      </c>
      <c r="B79" s="57" t="str">
        <f>'Copy paste to Here'!C83</f>
        <v>PGSFF</v>
      </c>
      <c r="C79" s="57" t="s">
        <v>845</v>
      </c>
      <c r="D79" s="58">
        <f>Invoice!B83</f>
        <v>2</v>
      </c>
      <c r="E79" s="59">
        <f>'Shipping Invoice'!J83*$N$1</f>
        <v>65.7</v>
      </c>
      <c r="F79" s="59">
        <f t="shared" si="0"/>
        <v>131.4</v>
      </c>
      <c r="G79" s="60">
        <f t="shared" si="1"/>
        <v>65.7</v>
      </c>
      <c r="H79" s="63">
        <f t="shared" si="2"/>
        <v>131.4</v>
      </c>
    </row>
    <row r="80" spans="1:8" s="62" customFormat="1" ht="24">
      <c r="A80" s="56" t="str">
        <f>IF((LEN('Copy paste to Here'!G84))&gt;5,((CONCATENATE('Copy paste to Here'!G84," &amp; ",'Copy paste to Here'!D84,"  &amp;  ",'Copy paste to Here'!E84))),"Empty Cell")</f>
        <v>Silicone double flared solid plug retainer &amp; Gauge: 6mm  &amp;  Color: # 4 in picture</v>
      </c>
      <c r="B80" s="57" t="str">
        <f>'Copy paste to Here'!C84</f>
        <v>SIPG</v>
      </c>
      <c r="C80" s="57" t="s">
        <v>846</v>
      </c>
      <c r="D80" s="58">
        <f>Invoice!B84</f>
        <v>2</v>
      </c>
      <c r="E80" s="59">
        <f>'Shipping Invoice'!J84*$N$1</f>
        <v>17.03</v>
      </c>
      <c r="F80" s="59">
        <f t="shared" si="0"/>
        <v>34.06</v>
      </c>
      <c r="G80" s="60">
        <f t="shared" si="1"/>
        <v>17.03</v>
      </c>
      <c r="H80" s="63">
        <f t="shared" si="2"/>
        <v>34.06</v>
      </c>
    </row>
    <row r="81" spans="1:8" s="62" customFormat="1" ht="24">
      <c r="A81" s="56" t="str">
        <f>IF((LEN('Copy paste to Here'!G85))&gt;5,((CONCATENATE('Copy paste to Here'!G85," &amp; ",'Copy paste to Here'!D85,"  &amp;  ",'Copy paste to Here'!E85))),"Empty Cell")</f>
        <v xml:space="preserve">Anodized surgical steel nose bone, 20g (0.8mm) with 2mm ball shaped top &amp; Color: Black  &amp;  </v>
      </c>
      <c r="B81" s="57" t="str">
        <f>'Copy paste to Here'!C85</f>
        <v>SNBBT</v>
      </c>
      <c r="C81" s="57" t="s">
        <v>809</v>
      </c>
      <c r="D81" s="58">
        <f>Invoice!B85</f>
        <v>2</v>
      </c>
      <c r="E81" s="59">
        <f>'Shipping Invoice'!J85*$N$1</f>
        <v>13.56</v>
      </c>
      <c r="F81" s="59">
        <f t="shared" si="0"/>
        <v>27.12</v>
      </c>
      <c r="G81" s="60">
        <f t="shared" si="1"/>
        <v>13.56</v>
      </c>
      <c r="H81" s="63">
        <f t="shared" si="2"/>
        <v>27.12</v>
      </c>
    </row>
    <row r="82" spans="1:8" s="62" customFormat="1" ht="24">
      <c r="A82" s="56" t="str">
        <f>IF((LEN('Copy paste to Here'!G86))&gt;5,((CONCATENATE('Copy paste to Here'!G86," &amp; ",'Copy paste to Here'!D86,"  &amp;  ",'Copy paste to Here'!E86))),"Empty Cell")</f>
        <v xml:space="preserve">Surgical steel eyebrow spiral, 16g (1.2mm) with two 3mm cones &amp; Length: 6mm  &amp;  </v>
      </c>
      <c r="B82" s="57" t="str">
        <f>'Copy paste to Here'!C86</f>
        <v>SPECN</v>
      </c>
      <c r="C82" s="57" t="s">
        <v>811</v>
      </c>
      <c r="D82" s="58">
        <f>Invoice!B86</f>
        <v>2</v>
      </c>
      <c r="E82" s="59">
        <f>'Shipping Invoice'!J86*$N$1</f>
        <v>10.08</v>
      </c>
      <c r="F82" s="59">
        <f t="shared" si="0"/>
        <v>20.16</v>
      </c>
      <c r="G82" s="60">
        <f t="shared" si="1"/>
        <v>10.08</v>
      </c>
      <c r="H82" s="63">
        <f t="shared" si="2"/>
        <v>20.16</v>
      </c>
    </row>
    <row r="83" spans="1:8" s="62" customFormat="1" ht="24">
      <c r="A83" s="56" t="str">
        <f>IF((LEN('Copy paste to Here'!G87))&gt;5,((CONCATENATE('Copy paste to Here'!G87," &amp; ",'Copy paste to Here'!D87,"  &amp;  ",'Copy paste to Here'!E87))),"Empty Cell")</f>
        <v xml:space="preserve">High polished surgical steel single flesh tunnel with rubber O-ring &amp; Gauge: 6mm  &amp;  </v>
      </c>
      <c r="B83" s="57" t="str">
        <f>'Copy paste to Here'!C87</f>
        <v>SPG</v>
      </c>
      <c r="C83" s="57" t="s">
        <v>847</v>
      </c>
      <c r="D83" s="58">
        <f>Invoice!B87</f>
        <v>2</v>
      </c>
      <c r="E83" s="59">
        <f>'Shipping Invoice'!J87*$N$1</f>
        <v>16.68</v>
      </c>
      <c r="F83" s="59">
        <f t="shared" ref="F83:F146" si="3">D83*E83</f>
        <v>33.36</v>
      </c>
      <c r="G83" s="60">
        <f t="shared" ref="G83:G146" si="4">E83*$E$14</f>
        <v>16.68</v>
      </c>
      <c r="H83" s="63">
        <f t="shared" ref="H83:H146" si="5">D83*G83</f>
        <v>33.36</v>
      </c>
    </row>
    <row r="84" spans="1:8" s="62" customFormat="1" ht="24">
      <c r="A84" s="56" t="str">
        <f>IF((LEN('Copy paste to Here'!G88))&gt;5,((CONCATENATE('Copy paste to Here'!G88," &amp; ",'Copy paste to Here'!D88,"  &amp;  ",'Copy paste to Here'!E88))),"Empty Cell")</f>
        <v xml:space="preserve">Titanium G23 eyebrow barbell, 1.2mm (16g) with two internally threaded 3mm balls &amp; Length: 8mm  &amp;  </v>
      </c>
      <c r="B84" s="57" t="str">
        <f>'Copy paste to Here'!C88</f>
        <v>UBBEBIN</v>
      </c>
      <c r="C84" s="57" t="s">
        <v>815</v>
      </c>
      <c r="D84" s="58">
        <f>Invoice!B88</f>
        <v>2</v>
      </c>
      <c r="E84" s="59">
        <f>'Shipping Invoice'!J88*$N$1</f>
        <v>61.52</v>
      </c>
      <c r="F84" s="59">
        <f t="shared" si="3"/>
        <v>123.04</v>
      </c>
      <c r="G84" s="60">
        <f t="shared" si="4"/>
        <v>61.52</v>
      </c>
      <c r="H84" s="63">
        <f t="shared" si="5"/>
        <v>123.04</v>
      </c>
    </row>
    <row r="85" spans="1:8" s="62" customFormat="1" ht="24">
      <c r="A85" s="56" t="str">
        <f>IF((LEN('Copy paste to Here'!G89))&gt;5,((CONCATENATE('Copy paste to Here'!G89," &amp; ",'Copy paste to Here'!D89,"  &amp;  ",'Copy paste to Here'!E89))),"Empty Cell")</f>
        <v xml:space="preserve">Titanium G23 eyebrow banana, 16g (1.2mm) with two 3mm balls &amp; Length: 16mm  &amp;  </v>
      </c>
      <c r="B85" s="57" t="str">
        <f>'Copy paste to Here'!C89</f>
        <v>UBNEB</v>
      </c>
      <c r="C85" s="57" t="s">
        <v>817</v>
      </c>
      <c r="D85" s="58">
        <f>Invoice!B89</f>
        <v>2</v>
      </c>
      <c r="E85" s="59">
        <f>'Shipping Invoice'!J89*$N$1</f>
        <v>34.409999999999997</v>
      </c>
      <c r="F85" s="59">
        <f t="shared" si="3"/>
        <v>68.819999999999993</v>
      </c>
      <c r="G85" s="60">
        <f t="shared" si="4"/>
        <v>34.409999999999997</v>
      </c>
      <c r="H85" s="63">
        <f t="shared" si="5"/>
        <v>68.819999999999993</v>
      </c>
    </row>
    <row r="86" spans="1:8" s="62" customFormat="1" ht="24">
      <c r="A86" s="56" t="str">
        <f>IF((LEN('Copy paste to Here'!G90))&gt;5,((CONCATENATE('Copy paste to Here'!G90," &amp; ",'Copy paste to Here'!D90,"  &amp;  ",'Copy paste to Here'!E90))),"Empty Cell")</f>
        <v xml:space="preserve">Titanium G23 internally threaded banana, 1.2mm (16g) with two 3mm balls &amp; Length: 8mm  &amp;  </v>
      </c>
      <c r="B86" s="57" t="str">
        <f>'Copy paste to Here'!C90</f>
        <v>UBNEBIN</v>
      </c>
      <c r="C86" s="57" t="s">
        <v>819</v>
      </c>
      <c r="D86" s="58">
        <f>Invoice!B90</f>
        <v>2</v>
      </c>
      <c r="E86" s="59">
        <f>'Shipping Invoice'!J90*$N$1</f>
        <v>65</v>
      </c>
      <c r="F86" s="59">
        <f t="shared" si="3"/>
        <v>130</v>
      </c>
      <c r="G86" s="60">
        <f t="shared" si="4"/>
        <v>65</v>
      </c>
      <c r="H86" s="63">
        <f t="shared" si="5"/>
        <v>130</v>
      </c>
    </row>
    <row r="87" spans="1:8" s="62" customFormat="1" ht="24">
      <c r="A87" s="56" t="str">
        <f>IF((LEN('Copy paste to Here'!G91))&gt;5,((CONCATENATE('Copy paste to Here'!G91," &amp; ",'Copy paste to Here'!D91,"  &amp;  ",'Copy paste to Here'!E91))),"Empty Cell")</f>
        <v xml:space="preserve">Titanium G23 circular barbell, 16g (1.2mm) with two 3mm balls &amp; Length: 7mm  &amp;  </v>
      </c>
      <c r="B87" s="57" t="str">
        <f>'Copy paste to Here'!C91</f>
        <v>UCBEB</v>
      </c>
      <c r="C87" s="57" t="s">
        <v>821</v>
      </c>
      <c r="D87" s="58">
        <f>Invoice!B91</f>
        <v>2</v>
      </c>
      <c r="E87" s="59">
        <f>'Shipping Invoice'!J91*$N$1</f>
        <v>40.67</v>
      </c>
      <c r="F87" s="59">
        <f t="shared" si="3"/>
        <v>81.34</v>
      </c>
      <c r="G87" s="60">
        <f t="shared" si="4"/>
        <v>40.67</v>
      </c>
      <c r="H87" s="63">
        <f t="shared" si="5"/>
        <v>81.34</v>
      </c>
    </row>
    <row r="88" spans="1:8" s="62" customFormat="1" ht="24">
      <c r="A88" s="56" t="str">
        <f>IF((LEN('Copy paste to Here'!G92))&gt;5,((CONCATENATE('Copy paste to Here'!G92," &amp; ",'Copy paste to Here'!D92,"  &amp;  ",'Copy paste to Here'!E92))),"Empty Cell")</f>
        <v xml:space="preserve">Titanium G23 circular barbell, 16g (1.2mm) with two 3mm balls &amp; Length: 9mm  &amp;  </v>
      </c>
      <c r="B88" s="57" t="str">
        <f>'Copy paste to Here'!C92</f>
        <v>UCBEB</v>
      </c>
      <c r="C88" s="57" t="s">
        <v>821</v>
      </c>
      <c r="D88" s="58">
        <f>Invoice!B92</f>
        <v>2</v>
      </c>
      <c r="E88" s="59">
        <f>'Shipping Invoice'!J92*$N$1</f>
        <v>40.67</v>
      </c>
      <c r="F88" s="59">
        <f t="shared" si="3"/>
        <v>81.34</v>
      </c>
      <c r="G88" s="60">
        <f t="shared" si="4"/>
        <v>40.67</v>
      </c>
      <c r="H88" s="63">
        <f t="shared" si="5"/>
        <v>81.34</v>
      </c>
    </row>
    <row r="89" spans="1:8" s="62" customFormat="1" ht="24">
      <c r="A89" s="56" t="str">
        <f>IF((LEN('Copy paste to Here'!G93))&gt;5,((CONCATENATE('Copy paste to Here'!G93," &amp; ",'Copy paste to Here'!D93,"  &amp;  ",'Copy paste to Here'!E93))),"Empty Cell")</f>
        <v xml:space="preserve">Titanium G23 circular barbell, 16g (1.2mm) with two 3mm balls &amp; Length: 10mm  &amp;  </v>
      </c>
      <c r="B89" s="57" t="str">
        <f>'Copy paste to Here'!C93</f>
        <v>UCBEB</v>
      </c>
      <c r="C89" s="57" t="s">
        <v>821</v>
      </c>
      <c r="D89" s="58">
        <f>Invoice!B93</f>
        <v>2</v>
      </c>
      <c r="E89" s="59">
        <f>'Shipping Invoice'!J93*$N$1</f>
        <v>40.67</v>
      </c>
      <c r="F89" s="59">
        <f t="shared" si="3"/>
        <v>81.34</v>
      </c>
      <c r="G89" s="60">
        <f t="shared" si="4"/>
        <v>40.67</v>
      </c>
      <c r="H89" s="63">
        <f t="shared" si="5"/>
        <v>81.34</v>
      </c>
    </row>
    <row r="90" spans="1:8" s="62" customFormat="1" ht="24">
      <c r="A90" s="56" t="str">
        <f>IF((LEN('Copy paste to Here'!G94))&gt;5,((CONCATENATE('Copy paste to Here'!G94," &amp; ",'Copy paste to Here'!D94,"  &amp;  ",'Copy paste to Here'!E94))),"Empty Cell")</f>
        <v xml:space="preserve">Titanium G23 circular barbell, 16g (1.2mm) with two 3mm balls &amp; Length: 12mm  &amp;  </v>
      </c>
      <c r="B90" s="57" t="str">
        <f>'Copy paste to Here'!C94</f>
        <v>UCBEB</v>
      </c>
      <c r="C90" s="57" t="s">
        <v>821</v>
      </c>
      <c r="D90" s="58">
        <f>Invoice!B94</f>
        <v>2</v>
      </c>
      <c r="E90" s="59">
        <f>'Shipping Invoice'!J94*$N$1</f>
        <v>40.67</v>
      </c>
      <c r="F90" s="59">
        <f t="shared" si="3"/>
        <v>81.34</v>
      </c>
      <c r="G90" s="60">
        <f t="shared" si="4"/>
        <v>40.67</v>
      </c>
      <c r="H90" s="63">
        <f t="shared" si="5"/>
        <v>81.34</v>
      </c>
    </row>
    <row r="91" spans="1:8" s="62" customFormat="1" ht="24">
      <c r="A91" s="56" t="str">
        <f>IF((LEN('Copy paste to Here'!G95))&gt;5,((CONCATENATE('Copy paste to Here'!G95," &amp; ",'Copy paste to Here'!D95,"  &amp;  ",'Copy paste to Here'!E95))),"Empty Cell")</f>
        <v xml:space="preserve">Titanium G23 labret, 16g (1.2mm) with a 3mm ball &amp; Length: 8mm  &amp;  </v>
      </c>
      <c r="B91" s="57" t="str">
        <f>'Copy paste to Here'!C95</f>
        <v>ULBB3</v>
      </c>
      <c r="C91" s="57" t="s">
        <v>823</v>
      </c>
      <c r="D91" s="58">
        <f>Invoice!B95</f>
        <v>2</v>
      </c>
      <c r="E91" s="59">
        <f>'Shipping Invoice'!J95*$N$1</f>
        <v>34.409999999999997</v>
      </c>
      <c r="F91" s="59">
        <f t="shared" si="3"/>
        <v>68.819999999999993</v>
      </c>
      <c r="G91" s="60">
        <f t="shared" si="4"/>
        <v>34.409999999999997</v>
      </c>
      <c r="H91" s="63">
        <f t="shared" si="5"/>
        <v>68.819999999999993</v>
      </c>
    </row>
    <row r="92" spans="1:8" s="62" customFormat="1" ht="24">
      <c r="A92" s="56" t="str">
        <f>IF((LEN('Copy paste to Here'!G96))&gt;5,((CONCATENATE('Copy paste to Here'!G96," &amp; ",'Copy paste to Here'!D96,"  &amp;  ",'Copy paste to Here'!E96))),"Empty Cell")</f>
        <v xml:space="preserve">Titanium G23 internally threaded labret, 1.2mm (16g) with a 3mm ball &amp; Length: 10mm  &amp;  </v>
      </c>
      <c r="B92" s="57" t="str">
        <f>'Copy paste to Here'!C96</f>
        <v>ULBB3IN</v>
      </c>
      <c r="C92" s="57" t="s">
        <v>825</v>
      </c>
      <c r="D92" s="58">
        <f>Invoice!B96</f>
        <v>4</v>
      </c>
      <c r="E92" s="59">
        <f>'Shipping Invoice'!J96*$N$1</f>
        <v>46.58</v>
      </c>
      <c r="F92" s="59">
        <f t="shared" si="3"/>
        <v>186.32</v>
      </c>
      <c r="G92" s="60">
        <f t="shared" si="4"/>
        <v>46.58</v>
      </c>
      <c r="H92" s="63">
        <f t="shared" si="5"/>
        <v>186.32</v>
      </c>
    </row>
    <row r="93" spans="1:8" s="62" customFormat="1" ht="25.5">
      <c r="A93" s="56" t="str">
        <f>IF((LEN('Copy paste to Here'!G97))&gt;5,((CONCATENATE('Copy paste to Here'!G97," &amp; ",'Copy paste to Here'!D97,"  &amp;  ",'Copy paste to Here'!E97))),"Empty Cell")</f>
        <v>Pack of 10 pcs. of bioflex barbell posts with external threading, 14g (1.6mm) &amp; Length: 19mm  &amp;  Color: Clear</v>
      </c>
      <c r="B93" s="57" t="str">
        <f>'Copy paste to Here'!C97</f>
        <v>XABB14G</v>
      </c>
      <c r="C93" s="57" t="s">
        <v>827</v>
      </c>
      <c r="D93" s="58">
        <f>Invoice!B97</f>
        <v>1</v>
      </c>
      <c r="E93" s="59">
        <f>'Shipping Invoice'!J97*$N$1</f>
        <v>27.11</v>
      </c>
      <c r="F93" s="59">
        <f t="shared" si="3"/>
        <v>27.11</v>
      </c>
      <c r="G93" s="60">
        <f t="shared" si="4"/>
        <v>27.11</v>
      </c>
      <c r="H93" s="63">
        <f t="shared" si="5"/>
        <v>27.11</v>
      </c>
    </row>
    <row r="94" spans="1:8" s="62" customFormat="1" ht="24">
      <c r="A94" s="56" t="str">
        <f>IF((LEN('Copy paste to Here'!G98))&gt;5,((CONCATENATE('Copy paste to Here'!G98," &amp; ",'Copy paste to Here'!D98,"  &amp;  ",'Copy paste to Here'!E98))),"Empty Cell")</f>
        <v xml:space="preserve">Pack of 10 pcs. of 3mm high polished surgical steel cones with threading 1.2mm (16g) &amp;   &amp;  </v>
      </c>
      <c r="B94" s="57" t="str">
        <f>'Copy paste to Here'!C98</f>
        <v>XCON3</v>
      </c>
      <c r="C94" s="57" t="s">
        <v>829</v>
      </c>
      <c r="D94" s="58">
        <f>Invoice!B98</f>
        <v>3</v>
      </c>
      <c r="E94" s="59">
        <f>'Shipping Invoice'!J98*$N$1</f>
        <v>20.86</v>
      </c>
      <c r="F94" s="59">
        <f t="shared" si="3"/>
        <v>62.58</v>
      </c>
      <c r="G94" s="60">
        <f t="shared" si="4"/>
        <v>20.86</v>
      </c>
      <c r="H94" s="63">
        <f t="shared" si="5"/>
        <v>62.58</v>
      </c>
    </row>
    <row r="95" spans="1:8" s="62" customFormat="1" ht="36">
      <c r="A95" s="56" t="str">
        <f>IF((LEN('Copy paste to Here'!G99))&gt;5,((CONCATENATE('Copy paste to Here'!G99," &amp; ",'Copy paste to Here'!D99,"  &amp;  ",'Copy paste to Here'!E99))),"Empty Cell")</f>
        <v xml:space="preserve">Pack of 10 pcs. of 4mm high polished surgical steel balls with bezel set crystal and with 1.6mm (14g) threading &amp; Crystal Color: Amethyst  &amp;  </v>
      </c>
      <c r="B95" s="57" t="str">
        <f>'Copy paste to Here'!C99</f>
        <v>XJB4</v>
      </c>
      <c r="C95" s="57" t="s">
        <v>831</v>
      </c>
      <c r="D95" s="58">
        <f>Invoice!B99</f>
        <v>1</v>
      </c>
      <c r="E95" s="59">
        <f>'Shipping Invoice'!J99*$N$1</f>
        <v>83.42</v>
      </c>
      <c r="F95" s="59">
        <f t="shared" si="3"/>
        <v>83.42</v>
      </c>
      <c r="G95" s="60">
        <f t="shared" si="4"/>
        <v>83.42</v>
      </c>
      <c r="H95" s="63">
        <f t="shared" si="5"/>
        <v>83.42</v>
      </c>
    </row>
    <row r="96" spans="1:8" s="62" customFormat="1" ht="24">
      <c r="A96" s="56" t="str">
        <f>IF((LEN('Copy paste to Here'!G100))&gt;5,((CONCATENATE('Copy paste to Here'!G100," &amp; ",'Copy paste to Here'!D100,"  &amp;  ",'Copy paste to Here'!E100))),"Empty Cell")</f>
        <v xml:space="preserve">Set of 10 pcs. of 4mm acrylic ball in solid colors with 14g (1.6mm) threading &amp; Color: Black  &amp;  </v>
      </c>
      <c r="B96" s="57" t="str">
        <f>'Copy paste to Here'!C100</f>
        <v>XSAB4</v>
      </c>
      <c r="C96" s="57" t="s">
        <v>833</v>
      </c>
      <c r="D96" s="58">
        <f>Invoice!B100</f>
        <v>1</v>
      </c>
      <c r="E96" s="59">
        <f>'Shipping Invoice'!J100*$N$1</f>
        <v>22.25</v>
      </c>
      <c r="F96" s="59">
        <f t="shared" si="3"/>
        <v>22.25</v>
      </c>
      <c r="G96" s="60">
        <f t="shared" si="4"/>
        <v>22.25</v>
      </c>
      <c r="H96" s="63">
        <f t="shared" si="5"/>
        <v>22.25</v>
      </c>
    </row>
    <row r="97" spans="1:8" s="62" customFormat="1" ht="24">
      <c r="A97" s="56" t="str">
        <f>IF((LEN('Copy paste to Here'!G101))&gt;5,((CONCATENATE('Copy paste to Here'!G101," &amp; ",'Copy paste to Here'!D101,"  &amp;  ",'Copy paste to Here'!E101))),"Empty Cell")</f>
        <v xml:space="preserve">Set of 10 pcs. of 4mm acrylic ball in solid colors with 14g (1.6mm) threading &amp; Color: White  &amp;  </v>
      </c>
      <c r="B97" s="57" t="str">
        <f>'Copy paste to Here'!C101</f>
        <v>XSAB4</v>
      </c>
      <c r="C97" s="57" t="s">
        <v>833</v>
      </c>
      <c r="D97" s="58">
        <f>Invoice!B101</f>
        <v>1</v>
      </c>
      <c r="E97" s="59">
        <f>'Shipping Invoice'!J101*$N$1</f>
        <v>22.25</v>
      </c>
      <c r="F97" s="59">
        <f t="shared" si="3"/>
        <v>22.25</v>
      </c>
      <c r="G97" s="60">
        <f t="shared" si="4"/>
        <v>22.25</v>
      </c>
      <c r="H97" s="63">
        <f t="shared" si="5"/>
        <v>22.25</v>
      </c>
    </row>
    <row r="98" spans="1:8" s="62" customFormat="1" ht="24">
      <c r="A98" s="56" t="str">
        <f>IF((LEN('Copy paste to Here'!G102))&gt;5,((CONCATENATE('Copy paste to Here'!G102," &amp; ",'Copy paste to Here'!D102,"  &amp;  ",'Copy paste to Here'!E102))),"Empty Cell")</f>
        <v xml:space="preserve">Set of 10 pcs. of 3mm acrylic UV cones with 16g (1.2mm) threading &amp; Color: Clear  &amp;  </v>
      </c>
      <c r="B98" s="57" t="str">
        <f>'Copy paste to Here'!C102</f>
        <v>XUVCN3</v>
      </c>
      <c r="C98" s="57" t="s">
        <v>835</v>
      </c>
      <c r="D98" s="58">
        <f>Invoice!B102</f>
        <v>1</v>
      </c>
      <c r="E98" s="59">
        <f>'Shipping Invoice'!J102*$N$1</f>
        <v>25.72</v>
      </c>
      <c r="F98" s="59">
        <f t="shared" si="3"/>
        <v>25.72</v>
      </c>
      <c r="G98" s="60">
        <f t="shared" si="4"/>
        <v>25.72</v>
      </c>
      <c r="H98" s="63">
        <f t="shared" si="5"/>
        <v>25.72</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6069.1999999999989</v>
      </c>
      <c r="G1000" s="60"/>
      <c r="H1000" s="61">
        <f t="shared" ref="H1000:H1007" si="49">F1000*$E$14</f>
        <v>6069.1999999999989</v>
      </c>
    </row>
    <row r="1001" spans="1:8" s="62" customFormat="1">
      <c r="A1001" s="56" t="str">
        <f>'[2]Copy paste to Here'!T2</f>
        <v>SHIPPING HANDLING</v>
      </c>
      <c r="B1001" s="75"/>
      <c r="C1001" s="75"/>
      <c r="D1001" s="76"/>
      <c r="E1001" s="67"/>
      <c r="F1001" s="59">
        <f>Invoice!J104</f>
        <v>-2427.6799999999998</v>
      </c>
      <c r="G1001" s="60"/>
      <c r="H1001" s="61">
        <f t="shared" si="49"/>
        <v>-2427.6799999999998</v>
      </c>
    </row>
    <row r="1002" spans="1:8" s="62" customFormat="1" outlineLevel="1">
      <c r="A1002" s="56" t="str">
        <f>'[2]Copy paste to Here'!T3</f>
        <v>DISCOUNT</v>
      </c>
      <c r="B1002" s="75"/>
      <c r="C1002" s="75"/>
      <c r="D1002" s="76"/>
      <c r="E1002" s="67"/>
      <c r="F1002" s="59">
        <f>Invoice!J105</f>
        <v>0</v>
      </c>
      <c r="G1002" s="60"/>
      <c r="H1002" s="61">
        <f t="shared" si="49"/>
        <v>0</v>
      </c>
    </row>
    <row r="1003" spans="1:8" s="62" customFormat="1">
      <c r="A1003" s="56" t="str">
        <f>'[2]Copy paste to Here'!T4</f>
        <v>Total:</v>
      </c>
      <c r="B1003" s="75"/>
      <c r="C1003" s="75"/>
      <c r="D1003" s="76"/>
      <c r="E1003" s="67"/>
      <c r="F1003" s="59">
        <f>SUM(F1000:F1002)</f>
        <v>3641.5199999999991</v>
      </c>
      <c r="G1003" s="60"/>
      <c r="H1003" s="61">
        <f t="shared" si="49"/>
        <v>3641.5199999999991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6069.1999999999989</v>
      </c>
    </row>
    <row r="1010" spans="1:8" s="21" customFormat="1">
      <c r="A1010" s="22"/>
      <c r="E1010" s="21" t="s">
        <v>177</v>
      </c>
      <c r="H1010" s="84">
        <f>(SUMIF($A$1000:$A$1008,"Total:",$H$1000:$H$1008))</f>
        <v>3641.5199999999991</v>
      </c>
    </row>
    <row r="1011" spans="1:8" s="21" customFormat="1">
      <c r="E1011" s="21" t="s">
        <v>178</v>
      </c>
      <c r="H1011" s="85">
        <f>H1013-H1012</f>
        <v>3403.29</v>
      </c>
    </row>
    <row r="1012" spans="1:8" s="21" customFormat="1">
      <c r="E1012" s="21" t="s">
        <v>179</v>
      </c>
      <c r="H1012" s="85">
        <f>ROUND((H1013*7)/107,2)</f>
        <v>238.23</v>
      </c>
    </row>
    <row r="1013" spans="1:8" s="21" customFormat="1">
      <c r="E1013" s="22" t="s">
        <v>180</v>
      </c>
      <c r="H1013" s="86">
        <f>ROUND((SUMIF($A$1000:$A$1008,"Total:",$H$1000:$H$1008)),2)</f>
        <v>3641.52</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1"/>
  <sheetViews>
    <sheetView workbookViewId="0">
      <selection activeCell="A5" sqref="A5"/>
    </sheetView>
  </sheetViews>
  <sheetFormatPr defaultRowHeight="15"/>
  <sheetData>
    <row r="1" spans="1:1">
      <c r="A1" s="2" t="s">
        <v>716</v>
      </c>
    </row>
    <row r="2" spans="1:1">
      <c r="A2" s="2" t="s">
        <v>716</v>
      </c>
    </row>
    <row r="3" spans="1:1">
      <c r="A3" s="2" t="s">
        <v>716</v>
      </c>
    </row>
    <row r="4" spans="1:1">
      <c r="A4" s="2" t="s">
        <v>716</v>
      </c>
    </row>
    <row r="5" spans="1:1">
      <c r="A5" s="2" t="s">
        <v>718</v>
      </c>
    </row>
    <row r="6" spans="1:1">
      <c r="A6" s="2" t="s">
        <v>718</v>
      </c>
    </row>
    <row r="7" spans="1:1">
      <c r="A7" s="2" t="s">
        <v>102</v>
      </c>
    </row>
    <row r="8" spans="1:1">
      <c r="A8" s="2" t="s">
        <v>722</v>
      </c>
    </row>
    <row r="9" spans="1:1">
      <c r="A9" s="2" t="s">
        <v>722</v>
      </c>
    </row>
    <row r="10" spans="1:1">
      <c r="A10" s="2" t="s">
        <v>724</v>
      </c>
    </row>
    <row r="11" spans="1:1">
      <c r="A11" s="2" t="s">
        <v>726</v>
      </c>
    </row>
    <row r="12" spans="1:1">
      <c r="A12" s="2" t="s">
        <v>728</v>
      </c>
    </row>
    <row r="13" spans="1:1">
      <c r="A13" s="2" t="s">
        <v>837</v>
      </c>
    </row>
    <row r="14" spans="1:1">
      <c r="A14" s="2" t="s">
        <v>838</v>
      </c>
    </row>
    <row r="15" spans="1:1">
      <c r="A15" s="2" t="s">
        <v>733</v>
      </c>
    </row>
    <row r="16" spans="1:1">
      <c r="A16" s="2" t="s">
        <v>733</v>
      </c>
    </row>
    <row r="17" spans="1:1">
      <c r="A17" s="2" t="s">
        <v>735</v>
      </c>
    </row>
    <row r="18" spans="1:1">
      <c r="A18" s="2" t="s">
        <v>737</v>
      </c>
    </row>
    <row r="19" spans="1:1">
      <c r="A19" s="2" t="s">
        <v>739</v>
      </c>
    </row>
    <row r="20" spans="1:1">
      <c r="A20" s="2" t="s">
        <v>741</v>
      </c>
    </row>
    <row r="21" spans="1:1">
      <c r="A21" s="2" t="s">
        <v>743</v>
      </c>
    </row>
    <row r="22" spans="1:1">
      <c r="A22" s="2" t="s">
        <v>745</v>
      </c>
    </row>
    <row r="23" spans="1:1">
      <c r="A23" s="2" t="s">
        <v>747</v>
      </c>
    </row>
    <row r="24" spans="1:1">
      <c r="A24" s="2" t="s">
        <v>749</v>
      </c>
    </row>
    <row r="25" spans="1:1">
      <c r="A25" s="2" t="s">
        <v>749</v>
      </c>
    </row>
    <row r="26" spans="1:1">
      <c r="A26" s="2" t="s">
        <v>751</v>
      </c>
    </row>
    <row r="27" spans="1:1">
      <c r="A27" s="2" t="s">
        <v>753</v>
      </c>
    </row>
    <row r="28" spans="1:1">
      <c r="A28" s="2" t="s">
        <v>755</v>
      </c>
    </row>
    <row r="29" spans="1:1">
      <c r="A29" s="2" t="s">
        <v>612</v>
      </c>
    </row>
    <row r="30" spans="1:1">
      <c r="A30" s="2" t="s">
        <v>757</v>
      </c>
    </row>
    <row r="31" spans="1:1">
      <c r="A31" s="2" t="s">
        <v>757</v>
      </c>
    </row>
    <row r="32" spans="1:1">
      <c r="A32" s="2" t="s">
        <v>759</v>
      </c>
    </row>
    <row r="33" spans="1:1">
      <c r="A33" s="2" t="s">
        <v>761</v>
      </c>
    </row>
    <row r="34" spans="1:1">
      <c r="A34" s="2" t="s">
        <v>763</v>
      </c>
    </row>
    <row r="35" spans="1:1">
      <c r="A35" s="2" t="s">
        <v>765</v>
      </c>
    </row>
    <row r="36" spans="1:1">
      <c r="A36" s="2" t="s">
        <v>765</v>
      </c>
    </row>
    <row r="37" spans="1:1">
      <c r="A37" s="2" t="s">
        <v>767</v>
      </c>
    </row>
    <row r="38" spans="1:1">
      <c r="A38" s="2" t="s">
        <v>839</v>
      </c>
    </row>
    <row r="39" spans="1:1">
      <c r="A39" s="2" t="s">
        <v>771</v>
      </c>
    </row>
    <row r="40" spans="1:1">
      <c r="A40" s="2" t="s">
        <v>772</v>
      </c>
    </row>
    <row r="41" spans="1:1">
      <c r="A41" s="2" t="s">
        <v>772</v>
      </c>
    </row>
    <row r="42" spans="1:1">
      <c r="A42" s="2" t="s">
        <v>840</v>
      </c>
    </row>
    <row r="43" spans="1:1">
      <c r="A43" s="2" t="s">
        <v>841</v>
      </c>
    </row>
    <row r="44" spans="1:1">
      <c r="A44" s="2" t="s">
        <v>842</v>
      </c>
    </row>
    <row r="45" spans="1:1">
      <c r="A45" s="2" t="s">
        <v>779</v>
      </c>
    </row>
    <row r="46" spans="1:1">
      <c r="A46" s="2" t="s">
        <v>781</v>
      </c>
    </row>
    <row r="47" spans="1:1">
      <c r="A47" s="2" t="s">
        <v>843</v>
      </c>
    </row>
    <row r="48" spans="1:1">
      <c r="A48" s="2" t="s">
        <v>785</v>
      </c>
    </row>
    <row r="49" spans="1:1">
      <c r="A49" s="2" t="s">
        <v>785</v>
      </c>
    </row>
    <row r="50" spans="1:1">
      <c r="A50" s="2" t="s">
        <v>785</v>
      </c>
    </row>
    <row r="51" spans="1:1">
      <c r="A51" s="2" t="s">
        <v>787</v>
      </c>
    </row>
    <row r="52" spans="1:1">
      <c r="A52" s="2" t="s">
        <v>844</v>
      </c>
    </row>
    <row r="53" spans="1:1">
      <c r="A53" s="2" t="s">
        <v>791</v>
      </c>
    </row>
    <row r="54" spans="1:1">
      <c r="A54" s="2" t="s">
        <v>793</v>
      </c>
    </row>
    <row r="55" spans="1:1">
      <c r="A55" s="2" t="s">
        <v>793</v>
      </c>
    </row>
    <row r="56" spans="1:1">
      <c r="A56" s="2" t="s">
        <v>793</v>
      </c>
    </row>
    <row r="57" spans="1:1">
      <c r="A57" s="2" t="s">
        <v>795</v>
      </c>
    </row>
    <row r="58" spans="1:1">
      <c r="A58" s="2" t="s">
        <v>797</v>
      </c>
    </row>
    <row r="59" spans="1:1">
      <c r="A59" s="2" t="s">
        <v>797</v>
      </c>
    </row>
    <row r="60" spans="1:1">
      <c r="A60" s="2" t="s">
        <v>799</v>
      </c>
    </row>
    <row r="61" spans="1:1">
      <c r="A61" s="2" t="s">
        <v>802</v>
      </c>
    </row>
    <row r="62" spans="1:1">
      <c r="A62" s="2" t="s">
        <v>845</v>
      </c>
    </row>
    <row r="63" spans="1:1">
      <c r="A63" s="2" t="s">
        <v>846</v>
      </c>
    </row>
    <row r="64" spans="1:1">
      <c r="A64" s="2" t="s">
        <v>809</v>
      </c>
    </row>
    <row r="65" spans="1:1">
      <c r="A65" s="2" t="s">
        <v>811</v>
      </c>
    </row>
    <row r="66" spans="1:1">
      <c r="A66" s="2" t="s">
        <v>847</v>
      </c>
    </row>
    <row r="67" spans="1:1">
      <c r="A67" s="2" t="s">
        <v>815</v>
      </c>
    </row>
    <row r="68" spans="1:1">
      <c r="A68" s="2" t="s">
        <v>817</v>
      </c>
    </row>
    <row r="69" spans="1:1">
      <c r="A69" s="2" t="s">
        <v>819</v>
      </c>
    </row>
    <row r="70" spans="1:1">
      <c r="A70" s="2" t="s">
        <v>821</v>
      </c>
    </row>
    <row r="71" spans="1:1">
      <c r="A71" s="2" t="s">
        <v>821</v>
      </c>
    </row>
    <row r="72" spans="1:1">
      <c r="A72" s="2" t="s">
        <v>821</v>
      </c>
    </row>
    <row r="73" spans="1:1">
      <c r="A73" s="2" t="s">
        <v>821</v>
      </c>
    </row>
    <row r="74" spans="1:1">
      <c r="A74" s="2" t="s">
        <v>823</v>
      </c>
    </row>
    <row r="75" spans="1:1">
      <c r="A75" s="2" t="s">
        <v>825</v>
      </c>
    </row>
    <row r="76" spans="1:1">
      <c r="A76" s="2" t="s">
        <v>827</v>
      </c>
    </row>
    <row r="77" spans="1:1">
      <c r="A77" s="2" t="s">
        <v>829</v>
      </c>
    </row>
    <row r="78" spans="1:1">
      <c r="A78" s="2" t="s">
        <v>831</v>
      </c>
    </row>
    <row r="79" spans="1:1">
      <c r="A79" s="2" t="s">
        <v>833</v>
      </c>
    </row>
    <row r="80" spans="1:1">
      <c r="A80" s="2" t="s">
        <v>833</v>
      </c>
    </row>
    <row r="81" spans="1:1">
      <c r="A81" s="2" t="s">
        <v>835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2024-03-13T02:53:29Z</cp:lastPrinted>
  <dcterms:created xsi:type="dcterms:W3CDTF">2009-06-02T18:56:54Z</dcterms:created>
  <dcterms:modified xsi:type="dcterms:W3CDTF">2024-03-13T02:53:31Z</dcterms:modified>
</cp:coreProperties>
</file>