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E19251C-7CA2-4191-B586-1E479F838242}"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state="hidden"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Invoice!$A$1:$K$120</definedName>
    <definedName name="_xlnm.Print_Area" localSheetId="2">'Shipping Invoice'!$A$1:$L$112</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0" i="2" l="1"/>
  <c r="D110" i="2"/>
  <c r="K110" i="7" l="1"/>
  <c r="K14" i="7"/>
  <c r="K17" i="7"/>
  <c r="K10" i="7"/>
  <c r="I103" i="7"/>
  <c r="I102" i="7"/>
  <c r="I101" i="7"/>
  <c r="I100" i="7"/>
  <c r="I99" i="7"/>
  <c r="I96" i="7"/>
  <c r="I95" i="7"/>
  <c r="I94" i="7"/>
  <c r="I91" i="7"/>
  <c r="I89" i="7"/>
  <c r="I88" i="7"/>
  <c r="I87" i="7"/>
  <c r="I86" i="7"/>
  <c r="I85" i="7"/>
  <c r="I82" i="7"/>
  <c r="I81" i="7"/>
  <c r="I80" i="7"/>
  <c r="I77" i="7"/>
  <c r="I74" i="7"/>
  <c r="I73" i="7"/>
  <c r="I72" i="7"/>
  <c r="I71" i="7"/>
  <c r="I68" i="7"/>
  <c r="I67" i="7"/>
  <c r="I64" i="7"/>
  <c r="I61" i="7"/>
  <c r="I60" i="7"/>
  <c r="I59" i="7"/>
  <c r="I58" i="7"/>
  <c r="I57" i="7"/>
  <c r="I56" i="7"/>
  <c r="I53" i="7"/>
  <c r="I52" i="7"/>
  <c r="I51" i="7"/>
  <c r="I50" i="7"/>
  <c r="I47" i="7"/>
  <c r="I46" i="7"/>
  <c r="I45" i="7"/>
  <c r="I44" i="7"/>
  <c r="I43" i="7"/>
  <c r="I42" i="7"/>
  <c r="I40" i="7"/>
  <c r="I39" i="7"/>
  <c r="I38" i="7"/>
  <c r="I35" i="7"/>
  <c r="I33" i="7"/>
  <c r="I32" i="7"/>
  <c r="I31" i="7"/>
  <c r="I30" i="7"/>
  <c r="I29" i="7"/>
  <c r="I28" i="7"/>
  <c r="I26" i="7"/>
  <c r="I25" i="7"/>
  <c r="I22" i="7"/>
  <c r="N1" i="7"/>
  <c r="I98" i="7" s="1"/>
  <c r="N1" i="6"/>
  <c r="E94" i="6" s="1"/>
  <c r="F1002" i="6"/>
  <c r="D103" i="6"/>
  <c r="B107" i="7" s="1"/>
  <c r="D102" i="6"/>
  <c r="B106" i="7" s="1"/>
  <c r="D101" i="6"/>
  <c r="B105" i="7" s="1"/>
  <c r="D100" i="6"/>
  <c r="B104" i="7" s="1"/>
  <c r="D99" i="6"/>
  <c r="B103" i="7" s="1"/>
  <c r="D98" i="6"/>
  <c r="B102" i="7" s="1"/>
  <c r="D97" i="6"/>
  <c r="B101" i="7" s="1"/>
  <c r="K101" i="7" s="1"/>
  <c r="D96" i="6"/>
  <c r="B100" i="7" s="1"/>
  <c r="D95" i="6"/>
  <c r="B99" i="7" s="1"/>
  <c r="D94" i="6"/>
  <c r="B98" i="7" s="1"/>
  <c r="D93" i="6"/>
  <c r="B97" i="7" s="1"/>
  <c r="D92" i="6"/>
  <c r="B96" i="7" s="1"/>
  <c r="K96" i="7" s="1"/>
  <c r="D91" i="6"/>
  <c r="B95" i="7" s="1"/>
  <c r="D90" i="6"/>
  <c r="B94" i="7" s="1"/>
  <c r="D89" i="6"/>
  <c r="B93" i="7" s="1"/>
  <c r="D88" i="6"/>
  <c r="B92" i="7" s="1"/>
  <c r="D87" i="6"/>
  <c r="B91" i="7" s="1"/>
  <c r="K91" i="7" s="1"/>
  <c r="D86" i="6"/>
  <c r="B90" i="7" s="1"/>
  <c r="D85" i="6"/>
  <c r="B89" i="7" s="1"/>
  <c r="D84" i="6"/>
  <c r="B88" i="7" s="1"/>
  <c r="K88" i="7" s="1"/>
  <c r="D83" i="6"/>
  <c r="B87" i="7" s="1"/>
  <c r="D82" i="6"/>
  <c r="B86" i="7" s="1"/>
  <c r="D81" i="6"/>
  <c r="B85" i="7" s="1"/>
  <c r="K85" i="7" s="1"/>
  <c r="D80" i="6"/>
  <c r="B84" i="7" s="1"/>
  <c r="D79" i="6"/>
  <c r="B83" i="7" s="1"/>
  <c r="D78" i="6"/>
  <c r="B82" i="7" s="1"/>
  <c r="D77" i="6"/>
  <c r="B81" i="7" s="1"/>
  <c r="D76" i="6"/>
  <c r="B80" i="7" s="1"/>
  <c r="D75" i="6"/>
  <c r="B79" i="7" s="1"/>
  <c r="D74" i="6"/>
  <c r="B78" i="7" s="1"/>
  <c r="D73" i="6"/>
  <c r="B77" i="7" s="1"/>
  <c r="K77" i="7" s="1"/>
  <c r="D72" i="6"/>
  <c r="B76" i="7" s="1"/>
  <c r="D71" i="6"/>
  <c r="B75" i="7" s="1"/>
  <c r="D70" i="6"/>
  <c r="B74" i="7" s="1"/>
  <c r="K74" i="7" s="1"/>
  <c r="D69" i="6"/>
  <c r="B73" i="7" s="1"/>
  <c r="K73" i="7" s="1"/>
  <c r="D68" i="6"/>
  <c r="B72" i="7" s="1"/>
  <c r="K72" i="7" s="1"/>
  <c r="D67" i="6"/>
  <c r="B71" i="7" s="1"/>
  <c r="D66" i="6"/>
  <c r="B70" i="7" s="1"/>
  <c r="D65" i="6"/>
  <c r="B69" i="7" s="1"/>
  <c r="D64" i="6"/>
  <c r="B68" i="7" s="1"/>
  <c r="K68" i="7" s="1"/>
  <c r="D63" i="6"/>
  <c r="B67" i="7" s="1"/>
  <c r="K67" i="7" s="1"/>
  <c r="D62" i="6"/>
  <c r="B66" i="7" s="1"/>
  <c r="D61" i="6"/>
  <c r="B65" i="7" s="1"/>
  <c r="D60" i="6"/>
  <c r="B64" i="7" s="1"/>
  <c r="K64" i="7" s="1"/>
  <c r="D59" i="6"/>
  <c r="B63" i="7" s="1"/>
  <c r="D58" i="6"/>
  <c r="B62" i="7" s="1"/>
  <c r="D57" i="6"/>
  <c r="B61" i="7" s="1"/>
  <c r="K61" i="7" s="1"/>
  <c r="D56" i="6"/>
  <c r="B60" i="7" s="1"/>
  <c r="K60" i="7" s="1"/>
  <c r="D55" i="6"/>
  <c r="B59" i="7" s="1"/>
  <c r="K59" i="7" s="1"/>
  <c r="D54" i="6"/>
  <c r="B58" i="7" s="1"/>
  <c r="K58" i="7" s="1"/>
  <c r="D53" i="6"/>
  <c r="B57" i="7" s="1"/>
  <c r="K57" i="7" s="1"/>
  <c r="D52" i="6"/>
  <c r="B56" i="7" s="1"/>
  <c r="K56" i="7" s="1"/>
  <c r="D51" i="6"/>
  <c r="B55" i="7" s="1"/>
  <c r="D50" i="6"/>
  <c r="B54" i="7" s="1"/>
  <c r="D49" i="6"/>
  <c r="B53" i="7" s="1"/>
  <c r="K53" i="7" s="1"/>
  <c r="D48" i="6"/>
  <c r="B52" i="7" s="1"/>
  <c r="K52" i="7" s="1"/>
  <c r="D47" i="6"/>
  <c r="B51" i="7" s="1"/>
  <c r="K51" i="7" s="1"/>
  <c r="D46" i="6"/>
  <c r="B50" i="7" s="1"/>
  <c r="D45" i="6"/>
  <c r="B49" i="7" s="1"/>
  <c r="D44" i="6"/>
  <c r="B48" i="7" s="1"/>
  <c r="D43" i="6"/>
  <c r="B47" i="7" s="1"/>
  <c r="D42" i="6"/>
  <c r="B46" i="7" s="1"/>
  <c r="D41" i="6"/>
  <c r="B45" i="7" s="1"/>
  <c r="K45" i="7" s="1"/>
  <c r="D40" i="6"/>
  <c r="B44" i="7" s="1"/>
  <c r="D39" i="6"/>
  <c r="B43" i="7" s="1"/>
  <c r="D38" i="6"/>
  <c r="B42" i="7" s="1"/>
  <c r="D37" i="6"/>
  <c r="B41" i="7" s="1"/>
  <c r="D36" i="6"/>
  <c r="B40" i="7" s="1"/>
  <c r="K40" i="7" s="1"/>
  <c r="D35" i="6"/>
  <c r="B39" i="7" s="1"/>
  <c r="D34" i="6"/>
  <c r="B38" i="7" s="1"/>
  <c r="D33" i="6"/>
  <c r="B37" i="7" s="1"/>
  <c r="D32" i="6"/>
  <c r="B36" i="7" s="1"/>
  <c r="D31" i="6"/>
  <c r="B35" i="7" s="1"/>
  <c r="K35" i="7" s="1"/>
  <c r="D30" i="6"/>
  <c r="B34" i="7" s="1"/>
  <c r="D29" i="6"/>
  <c r="B33" i="7" s="1"/>
  <c r="D28" i="6"/>
  <c r="B32" i="7" s="1"/>
  <c r="K32" i="7" s="1"/>
  <c r="D27" i="6"/>
  <c r="B31" i="7" s="1"/>
  <c r="D26" i="6"/>
  <c r="B30" i="7" s="1"/>
  <c r="D25" i="6"/>
  <c r="B29" i="7" s="1"/>
  <c r="D24" i="6"/>
  <c r="B28" i="7" s="1"/>
  <c r="D23" i="6"/>
  <c r="B27" i="7" s="1"/>
  <c r="D22" i="6"/>
  <c r="B26" i="7" s="1"/>
  <c r="D21" i="6"/>
  <c r="B25" i="7" s="1"/>
  <c r="D20" i="6"/>
  <c r="B24" i="7" s="1"/>
  <c r="D19" i="6"/>
  <c r="B23" i="7" s="1"/>
  <c r="D18" i="6"/>
  <c r="B22" i="7" s="1"/>
  <c r="G3" i="6"/>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J108" i="2" l="1"/>
  <c r="K50" i="7"/>
  <c r="K98" i="7"/>
  <c r="K42" i="7"/>
  <c r="K43" i="7"/>
  <c r="K75" i="7"/>
  <c r="K28" i="7"/>
  <c r="K76" i="7"/>
  <c r="K90" i="7"/>
  <c r="K29" i="7"/>
  <c r="K44" i="7"/>
  <c r="K92" i="7"/>
  <c r="K30" i="7"/>
  <c r="K46" i="7"/>
  <c r="K62" i="7"/>
  <c r="K78" i="7"/>
  <c r="K94" i="7"/>
  <c r="I34" i="7"/>
  <c r="I48" i="7"/>
  <c r="I62" i="7"/>
  <c r="I75" i="7"/>
  <c r="K89" i="7"/>
  <c r="I104" i="7"/>
  <c r="K104" i="7" s="1"/>
  <c r="K31" i="7"/>
  <c r="K47" i="7"/>
  <c r="K95" i="7"/>
  <c r="K34" i="7"/>
  <c r="I49" i="7"/>
  <c r="K49" i="7" s="1"/>
  <c r="I63" i="7"/>
  <c r="K63" i="7" s="1"/>
  <c r="I76" i="7"/>
  <c r="I90" i="7"/>
  <c r="I105" i="7"/>
  <c r="K106" i="7"/>
  <c r="K48" i="7"/>
  <c r="K80" i="7"/>
  <c r="K105" i="7"/>
  <c r="K33" i="7"/>
  <c r="K81" i="7"/>
  <c r="I23" i="7"/>
  <c r="K23" i="7" s="1"/>
  <c r="I36" i="7"/>
  <c r="K36" i="7" s="1"/>
  <c r="I65" i="7"/>
  <c r="K65" i="7" s="1"/>
  <c r="I78" i="7"/>
  <c r="I92" i="7"/>
  <c r="I106" i="7"/>
  <c r="K82" i="7"/>
  <c r="I24" i="7"/>
  <c r="I37" i="7"/>
  <c r="I66" i="7"/>
  <c r="I79" i="7"/>
  <c r="K79" i="7" s="1"/>
  <c r="I93" i="7"/>
  <c r="K93" i="7" s="1"/>
  <c r="I107" i="7"/>
  <c r="K107" i="7" s="1"/>
  <c r="K24" i="7"/>
  <c r="K99" i="7"/>
  <c r="K25" i="7"/>
  <c r="K66" i="7"/>
  <c r="K84" i="7"/>
  <c r="K37" i="7"/>
  <c r="K69" i="7"/>
  <c r="K38" i="7"/>
  <c r="K86" i="7"/>
  <c r="K102" i="7"/>
  <c r="K26" i="7"/>
  <c r="I41" i="7"/>
  <c r="K41" i="7" s="1"/>
  <c r="I54" i="7"/>
  <c r="K54" i="7" s="1"/>
  <c r="I69" i="7"/>
  <c r="I83" i="7"/>
  <c r="I97" i="7"/>
  <c r="K97" i="7" s="1"/>
  <c r="K83" i="7"/>
  <c r="K100" i="7"/>
  <c r="K39" i="7"/>
  <c r="K71" i="7"/>
  <c r="K87" i="7"/>
  <c r="K103" i="7"/>
  <c r="I27" i="7"/>
  <c r="K27" i="7" s="1"/>
  <c r="I55" i="7"/>
  <c r="K55" i="7" s="1"/>
  <c r="I70" i="7"/>
  <c r="K70" i="7" s="1"/>
  <c r="I84" i="7"/>
  <c r="E46" i="6"/>
  <c r="E31" i="6"/>
  <c r="E47" i="6"/>
  <c r="E63" i="6"/>
  <c r="E79" i="6"/>
  <c r="E95" i="6"/>
  <c r="E32" i="6"/>
  <c r="E48" i="6"/>
  <c r="E64" i="6"/>
  <c r="E80" i="6"/>
  <c r="E96" i="6"/>
  <c r="E33" i="6"/>
  <c r="E49" i="6"/>
  <c r="E65" i="6"/>
  <c r="E81" i="6"/>
  <c r="E97" i="6"/>
  <c r="E18" i="6"/>
  <c r="E34" i="6"/>
  <c r="E50" i="6"/>
  <c r="E66" i="6"/>
  <c r="E82" i="6"/>
  <c r="E98" i="6"/>
  <c r="E19" i="6"/>
  <c r="E35" i="6"/>
  <c r="E51" i="6"/>
  <c r="E67" i="6"/>
  <c r="E83" i="6"/>
  <c r="E99" i="6"/>
  <c r="E20" i="6"/>
  <c r="E36" i="6"/>
  <c r="E52" i="6"/>
  <c r="E68" i="6"/>
  <c r="E84" i="6"/>
  <c r="E100" i="6"/>
  <c r="E21" i="6"/>
  <c r="E37" i="6"/>
  <c r="E53" i="6"/>
  <c r="E69" i="6"/>
  <c r="E85" i="6"/>
  <c r="E101" i="6"/>
  <c r="E22" i="6"/>
  <c r="E38" i="6"/>
  <c r="E54" i="6"/>
  <c r="E70" i="6"/>
  <c r="E86" i="6"/>
  <c r="E102" i="6"/>
  <c r="E23" i="6"/>
  <c r="E39" i="6"/>
  <c r="E55" i="6"/>
  <c r="E71" i="6"/>
  <c r="E87" i="6"/>
  <c r="E103" i="6"/>
  <c r="E24" i="6"/>
  <c r="E40" i="6"/>
  <c r="E56" i="6"/>
  <c r="E72" i="6"/>
  <c r="E88" i="6"/>
  <c r="E25" i="6"/>
  <c r="E41" i="6"/>
  <c r="E57" i="6"/>
  <c r="E73" i="6"/>
  <c r="E89" i="6"/>
  <c r="E26" i="6"/>
  <c r="E42" i="6"/>
  <c r="E58" i="6"/>
  <c r="E74" i="6"/>
  <c r="E90" i="6"/>
  <c r="E59" i="6"/>
  <c r="E43" i="6"/>
  <c r="E28" i="6"/>
  <c r="E44" i="6"/>
  <c r="E60" i="6"/>
  <c r="E76" i="6"/>
  <c r="E92" i="6"/>
  <c r="E27" i="6"/>
  <c r="E75" i="6"/>
  <c r="E91" i="6"/>
  <c r="E29" i="6"/>
  <c r="E45" i="6"/>
  <c r="E61" i="6"/>
  <c r="E77" i="6"/>
  <c r="E93" i="6"/>
  <c r="E30" i="6"/>
  <c r="E62" i="6"/>
  <c r="E78" i="6"/>
  <c r="K22" i="7"/>
  <c r="B108" i="7"/>
  <c r="M11" i="6"/>
  <c r="J109" i="2" l="1"/>
  <c r="J111" i="2" s="1"/>
  <c r="K108"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109" i="7" l="1"/>
  <c r="K111" i="7" s="1"/>
  <c r="F1001" i="6"/>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14" i="2" s="1"/>
  <c r="I119"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117" i="2" l="1"/>
  <c r="I118" i="2"/>
  <c r="I116" i="2" s="1"/>
  <c r="H1013" i="6"/>
  <c r="H1010" i="6"/>
  <c r="H1009" i="6"/>
  <c r="H1012" i="6" l="1"/>
  <c r="H1011" i="6" s="1"/>
</calcChain>
</file>

<file path=xl/sharedStrings.xml><?xml version="1.0" encoding="utf-8"?>
<sst xmlns="http://schemas.openxmlformats.org/spreadsheetml/2006/main" count="3199" uniqueCount="827">
  <si>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</si>
  <si>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</si>
  <si>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</si>
  <si>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</si>
  <si>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</si>
  <si>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</si>
  <si>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</si>
  <si>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</si>
  <si>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</si>
  <si>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</si>
  <si>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</si>
  <si>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</si>
  <si>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</si>
  <si>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</si>
  <si>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</si>
  <si>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</si>
  <si>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</si>
  <si>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</si>
  <si>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</si>
  <si>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</si>
  <si>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</si>
  <si>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</si>
  <si>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</si>
  <si>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</si>
  <si>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</si>
  <si>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</si>
  <si>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</si>
  <si>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</si>
  <si>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</si>
  <si>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</si>
  <si>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</si>
  <si>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</si>
  <si>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</si>
  <si>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</si>
  <si>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</si>
  <si>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</si>
  <si>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</si>
  <si>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</si>
  <si>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</si>
  <si>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</si>
  <si>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</si>
  <si>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</si>
  <si>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</si>
  <si>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</si>
  <si>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</si>
  <si>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</si>
  <si>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</si>
  <si>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</si>
  <si>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</si>
  <si>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</si>
  <si>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</si>
  <si>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</si>
  <si>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</si>
  <si>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</si>
  <si>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</si>
  <si>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</si>
  <si>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</si>
  <si>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</si>
  <si>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</si>
  <si>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</si>
  <si>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</si>
  <si>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</si>
  <si>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</si>
  <si>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</si>
  <si>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</si>
  <si>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</si>
  <si>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</si>
  <si>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</si>
  <si>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</si>
  <si>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</si>
  <si>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</si>
  <si>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</si>
  <si>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</si>
  <si>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</si>
  <si>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</si>
  <si>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</si>
  <si>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</si>
  <si>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</si>
  <si>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</si>
  <si>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</si>
  <si>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</si>
  <si>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</si>
  <si>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</si>
  <si>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</si>
  <si>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</si>
  <si>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</si>
  <si>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</si>
  <si>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</si>
  <si>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</si>
  <si>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</si>
  <si>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</si>
  <si>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</si>
  <si>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</si>
  <si>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</si>
  <si>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</si>
  <si>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</si>
  <si>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</si>
  <si>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</si>
  <si>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</si>
  <si>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</si>
  <si>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</si>
  <si>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</si>
  <si>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</si>
  <si>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</si>
  <si>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</si>
  <si>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</si>
  <si>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</si>
  <si>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</si>
  <si>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</si>
  <si>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</si>
  <si>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</si>
  <si>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</si>
  <si>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</si>
  <si>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</si>
  <si>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</si>
  <si>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</si>
  <si>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</si>
  <si>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</si>
  <si>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</si>
  <si>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</si>
  <si>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</si>
  <si>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</si>
  <si>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</si>
  <si>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</si>
  <si>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</si>
  <si>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</si>
  <si>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</si>
  <si>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</si>
  <si>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</si>
  <si>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</si>
  <si>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</si>
  <si>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</si>
  <si>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</si>
  <si>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</si>
  <si>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</si>
  <si>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</si>
  <si>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</si>
  <si>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</si>
  <si>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</si>
  <si>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</si>
  <si>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</si>
  <si>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</si>
  <si>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</si>
  <si>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</si>
  <si>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</si>
  <si>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</si>
  <si>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</si>
  <si>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</si>
  <si>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</si>
  <si>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</si>
  <si>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</si>
  <si>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</si>
  <si>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</si>
  <si>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</si>
  <si>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</si>
  <si>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</si>
  <si>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</si>
  <si>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</si>
  <si>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</si>
  <si>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</si>
  <si>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</si>
  <si>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</si>
  <si>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</si>
  <si>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</si>
  <si>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</si>
  <si>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</si>
  <si>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</si>
  <si>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</si>
  <si>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</si>
  <si>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</si>
  <si>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</si>
  <si>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</si>
  <si>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</si>
  <si>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</si>
  <si>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</si>
  <si>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</si>
  <si>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</si>
  <si>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</si>
  <si>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</si>
  <si>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</si>
  <si>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</si>
  <si>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</si>
  <si>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</si>
  <si>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</si>
  <si>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</si>
  <si>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</si>
  <si>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</si>
  <si>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</si>
  <si>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</si>
  <si>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</si>
  <si>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</si>
  <si>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</si>
  <si>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</si>
  <si>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</si>
  <si>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</si>
  <si>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</si>
  <si>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</si>
  <si>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</si>
  <si>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</si>
  <si>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</si>
  <si>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</si>
  <si>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</si>
  <si>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</si>
  <si>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</si>
  <si>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</si>
  <si>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</si>
  <si>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</si>
  <si>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</si>
  <si>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</si>
  <si>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</si>
  <si>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</si>
  <si>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</si>
  <si>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</si>
  <si>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</si>
  <si>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</si>
  <si>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</si>
  <si>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</si>
  <si>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</si>
  <si>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</si>
  <si>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</si>
  <si>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</si>
  <si>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</si>
  <si>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</si>
  <si>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</si>
  <si>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</si>
  <si>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</si>
  <si>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</si>
  <si>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</si>
  <si>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</si>
  <si>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</si>
  <si>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</si>
  <si>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</si>
  <si>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</si>
  <si>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</si>
  <si>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</si>
  <si>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</si>
  <si>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</si>
  <si>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</si>
  <si>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</si>
  <si>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</si>
  <si>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</si>
  <si>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</si>
  <si>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</si>
  <si>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</si>
  <si>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</si>
  <si>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</si>
  <si>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</si>
  <si>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</si>
  <si>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</si>
  <si>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</si>
  <si>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</si>
  <si>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</si>
  <si>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</si>
  <si>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</si>
  <si>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</si>
  <si>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</si>
  <si>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</si>
  <si>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</si>
  <si>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</si>
  <si>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</si>
  <si>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</si>
  <si>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</si>
  <si>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</si>
  <si>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</si>
  <si>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</si>
  <si>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</si>
  <si>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</si>
  <si>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</si>
  <si>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</si>
  <si>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</si>
  <si>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</si>
  <si>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</si>
  <si>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</si>
  <si>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</si>
  <si>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</si>
  <si>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</si>
  <si>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</si>
  <si>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</si>
  <si>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</si>
  <si>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</si>
  <si>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</si>
  <si>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</si>
  <si>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</si>
  <si>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</si>
  <si>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</si>
  <si>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</si>
  <si>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</si>
  <si>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</si>
  <si>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</si>
  <si>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</si>
  <si>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</si>
  <si>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</si>
  <si>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</si>
  <si>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</si>
  <si>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</si>
  <si>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</si>
  <si>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</si>
  <si>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</si>
  <si>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</si>
  <si>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</si>
  <si>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</si>
  <si>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</si>
  <si>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</si>
  <si>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</si>
  <si>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</si>
  <si>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</si>
  <si>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</si>
  <si>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</si>
  <si>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</si>
  <si>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</si>
  <si>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</si>
  <si>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</si>
  <si>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</si>
  <si>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</si>
  <si>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</si>
  <si>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</si>
  <si>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</si>
  <si>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</si>
  <si>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</si>
  <si>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</si>
  <si>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</si>
  <si>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</si>
  <si>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</si>
  <si>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</si>
  <si>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</si>
  <si>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</si>
  <si>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</si>
  <si>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</si>
  <si>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</si>
  <si>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</si>
  <si>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</si>
  <si>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</si>
  <si>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</si>
  <si>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</si>
  <si>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</si>
  <si>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</si>
  <si>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</si>
  <si>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</si>
  <si>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</si>
  <si>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</si>
  <si>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</si>
  <si>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</si>
  <si>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</si>
  <si>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</si>
  <si>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</si>
  <si>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</si>
  <si>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</si>
  <si>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</si>
  <si>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</si>
  <si>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</si>
  <si>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</si>
  <si>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</si>
  <si>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</si>
  <si>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</si>
  <si>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</si>
  <si>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</si>
  <si>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</si>
  <si>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</si>
  <si>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</si>
  <si>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</si>
  <si>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</si>
  <si>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</si>
  <si>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</si>
  <si>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</si>
  <si>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</si>
  <si>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</si>
  <si>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</si>
  <si>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</si>
  <si>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</si>
  <si>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</si>
  <si>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</si>
  <si>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</si>
  <si>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</si>
  <si>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</si>
  <si>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</si>
  <si>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</si>
  <si>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</si>
  <si>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</si>
  <si>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</si>
  <si>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</si>
  <si>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</si>
  <si>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</si>
  <si>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</si>
  <si>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</si>
  <si>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</si>
  <si>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</si>
  <si>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</si>
  <si>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</si>
  <si>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</si>
  <si>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</si>
  <si>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</si>
  <si>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</si>
  <si>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</si>
  <si>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</si>
  <si>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</si>
  <si>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</si>
  <si>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</si>
  <si>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</si>
  <si>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</si>
  <si>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</si>
  <si>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</si>
  <si>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</si>
  <si>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</si>
  <si>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</si>
  <si>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</si>
  <si>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</si>
  <si>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</si>
  <si>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</si>
  <si>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</si>
  <si>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</si>
  <si>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</si>
  <si>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</si>
  <si>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</si>
  <si>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</si>
  <si>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</si>
  <si>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</si>
  <si>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</si>
  <si>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</si>
  <si>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</si>
  <si>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</si>
  <si>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</si>
  <si>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</si>
  <si>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</si>
  <si>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</si>
  <si>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</si>
  <si>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</si>
  <si>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</si>
  <si>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</si>
  <si>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</si>
  <si>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</si>
  <si>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</si>
  <si>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</si>
  <si>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</si>
  <si>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</si>
  <si>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</si>
  <si>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</si>
  <si>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</si>
  <si>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</si>
  <si>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</si>
  <si>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</si>
  <si>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</si>
  <si>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</si>
  <si>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</si>
  <si>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</si>
  <si>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</si>
  <si>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</si>
  <si>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</si>
  <si>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</si>
  <si>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</si>
  <si>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</si>
  <si>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</si>
  <si>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</si>
  <si>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</si>
  <si>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</si>
  <si>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</si>
  <si>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</si>
  <si>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</si>
  <si>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</si>
  <si>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</si>
  <si>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</si>
  <si>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</si>
  <si>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</si>
  <si>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</si>
  <si>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</si>
  <si>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</si>
  <si>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</si>
  <si>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</si>
  <si>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</si>
  <si>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</si>
  <si>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</si>
  <si>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</si>
  <si>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</si>
  <si>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</si>
  <si>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</si>
  <si>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</si>
  <si>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</si>
  <si>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</si>
  <si>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</si>
  <si>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</si>
  <si>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</si>
  <si>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</si>
  <si>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</si>
  <si>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</si>
  <si>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</si>
  <si>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</si>
  <si>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</si>
  <si>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</si>
  <si>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</si>
  <si>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</si>
  <si>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</si>
  <si>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</si>
  <si>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</si>
  <si>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</si>
  <si>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</si>
  <si>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</si>
  <si>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</si>
  <si>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</si>
  <si>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</si>
  <si>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</si>
  <si>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</si>
  <si>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</si>
  <si>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</si>
  <si>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</si>
  <si>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</si>
  <si>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</si>
  <si>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</si>
  <si>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</si>
  <si>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</si>
  <si>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</si>
  <si>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</si>
  <si>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</si>
  <si>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</si>
  <si>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</si>
  <si>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</si>
  <si>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</si>
  <si>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</si>
  <si>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</si>
  <si>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</si>
  <si>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</si>
  <si>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</si>
  <si>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</si>
  <si>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</si>
  <si>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</si>
  <si>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</si>
  <si>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</si>
  <si>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</si>
  <si>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</si>
  <si>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</si>
  <si>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</si>
  <si>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</si>
  <si>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</si>
  <si>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</si>
  <si>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</si>
  <si>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</si>
  <si>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</si>
  <si>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</si>
  <si>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</si>
  <si>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</si>
  <si>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</si>
  <si>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</si>
  <si>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</si>
  <si>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</si>
  <si>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</si>
  <si>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</si>
  <si>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</si>
  <si>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</si>
  <si>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</si>
  <si>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</si>
  <si>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</si>
  <si>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</si>
  <si>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</si>
  <si>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</si>
  <si>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</si>
  <si>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</si>
  <si>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</si>
  <si>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</si>
  <si>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</si>
  <si>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</si>
  <si>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</si>
  <si>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</si>
  <si>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</si>
  <si>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</si>
  <si>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</si>
  <si>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</si>
  <si>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</si>
  <si>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</si>
  <si>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</si>
  <si>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</si>
  <si>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</si>
  <si>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</si>
  <si>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</si>
  <si>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</si>
  <si>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</si>
  <si>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</si>
  <si>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</si>
  <si>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</si>
  <si>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</si>
  <si>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</si>
  <si>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</si>
  <si>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</si>
  <si>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</si>
  <si>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</si>
  <si>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</si>
  <si>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</si>
  <si>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</si>
  <si>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</si>
  <si>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</si>
  <si>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</si>
  <si>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</si>
  <si>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</si>
  <si>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</si>
  <si>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</si>
  <si>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</si>
  <si>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</si>
  <si>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</si>
  <si>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</si>
  <si>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</si>
  <si>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</si>
  <si>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</si>
  <si>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</si>
  <si>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</si>
  <si>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</si>
  <si>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</si>
  <si>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</si>
  <si>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</si>
  <si>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</si>
  <si>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</si>
  <si>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</si>
  <si>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</si>
  <si>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</si>
  <si>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</si>
  <si>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</si>
  <si>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</si>
  <si>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</si>
  <si>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</si>
  <si>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</si>
  <si>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</si>
  <si>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</si>
  <si>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</si>
  <si>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</si>
  <si>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</si>
  <si>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</si>
  <si>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</si>
  <si>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</si>
  <si>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</si>
  <si>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</si>
  <si>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</si>
  <si>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</si>
  <si>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</si>
  <si>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</si>
  <si>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</si>
  <si>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</si>
  <si>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</si>
  <si>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</si>
  <si>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</si>
  <si>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</si>
  <si>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</si>
  <si>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</si>
  <si>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</si>
  <si>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</si>
  <si>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</si>
  <si>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</si>
  <si>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</si>
  <si>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</si>
  <si>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</si>
  <si>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</si>
  <si>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</si>
  <si>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</si>
  <si>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</si>
  <si>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</si>
  <si>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</si>
  <si>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</si>
  <si>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</si>
  <si>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</si>
  <si>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</si>
  <si>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</si>
  <si>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</si>
  <si>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</si>
  <si>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</si>
  <si>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</si>
  <si>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</si>
  <si>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</si>
  <si>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</si>
  <si>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</si>
  <si>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</si>
  <si>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</si>
  <si>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</si>
  <si>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</si>
  <si>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</si>
  <si>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</si>
  <si>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</si>
  <si>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</si>
  <si>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</si>
  <si>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</si>
  <si>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</si>
  <si>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</si>
  <si>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</si>
  <si>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</si>
  <si>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</si>
  <si>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</si>
  <si>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</si>
  <si>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</si>
  <si>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</si>
  <si>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</si>
  <si>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</si>
  <si>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</si>
  <si>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</si>
  <si>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</si>
  <si>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</si>
  <si>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</si>
  <si>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</si>
  <si>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</si>
  <si>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</si>
  <si>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</si>
  <si>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</si>
  <si>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</si>
  <si>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</si>
  <si>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</si>
  <si>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</si>
  <si>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</si>
  <si>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</si>
  <si>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</si>
  <si>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</si>
  <si>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</si>
  <si>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</si>
  <si>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</si>
  <si>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</si>
  <si>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</si>
  <si>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</si>
  <si>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</si>
  <si>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</si>
  <si>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Sam4 Kong4</t>
  </si>
  <si>
    <t>Bang Rak 152 Chartered Square Building</t>
  </si>
  <si>
    <t>10500 Bangkok</t>
  </si>
  <si>
    <t>Tel: +66 0967325866</t>
  </si>
  <si>
    <t>Email: jssourcings4@gmail.com</t>
  </si>
  <si>
    <t>ABNEVB</t>
  </si>
  <si>
    <t>Color: Purple</t>
  </si>
  <si>
    <t>ABNSA</t>
  </si>
  <si>
    <t>Color: Pink</t>
  </si>
  <si>
    <t>Color: Red</t>
  </si>
  <si>
    <t>ACBEVB</t>
  </si>
  <si>
    <t>Flexible acrylic circular barbell, 16g (1.2mm) with two 3mm UV balls</t>
  </si>
  <si>
    <t>ALBEVB</t>
  </si>
  <si>
    <t>Flexible acrylic labret, 16g (1.2mm) with 3mm UV ball</t>
  </si>
  <si>
    <t>BBETB</t>
  </si>
  <si>
    <t>Anodized surgical steel eyebrow or helix barbell, 16g (1.2mm) with two 3mm balls</t>
  </si>
  <si>
    <t>BBETCN</t>
  </si>
  <si>
    <t>Anodized surgical steel eyebrow or helix barbell, 16g (1.2mm) with two 3mm cones</t>
  </si>
  <si>
    <t>BBITB</t>
  </si>
  <si>
    <t>Premium PVD plated surgical steel industrial Barbell, 14g (1.6mm) with two 5mm balls</t>
  </si>
  <si>
    <t>BNEB</t>
  </si>
  <si>
    <t>Surgical steel eyebrow banana, 16g (1.2mm) with two 3mm balls</t>
  </si>
  <si>
    <t>BNOCC</t>
  </si>
  <si>
    <t>BNRZ300</t>
  </si>
  <si>
    <t>Surgical steel casting belly banana, 14g (1.6mm) with 8mm prong set cubic zirconia (CZ) stone with dangling dolphin design with cubic zirconia stone</t>
  </si>
  <si>
    <t>BNSA</t>
  </si>
  <si>
    <t>CBEB</t>
  </si>
  <si>
    <t>Surgical steel circular barbell, 16g (1.2mm) with two 3mm balls</t>
  </si>
  <si>
    <t>EBRT</t>
  </si>
  <si>
    <t>FBNEVCN</t>
  </si>
  <si>
    <t>Bioflex eyebrow banana, 16g (1.2mm) with two 3mm cones</t>
  </si>
  <si>
    <t>FCBEVCN</t>
  </si>
  <si>
    <t>Bioflex circular barbell, 16g (1.2mm) with two 3mm cones</t>
  </si>
  <si>
    <t>FTSI</t>
  </si>
  <si>
    <t>Gauge: 6mm</t>
  </si>
  <si>
    <t>Silicone double flared flesh tunnel</t>
  </si>
  <si>
    <t>Gauge: 8mm</t>
  </si>
  <si>
    <t>Gauge: 10mm</t>
  </si>
  <si>
    <t>Gauge: 16mm</t>
  </si>
  <si>
    <t>Gauge: 18mm</t>
  </si>
  <si>
    <t>Gauge: 20mm</t>
  </si>
  <si>
    <t>IPTE</t>
  </si>
  <si>
    <t>Gauge: 3mm</t>
  </si>
  <si>
    <t>Sawo wood spiral coil taper</t>
  </si>
  <si>
    <t>IPVR</t>
  </si>
  <si>
    <t>Acrylic fake plug with rubber O-rings</t>
  </si>
  <si>
    <t>LBC4</t>
  </si>
  <si>
    <t>Surgical steel labret, 14g (1.6mm) with a 4mm bezel set jewel ball</t>
  </si>
  <si>
    <t>LBIJ</t>
  </si>
  <si>
    <t>Clear bio flexible labret, 16g (1.2mm) with a 316L steel push in 2mm flat jewel ball top</t>
  </si>
  <si>
    <t>LBIRC</t>
  </si>
  <si>
    <t>Surgical steel internally threaded labret, 16g (1.2mm) with bezel set jewel flat head sized 1.5mm to 4mm for triple tragus piercings</t>
  </si>
  <si>
    <t>LBTB3</t>
  </si>
  <si>
    <t>Premium PVD plated surgical steel labret, 16g (1.2mm) with a 3mm ball</t>
  </si>
  <si>
    <t>LBTB4</t>
  </si>
  <si>
    <t>Anodized surgical steel labret, 14g (1.6mm) with a 4mm ball</t>
  </si>
  <si>
    <t>MCD363</t>
  </si>
  <si>
    <t>MCDSAR5</t>
  </si>
  <si>
    <t>MCDSK5</t>
  </si>
  <si>
    <t>Surgical steel belly banana, 14g (1.6mm) with an 8mm bezel set jewel ball and a dangling crystal studded skull with crossed bones</t>
  </si>
  <si>
    <t>SIPG</t>
  </si>
  <si>
    <t>Silicone double flared solid plug retainer</t>
  </si>
  <si>
    <t>Gauge: 12mm</t>
  </si>
  <si>
    <t>Gauge: 14mm</t>
  </si>
  <si>
    <t>UBBER31</t>
  </si>
  <si>
    <t>Titanium G23 helix barbell, 16g (1.2mm) with two 3mm balls</t>
  </si>
  <si>
    <t>ULBIN12</t>
  </si>
  <si>
    <t>Length: 11mm with 3mm top part</t>
  </si>
  <si>
    <t>Titanium G23 internally threaded labret, 16g (1.2mm) with 2mm to 5mm round color Cubic Zirconia (CZ) stone in prong set top</t>
  </si>
  <si>
    <t>UTCBEB</t>
  </si>
  <si>
    <t>Color: Green</t>
  </si>
  <si>
    <t>Anodized titanium G23 circular eyebrow barbell, 16g (1.2mm) with 3mm balls</t>
  </si>
  <si>
    <t>UTLBB3IN</t>
  </si>
  <si>
    <t>PVD plated titanium G23 internally threaded labret, 1.2mm (16g) with a 3mm ball</t>
  </si>
  <si>
    <t>XBT4G</t>
  </si>
  <si>
    <t>Pack of 10 pcs. of 4mm anodized surgical steel balls with threading 1.6mm (14g)</t>
  </si>
  <si>
    <t>XHJB3</t>
  </si>
  <si>
    <t>Pack of 10 pcs. of 3mm surgical steel half jewel balls with bezel set crystal with 1.2mm threading (16g)</t>
  </si>
  <si>
    <t>FTSI2</t>
  </si>
  <si>
    <t>FTSI0</t>
  </si>
  <si>
    <t>FTSI00</t>
  </si>
  <si>
    <t>FTSI5/8</t>
  </si>
  <si>
    <t>FTSI11/16</t>
  </si>
  <si>
    <t>FTSI13/16</t>
  </si>
  <si>
    <t>IPTE8</t>
  </si>
  <si>
    <t>LBIRC3</t>
  </si>
  <si>
    <t>LBIRC4</t>
  </si>
  <si>
    <t>SIPG2</t>
  </si>
  <si>
    <t>SIPG0</t>
  </si>
  <si>
    <t>SIPG00</t>
  </si>
  <si>
    <t>SIPG1/2</t>
  </si>
  <si>
    <t>SIPG9/16</t>
  </si>
  <si>
    <t>SIPG5/8</t>
  </si>
  <si>
    <t>SIPG11/16</t>
  </si>
  <si>
    <t>SIPG13/16</t>
  </si>
  <si>
    <t>ULBIN12A</t>
  </si>
  <si>
    <t>Ten Thousand Seven Hundred Fifty Three and 28 cents THB</t>
  </si>
  <si>
    <t>Acrylic eyebrow banana, 16g (1.2mm) with two 3mm balls - length 5/16'' (8mm)</t>
  </si>
  <si>
    <t>Flexible acrylic belly banana, 14g (1.6mm) with 5 &amp; 8mm solid colored acrylic balls - length 3/8'' (10mm)</t>
  </si>
  <si>
    <t>Clear bio flexible belly banana, 14g (1.6mm) with a 5mm and a 10mm jewel ball - length 5/8'' (16mm) ''cut to fit to your size''</t>
  </si>
  <si>
    <t>Surgical steel belly bananas, 14g (1.6mm) with 5 &amp; 8mm solid acrylic color balls - length 3/8'' (10mm)</t>
  </si>
  <si>
    <t>Bio flexible eyebrow retainer, 16g (1.2mm) - length 1/4'' to 1/2'' (6mm to 12mm)</t>
  </si>
  <si>
    <t>Surgical steel belly banana, 14g (1.6mm) with an 8mm jewel ball and a dangling pair of crystal coconut palm tree - length 3/8'' (10mm)</t>
  </si>
  <si>
    <t>Surgical steel belly banana, 14g (1.6mm) with an 8mm bezel set jewel ball and a dangling crystal studded star shape - length 3/8'' (10mm)</t>
  </si>
  <si>
    <t>Exchange Rate THB-THB</t>
  </si>
  <si>
    <t>Sunny</t>
  </si>
  <si>
    <t>JS Sourcings</t>
  </si>
  <si>
    <t>Sam Kong</t>
  </si>
  <si>
    <t xml:space="preserve">30/F Room 30-01 / S-01 152 </t>
  </si>
  <si>
    <t>30/F Room 30-01 / S-01 152</t>
  </si>
  <si>
    <t>Chartered Square Building</t>
  </si>
  <si>
    <t xml:space="preserve">Credit 90 Days from the day order is picked up. </t>
  </si>
  <si>
    <t>Due Date</t>
  </si>
  <si>
    <r>
      <t xml:space="preserve">40% Discount as per </t>
    </r>
    <r>
      <rPr>
        <b/>
        <sz val="10"/>
        <color theme="1"/>
        <rFont val="Arial"/>
        <family val="2"/>
      </rPr>
      <t>Platinum Membership</t>
    </r>
    <r>
      <rPr>
        <sz val="10"/>
        <color theme="1"/>
        <rFont val="Arial"/>
        <family val="2"/>
      </rPr>
      <t>:</t>
    </r>
  </si>
  <si>
    <t>Pick up at the Shop:</t>
  </si>
  <si>
    <t>Five Thousand Nine Hundred Fifty Seven and 69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</si>
</sst>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409]dd\-mmm\-yy;@"/>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30"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xf numFmtId="0" fontId="2" fillId="0" borderId="0"/>
    <xf numFmtId="0" fontId="2" fillId="0" borderId="0"/>
    <xf numFmtId="0" fontId="5" fillId="0" borderId="0" applyNumberFormat="0" applyFill="0" applyBorder="0" applyAlignment="0" applyProtection="0"/>
    <xf numFmtId="0" fontId="5" fillId="0" borderId="0"/>
    <xf numFmtId="0" fontId="2" fillId="0" borderId="0"/>
    <xf numFmtId="0" fontId="5" fillId="0" borderId="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5" fillId="0" borderId="0"/>
    <xf numFmtId="0" fontId="11" fillId="0" borderId="0" applyNumberFormat="0" applyFill="0" applyBorder="0" applyAlignment="0" applyProtection="0">
      <alignment vertical="top"/>
      <protection locked="0"/>
    </xf>
    <xf numFmtId="0" fontId="5" fillId="0" borderId="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31" fillId="0" borderId="0" applyNumberFormat="0" applyFill="0" applyBorder="0" applyAlignment="0" applyProtection="0"/>
    <xf numFmtId="0" fontId="2" fillId="0" borderId="0"/>
    <xf numFmtId="0" fontId="5" fillId="0" borderId="0"/>
    <xf numFmtId="0" fontId="5" fillId="0" borderId="0"/>
    <xf numFmtId="0" fontId="2" fillId="0" borderId="0"/>
  </cellStyleXfs>
  <cellXfs count="160">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18" fillId="2" borderId="1" xfId="95" applyNumberFormat="1" applyFont="1" applyFill="1" applyBorder="1"/>
    <xf numFmtId="1" fontId="18" fillId="2" borderId="2" xfId="95" applyNumberFormat="1" applyFont="1" applyFill="1" applyBorder="1"/>
    <xf numFmtId="1" fontId="1" fillId="2" borderId="2" xfId="0" applyNumberFormat="1" applyFont="1" applyFill="1" applyBorder="1"/>
    <xf numFmtId="1" fontId="1" fillId="2" borderId="3" xfId="0" applyNumberFormat="1" applyFont="1" applyFill="1" applyBorder="1"/>
    <xf numFmtId="1" fontId="18" fillId="2" borderId="6" xfId="95" applyNumberFormat="1" applyFont="1" applyFill="1" applyBorder="1"/>
    <xf numFmtId="165" fontId="32" fillId="2" borderId="7" xfId="95" applyNumberFormat="1" applyFont="1" applyFill="1" applyBorder="1" applyAlignment="1">
      <alignment horizontal="center"/>
    </xf>
    <xf numFmtId="169" fontId="32" fillId="2" borderId="7" xfId="95" applyNumberFormat="1" applyFont="1" applyFill="1" applyBorder="1" applyAlignment="1">
      <alignment horizontal="center" vertical="center"/>
    </xf>
    <xf numFmtId="1" fontId="1" fillId="2" borderId="7" xfId="0" applyNumberFormat="1" applyFont="1" applyFill="1" applyBorder="1"/>
    <xf numFmtId="1" fontId="1" fillId="2" borderId="8" xfId="0" applyNumberFormat="1" applyFont="1" applyFill="1" applyBorder="1"/>
    <xf numFmtId="0" fontId="0" fillId="2" borderId="0" xfId="0" applyFill="1"/>
    <xf numFmtId="1" fontId="18" fillId="4" borderId="20" xfId="0" applyNumberFormat="1" applyFont="1" applyFill="1" applyBorder="1" applyAlignment="1">
      <alignment horizontal="center" vertical="top" wrapText="1"/>
    </xf>
    <xf numFmtId="1" fontId="1" fillId="4" borderId="20" xfId="0" applyNumberFormat="1" applyFont="1" applyFill="1" applyBorder="1" applyAlignment="1">
      <alignment vertical="top" wrapText="1"/>
    </xf>
    <xf numFmtId="1" fontId="3" fillId="4" borderId="13" xfId="0" applyNumberFormat="1" applyFont="1" applyFill="1" applyBorder="1" applyAlignment="1">
      <alignment vertical="top" wrapText="1"/>
    </xf>
    <xf numFmtId="1" fontId="3" fillId="4" borderId="20" xfId="0" applyNumberFormat="1" applyFont="1" applyFill="1" applyBorder="1" applyAlignment="1">
      <alignment vertical="top" wrapText="1"/>
    </xf>
    <xf numFmtId="2" fontId="1" fillId="4" borderId="20" xfId="0" applyNumberFormat="1" applyFont="1" applyFill="1" applyBorder="1" applyAlignment="1">
      <alignment horizontal="right" vertical="top" wrapText="1"/>
    </xf>
    <xf numFmtId="2" fontId="18" fillId="4" borderId="20" xfId="0" applyNumberFormat="1" applyFont="1" applyFill="1" applyBorder="1" applyAlignment="1">
      <alignment horizontal="righ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4" borderId="13" xfId="0" applyNumberFormat="1" applyFont="1" applyFill="1" applyBorder="1" applyAlignment="1">
      <alignment vertical="top" wrapText="1"/>
    </xf>
    <xf numFmtId="1" fontId="3" fillId="4"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67">
    <cellStyle name="Comma 2" xfId="7" xr:uid="{4F246E72-42D9-43E9-8487-E770E46E61FA}"/>
    <cellStyle name="Comma 2 2" xfId="4430" xr:uid="{24F032FE-A56C-4251-BD2F-0998F2948C5E}"/>
    <cellStyle name="Comma 2 2 2" xfId="4755" xr:uid="{C908FC7F-8726-423E-812F-1BD68D061105}"/>
    <cellStyle name="Comma 2 2 2 2" xfId="5326" xr:uid="{0B75EC11-16B2-4975-BE96-48CDFA5F158B}"/>
    <cellStyle name="Comma 2 2 3" xfId="4591" xr:uid="{0E61C6E5-9757-48F8-972C-128E2851231A}"/>
    <cellStyle name="Comma 2 2 4" xfId="5352" xr:uid="{5E9B032C-B9EA-4ED2-8E86-F226D0C37C4A}"/>
    <cellStyle name="Comma 3" xfId="4318" xr:uid="{ACD6E45E-D6B8-4D34-98D8-619BA84C71B4}"/>
    <cellStyle name="Comma 3 2" xfId="4432" xr:uid="{39EF766A-EFE5-430F-9F97-D07E374BA6B5}"/>
    <cellStyle name="Comma 3 2 2" xfId="4756" xr:uid="{689BC348-87D1-4E2B-AB85-30954335D9D6}"/>
    <cellStyle name="Comma 3 2 2 2" xfId="5327" xr:uid="{C186588F-AA38-4204-8D38-C45923974536}"/>
    <cellStyle name="Comma 3 2 3" xfId="5325" xr:uid="{C459FB22-E05F-4D59-A1D7-8D3F08970BDE}"/>
    <cellStyle name="Comma 3 2 4" xfId="5353" xr:uid="{EE776385-3E29-4761-BFA8-E986145A923B}"/>
    <cellStyle name="Currency 10" xfId="8" xr:uid="{C1411A03-8D96-4CB4-9920-F75A933A881C}"/>
    <cellStyle name="Currency 10 2" xfId="9" xr:uid="{E293A739-C763-4DA0-83D1-668A420BAA3F}"/>
    <cellStyle name="Currency 10 2 2" xfId="203" xr:uid="{028EEE5F-8300-4663-B1AA-D93687E1A100}"/>
    <cellStyle name="Currency 10 2 2 2" xfId="4616" xr:uid="{D55BEDEC-BD85-43FE-8BF3-7B8573DEEE3E}"/>
    <cellStyle name="Currency 10 2 3" xfId="4511" xr:uid="{635A96C1-AABE-4B1B-8D5A-67FF1248FD0C}"/>
    <cellStyle name="Currency 10 3" xfId="10" xr:uid="{9B21CFC3-D726-4455-8547-A596F1884623}"/>
    <cellStyle name="Currency 10 3 2" xfId="204" xr:uid="{1ECB6C53-9516-446D-9D20-4B2C317A527A}"/>
    <cellStyle name="Currency 10 3 2 2" xfId="4617" xr:uid="{29868AE4-9AFD-4C7B-88CD-1F4CE1961733}"/>
    <cellStyle name="Currency 10 3 3" xfId="4512" xr:uid="{8F79FDD3-C3FF-4C0A-804D-6C66A3CCFD16}"/>
    <cellStyle name="Currency 10 4" xfId="205" xr:uid="{2C966CAF-BEA8-49B4-8824-83F6C45AB783}"/>
    <cellStyle name="Currency 10 4 2" xfId="4618" xr:uid="{55DC2853-CD17-44C1-9A88-F95EACE42EEC}"/>
    <cellStyle name="Currency 10 5" xfId="4437" xr:uid="{4113635D-E6CC-47CB-A86D-296C12505456}"/>
    <cellStyle name="Currency 10 6" xfId="4510" xr:uid="{F17A298D-3F7F-4A55-8129-96D5792D6D4E}"/>
    <cellStyle name="Currency 11" xfId="11" xr:uid="{25C9C09D-A190-4212-8D06-A9298DBE4DF0}"/>
    <cellStyle name="Currency 11 2" xfId="12" xr:uid="{000E60CB-E308-466E-9BA0-6E324F567300}"/>
    <cellStyle name="Currency 11 2 2" xfId="206" xr:uid="{73A4BAF1-D1DE-49E8-ADD0-72D46582C401}"/>
    <cellStyle name="Currency 11 2 2 2" xfId="4619" xr:uid="{23E1BBA7-4964-4CF7-AFD2-A5A575081324}"/>
    <cellStyle name="Currency 11 2 3" xfId="4514" xr:uid="{E6B7EC04-96F6-4273-B77D-B17E14383843}"/>
    <cellStyle name="Currency 11 3" xfId="13" xr:uid="{6F3C1FEE-D555-4A8E-8574-70401C93EA7B}"/>
    <cellStyle name="Currency 11 3 2" xfId="207" xr:uid="{88B426C7-B039-40BE-9D29-68F24EFAA573}"/>
    <cellStyle name="Currency 11 3 2 2" xfId="4620" xr:uid="{3CDF249C-620D-4DDE-80E8-15846E87DD98}"/>
    <cellStyle name="Currency 11 3 3" xfId="4515" xr:uid="{256AD892-8D5C-461D-8D9F-9FE1775815A4}"/>
    <cellStyle name="Currency 11 4" xfId="208" xr:uid="{720E338A-6923-4C58-BB1C-E9306FFB647F}"/>
    <cellStyle name="Currency 11 4 2" xfId="4621" xr:uid="{4C426945-5EE1-467F-8638-C0B21E0C220A}"/>
    <cellStyle name="Currency 11 5" xfId="4319" xr:uid="{DEED0B49-C891-450F-A11A-83BA05D611CD}"/>
    <cellStyle name="Currency 11 5 2" xfId="4438" xr:uid="{7FE3DF94-C0C0-495F-AAAE-3C1F6D839F3D}"/>
    <cellStyle name="Currency 11 5 3" xfId="4720" xr:uid="{7809280F-717B-444B-9271-B04EF058D25A}"/>
    <cellStyle name="Currency 11 5 3 2" xfId="5315" xr:uid="{0762BF9B-4898-43BF-A51F-E1E5E125DC82}"/>
    <cellStyle name="Currency 11 5 3 3" xfId="4757" xr:uid="{E4E8E872-3980-4509-8367-FA24CBD54E06}"/>
    <cellStyle name="Currency 11 5 4" xfId="4697" xr:uid="{B3582E4D-C761-467C-9538-9BF94833F870}"/>
    <cellStyle name="Currency 11 6" xfId="4513" xr:uid="{39AD1680-A4B9-41E2-861A-98A208FC7559}"/>
    <cellStyle name="Currency 12" xfId="14" xr:uid="{B5845954-491C-430C-B224-0FC7C9877729}"/>
    <cellStyle name="Currency 12 2" xfId="15" xr:uid="{D1872A33-7C77-40AF-9572-9867E8E5B65E}"/>
    <cellStyle name="Currency 12 2 2" xfId="209" xr:uid="{E6777518-096C-4ED9-B739-6177D3D547B3}"/>
    <cellStyle name="Currency 12 2 2 2" xfId="4622" xr:uid="{2CF5CF63-7D39-4131-95E1-8B12C6B4B922}"/>
    <cellStyle name="Currency 12 2 3" xfId="4517" xr:uid="{C8A9165D-9F7F-4BEF-9A9E-5ECA9D761F98}"/>
    <cellStyle name="Currency 12 3" xfId="210" xr:uid="{0100491E-76C0-4FEC-93A9-37A2A8366218}"/>
    <cellStyle name="Currency 12 3 2" xfId="4623" xr:uid="{DB8B7A64-A8D0-4114-8CE5-9EEF6A7F078A}"/>
    <cellStyle name="Currency 12 4" xfId="4516" xr:uid="{92DF1BAE-6A42-4F6E-8C6F-A86B4D1BC273}"/>
    <cellStyle name="Currency 13" xfId="16" xr:uid="{4C89705F-6E36-44FF-B810-C5114D9C8FA8}"/>
    <cellStyle name="Currency 13 2" xfId="4321" xr:uid="{7DA6030D-9116-4951-895E-4EC59A2752FC}"/>
    <cellStyle name="Currency 13 3" xfId="4322" xr:uid="{4B39C46D-71FB-419D-9607-0D92D3167248}"/>
    <cellStyle name="Currency 13 3 2" xfId="4759" xr:uid="{665824B0-01CF-490B-B50A-53071C460022}"/>
    <cellStyle name="Currency 13 4" xfId="4320" xr:uid="{383211A3-0DF5-4BAD-A0A5-E536B647C21A}"/>
    <cellStyle name="Currency 13 5" xfId="4758" xr:uid="{B25B69CC-AC3C-4B50-BC25-BAB518097680}"/>
    <cellStyle name="Currency 14" xfId="17" xr:uid="{F06F3E14-40F3-4553-AC1A-2B001E144933}"/>
    <cellStyle name="Currency 14 2" xfId="211" xr:uid="{305AEC6D-5E95-4B61-904E-12556925AF55}"/>
    <cellStyle name="Currency 14 2 2" xfId="4624" xr:uid="{B6EDC86C-1963-4909-9CA7-5475ABF71A3A}"/>
    <cellStyle name="Currency 14 3" xfId="4518" xr:uid="{EC429550-6E7A-4095-99CF-5A10B62D2914}"/>
    <cellStyle name="Currency 15" xfId="4414" xr:uid="{2EF9A130-E260-43A1-838C-0FC43F20535D}"/>
    <cellStyle name="Currency 15 2" xfId="5358" xr:uid="{0C4C72A1-B4CF-4A3E-9F70-AAD9618B084C}"/>
    <cellStyle name="Currency 17" xfId="4323" xr:uid="{568B3065-E377-432A-8E0E-EB9D8FE0B305}"/>
    <cellStyle name="Currency 2" xfId="18" xr:uid="{FE6DD360-3723-4D7B-845A-26D21AD0476D}"/>
    <cellStyle name="Currency 2 2" xfId="19" xr:uid="{E5A30BEC-4DA6-4D78-9E9F-3464796477F6}"/>
    <cellStyle name="Currency 2 2 2" xfId="20" xr:uid="{E36909A5-A0CB-4E97-BC3C-06FD7D27525B}"/>
    <cellStyle name="Currency 2 2 2 2" xfId="21" xr:uid="{54B90680-E81B-4D1E-99DE-B89A997AC93E}"/>
    <cellStyle name="Currency 2 2 2 2 2" xfId="4760" xr:uid="{787D5D5D-440F-472E-B9E1-275C8AB8BE80}"/>
    <cellStyle name="Currency 2 2 2 3" xfId="22" xr:uid="{6E2CFA09-2785-477D-8EBD-ACDF337473FB}"/>
    <cellStyle name="Currency 2 2 2 3 2" xfId="212" xr:uid="{96D4FD1E-CC32-4281-8648-4DE2FCFC2BA5}"/>
    <cellStyle name="Currency 2 2 2 3 2 2" xfId="4625" xr:uid="{A544FA49-6293-41DB-84A8-7679AAF57DA6}"/>
    <cellStyle name="Currency 2 2 2 3 3" xfId="4521" xr:uid="{B1E866F7-B721-4A40-B488-B6C783A3A892}"/>
    <cellStyle name="Currency 2 2 2 4" xfId="213" xr:uid="{325F7462-BBAB-449C-8B7A-318F372AA3A6}"/>
    <cellStyle name="Currency 2 2 2 4 2" xfId="4626" xr:uid="{E22AD288-B49A-438C-8060-E4A085EDEC7A}"/>
    <cellStyle name="Currency 2 2 2 5" xfId="4520" xr:uid="{C81F0E86-2966-46AE-AE40-506D2E3DB473}"/>
    <cellStyle name="Currency 2 2 3" xfId="214" xr:uid="{A111F955-7C82-465B-8CEF-C6CF7B970C58}"/>
    <cellStyle name="Currency 2 2 3 2" xfId="4627" xr:uid="{B871711C-13F2-45A5-8E78-C740F5E115DA}"/>
    <cellStyle name="Currency 2 2 4" xfId="4519" xr:uid="{EF7C3B64-6839-494F-9FBD-AD858367E619}"/>
    <cellStyle name="Currency 2 3" xfId="23" xr:uid="{366A789E-DF92-4649-96D3-84E3AF7E47F5}"/>
    <cellStyle name="Currency 2 3 2" xfId="215" xr:uid="{720B5E24-9854-4EA1-AC51-F8D6F1A9DE6C}"/>
    <cellStyle name="Currency 2 3 2 2" xfId="4628" xr:uid="{D0129A83-18EB-44DA-ADED-4AA9BDDC7DA4}"/>
    <cellStyle name="Currency 2 3 3" xfId="4522" xr:uid="{5DF81D5D-52F5-4799-B2EF-19D4FE2808E2}"/>
    <cellStyle name="Currency 2 4" xfId="216" xr:uid="{AC8B9AA4-BE78-4B95-A700-083D6526CCCB}"/>
    <cellStyle name="Currency 2 4 2" xfId="217" xr:uid="{19BADF40-CE3F-480C-A4DB-AB6C80AD412E}"/>
    <cellStyle name="Currency 2 5" xfId="218" xr:uid="{3D9CAA81-1C8B-42AC-B07F-C496B06471C1}"/>
    <cellStyle name="Currency 2 5 2" xfId="219" xr:uid="{8C4DEBA4-90AC-4E5D-91DC-A147F8677582}"/>
    <cellStyle name="Currency 2 6" xfId="220" xr:uid="{1A06552C-5FE6-4EDC-8873-5D076AB9CDB4}"/>
    <cellStyle name="Currency 3" xfId="24" xr:uid="{06775346-4810-45EE-B465-CDAFC50BF840}"/>
    <cellStyle name="Currency 3 2" xfId="25" xr:uid="{1B0338AB-E819-4530-8B77-0EE390A8F313}"/>
    <cellStyle name="Currency 3 2 2" xfId="221" xr:uid="{E6BF0A8E-3EE4-4C48-B6D0-125031D3E87E}"/>
    <cellStyle name="Currency 3 2 2 2" xfId="4629" xr:uid="{338487B3-463C-4FF3-8D03-C0ADEF6501AD}"/>
    <cellStyle name="Currency 3 2 3" xfId="4524" xr:uid="{6658F720-1396-4310-84D3-F629B35E7BD8}"/>
    <cellStyle name="Currency 3 3" xfId="26" xr:uid="{340D3BC8-459F-48A2-8D1C-FC6AD17E1F98}"/>
    <cellStyle name="Currency 3 3 2" xfId="222" xr:uid="{3C2AF814-462C-419A-AEFB-412C50697491}"/>
    <cellStyle name="Currency 3 3 2 2" xfId="4630" xr:uid="{CB8EE594-CCB2-4E09-8574-1304D0BEC8C3}"/>
    <cellStyle name="Currency 3 3 3" xfId="4525" xr:uid="{87CEB753-B4A7-4F40-8BB2-D0F6292E7DC8}"/>
    <cellStyle name="Currency 3 4" xfId="27" xr:uid="{37835312-00A7-4DD6-9CC8-C15E920C270E}"/>
    <cellStyle name="Currency 3 4 2" xfId="223" xr:uid="{659C5B24-3C1E-4879-ACB1-41C3EF77C3B0}"/>
    <cellStyle name="Currency 3 4 2 2" xfId="4631" xr:uid="{9D86F8D0-9CD0-4E80-8DD4-50F271840D35}"/>
    <cellStyle name="Currency 3 4 3" xfId="4526" xr:uid="{A3998381-D619-496B-ACFB-9C27EA0DD419}"/>
    <cellStyle name="Currency 3 5" xfId="224" xr:uid="{52DE643F-B05A-49D6-9B33-44D030EAF865}"/>
    <cellStyle name="Currency 3 5 2" xfId="4632" xr:uid="{3956710F-1CC0-4DFF-81DA-E34A145177EE}"/>
    <cellStyle name="Currency 3 6" xfId="4523" xr:uid="{F9A1E42E-2A61-4F98-8100-0E062C55881A}"/>
    <cellStyle name="Currency 4" xfId="28" xr:uid="{79C92E81-FED7-4D84-A57D-7F12F876E808}"/>
    <cellStyle name="Currency 4 2" xfId="29" xr:uid="{6419CF14-3B8F-4881-A0B5-4E5732606D5A}"/>
    <cellStyle name="Currency 4 2 2" xfId="225" xr:uid="{81714BAD-F8DA-44CF-8ED3-6C98638F872E}"/>
    <cellStyle name="Currency 4 2 2 2" xfId="4633" xr:uid="{B95FEE8F-87DE-4DCE-906A-3C0A1F376295}"/>
    <cellStyle name="Currency 4 2 3" xfId="4528" xr:uid="{E575F699-3F92-43C6-AACC-E6A638C2E744}"/>
    <cellStyle name="Currency 4 3" xfId="30" xr:uid="{D2D27330-0D7B-476A-B0E6-22F889ADA95D}"/>
    <cellStyle name="Currency 4 3 2" xfId="226" xr:uid="{A5AE3689-B7B8-498D-BE13-BC86D3088A51}"/>
    <cellStyle name="Currency 4 3 2 2" xfId="4634" xr:uid="{24364456-051B-404E-B9C4-805DC529F349}"/>
    <cellStyle name="Currency 4 3 3" xfId="4529" xr:uid="{FADA54BF-53E8-4EA0-9593-43C5AC0A250E}"/>
    <cellStyle name="Currency 4 4" xfId="227" xr:uid="{9E4D9A8E-05C4-4E3B-8B2B-03E1B1B60DA5}"/>
    <cellStyle name="Currency 4 4 2" xfId="4635" xr:uid="{AC36AC7B-41DD-45B3-8B79-D0A7F68B9ED8}"/>
    <cellStyle name="Currency 4 5" xfId="4324" xr:uid="{68456AD1-0097-4BE3-AAB4-4753C57D9E7C}"/>
    <cellStyle name="Currency 4 5 2" xfId="4439" xr:uid="{E6A142FD-884B-4F7D-8A9C-778FBCF497B8}"/>
    <cellStyle name="Currency 4 5 3" xfId="4721" xr:uid="{E48A2D78-D32C-4216-AC38-B0E7301E3D5F}"/>
    <cellStyle name="Currency 4 5 3 2" xfId="5316" xr:uid="{CE598026-515F-44C5-A2F3-4F1230C84D64}"/>
    <cellStyle name="Currency 4 5 3 3" xfId="4761" xr:uid="{608182EE-1E1D-4823-860B-CC8449D3A517}"/>
    <cellStyle name="Currency 4 5 4" xfId="4698" xr:uid="{561EF99F-433E-4AFB-A0EF-307B37BAFFD4}"/>
    <cellStyle name="Currency 4 6" xfId="4527" xr:uid="{214835A5-C478-4EBA-9A89-03522755CA46}"/>
    <cellStyle name="Currency 5" xfId="31" xr:uid="{7803208F-19AC-407D-899D-348AFC6AA1AE}"/>
    <cellStyle name="Currency 5 2" xfId="32" xr:uid="{9B5659BA-CC9F-4166-A271-5883623F5F64}"/>
    <cellStyle name="Currency 5 2 2" xfId="228" xr:uid="{CE354A6A-7780-4C1C-BBA5-408D4020F168}"/>
    <cellStyle name="Currency 5 2 2 2" xfId="4636" xr:uid="{5763ABE4-D509-4329-B62D-5E2DD6927313}"/>
    <cellStyle name="Currency 5 2 3" xfId="4530" xr:uid="{9ABDA84A-6DF5-4496-A2FA-2D9365A5EDE3}"/>
    <cellStyle name="Currency 5 3" xfId="4325" xr:uid="{4DDDBE52-E58C-4939-9D18-526E31633912}"/>
    <cellStyle name="Currency 5 3 2" xfId="4440" xr:uid="{43B970A2-0EA1-47C5-9CAD-61118F34B613}"/>
    <cellStyle name="Currency 5 3 2 2" xfId="5306" xr:uid="{7804D90C-A9EF-4CBC-B785-BB41636160A4}"/>
    <cellStyle name="Currency 5 3 2 3" xfId="4763" xr:uid="{E01C3F46-EC12-4C61-BD6C-DAE73A436F17}"/>
    <cellStyle name="Currency 5 4" xfId="4762" xr:uid="{4D4FD605-6558-4DC4-B230-F4ED0428B142}"/>
    <cellStyle name="Currency 6" xfId="33" xr:uid="{FAE4FDE2-3323-4F47-A349-8D148D373851}"/>
    <cellStyle name="Currency 6 2" xfId="229" xr:uid="{6D666C09-18A0-462B-A020-A941CB7FEF6C}"/>
    <cellStyle name="Currency 6 2 2" xfId="4637" xr:uid="{A7FFC065-C67A-4217-AB46-33FE49B14639}"/>
    <cellStyle name="Currency 6 3" xfId="4326" xr:uid="{A25152B6-F98B-4EA1-BEFC-1833FD6AA0A6}"/>
    <cellStyle name="Currency 6 3 2" xfId="4441" xr:uid="{7A1718B1-F191-4A0B-86F8-E224DFBD96FA}"/>
    <cellStyle name="Currency 6 3 3" xfId="4722" xr:uid="{4E2C9E70-EC76-4F03-A29F-FD70270B6743}"/>
    <cellStyle name="Currency 6 3 3 2" xfId="5317" xr:uid="{AA239964-5240-4052-8A0F-C1EC936F5CD4}"/>
    <cellStyle name="Currency 6 3 3 3" xfId="4764" xr:uid="{15693FAD-EB7D-4D6C-9FA3-D971DA7C2E8E}"/>
    <cellStyle name="Currency 6 3 4" xfId="4699" xr:uid="{D8864783-84BB-4425-B759-6436A64BC851}"/>
    <cellStyle name="Currency 6 4" xfId="4531" xr:uid="{2A0EBBBB-6820-406B-878B-31A92C5462B3}"/>
    <cellStyle name="Currency 7" xfId="34" xr:uid="{5A6D1E35-60D4-4F09-9851-5AC1A4A2B74F}"/>
    <cellStyle name="Currency 7 2" xfId="35" xr:uid="{CBB85799-FA44-4ABD-A9BA-DB64F3CC9B75}"/>
    <cellStyle name="Currency 7 2 2" xfId="250" xr:uid="{25EE996E-DD62-4E77-A4F2-E86FC836528B}"/>
    <cellStyle name="Currency 7 2 2 2" xfId="4638" xr:uid="{AB79475B-1AAE-44BE-BF83-4836CE490F5B}"/>
    <cellStyle name="Currency 7 2 3" xfId="4533" xr:uid="{5D63BABB-5890-41D2-899B-98E57151830E}"/>
    <cellStyle name="Currency 7 3" xfId="230" xr:uid="{1C387840-2BA5-4132-AADC-E3797C1FC3E1}"/>
    <cellStyle name="Currency 7 3 2" xfId="4639" xr:uid="{5457EB5D-32CF-4E12-B658-EA7627F24BB5}"/>
    <cellStyle name="Currency 7 4" xfId="4442" xr:uid="{A7CF831F-64B8-4EEF-ADA7-B21882641A8C}"/>
    <cellStyle name="Currency 7 5" xfId="4532" xr:uid="{632D93C1-4EAF-4F78-8876-0B0E2FE343FD}"/>
    <cellStyle name="Currency 8" xfId="36" xr:uid="{8F3CE47C-C2E0-461D-A905-72304D269AED}"/>
    <cellStyle name="Currency 8 2" xfId="37" xr:uid="{9991A5A7-ECE3-4433-BB43-96C38202DCFC}"/>
    <cellStyle name="Currency 8 2 2" xfId="231" xr:uid="{A36AAD3B-48F0-45B9-9DCF-82758BB450B7}"/>
    <cellStyle name="Currency 8 2 2 2" xfId="4640" xr:uid="{09067496-E16F-490C-8C12-B1C38DCC9E0B}"/>
    <cellStyle name="Currency 8 2 3" xfId="4535" xr:uid="{3F1DF412-97EC-4B3F-8C8A-510D620ED7F3}"/>
    <cellStyle name="Currency 8 3" xfId="38" xr:uid="{AADC62D6-CFF6-4918-8B13-AD3A1556DE0C}"/>
    <cellStyle name="Currency 8 3 2" xfId="232" xr:uid="{CDCD5A36-136B-41C9-A430-81C8F737F0B8}"/>
    <cellStyle name="Currency 8 3 2 2" xfId="4641" xr:uid="{65B0422C-08D0-44B5-8A13-E780059F7DD2}"/>
    <cellStyle name="Currency 8 3 3" xfId="4536" xr:uid="{D6BDA008-CEDB-4F66-BA71-072A7A134BBE}"/>
    <cellStyle name="Currency 8 4" xfId="39" xr:uid="{79D2306C-1454-405F-B2F0-E01F93CEBCC7}"/>
    <cellStyle name="Currency 8 4 2" xfId="233" xr:uid="{45D2C4BE-FD63-4DED-A9DF-7FBEF58F84F0}"/>
    <cellStyle name="Currency 8 4 2 2" xfId="4642" xr:uid="{AA080527-1354-439F-9876-A657423E7E45}"/>
    <cellStyle name="Currency 8 4 3" xfId="4537" xr:uid="{F46B7FF1-8647-4E22-BECD-CE9C151A7A76}"/>
    <cellStyle name="Currency 8 5" xfId="234" xr:uid="{5B78342D-BB56-4E22-88A8-2D78E8073B69}"/>
    <cellStyle name="Currency 8 5 2" xfId="4643" xr:uid="{34A22983-B46F-4932-90E2-2F49DBC2EEA0}"/>
    <cellStyle name="Currency 8 6" xfId="4443" xr:uid="{4B44D414-BBC5-403D-B4B8-D24FB85E970D}"/>
    <cellStyle name="Currency 8 7" xfId="4534" xr:uid="{4D804D53-CD93-4EA0-9AB7-6A1C54F56BA2}"/>
    <cellStyle name="Currency 9" xfId="40" xr:uid="{4BE24791-EDB0-43F5-BD36-A159D0FC164E}"/>
    <cellStyle name="Currency 9 2" xfId="41" xr:uid="{9A256953-1418-492F-A6A5-5023A3BBF35F}"/>
    <cellStyle name="Currency 9 2 2" xfId="235" xr:uid="{E02D1A47-0AAD-40E7-B4A4-DAB0F31C8883}"/>
    <cellStyle name="Currency 9 2 2 2" xfId="4644" xr:uid="{1F498538-4475-4D85-AFB6-4318449FD902}"/>
    <cellStyle name="Currency 9 2 3" xfId="4539" xr:uid="{CF7A95F8-FCDF-40D1-A8DF-BDC3E30E3A17}"/>
    <cellStyle name="Currency 9 3" xfId="42" xr:uid="{09C52BCB-BEAB-470C-81F8-3FDD64429698}"/>
    <cellStyle name="Currency 9 3 2" xfId="236" xr:uid="{037EDA4E-8B9D-4D9F-9483-8B5B659F6634}"/>
    <cellStyle name="Currency 9 3 2 2" xfId="4645" xr:uid="{CDFA1942-D547-4A55-90F8-8BBE6564BDCC}"/>
    <cellStyle name="Currency 9 3 3" xfId="4540" xr:uid="{5CF9184C-3773-438E-BABE-E86CEB475606}"/>
    <cellStyle name="Currency 9 4" xfId="237" xr:uid="{2F99CBFB-2204-4561-8512-CB7D2A186165}"/>
    <cellStyle name="Currency 9 4 2" xfId="4646" xr:uid="{9BDC49C7-96C7-4D95-985A-AA2BC94B6D63}"/>
    <cellStyle name="Currency 9 5" xfId="4327" xr:uid="{4A7DCD7E-231B-4EBC-B7DB-B92D28880F8F}"/>
    <cellStyle name="Currency 9 5 2" xfId="4444" xr:uid="{F6C8B748-919C-4271-BD22-FC4DBC77F66A}"/>
    <cellStyle name="Currency 9 5 3" xfId="4723" xr:uid="{808D3C98-793F-486E-A494-F58740FE72B2}"/>
    <cellStyle name="Currency 9 5 4" xfId="4700" xr:uid="{9BD05715-94A2-4D9A-96E7-5436B0F998AF}"/>
    <cellStyle name="Currency 9 6" xfId="4538" xr:uid="{70F8675A-A16A-4498-BB5B-85DA6A22939C}"/>
    <cellStyle name="Hyperlink 2" xfId="6" xr:uid="{6CFFD761-E1C4-4FFC-9C82-FDD569F38491}"/>
    <cellStyle name="Hyperlink 2 2" xfId="5362" xr:uid="{FD2AE4CA-E66C-4E94-8A6C-FC23B6E40CDC}"/>
    <cellStyle name="Hyperlink 3" xfId="202" xr:uid="{993D8215-A5B6-4310-B741-AF247146DFDB}"/>
    <cellStyle name="Hyperlink 3 2" xfId="4415" xr:uid="{871F917D-11F3-4D44-B6C5-CD016E35AD8E}"/>
    <cellStyle name="Hyperlink 3 3" xfId="4328" xr:uid="{FB5001D0-A713-4BC7-9CD6-2D5222820AD1}"/>
    <cellStyle name="Hyperlink 4" xfId="4329" xr:uid="{2A93F53B-CEFB-4300-9D32-071F48B9B9B7}"/>
    <cellStyle name="Hyperlink 4 2" xfId="5356" xr:uid="{C2B64A3E-9867-4536-8C1E-6D814CEECBED}"/>
    <cellStyle name="Normal" xfId="0" builtinId="0"/>
    <cellStyle name="Normal 10" xfId="43" xr:uid="{BFAD9ECE-4209-4DA5-9BBD-596EC84AFDD6}"/>
    <cellStyle name="Normal 10 10" xfId="903" xr:uid="{F8547D80-3349-4883-B742-8CC2192F364A}"/>
    <cellStyle name="Normal 10 10 2" xfId="2508" xr:uid="{A4E31682-8460-418F-A4FB-0245E4C58A60}"/>
    <cellStyle name="Normal 10 10 2 2" xfId="4331" xr:uid="{6295A1DF-A077-4F15-AF43-8CE7BC7D911C}"/>
    <cellStyle name="Normal 10 10 2 3" xfId="4675" xr:uid="{E3C8E2EF-2722-4FBA-A791-1C0571A30581}"/>
    <cellStyle name="Normal 10 10 3" xfId="2509" xr:uid="{C1192532-2BAF-43DF-AFD7-202BFDC1DE07}"/>
    <cellStyle name="Normal 10 10 4" xfId="2510" xr:uid="{C71D0BC2-8CB0-41EF-A1BC-2409C13E0935}"/>
    <cellStyle name="Normal 10 11" xfId="2511" xr:uid="{0E945E39-8DE7-4704-8D65-F46D8C5E1F0C}"/>
    <cellStyle name="Normal 10 11 2" xfId="2512" xr:uid="{7E7C0D9F-DB3D-433A-A170-D2A1E5873576}"/>
    <cellStyle name="Normal 10 11 3" xfId="2513" xr:uid="{7DCBCBE5-A835-4182-94A0-01766F0DAEC7}"/>
    <cellStyle name="Normal 10 11 4" xfId="2514" xr:uid="{BCC081C8-36F4-41E5-87AF-40359A4FE465}"/>
    <cellStyle name="Normal 10 12" xfId="2515" xr:uid="{33E21571-8B0B-4BA7-A645-0BCF93E00448}"/>
    <cellStyle name="Normal 10 12 2" xfId="2516" xr:uid="{FA954B14-2E70-4DB4-B1F3-1E48E07F20F9}"/>
    <cellStyle name="Normal 10 13" xfId="2517" xr:uid="{D8122D25-F60C-457C-9BF4-BA511A587982}"/>
    <cellStyle name="Normal 10 14" xfId="2518" xr:uid="{9956D8EA-8A0C-4D55-9B58-1AC63F20648D}"/>
    <cellStyle name="Normal 10 15" xfId="2519" xr:uid="{F00248A6-C479-4DBD-A4C2-240019E095E6}"/>
    <cellStyle name="Normal 10 2" xfId="71" xr:uid="{C0616D42-13EE-4379-B114-9C6E57FFC2FC}"/>
    <cellStyle name="Normal 10 2 10" xfId="2520" xr:uid="{5B3C28FB-D60B-481B-B451-54BA044F79FD}"/>
    <cellStyle name="Normal 10 2 11" xfId="2521" xr:uid="{C26FA5C3-B24C-4ABC-A272-C9E958E0C5EC}"/>
    <cellStyle name="Normal 10 2 2" xfId="72" xr:uid="{38DEC1F6-0033-4839-A8A7-DAA7EF7390E7}"/>
    <cellStyle name="Normal 10 2 2 2" xfId="73" xr:uid="{A6DC558C-4AE6-4AD1-BDB6-AEEFB1963584}"/>
    <cellStyle name="Normal 10 2 2 2 2" xfId="238" xr:uid="{940A2B8F-261E-4231-88CB-433B6EE5816C}"/>
    <cellStyle name="Normal 10 2 2 2 2 2" xfId="454" xr:uid="{AC7B6C9E-E2D6-467D-882A-E4937FB42F4A}"/>
    <cellStyle name="Normal 10 2 2 2 2 2 2" xfId="455" xr:uid="{6AC13F34-EAB8-40A9-AD57-C97C1ADB32EE}"/>
    <cellStyle name="Normal 10 2 2 2 2 2 2 2" xfId="904" xr:uid="{4317FDAA-7A80-440A-8926-0A0C8213ACB3}"/>
    <cellStyle name="Normal 10 2 2 2 2 2 2 2 2" xfId="905" xr:uid="{82B686D9-653B-4968-A234-B97B0DBD1661}"/>
    <cellStyle name="Normal 10 2 2 2 2 2 2 3" xfId="906" xr:uid="{77460696-943B-4E3E-BCA1-7D982B06D814}"/>
    <cellStyle name="Normal 10 2 2 2 2 2 3" xfId="907" xr:uid="{FFD69FB6-86C8-4AD2-ACF9-79C0E4FEE8AE}"/>
    <cellStyle name="Normal 10 2 2 2 2 2 3 2" xfId="908" xr:uid="{C26EC98D-C527-4AF8-ACDF-5F3C951BCABD}"/>
    <cellStyle name="Normal 10 2 2 2 2 2 4" xfId="909" xr:uid="{DB3493AD-2897-49B2-A882-DF94398A4736}"/>
    <cellStyle name="Normal 10 2 2 2 2 3" xfId="456" xr:uid="{5C93DC27-7B5D-47D1-AE4D-D1C69C450230}"/>
    <cellStyle name="Normal 10 2 2 2 2 3 2" xfId="910" xr:uid="{EC96526E-33E9-4F96-B802-954CB2847557}"/>
    <cellStyle name="Normal 10 2 2 2 2 3 2 2" xfId="911" xr:uid="{D61E96AB-140C-4FA4-98A1-D2C54B19A44E}"/>
    <cellStyle name="Normal 10 2 2 2 2 3 3" xfId="912" xr:uid="{F51C8861-6B63-4911-A017-50E9F533B8C0}"/>
    <cellStyle name="Normal 10 2 2 2 2 3 4" xfId="2522" xr:uid="{85519FA3-547E-4021-BD6E-AE747805A069}"/>
    <cellStyle name="Normal 10 2 2 2 2 4" xfId="913" xr:uid="{9FE8352A-625C-4CB9-8045-8CC5A3950BA6}"/>
    <cellStyle name="Normal 10 2 2 2 2 4 2" xfId="914" xr:uid="{69544A11-CB65-4F1E-A9DB-28861B2440F8}"/>
    <cellStyle name="Normal 10 2 2 2 2 5" xfId="915" xr:uid="{A12D830B-79D0-48A9-94E5-863CB88FDF64}"/>
    <cellStyle name="Normal 10 2 2 2 2 6" xfId="2523" xr:uid="{AC1A4995-8266-4624-B148-6D41D3C5F501}"/>
    <cellStyle name="Normal 10 2 2 2 3" xfId="239" xr:uid="{6A46AA34-AD1B-4996-ABCD-B7506FD27697}"/>
    <cellStyle name="Normal 10 2 2 2 3 2" xfId="457" xr:uid="{BE808CB9-DE5E-4677-AE35-567FE2732A20}"/>
    <cellStyle name="Normal 10 2 2 2 3 2 2" xfId="458" xr:uid="{C595C26D-CC16-42C5-9085-3C85A416A828}"/>
    <cellStyle name="Normal 10 2 2 2 3 2 2 2" xfId="916" xr:uid="{2A585A21-0921-4C85-AF18-B7FA9A0A7D70}"/>
    <cellStyle name="Normal 10 2 2 2 3 2 2 2 2" xfId="917" xr:uid="{517D7165-3E2E-49ED-A164-2B2B3D44F4F7}"/>
    <cellStyle name="Normal 10 2 2 2 3 2 2 3" xfId="918" xr:uid="{C26D532D-2C13-4E92-9A61-B0A13D039FE6}"/>
    <cellStyle name="Normal 10 2 2 2 3 2 3" xfId="919" xr:uid="{7B04CB36-F571-4204-BCB5-429BD7005140}"/>
    <cellStyle name="Normal 10 2 2 2 3 2 3 2" xfId="920" xr:uid="{93ED009D-24B1-41D8-BB57-D7A57FAF9F46}"/>
    <cellStyle name="Normal 10 2 2 2 3 2 4" xfId="921" xr:uid="{966F36CA-815C-4740-A239-7651F1BA20E2}"/>
    <cellStyle name="Normal 10 2 2 2 3 3" xfId="459" xr:uid="{1421AB23-5857-4FE0-AD27-9F7E76E79027}"/>
    <cellStyle name="Normal 10 2 2 2 3 3 2" xfId="922" xr:uid="{D892DE73-A477-4F40-9FBB-3090ED9CF506}"/>
    <cellStyle name="Normal 10 2 2 2 3 3 2 2" xfId="923" xr:uid="{57DC5CB7-40B0-4002-98A7-7771218866E4}"/>
    <cellStyle name="Normal 10 2 2 2 3 3 3" xfId="924" xr:uid="{FFB733F0-CD96-431F-A111-A909E3F8F0CB}"/>
    <cellStyle name="Normal 10 2 2 2 3 4" xfId="925" xr:uid="{98E0110D-7A59-42C7-B39A-CE246AEDD595}"/>
    <cellStyle name="Normal 10 2 2 2 3 4 2" xfId="926" xr:uid="{6078242C-9305-4391-B372-94823C09451C}"/>
    <cellStyle name="Normal 10 2 2 2 3 5" xfId="927" xr:uid="{B3E2F808-54B5-4B07-A0D3-2A4C56D59BFB}"/>
    <cellStyle name="Normal 10 2 2 2 4" xfId="460" xr:uid="{AD7EFA05-1512-41A9-AB24-3B3961AA0EE1}"/>
    <cellStyle name="Normal 10 2 2 2 4 2" xfId="461" xr:uid="{B27A6829-177F-4280-9086-9072B09B8CA4}"/>
    <cellStyle name="Normal 10 2 2 2 4 2 2" xfId="928" xr:uid="{F4A15769-A9C8-492A-8704-DAFC9F74AFC5}"/>
    <cellStyle name="Normal 10 2 2 2 4 2 2 2" xfId="929" xr:uid="{34A9C49E-A603-4AC3-9047-5F247A496ED9}"/>
    <cellStyle name="Normal 10 2 2 2 4 2 3" xfId="930" xr:uid="{49D387BF-1092-4F45-947C-D68DE2FAC807}"/>
    <cellStyle name="Normal 10 2 2 2 4 3" xfId="931" xr:uid="{E88E3488-53C9-412E-96FD-290CC95A025A}"/>
    <cellStyle name="Normal 10 2 2 2 4 3 2" xfId="932" xr:uid="{0CEB7E49-E025-4661-B5A1-1B8F994D9BBA}"/>
    <cellStyle name="Normal 10 2 2 2 4 4" xfId="933" xr:uid="{4F78A97F-550C-4CF4-914B-7DD714DF7F06}"/>
    <cellStyle name="Normal 10 2 2 2 5" xfId="462" xr:uid="{5467BC88-BC06-4D29-BE2D-DDD8463D58E6}"/>
    <cellStyle name="Normal 10 2 2 2 5 2" xfId="934" xr:uid="{AB25DF60-F7A3-4A66-8B75-1F08ABE399FE}"/>
    <cellStyle name="Normal 10 2 2 2 5 2 2" xfId="935" xr:uid="{2869B17A-9B13-42E0-A35A-9B94F1DB0057}"/>
    <cellStyle name="Normal 10 2 2 2 5 3" xfId="936" xr:uid="{F8CC0871-ECE8-449F-A149-ADC509E41EBD}"/>
    <cellStyle name="Normal 10 2 2 2 5 4" xfId="2524" xr:uid="{C1303E6D-6D1A-497F-8524-5C3A4F579A81}"/>
    <cellStyle name="Normal 10 2 2 2 6" xfId="937" xr:uid="{8E9C4207-B290-4750-B115-5454FAE628F0}"/>
    <cellStyle name="Normal 10 2 2 2 6 2" xfId="938" xr:uid="{BE931EC4-EAC2-4AF7-8006-51D8E6B6FBDD}"/>
    <cellStyle name="Normal 10 2 2 2 7" xfId="939" xr:uid="{231EBE4F-ACA2-42C3-B4B1-25A36C4D19E1}"/>
    <cellStyle name="Normal 10 2 2 2 8" xfId="2525" xr:uid="{9B3FF452-B4A9-434D-B04C-5A21891DAC25}"/>
    <cellStyle name="Normal 10 2 2 3" xfId="240" xr:uid="{DCE428B5-5F40-4861-ADBE-B4D03F41A8F8}"/>
    <cellStyle name="Normal 10 2 2 3 2" xfId="463" xr:uid="{DEFDFE84-41EE-471D-9E2E-4CF6FD972890}"/>
    <cellStyle name="Normal 10 2 2 3 2 2" xfId="464" xr:uid="{F9C04359-1F48-4A94-A8F6-D3D9E513F2FE}"/>
    <cellStyle name="Normal 10 2 2 3 2 2 2" xfId="940" xr:uid="{D9851BCE-866C-4F57-B44D-C8082BD78887}"/>
    <cellStyle name="Normal 10 2 2 3 2 2 2 2" xfId="941" xr:uid="{0BD50226-3813-42FB-B9AF-644E06296AA8}"/>
    <cellStyle name="Normal 10 2 2 3 2 2 3" xfId="942" xr:uid="{4E27DC7D-2613-49CF-81B0-97F60AAE279A}"/>
    <cellStyle name="Normal 10 2 2 3 2 3" xfId="943" xr:uid="{E07D7083-6778-4BF5-8962-C1422E4CEAD4}"/>
    <cellStyle name="Normal 10 2 2 3 2 3 2" xfId="944" xr:uid="{0D4BC344-2EB4-4BF6-8273-21839A58E5FA}"/>
    <cellStyle name="Normal 10 2 2 3 2 4" xfId="945" xr:uid="{1A0F8424-9F51-471B-90C1-B6F3D211CF94}"/>
    <cellStyle name="Normal 10 2 2 3 3" xfId="465" xr:uid="{ACFC72D8-8345-4B5D-9635-7A222DEABF03}"/>
    <cellStyle name="Normal 10 2 2 3 3 2" xfId="946" xr:uid="{A7258507-D1FA-4D97-9BDF-0D22E9BB9BE4}"/>
    <cellStyle name="Normal 10 2 2 3 3 2 2" xfId="947" xr:uid="{522C76E5-C85F-4D36-BD97-3B20C2994864}"/>
    <cellStyle name="Normal 10 2 2 3 3 3" xfId="948" xr:uid="{D0630E91-25FC-4AD6-82F0-E6A63FE86BD9}"/>
    <cellStyle name="Normal 10 2 2 3 3 4" xfId="2526" xr:uid="{AAB1ED1F-2204-40AC-B2D5-D4482140A67D}"/>
    <cellStyle name="Normal 10 2 2 3 4" xfId="949" xr:uid="{BB4E3624-BF4C-450A-AAA1-34FB82EDBEF6}"/>
    <cellStyle name="Normal 10 2 2 3 4 2" xfId="950" xr:uid="{A9288907-11C4-41D6-BE05-365B2FB059F9}"/>
    <cellStyle name="Normal 10 2 2 3 5" xfId="951" xr:uid="{9B9D2971-CB99-4E71-B81C-1A9739838EA3}"/>
    <cellStyle name="Normal 10 2 2 3 6" xfId="2527" xr:uid="{CDED0590-9AAE-4653-94F2-D5CDA10C9E2E}"/>
    <cellStyle name="Normal 10 2 2 4" xfId="241" xr:uid="{69236269-4D23-42B4-ACCD-6D44967B1C33}"/>
    <cellStyle name="Normal 10 2 2 4 2" xfId="466" xr:uid="{DA9A2AA5-5B25-4AC2-88DB-7A462F65A071}"/>
    <cellStyle name="Normal 10 2 2 4 2 2" xfId="467" xr:uid="{6C4861AC-87FA-40BB-BA2C-9A75E75239FA}"/>
    <cellStyle name="Normal 10 2 2 4 2 2 2" xfId="952" xr:uid="{273BEDDE-8950-4990-9B8F-EDDF9C178177}"/>
    <cellStyle name="Normal 10 2 2 4 2 2 2 2" xfId="953" xr:uid="{F8806E0F-6232-410D-B7EE-4395EBCF5F54}"/>
    <cellStyle name="Normal 10 2 2 4 2 2 3" xfId="954" xr:uid="{3E2E0ED5-6F5A-4F96-A252-293F50347F17}"/>
    <cellStyle name="Normal 10 2 2 4 2 3" xfId="955" xr:uid="{90955C9D-5568-4B41-8C37-ACC84A14B721}"/>
    <cellStyle name="Normal 10 2 2 4 2 3 2" xfId="956" xr:uid="{55ED9FDF-22E6-4DFF-987B-D12D1715CB51}"/>
    <cellStyle name="Normal 10 2 2 4 2 4" xfId="957" xr:uid="{51B3CB11-562F-479D-B11B-68CC3F6E8EDC}"/>
    <cellStyle name="Normal 10 2 2 4 3" xfId="468" xr:uid="{E94067C5-ECC2-4622-A1FE-C441F48A4604}"/>
    <cellStyle name="Normal 10 2 2 4 3 2" xfId="958" xr:uid="{A0652CA3-FB4A-4852-B8BC-233778FDF25C}"/>
    <cellStyle name="Normal 10 2 2 4 3 2 2" xfId="959" xr:uid="{74D2B1FE-4E37-459B-929C-0CE7224EB47C}"/>
    <cellStyle name="Normal 10 2 2 4 3 3" xfId="960" xr:uid="{BD95DAC3-EB0C-4399-86CD-4B2EE4684C52}"/>
    <cellStyle name="Normal 10 2 2 4 4" xfId="961" xr:uid="{589C5151-728B-4AD0-AEC9-E78EC1940EB7}"/>
    <cellStyle name="Normal 10 2 2 4 4 2" xfId="962" xr:uid="{CF38653F-134D-42E4-A6E8-071697700078}"/>
    <cellStyle name="Normal 10 2 2 4 5" xfId="963" xr:uid="{16BE8996-5107-4F56-85D4-A9644BA9CC7B}"/>
    <cellStyle name="Normal 10 2 2 5" xfId="242" xr:uid="{3CE09A60-ED50-48C9-9E45-19746A033359}"/>
    <cellStyle name="Normal 10 2 2 5 2" xfId="469" xr:uid="{B9758460-49E2-4BAB-976F-0EEBF7015A0A}"/>
    <cellStyle name="Normal 10 2 2 5 2 2" xfId="964" xr:uid="{C930911C-740F-4796-A2D8-95064BB28E31}"/>
    <cellStyle name="Normal 10 2 2 5 2 2 2" xfId="965" xr:uid="{95C3A4DC-200C-4E5F-9D63-447E3BB1E833}"/>
    <cellStyle name="Normal 10 2 2 5 2 3" xfId="966" xr:uid="{34EA646D-2087-46A8-9364-4D7D23BF7D4B}"/>
    <cellStyle name="Normal 10 2 2 5 3" xfId="967" xr:uid="{311CE3E9-1BA1-4930-85B8-1F9EAE0FD626}"/>
    <cellStyle name="Normal 10 2 2 5 3 2" xfId="968" xr:uid="{55100A21-5DAC-4BDE-AD8B-CD242C2127F1}"/>
    <cellStyle name="Normal 10 2 2 5 4" xfId="969" xr:uid="{082FA255-A015-4841-853E-658CB06B7DEA}"/>
    <cellStyle name="Normal 10 2 2 6" xfId="470" xr:uid="{1BAE5475-EADF-4802-A5BE-C94242E634F3}"/>
    <cellStyle name="Normal 10 2 2 6 2" xfId="970" xr:uid="{91B89F96-EAF1-4D92-A407-4642466B9373}"/>
    <cellStyle name="Normal 10 2 2 6 2 2" xfId="971" xr:uid="{9949B6F9-F2CB-42DF-B07E-3DA1E163E543}"/>
    <cellStyle name="Normal 10 2 2 6 2 3" xfId="4333" xr:uid="{D15E7229-F8ED-47B6-A582-E5C6C544BB1F}"/>
    <cellStyle name="Normal 10 2 2 6 3" xfId="972" xr:uid="{310855F1-6440-488E-BCEB-42B4A725E63C}"/>
    <cellStyle name="Normal 10 2 2 6 4" xfId="2528" xr:uid="{811A3C34-1E9A-4506-A4BF-33EDCE8D4A58}"/>
    <cellStyle name="Normal 10 2 2 6 4 2" xfId="4564" xr:uid="{1248F855-AB2B-4ADA-B5B3-0918D0B07752}"/>
    <cellStyle name="Normal 10 2 2 6 4 3" xfId="4676" xr:uid="{003A807D-2DA1-4BCB-985C-F722415A17FB}"/>
    <cellStyle name="Normal 10 2 2 6 4 4" xfId="4602" xr:uid="{F0C063A0-2E41-41AB-9174-1EE268956A99}"/>
    <cellStyle name="Normal 10 2 2 7" xfId="973" xr:uid="{E52FE5F8-B042-47BE-AA4A-E7DD3CD73F66}"/>
    <cellStyle name="Normal 10 2 2 7 2" xfId="974" xr:uid="{1C16553E-935E-4F46-AB02-D5DCC3299911}"/>
    <cellStyle name="Normal 10 2 2 8" xfId="975" xr:uid="{713E6F0F-894B-4E2D-B716-302B614A6E67}"/>
    <cellStyle name="Normal 10 2 2 9" xfId="2529" xr:uid="{456E78DB-7F7F-4F42-AE1F-9337C8F959CA}"/>
    <cellStyle name="Normal 10 2 3" xfId="74" xr:uid="{CC7A872A-49A4-4BC7-8BB2-32872F3A0915}"/>
    <cellStyle name="Normal 10 2 3 2" xfId="75" xr:uid="{CD54DFBF-ECDF-4FFA-8ADC-82D74BD8AEFE}"/>
    <cellStyle name="Normal 10 2 3 2 2" xfId="471" xr:uid="{251716B2-F672-42E9-9085-8F9DE84AAA26}"/>
    <cellStyle name="Normal 10 2 3 2 2 2" xfId="472" xr:uid="{D8CBBCAE-8D98-4E1A-B236-E8B611C78E49}"/>
    <cellStyle name="Normal 10 2 3 2 2 2 2" xfId="976" xr:uid="{ABBF0B58-08FF-43B0-BB16-C3B47E83EAB5}"/>
    <cellStyle name="Normal 10 2 3 2 2 2 2 2" xfId="977" xr:uid="{3022CB91-2B5A-48DB-99EB-399DED320196}"/>
    <cellStyle name="Normal 10 2 3 2 2 2 3" xfId="978" xr:uid="{BC3281C0-F9F9-4141-A7B3-BF4A0C4345A4}"/>
    <cellStyle name="Normal 10 2 3 2 2 3" xfId="979" xr:uid="{B986186F-D1E5-4A85-93AE-3B9D6B761F2E}"/>
    <cellStyle name="Normal 10 2 3 2 2 3 2" xfId="980" xr:uid="{098919A6-C591-4EB8-8686-B214F05A1E44}"/>
    <cellStyle name="Normal 10 2 3 2 2 4" xfId="981" xr:uid="{4D3D1EFE-3E0D-4904-973F-50F3F3183B8D}"/>
    <cellStyle name="Normal 10 2 3 2 3" xfId="473" xr:uid="{58BB293B-D26A-4CCE-BA79-47C45E8E6110}"/>
    <cellStyle name="Normal 10 2 3 2 3 2" xfId="982" xr:uid="{DC10C910-DEFB-4824-AA15-1870E583C0FF}"/>
    <cellStyle name="Normal 10 2 3 2 3 2 2" xfId="983" xr:uid="{198E9749-4BDE-4FC7-A2A2-371ADE66C39E}"/>
    <cellStyle name="Normal 10 2 3 2 3 3" xfId="984" xr:uid="{E33AFDC1-0358-49DD-A720-644E2BBCC2B3}"/>
    <cellStyle name="Normal 10 2 3 2 3 4" xfId="2530" xr:uid="{6C322C78-E360-4C80-BDE1-6688D8B38A67}"/>
    <cellStyle name="Normal 10 2 3 2 4" xfId="985" xr:uid="{D106801E-0967-4F61-99FB-935D706EDCF7}"/>
    <cellStyle name="Normal 10 2 3 2 4 2" xfId="986" xr:uid="{A430F783-95A2-4915-B528-ADA234B7E8A5}"/>
    <cellStyle name="Normal 10 2 3 2 5" xfId="987" xr:uid="{95589CB2-ABC9-4619-9CF0-EC8F73E09701}"/>
    <cellStyle name="Normal 10 2 3 2 6" xfId="2531" xr:uid="{FD85943E-1460-4E18-A0EE-B42BE88CAA4B}"/>
    <cellStyle name="Normal 10 2 3 3" xfId="243" xr:uid="{CDB82455-1555-4E52-ADE5-D32C10FD0C73}"/>
    <cellStyle name="Normal 10 2 3 3 2" xfId="474" xr:uid="{F757DB76-0960-4A9A-96B8-939EEFC9C9C1}"/>
    <cellStyle name="Normal 10 2 3 3 2 2" xfId="475" xr:uid="{B3CA6864-21D0-47E7-8DA0-63DD08F3C7FF}"/>
    <cellStyle name="Normal 10 2 3 3 2 2 2" xfId="988" xr:uid="{FC287464-18C8-4C55-94AA-C4AF12198C06}"/>
    <cellStyle name="Normal 10 2 3 3 2 2 2 2" xfId="989" xr:uid="{A5EED298-AC13-49A3-B225-352C0925958D}"/>
    <cellStyle name="Normal 10 2 3 3 2 2 3" xfId="990" xr:uid="{07804EC2-8F21-47FE-99E4-BADB77EC6983}"/>
    <cellStyle name="Normal 10 2 3 3 2 3" xfId="991" xr:uid="{C0811235-514D-4254-B85E-8B55CD38B1D0}"/>
    <cellStyle name="Normal 10 2 3 3 2 3 2" xfId="992" xr:uid="{DFBA493B-841C-4A1A-ACA1-554147F10A57}"/>
    <cellStyle name="Normal 10 2 3 3 2 4" xfId="993" xr:uid="{409B59C9-B7E9-4EDA-A5B2-A0F4053826F5}"/>
    <cellStyle name="Normal 10 2 3 3 3" xfId="476" xr:uid="{F426CD54-778F-439F-A9BB-093460BA8D4F}"/>
    <cellStyle name="Normal 10 2 3 3 3 2" xfId="994" xr:uid="{1A7B7BF2-0932-44BC-A0EA-B072521097D8}"/>
    <cellStyle name="Normal 10 2 3 3 3 2 2" xfId="995" xr:uid="{B6ACFAF1-ECE4-4251-B0EE-468E91E91D90}"/>
    <cellStyle name="Normal 10 2 3 3 3 3" xfId="996" xr:uid="{186CC39B-6BC0-4734-B17B-A8A96CAAADDA}"/>
    <cellStyle name="Normal 10 2 3 3 4" xfId="997" xr:uid="{1FE8E522-E948-4414-A0CF-B35087428212}"/>
    <cellStyle name="Normal 10 2 3 3 4 2" xfId="998" xr:uid="{281BFE86-AA3A-4FCA-9DF0-F5CE0B6AE26A}"/>
    <cellStyle name="Normal 10 2 3 3 5" xfId="999" xr:uid="{2D9D0E42-192C-4578-B480-FE8105341094}"/>
    <cellStyle name="Normal 10 2 3 4" xfId="244" xr:uid="{B28DACA9-D2E7-4791-BB00-1A6B466E2C21}"/>
    <cellStyle name="Normal 10 2 3 4 2" xfId="477" xr:uid="{105A6AD6-8EFF-45FC-8301-97888E779D53}"/>
    <cellStyle name="Normal 10 2 3 4 2 2" xfId="1000" xr:uid="{B02209D7-0CC2-42C1-947C-47E0BF123699}"/>
    <cellStyle name="Normal 10 2 3 4 2 2 2" xfId="1001" xr:uid="{85385828-9859-4905-B097-3C0C9E81A3CB}"/>
    <cellStyle name="Normal 10 2 3 4 2 3" xfId="1002" xr:uid="{5260B993-BB47-4D42-91EB-34CDA2A71D7C}"/>
    <cellStyle name="Normal 10 2 3 4 3" xfId="1003" xr:uid="{F6FDDD88-71E0-4A12-A320-CE11DD3CE9AD}"/>
    <cellStyle name="Normal 10 2 3 4 3 2" xfId="1004" xr:uid="{A6E16FEA-B424-4834-93E4-7E279AA51531}"/>
    <cellStyle name="Normal 10 2 3 4 4" xfId="1005" xr:uid="{E1F987F1-3216-4AF7-BC95-2870A2FAF84F}"/>
    <cellStyle name="Normal 10 2 3 5" xfId="478" xr:uid="{8F509C40-450B-4D40-9C12-1801BD86CBA1}"/>
    <cellStyle name="Normal 10 2 3 5 2" xfId="1006" xr:uid="{3E52D85A-2E07-4FAD-9718-2FC63B94934E}"/>
    <cellStyle name="Normal 10 2 3 5 2 2" xfId="1007" xr:uid="{02B89E25-0373-45BF-A32D-03CB522DEE52}"/>
    <cellStyle name="Normal 10 2 3 5 2 3" xfId="4334" xr:uid="{2B5EB015-AFE5-49B5-A417-B7B07A19B432}"/>
    <cellStyle name="Normal 10 2 3 5 3" xfId="1008" xr:uid="{09E052E0-70A3-4B86-9481-A717044ED0D1}"/>
    <cellStyle name="Normal 10 2 3 5 4" xfId="2532" xr:uid="{1163E5BE-1823-4450-957C-E30210953598}"/>
    <cellStyle name="Normal 10 2 3 5 4 2" xfId="4565" xr:uid="{56A9F532-33D7-4B83-890D-A6F1A63F94F2}"/>
    <cellStyle name="Normal 10 2 3 5 4 3" xfId="4677" xr:uid="{39CCA7ED-908A-4A8C-8015-4392D71A4F2B}"/>
    <cellStyle name="Normal 10 2 3 5 4 4" xfId="4603" xr:uid="{E265A159-B58A-40D1-A45B-05632683244A}"/>
    <cellStyle name="Normal 10 2 3 6" xfId="1009" xr:uid="{5BF6ACBB-8225-4020-8FF2-D95EA4E42358}"/>
    <cellStyle name="Normal 10 2 3 6 2" xfId="1010" xr:uid="{3B52F7FC-3EF9-477C-92F3-44B2B3B62C1B}"/>
    <cellStyle name="Normal 10 2 3 7" xfId="1011" xr:uid="{5963486D-5F3B-4E10-8881-F2AA6F238939}"/>
    <cellStyle name="Normal 10 2 3 8" xfId="2533" xr:uid="{91696927-4EC0-4700-A565-D075F89199B8}"/>
    <cellStyle name="Normal 10 2 4" xfId="76" xr:uid="{EC168FBE-2128-4A8C-BC0B-37D33D03AE78}"/>
    <cellStyle name="Normal 10 2 4 2" xfId="429" xr:uid="{1DE4CDD0-F9C9-42C2-8619-50D694672D77}"/>
    <cellStyle name="Normal 10 2 4 2 2" xfId="479" xr:uid="{491DEB09-738F-4DBA-8675-B2E1AA8EF64B}"/>
    <cellStyle name="Normal 10 2 4 2 2 2" xfId="1012" xr:uid="{8C3D1465-F724-44A1-9B1F-43A299F08160}"/>
    <cellStyle name="Normal 10 2 4 2 2 2 2" xfId="1013" xr:uid="{7A2D6984-25CB-4F0E-9536-69315ED95436}"/>
    <cellStyle name="Normal 10 2 4 2 2 3" xfId="1014" xr:uid="{EAB6CD6C-2F23-4330-A27A-E75336EE603C}"/>
    <cellStyle name="Normal 10 2 4 2 2 4" xfId="2534" xr:uid="{EB0430D3-ECFD-4FC8-B603-7E2E03094010}"/>
    <cellStyle name="Normal 10 2 4 2 3" xfId="1015" xr:uid="{7B93B258-7C44-4CD4-A78D-F4EB540061D7}"/>
    <cellStyle name="Normal 10 2 4 2 3 2" xfId="1016" xr:uid="{D064A01F-8073-4582-B898-981CD30CC0C4}"/>
    <cellStyle name="Normal 10 2 4 2 4" xfId="1017" xr:uid="{CA9629B0-F9E4-41DE-8A07-BA598406D638}"/>
    <cellStyle name="Normal 10 2 4 2 5" xfId="2535" xr:uid="{7C963550-7FD6-4BC7-864C-9EBB6ABF89BA}"/>
    <cellStyle name="Normal 10 2 4 3" xfId="480" xr:uid="{11D135D7-615B-4446-827B-BD63F68EE2DC}"/>
    <cellStyle name="Normal 10 2 4 3 2" xfId="1018" xr:uid="{7B30C773-28EB-40FB-907C-A68F22EC94B9}"/>
    <cellStyle name="Normal 10 2 4 3 2 2" xfId="1019" xr:uid="{57834FC1-55A0-4270-91A1-F0492377A3CA}"/>
    <cellStyle name="Normal 10 2 4 3 3" xfId="1020" xr:uid="{8D71653E-1758-4CED-836B-76A3506D7FC2}"/>
    <cellStyle name="Normal 10 2 4 3 4" xfId="2536" xr:uid="{9B1F011C-A737-4E04-B9E5-2948AF5D3A1B}"/>
    <cellStyle name="Normal 10 2 4 4" xfId="1021" xr:uid="{35408E29-0862-43BF-B8EA-3C0942C0BA40}"/>
    <cellStyle name="Normal 10 2 4 4 2" xfId="1022" xr:uid="{797077C7-E2D4-4C7A-B255-12CAA6FCE1BB}"/>
    <cellStyle name="Normal 10 2 4 4 3" xfId="2537" xr:uid="{A6EE6F61-3BAF-425B-BEEB-8A08E466CE50}"/>
    <cellStyle name="Normal 10 2 4 4 4" xfId="2538" xr:uid="{439F6565-584B-4CF0-A5F5-CA66252EF430}"/>
    <cellStyle name="Normal 10 2 4 5" xfId="1023" xr:uid="{B59101B4-E679-44FF-96D1-636D23F59225}"/>
    <cellStyle name="Normal 10 2 4 6" xfId="2539" xr:uid="{FFFF5EF6-3297-41A4-AF0D-31AE90B10B67}"/>
    <cellStyle name="Normal 10 2 4 7" xfId="2540" xr:uid="{4B615043-08A7-41F1-B10D-4F99F97D7144}"/>
    <cellStyle name="Normal 10 2 5" xfId="245" xr:uid="{3538B78E-40AA-477C-ACEC-C1F34069ED60}"/>
    <cellStyle name="Normal 10 2 5 2" xfId="481" xr:uid="{7DB77F5C-44B9-43BF-9856-C3511A014ACB}"/>
    <cellStyle name="Normal 10 2 5 2 2" xfId="482" xr:uid="{078E62ED-192E-4F07-9D70-C8D4E7142B44}"/>
    <cellStyle name="Normal 10 2 5 2 2 2" xfId="1024" xr:uid="{0FC996FA-C614-4D16-9285-A67A8418066D}"/>
    <cellStyle name="Normal 10 2 5 2 2 2 2" xfId="1025" xr:uid="{57797E00-D2E8-45C0-8DE2-A7A8756C3F03}"/>
    <cellStyle name="Normal 10 2 5 2 2 3" xfId="1026" xr:uid="{CA79E1A4-95F5-4B33-9114-785E7D04C43C}"/>
    <cellStyle name="Normal 10 2 5 2 3" xfId="1027" xr:uid="{495F8D1A-3A56-43FB-B059-87842AC973DD}"/>
    <cellStyle name="Normal 10 2 5 2 3 2" xfId="1028" xr:uid="{77675271-33F9-4F0C-8E86-490B72903BC4}"/>
    <cellStyle name="Normal 10 2 5 2 4" xfId="1029" xr:uid="{D887083D-DC7D-47B2-B46E-0CA96FB84AD4}"/>
    <cellStyle name="Normal 10 2 5 3" xfId="483" xr:uid="{691B11F7-0DAD-497B-A61A-92C1CF96BED0}"/>
    <cellStyle name="Normal 10 2 5 3 2" xfId="1030" xr:uid="{A4D16A54-7A50-4AFC-8402-28AD6203C7EE}"/>
    <cellStyle name="Normal 10 2 5 3 2 2" xfId="1031" xr:uid="{6B61E4CE-5510-4003-8206-F124B1587DCB}"/>
    <cellStyle name="Normal 10 2 5 3 3" xfId="1032" xr:uid="{6BF80761-299F-43D6-AE64-5A85C34B3D51}"/>
    <cellStyle name="Normal 10 2 5 3 4" xfId="2541" xr:uid="{CE17E466-36BF-41C5-80D1-04294D2A105D}"/>
    <cellStyle name="Normal 10 2 5 4" xfId="1033" xr:uid="{1F1E3120-74E1-426E-81CE-04A837974626}"/>
    <cellStyle name="Normal 10 2 5 4 2" xfId="1034" xr:uid="{D3B34293-8B8B-4230-A294-69393E810AC5}"/>
    <cellStyle name="Normal 10 2 5 5" xfId="1035" xr:uid="{BDDB178A-4968-49F8-87C7-16EF5585C2B4}"/>
    <cellStyle name="Normal 10 2 5 6" xfId="2542" xr:uid="{CEA48445-5404-4393-8968-83F5FCA5524D}"/>
    <cellStyle name="Normal 10 2 6" xfId="246" xr:uid="{8C77050C-FCA3-4D0C-9001-1BBFA3BF261F}"/>
    <cellStyle name="Normal 10 2 6 2" xfId="484" xr:uid="{34407FBE-2DB9-419D-AB69-7463D5C3073B}"/>
    <cellStyle name="Normal 10 2 6 2 2" xfId="1036" xr:uid="{AEE8FA4B-4CD7-4A00-AC4E-99A4FFDAA1B4}"/>
    <cellStyle name="Normal 10 2 6 2 2 2" xfId="1037" xr:uid="{4F88B3AF-5204-4AFF-8E58-3C46D51D4D7C}"/>
    <cellStyle name="Normal 10 2 6 2 3" xfId="1038" xr:uid="{10DE760F-0854-43B1-AC69-7EC22BDC5F9D}"/>
    <cellStyle name="Normal 10 2 6 2 4" xfId="2543" xr:uid="{515C71E9-EB05-4E9D-AC31-09EF757C042C}"/>
    <cellStyle name="Normal 10 2 6 3" xfId="1039" xr:uid="{9B6C4A0E-D764-44B6-944F-1CAC9CE36BF0}"/>
    <cellStyle name="Normal 10 2 6 3 2" xfId="1040" xr:uid="{A7C8C7CE-B7E4-4542-B518-8645E06A2A0A}"/>
    <cellStyle name="Normal 10 2 6 4" xfId="1041" xr:uid="{87E39529-EA3E-49C9-B3E8-E74CF29B6320}"/>
    <cellStyle name="Normal 10 2 6 5" xfId="2544" xr:uid="{3A815C14-2343-41AB-8E41-2F55F86449C7}"/>
    <cellStyle name="Normal 10 2 7" xfId="485" xr:uid="{686A1089-E0D8-4C75-8581-1A9A72DB6598}"/>
    <cellStyle name="Normal 10 2 7 2" xfId="1042" xr:uid="{73B27FA3-2688-46EE-9DCB-77F89C36440F}"/>
    <cellStyle name="Normal 10 2 7 2 2" xfId="1043" xr:uid="{A8ABBFD3-B1D9-4E69-BB45-870BCD799BFB}"/>
    <cellStyle name="Normal 10 2 7 2 3" xfId="4332" xr:uid="{ACF47C42-FB8E-493B-A3CE-524599615165}"/>
    <cellStyle name="Normal 10 2 7 3" xfId="1044" xr:uid="{2ACAFC62-E658-41A1-8CC2-DC274D70EAFD}"/>
    <cellStyle name="Normal 10 2 7 4" xfId="2545" xr:uid="{D90B541E-2CBD-4E4B-A534-9D35A32F907C}"/>
    <cellStyle name="Normal 10 2 7 4 2" xfId="4563" xr:uid="{767087C1-0CD5-4A46-B4E6-97B69A42BB40}"/>
    <cellStyle name="Normal 10 2 7 4 3" xfId="4678" xr:uid="{C50480D8-8474-45BE-8336-6C015D81755D}"/>
    <cellStyle name="Normal 10 2 7 4 4" xfId="4601" xr:uid="{78022643-E942-4FF1-A5AC-9C15538378CB}"/>
    <cellStyle name="Normal 10 2 8" xfId="1045" xr:uid="{0359EE74-85EA-4CC7-BB54-6F15C769523D}"/>
    <cellStyle name="Normal 10 2 8 2" xfId="1046" xr:uid="{5D1B6AF2-8EE5-4C85-B285-7C3E2E8622B4}"/>
    <cellStyle name="Normal 10 2 8 3" xfId="2546" xr:uid="{1012E8EB-26F8-490B-A54F-F11CA2F67B52}"/>
    <cellStyle name="Normal 10 2 8 4" xfId="2547" xr:uid="{5F94EE18-D9DC-4702-889A-368A9815CADA}"/>
    <cellStyle name="Normal 10 2 9" xfId="1047" xr:uid="{1DEE5C4D-6D3C-4182-B936-9F507B76F3A3}"/>
    <cellStyle name="Normal 10 3" xfId="77" xr:uid="{18F57CD5-C63F-44DF-A8D6-9118AB3A1B97}"/>
    <cellStyle name="Normal 10 3 10" xfId="2548" xr:uid="{30D5BD63-E4E1-4090-B9D8-CF2DAA5C49E6}"/>
    <cellStyle name="Normal 10 3 11" xfId="2549" xr:uid="{1E232951-DF60-4A68-AB7C-8FBFC7CDD768}"/>
    <cellStyle name="Normal 10 3 2" xfId="78" xr:uid="{B6D5E5AE-F6B7-42CE-98AD-C5A1179A4FEC}"/>
    <cellStyle name="Normal 10 3 2 2" xfId="79" xr:uid="{5A65019C-20F2-47CD-85A9-45931E9FB655}"/>
    <cellStyle name="Normal 10 3 2 2 2" xfId="247" xr:uid="{D7C7E6E9-A1BB-4EC4-9294-30CD1FB3CDD4}"/>
    <cellStyle name="Normal 10 3 2 2 2 2" xfId="486" xr:uid="{463E58CF-56F4-4B16-8C95-EF62D282E799}"/>
    <cellStyle name="Normal 10 3 2 2 2 2 2" xfId="1048" xr:uid="{842D0DE4-57D0-4B16-BC77-1CFE1773B2C3}"/>
    <cellStyle name="Normal 10 3 2 2 2 2 2 2" xfId="1049" xr:uid="{83740CB7-7130-44EE-82FD-89736C2C1D07}"/>
    <cellStyle name="Normal 10 3 2 2 2 2 3" xfId="1050" xr:uid="{E461CBE8-2A96-4323-9215-38387783694A}"/>
    <cellStyle name="Normal 10 3 2 2 2 2 4" xfId="2550" xr:uid="{5BB5025E-676E-4CC9-BB9B-25E2C7994532}"/>
    <cellStyle name="Normal 10 3 2 2 2 3" xfId="1051" xr:uid="{160D618F-56DA-4B71-8EDB-0A5D385A4ACD}"/>
    <cellStyle name="Normal 10 3 2 2 2 3 2" xfId="1052" xr:uid="{54A2F1BF-1E03-4EAE-A6DA-F8686C7C26E6}"/>
    <cellStyle name="Normal 10 3 2 2 2 3 3" xfId="2551" xr:uid="{663AF0F8-F11E-4154-90E5-2A05E05AF4B6}"/>
    <cellStyle name="Normal 10 3 2 2 2 3 4" xfId="2552" xr:uid="{FB28BC0C-7601-471B-983D-97398184708A}"/>
    <cellStyle name="Normal 10 3 2 2 2 4" xfId="1053" xr:uid="{EF86CB9F-33B5-466A-8864-71DA2D355450}"/>
    <cellStyle name="Normal 10 3 2 2 2 5" xfId="2553" xr:uid="{3FF2A090-A974-4AE9-B8DD-3CBB5368A8E9}"/>
    <cellStyle name="Normal 10 3 2 2 2 6" xfId="2554" xr:uid="{B4A6D831-06CD-47E1-8AE0-E9B93A7D8CC8}"/>
    <cellStyle name="Normal 10 3 2 2 3" xfId="487" xr:uid="{B766B3C6-BF9C-41E9-A21D-16CD1E5A2162}"/>
    <cellStyle name="Normal 10 3 2 2 3 2" xfId="1054" xr:uid="{17B1D633-8F45-4A46-8B92-D39D7585FFBA}"/>
    <cellStyle name="Normal 10 3 2 2 3 2 2" xfId="1055" xr:uid="{8E1CD019-0881-4D2D-8621-5427F2DBBA90}"/>
    <cellStyle name="Normal 10 3 2 2 3 2 3" xfId="2555" xr:uid="{A3A3C08E-106D-4E3E-A828-16AD4B45B353}"/>
    <cellStyle name="Normal 10 3 2 2 3 2 4" xfId="2556" xr:uid="{9A2B74DB-3991-429B-BE9A-A27EF9CF20A1}"/>
    <cellStyle name="Normal 10 3 2 2 3 3" xfId="1056" xr:uid="{460698E4-A021-4744-AAAE-6D80948C1302}"/>
    <cellStyle name="Normal 10 3 2 2 3 4" xfId="2557" xr:uid="{C3725F39-6C8F-4442-8515-590E698770C8}"/>
    <cellStyle name="Normal 10 3 2 2 3 5" xfId="2558" xr:uid="{60292188-9145-43A4-A3C6-7A9621CA8665}"/>
    <cellStyle name="Normal 10 3 2 2 4" xfId="1057" xr:uid="{4172BB94-79EB-418A-9EC8-E0E1082FCE4E}"/>
    <cellStyle name="Normal 10 3 2 2 4 2" xfId="1058" xr:uid="{7057D13F-7B69-47B7-B8A0-B290A23A3DE2}"/>
    <cellStyle name="Normal 10 3 2 2 4 3" xfId="2559" xr:uid="{925F5FBA-77B4-4581-84D1-18A67B12B6CF}"/>
    <cellStyle name="Normal 10 3 2 2 4 4" xfId="2560" xr:uid="{CA4F14B3-8097-4E0C-88EA-E827EFA4D5D1}"/>
    <cellStyle name="Normal 10 3 2 2 5" xfId="1059" xr:uid="{D3FC3489-D3E1-4A02-97BD-2CFB8B548C93}"/>
    <cellStyle name="Normal 10 3 2 2 5 2" xfId="2561" xr:uid="{5EE96AD8-E343-4496-B00B-16261A7CF75A}"/>
    <cellStyle name="Normal 10 3 2 2 5 3" xfId="2562" xr:uid="{6EE78163-9592-4774-B957-C7C0AD6A8511}"/>
    <cellStyle name="Normal 10 3 2 2 5 4" xfId="2563" xr:uid="{45003DAB-61D3-4965-845B-5EE3E49924DC}"/>
    <cellStyle name="Normal 10 3 2 2 6" xfId="2564" xr:uid="{E9A2FCE5-D8DC-4062-9DC5-8C8F1A570EE8}"/>
    <cellStyle name="Normal 10 3 2 2 7" xfId="2565" xr:uid="{96DC2E57-906B-45BC-A911-E0C3BBB415C8}"/>
    <cellStyle name="Normal 10 3 2 2 8" xfId="2566" xr:uid="{574D2DAA-5549-4CA7-A488-2B0068E9D89E}"/>
    <cellStyle name="Normal 10 3 2 3" xfId="248" xr:uid="{1C48A09F-66EE-420F-BE4B-167C2F62BDD2}"/>
    <cellStyle name="Normal 10 3 2 3 2" xfId="488" xr:uid="{A0866148-854B-4586-8FED-48DA4BE13039}"/>
    <cellStyle name="Normal 10 3 2 3 2 2" xfId="489" xr:uid="{A9056AE9-C8F1-431C-A753-0D03AF51A103}"/>
    <cellStyle name="Normal 10 3 2 3 2 2 2" xfId="1060" xr:uid="{30AB5B44-5E2F-4A05-85AB-A18A2F1A0E3C}"/>
    <cellStyle name="Normal 10 3 2 3 2 2 2 2" xfId="1061" xr:uid="{F4E2CF66-A381-4D59-810F-ACA8FF1661D5}"/>
    <cellStyle name="Normal 10 3 2 3 2 2 3" xfId="1062" xr:uid="{1A3F46A1-A064-469A-BEBE-60C1BB19C268}"/>
    <cellStyle name="Normal 10 3 2 3 2 3" xfId="1063" xr:uid="{C5FF46E3-DBD5-4456-AC9F-7C7F83AD8949}"/>
    <cellStyle name="Normal 10 3 2 3 2 3 2" xfId="1064" xr:uid="{B7DF1812-57AA-4D54-8AEA-CDF18BEBCBD5}"/>
    <cellStyle name="Normal 10 3 2 3 2 4" xfId="1065" xr:uid="{FFB08B51-C422-43A8-8FD6-48FE3BB972D4}"/>
    <cellStyle name="Normal 10 3 2 3 3" xfId="490" xr:uid="{0DD96D0C-AD93-477B-BB90-3FADB481ADF8}"/>
    <cellStyle name="Normal 10 3 2 3 3 2" xfId="1066" xr:uid="{DDBA5A87-E7A2-424C-A6D3-7A823D9CEB22}"/>
    <cellStyle name="Normal 10 3 2 3 3 2 2" xfId="1067" xr:uid="{6B5D48A5-A7EC-410C-8751-420BF73EE0D3}"/>
    <cellStyle name="Normal 10 3 2 3 3 3" xfId="1068" xr:uid="{8E129553-5533-440E-A2BF-7927637835DD}"/>
    <cellStyle name="Normal 10 3 2 3 3 4" xfId="2567" xr:uid="{2B31D239-9E2B-4A27-A01C-009ECEF79662}"/>
    <cellStyle name="Normal 10 3 2 3 4" xfId="1069" xr:uid="{C41B25B4-A4D2-4601-8D4D-A9E093B3AC02}"/>
    <cellStyle name="Normal 10 3 2 3 4 2" xfId="1070" xr:uid="{B749CEFF-5FF9-47D8-BADD-13023245C93E}"/>
    <cellStyle name="Normal 10 3 2 3 5" xfId="1071" xr:uid="{348E7A82-CBB5-41ED-A771-F588C8FDAFA4}"/>
    <cellStyle name="Normal 10 3 2 3 6" xfId="2568" xr:uid="{4F97FC36-2B5F-4611-B8A0-EA5622B744DF}"/>
    <cellStyle name="Normal 10 3 2 4" xfId="249" xr:uid="{2DBBF449-8CF8-421E-BA13-EB5AEC6F33C7}"/>
    <cellStyle name="Normal 10 3 2 4 2" xfId="491" xr:uid="{8EEBC8DE-19D5-4EB1-8B7A-B5365DDCEA5B}"/>
    <cellStyle name="Normal 10 3 2 4 2 2" xfId="1072" xr:uid="{0503B2C9-FF84-44AD-8AA5-F2D1F2B0C475}"/>
    <cellStyle name="Normal 10 3 2 4 2 2 2" xfId="1073" xr:uid="{E7485E34-21A1-498D-BE73-4E95DD74BB46}"/>
    <cellStyle name="Normal 10 3 2 4 2 3" xfId="1074" xr:uid="{92D53352-409D-4FF1-998D-E5D435ACCDCA}"/>
    <cellStyle name="Normal 10 3 2 4 2 4" xfId="2569" xr:uid="{E88D9F4C-8DE6-4AFB-A567-4244982D4146}"/>
    <cellStyle name="Normal 10 3 2 4 3" xfId="1075" xr:uid="{742C265C-BA44-4D9A-8C30-674ADD96F51D}"/>
    <cellStyle name="Normal 10 3 2 4 3 2" xfId="1076" xr:uid="{A766232E-091F-466E-885D-571EEBE49D4A}"/>
    <cellStyle name="Normal 10 3 2 4 4" xfId="1077" xr:uid="{17CBC5AF-7A31-4C39-8CF1-A3F2B6F7C600}"/>
    <cellStyle name="Normal 10 3 2 4 5" xfId="2570" xr:uid="{8F871185-0BD4-43F4-984E-B1C8CE9E01E5}"/>
    <cellStyle name="Normal 10 3 2 5" xfId="251" xr:uid="{70DB1A42-5FBF-4051-AC88-5C57C0AED709}"/>
    <cellStyle name="Normal 10 3 2 5 2" xfId="1078" xr:uid="{65E18F60-A475-49D3-854D-CBBB16D9D4D1}"/>
    <cellStyle name="Normal 10 3 2 5 2 2" xfId="1079" xr:uid="{083CE7D5-CE50-4959-84A4-0BB6C19EC22A}"/>
    <cellStyle name="Normal 10 3 2 5 3" xfId="1080" xr:uid="{E5755503-0CAC-430B-A9ED-EAED96A46549}"/>
    <cellStyle name="Normal 10 3 2 5 4" xfId="2571" xr:uid="{8BB0A73E-80B3-428A-A6F0-B4D12146A93D}"/>
    <cellStyle name="Normal 10 3 2 6" xfId="1081" xr:uid="{2911F40F-4A70-4447-933F-7DB4D772F1CF}"/>
    <cellStyle name="Normal 10 3 2 6 2" xfId="1082" xr:uid="{3F904C3D-3342-48AD-9BA5-6E0DBA5AFD6A}"/>
    <cellStyle name="Normal 10 3 2 6 3" xfId="2572" xr:uid="{7787EA6B-F51B-4B65-9E87-2F53450D9D88}"/>
    <cellStyle name="Normal 10 3 2 6 4" xfId="2573" xr:uid="{A50EE8D6-3F9B-47FD-BE59-BD90E506D3D8}"/>
    <cellStyle name="Normal 10 3 2 7" xfId="1083" xr:uid="{2E1DAF65-1ED4-4558-95BB-851102630F63}"/>
    <cellStyle name="Normal 10 3 2 8" xfId="2574" xr:uid="{81DE2866-549B-45C9-9395-A70F5D4D7BBD}"/>
    <cellStyle name="Normal 10 3 2 9" xfId="2575" xr:uid="{9CFFCDE7-14CD-46B6-BA18-DFED8EDB91ED}"/>
    <cellStyle name="Normal 10 3 3" xfId="80" xr:uid="{EF6A0C24-4C8E-4395-AD0C-7860839BB37B}"/>
    <cellStyle name="Normal 10 3 3 2" xfId="81" xr:uid="{5C6B4793-1493-4FC5-B8DA-92B8C94107E4}"/>
    <cellStyle name="Normal 10 3 3 2 2" xfId="492" xr:uid="{FB3D1ED8-D41C-494E-8EF0-10C23798E5C4}"/>
    <cellStyle name="Normal 10 3 3 2 2 2" xfId="1084" xr:uid="{67CC7026-B00E-45D6-9B59-D41709827FD5}"/>
    <cellStyle name="Normal 10 3 3 2 2 2 2" xfId="1085" xr:uid="{A0DFA335-C5CF-46EB-94CB-87BB53ED352F}"/>
    <cellStyle name="Normal 10 3 3 2 2 2 2 2" xfId="4445" xr:uid="{7FE78BE8-D9A5-46B9-A371-10183B61114A}"/>
    <cellStyle name="Normal 10 3 3 2 2 2 3" xfId="4446" xr:uid="{5E9712A4-10F0-42B8-9949-16C9A14D2061}"/>
    <cellStyle name="Normal 10 3 3 2 2 3" xfId="1086" xr:uid="{FA520D0D-A99A-45B4-AD30-68735DA80A9E}"/>
    <cellStyle name="Normal 10 3 3 2 2 3 2" xfId="4447" xr:uid="{6F482546-F93B-40AA-A472-4B565DE7317F}"/>
    <cellStyle name="Normal 10 3 3 2 2 4" xfId="2576" xr:uid="{3A06AD4D-5409-4E6E-B1E0-82D7EC7DD0C8}"/>
    <cellStyle name="Normal 10 3 3 2 3" xfId="1087" xr:uid="{FBD71A32-21D6-4FB7-89D6-A926436A6148}"/>
    <cellStyle name="Normal 10 3 3 2 3 2" xfId="1088" xr:uid="{5AF7E15F-889D-4F8C-B509-E040E91F690F}"/>
    <cellStyle name="Normal 10 3 3 2 3 2 2" xfId="4448" xr:uid="{C8700986-1019-4F6A-9DED-4251077995FF}"/>
    <cellStyle name="Normal 10 3 3 2 3 3" xfId="2577" xr:uid="{8E87650C-F6EE-4421-A799-CEBBF04F91A7}"/>
    <cellStyle name="Normal 10 3 3 2 3 4" xfId="2578" xr:uid="{E0F7440C-9233-4EB2-8BB9-CE979AE2D642}"/>
    <cellStyle name="Normal 10 3 3 2 4" xfId="1089" xr:uid="{C967C596-F791-4426-AEA9-12FF7EB97933}"/>
    <cellStyle name="Normal 10 3 3 2 4 2" xfId="4449" xr:uid="{C273EE22-07E5-4C7C-97D9-EE5992C27A67}"/>
    <cellStyle name="Normal 10 3 3 2 5" xfId="2579" xr:uid="{564C189C-2C58-49C4-B8F8-5EC0D0940411}"/>
    <cellStyle name="Normal 10 3 3 2 6" xfId="2580" xr:uid="{5E607D0A-6626-43A6-ABBF-9061F14D45DA}"/>
    <cellStyle name="Normal 10 3 3 3" xfId="252" xr:uid="{84FED257-AE02-4BC4-AC4C-6CF8150C1088}"/>
    <cellStyle name="Normal 10 3 3 3 2" xfId="1090" xr:uid="{C262AFB8-E498-496C-886F-60CFBA13A7B4}"/>
    <cellStyle name="Normal 10 3 3 3 2 2" xfId="1091" xr:uid="{1B8141E9-673D-4ADE-A3D1-FBE0A693BCC2}"/>
    <cellStyle name="Normal 10 3 3 3 2 2 2" xfId="4450" xr:uid="{C9369130-5408-4FF8-B75C-41965E2AF537}"/>
    <cellStyle name="Normal 10 3 3 3 2 3" xfId="2581" xr:uid="{4706A82C-4F40-4CC1-B140-4C710527D893}"/>
    <cellStyle name="Normal 10 3 3 3 2 4" xfId="2582" xr:uid="{50BB7CB8-18D8-484A-8141-4AAA047272FF}"/>
    <cellStyle name="Normal 10 3 3 3 3" xfId="1092" xr:uid="{8728A3D7-FF53-4961-8FF1-944AC2226DD3}"/>
    <cellStyle name="Normal 10 3 3 3 3 2" xfId="4451" xr:uid="{72F5405C-D94C-449D-89F1-6B4B55654F55}"/>
    <cellStyle name="Normal 10 3 3 3 4" xfId="2583" xr:uid="{E5CA17FD-7480-4E16-942A-DAB1592CF14D}"/>
    <cellStyle name="Normal 10 3 3 3 5" xfId="2584" xr:uid="{54596149-2F2C-4313-BF4B-2BE064D25B64}"/>
    <cellStyle name="Normal 10 3 3 4" xfId="1093" xr:uid="{F1C4D6E8-CBDA-4E65-9C3A-6D0F909D02B5}"/>
    <cellStyle name="Normal 10 3 3 4 2" xfId="1094" xr:uid="{15854EE1-8FB3-485D-AC91-B878FA2EBAB1}"/>
    <cellStyle name="Normal 10 3 3 4 2 2" xfId="4452" xr:uid="{05F08635-2455-49B4-B31E-14F47999D97D}"/>
    <cellStyle name="Normal 10 3 3 4 3" xfId="2585" xr:uid="{FBA2725E-11C4-46BF-8F2C-8D859CBDBA3B}"/>
    <cellStyle name="Normal 10 3 3 4 4" xfId="2586" xr:uid="{EFB2A049-D090-4ECA-ADB7-1E99CEBC5F1E}"/>
    <cellStyle name="Normal 10 3 3 5" xfId="1095" xr:uid="{C1B94952-204A-4F32-9F92-C684FD5912A3}"/>
    <cellStyle name="Normal 10 3 3 5 2" xfId="2587" xr:uid="{B328CAF8-61CD-46DD-A4EF-2B51C9B1C300}"/>
    <cellStyle name="Normal 10 3 3 5 3" xfId="2588" xr:uid="{5E6C3ACE-B397-492C-A362-249CB2118734}"/>
    <cellStyle name="Normal 10 3 3 5 4" xfId="2589" xr:uid="{5A233F42-6979-494B-B981-22EE6BAB5F6C}"/>
    <cellStyle name="Normal 10 3 3 6" xfId="2590" xr:uid="{EC9D1273-BE0D-418A-9DC2-5C186304EABB}"/>
    <cellStyle name="Normal 10 3 3 7" xfId="2591" xr:uid="{B12B11DC-561A-40DD-A2CD-7FE7E11CD78A}"/>
    <cellStyle name="Normal 10 3 3 8" xfId="2592" xr:uid="{CDCE26A9-3A47-4099-9091-0DF7927F3739}"/>
    <cellStyle name="Normal 10 3 4" xfId="82" xr:uid="{033D2C59-9BEA-4962-96DC-A0890630B3F2}"/>
    <cellStyle name="Normal 10 3 4 2" xfId="493" xr:uid="{8A8CBDDE-D8AF-4767-AB81-100E9F93F31C}"/>
    <cellStyle name="Normal 10 3 4 2 2" xfId="494" xr:uid="{8322807A-3A1F-4CC7-B9E2-170CE416D964}"/>
    <cellStyle name="Normal 10 3 4 2 2 2" xfId="1096" xr:uid="{6BB3EB31-B9E7-423E-8B91-449206A891C4}"/>
    <cellStyle name="Normal 10 3 4 2 2 2 2" xfId="1097" xr:uid="{52500AAB-3759-46ED-8272-11DA7EB592B4}"/>
    <cellStyle name="Normal 10 3 4 2 2 3" xfId="1098" xr:uid="{9B767631-0FA9-4FDE-995E-FB781C011FD5}"/>
    <cellStyle name="Normal 10 3 4 2 2 4" xfId="2593" xr:uid="{70379F85-C951-432C-826A-D9FCE6488C80}"/>
    <cellStyle name="Normal 10 3 4 2 3" xfId="1099" xr:uid="{CC07168F-DFE2-4F1A-9EF6-D5A72A2BC48D}"/>
    <cellStyle name="Normal 10 3 4 2 3 2" xfId="1100" xr:uid="{A705B4B8-8102-4741-B9BE-087F192F99CC}"/>
    <cellStyle name="Normal 10 3 4 2 4" xfId="1101" xr:uid="{D5F22FC0-8463-4216-BCB5-FC86CC3F102B}"/>
    <cellStyle name="Normal 10 3 4 2 5" xfId="2594" xr:uid="{33581B87-5E5A-4B48-AD58-9D96E7D2494D}"/>
    <cellStyle name="Normal 10 3 4 3" xfId="495" xr:uid="{F31D67BA-06F2-48B3-9E9B-93B4B253804E}"/>
    <cellStyle name="Normal 10 3 4 3 2" xfId="1102" xr:uid="{AFF8A64B-BFB6-4BD6-B701-523F08202E43}"/>
    <cellStyle name="Normal 10 3 4 3 2 2" xfId="1103" xr:uid="{285A66D5-D917-4AD9-BCC3-3B7154C09C26}"/>
    <cellStyle name="Normal 10 3 4 3 3" xfId="1104" xr:uid="{EC2B1E76-253F-4B59-BA59-77CBC9E3FDCD}"/>
    <cellStyle name="Normal 10 3 4 3 4" xfId="2595" xr:uid="{70FD9FFC-E470-467D-94FA-5AF25FA939CA}"/>
    <cellStyle name="Normal 10 3 4 4" xfId="1105" xr:uid="{A0FE0F4B-1DAF-4592-A2F2-79254A6B01DE}"/>
    <cellStyle name="Normal 10 3 4 4 2" xfId="1106" xr:uid="{FE499264-7B04-4995-94D3-011CCC4FC7D9}"/>
    <cellStyle name="Normal 10 3 4 4 3" xfId="2596" xr:uid="{99BA1EDB-4F28-430C-832F-2B8CEC5DFF70}"/>
    <cellStyle name="Normal 10 3 4 4 4" xfId="2597" xr:uid="{79D6D39E-1979-43D7-9B39-434745644710}"/>
    <cellStyle name="Normal 10 3 4 5" xfId="1107" xr:uid="{27C9CFE4-4C03-40CA-8A67-2420B1B01A0D}"/>
    <cellStyle name="Normal 10 3 4 6" xfId="2598" xr:uid="{1902528F-77C8-4005-87BE-D2F94A778B42}"/>
    <cellStyle name="Normal 10 3 4 7" xfId="2599" xr:uid="{F957E079-F52D-41BA-A46A-B14527C96167}"/>
    <cellStyle name="Normal 10 3 5" xfId="253" xr:uid="{5D9EF410-9EBA-4960-ACAA-377879A3E02B}"/>
    <cellStyle name="Normal 10 3 5 2" xfId="496" xr:uid="{2C6EBAEB-8056-4140-B945-6376EA0CF513}"/>
    <cellStyle name="Normal 10 3 5 2 2" xfId="1108" xr:uid="{926FA71D-AF61-4886-96A9-1F212E7680A7}"/>
    <cellStyle name="Normal 10 3 5 2 2 2" xfId="1109" xr:uid="{7B875042-55CD-445A-898D-4B25BE9290F9}"/>
    <cellStyle name="Normal 10 3 5 2 3" xfId="1110" xr:uid="{E625019F-9A97-46A7-9626-CFFC31BC52CB}"/>
    <cellStyle name="Normal 10 3 5 2 4" xfId="2600" xr:uid="{8E0CCE9E-7EEB-4CBE-AF25-9E2AFEE23F4C}"/>
    <cellStyle name="Normal 10 3 5 3" xfId="1111" xr:uid="{588714D5-7D0C-44C0-B6A0-30CD7269D548}"/>
    <cellStyle name="Normal 10 3 5 3 2" xfId="1112" xr:uid="{8453F6AA-FE75-41C9-9341-ECDBD7469E63}"/>
    <cellStyle name="Normal 10 3 5 3 3" xfId="2601" xr:uid="{26CC58A7-BB52-4FB1-A845-FFCF8A87CF20}"/>
    <cellStyle name="Normal 10 3 5 3 4" xfId="2602" xr:uid="{DFD3732C-1167-46ED-B118-6B86BC0A4C03}"/>
    <cellStyle name="Normal 10 3 5 4" xfId="1113" xr:uid="{439F8848-B71C-4D5D-9EF1-9ABB6CD35366}"/>
    <cellStyle name="Normal 10 3 5 5" xfId="2603" xr:uid="{68B6573C-9194-4565-8052-529934BD5784}"/>
    <cellStyle name="Normal 10 3 5 6" xfId="2604" xr:uid="{79668E40-8892-4B61-8A7D-10C67B3987D3}"/>
    <cellStyle name="Normal 10 3 6" xfId="254" xr:uid="{874B7B79-9472-490F-8066-91D197DE56BE}"/>
    <cellStyle name="Normal 10 3 6 2" xfId="1114" xr:uid="{53AEB1C2-F4B3-4FC3-AE9E-6A142D1DC444}"/>
    <cellStyle name="Normal 10 3 6 2 2" xfId="1115" xr:uid="{FD7325B3-9E4F-4923-8BB7-65483DF0626E}"/>
    <cellStyle name="Normal 10 3 6 2 3" xfId="2605" xr:uid="{11B44DC7-0FF2-4BF1-BE71-2F4A344E318E}"/>
    <cellStyle name="Normal 10 3 6 2 4" xfId="2606" xr:uid="{5222DC65-51BA-4D64-BC01-413EAEDE171C}"/>
    <cellStyle name="Normal 10 3 6 3" xfId="1116" xr:uid="{3D85AB77-265C-4606-8866-8CAC2CB59042}"/>
    <cellStyle name="Normal 10 3 6 4" xfId="2607" xr:uid="{E2C0890F-95F4-4222-9282-2287026B8664}"/>
    <cellStyle name="Normal 10 3 6 5" xfId="2608" xr:uid="{206DDA4F-7925-4FFD-9BB3-AFDAE37652B1}"/>
    <cellStyle name="Normal 10 3 7" xfId="1117" xr:uid="{1E29F4E1-3557-4E92-BDE9-1F110ADF3439}"/>
    <cellStyle name="Normal 10 3 7 2" xfId="1118" xr:uid="{C1A63F81-4E96-49EE-9AAB-82D4D3D0D977}"/>
    <cellStyle name="Normal 10 3 7 3" xfId="2609" xr:uid="{53378183-2D9E-49CE-978F-5489D79EA82E}"/>
    <cellStyle name="Normal 10 3 7 4" xfId="2610" xr:uid="{A60C26ED-534D-474A-AC93-56DB7872030B}"/>
    <cellStyle name="Normal 10 3 8" xfId="1119" xr:uid="{01D99620-A6EB-4455-B65E-5426090BB940}"/>
    <cellStyle name="Normal 10 3 8 2" xfId="2611" xr:uid="{D92D0802-6FB8-422B-B8E6-55247B904D4B}"/>
    <cellStyle name="Normal 10 3 8 3" xfId="2612" xr:uid="{B12D8222-1624-4B57-8AEF-DE34A2FC9A96}"/>
    <cellStyle name="Normal 10 3 8 4" xfId="2613" xr:uid="{CC01D9E0-5D4D-423A-BC6F-B07E51ABCE61}"/>
    <cellStyle name="Normal 10 3 9" xfId="2614" xr:uid="{A5951F7C-662D-424A-8151-80BF51035001}"/>
    <cellStyle name="Normal 10 4" xfId="83" xr:uid="{36F036A3-5966-4516-93F3-2A10FA195AFF}"/>
    <cellStyle name="Normal 10 4 10" xfId="2615" xr:uid="{96B1212D-CD4E-4B5D-BFBE-22EDBCCE0E0A}"/>
    <cellStyle name="Normal 10 4 11" xfId="2616" xr:uid="{2B4C2205-AF67-4845-8929-BD2126E2DF6B}"/>
    <cellStyle name="Normal 10 4 2" xfId="84" xr:uid="{B9A686E7-C68E-4B35-A2F6-D3B328B4839E}"/>
    <cellStyle name="Normal 10 4 2 2" xfId="255" xr:uid="{9FD9B8FE-BE7A-440D-8698-441D680035C7}"/>
    <cellStyle name="Normal 10 4 2 2 2" xfId="497" xr:uid="{B987346F-6BE1-467C-ACED-5001AF0DDDFD}"/>
    <cellStyle name="Normal 10 4 2 2 2 2" xfId="498" xr:uid="{2E494295-7617-4BDC-A3B3-5C82AE697924}"/>
    <cellStyle name="Normal 10 4 2 2 2 2 2" xfId="1120" xr:uid="{9A6494B0-41AB-45E0-A8F2-270D9B2D0700}"/>
    <cellStyle name="Normal 10 4 2 2 2 2 3" xfId="2617" xr:uid="{D2AB742D-4B86-425A-AF94-CB4D44E361ED}"/>
    <cellStyle name="Normal 10 4 2 2 2 2 4" xfId="2618" xr:uid="{ED28DF0D-75FF-43C8-911F-E49F63A327AE}"/>
    <cellStyle name="Normal 10 4 2 2 2 3" xfId="1121" xr:uid="{5A541FB4-4658-40FA-99AD-A83E02425021}"/>
    <cellStyle name="Normal 10 4 2 2 2 3 2" xfId="2619" xr:uid="{6D43BDB3-C12E-4D96-95F3-09749EC36846}"/>
    <cellStyle name="Normal 10 4 2 2 2 3 3" xfId="2620" xr:uid="{44B2F68E-CDB9-495D-A268-1C8728C3AF06}"/>
    <cellStyle name="Normal 10 4 2 2 2 3 4" xfId="2621" xr:uid="{5DBC89BB-BF68-41E4-8611-F14DA46F504B}"/>
    <cellStyle name="Normal 10 4 2 2 2 4" xfId="2622" xr:uid="{D7B09D70-D373-4671-A8AE-0BCE1D056F26}"/>
    <cellStyle name="Normal 10 4 2 2 2 5" xfId="2623" xr:uid="{A6B6855A-4AE3-4A2E-A52F-9C5C5498912D}"/>
    <cellStyle name="Normal 10 4 2 2 2 6" xfId="2624" xr:uid="{4CB08893-4993-4D3F-BA55-E5DF718384D6}"/>
    <cellStyle name="Normal 10 4 2 2 3" xfId="499" xr:uid="{6AD9213C-7CAE-4472-90F7-E101595D6642}"/>
    <cellStyle name="Normal 10 4 2 2 3 2" xfId="1122" xr:uid="{1FB01CB0-2D73-4E95-8315-F6CAF413F32A}"/>
    <cellStyle name="Normal 10 4 2 2 3 2 2" xfId="2625" xr:uid="{FFA209A3-3558-49E0-A25B-FE6C535BC6C3}"/>
    <cellStyle name="Normal 10 4 2 2 3 2 3" xfId="2626" xr:uid="{B86B1532-24F4-407A-AF78-F46E6ABAB3F0}"/>
    <cellStyle name="Normal 10 4 2 2 3 2 4" xfId="2627" xr:uid="{3DA9D05E-47F1-4167-B4E2-74D41757CBF6}"/>
    <cellStyle name="Normal 10 4 2 2 3 3" xfId="2628" xr:uid="{3714BF3D-3ADE-4B39-8B74-E5F48BFA8315}"/>
    <cellStyle name="Normal 10 4 2 2 3 4" xfId="2629" xr:uid="{6F3C02D4-E011-48A6-951D-4977B02A10CF}"/>
    <cellStyle name="Normal 10 4 2 2 3 5" xfId="2630" xr:uid="{7B999609-2109-4672-B741-ADDD4E86D13A}"/>
    <cellStyle name="Normal 10 4 2 2 4" xfId="1123" xr:uid="{4EB8F9A4-3D52-4576-B0EA-A2A3E4CB50F7}"/>
    <cellStyle name="Normal 10 4 2 2 4 2" xfId="2631" xr:uid="{B7F2A435-4793-4946-92F5-C0D0B281DC04}"/>
    <cellStyle name="Normal 10 4 2 2 4 3" xfId="2632" xr:uid="{D6C633D2-43A1-4E72-B0A1-FF4368879E49}"/>
    <cellStyle name="Normal 10 4 2 2 4 4" xfId="2633" xr:uid="{68A84ACA-425D-49AF-A936-209423D8673F}"/>
    <cellStyle name="Normal 10 4 2 2 5" xfId="2634" xr:uid="{71FE0F13-5BF2-4015-8C52-6377D3673C8E}"/>
    <cellStyle name="Normal 10 4 2 2 5 2" xfId="2635" xr:uid="{A4A1C9F1-FE18-4F4E-A99E-8FC498D5F279}"/>
    <cellStyle name="Normal 10 4 2 2 5 3" xfId="2636" xr:uid="{185E4F5B-F2F5-4EB5-9123-54ABB37D1FD1}"/>
    <cellStyle name="Normal 10 4 2 2 5 4" xfId="2637" xr:uid="{8F681261-E4E5-4E41-B3F1-4432D521F0EA}"/>
    <cellStyle name="Normal 10 4 2 2 6" xfId="2638" xr:uid="{7E7E658D-FF57-4748-8FA6-42BD68098BB4}"/>
    <cellStyle name="Normal 10 4 2 2 7" xfId="2639" xr:uid="{7AA09FBC-1D83-4E19-B007-AF356BCA4800}"/>
    <cellStyle name="Normal 10 4 2 2 8" xfId="2640" xr:uid="{3A01D8AE-EB7B-44D3-AECB-6339733257B9}"/>
    <cellStyle name="Normal 10 4 2 3" xfId="500" xr:uid="{AE268601-5778-4066-93A3-FD2A6D6BBC72}"/>
    <cellStyle name="Normal 10 4 2 3 2" xfId="501" xr:uid="{C684D59C-768B-42D6-8BD7-6B710F427E82}"/>
    <cellStyle name="Normal 10 4 2 3 2 2" xfId="502" xr:uid="{98483535-E87F-458D-B389-4D2F1DBEF4A7}"/>
    <cellStyle name="Normal 10 4 2 3 2 3" xfId="2641" xr:uid="{AB872944-757F-4891-A026-89B944DC5DFD}"/>
    <cellStyle name="Normal 10 4 2 3 2 4" xfId="2642" xr:uid="{694FFCF1-50D9-40F1-980A-95AFD913AC8B}"/>
    <cellStyle name="Normal 10 4 2 3 3" xfId="503" xr:uid="{7CA72BDD-266C-4CB0-BE83-D9F9922D769D}"/>
    <cellStyle name="Normal 10 4 2 3 3 2" xfId="2643" xr:uid="{A6807840-3737-4B0A-BDBD-6072DC6978AC}"/>
    <cellStyle name="Normal 10 4 2 3 3 3" xfId="2644" xr:uid="{5705EDBC-912E-4B37-9937-AAB5423981F9}"/>
    <cellStyle name="Normal 10 4 2 3 3 4" xfId="2645" xr:uid="{442BB547-164B-451C-9122-E772942CD5BC}"/>
    <cellStyle name="Normal 10 4 2 3 4" xfId="2646" xr:uid="{356CDED6-AF7F-4C73-B7C6-D997A569F3ED}"/>
    <cellStyle name="Normal 10 4 2 3 5" xfId="2647" xr:uid="{1CCD62A9-B893-4011-8291-BB8BC857333E}"/>
    <cellStyle name="Normal 10 4 2 3 6" xfId="2648" xr:uid="{12F77418-DF7E-4878-87DB-75ACF145E8B9}"/>
    <cellStyle name="Normal 10 4 2 4" xfId="504" xr:uid="{76482651-B0B7-4751-A09E-C4FF5DCEEA89}"/>
    <cellStyle name="Normal 10 4 2 4 2" xfId="505" xr:uid="{ABDF2150-5481-4AFA-A2D9-54F915B130BA}"/>
    <cellStyle name="Normal 10 4 2 4 2 2" xfId="2649" xr:uid="{EEA9FBF6-479E-4C08-94D9-13EECF0E14E1}"/>
    <cellStyle name="Normal 10 4 2 4 2 3" xfId="2650" xr:uid="{D9CAA848-8381-454B-8542-914130FA5DCE}"/>
    <cellStyle name="Normal 10 4 2 4 2 4" xfId="2651" xr:uid="{CF527CD0-522C-498C-90D1-9EE38725C91A}"/>
    <cellStyle name="Normal 10 4 2 4 3" xfId="2652" xr:uid="{79F53B09-AC0E-4376-AA9A-55AAAA61274F}"/>
    <cellStyle name="Normal 10 4 2 4 4" xfId="2653" xr:uid="{BA34DCCE-6A17-43A4-91A8-34674D3FB080}"/>
    <cellStyle name="Normal 10 4 2 4 5" xfId="2654" xr:uid="{9F557826-94DE-4C0D-8DF7-9A4FEE805634}"/>
    <cellStyle name="Normal 10 4 2 5" xfId="506" xr:uid="{DD420955-2527-4376-BDA4-B40963AC0F00}"/>
    <cellStyle name="Normal 10 4 2 5 2" xfId="2655" xr:uid="{13F946A1-6BE1-4962-A6C4-357810CB73EA}"/>
    <cellStyle name="Normal 10 4 2 5 3" xfId="2656" xr:uid="{234DAF52-B954-4987-A14A-1B16DA639109}"/>
    <cellStyle name="Normal 10 4 2 5 4" xfId="2657" xr:uid="{D6D48133-BDC8-4EE4-B265-5C9E069916C2}"/>
    <cellStyle name="Normal 10 4 2 6" xfId="2658" xr:uid="{2A964B74-FCA5-449C-AC79-175B702A5DCD}"/>
    <cellStyle name="Normal 10 4 2 6 2" xfId="2659" xr:uid="{308D3E0D-EA97-423B-A638-488E3A3F8897}"/>
    <cellStyle name="Normal 10 4 2 6 3" xfId="2660" xr:uid="{7D297644-1DBB-4BF4-B378-01D906DFBA59}"/>
    <cellStyle name="Normal 10 4 2 6 4" xfId="2661" xr:uid="{1686A68A-F1AE-434E-BC68-A91747920B4B}"/>
    <cellStyle name="Normal 10 4 2 7" xfId="2662" xr:uid="{25A48FD1-AE01-4A8F-B42C-C605A5809E5F}"/>
    <cellStyle name="Normal 10 4 2 8" xfId="2663" xr:uid="{19C3CD29-3293-4F85-B734-1C2D95298D37}"/>
    <cellStyle name="Normal 10 4 2 9" xfId="2664" xr:uid="{40ED3B75-BCB9-40BF-9400-96A9E98679A6}"/>
    <cellStyle name="Normal 10 4 3" xfId="256" xr:uid="{2CEFB6A5-F040-4829-BA64-51BD7373DD54}"/>
    <cellStyle name="Normal 10 4 3 2" xfId="507" xr:uid="{3B3CDBA6-3F93-4EB2-BBE9-87E8AF9DD927}"/>
    <cellStyle name="Normal 10 4 3 2 2" xfId="508" xr:uid="{0F82C645-5BBB-4D43-B3D3-D9F5A3859BC7}"/>
    <cellStyle name="Normal 10 4 3 2 2 2" xfId="1124" xr:uid="{E0BDDC82-DE12-4C0D-9D9C-6D0A2CAAB199}"/>
    <cellStyle name="Normal 10 4 3 2 2 2 2" xfId="1125" xr:uid="{725821E9-819F-4FBC-876B-BD6A8F7827B0}"/>
    <cellStyle name="Normal 10 4 3 2 2 3" xfId="1126" xr:uid="{2C7FFD80-AE71-419F-881C-A5143BD5CF4F}"/>
    <cellStyle name="Normal 10 4 3 2 2 4" xfId="2665" xr:uid="{C5F0C05E-5548-46DD-884C-EF7C501F3F0F}"/>
    <cellStyle name="Normal 10 4 3 2 3" xfId="1127" xr:uid="{1B72CEFC-5298-4867-8A95-2181926AFF51}"/>
    <cellStyle name="Normal 10 4 3 2 3 2" xfId="1128" xr:uid="{01D83940-CF20-4F51-879B-146117DC6DEB}"/>
    <cellStyle name="Normal 10 4 3 2 3 3" xfId="2666" xr:uid="{48ED7816-B83B-4352-A4AD-AA5829F17EF9}"/>
    <cellStyle name="Normal 10 4 3 2 3 4" xfId="2667" xr:uid="{E2790ABB-821F-4451-B256-4D0456C54EC9}"/>
    <cellStyle name="Normal 10 4 3 2 4" xfId="1129" xr:uid="{7C10D73D-396D-4199-A710-7584809B1ED2}"/>
    <cellStyle name="Normal 10 4 3 2 5" xfId="2668" xr:uid="{3A2EA77E-F9DC-47A7-9AA1-4EB2D9C607F8}"/>
    <cellStyle name="Normal 10 4 3 2 6" xfId="2669" xr:uid="{9CCCE9A0-F94C-4B8C-88E7-C25BCB4F2815}"/>
    <cellStyle name="Normal 10 4 3 3" xfId="509" xr:uid="{F6BBC3E2-7A9D-4191-BA84-9EB2B8D612E6}"/>
    <cellStyle name="Normal 10 4 3 3 2" xfId="1130" xr:uid="{3E6D4CC9-34AE-4FE7-AE1E-770F14714279}"/>
    <cellStyle name="Normal 10 4 3 3 2 2" xfId="1131" xr:uid="{8824766F-76C2-49CC-810F-436DDB594F2B}"/>
    <cellStyle name="Normal 10 4 3 3 2 3" xfId="2670" xr:uid="{C9EB089A-C665-4EF5-B4C9-FE44E7F2D6E2}"/>
    <cellStyle name="Normal 10 4 3 3 2 4" xfId="2671" xr:uid="{96AA3407-1CAD-46E1-B7B0-719B8C92308D}"/>
    <cellStyle name="Normal 10 4 3 3 3" xfId="1132" xr:uid="{BC030353-BC07-4DFE-B024-39DF05857CE6}"/>
    <cellStyle name="Normal 10 4 3 3 4" xfId="2672" xr:uid="{251626E2-F993-4134-9B04-FDA832BC79F5}"/>
    <cellStyle name="Normal 10 4 3 3 5" xfId="2673" xr:uid="{7947D464-E4A2-4B28-9166-0261732A9233}"/>
    <cellStyle name="Normal 10 4 3 4" xfId="1133" xr:uid="{B6C9C2E1-005E-4245-825D-222C14AA7207}"/>
    <cellStyle name="Normal 10 4 3 4 2" xfId="1134" xr:uid="{E755AC35-3B8B-4FB8-A987-7CD3C694F989}"/>
    <cellStyle name="Normal 10 4 3 4 3" xfId="2674" xr:uid="{E2D57CC9-AB08-4C49-A570-6BA5E8DB01D9}"/>
    <cellStyle name="Normal 10 4 3 4 4" xfId="2675" xr:uid="{F06219C6-6635-4475-9ADF-62A9AD38838A}"/>
    <cellStyle name="Normal 10 4 3 5" xfId="1135" xr:uid="{4C8CE9B8-FD8B-400F-8F39-7FC9D61B4FE5}"/>
    <cellStyle name="Normal 10 4 3 5 2" xfId="2676" xr:uid="{8A48FC61-1B2C-4BA8-BB10-6C09B84455E3}"/>
    <cellStyle name="Normal 10 4 3 5 3" xfId="2677" xr:uid="{B047E7D0-8A06-425C-B3A6-8C861996B21B}"/>
    <cellStyle name="Normal 10 4 3 5 4" xfId="2678" xr:uid="{38FC896E-1E3F-4989-B3E0-1D95BD60E36C}"/>
    <cellStyle name="Normal 10 4 3 6" xfId="2679" xr:uid="{B0624078-F8EA-46E6-BCE8-6F6AA96F54BB}"/>
    <cellStyle name="Normal 10 4 3 7" xfId="2680" xr:uid="{A7F764D2-4AEB-47D4-A959-6D5751E1ECD9}"/>
    <cellStyle name="Normal 10 4 3 8" xfId="2681" xr:uid="{45E8B33E-A562-4589-BB0D-C9137D5A2707}"/>
    <cellStyle name="Normal 10 4 4" xfId="257" xr:uid="{294C0E53-6B75-4AEC-9C6E-5EA4C424ED8B}"/>
    <cellStyle name="Normal 10 4 4 2" xfId="510" xr:uid="{A8001FA7-A307-4EE8-B44E-D49E974E68D5}"/>
    <cellStyle name="Normal 10 4 4 2 2" xfId="511" xr:uid="{4D2A82D6-FB19-4220-8162-2D07E26F4278}"/>
    <cellStyle name="Normal 10 4 4 2 2 2" xfId="1136" xr:uid="{0D5EADF4-ECCC-4E42-98CC-CC2C1C42AF18}"/>
    <cellStyle name="Normal 10 4 4 2 2 3" xfId="2682" xr:uid="{5D1B49B1-5A01-4C53-A861-B09D30939B2E}"/>
    <cellStyle name="Normal 10 4 4 2 2 4" xfId="2683" xr:uid="{455149A7-6537-466E-A912-40E06E744E50}"/>
    <cellStyle name="Normal 10 4 4 2 3" xfId="1137" xr:uid="{405407E8-2C2C-4267-9334-EE2312881A0B}"/>
    <cellStyle name="Normal 10 4 4 2 4" xfId="2684" xr:uid="{0AF59133-2AA0-4257-9F70-DEAEF8FBAC97}"/>
    <cellStyle name="Normal 10 4 4 2 5" xfId="2685" xr:uid="{9E1C55BD-F8B7-4AFF-8820-24C8F3116DD8}"/>
    <cellStyle name="Normal 10 4 4 3" xfId="512" xr:uid="{AF012E75-6EFF-40B9-B85C-3AC628FC2537}"/>
    <cellStyle name="Normal 10 4 4 3 2" xfId="1138" xr:uid="{032DED5B-727C-4B76-B813-AA69C0D0017E}"/>
    <cellStyle name="Normal 10 4 4 3 3" xfId="2686" xr:uid="{F8CCD5B6-FB69-4B6C-8D03-4BED3C6250AA}"/>
    <cellStyle name="Normal 10 4 4 3 4" xfId="2687" xr:uid="{2BF1FE87-99BE-4AF5-B6D3-EA5E6AEAC9C8}"/>
    <cellStyle name="Normal 10 4 4 4" xfId="1139" xr:uid="{607109D9-13BA-4214-A29D-0B7CE9C1E45C}"/>
    <cellStyle name="Normal 10 4 4 4 2" xfId="2688" xr:uid="{E7799F76-60F9-4004-8694-A00C21DB7FD3}"/>
    <cellStyle name="Normal 10 4 4 4 3" xfId="2689" xr:uid="{60CF4EA8-E099-4202-9E79-16FC0BB90DFF}"/>
    <cellStyle name="Normal 10 4 4 4 4" xfId="2690" xr:uid="{DE007D1F-DADD-4AC8-B401-3997ADDC9785}"/>
    <cellStyle name="Normal 10 4 4 5" xfId="2691" xr:uid="{8301BC73-D795-466E-9436-DD885E3FEB37}"/>
    <cellStyle name="Normal 10 4 4 6" xfId="2692" xr:uid="{547945EE-18B1-4A8E-ABED-5CDEC336A68D}"/>
    <cellStyle name="Normal 10 4 4 7" xfId="2693" xr:uid="{7D650326-781A-4ABF-B9CF-8D09732C0179}"/>
    <cellStyle name="Normal 10 4 5" xfId="258" xr:uid="{3D14C469-84D9-4099-8FE8-B47AE8C2409F}"/>
    <cellStyle name="Normal 10 4 5 2" xfId="513" xr:uid="{837F6241-4758-4D99-B873-1777ED6D7C20}"/>
    <cellStyle name="Normal 10 4 5 2 2" xfId="1140" xr:uid="{855DE585-4126-46CC-A5E3-BA23BE2F944C}"/>
    <cellStyle name="Normal 10 4 5 2 3" xfId="2694" xr:uid="{FEB3B79C-241B-460E-80EC-D69B2A5B1B82}"/>
    <cellStyle name="Normal 10 4 5 2 4" xfId="2695" xr:uid="{8A4F6B14-7C33-44E0-AD38-4A9CB3EC8B62}"/>
    <cellStyle name="Normal 10 4 5 3" xfId="1141" xr:uid="{5F7130A5-1D5E-4333-9C1B-2C9F17F36617}"/>
    <cellStyle name="Normal 10 4 5 3 2" xfId="2696" xr:uid="{B86312C1-D8AE-4E50-99CC-A0A3D30BF8D9}"/>
    <cellStyle name="Normal 10 4 5 3 3" xfId="2697" xr:uid="{BB0AAEB7-6276-4CCF-AD49-C39E7066697A}"/>
    <cellStyle name="Normal 10 4 5 3 4" xfId="2698" xr:uid="{6BA2C590-20EB-4136-9F00-C366F871BAF4}"/>
    <cellStyle name="Normal 10 4 5 4" xfId="2699" xr:uid="{BE193859-E8D0-4FC1-B2B2-BF97CFD826F2}"/>
    <cellStyle name="Normal 10 4 5 5" xfId="2700" xr:uid="{C083056B-32F0-4A4C-9C46-E999CA1CC355}"/>
    <cellStyle name="Normal 10 4 5 6" xfId="2701" xr:uid="{61F0FC75-5487-49DE-B725-24576FB8458A}"/>
    <cellStyle name="Normal 10 4 6" xfId="514" xr:uid="{5309E299-FD31-44D9-B48A-3458E7A33851}"/>
    <cellStyle name="Normal 10 4 6 2" xfId="1142" xr:uid="{CA5605CD-6289-4603-8D7E-2334149AEB2E}"/>
    <cellStyle name="Normal 10 4 6 2 2" xfId="2702" xr:uid="{D3322162-B63A-48BA-9A50-B7B80D1C8A9B}"/>
    <cellStyle name="Normal 10 4 6 2 3" xfId="2703" xr:uid="{B637186D-F2AE-4F0E-BB20-914444D1A170}"/>
    <cellStyle name="Normal 10 4 6 2 4" xfId="2704" xr:uid="{B44BD4A0-142E-43DB-BCCD-549429DF9F35}"/>
    <cellStyle name="Normal 10 4 6 3" xfId="2705" xr:uid="{867D3121-F16E-4280-AFA3-24AB52CFDFC3}"/>
    <cellStyle name="Normal 10 4 6 4" xfId="2706" xr:uid="{AECB2028-52F6-42AF-91F8-C5F3B30508EE}"/>
    <cellStyle name="Normal 10 4 6 5" xfId="2707" xr:uid="{263E2B30-6DDD-43F2-AD80-8A30C6667493}"/>
    <cellStyle name="Normal 10 4 7" xfId="1143" xr:uid="{2AA450DB-09C3-4304-BCCE-016A8F609BDB}"/>
    <cellStyle name="Normal 10 4 7 2" xfId="2708" xr:uid="{2699AA72-75D7-4540-A4D1-D1BE193E1346}"/>
    <cellStyle name="Normal 10 4 7 3" xfId="2709" xr:uid="{10F157DF-7495-4C17-A5B1-7E8FDF857DC4}"/>
    <cellStyle name="Normal 10 4 7 4" xfId="2710" xr:uid="{6979C7CE-5C45-444C-AB01-3B46B373688F}"/>
    <cellStyle name="Normal 10 4 8" xfId="2711" xr:uid="{AED83F46-3F0D-45B2-B2B5-B9D94FBBE4C7}"/>
    <cellStyle name="Normal 10 4 8 2" xfId="2712" xr:uid="{5CC579EC-1F95-453B-825C-D1C50F7545C9}"/>
    <cellStyle name="Normal 10 4 8 3" xfId="2713" xr:uid="{2A41814D-81E5-4921-A04B-E9B57BED8670}"/>
    <cellStyle name="Normal 10 4 8 4" xfId="2714" xr:uid="{DC5B0504-4DCA-4A0B-861C-0C9018D0627C}"/>
    <cellStyle name="Normal 10 4 9" xfId="2715" xr:uid="{49EAFD98-5C0F-4FBA-86A4-D8B19AF3FD0D}"/>
    <cellStyle name="Normal 10 5" xfId="85" xr:uid="{F28F5BEB-E5D0-451D-A11C-142E0C92B508}"/>
    <cellStyle name="Normal 10 5 2" xfId="86" xr:uid="{A96475F7-C4BC-4EFD-A3FD-6803D27F38A0}"/>
    <cellStyle name="Normal 10 5 2 2" xfId="259" xr:uid="{578A2118-1ECD-4A3F-B0F1-A87AC9954516}"/>
    <cellStyle name="Normal 10 5 2 2 2" xfId="515" xr:uid="{32370ECA-D5FC-46EC-B0A8-2422922C2250}"/>
    <cellStyle name="Normal 10 5 2 2 2 2" xfId="1144" xr:uid="{A961AE93-31C5-4EB0-857E-97CE9A13D540}"/>
    <cellStyle name="Normal 10 5 2 2 2 3" xfId="2716" xr:uid="{A0C1DD2A-984B-479F-8630-7462815877C9}"/>
    <cellStyle name="Normal 10 5 2 2 2 4" xfId="2717" xr:uid="{42FFC879-53FE-42A9-8FA0-2C3B09DF160D}"/>
    <cellStyle name="Normal 10 5 2 2 3" xfId="1145" xr:uid="{FA7C795C-363C-4841-9C3F-930E3F2C68F6}"/>
    <cellStyle name="Normal 10 5 2 2 3 2" xfId="2718" xr:uid="{240A0498-A409-4309-BBA3-0891EDE33B12}"/>
    <cellStyle name="Normal 10 5 2 2 3 3" xfId="2719" xr:uid="{51064405-FD11-421A-9CFA-4095D4A5F143}"/>
    <cellStyle name="Normal 10 5 2 2 3 4" xfId="2720" xr:uid="{FE601AB7-4FF6-4C9D-8605-47632C411092}"/>
    <cellStyle name="Normal 10 5 2 2 4" xfId="2721" xr:uid="{74A3F7D3-5DF5-4B8B-A356-94E711F9A35A}"/>
    <cellStyle name="Normal 10 5 2 2 5" xfId="2722" xr:uid="{E40BDDF4-81F4-4016-B22A-2D5AF5883CC6}"/>
    <cellStyle name="Normal 10 5 2 2 6" xfId="2723" xr:uid="{915007B4-9A1A-4909-AA6B-DF6D78AD2667}"/>
    <cellStyle name="Normal 10 5 2 3" xfId="516" xr:uid="{DD6E9824-16D2-47F7-A468-4AF9D3F3D719}"/>
    <cellStyle name="Normal 10 5 2 3 2" xfId="1146" xr:uid="{A0572C23-0D37-4821-80C7-65C4D059F698}"/>
    <cellStyle name="Normal 10 5 2 3 2 2" xfId="2724" xr:uid="{2342BFCF-5288-43BC-9E5D-C1B8125D616B}"/>
    <cellStyle name="Normal 10 5 2 3 2 3" xfId="2725" xr:uid="{EB9364D5-8160-4A24-B84C-7791CE4128AD}"/>
    <cellStyle name="Normal 10 5 2 3 2 4" xfId="2726" xr:uid="{21437CB0-CE88-422F-AFE1-038326D5768B}"/>
    <cellStyle name="Normal 10 5 2 3 3" xfId="2727" xr:uid="{32FF72C8-F2C6-4B48-A896-28A59BDB2F43}"/>
    <cellStyle name="Normal 10 5 2 3 4" xfId="2728" xr:uid="{C8A790F0-ADAC-4CA6-8AA0-DB13D368DF7D}"/>
    <cellStyle name="Normal 10 5 2 3 5" xfId="2729" xr:uid="{FA93F6DA-46E3-4876-A587-8DAE3DB40826}"/>
    <cellStyle name="Normal 10 5 2 4" xfId="1147" xr:uid="{942C3579-59EB-48E5-ACAB-9B0DE0D92C40}"/>
    <cellStyle name="Normal 10 5 2 4 2" xfId="2730" xr:uid="{E1770BD7-1CE3-4A71-9054-CD5C21FD04BD}"/>
    <cellStyle name="Normal 10 5 2 4 3" xfId="2731" xr:uid="{1736363A-B9CD-48DF-B72F-A81B199E0921}"/>
    <cellStyle name="Normal 10 5 2 4 4" xfId="2732" xr:uid="{7128BFF8-4CBF-4FB4-8542-22613F16A6D2}"/>
    <cellStyle name="Normal 10 5 2 5" xfId="2733" xr:uid="{0933C376-2101-4AAA-BDA3-1B57D8424552}"/>
    <cellStyle name="Normal 10 5 2 5 2" xfId="2734" xr:uid="{DD5165AB-19FB-4C72-B7A9-5E8EA24E6DF5}"/>
    <cellStyle name="Normal 10 5 2 5 3" xfId="2735" xr:uid="{C9170375-BE8D-47ED-8FC9-F9D2EFBA0937}"/>
    <cellStyle name="Normal 10 5 2 5 4" xfId="2736" xr:uid="{FB414CE5-C328-441E-AA64-5279586E42B0}"/>
    <cellStyle name="Normal 10 5 2 6" xfId="2737" xr:uid="{0335D0CB-904E-45F7-996B-327D7E6989AB}"/>
    <cellStyle name="Normal 10 5 2 7" xfId="2738" xr:uid="{080FBACF-F68D-40D5-8C5D-CD5B5FF08B66}"/>
    <cellStyle name="Normal 10 5 2 8" xfId="2739" xr:uid="{64536531-EB1C-48B7-B1F9-E91EB3670BE5}"/>
    <cellStyle name="Normal 10 5 3" xfId="260" xr:uid="{1F7C8926-FFB3-4804-9248-8B15710B08F2}"/>
    <cellStyle name="Normal 10 5 3 2" xfId="517" xr:uid="{A59B17F4-0718-4FBD-991D-D65054FC9E5C}"/>
    <cellStyle name="Normal 10 5 3 2 2" xfId="518" xr:uid="{78846130-1A4F-4E1D-B064-A2795B400934}"/>
    <cellStyle name="Normal 10 5 3 2 3" xfId="2740" xr:uid="{350F94C3-99EA-4B24-8374-027E31F1ACD4}"/>
    <cellStyle name="Normal 10 5 3 2 4" xfId="2741" xr:uid="{5709EF22-112E-45B1-BF1C-2598E8C9AACB}"/>
    <cellStyle name="Normal 10 5 3 3" xfId="519" xr:uid="{9A81EC0E-7696-477F-B17C-314ED075812A}"/>
    <cellStyle name="Normal 10 5 3 3 2" xfId="2742" xr:uid="{587DCC9E-3347-4965-A970-BC5262F3419F}"/>
    <cellStyle name="Normal 10 5 3 3 3" xfId="2743" xr:uid="{D7EAD5F9-566D-4640-B19D-D726D5B294A8}"/>
    <cellStyle name="Normal 10 5 3 3 4" xfId="2744" xr:uid="{3DACE757-2544-4CC7-871B-71E57BD51360}"/>
    <cellStyle name="Normal 10 5 3 4" xfId="2745" xr:uid="{460EC2CD-B5CE-4203-BD13-92A34ABCF62E}"/>
    <cellStyle name="Normal 10 5 3 5" xfId="2746" xr:uid="{2BFC1E03-4BD1-4BAF-879D-4EAD1FC63174}"/>
    <cellStyle name="Normal 10 5 3 6" xfId="2747" xr:uid="{9C326104-001E-4BFC-93BD-E559C4FA6B44}"/>
    <cellStyle name="Normal 10 5 4" xfId="261" xr:uid="{CB2D756D-CDE4-42D7-B73A-4F9150DD3641}"/>
    <cellStyle name="Normal 10 5 4 2" xfId="520" xr:uid="{D9405FDA-5426-4690-99C3-43A58B2D6D70}"/>
    <cellStyle name="Normal 10 5 4 2 2" xfId="2748" xr:uid="{CEE0BD09-D0BD-480F-8CEA-92044017162A}"/>
    <cellStyle name="Normal 10 5 4 2 3" xfId="2749" xr:uid="{BDE5360E-053B-42EB-ABBD-F59715A33F7D}"/>
    <cellStyle name="Normal 10 5 4 2 4" xfId="2750" xr:uid="{9045F64A-056E-4928-BD45-4D1255A3CF2B}"/>
    <cellStyle name="Normal 10 5 4 3" xfId="2751" xr:uid="{A66CCFDD-0499-48BF-83E1-3DDA34960AA1}"/>
    <cellStyle name="Normal 10 5 4 4" xfId="2752" xr:uid="{4A4C7885-BCDE-4E53-AC7A-F454EDD1EE25}"/>
    <cellStyle name="Normal 10 5 4 5" xfId="2753" xr:uid="{1E2D41D6-C3FA-44C5-A19A-7695E4854151}"/>
    <cellStyle name="Normal 10 5 5" xfId="521" xr:uid="{6EC94E52-8A7C-48E4-A88B-146465211756}"/>
    <cellStyle name="Normal 10 5 5 2" xfId="2754" xr:uid="{9C5876C7-EED0-4AF9-A082-A2050ED59E99}"/>
    <cellStyle name="Normal 10 5 5 3" xfId="2755" xr:uid="{AC238C4C-987B-4FC9-B289-720BC1FDA9C3}"/>
    <cellStyle name="Normal 10 5 5 4" xfId="2756" xr:uid="{6DEA0C66-3039-4E6A-8C01-E9B0637DCE49}"/>
    <cellStyle name="Normal 10 5 6" xfId="2757" xr:uid="{765C6122-24B1-4521-A9E2-7B7F2288FAAC}"/>
    <cellStyle name="Normal 10 5 6 2" xfId="2758" xr:uid="{5C1421D3-67BF-4612-92E0-EAE9C5E62813}"/>
    <cellStyle name="Normal 10 5 6 3" xfId="2759" xr:uid="{5AB36650-7DA9-4ED2-8656-212DC6B46559}"/>
    <cellStyle name="Normal 10 5 6 4" xfId="2760" xr:uid="{91ABCAEE-DE7B-41DF-BF9D-07E40A701C8F}"/>
    <cellStyle name="Normal 10 5 7" xfId="2761" xr:uid="{3667DDA4-0E8D-4169-BF84-7D46AB68D503}"/>
    <cellStyle name="Normal 10 5 8" xfId="2762" xr:uid="{6F340410-09FA-4508-A631-08AE9C9F3D76}"/>
    <cellStyle name="Normal 10 5 9" xfId="2763" xr:uid="{8D96B014-D721-4408-9214-17B5EFCC6946}"/>
    <cellStyle name="Normal 10 6" xfId="87" xr:uid="{C4D05871-4CC7-4259-8E39-758CD8249B37}"/>
    <cellStyle name="Normal 10 6 2" xfId="262" xr:uid="{04B9B599-9FC9-4930-AE15-EB590A035F54}"/>
    <cellStyle name="Normal 10 6 2 2" xfId="522" xr:uid="{70E40FC2-D678-47F2-9F4C-28E881DED207}"/>
    <cellStyle name="Normal 10 6 2 2 2" xfId="1148" xr:uid="{2AB08C35-37CF-4F71-B99B-1565C8AD93EC}"/>
    <cellStyle name="Normal 10 6 2 2 2 2" xfId="1149" xr:uid="{92138647-F833-4472-98E8-04F365258093}"/>
    <cellStyle name="Normal 10 6 2 2 3" xfId="1150" xr:uid="{E08B4639-2082-4740-9A84-EA2AF11B5C3E}"/>
    <cellStyle name="Normal 10 6 2 2 4" xfId="2764" xr:uid="{9610FE4B-38A8-4ABD-8172-214E011F087E}"/>
    <cellStyle name="Normal 10 6 2 3" xfId="1151" xr:uid="{39F34FB7-2737-409E-B547-8A5CC768F382}"/>
    <cellStyle name="Normal 10 6 2 3 2" xfId="1152" xr:uid="{EC0F2E74-A481-4DF2-BE52-4E57DB08B1C2}"/>
    <cellStyle name="Normal 10 6 2 3 3" xfId="2765" xr:uid="{5D9DEDC6-48A1-4A61-81BD-27E7B839C168}"/>
    <cellStyle name="Normal 10 6 2 3 4" xfId="2766" xr:uid="{A38449BF-A061-46A8-B294-B54E9BC23690}"/>
    <cellStyle name="Normal 10 6 2 4" xfId="1153" xr:uid="{68E37343-80E5-4D11-9B53-377769993A5A}"/>
    <cellStyle name="Normal 10 6 2 5" xfId="2767" xr:uid="{4A8F1397-A676-40D6-96CE-FF187AA85DBA}"/>
    <cellStyle name="Normal 10 6 2 6" xfId="2768" xr:uid="{2FD4407E-4164-46D7-BFE4-1A4BC6A377CA}"/>
    <cellStyle name="Normal 10 6 3" xfId="523" xr:uid="{C8BA7480-5825-4521-8D64-0D038027EE35}"/>
    <cellStyle name="Normal 10 6 3 2" xfId="1154" xr:uid="{629A9BAB-9D7F-4417-AFF6-E565094F6AA4}"/>
    <cellStyle name="Normal 10 6 3 2 2" xfId="1155" xr:uid="{5B1D1096-8923-45E4-A5B2-D40D8B29B94C}"/>
    <cellStyle name="Normal 10 6 3 2 3" xfId="2769" xr:uid="{F661FAD7-764F-487F-95D2-FAACB9AB5E8A}"/>
    <cellStyle name="Normal 10 6 3 2 4" xfId="2770" xr:uid="{77FDCC99-89F8-4A30-9EAA-B5DFB86C78EA}"/>
    <cellStyle name="Normal 10 6 3 3" xfId="1156" xr:uid="{E7228C55-7217-4365-8A24-13D8BC716E7D}"/>
    <cellStyle name="Normal 10 6 3 4" xfId="2771" xr:uid="{29924425-9EF3-400F-8B62-08E691B7AD4D}"/>
    <cellStyle name="Normal 10 6 3 5" xfId="2772" xr:uid="{CD4733CF-DFB3-4E3C-A65B-CC53EA6E24EE}"/>
    <cellStyle name="Normal 10 6 4" xfId="1157" xr:uid="{E1264376-DFE1-4CCA-8BF2-E4BAD1882D19}"/>
    <cellStyle name="Normal 10 6 4 2" xfId="1158" xr:uid="{47F7D395-0FE6-49F3-864F-51E8FD4D27EB}"/>
    <cellStyle name="Normal 10 6 4 3" xfId="2773" xr:uid="{F0D8D93A-AE19-433A-AB10-88CE1ED29E07}"/>
    <cellStyle name="Normal 10 6 4 4" xfId="2774" xr:uid="{2F2B4ECC-F8C9-4959-B784-5C731838391C}"/>
    <cellStyle name="Normal 10 6 5" xfId="1159" xr:uid="{010F7DD7-97B5-41B3-8E32-BCB70BD71F58}"/>
    <cellStyle name="Normal 10 6 5 2" xfId="2775" xr:uid="{E92F1EBB-9320-47CE-BCF5-E950DD301A23}"/>
    <cellStyle name="Normal 10 6 5 3" xfId="2776" xr:uid="{1A1E1503-1C91-40EA-BABC-4DA0248FBE98}"/>
    <cellStyle name="Normal 10 6 5 4" xfId="2777" xr:uid="{439FA073-B764-493A-95BE-5C1CF4854CBF}"/>
    <cellStyle name="Normal 10 6 6" xfId="2778" xr:uid="{36815689-5CCA-48EA-8094-6FC2231FC696}"/>
    <cellStyle name="Normal 10 6 7" xfId="2779" xr:uid="{C9E59E95-525B-434B-A57F-9FBF894FBCED}"/>
    <cellStyle name="Normal 10 6 8" xfId="2780" xr:uid="{808509F3-88F0-48D3-9545-33E6AFC279B9}"/>
    <cellStyle name="Normal 10 7" xfId="263" xr:uid="{B30F111A-6521-4B18-AA2C-689DADD327AC}"/>
    <cellStyle name="Normal 10 7 2" xfId="524" xr:uid="{A527AA57-2682-4F5B-8B5B-A7A893D1AE6E}"/>
    <cellStyle name="Normal 10 7 2 2" xfId="525" xr:uid="{67BE2B95-B91E-41A2-A5E8-BEF742FAE912}"/>
    <cellStyle name="Normal 10 7 2 2 2" xfId="1160" xr:uid="{969341AD-8BA4-4F0A-A545-4A33A337FA84}"/>
    <cellStyle name="Normal 10 7 2 2 3" xfId="2781" xr:uid="{645901DA-3F0B-41FD-9749-9F7C5970E90E}"/>
    <cellStyle name="Normal 10 7 2 2 4" xfId="2782" xr:uid="{2187BD81-02E8-49B2-A348-ADFE0AAE9583}"/>
    <cellStyle name="Normal 10 7 2 3" xfId="1161" xr:uid="{0AEEF9BC-90A1-4C1C-8B8D-C0B1630C65C7}"/>
    <cellStyle name="Normal 10 7 2 4" xfId="2783" xr:uid="{87ACC84F-9C68-453C-8E52-7FEE526D7AF4}"/>
    <cellStyle name="Normal 10 7 2 5" xfId="2784" xr:uid="{0E3F052F-D557-44A6-B40B-AA17846C2859}"/>
    <cellStyle name="Normal 10 7 3" xfId="526" xr:uid="{7E8C5A31-2799-4135-BCBF-F43EA7FE35D0}"/>
    <cellStyle name="Normal 10 7 3 2" xfId="1162" xr:uid="{B7748454-0AF0-47E8-B86A-25054D50EE89}"/>
    <cellStyle name="Normal 10 7 3 3" xfId="2785" xr:uid="{507C001C-F819-46A4-AB07-A00525116C8C}"/>
    <cellStyle name="Normal 10 7 3 4" xfId="2786" xr:uid="{488C6972-595B-4286-80FE-B88D66BB4059}"/>
    <cellStyle name="Normal 10 7 4" xfId="1163" xr:uid="{DC2FDFCA-700B-457F-BE64-E64F8AE7CD80}"/>
    <cellStyle name="Normal 10 7 4 2" xfId="2787" xr:uid="{A748E07E-B6D2-45C1-AC2D-9A1D7E8F9C7E}"/>
    <cellStyle name="Normal 10 7 4 3" xfId="2788" xr:uid="{566A51C0-E0EA-4DA6-9E0F-4157B03DDE4A}"/>
    <cellStyle name="Normal 10 7 4 4" xfId="2789" xr:uid="{1C4003B0-D0EB-46E1-9C41-F91B12974730}"/>
    <cellStyle name="Normal 10 7 5" xfId="2790" xr:uid="{3D2101D5-7AA3-4B59-9EAF-6A37DA33456C}"/>
    <cellStyle name="Normal 10 7 6" xfId="2791" xr:uid="{5E712F3B-1979-4056-AF97-3B7E7279B17E}"/>
    <cellStyle name="Normal 10 7 7" xfId="2792" xr:uid="{456552D8-DB0F-4B87-9A2D-68B517AC2732}"/>
    <cellStyle name="Normal 10 8" xfId="264" xr:uid="{339A6AA2-76A0-4610-80CE-70DA78E7125F}"/>
    <cellStyle name="Normal 10 8 2" xfId="527" xr:uid="{5997AA2C-1F31-4181-83E3-8E15B7659020}"/>
    <cellStyle name="Normal 10 8 2 2" xfId="1164" xr:uid="{1D24CBD1-B296-4933-A25D-4D68C3AFB2D1}"/>
    <cellStyle name="Normal 10 8 2 3" xfId="2793" xr:uid="{85F57132-9D2B-4776-825F-09C58CEEE319}"/>
    <cellStyle name="Normal 10 8 2 4" xfId="2794" xr:uid="{4D1E70CA-5C7C-4857-8063-1C78E13DA334}"/>
    <cellStyle name="Normal 10 8 3" xfId="1165" xr:uid="{A45E7325-3772-4D6B-B688-93F15FF0614B}"/>
    <cellStyle name="Normal 10 8 3 2" xfId="2795" xr:uid="{928DEB17-63B6-48F8-B44F-742A98828776}"/>
    <cellStyle name="Normal 10 8 3 3" xfId="2796" xr:uid="{3B86A348-F969-4C37-9080-A9532E391F92}"/>
    <cellStyle name="Normal 10 8 3 4" xfId="2797" xr:uid="{2A939190-6F6D-4CDA-8C6B-E63EE8462496}"/>
    <cellStyle name="Normal 10 8 4" xfId="2798" xr:uid="{81CA42BB-FF91-4611-BEAB-C9E2D67CD34B}"/>
    <cellStyle name="Normal 10 8 5" xfId="2799" xr:uid="{9E02B59C-A253-4F33-9C70-8068B52C02E5}"/>
    <cellStyle name="Normal 10 8 6" xfId="2800" xr:uid="{17B0DF1C-0AEE-4EEE-89CD-C72D658EB395}"/>
    <cellStyle name="Normal 10 9" xfId="265" xr:uid="{DE0931C1-F09C-4197-B978-F826E024673A}"/>
    <cellStyle name="Normal 10 9 2" xfId="1166" xr:uid="{A617E56C-11AB-49F8-B865-15D787C5DC9B}"/>
    <cellStyle name="Normal 10 9 2 2" xfId="2801" xr:uid="{02F5ADC3-4B5E-4567-A07D-BAD5292BAA82}"/>
    <cellStyle name="Normal 10 9 2 2 2" xfId="4330" xr:uid="{8DE317C0-2F68-4D41-A162-298536CABC04}"/>
    <cellStyle name="Normal 10 9 2 2 3" xfId="4679" xr:uid="{B40097E6-2744-4485-A233-E1659998CD49}"/>
    <cellStyle name="Normal 10 9 2 3" xfId="2802" xr:uid="{AD4F6D80-DABC-4F72-A229-42B25A5C16CD}"/>
    <cellStyle name="Normal 10 9 2 4" xfId="2803" xr:uid="{B328FF92-B638-4DF2-9AAF-961EC5DAA932}"/>
    <cellStyle name="Normal 10 9 3" xfId="2804" xr:uid="{0DE62520-0F4A-4F85-BC78-F15743E26E78}"/>
    <cellStyle name="Normal 10 9 3 2" xfId="5339" xr:uid="{136366D7-578A-45F5-8307-CB51723871BD}"/>
    <cellStyle name="Normal 10 9 4" xfId="2805" xr:uid="{7EC927F3-4DA2-4DD6-B9A9-68F4A2936E34}"/>
    <cellStyle name="Normal 10 9 4 2" xfId="4562" xr:uid="{2A747C42-1FEC-4A63-A54E-E500C65B0DA4}"/>
    <cellStyle name="Normal 10 9 4 3" xfId="4680" xr:uid="{DF77F3EC-F071-4136-9E3A-A33CFDE0C8D2}"/>
    <cellStyle name="Normal 10 9 4 4" xfId="4600" xr:uid="{E56BD2FB-EFC3-4808-BA28-2D6549BBE0D6}"/>
    <cellStyle name="Normal 10 9 5" xfId="2806" xr:uid="{9CEC6DE8-BADE-49A6-953F-880350A38DEB}"/>
    <cellStyle name="Normal 11" xfId="44" xr:uid="{2D766FA8-795A-4F43-ACDF-6E942F5EF396}"/>
    <cellStyle name="Normal 11 2" xfId="266" xr:uid="{52D00018-D984-48ED-BF8E-AEB4E138FECC}"/>
    <cellStyle name="Normal 11 2 2" xfId="4647" xr:uid="{C04284BE-7911-4629-BC89-05DD79AF523E}"/>
    <cellStyle name="Normal 11 3" xfId="4335" xr:uid="{E780C13F-1022-4684-8F05-123D1A9A6445}"/>
    <cellStyle name="Normal 11 3 2" xfId="4541" xr:uid="{85FBC9C9-E7C1-426C-88AB-C1701D1E7785}"/>
    <cellStyle name="Normal 11 3 3" xfId="4724" xr:uid="{C7D4BB26-4743-4834-99AA-416CCE56FA3C}"/>
    <cellStyle name="Normal 11 3 4" xfId="4701" xr:uid="{C879E290-F07A-437B-8102-F7C44ADE7BB6}"/>
    <cellStyle name="Normal 12" xfId="45" xr:uid="{FD7D1557-6CAB-40DF-BF69-92E3C74FFE48}"/>
    <cellStyle name="Normal 12 2" xfId="267" xr:uid="{D0009911-BB9C-4AFA-9857-0A542FEE918C}"/>
    <cellStyle name="Normal 12 2 2" xfId="4648" xr:uid="{6E96EA65-2BB9-4DE7-9B54-CAB5AF4E3DF6}"/>
    <cellStyle name="Normal 12 3" xfId="4542" xr:uid="{60B7A13F-C658-4BE4-904E-FB1393393878}"/>
    <cellStyle name="Normal 13" xfId="46" xr:uid="{319F61BE-C4DB-417D-BFAD-1A5E00AA5816}"/>
    <cellStyle name="Normal 13 2" xfId="47" xr:uid="{184B5F84-CDC9-4531-8E5A-C0181BB13F6E}"/>
    <cellStyle name="Normal 13 2 2" xfId="268" xr:uid="{6A5EA032-2376-4A43-9EE5-B102B029EC3D}"/>
    <cellStyle name="Normal 13 2 2 2" xfId="4649" xr:uid="{CB00FA00-E0E6-4ADF-83CB-1736502DAB54}"/>
    <cellStyle name="Normal 13 2 3" xfId="4337" xr:uid="{01F79530-110E-47F9-9380-BC780020DB53}"/>
    <cellStyle name="Normal 13 2 3 2" xfId="4543" xr:uid="{DDA1A524-EEE9-42D0-A201-558DC3DF73B4}"/>
    <cellStyle name="Normal 13 2 3 3" xfId="4725" xr:uid="{5EFBFEC8-C5A5-41CE-97EA-20F4554C966C}"/>
    <cellStyle name="Normal 13 2 3 4" xfId="4702" xr:uid="{5AEA1066-AE62-4EFE-9A25-B685FC9ADB58}"/>
    <cellStyle name="Normal 13 3" xfId="269" xr:uid="{24CFC4E8-97EC-48F5-A389-EA15BBA90BF4}"/>
    <cellStyle name="Normal 13 3 2" xfId="4421" xr:uid="{517D127F-B9CD-4461-93FD-0EA4E3A171BE}"/>
    <cellStyle name="Normal 13 3 3" xfId="4338" xr:uid="{660BD1C8-8A61-4E91-955B-1BB6DA36336E}"/>
    <cellStyle name="Normal 13 3 4" xfId="4566" xr:uid="{D9849E1D-5F8D-4ADB-BA74-9E5E9F1D1E01}"/>
    <cellStyle name="Normal 13 3 5" xfId="4726" xr:uid="{334DAC9E-FF3D-4415-B2EB-68D055299426}"/>
    <cellStyle name="Normal 13 4" xfId="4339" xr:uid="{788992B6-4F69-46DA-AF5B-26C17DC393C7}"/>
    <cellStyle name="Normal 13 5" xfId="4336" xr:uid="{52F5542E-5689-4393-A418-1B0ECE645F35}"/>
    <cellStyle name="Normal 14" xfId="48" xr:uid="{316732B8-2909-469B-B181-2F7E90176409}"/>
    <cellStyle name="Normal 14 18" xfId="4341" xr:uid="{B1E3C190-EF84-4F2F-81B4-0A950D41EFB4}"/>
    <cellStyle name="Normal 14 2" xfId="270" xr:uid="{B9CF939B-CB29-43C5-8FC7-2020B9263C7F}"/>
    <cellStyle name="Normal 14 2 2" xfId="430" xr:uid="{C3199E77-C3E2-4667-8634-EA178CBD65A3}"/>
    <cellStyle name="Normal 14 2 2 2" xfId="431" xr:uid="{F77BC14B-4EFE-4967-8897-597616FFCE86}"/>
    <cellStyle name="Normal 14 2 3" xfId="432" xr:uid="{A39CF3D7-DEBA-4A93-A950-77DB5FF2D568}"/>
    <cellStyle name="Normal 14 3" xfId="433" xr:uid="{5C559AAC-992D-4D9F-BE11-EF4CA297C2CB}"/>
    <cellStyle name="Normal 14 3 2" xfId="4650" xr:uid="{299F999C-A3C5-4624-A6F5-C0CEFDA0428E}"/>
    <cellStyle name="Normal 14 4" xfId="4340" xr:uid="{CEBBA7A2-4E0E-4EC6-A2F0-29EAB59E0D5D}"/>
    <cellStyle name="Normal 14 4 2" xfId="4544" xr:uid="{75D44AB3-A539-4472-A594-A776AA0E12EF}"/>
    <cellStyle name="Normal 14 4 3" xfId="4727" xr:uid="{04EAFF8D-45BF-429D-ADBF-6C2A71D5836E}"/>
    <cellStyle name="Normal 14 4 4" xfId="4703" xr:uid="{0A9D9F27-FFFA-41C3-B1AD-AD08B04F865F}"/>
    <cellStyle name="Normal 15" xfId="88" xr:uid="{440A151E-50FB-40BF-898B-343027E5F81D}"/>
    <cellStyle name="Normal 15 2" xfId="89" xr:uid="{14D7348F-6792-4C2D-99D3-60FA08136160}"/>
    <cellStyle name="Normal 15 2 2" xfId="271" xr:uid="{ED329D77-C72A-4AF8-A84F-1DE2D313A6ED}"/>
    <cellStyle name="Normal 15 2 2 2" xfId="4453" xr:uid="{539857FF-6E35-4B23-AC14-74DB4043B287}"/>
    <cellStyle name="Normal 15 2 3" xfId="4546" xr:uid="{364F7136-04C0-4D9B-9598-4DD0BCB1C3AD}"/>
    <cellStyle name="Normal 15 3" xfId="272" xr:uid="{4E266EC6-36BA-4897-86AC-D0D36A13DF8F}"/>
    <cellStyle name="Normal 15 3 2" xfId="4422" xr:uid="{BF60B126-A65F-4B45-AE86-99D91C1E5007}"/>
    <cellStyle name="Normal 15 3 3" xfId="4343" xr:uid="{13D6EC11-41E2-464B-AD09-581E8CE37085}"/>
    <cellStyle name="Normal 15 3 4" xfId="4567" xr:uid="{42DB5F3B-4A2A-4C80-A814-4EA8F933E5D9}"/>
    <cellStyle name="Normal 15 3 5" xfId="4729" xr:uid="{7CE8B816-CEDF-4B7A-BE03-D24B621EE7F0}"/>
    <cellStyle name="Normal 15 4" xfId="4342" xr:uid="{4056F2D2-B5F3-4A2B-98F6-0E6EA0BAA44A}"/>
    <cellStyle name="Normal 15 4 2" xfId="4545" xr:uid="{A56C0593-A047-4D20-B462-8CB881EF96BA}"/>
    <cellStyle name="Normal 15 4 3" xfId="4728" xr:uid="{D2E9D019-5F3C-43BA-99E5-EECAC2ED2E0B}"/>
    <cellStyle name="Normal 15 4 4" xfId="4704" xr:uid="{E1443D8A-9074-478D-B8C4-996CBFC4355B}"/>
    <cellStyle name="Normal 16" xfId="90" xr:uid="{2A6A3D6C-21A8-4B2A-AAF5-954E437260E8}"/>
    <cellStyle name="Normal 16 2" xfId="273" xr:uid="{0430F05C-DE88-4B69-A31B-378464D02DA0}"/>
    <cellStyle name="Normal 16 2 2" xfId="4423" xr:uid="{DDCA2428-4B90-4029-8D63-8B0623CE4CF9}"/>
    <cellStyle name="Normal 16 2 3" xfId="4344" xr:uid="{31256F73-090B-438D-BC24-89C76141BB3B}"/>
    <cellStyle name="Normal 16 2 4" xfId="4568" xr:uid="{8BDF6CFC-0366-46E0-BC51-66B40B8E2EC6}"/>
    <cellStyle name="Normal 16 2 5" xfId="4730" xr:uid="{EDD97D05-520E-411B-9F84-E13B51396774}"/>
    <cellStyle name="Normal 16 3" xfId="274" xr:uid="{B5BC033E-7BD1-416A-BA0E-5229D275F0A4}"/>
    <cellStyle name="Normal 17" xfId="91" xr:uid="{F568B332-3CE3-4499-9295-5A76464F0A99}"/>
    <cellStyle name="Normal 17 2" xfId="275" xr:uid="{B08C682B-ACE7-4965-BE42-E0AD3F6AF541}"/>
    <cellStyle name="Normal 17 2 2" xfId="4424" xr:uid="{9B52D637-15FB-4F25-B53E-2FD2E96A6D74}"/>
    <cellStyle name="Normal 17 2 3" xfId="4346" xr:uid="{A660715D-14B8-42DA-BB23-210110404F7E}"/>
    <cellStyle name="Normal 17 2 4" xfId="4569" xr:uid="{9C108600-4C6C-45CC-9C9A-CE089E0C4C61}"/>
    <cellStyle name="Normal 17 2 5" xfId="4731" xr:uid="{A96D6178-8177-44DF-B5A4-7B4C0C46632E}"/>
    <cellStyle name="Normal 17 3" xfId="4347" xr:uid="{718D938D-BA09-4592-AF3C-42C905A37CDA}"/>
    <cellStyle name="Normal 17 4" xfId="4345" xr:uid="{B5517A94-EBD3-40B2-8810-B25780B182E3}"/>
    <cellStyle name="Normal 18" xfId="92" xr:uid="{2A3AF9F8-8385-4C00-8961-EC351DA6E88D}"/>
    <cellStyle name="Normal 18 2" xfId="276" xr:uid="{A49F3021-50FB-43F9-9F0D-6CC9F752F1C2}"/>
    <cellStyle name="Normal 18 2 2" xfId="4454" xr:uid="{A33FC794-6ED8-4E8D-A1B9-037082D32D59}"/>
    <cellStyle name="Normal 18 3" xfId="4348" xr:uid="{A6CBAC09-782E-42B5-9F20-138E69DA22C1}"/>
    <cellStyle name="Normal 18 3 2" xfId="4547" xr:uid="{013ECC4F-5099-4A28-92D3-9D219A6EAA07}"/>
    <cellStyle name="Normal 18 3 3" xfId="4732" xr:uid="{86B7D99E-F992-4231-9A7C-0A241BDA9216}"/>
    <cellStyle name="Normal 18 3 4" xfId="4705" xr:uid="{E8BD7A11-E3A2-457B-910F-D840721E3626}"/>
    <cellStyle name="Normal 19" xfId="93" xr:uid="{50989228-690E-4A2C-8B91-44B47B24DB2A}"/>
    <cellStyle name="Normal 19 2" xfId="94" xr:uid="{3227C953-02FD-48B6-B135-A84E4F99C6E9}"/>
    <cellStyle name="Normal 19 2 2" xfId="277" xr:uid="{72A40A4A-D417-47D3-917B-DC25D4D2CDAB}"/>
    <cellStyle name="Normal 19 2 2 2" xfId="4651" xr:uid="{E3A6C6AF-2E5D-405C-86F8-BFE81BCD4327}"/>
    <cellStyle name="Normal 19 2 3" xfId="4549" xr:uid="{39C85A5A-1A05-433F-9993-0C127E50CA32}"/>
    <cellStyle name="Normal 19 3" xfId="278" xr:uid="{06E88686-3DA8-4694-A59A-8C88220098DA}"/>
    <cellStyle name="Normal 19 3 2" xfId="4652" xr:uid="{AE12BCCD-E6F7-44EB-A23A-AEDCA55F7362}"/>
    <cellStyle name="Normal 19 4" xfId="4548" xr:uid="{5CAD579E-966E-4469-BC87-745EFDFC7082}"/>
    <cellStyle name="Normal 2" xfId="3" xr:uid="{0035700C-F3A5-4A6F-B63A-5CE25669DEE2}"/>
    <cellStyle name="Normal 2 2" xfId="49" xr:uid="{B8BD69BD-C03A-4F7D-919F-BAC80C6F0DAC}"/>
    <cellStyle name="Normal 2 2 2" xfId="50" xr:uid="{E0F5D31C-6127-4725-B5D7-13DA3122606C}"/>
    <cellStyle name="Normal 2 2 2 2" xfId="279" xr:uid="{5BF60FAC-A85C-4058-A481-778DB85C0BD1}"/>
    <cellStyle name="Normal 2 2 2 2 2" xfId="4655" xr:uid="{895B7F34-5A11-48B7-8291-05253616E290}"/>
    <cellStyle name="Normal 2 2 2 3" xfId="4551" xr:uid="{501003D6-053E-4382-915F-4FB455CBA72A}"/>
    <cellStyle name="Normal 2 2 3" xfId="280" xr:uid="{80560B53-B9B9-42BE-BF8A-8160052EBF04}"/>
    <cellStyle name="Normal 2 2 3 2" xfId="4455" xr:uid="{DB2A074E-1CC8-48D3-97A0-EB9B88376896}"/>
    <cellStyle name="Normal 2 2 3 2 2" xfId="4585" xr:uid="{4217AE37-F672-497F-BA12-C2A5272B9ED4}"/>
    <cellStyle name="Normal 2 2 3 2 2 2" xfId="4656" xr:uid="{851FF4E6-0142-4A0A-BEFF-1B07C8BC7C8E}"/>
    <cellStyle name="Normal 2 2 3 2 2 3" xfId="5354" xr:uid="{9A74D5F2-0DF3-42C8-90BE-F189CA83D764}"/>
    <cellStyle name="Normal 2 2 3 2 3" xfId="4750" xr:uid="{0D5F3242-ED79-454F-A115-FCC8201FB6F9}"/>
    <cellStyle name="Normal 2 2 3 2 4" xfId="5305" xr:uid="{DED40808-16A0-4B08-98B8-5ED77A0E98B1}"/>
    <cellStyle name="Normal 2 2 3 3" xfId="4435" xr:uid="{9B73A6E0-F32C-423E-B433-3DF0947C506D}"/>
    <cellStyle name="Normal 2 2 3 4" xfId="4706" xr:uid="{BAC90970-4D43-4371-8AD4-4FAA2FE6BC68}"/>
    <cellStyle name="Normal 2 2 3 5" xfId="4695" xr:uid="{A935898D-4050-4718-A683-A6FD1D0693CB}"/>
    <cellStyle name="Normal 2 2 4" xfId="4349" xr:uid="{2EFCBB0D-B8F6-498B-924F-F0889BC1CE24}"/>
    <cellStyle name="Normal 2 2 4 2" xfId="4550" xr:uid="{825E41FB-9911-45B3-97FB-AF67B16A3222}"/>
    <cellStyle name="Normal 2 2 4 3" xfId="4733" xr:uid="{0CA0DA4C-C5E3-4897-89F2-941404933AF4}"/>
    <cellStyle name="Normal 2 2 4 4" xfId="4707" xr:uid="{FFADCBDF-E02C-427E-9544-705BF7864927}"/>
    <cellStyle name="Normal 2 2 5" xfId="4654" xr:uid="{43CB8C4C-10FE-48CA-8EC8-763DA2A896C8}"/>
    <cellStyle name="Normal 2 2 6" xfId="4753" xr:uid="{67E65DAB-EE3B-4F86-83F4-9BB9AB313C5D}"/>
    <cellStyle name="Normal 2 3" xfId="51" xr:uid="{E41AA9EC-B61B-498E-AD29-1CC804DD3477}"/>
    <cellStyle name="Normal 2 3 2" xfId="52" xr:uid="{1FE078B1-A0C1-40FE-B95E-6321FE8059E6}"/>
    <cellStyle name="Normal 2 3 2 2" xfId="281" xr:uid="{64A59402-4E1F-4818-9C16-D8244C806361}"/>
    <cellStyle name="Normal 2 3 2 2 2" xfId="4657" xr:uid="{0FA1D8DD-7438-424A-BF0D-C589611C972F}"/>
    <cellStyle name="Normal 2 3 2 3" xfId="4351" xr:uid="{9649AC0B-4A33-476D-AE17-8A08302FB8A8}"/>
    <cellStyle name="Normal 2 3 2 3 2" xfId="4553" xr:uid="{B42B972A-AFA9-4FBE-ACB4-7CEF9F93DA67}"/>
    <cellStyle name="Normal 2 3 2 3 3" xfId="4735" xr:uid="{E2C3876E-F4BD-4959-A0F8-5493B80F8505}"/>
    <cellStyle name="Normal 2 3 2 3 4" xfId="4708" xr:uid="{E8D3B06D-E4BA-4B08-98FC-3C2580E3997F}"/>
    <cellStyle name="Normal 2 3 3" xfId="53" xr:uid="{7484B679-B955-45EC-A141-6007AC2AE4EE}"/>
    <cellStyle name="Normal 2 3 4" xfId="95" xr:uid="{014EBB48-983A-4F27-90A3-BF410714403F}"/>
    <cellStyle name="Normal 2 3 5" xfId="185" xr:uid="{06BF49E2-5501-432E-ABAE-F747DF55A19A}"/>
    <cellStyle name="Normal 2 3 5 2" xfId="4658" xr:uid="{3D07D63C-142C-4BFD-9D71-B89CBD86F360}"/>
    <cellStyle name="Normal 2 3 6" xfId="4350" xr:uid="{1DB201F7-2756-4FBB-A48D-93AF9BC11255}"/>
    <cellStyle name="Normal 2 3 6 2" xfId="4552" xr:uid="{759DDB8E-BB9D-4D6B-9145-E383BE74C1A4}"/>
    <cellStyle name="Normal 2 3 6 3" xfId="4734" xr:uid="{240FE7D7-0A2A-4543-82B8-B9225ACA05A5}"/>
    <cellStyle name="Normal 2 3 6 4" xfId="4709" xr:uid="{F5A5CA6E-D9FC-436D-9236-E12BD06C4807}"/>
    <cellStyle name="Normal 2 3 7" xfId="5318" xr:uid="{14539564-55A2-4400-AD64-15C86B6620F4}"/>
    <cellStyle name="Normal 2 4" xfId="54" xr:uid="{EA9C6D2B-8350-4B83-97F0-74D025E55D4E}"/>
    <cellStyle name="Normal 2 4 2" xfId="55" xr:uid="{8C290537-3774-4EC9-A40D-2A8C8096E55D}"/>
    <cellStyle name="Normal 2 4 3" xfId="282" xr:uid="{BC439018-A2A4-44A3-98C7-83306D3BFE24}"/>
    <cellStyle name="Normal 2 4 3 2" xfId="4659" xr:uid="{9FEA2B84-BF58-4526-A36B-13C721F5454F}"/>
    <cellStyle name="Normal 2 4 3 3" xfId="4673" xr:uid="{5B1DB9E5-F16A-464A-959F-588ED0F8817C}"/>
    <cellStyle name="Normal 2 4 4" xfId="4554" xr:uid="{7B390BB6-3DF2-45C8-8252-3837DC31F040}"/>
    <cellStyle name="Normal 2 4 5" xfId="4754" xr:uid="{EFC03AA9-BF6C-4048-AD2E-9C0C174BBFBC}"/>
    <cellStyle name="Normal 2 4 6" xfId="4752" xr:uid="{E38A3908-0D82-4A80-8233-47477A05CED7}"/>
    <cellStyle name="Normal 2 5" xfId="184" xr:uid="{05FE1437-C9EB-4BC4-8B4E-1A1E03AEF541}"/>
    <cellStyle name="Normal 2 5 2" xfId="284" xr:uid="{FAD93FEC-FFC7-4BA3-8BBD-6685EF4551A8}"/>
    <cellStyle name="Normal 2 5 2 2" xfId="2505" xr:uid="{D6881ED1-E9F4-43DE-820F-744020C3F987}"/>
    <cellStyle name="Normal 2 5 3" xfId="283" xr:uid="{B6457CF9-1558-4126-8F8B-65279FD9F6F5}"/>
    <cellStyle name="Normal 2 5 3 2" xfId="4586" xr:uid="{1A96D72F-94DC-47CA-82BC-C9C0D974D3CC}"/>
    <cellStyle name="Normal 2 5 3 3" xfId="4746" xr:uid="{8DE15484-4998-46EE-9295-BDADA54BC060}"/>
    <cellStyle name="Normal 2 5 3 4" xfId="5302" xr:uid="{DFFF1250-EB4C-4583-B043-429FD361AC22}"/>
    <cellStyle name="Normal 2 5 3 4 2" xfId="5348" xr:uid="{27BB5FBD-B946-4B38-BF99-A8A74495CFC8}"/>
    <cellStyle name="Normal 2 5 4" xfId="4660" xr:uid="{7F6A3111-46D1-4FF8-AB36-7650A1D03FF6}"/>
    <cellStyle name="Normal 2 5 5" xfId="4615" xr:uid="{7FE50011-C409-4408-96B2-B203BD873466}"/>
    <cellStyle name="Normal 2 5 6" xfId="4614" xr:uid="{0F56397A-3272-4AA4-B1EC-DBBB8383DD75}"/>
    <cellStyle name="Normal 2 5 7" xfId="4749" xr:uid="{59F5BCD2-1DF4-4C99-8C0B-161CC8F967A3}"/>
    <cellStyle name="Normal 2 5 8" xfId="4719" xr:uid="{404DBB84-5295-441A-A32D-0ED43EFD699E}"/>
    <cellStyle name="Normal 2 6" xfId="285" xr:uid="{2ACBD49E-4E32-4A1D-9595-7E07B70B91A3}"/>
    <cellStyle name="Normal 2 6 2" xfId="286" xr:uid="{495BC622-1277-48CD-B872-BA4D7C123B60}"/>
    <cellStyle name="Normal 2 6 3" xfId="452" xr:uid="{CF6C4989-013B-4BEB-BE3E-FDFE38C64617}"/>
    <cellStyle name="Normal 2 6 3 2" xfId="5335" xr:uid="{BD188071-3D1F-4114-85E9-8FDE3A4720A0}"/>
    <cellStyle name="Normal 2 6 4" xfId="4661" xr:uid="{18AB9FCF-E8C3-4F8C-A45C-1FA968F6E419}"/>
    <cellStyle name="Normal 2 6 5" xfId="4612" xr:uid="{C15A3019-A360-4BFF-AD8A-4350F958919A}"/>
    <cellStyle name="Normal 2 6 5 2" xfId="4710" xr:uid="{3895AA27-1D5F-4E45-ABA5-9274BE08F75B}"/>
    <cellStyle name="Normal 2 6 6" xfId="4598" xr:uid="{EE56235A-5D83-462F-B5B2-448E72261DB4}"/>
    <cellStyle name="Normal 2 6 7" xfId="5322" xr:uid="{B9FE6032-7BBF-4B92-B243-CA6714D932E8}"/>
    <cellStyle name="Normal 2 6 8" xfId="5331" xr:uid="{8DA036AC-73A0-42AA-91CD-4F0B368C2720}"/>
    <cellStyle name="Normal 2 7" xfId="287" xr:uid="{91003CFC-7AB0-4EA5-B0BD-C61C9BB1ADBC}"/>
    <cellStyle name="Normal 2 7 2" xfId="4456" xr:uid="{A20DBCE8-FDA5-44FA-B801-B62D5F48AC10}"/>
    <cellStyle name="Normal 2 7 3" xfId="4662" xr:uid="{1F9B4D34-433C-48FF-A9B1-4C13C4847A75}"/>
    <cellStyle name="Normal 2 7 4" xfId="5303" xr:uid="{430D8C84-720E-418E-B147-DD68FAC64C66}"/>
    <cellStyle name="Normal 2 8" xfId="4508" xr:uid="{EB691019-2ACB-4E66-9602-2A49CB7AABD2}"/>
    <cellStyle name="Normal 2 9" xfId="4653" xr:uid="{1EF7FA43-81D1-4587-A885-F1A4C879D062}"/>
    <cellStyle name="Normal 20" xfId="434" xr:uid="{25FF6136-74A3-4721-8206-BCC7C854F0B1}"/>
    <cellStyle name="Normal 20 2" xfId="435" xr:uid="{7E7E8EAC-57BA-4558-9CA3-4BE263C9C3B2}"/>
    <cellStyle name="Normal 20 2 2" xfId="436" xr:uid="{4C602291-489A-4FA5-8C02-BA9A3E6230A0}"/>
    <cellStyle name="Normal 20 2 2 2" xfId="4425" xr:uid="{406EB89A-C959-4A8B-9918-3DEC24265B70}"/>
    <cellStyle name="Normal 20 2 2 3" xfId="4417" xr:uid="{097AE810-784B-4F50-A74F-87F5F45C9875}"/>
    <cellStyle name="Normal 20 2 2 4" xfId="4582" xr:uid="{E9CF441F-744A-433A-B578-3AD72A2A8182}"/>
    <cellStyle name="Normal 20 2 2 5" xfId="4744" xr:uid="{92E3224C-B2FE-4A43-8F81-6D95D5843B62}"/>
    <cellStyle name="Normal 20 2 3" xfId="4420" xr:uid="{9E48782F-9416-4D89-A5C0-3190AA215865}"/>
    <cellStyle name="Normal 20 2 4" xfId="4416" xr:uid="{748956D8-0FFB-45E4-80B8-A313BED4338A}"/>
    <cellStyle name="Normal 20 2 5" xfId="4581" xr:uid="{18A98319-116A-4514-912F-5BA4D1FE1B6A}"/>
    <cellStyle name="Normal 20 2 6" xfId="4743" xr:uid="{B1F42AFF-F109-4FF9-B08B-0F7DB2318F1F}"/>
    <cellStyle name="Normal 20 3" xfId="1167" xr:uid="{808BCB27-A07B-4E8E-A150-9456EADACFE3}"/>
    <cellStyle name="Normal 20 3 2" xfId="4457" xr:uid="{37D0D642-04C8-4B4E-9573-98CF609A3D6B}"/>
    <cellStyle name="Normal 20 4" xfId="4352" xr:uid="{C9313089-2CB3-44C8-8403-6A626EA3F286}"/>
    <cellStyle name="Normal 20 4 2" xfId="4555" xr:uid="{A2E20ED6-1E0C-4381-A87C-79ACC844370E}"/>
    <cellStyle name="Normal 20 4 3" xfId="4736" xr:uid="{B78D6A5D-8C5E-4E43-A6B1-F7CD149FCAF4}"/>
    <cellStyle name="Normal 20 4 4" xfId="4711" xr:uid="{F25CF64B-DEBE-4876-91B5-CE5708904D82}"/>
    <cellStyle name="Normal 20 5" xfId="4433" xr:uid="{51ED6355-5E7A-49D2-8FD4-AAF4892ED4F2}"/>
    <cellStyle name="Normal 20 5 2" xfId="5328" xr:uid="{4C1994E0-03A4-4255-8980-662AC7118800}"/>
    <cellStyle name="Normal 20 6" xfId="4587" xr:uid="{75D0D9BC-4834-4ABA-9C01-9B25CD9CA6A3}"/>
    <cellStyle name="Normal 20 7" xfId="4696" xr:uid="{B3180C9C-E8B3-4433-9D64-D6E3E015E4CD}"/>
    <cellStyle name="Normal 20 8" xfId="4717" xr:uid="{F3F570CB-3F5A-41AC-8788-A57C73C9FF85}"/>
    <cellStyle name="Normal 20 9" xfId="4716" xr:uid="{B34B104C-24FD-40ED-A785-D45CE94BB620}"/>
    <cellStyle name="Normal 21" xfId="437" xr:uid="{CACD91F6-3E42-4DFC-9739-1099954DF0AD}"/>
    <cellStyle name="Normal 21 2" xfId="438" xr:uid="{F0E1350C-AFB8-455C-8A4F-A035D7DFDADF}"/>
    <cellStyle name="Normal 21 2 2" xfId="439" xr:uid="{2394F9EA-4EFE-4ED4-B72A-F9C8415CDF53}"/>
    <cellStyle name="Normal 21 3" xfId="4353" xr:uid="{9427503D-E068-48C3-88DD-89BF09442705}"/>
    <cellStyle name="Normal 21 3 2" xfId="4459" xr:uid="{BA9EA214-8EC4-47E2-9886-9470BA7EAA90}"/>
    <cellStyle name="Normal 21 3 2 2" xfId="5359" xr:uid="{2025F8D4-3EDA-4F3C-9613-E4BD4E3D0E74}"/>
    <cellStyle name="Normal 21 3 3" xfId="4458" xr:uid="{2E6BE84A-0BD5-48EE-B1AC-194F73E565D4}"/>
    <cellStyle name="Normal 21 4" xfId="4570" xr:uid="{A8322E18-F863-4796-B125-D786EB243371}"/>
    <cellStyle name="Normal 21 4 2" xfId="5360" xr:uid="{109937BE-0870-4BAC-8EC1-B9D839FA65CE}"/>
    <cellStyle name="Normal 21 5" xfId="4737" xr:uid="{9094C754-E0A9-4761-A3E3-3E59AE2FA04C}"/>
    <cellStyle name="Normal 22" xfId="440" xr:uid="{0A461197-AB9D-4A48-9124-8EA13AE09D75}"/>
    <cellStyle name="Normal 22 2" xfId="441" xr:uid="{7E5E0ED4-7054-4065-882F-DE1EABA5E1AA}"/>
    <cellStyle name="Normal 22 3" xfId="4310" xr:uid="{E7C6AA5B-0F9E-42B2-958E-EE86976B4FDF}"/>
    <cellStyle name="Normal 22 3 2" xfId="4354" xr:uid="{EC35D385-BE92-47C1-ACA6-48CBC868898A}"/>
    <cellStyle name="Normal 22 3 2 2" xfId="4461" xr:uid="{E31E86CA-E980-4B03-925D-11ACCAF266E0}"/>
    <cellStyle name="Normal 22 3 3" xfId="4460" xr:uid="{E4304833-6528-42F1-B4DE-D710DB92CF74}"/>
    <cellStyle name="Normal 22 3 4" xfId="4691" xr:uid="{C1C647B0-0B83-4F53-A280-B3CA5B15B90B}"/>
    <cellStyle name="Normal 22 4" xfId="4313" xr:uid="{68BB2A81-EF81-4D1F-B7E2-F5F3619585C4}"/>
    <cellStyle name="Normal 22 4 10" xfId="5357" xr:uid="{9C48E40D-5213-423E-8BC3-D6299CF50D32}"/>
    <cellStyle name="Normal 22 4 2" xfId="4431" xr:uid="{C9556C36-73B0-45AE-A561-FD6ADC377D13}"/>
    <cellStyle name="Normal 22 4 3" xfId="4571" xr:uid="{CA6F0538-5050-4F25-A16D-0AB19719C0EB}"/>
    <cellStyle name="Normal 22 4 3 2" xfId="4590" xr:uid="{F10CA177-2555-45A8-ACA4-B18F8219FEC8}"/>
    <cellStyle name="Normal 22 4 3 3" xfId="4748" xr:uid="{4C9F5737-DE19-49EC-878E-8784ACCAF5A4}"/>
    <cellStyle name="Normal 22 4 3 4" xfId="5338" xr:uid="{98143692-FC95-4B8F-B736-2F2A3B076C6A}"/>
    <cellStyle name="Normal 22 4 3 5" xfId="5334" xr:uid="{28F58A45-1769-425E-9B19-81418FCC24CF}"/>
    <cellStyle name="Normal 22 4 4" xfId="4692" xr:uid="{67D73782-EA27-4FFC-9560-D04CCC360362}"/>
    <cellStyle name="Normal 22 4 5" xfId="4604" xr:uid="{AF59BAED-B173-487B-A8A2-945CDE8640CF}"/>
    <cellStyle name="Normal 22 4 6" xfId="4595" xr:uid="{82487D9E-BD8B-4110-845D-A40F6A31F576}"/>
    <cellStyle name="Normal 22 4 7" xfId="4594" xr:uid="{D33A6443-0A86-4D86-B854-798A9F966E62}"/>
    <cellStyle name="Normal 22 4 8" xfId="4593" xr:uid="{B970DCAA-0E9F-4313-AA86-EFDAB55882B1}"/>
    <cellStyle name="Normal 22 4 9" xfId="4592" xr:uid="{3A997053-E056-4889-A1F9-E16A05E40092}"/>
    <cellStyle name="Normal 22 5" xfId="4738" xr:uid="{A7E17A3B-8562-4678-801A-697FE1F6781A}"/>
    <cellStyle name="Normal 23" xfId="442" xr:uid="{9EF183B3-9A13-4B7F-BC44-F897B08C2F57}"/>
    <cellStyle name="Normal 23 2" xfId="2500" xr:uid="{F5BCC6C2-B289-4283-9AD9-D5A24067DEDB}"/>
    <cellStyle name="Normal 23 2 2" xfId="4356" xr:uid="{28935B35-AC28-466F-B01E-87B9C991A2E7}"/>
    <cellStyle name="Normal 23 2 2 2" xfId="4751" xr:uid="{26BF9EC0-401F-4829-BA3B-57084AB44856}"/>
    <cellStyle name="Normal 23 2 2 3" xfId="4693" xr:uid="{D2249DED-5B99-46AD-AC84-377C3883E7D3}"/>
    <cellStyle name="Normal 23 2 2 4" xfId="4663" xr:uid="{ECF3ADFF-C0EE-4651-8355-6020F954C0BA}"/>
    <cellStyle name="Normal 23 2 3" xfId="4605" xr:uid="{D41970B1-F515-466A-9066-358885D33838}"/>
    <cellStyle name="Normal 23 2 4" xfId="4712" xr:uid="{44CB08C1-5B65-4829-BBF5-C4FD8E145C67}"/>
    <cellStyle name="Normal 23 3" xfId="4426" xr:uid="{1C8621ED-32AA-4948-9728-1395B01F7A15}"/>
    <cellStyle name="Normal 23 4" xfId="4355" xr:uid="{5D30BF89-0BC5-4E28-9081-B3E9D783FD4E}"/>
    <cellStyle name="Normal 23 5" xfId="4572" xr:uid="{35BA61F5-65D6-4C2F-B139-843843CD78B2}"/>
    <cellStyle name="Normal 23 6" xfId="4739" xr:uid="{A9C70BF6-8F34-4BC4-B0A1-8D49C6124BD1}"/>
    <cellStyle name="Normal 24" xfId="443" xr:uid="{3BC9A72E-16E9-4BB9-B5B6-669EF322AA16}"/>
    <cellStyle name="Normal 24 2" xfId="444" xr:uid="{DBC42E4B-D9F7-426F-910E-5E00C9E0B65C}"/>
    <cellStyle name="Normal 24 2 2" xfId="4428" xr:uid="{C6E23810-4032-4B0A-90B5-07AAB52C084C}"/>
    <cellStyle name="Normal 24 2 3" xfId="4358" xr:uid="{C69DF0A4-DCCF-45AF-8E5F-0A8EF13A5AA9}"/>
    <cellStyle name="Normal 24 2 4" xfId="4574" xr:uid="{06D6BE71-6E8C-4001-9BE5-EB8F1FD0CCC5}"/>
    <cellStyle name="Normal 24 2 5" xfId="4741" xr:uid="{8C5B9DFC-A573-41FB-AEDF-CA049795F80C}"/>
    <cellStyle name="Normal 24 3" xfId="4427" xr:uid="{7E0D08B1-94A4-4EC0-B739-8F04A5901526}"/>
    <cellStyle name="Normal 24 4" xfId="4357" xr:uid="{AC9811D2-6780-4670-BADA-79CC5FE3731E}"/>
    <cellStyle name="Normal 24 5" xfId="4573" xr:uid="{334C6A75-9638-41AD-A380-C547BAAF250A}"/>
    <cellStyle name="Normal 24 6" xfId="4740" xr:uid="{A31C18AC-9F3F-48E1-948F-0A582E92648C}"/>
    <cellStyle name="Normal 25" xfId="451" xr:uid="{1B865592-8346-45DE-BD35-1FEB4C7B4DF6}"/>
    <cellStyle name="Normal 25 2" xfId="4360" xr:uid="{73EE2F37-9D95-46B9-A241-62C022FF27B0}"/>
    <cellStyle name="Normal 25 2 2" xfId="5337" xr:uid="{FB7F7B2A-1DF8-46B5-B936-52149AB9A03E}"/>
    <cellStyle name="Normal 25 3" xfId="4429" xr:uid="{322282B1-0FB1-4E38-87F0-B50F182A8457}"/>
    <cellStyle name="Normal 25 4" xfId="4359" xr:uid="{AF00BD29-1AC5-4595-8953-B52F2BAD0DA8}"/>
    <cellStyle name="Normal 25 5" xfId="4575" xr:uid="{D7FCCC47-FF2D-4B92-AB40-F7F10F65114B}"/>
    <cellStyle name="Normal 25 5 2" xfId="5365" xr:uid="{CC6F5F33-8BC7-4ECB-AB1B-92C7D0E2C220}"/>
    <cellStyle name="Normal 26" xfId="2498" xr:uid="{4D43F113-0023-4B69-81E1-A6BD66529A11}"/>
    <cellStyle name="Normal 26 2" xfId="2499" xr:uid="{F0067877-6C70-44CB-A923-5F3B51F6BC5F}"/>
    <cellStyle name="Normal 26 2 2" xfId="4362" xr:uid="{33D49663-1B05-4899-BADC-2F80E7ED5B85}"/>
    <cellStyle name="Normal 26 3" xfId="4361" xr:uid="{FF2B720B-E3D0-47D4-8A2F-A2EDDEC6D3EE}"/>
    <cellStyle name="Normal 26 3 2" xfId="4436" xr:uid="{F900B602-DE97-45C6-9863-F02791F83B2F}"/>
    <cellStyle name="Normal 27" xfId="2507" xr:uid="{6E8EC6DF-281B-43E9-92E4-7E4B7F733A7B}"/>
    <cellStyle name="Normal 27 2" xfId="4364" xr:uid="{8915FC8A-0EF8-4ED7-89C3-C1284CECA7D8}"/>
    <cellStyle name="Normal 27 3" xfId="4363" xr:uid="{83391941-707A-4078-9DE0-2216659E0CD0}"/>
    <cellStyle name="Normal 27 4" xfId="4599" xr:uid="{6DD5ECE0-036E-4CD5-9464-469CC1B72AD6}"/>
    <cellStyle name="Normal 27 5" xfId="5320" xr:uid="{DBD340D0-E42A-452F-90E9-A9605FF00BFC}"/>
    <cellStyle name="Normal 27 6" xfId="4589" xr:uid="{FAC6D8B4-D0E6-47BA-9992-E568BE8A6ADC}"/>
    <cellStyle name="Normal 27 7" xfId="5332" xr:uid="{35184085-B424-4328-B0D9-CB466AF5A21C}"/>
    <cellStyle name="Normal 28" xfId="4365" xr:uid="{E33C7752-BAC9-4E2C-967D-704B492CDF46}"/>
    <cellStyle name="Normal 28 2" xfId="4366" xr:uid="{21B47BC0-638E-4893-A762-C4FC106BE6A9}"/>
    <cellStyle name="Normal 28 3" xfId="4367" xr:uid="{A344A8FD-F2EF-451A-9F80-DEAB0E255FB3}"/>
    <cellStyle name="Normal 29" xfId="4368" xr:uid="{D73135B6-2FD9-472B-93B9-0CC099A89720}"/>
    <cellStyle name="Normal 29 2" xfId="4369" xr:uid="{8F33C2F4-C260-4AEC-81A6-C140E50FAB46}"/>
    <cellStyle name="Normal 3" xfId="2" xr:uid="{665067A7-73F8-4B7E-BFD2-7BB3B9468366}"/>
    <cellStyle name="Normal 3 2" xfId="56" xr:uid="{B125DBD2-9FF5-4D41-9ED0-ABDCA6A91A04}"/>
    <cellStyle name="Normal 3 2 2" xfId="57" xr:uid="{B3A58457-0D10-481E-85F2-55E239C48E07}"/>
    <cellStyle name="Normal 3 2 2 2" xfId="288" xr:uid="{540E9A8C-8031-4A1F-9526-0335F3CE3E44}"/>
    <cellStyle name="Normal 3 2 2 2 2" xfId="4665" xr:uid="{BF2308F7-1B21-4168-B6D3-F800F33EF931}"/>
    <cellStyle name="Normal 3 2 2 3" xfId="4556" xr:uid="{9E7275F0-1769-421C-A9D2-1235B3A1FD81}"/>
    <cellStyle name="Normal 3 2 3" xfId="58" xr:uid="{32352A72-9A78-440F-BE3C-ACD5EA227FF5}"/>
    <cellStyle name="Normal 3 2 4" xfId="289" xr:uid="{0E94F9F2-7D7C-4EFC-AFD4-EBDE7BCB658B}"/>
    <cellStyle name="Normal 3 2 4 2" xfId="4666" xr:uid="{50CEFF71-65FF-4BA1-9B97-B914D4897535}"/>
    <cellStyle name="Normal 3 2 5" xfId="2506" xr:uid="{03A98184-96AD-419C-AE3F-20DAC15A99A9}"/>
    <cellStyle name="Normal 3 2 5 2" xfId="4509" xr:uid="{8F01230A-C842-439E-93D0-3F65F7D559B7}"/>
    <cellStyle name="Normal 3 2 5 3" xfId="5304" xr:uid="{292EE75D-7E3A-47B6-B512-6F90AC4FB8AE}"/>
    <cellStyle name="Normal 3 3" xfId="59" xr:uid="{76E20C62-8921-437B-98D2-40304202DD42}"/>
    <cellStyle name="Normal 3 3 2" xfId="290" xr:uid="{38ACEB2E-89F6-458F-92D3-34B1CEAC8AB1}"/>
    <cellStyle name="Normal 3 3 2 2" xfId="4667" xr:uid="{5E671264-2BC3-49D4-8BF4-D12BC0A372DD}"/>
    <cellStyle name="Normal 3 3 3" xfId="4557" xr:uid="{42D7D959-E860-4641-9523-34749924A54D}"/>
    <cellStyle name="Normal 3 4" xfId="96" xr:uid="{A73DA782-16FA-4F4B-9C24-44FA22177701}"/>
    <cellStyle name="Normal 3 4 2" xfId="2502" xr:uid="{51353FF8-AAF4-4FDC-AA45-8F03933F617C}"/>
    <cellStyle name="Normal 3 4 2 2" xfId="4668" xr:uid="{5366D3C9-7C1A-4B03-B6D1-7D2F0871086B}"/>
    <cellStyle name="Normal 3 4 2 3" xfId="5366" xr:uid="{2971D1B0-1094-4F0D-8E64-EE5E6BA726D8}"/>
    <cellStyle name="Normal 3 4 3" xfId="5341" xr:uid="{D3DE6859-73C0-44DC-BA1D-E78D2C1D95E2}"/>
    <cellStyle name="Normal 3 5" xfId="2501" xr:uid="{149EEDD5-091F-43FF-9F0F-1AC222ADDBBC}"/>
    <cellStyle name="Normal 3 5 2" xfId="4669" xr:uid="{36CA2D3A-91E6-4B0D-A492-78BFDF558765}"/>
    <cellStyle name="Normal 3 5 3" xfId="4745" xr:uid="{4F7D03A6-2BCB-4B0B-98B0-7F5B41DEE223}"/>
    <cellStyle name="Normal 3 5 4" xfId="4713" xr:uid="{6CBC8A3F-603A-40CB-8617-55FE3A317493}"/>
    <cellStyle name="Normal 3 6" xfId="4664" xr:uid="{FC218245-8495-4C1A-8C5F-EE116905AF0F}"/>
    <cellStyle name="Normal 3 6 2" xfId="5336" xr:uid="{A263D91C-D2F7-49D7-9415-FE827B23CC2A}"/>
    <cellStyle name="Normal 3 6 2 2" xfId="5333" xr:uid="{166CC16A-E1B1-4570-95D4-DA57230006D6}"/>
    <cellStyle name="Normal 3 6 3" xfId="5344" xr:uid="{70B9862C-0641-493A-BFB6-5DB75048F545}"/>
    <cellStyle name="Normal 30" xfId="4370" xr:uid="{425F64D8-58C2-4D08-8DA6-9E880AE6EA2E}"/>
    <cellStyle name="Normal 30 2" xfId="4371" xr:uid="{00D7F208-F845-4D02-AD7E-FA01FCF0672E}"/>
    <cellStyle name="Normal 31" xfId="4372" xr:uid="{69D48255-EFFC-4586-BAA8-94B912620489}"/>
    <cellStyle name="Normal 31 2" xfId="4373" xr:uid="{53318719-E1F5-4AC0-B4EC-00E675FF7762}"/>
    <cellStyle name="Normal 32" xfId="4374" xr:uid="{5B9E47ED-7C53-4A0E-975A-AEA6402545B3}"/>
    <cellStyle name="Normal 33" xfId="4375" xr:uid="{F8F2E25C-AF22-44F3-AD52-BDE1313164FD}"/>
    <cellStyle name="Normal 33 2" xfId="4376" xr:uid="{13E972BA-A173-4DEC-B12A-0C414DB36587}"/>
    <cellStyle name="Normal 34" xfId="4377" xr:uid="{8B6D4432-189E-4834-8FCB-82363EC67D1A}"/>
    <cellStyle name="Normal 34 2" xfId="4378" xr:uid="{FACBD277-B31B-4F2E-B46C-272CF0731CEF}"/>
    <cellStyle name="Normal 35" xfId="4379" xr:uid="{69EDF630-19BC-49FE-B726-C0A4476802CA}"/>
    <cellStyle name="Normal 35 2" xfId="4380" xr:uid="{658DFB33-3010-4102-B876-B11DB9C0D6C9}"/>
    <cellStyle name="Normal 36" xfId="4381" xr:uid="{DA7034DF-F06F-47FE-A8EA-D9B25A8924D8}"/>
    <cellStyle name="Normal 36 2" xfId="4382" xr:uid="{71A3E7E1-07E6-4A9B-AE52-3CE7141D3933}"/>
    <cellStyle name="Normal 37" xfId="4383" xr:uid="{2ED2B1C5-661B-4224-8EBB-A24E7B5D6041}"/>
    <cellStyle name="Normal 37 2" xfId="4384" xr:uid="{57720E48-B614-4A3C-891D-57B20565F042}"/>
    <cellStyle name="Normal 38" xfId="4385" xr:uid="{1792C86C-31D0-466F-B987-0B7CD20AE5C7}"/>
    <cellStyle name="Normal 38 2" xfId="4386" xr:uid="{F73AC412-8694-49B0-83D5-1DA688EBAEE3}"/>
    <cellStyle name="Normal 39" xfId="4387" xr:uid="{B3DCDBDE-A574-4E7B-BA89-1ABC9C7336BC}"/>
    <cellStyle name="Normal 39 2" xfId="4388" xr:uid="{BDEFDA5C-010B-471A-AC63-BF5D720BD4A0}"/>
    <cellStyle name="Normal 39 2 2" xfId="4389" xr:uid="{5AF0F22F-FF0B-43BD-9E58-B3C603C37DEB}"/>
    <cellStyle name="Normal 39 3" xfId="4390" xr:uid="{18199987-F0D5-41B5-9DB7-CA9ECE02724D}"/>
    <cellStyle name="Normal 4" xfId="60" xr:uid="{B04A76BA-1460-49F3-8B90-4B59C202261D}"/>
    <cellStyle name="Normal 4 2" xfId="97" xr:uid="{4EC85DBA-5FF3-4D87-9969-AE63FA073CD1}"/>
    <cellStyle name="Normal 4 2 2" xfId="98" xr:uid="{16FA6656-F513-44C0-8D32-461BDBF28CC2}"/>
    <cellStyle name="Normal 4 2 2 2" xfId="445" xr:uid="{EBC34E17-0700-4A60-977C-AD45F80E2741}"/>
    <cellStyle name="Normal 4 2 2 3" xfId="2807" xr:uid="{A964356F-D31E-4A8D-A832-85C945A31D17}"/>
    <cellStyle name="Normal 4 2 2 4" xfId="2808" xr:uid="{C2E55636-7389-4268-AFF2-4B9B8038AECD}"/>
    <cellStyle name="Normal 4 2 2 4 2" xfId="2809" xr:uid="{6F1ED5AA-5204-4A1B-8EEC-2EA1AB882DCB}"/>
    <cellStyle name="Normal 4 2 2 4 3" xfId="2810" xr:uid="{18C806C0-6C06-41DD-AAA5-56ADFE874ABA}"/>
    <cellStyle name="Normal 4 2 2 4 3 2" xfId="2811" xr:uid="{62323026-68F2-40A1-9C33-EB0D0D7E0291}"/>
    <cellStyle name="Normal 4 2 2 4 3 3" xfId="4312" xr:uid="{705F0392-D77D-45B2-BDC3-26849F1C63FC}"/>
    <cellStyle name="Normal 4 2 3" xfId="2493" xr:uid="{0E4E9578-4775-4B62-A691-212F804C7E3F}"/>
    <cellStyle name="Normal 4 2 3 2" xfId="2504" xr:uid="{4B9F6108-095A-440F-97DC-0C7337BEE6BB}"/>
    <cellStyle name="Normal 4 2 3 2 2" xfId="4462" xr:uid="{20FE3DEA-A003-4B63-98FA-7A521397D6AD}"/>
    <cellStyle name="Normal 4 2 3 2 3" xfId="5347" xr:uid="{D4EE3113-EE56-404A-80D5-E12FB586ADD1}"/>
    <cellStyle name="Normal 4 2 3 3" xfId="4463" xr:uid="{8FBAD35C-10A1-4EEB-BB30-297A0D261795}"/>
    <cellStyle name="Normal 4 2 3 3 2" xfId="4464" xr:uid="{719A8CD6-6AF3-4CA0-9455-1D70FAD3852C}"/>
    <cellStyle name="Normal 4 2 3 4" xfId="4465" xr:uid="{219CF732-50AA-49EA-9FDA-A46DF3E9E4BD}"/>
    <cellStyle name="Normal 4 2 3 5" xfId="4466" xr:uid="{F294FC6B-645D-4709-80A8-0317DA601D0D}"/>
    <cellStyle name="Normal 4 2 4" xfId="2494" xr:uid="{C4D4CD7B-1C8E-42AC-9ACC-6F0D61D95CF1}"/>
    <cellStyle name="Normal 4 2 4 2" xfId="4392" xr:uid="{D2D5E1D1-E20A-479A-AFE4-75A8FB9AE58B}"/>
    <cellStyle name="Normal 4 2 4 2 2" xfId="4467" xr:uid="{907871B2-1D90-40C8-A55D-DFF6B4A642C8}"/>
    <cellStyle name="Normal 4 2 4 2 3" xfId="4694" xr:uid="{546D288F-AECD-48DA-8DC2-73C9E5171A95}"/>
    <cellStyle name="Normal 4 2 4 2 4" xfId="4613" xr:uid="{7FE8CAD4-0866-47C7-920E-894BAAC27DD4}"/>
    <cellStyle name="Normal 4 2 4 3" xfId="4576" xr:uid="{E9667E8A-C580-4A89-BA22-8DAEDE12A89C}"/>
    <cellStyle name="Normal 4 2 4 4" xfId="4714" xr:uid="{BED6DA37-0E98-47EB-BEBC-1AC656F2FBA8}"/>
    <cellStyle name="Normal 4 2 5" xfId="1168" xr:uid="{A1F05371-FF70-42CA-83BA-CD4772B5F735}"/>
    <cellStyle name="Normal 4 2 6" xfId="4558" xr:uid="{2D611C56-836D-4BAA-A4F7-02890656C77C}"/>
    <cellStyle name="Normal 4 2 7" xfId="5351" xr:uid="{F63C3ADD-D2F1-4696-9318-DDA4E1688D04}"/>
    <cellStyle name="Normal 4 3" xfId="528" xr:uid="{A520D4BC-9C05-4B06-A8F2-80BD0731B60E}"/>
    <cellStyle name="Normal 4 3 2" xfId="1170" xr:uid="{40A31A8A-ACF5-4484-859B-F9DC59F130A6}"/>
    <cellStyle name="Normal 4 3 2 2" xfId="1171" xr:uid="{90288C01-3CFD-4DDD-8677-4EDC0C59C336}"/>
    <cellStyle name="Normal 4 3 2 3" xfId="1172" xr:uid="{ADF49EA6-6016-4B14-ADA2-FDE48FA7F0BA}"/>
    <cellStyle name="Normal 4 3 3" xfId="1169" xr:uid="{D9BC23E2-D080-44EE-9314-7E6F1F4E0E0A}"/>
    <cellStyle name="Normal 4 3 3 2" xfId="4434" xr:uid="{602E0995-6FE5-4780-9628-96331A44C43B}"/>
    <cellStyle name="Normal 4 3 4" xfId="2812" xr:uid="{508295CF-100E-472E-A8B0-2446A9068783}"/>
    <cellStyle name="Normal 4 3 4 2" xfId="5363" xr:uid="{171F7750-B2D9-42E7-AD2B-066BF8E92E16}"/>
    <cellStyle name="Normal 4 3 5" xfId="2813" xr:uid="{91B21AD4-9467-43E2-9F5D-724432DBAD95}"/>
    <cellStyle name="Normal 4 3 5 2" xfId="2814" xr:uid="{9F7924BB-24C5-4A9E-B61A-E15ACE618698}"/>
    <cellStyle name="Normal 4 3 5 3" xfId="2815" xr:uid="{340BBB5C-7656-4C2D-AF1D-81D97A8A78A9}"/>
    <cellStyle name="Normal 4 3 5 3 2" xfId="2816" xr:uid="{4AADD45E-B574-49A3-9966-F0F2658FB992}"/>
    <cellStyle name="Normal 4 3 5 3 3" xfId="4311" xr:uid="{620815C1-76A3-4D17-90CB-8C3B0987A824}"/>
    <cellStyle name="Normal 4 3 6" xfId="4314" xr:uid="{5B12ECAA-1892-4478-BF50-F43D9E518E6A}"/>
    <cellStyle name="Normal 4 3 7" xfId="5346" xr:uid="{6A4EF33C-2DF0-488D-ADD0-FB0D580C8939}"/>
    <cellStyle name="Normal 4 4" xfId="453" xr:uid="{AD43AA35-B82D-4637-8881-5CC650AA848A}"/>
    <cellStyle name="Normal 4 4 2" xfId="2495" xr:uid="{601DA1DD-53A2-497C-AB15-28E964158138}"/>
    <cellStyle name="Normal 4 4 2 2" xfId="5355" xr:uid="{0E3F67D6-B7C5-4EB4-8EB7-90AE3CDB1A9C}"/>
    <cellStyle name="Normal 4 4 3" xfId="2503" xr:uid="{FE06ED1D-31A0-4F75-A788-5E5CE8BDD741}"/>
    <cellStyle name="Normal 4 4 3 2" xfId="4317" xr:uid="{CAE558F7-CB83-4FD4-9373-C626293C4E5F}"/>
    <cellStyle name="Normal 4 4 3 3" xfId="4316" xr:uid="{7EFF2D57-FB40-4353-94DF-7FA6ABD923FD}"/>
    <cellStyle name="Normal 4 4 4" xfId="4747" xr:uid="{1050698D-23DC-447F-93C5-0CD178785B85}"/>
    <cellStyle name="Normal 4 4 4 2" xfId="5364" xr:uid="{726FA468-C591-426A-8138-31688642DE7E}"/>
    <cellStyle name="Normal 4 4 5" xfId="5345" xr:uid="{7FEC826A-63AA-4C46-B577-92CF03EC5226}"/>
    <cellStyle name="Normal 4 5" xfId="2496" xr:uid="{F20FA0F8-70B7-4853-A4BE-190A1ED90DE6}"/>
    <cellStyle name="Normal 4 5 2" xfId="4391" xr:uid="{D26C33C9-5DFE-4759-B1A9-95B9BCC2436F}"/>
    <cellStyle name="Normal 4 6" xfId="2497" xr:uid="{EB9C99C8-26EE-46DC-9A8F-BB4F710F3869}"/>
    <cellStyle name="Normal 4 7" xfId="900" xr:uid="{AD659233-772F-494E-AC70-2D2FE1778568}"/>
    <cellStyle name="Normal 4 8" xfId="5350" xr:uid="{86834840-FC82-4492-93A7-DB43AE4041B3}"/>
    <cellStyle name="Normal 40" xfId="4393" xr:uid="{AD38CE39-DACE-4F7E-AD3F-894A9E126AD6}"/>
    <cellStyle name="Normal 40 2" xfId="4394" xr:uid="{E6665008-3838-4D43-BA4A-D0BC850CCDC7}"/>
    <cellStyle name="Normal 40 2 2" xfId="4395" xr:uid="{F373DD80-F774-4314-A467-A5E94EC5660C}"/>
    <cellStyle name="Normal 40 3" xfId="4396" xr:uid="{39427A37-3DFF-41A8-95E2-2014E3B91A31}"/>
    <cellStyle name="Normal 41" xfId="4397" xr:uid="{08A87BB9-CEE5-43E9-8602-5BA945D835F8}"/>
    <cellStyle name="Normal 41 2" xfId="4398" xr:uid="{4E483A64-FA59-4120-9124-DEB082AE1A91}"/>
    <cellStyle name="Normal 42" xfId="4399" xr:uid="{56339C3F-775A-49AE-913D-1C77C2D511A5}"/>
    <cellStyle name="Normal 42 2" xfId="4400" xr:uid="{80F4A66B-45B5-4A5D-81E5-FB55C10E2BD6}"/>
    <cellStyle name="Normal 43" xfId="4401" xr:uid="{81FF1A13-112F-4D3D-842E-39FC1554CE33}"/>
    <cellStyle name="Normal 43 2" xfId="4402" xr:uid="{C1AA5878-8F17-4614-99B6-7420E59D5C7E}"/>
    <cellStyle name="Normal 44" xfId="4412" xr:uid="{CFE06D77-730C-4781-9028-1888CD15804A}"/>
    <cellStyle name="Normal 44 2" xfId="4413" xr:uid="{3AC86FA6-ABCC-4CD1-9BBA-9DAF5CD3309D}"/>
    <cellStyle name="Normal 45" xfId="4674" xr:uid="{B5F42071-FEE1-4F4D-9ACF-E4729CE69E9D}"/>
    <cellStyle name="Normal 45 2" xfId="5324" xr:uid="{F6F5BDE7-E48E-478F-85C5-B02987D62BA2}"/>
    <cellStyle name="Normal 45 3" xfId="5323" xr:uid="{0684A0E2-E214-4655-99FE-B8BE2CD95AF2}"/>
    <cellStyle name="Normal 5" xfId="61" xr:uid="{49BB38AB-D5D3-4F1B-B8F9-A747E06640AA}"/>
    <cellStyle name="Normal 5 10" xfId="291" xr:uid="{41B93A46-12F1-4667-A866-65D0808BD53F}"/>
    <cellStyle name="Normal 5 10 2" xfId="529" xr:uid="{173EEF7E-6004-4A63-A13A-A2AE384058D2}"/>
    <cellStyle name="Normal 5 10 2 2" xfId="1173" xr:uid="{8EBD0FD7-A65B-4364-A4C0-A080BD1752F3}"/>
    <cellStyle name="Normal 5 10 2 3" xfId="2817" xr:uid="{32E30483-41D3-45E1-8652-2D04EA5E6365}"/>
    <cellStyle name="Normal 5 10 2 4" xfId="2818" xr:uid="{9D26DD90-3BBA-4D1B-8074-162338A176BE}"/>
    <cellStyle name="Normal 5 10 3" xfId="1174" xr:uid="{0BC2C0A5-E971-431A-8EF6-4ED18389A072}"/>
    <cellStyle name="Normal 5 10 3 2" xfId="2819" xr:uid="{B41DDE16-D102-4C6D-A25B-9425ECC82F37}"/>
    <cellStyle name="Normal 5 10 3 3" xfId="2820" xr:uid="{153F09EA-A44D-4D60-9491-690F35B3293B}"/>
    <cellStyle name="Normal 5 10 3 4" xfId="2821" xr:uid="{1801E316-443A-4523-8220-C7EC25200CB3}"/>
    <cellStyle name="Normal 5 10 4" xfId="2822" xr:uid="{61AE68D7-EB8D-433B-96DE-A5C1CC7C63FB}"/>
    <cellStyle name="Normal 5 10 5" xfId="2823" xr:uid="{666C2DBD-6586-47E5-B99D-FD314764F1AB}"/>
    <cellStyle name="Normal 5 10 6" xfId="2824" xr:uid="{FE489B89-C2A4-4DEF-B847-0CB29B8664A0}"/>
    <cellStyle name="Normal 5 11" xfId="292" xr:uid="{FC1C00AC-6447-44B7-B8C1-4D898FB5BDBF}"/>
    <cellStyle name="Normal 5 11 2" xfId="1175" xr:uid="{F8AF1741-26C8-4886-AEA2-A4B86E7F278F}"/>
    <cellStyle name="Normal 5 11 2 2" xfId="2825" xr:uid="{B0AC307C-A858-462E-AB58-36767898132C}"/>
    <cellStyle name="Normal 5 11 2 2 2" xfId="4403" xr:uid="{40A0CEA3-9A08-4E56-A9C2-975DAB2BB9D3}"/>
    <cellStyle name="Normal 5 11 2 2 3" xfId="4681" xr:uid="{2C704797-A2D5-4C42-B34A-29B0503BAC31}"/>
    <cellStyle name="Normal 5 11 2 3" xfId="2826" xr:uid="{7CBD8698-7B34-4623-A089-8C9C4A567E8E}"/>
    <cellStyle name="Normal 5 11 2 4" xfId="2827" xr:uid="{068FE0B8-7271-41B2-8C18-52D1E6A3CFD1}"/>
    <cellStyle name="Normal 5 11 3" xfId="2828" xr:uid="{E5ADD738-DFDB-492E-B46E-32EF926CE437}"/>
    <cellStyle name="Normal 5 11 3 2" xfId="5340" xr:uid="{6E017313-326E-4D86-A9AF-C886A88CBABE}"/>
    <cellStyle name="Normal 5 11 4" xfId="2829" xr:uid="{8ECF1BBD-D65C-4199-8A82-93F9CC65779F}"/>
    <cellStyle name="Normal 5 11 4 2" xfId="4577" xr:uid="{5724B9AA-C314-4246-9903-737792663946}"/>
    <cellStyle name="Normal 5 11 4 3" xfId="4682" xr:uid="{56DC2982-E717-45DE-8F11-EA5BD6648BA2}"/>
    <cellStyle name="Normal 5 11 4 4" xfId="4606" xr:uid="{DD5774BE-C0C6-4F79-B210-E519E51D3C1F}"/>
    <cellStyle name="Normal 5 11 5" xfId="2830" xr:uid="{F9AFFACD-C825-42AC-B825-C2AB9DD322AA}"/>
    <cellStyle name="Normal 5 12" xfId="1176" xr:uid="{A94141D7-1684-44B1-BC4F-82379B65CDD8}"/>
    <cellStyle name="Normal 5 12 2" xfId="2831" xr:uid="{F65FB125-ECA2-479F-B2E5-43A090DFD12F}"/>
    <cellStyle name="Normal 5 12 3" xfId="2832" xr:uid="{B2FE09A1-5BD5-4F60-9CA3-0736BEF19F4D}"/>
    <cellStyle name="Normal 5 12 4" xfId="2833" xr:uid="{3461358B-3911-4E70-A385-1D96DD4B746B}"/>
    <cellStyle name="Normal 5 13" xfId="901" xr:uid="{77AB0846-5685-49C8-9FF0-BD33B97E83CE}"/>
    <cellStyle name="Normal 5 13 2" xfId="2834" xr:uid="{DBCC52A6-4877-4E91-987B-33576B03B2DF}"/>
    <cellStyle name="Normal 5 13 3" xfId="2835" xr:uid="{025A2A0A-830A-43C2-8823-2EB256ADFE23}"/>
    <cellStyle name="Normal 5 13 4" xfId="2836" xr:uid="{1BA948C5-8E8D-482F-BC37-1267E3467CC9}"/>
    <cellStyle name="Normal 5 14" xfId="2837" xr:uid="{5230B238-44BA-4431-80FF-CC99FD12F8AE}"/>
    <cellStyle name="Normal 5 14 2" xfId="2838" xr:uid="{6B3ED79E-3EC9-47E4-970D-A7FFE3B46786}"/>
    <cellStyle name="Normal 5 15" xfId="2839" xr:uid="{FADD6D5F-E508-4936-9798-DA7236C93E3E}"/>
    <cellStyle name="Normal 5 16" xfId="2840" xr:uid="{FBCCEF6B-C57A-43AD-9034-A6D9BC3E12B7}"/>
    <cellStyle name="Normal 5 17" xfId="2841" xr:uid="{EB29F8D4-B741-4103-AF09-66C222750FB2}"/>
    <cellStyle name="Normal 5 18" xfId="5361" xr:uid="{F0F8595E-6782-429D-AFA4-94279B4C71BA}"/>
    <cellStyle name="Normal 5 2" xfId="62" xr:uid="{760D4252-32D9-43B0-A616-DC92B45061C8}"/>
    <cellStyle name="Normal 5 2 2" xfId="187" xr:uid="{2C0C32F4-6901-4F63-B130-57A5A3BE0C04}"/>
    <cellStyle name="Normal 5 2 2 2" xfId="188" xr:uid="{561E4800-4DF2-4BF5-AC55-E18055C7093D}"/>
    <cellStyle name="Normal 5 2 2 2 2" xfId="189" xr:uid="{1B29F560-8FA7-4A77-93B3-1322666BAF49}"/>
    <cellStyle name="Normal 5 2 2 2 2 2" xfId="190" xr:uid="{E3EAB86D-85DD-4C88-8EE8-F10FD60ECB76}"/>
    <cellStyle name="Normal 5 2 2 2 3" xfId="191" xr:uid="{DE2A8618-898B-4548-900B-AA10C32B48B4}"/>
    <cellStyle name="Normal 5 2 2 2 4" xfId="4670" xr:uid="{8DBA5418-6594-4ED0-8D4F-6E5A7A571165}"/>
    <cellStyle name="Normal 5 2 2 2 5" xfId="5300" xr:uid="{6EDB065F-0978-442A-A310-C8D09442B22D}"/>
    <cellStyle name="Normal 5 2 2 3" xfId="192" xr:uid="{91FA1F65-C99F-4FD5-9CF7-A376ED50DE78}"/>
    <cellStyle name="Normal 5 2 2 3 2" xfId="193" xr:uid="{CCD6CCB6-07BE-425E-BAE7-485241D3BC18}"/>
    <cellStyle name="Normal 5 2 2 4" xfId="194" xr:uid="{14EDDCD6-A52F-4C8C-A7AF-3D8F57BA3D45}"/>
    <cellStyle name="Normal 5 2 2 5" xfId="293" xr:uid="{6226D750-B69F-462F-8FAB-F2FF72B8422B}"/>
    <cellStyle name="Normal 5 2 2 6" xfId="4596" xr:uid="{52E9460E-5406-4322-83A1-5F0C1C17B69A}"/>
    <cellStyle name="Normal 5 2 2 7" xfId="5329" xr:uid="{C0F0691A-FCAB-4399-A238-2A07E80F16E9}"/>
    <cellStyle name="Normal 5 2 3" xfId="195" xr:uid="{AB8BBC07-E5C0-4AF7-8EC1-DC3E7848B3BE}"/>
    <cellStyle name="Normal 5 2 3 2" xfId="196" xr:uid="{7BDD4309-7F92-4F2F-893A-F982B4C0874B}"/>
    <cellStyle name="Normal 5 2 3 2 2" xfId="197" xr:uid="{670C6517-10C0-49ED-9BF3-EFDA8B83C8C9}"/>
    <cellStyle name="Normal 5 2 3 2 3" xfId="4559" xr:uid="{50DCE770-9EB0-4D28-9F16-5A5B3C362DE0}"/>
    <cellStyle name="Normal 5 2 3 2 4" xfId="5301" xr:uid="{C84E75FB-CE1B-4238-AA4B-DB8A6868E04C}"/>
    <cellStyle name="Normal 5 2 3 3" xfId="198" xr:uid="{FEA811EE-7ACB-441C-8F3D-08F86999EDF3}"/>
    <cellStyle name="Normal 5 2 3 3 2" xfId="4742" xr:uid="{A047A656-35B9-41F3-85E1-C197CE034E57}"/>
    <cellStyle name="Normal 5 2 3 4" xfId="4404" xr:uid="{B3875137-8B73-4510-92E0-E420B221F93B}"/>
    <cellStyle name="Normal 5 2 3 4 2" xfId="4715" xr:uid="{445C2E08-038E-46C5-824C-3F5A0BCBAF05}"/>
    <cellStyle name="Normal 5 2 3 5" xfId="4597" xr:uid="{DD60BFE5-5FCD-40C0-9E6E-A19D30672E11}"/>
    <cellStyle name="Normal 5 2 3 6" xfId="5321" xr:uid="{703104A8-974B-48E8-93E7-A8EE53413406}"/>
    <cellStyle name="Normal 5 2 3 7" xfId="5330" xr:uid="{61191F98-570B-463F-8260-AA2C8585539B}"/>
    <cellStyle name="Normal 5 2 4" xfId="199" xr:uid="{9F91A608-3772-46A3-997A-BD1927906F85}"/>
    <cellStyle name="Normal 5 2 4 2" xfId="200" xr:uid="{322761B0-9F88-4835-9BBD-27F3633E196F}"/>
    <cellStyle name="Normal 5 2 5" xfId="201" xr:uid="{52D7610A-76A1-479A-B2D9-2B191AA5B583}"/>
    <cellStyle name="Normal 5 2 6" xfId="186" xr:uid="{E6F62644-D84D-4E90-AB95-6DF65B82EA0C}"/>
    <cellStyle name="Normal 5 3" xfId="63" xr:uid="{48A92CEF-5123-4E21-AA78-B55A561690D8}"/>
    <cellStyle name="Normal 5 3 2" xfId="4406" xr:uid="{EDD2474D-657B-4699-A952-21FBE7DA35F3}"/>
    <cellStyle name="Normal 5 3 3" xfId="4405" xr:uid="{8A8C4F7B-07C3-4AE4-8995-008E5031A64F}"/>
    <cellStyle name="Normal 5 4" xfId="99" xr:uid="{A7B0155E-6F5B-4B1C-A819-1FCAB70D44B5}"/>
    <cellStyle name="Normal 5 4 10" xfId="2842" xr:uid="{A5C5705D-0388-4C13-BA65-12C51E12090F}"/>
    <cellStyle name="Normal 5 4 11" xfId="2843" xr:uid="{D554AFC9-3A9E-4243-B04D-703AACE0F1F9}"/>
    <cellStyle name="Normal 5 4 2" xfId="100" xr:uid="{C75C8195-36AE-4E16-ADF7-F92B12380744}"/>
    <cellStyle name="Normal 5 4 2 2" xfId="101" xr:uid="{4D1AB450-AE9E-4842-AC30-74533FEC609F}"/>
    <cellStyle name="Normal 5 4 2 2 2" xfId="294" xr:uid="{4111C86F-FADD-40EE-B2D6-EAC2311232F6}"/>
    <cellStyle name="Normal 5 4 2 2 2 2" xfId="530" xr:uid="{54CDCF20-EA0D-4977-B620-94B32306603D}"/>
    <cellStyle name="Normal 5 4 2 2 2 2 2" xfId="531" xr:uid="{12F6F7E5-6C49-40F3-B9A9-46BEAA1A5151}"/>
    <cellStyle name="Normal 5 4 2 2 2 2 2 2" xfId="1177" xr:uid="{5E0DE480-9BCA-4E40-B495-E0333DB41DA3}"/>
    <cellStyle name="Normal 5 4 2 2 2 2 2 2 2" xfId="1178" xr:uid="{BCF840D8-FE5D-4770-BEC2-2DCD9BC2C5D2}"/>
    <cellStyle name="Normal 5 4 2 2 2 2 2 3" xfId="1179" xr:uid="{D81BB319-B3AF-4870-9203-1A72C4F45F77}"/>
    <cellStyle name="Normal 5 4 2 2 2 2 3" xfId="1180" xr:uid="{79225CC9-7CAF-4570-B54A-E290BE9DABCD}"/>
    <cellStyle name="Normal 5 4 2 2 2 2 3 2" xfId="1181" xr:uid="{BEC23D9E-DA68-4BA0-A224-6B50F62D5A02}"/>
    <cellStyle name="Normal 5 4 2 2 2 2 4" xfId="1182" xr:uid="{E9DB50E9-1CA9-4261-BA59-6B1D2BE22267}"/>
    <cellStyle name="Normal 5 4 2 2 2 3" xfId="532" xr:uid="{A2D5E9DB-30AD-4648-8B63-E3659D0016B5}"/>
    <cellStyle name="Normal 5 4 2 2 2 3 2" xfId="1183" xr:uid="{15433CA3-F814-40A1-88D6-99AA297FFD42}"/>
    <cellStyle name="Normal 5 4 2 2 2 3 2 2" xfId="1184" xr:uid="{2D39189B-7F8D-48E1-8790-F2C9A7742130}"/>
    <cellStyle name="Normal 5 4 2 2 2 3 3" xfId="1185" xr:uid="{2FF12940-F1E9-4B44-B75E-54789D74BFE5}"/>
    <cellStyle name="Normal 5 4 2 2 2 3 4" xfId="2844" xr:uid="{6A5CBBCF-4188-4960-8BEB-A69C475263D8}"/>
    <cellStyle name="Normal 5 4 2 2 2 4" xfId="1186" xr:uid="{8D90CF15-CA34-4AC8-8A03-54881E357B96}"/>
    <cellStyle name="Normal 5 4 2 2 2 4 2" xfId="1187" xr:uid="{F7594B8C-ACEF-41AF-BEC5-83E0232AD1D9}"/>
    <cellStyle name="Normal 5 4 2 2 2 5" xfId="1188" xr:uid="{71B03958-C8B1-4D0F-A296-A7D940CB1E39}"/>
    <cellStyle name="Normal 5 4 2 2 2 6" xfId="2845" xr:uid="{638CED92-9A0B-419F-A09A-D9DE7910C30E}"/>
    <cellStyle name="Normal 5 4 2 2 3" xfId="295" xr:uid="{48FBC3C6-95DB-44F4-B64D-1822667C8309}"/>
    <cellStyle name="Normal 5 4 2 2 3 2" xfId="533" xr:uid="{4CA3EC7D-2D2F-4B75-9AB4-6B649AEF4631}"/>
    <cellStyle name="Normal 5 4 2 2 3 2 2" xfId="534" xr:uid="{E49CEF2E-A1E3-4CA8-BBF4-F248AFF603CE}"/>
    <cellStyle name="Normal 5 4 2 2 3 2 2 2" xfId="1189" xr:uid="{33AC249D-8FCC-4EBC-99B4-4049EC7CC722}"/>
    <cellStyle name="Normal 5 4 2 2 3 2 2 2 2" xfId="1190" xr:uid="{F86CB053-068B-4E01-8800-09BBF69366E5}"/>
    <cellStyle name="Normal 5 4 2 2 3 2 2 3" xfId="1191" xr:uid="{071AD113-5BA0-4C20-95A4-C7765E42802A}"/>
    <cellStyle name="Normal 5 4 2 2 3 2 3" xfId="1192" xr:uid="{DDCFF8E9-E738-4BE6-9125-79D6EB499659}"/>
    <cellStyle name="Normal 5 4 2 2 3 2 3 2" xfId="1193" xr:uid="{3EA2DF1F-9A91-40E7-9283-04F4C648C7BD}"/>
    <cellStyle name="Normal 5 4 2 2 3 2 4" xfId="1194" xr:uid="{5D0DAAFD-3616-438F-9BCE-F8BD311BB3DF}"/>
    <cellStyle name="Normal 5 4 2 2 3 3" xfId="535" xr:uid="{31C50355-03DE-4CFE-85DB-90789F71D0C7}"/>
    <cellStyle name="Normal 5 4 2 2 3 3 2" xfId="1195" xr:uid="{D1920932-C59A-4B74-B518-CFB57DAA8B23}"/>
    <cellStyle name="Normal 5 4 2 2 3 3 2 2" xfId="1196" xr:uid="{AB9BDA41-44D6-4F14-B1C8-FF6D12A348A4}"/>
    <cellStyle name="Normal 5 4 2 2 3 3 3" xfId="1197" xr:uid="{15CF4E83-44C6-4BA5-BC11-71D00FA1E335}"/>
    <cellStyle name="Normal 5 4 2 2 3 4" xfId="1198" xr:uid="{72D9671B-8A06-41DC-B4A0-E9C5865034D9}"/>
    <cellStyle name="Normal 5 4 2 2 3 4 2" xfId="1199" xr:uid="{173FD121-EE5B-4EE9-B590-8F1D55EA20B5}"/>
    <cellStyle name="Normal 5 4 2 2 3 5" xfId="1200" xr:uid="{459A3F2C-E20A-4264-A262-2D31FF09D457}"/>
    <cellStyle name="Normal 5 4 2 2 4" xfId="536" xr:uid="{5521284A-5158-45C0-AFF8-67059ACCFDC1}"/>
    <cellStyle name="Normal 5 4 2 2 4 2" xfId="537" xr:uid="{5BFA5F94-F088-4E96-8A52-D9AE4F8D8A2A}"/>
    <cellStyle name="Normal 5 4 2 2 4 2 2" xfId="1201" xr:uid="{8ABDE71E-B647-4A34-AB97-27A6F27F3B24}"/>
    <cellStyle name="Normal 5 4 2 2 4 2 2 2" xfId="1202" xr:uid="{27B2BFBE-1216-49C2-8F63-65AF9782F4F3}"/>
    <cellStyle name="Normal 5 4 2 2 4 2 3" xfId="1203" xr:uid="{D9456B9F-3B0E-4171-9265-A62EC403785E}"/>
    <cellStyle name="Normal 5 4 2 2 4 3" xfId="1204" xr:uid="{DDD14501-901F-4577-A8E5-5F641D3F3970}"/>
    <cellStyle name="Normal 5 4 2 2 4 3 2" xfId="1205" xr:uid="{9A050185-BE9A-44DB-AE69-F484DB952BAA}"/>
    <cellStyle name="Normal 5 4 2 2 4 4" xfId="1206" xr:uid="{AB10463D-77ED-470F-8AF4-91C8498D1BAF}"/>
    <cellStyle name="Normal 5 4 2 2 5" xfId="538" xr:uid="{B30495CF-34C4-4D6C-B3BE-8BDD8E0153CF}"/>
    <cellStyle name="Normal 5 4 2 2 5 2" xfId="1207" xr:uid="{122470D0-81FA-46CF-AEDF-AB5A0CB15BAF}"/>
    <cellStyle name="Normal 5 4 2 2 5 2 2" xfId="1208" xr:uid="{710A623A-DBCF-4560-BC33-88924283232A}"/>
    <cellStyle name="Normal 5 4 2 2 5 3" xfId="1209" xr:uid="{F6C43518-046E-4013-8314-B6A18F88DB72}"/>
    <cellStyle name="Normal 5 4 2 2 5 4" xfId="2846" xr:uid="{7B85B8F1-13C1-4FE2-9F7D-59873268D993}"/>
    <cellStyle name="Normal 5 4 2 2 6" xfId="1210" xr:uid="{5D91BD18-1584-441C-A838-35D289BF2E3C}"/>
    <cellStyle name="Normal 5 4 2 2 6 2" xfId="1211" xr:uid="{214EC183-96D1-4301-80AC-F64E41DBC2A3}"/>
    <cellStyle name="Normal 5 4 2 2 7" xfId="1212" xr:uid="{7DC4320E-7A2D-4E1B-A63E-2AC03633589A}"/>
    <cellStyle name="Normal 5 4 2 2 8" xfId="2847" xr:uid="{2067B2E7-474B-4DC5-B4DE-10CF8860D4DB}"/>
    <cellStyle name="Normal 5 4 2 3" xfId="296" xr:uid="{09D49396-2E21-40C0-B48C-F8FBA4D584B2}"/>
    <cellStyle name="Normal 5 4 2 3 2" xfId="539" xr:uid="{7C33BDE4-164C-480B-8657-39864E9AF776}"/>
    <cellStyle name="Normal 5 4 2 3 2 2" xfId="540" xr:uid="{739AE6D8-B940-466C-9C88-A4C19402CC61}"/>
    <cellStyle name="Normal 5 4 2 3 2 2 2" xfId="1213" xr:uid="{CEDDFF1A-5F46-4249-BA36-F8A5DBB3D685}"/>
    <cellStyle name="Normal 5 4 2 3 2 2 2 2" xfId="1214" xr:uid="{23BB7037-4B84-44FE-AC1B-69161F287517}"/>
    <cellStyle name="Normal 5 4 2 3 2 2 3" xfId="1215" xr:uid="{E954AAC2-2F78-4706-9C8A-016F95716A9B}"/>
    <cellStyle name="Normal 5 4 2 3 2 3" xfId="1216" xr:uid="{DEA61403-7BC9-431B-AF78-9EE05EF4F854}"/>
    <cellStyle name="Normal 5 4 2 3 2 3 2" xfId="1217" xr:uid="{B4F639E6-C1C9-4407-8386-CAE62F25C839}"/>
    <cellStyle name="Normal 5 4 2 3 2 4" xfId="1218" xr:uid="{759B0713-85E9-4E39-9336-AD9FFADC04DA}"/>
    <cellStyle name="Normal 5 4 2 3 3" xfId="541" xr:uid="{E9B2B196-FD79-4484-BA82-36E973E29F86}"/>
    <cellStyle name="Normal 5 4 2 3 3 2" xfId="1219" xr:uid="{7936B565-C04F-4807-9999-FF99011A2A39}"/>
    <cellStyle name="Normal 5 4 2 3 3 2 2" xfId="1220" xr:uid="{10F63265-6E81-411F-8CA1-6D4A9DE8A159}"/>
    <cellStyle name="Normal 5 4 2 3 3 3" xfId="1221" xr:uid="{93A35D97-F05F-4DE4-8E87-32B68899CAFC}"/>
    <cellStyle name="Normal 5 4 2 3 3 4" xfId="2848" xr:uid="{AD6DF242-EE3F-4B53-A94B-9E5F0ED201C5}"/>
    <cellStyle name="Normal 5 4 2 3 4" xfId="1222" xr:uid="{2A422E67-7F0A-4665-A3FB-B9A9BBFF37D5}"/>
    <cellStyle name="Normal 5 4 2 3 4 2" xfId="1223" xr:uid="{0A83334F-E5A0-4239-9197-E67B61B443B6}"/>
    <cellStyle name="Normal 5 4 2 3 5" xfId="1224" xr:uid="{9484BA36-1C12-40FA-A26B-8859B684260D}"/>
    <cellStyle name="Normal 5 4 2 3 6" xfId="2849" xr:uid="{3EDF12CD-41CC-4CD1-A063-325C6C5621CD}"/>
    <cellStyle name="Normal 5 4 2 4" xfId="297" xr:uid="{C385F6DC-B7BA-4DDB-AB57-37F04BE6ADD1}"/>
    <cellStyle name="Normal 5 4 2 4 2" xfId="542" xr:uid="{3826CEC1-6614-45BE-8F22-84113C531DB4}"/>
    <cellStyle name="Normal 5 4 2 4 2 2" xfId="543" xr:uid="{6F44C84D-1F5A-40F7-87ED-23426D639C1F}"/>
    <cellStyle name="Normal 5 4 2 4 2 2 2" xfId="1225" xr:uid="{316802F3-F2BF-41CE-82C6-B81F5C5B7462}"/>
    <cellStyle name="Normal 5 4 2 4 2 2 2 2" xfId="1226" xr:uid="{DF33C868-5708-430E-A583-472CAF031156}"/>
    <cellStyle name="Normal 5 4 2 4 2 2 3" xfId="1227" xr:uid="{DF0A4C6A-668D-4F98-B121-5B75EDCEECA3}"/>
    <cellStyle name="Normal 5 4 2 4 2 3" xfId="1228" xr:uid="{D2342C08-A236-4984-8407-C848FA2AB41B}"/>
    <cellStyle name="Normal 5 4 2 4 2 3 2" xfId="1229" xr:uid="{57D9F62E-667D-43E3-B980-21F4B0CAA2B2}"/>
    <cellStyle name="Normal 5 4 2 4 2 4" xfId="1230" xr:uid="{A983177B-0CAF-46B7-9146-B2A95CC14D22}"/>
    <cellStyle name="Normal 5 4 2 4 3" xfId="544" xr:uid="{5CC7C209-FB54-4E25-9C6D-2364E0995B24}"/>
    <cellStyle name="Normal 5 4 2 4 3 2" xfId="1231" xr:uid="{0F43F8C8-EE7F-480D-85D0-C7DCC11376C5}"/>
    <cellStyle name="Normal 5 4 2 4 3 2 2" xfId="1232" xr:uid="{20A290E5-0A9A-45C5-9124-D1C5D7214EF2}"/>
    <cellStyle name="Normal 5 4 2 4 3 3" xfId="1233" xr:uid="{FB3A783B-81D8-4661-B582-D0AB793F8D51}"/>
    <cellStyle name="Normal 5 4 2 4 4" xfId="1234" xr:uid="{F937DED8-CBCD-4689-8B95-EDA488931371}"/>
    <cellStyle name="Normal 5 4 2 4 4 2" xfId="1235" xr:uid="{8330E515-3F2B-4237-8F34-CB9BD0BCF77D}"/>
    <cellStyle name="Normal 5 4 2 4 5" xfId="1236" xr:uid="{5321AF54-6C9B-4303-8FBF-CAB94FFE9E2C}"/>
    <cellStyle name="Normal 5 4 2 5" xfId="298" xr:uid="{C2D0F83B-F405-427A-B9F2-C166F62F06D8}"/>
    <cellStyle name="Normal 5 4 2 5 2" xfId="545" xr:uid="{564EF8AA-734D-45AA-965A-F43D03D04B46}"/>
    <cellStyle name="Normal 5 4 2 5 2 2" xfId="1237" xr:uid="{00B2D0A6-0B3B-4A3C-B409-71D4E06C6409}"/>
    <cellStyle name="Normal 5 4 2 5 2 2 2" xfId="1238" xr:uid="{36E96D0A-05C3-45FA-A77C-5C426CEEEF4C}"/>
    <cellStyle name="Normal 5 4 2 5 2 3" xfId="1239" xr:uid="{652229B4-835D-4A7F-A129-7F12B3875AE8}"/>
    <cellStyle name="Normal 5 4 2 5 3" xfId="1240" xr:uid="{962ECF0D-C46D-4967-B234-4A001119A4A1}"/>
    <cellStyle name="Normal 5 4 2 5 3 2" xfId="1241" xr:uid="{7F7071DB-DC21-45C0-BEC5-1231A4D8B1B8}"/>
    <cellStyle name="Normal 5 4 2 5 4" xfId="1242" xr:uid="{8A297927-A501-48DA-A535-91B107096573}"/>
    <cellStyle name="Normal 5 4 2 6" xfId="546" xr:uid="{644DD477-D20E-4394-9BE2-476F754B0F44}"/>
    <cellStyle name="Normal 5 4 2 6 2" xfId="1243" xr:uid="{A576CD62-9903-4EFD-83CD-7F26ECB3E3DA}"/>
    <cellStyle name="Normal 5 4 2 6 2 2" xfId="1244" xr:uid="{95A454D9-14B4-451B-96E2-34AC7195C73F}"/>
    <cellStyle name="Normal 5 4 2 6 2 3" xfId="4419" xr:uid="{FF8F3275-2995-47BC-B35E-93C4DF408346}"/>
    <cellStyle name="Normal 5 4 2 6 3" xfId="1245" xr:uid="{9523EFBF-E963-4AAA-A80D-C32DA49AE0D9}"/>
    <cellStyle name="Normal 5 4 2 6 4" xfId="2850" xr:uid="{18138F28-A8BC-4627-A8A2-4480A1247564}"/>
    <cellStyle name="Normal 5 4 2 6 4 2" xfId="4584" xr:uid="{99A4F022-53CE-463F-A228-FF6D334E7885}"/>
    <cellStyle name="Normal 5 4 2 6 4 3" xfId="4683" xr:uid="{E913F63A-8AF9-4AFB-B4B5-A3D7D8EA22E4}"/>
    <cellStyle name="Normal 5 4 2 6 4 4" xfId="4611" xr:uid="{45FDAB13-2906-4C3C-84A8-697974B224CD}"/>
    <cellStyle name="Normal 5 4 2 7" xfId="1246" xr:uid="{353C00BF-9D83-43C2-82B0-4101BBEE91A2}"/>
    <cellStyle name="Normal 5 4 2 7 2" xfId="1247" xr:uid="{538CB309-F5F8-4F65-9B45-4D97EB480CD4}"/>
    <cellStyle name="Normal 5 4 2 8" xfId="1248" xr:uid="{545612F2-627D-4BB0-B82B-273A0AC06C4B}"/>
    <cellStyle name="Normal 5 4 2 9" xfId="2851" xr:uid="{C7B7C2B7-D8D2-49E8-AA60-7888DEC7CB0F}"/>
    <cellStyle name="Normal 5 4 3" xfId="102" xr:uid="{BB923BED-995D-456E-878B-D280597D4805}"/>
    <cellStyle name="Normal 5 4 3 2" xfId="103" xr:uid="{3CC89D19-9511-4DB5-BEB2-8E4587EEDEA7}"/>
    <cellStyle name="Normal 5 4 3 2 2" xfId="547" xr:uid="{90371BF9-0EB8-45CC-BC2B-EDC189C097DA}"/>
    <cellStyle name="Normal 5 4 3 2 2 2" xfId="548" xr:uid="{1C44D912-EF4D-45CA-B385-6E8C8B3E20D8}"/>
    <cellStyle name="Normal 5 4 3 2 2 2 2" xfId="1249" xr:uid="{EC92D086-C178-433B-9DBF-15B2FBCF2B70}"/>
    <cellStyle name="Normal 5 4 3 2 2 2 2 2" xfId="1250" xr:uid="{06980FCE-FF70-4C76-A466-693F254F1D2C}"/>
    <cellStyle name="Normal 5 4 3 2 2 2 3" xfId="1251" xr:uid="{22CAA7B7-BA7E-4587-B43D-32090EC3AF36}"/>
    <cellStyle name="Normal 5 4 3 2 2 3" xfId="1252" xr:uid="{1309799F-408E-47E9-B88F-A7D14DC28693}"/>
    <cellStyle name="Normal 5 4 3 2 2 3 2" xfId="1253" xr:uid="{F00C8233-6AD5-4C09-B863-CD9DB8C4F50D}"/>
    <cellStyle name="Normal 5 4 3 2 2 4" xfId="1254" xr:uid="{49865686-BDDA-45C3-9EEC-18FD60712781}"/>
    <cellStyle name="Normal 5 4 3 2 3" xfId="549" xr:uid="{0978B837-DA7E-4D1A-938E-D6D5B24663D1}"/>
    <cellStyle name="Normal 5 4 3 2 3 2" xfId="1255" xr:uid="{9B118DB5-F105-4553-A817-FE9B3B9990A7}"/>
    <cellStyle name="Normal 5 4 3 2 3 2 2" xfId="1256" xr:uid="{5604B5F4-763A-4B52-959E-62EF08F7628A}"/>
    <cellStyle name="Normal 5 4 3 2 3 3" xfId="1257" xr:uid="{EB033751-3FB3-41C6-8EFA-36BE53E876EA}"/>
    <cellStyle name="Normal 5 4 3 2 3 4" xfId="2852" xr:uid="{938EA6AB-79FD-4033-A67D-B71C55141332}"/>
    <cellStyle name="Normal 5 4 3 2 4" xfId="1258" xr:uid="{93FEB431-D088-41F0-8465-F4F59BC0F1B2}"/>
    <cellStyle name="Normal 5 4 3 2 4 2" xfId="1259" xr:uid="{1E4499E1-5E59-4DD4-9684-DB53ADA79660}"/>
    <cellStyle name="Normal 5 4 3 2 5" xfId="1260" xr:uid="{3E8DECBB-7631-4782-B3C4-981E78B3E4B0}"/>
    <cellStyle name="Normal 5 4 3 2 6" xfId="2853" xr:uid="{4E7344D7-ED10-4D02-BC35-3FE5120065B2}"/>
    <cellStyle name="Normal 5 4 3 3" xfId="299" xr:uid="{3F6FB19A-71B7-41BD-9E45-5BBFCB5F250F}"/>
    <cellStyle name="Normal 5 4 3 3 2" xfId="550" xr:uid="{6AD32DD5-3A81-432C-89AA-A8A0758B4446}"/>
    <cellStyle name="Normal 5 4 3 3 2 2" xfId="551" xr:uid="{783AACB2-0FA2-4456-9459-59FFC88D78B3}"/>
    <cellStyle name="Normal 5 4 3 3 2 2 2" xfId="1261" xr:uid="{32C76D62-E42A-42A5-B60F-991A99B3B4F6}"/>
    <cellStyle name="Normal 5 4 3 3 2 2 2 2" xfId="1262" xr:uid="{83DE785A-4FD5-47B7-9171-468533D603A6}"/>
    <cellStyle name="Normal 5 4 3 3 2 2 3" xfId="1263" xr:uid="{7A629994-ADDB-4730-83AA-6B5F2CA62639}"/>
    <cellStyle name="Normal 5 4 3 3 2 3" xfId="1264" xr:uid="{2D233159-BBEC-485B-B2CC-00447732B2EB}"/>
    <cellStyle name="Normal 5 4 3 3 2 3 2" xfId="1265" xr:uid="{EC9B65F9-D767-4B5B-8C97-D6AAA9389DE6}"/>
    <cellStyle name="Normal 5 4 3 3 2 4" xfId="1266" xr:uid="{06C1A24D-4749-42AF-B9B6-903FEE59C22D}"/>
    <cellStyle name="Normal 5 4 3 3 3" xfId="552" xr:uid="{2D783EA9-643B-4277-86DB-DB8F21CA1C70}"/>
    <cellStyle name="Normal 5 4 3 3 3 2" xfId="1267" xr:uid="{DC6EA3B0-5E50-4BF8-9299-129712289702}"/>
    <cellStyle name="Normal 5 4 3 3 3 2 2" xfId="1268" xr:uid="{CD6F960A-CDF2-4F1A-B6FA-0420235D8BAD}"/>
    <cellStyle name="Normal 5 4 3 3 3 3" xfId="1269" xr:uid="{DFEFEF1D-FC46-48A1-8700-21C60BDDE068}"/>
    <cellStyle name="Normal 5 4 3 3 4" xfId="1270" xr:uid="{86DEC869-F04C-4C07-951D-3D165C755FC9}"/>
    <cellStyle name="Normal 5 4 3 3 4 2" xfId="1271" xr:uid="{EA105476-6093-431E-A279-DA7FB49AF23B}"/>
    <cellStyle name="Normal 5 4 3 3 5" xfId="1272" xr:uid="{87B328E6-E96E-4EF8-B909-06749C7EF5BF}"/>
    <cellStyle name="Normal 5 4 3 4" xfId="300" xr:uid="{89513BD7-402C-485E-B324-F05C2BD298B7}"/>
    <cellStyle name="Normal 5 4 3 4 2" xfId="553" xr:uid="{C261573F-E414-4FD7-8D21-920EC7A64474}"/>
    <cellStyle name="Normal 5 4 3 4 2 2" xfId="1273" xr:uid="{9C1DE05B-A8D9-46E4-80FF-CB76447FD568}"/>
    <cellStyle name="Normal 5 4 3 4 2 2 2" xfId="1274" xr:uid="{E56F6E33-FC03-49BF-B5A7-54F6ED8F584F}"/>
    <cellStyle name="Normal 5 4 3 4 2 3" xfId="1275" xr:uid="{EF2A8801-3E30-4EE5-BEBF-53F746DF7915}"/>
    <cellStyle name="Normal 5 4 3 4 3" xfId="1276" xr:uid="{ABAC29F7-B087-4E75-B693-8EE18A7D7EE9}"/>
    <cellStyle name="Normal 5 4 3 4 3 2" xfId="1277" xr:uid="{6CB02EB9-658B-46B2-A1BE-0DDE25B96E06}"/>
    <cellStyle name="Normal 5 4 3 4 4" xfId="1278" xr:uid="{16E2C47C-F1C0-4B4D-8EAE-E2EDEA7D29ED}"/>
    <cellStyle name="Normal 5 4 3 5" xfId="554" xr:uid="{8086EDB5-17A4-40D3-90C6-F726772E70C2}"/>
    <cellStyle name="Normal 5 4 3 5 2" xfId="1279" xr:uid="{40AD61E1-45E1-4BF3-B105-6820DC3C86F9}"/>
    <cellStyle name="Normal 5 4 3 5 2 2" xfId="1280" xr:uid="{D5A73DDE-5B97-4759-9A3B-FFB00B11A728}"/>
    <cellStyle name="Normal 5 4 3 5 3" xfId="1281" xr:uid="{386C3270-D9E1-4C72-BC8A-2EC8347AB741}"/>
    <cellStyle name="Normal 5 4 3 5 4" xfId="2854" xr:uid="{14E4F448-AF24-425F-8170-7A9E54076257}"/>
    <cellStyle name="Normal 5 4 3 6" xfId="1282" xr:uid="{55F54DA0-D85F-4005-87C2-9BBB5EEA7B6D}"/>
    <cellStyle name="Normal 5 4 3 6 2" xfId="1283" xr:uid="{34958851-1A97-4B84-AFBF-4408C46F23BF}"/>
    <cellStyle name="Normal 5 4 3 7" xfId="1284" xr:uid="{1347A1EA-BDF8-41AF-A1DE-C11B1D1A19B8}"/>
    <cellStyle name="Normal 5 4 3 8" xfId="2855" xr:uid="{E485BFF6-47F9-4B7C-85B3-F766454F73B3}"/>
    <cellStyle name="Normal 5 4 4" xfId="104" xr:uid="{C67F3C15-6DD6-4EA0-B6FB-15B07867D11C}"/>
    <cellStyle name="Normal 5 4 4 2" xfId="446" xr:uid="{D42A7110-9664-4F3D-A1EC-3128657796C9}"/>
    <cellStyle name="Normal 5 4 4 2 2" xfId="555" xr:uid="{64D38E79-47DD-47C3-A378-CDACAC2F84D5}"/>
    <cellStyle name="Normal 5 4 4 2 2 2" xfId="1285" xr:uid="{6A60FC06-0D4C-403B-A7FE-F861E14B4178}"/>
    <cellStyle name="Normal 5 4 4 2 2 2 2" xfId="1286" xr:uid="{1B4C8415-B78D-4695-8CEF-1C1CF7213A68}"/>
    <cellStyle name="Normal 5 4 4 2 2 3" xfId="1287" xr:uid="{0FAE7CF6-66BC-4595-A408-26D78422C09C}"/>
    <cellStyle name="Normal 5 4 4 2 2 4" xfId="2856" xr:uid="{5BF7CD72-0499-4093-8C15-EFFC43577E4B}"/>
    <cellStyle name="Normal 5 4 4 2 3" xfId="1288" xr:uid="{95335F38-9B78-4EA3-97F9-C86FFDAEF494}"/>
    <cellStyle name="Normal 5 4 4 2 3 2" xfId="1289" xr:uid="{461D682B-4D89-4E18-B3AD-E9EC28933F03}"/>
    <cellStyle name="Normal 5 4 4 2 4" xfId="1290" xr:uid="{BD0475D5-40D8-4B2D-9772-915C117FCEFB}"/>
    <cellStyle name="Normal 5 4 4 2 5" xfId="2857" xr:uid="{C298E8BA-D553-4547-9316-35C9F61DB100}"/>
    <cellStyle name="Normal 5 4 4 3" xfId="556" xr:uid="{EEE8AB0D-0572-4E87-AF8E-8E87220006A4}"/>
    <cellStyle name="Normal 5 4 4 3 2" xfId="1291" xr:uid="{BC178E17-FD02-47B9-B69C-84689037CC10}"/>
    <cellStyle name="Normal 5 4 4 3 2 2" xfId="1292" xr:uid="{7E05C90F-76DA-4493-B2E8-06F159514237}"/>
    <cellStyle name="Normal 5 4 4 3 3" xfId="1293" xr:uid="{7D8566CC-6636-4CC7-AF90-320794401D3E}"/>
    <cellStyle name="Normal 5 4 4 3 4" xfId="2858" xr:uid="{9DB057A3-F650-40AB-8739-44AE280F0A7E}"/>
    <cellStyle name="Normal 5 4 4 4" xfId="1294" xr:uid="{D92F296D-B9D7-4F1F-9DC1-96D06ED11103}"/>
    <cellStyle name="Normal 5 4 4 4 2" xfId="1295" xr:uid="{2A8E9A01-9725-4F7E-A85D-E15624E97B44}"/>
    <cellStyle name="Normal 5 4 4 4 3" xfId="2859" xr:uid="{B2BBB1DA-C852-4B4E-B3AD-853A46E4EFB5}"/>
    <cellStyle name="Normal 5 4 4 4 4" xfId="2860" xr:uid="{0868DC68-1C04-4596-834A-A5DD38A9C19A}"/>
    <cellStyle name="Normal 5 4 4 5" xfId="1296" xr:uid="{C6E03D91-5358-4A90-8817-8351DE0AABCF}"/>
    <cellStyle name="Normal 5 4 4 6" xfId="2861" xr:uid="{3BC7C027-B7D9-4D86-9316-43104012884F}"/>
    <cellStyle name="Normal 5 4 4 7" xfId="2862" xr:uid="{0B248DD1-91C0-415D-BAFF-8C0188F38C4A}"/>
    <cellStyle name="Normal 5 4 5" xfId="301" xr:uid="{C2C950ED-2825-4246-B7BF-CEB65A6230FF}"/>
    <cellStyle name="Normal 5 4 5 2" xfId="557" xr:uid="{407F205B-24CB-48AA-A01A-01496C62A2FC}"/>
    <cellStyle name="Normal 5 4 5 2 2" xfId="558" xr:uid="{27CB4F46-EDC4-4055-90AD-892BF8193E4B}"/>
    <cellStyle name="Normal 5 4 5 2 2 2" xfId="1297" xr:uid="{00C750A3-FAED-4028-A1C3-AF6AF59C5B06}"/>
    <cellStyle name="Normal 5 4 5 2 2 2 2" xfId="1298" xr:uid="{676B0A58-5DD2-4ACB-A133-87080A375DEF}"/>
    <cellStyle name="Normal 5 4 5 2 2 3" xfId="1299" xr:uid="{88402407-2999-4788-AA67-145C5D92F206}"/>
    <cellStyle name="Normal 5 4 5 2 3" xfId="1300" xr:uid="{6C78650A-8376-4A57-A223-F68AEAFCAD43}"/>
    <cellStyle name="Normal 5 4 5 2 3 2" xfId="1301" xr:uid="{D7EBE2ED-3FCF-4841-8A60-CA9BAC2C16DB}"/>
    <cellStyle name="Normal 5 4 5 2 4" xfId="1302" xr:uid="{5EAA1D7A-485F-45E4-8C5F-CC2250A18C3E}"/>
    <cellStyle name="Normal 5 4 5 3" xfId="559" xr:uid="{23A3ED22-04E3-45ED-93A2-CF3E33A3C865}"/>
    <cellStyle name="Normal 5 4 5 3 2" xfId="1303" xr:uid="{ABAEC9EB-B374-4E80-9F71-66DF6F39AD09}"/>
    <cellStyle name="Normal 5 4 5 3 2 2" xfId="1304" xr:uid="{744F6BD3-3B75-400C-A7A1-CD232C56D25A}"/>
    <cellStyle name="Normal 5 4 5 3 3" xfId="1305" xr:uid="{59921E90-4158-4BAE-90C5-BB0C211A6901}"/>
    <cellStyle name="Normal 5 4 5 3 4" xfId="2863" xr:uid="{7E1D3423-249A-4F69-923C-8BD520F263F2}"/>
    <cellStyle name="Normal 5 4 5 4" xfId="1306" xr:uid="{E436F770-DC10-4B13-AA6B-AB87C01E4129}"/>
    <cellStyle name="Normal 5 4 5 4 2" xfId="1307" xr:uid="{1190C419-F0AB-461E-9301-172451672694}"/>
    <cellStyle name="Normal 5 4 5 5" xfId="1308" xr:uid="{359E4203-788E-40F9-B4AE-BA240BF8B9AC}"/>
    <cellStyle name="Normal 5 4 5 6" xfId="2864" xr:uid="{1283D621-727F-4FEF-A194-C2C511968C68}"/>
    <cellStyle name="Normal 5 4 6" xfId="302" xr:uid="{066BF809-7634-47A3-9690-B93C223A21BB}"/>
    <cellStyle name="Normal 5 4 6 2" xfId="560" xr:uid="{4F626CFF-5C42-48B1-B8AC-D163DE183425}"/>
    <cellStyle name="Normal 5 4 6 2 2" xfId="1309" xr:uid="{8FEC385A-1CAB-48FE-B3CA-D1B205217A97}"/>
    <cellStyle name="Normal 5 4 6 2 2 2" xfId="1310" xr:uid="{261FF383-E41D-47DC-BE5D-725A952BF852}"/>
    <cellStyle name="Normal 5 4 6 2 3" xfId="1311" xr:uid="{63BE5AF7-51A3-43E8-BE92-60D6F2E2BA4D}"/>
    <cellStyle name="Normal 5 4 6 2 4" xfId="2865" xr:uid="{FD02DE07-44AD-4A7C-9A6D-6C5DB82225D7}"/>
    <cellStyle name="Normal 5 4 6 3" xfId="1312" xr:uid="{9F8AA6CA-86C6-46E5-AB1A-B2C2A529E773}"/>
    <cellStyle name="Normal 5 4 6 3 2" xfId="1313" xr:uid="{23A4E063-F461-4BF8-9BEE-FC0D28CF7535}"/>
    <cellStyle name="Normal 5 4 6 4" xfId="1314" xr:uid="{40312127-F590-4344-A428-CCC95CD2078F}"/>
    <cellStyle name="Normal 5 4 6 5" xfId="2866" xr:uid="{BCB55A3B-A0BB-44F5-97A7-B95311C4C179}"/>
    <cellStyle name="Normal 5 4 7" xfId="561" xr:uid="{9AEDF0D0-7A61-4E9C-93E9-BFB675B49BBC}"/>
    <cellStyle name="Normal 5 4 7 2" xfId="1315" xr:uid="{3366140D-380D-407B-A881-580E5FF23248}"/>
    <cellStyle name="Normal 5 4 7 2 2" xfId="1316" xr:uid="{26A8E366-182C-4F93-98F5-3EA5F462AFE0}"/>
    <cellStyle name="Normal 5 4 7 2 3" xfId="4418" xr:uid="{1387E781-B79D-41C2-9FEC-A3CF94761DF6}"/>
    <cellStyle name="Normal 5 4 7 3" xfId="1317" xr:uid="{398AE5A2-DE03-434F-BB07-C11552D71437}"/>
    <cellStyle name="Normal 5 4 7 4" xfId="2867" xr:uid="{FEBDE364-7766-4B78-93D6-94A2726911BC}"/>
    <cellStyle name="Normal 5 4 7 4 2" xfId="4583" xr:uid="{5A357E6C-8EE9-4A44-8DC0-91CA14BF8B3C}"/>
    <cellStyle name="Normal 5 4 7 4 3" xfId="4684" xr:uid="{12A7EAA4-9144-4728-9BA3-42437F651665}"/>
    <cellStyle name="Normal 5 4 7 4 4" xfId="4610" xr:uid="{B9AD22C0-D57F-4345-A212-FAC196984216}"/>
    <cellStyle name="Normal 5 4 8" xfId="1318" xr:uid="{A96BEB0A-483A-4C00-A5D2-5BD00A50C191}"/>
    <cellStyle name="Normal 5 4 8 2" xfId="1319" xr:uid="{E8B351F7-D122-4975-8F9A-99DFA38C9D86}"/>
    <cellStyle name="Normal 5 4 8 3" xfId="2868" xr:uid="{3CEE5176-B658-4BE9-8AC3-60B04E5B5C6F}"/>
    <cellStyle name="Normal 5 4 8 4" xfId="2869" xr:uid="{9BE0AC15-3AF6-474A-BF52-C508AC46BBF2}"/>
    <cellStyle name="Normal 5 4 9" xfId="1320" xr:uid="{9CD6A2AA-5E91-4AC6-B706-31ACB8E06556}"/>
    <cellStyle name="Normal 5 5" xfId="105" xr:uid="{FE3E0CD3-A976-4047-9463-23CC87D3BF5B}"/>
    <cellStyle name="Normal 5 5 10" xfId="2870" xr:uid="{F8180EF6-49B6-4561-9C66-AF0C09B3EA5D}"/>
    <cellStyle name="Normal 5 5 11" xfId="2871" xr:uid="{3252AF55-DBE7-4FD8-87EA-DE1E868B3C56}"/>
    <cellStyle name="Normal 5 5 2" xfId="106" xr:uid="{74CDACF3-0322-4C76-A3B0-F7082A576B0E}"/>
    <cellStyle name="Normal 5 5 2 2" xfId="107" xr:uid="{47A0D7D5-7064-441A-BCFF-BBD844C278C2}"/>
    <cellStyle name="Normal 5 5 2 2 2" xfId="303" xr:uid="{17A2383D-34B1-4EC8-A33C-9BBA2A83058F}"/>
    <cellStyle name="Normal 5 5 2 2 2 2" xfId="562" xr:uid="{6C486680-D3A7-4FCE-8F38-1704E7B127E5}"/>
    <cellStyle name="Normal 5 5 2 2 2 2 2" xfId="1321" xr:uid="{6CF79213-AF64-475A-A43B-EC57C900979A}"/>
    <cellStyle name="Normal 5 5 2 2 2 2 2 2" xfId="1322" xr:uid="{F334F58D-95DA-4059-B2D4-492AFBE60C53}"/>
    <cellStyle name="Normal 5 5 2 2 2 2 3" xfId="1323" xr:uid="{B22BD325-483F-476D-A1B5-04AB915760BE}"/>
    <cellStyle name="Normal 5 5 2 2 2 2 4" xfId="2872" xr:uid="{9C9F3C68-85A1-46AC-A723-79BAB1AB4830}"/>
    <cellStyle name="Normal 5 5 2 2 2 3" xfId="1324" xr:uid="{597B6E0D-C26E-4299-B33F-BBD20D946B50}"/>
    <cellStyle name="Normal 5 5 2 2 2 3 2" xfId="1325" xr:uid="{D5D7C316-5429-4839-A275-BD05BB89163C}"/>
    <cellStyle name="Normal 5 5 2 2 2 3 3" xfId="2873" xr:uid="{1B072C44-C28D-435B-A2C4-541FA902E555}"/>
    <cellStyle name="Normal 5 5 2 2 2 3 4" xfId="2874" xr:uid="{F61CA0A7-E060-43D0-A92D-2E09A03E2CF8}"/>
    <cellStyle name="Normal 5 5 2 2 2 4" xfId="1326" xr:uid="{7BCDF8B0-F529-4298-BED4-C643316B0502}"/>
    <cellStyle name="Normal 5 5 2 2 2 5" xfId="2875" xr:uid="{9E5FDD3B-E9B6-4ABB-8BB0-F70EB40EFA88}"/>
    <cellStyle name="Normal 5 5 2 2 2 6" xfId="2876" xr:uid="{D78C9371-4B15-4503-AA62-12BA986DFBB5}"/>
    <cellStyle name="Normal 5 5 2 2 3" xfId="563" xr:uid="{9D8A8D46-421F-4B4F-89B2-3C0443C4DD98}"/>
    <cellStyle name="Normal 5 5 2 2 3 2" xfId="1327" xr:uid="{EF5A5B84-79BE-43FB-9A4D-C13465920A7D}"/>
    <cellStyle name="Normal 5 5 2 2 3 2 2" xfId="1328" xr:uid="{52722302-DE6A-46CA-A203-CD60F6A373BF}"/>
    <cellStyle name="Normal 5 5 2 2 3 2 3" xfId="2877" xr:uid="{BD9EADB5-1F28-456D-9BAB-7B15EE741736}"/>
    <cellStyle name="Normal 5 5 2 2 3 2 4" xfId="2878" xr:uid="{E352F3B5-8BA8-4810-A49E-E92015224251}"/>
    <cellStyle name="Normal 5 5 2 2 3 3" xfId="1329" xr:uid="{D10022BD-4214-44DA-9FE3-8334D8082241}"/>
    <cellStyle name="Normal 5 5 2 2 3 4" xfId="2879" xr:uid="{D543594C-B6BC-4E27-BFA0-CDDFADF07078}"/>
    <cellStyle name="Normal 5 5 2 2 3 5" xfId="2880" xr:uid="{AD22A796-DB8B-4F07-AE63-3961F3BF63BA}"/>
    <cellStyle name="Normal 5 5 2 2 4" xfId="1330" xr:uid="{0EAD1CC8-61F9-4BAD-9FED-A86FEB67D6FD}"/>
    <cellStyle name="Normal 5 5 2 2 4 2" xfId="1331" xr:uid="{8BBA5E18-BD95-439D-BC23-0ADC1D32E0D8}"/>
    <cellStyle name="Normal 5 5 2 2 4 3" xfId="2881" xr:uid="{B3310CBA-E869-4FB5-9AC3-15E9A3ACC3FB}"/>
    <cellStyle name="Normal 5 5 2 2 4 4" xfId="2882" xr:uid="{E4D198AE-FC07-43EC-9039-36CB14CC9728}"/>
    <cellStyle name="Normal 5 5 2 2 5" xfId="1332" xr:uid="{91E48E40-64CF-4B2B-BB74-275556C7E196}"/>
    <cellStyle name="Normal 5 5 2 2 5 2" xfId="2883" xr:uid="{0B10185F-39A8-4586-809F-35FADF8022BD}"/>
    <cellStyle name="Normal 5 5 2 2 5 3" xfId="2884" xr:uid="{0DED26B0-1645-44A5-9915-53F6917CDD46}"/>
    <cellStyle name="Normal 5 5 2 2 5 4" xfId="2885" xr:uid="{0C7237C3-28CD-4E0A-8DE8-78BC189C7B67}"/>
    <cellStyle name="Normal 5 5 2 2 6" xfId="2886" xr:uid="{4EF59A28-3D2D-4EA6-8190-1946D400FF89}"/>
    <cellStyle name="Normal 5 5 2 2 7" xfId="2887" xr:uid="{37FE3CED-F301-42E5-9DB5-80CE6B9FE54C}"/>
    <cellStyle name="Normal 5 5 2 2 8" xfId="2888" xr:uid="{40F03C0C-18D8-45F8-A848-971EF93F40A3}"/>
    <cellStyle name="Normal 5 5 2 3" xfId="304" xr:uid="{2CA89E07-FA82-4E90-9E27-04B3553A9D5E}"/>
    <cellStyle name="Normal 5 5 2 3 2" xfId="564" xr:uid="{A1FADAAC-CE94-4D88-99EE-A0A268A69EB3}"/>
    <cellStyle name="Normal 5 5 2 3 2 2" xfId="565" xr:uid="{050A1655-DC5F-471D-BEA9-2D049F703FB4}"/>
    <cellStyle name="Normal 5 5 2 3 2 2 2" xfId="1333" xr:uid="{B1F9FDE0-12A8-45EF-A313-4BD7B1D6FF4D}"/>
    <cellStyle name="Normal 5 5 2 3 2 2 2 2" xfId="1334" xr:uid="{50567C21-9E12-4D7C-B5F3-E23931CA921E}"/>
    <cellStyle name="Normal 5 5 2 3 2 2 3" xfId="1335" xr:uid="{4ADA94ED-7ECE-487A-876B-4C0C05CFD975}"/>
    <cellStyle name="Normal 5 5 2 3 2 3" xfId="1336" xr:uid="{1DC1B742-5F46-48CB-A02F-32B34A4645B2}"/>
    <cellStyle name="Normal 5 5 2 3 2 3 2" xfId="1337" xr:uid="{9F670006-E67B-4985-A795-2F6EEAF3E037}"/>
    <cellStyle name="Normal 5 5 2 3 2 4" xfId="1338" xr:uid="{A3F5C552-F799-4BE2-ADFA-3A61958D03D7}"/>
    <cellStyle name="Normal 5 5 2 3 3" xfId="566" xr:uid="{80C716F0-F7DC-4BAD-ADD2-AA5D0AE67ED2}"/>
    <cellStyle name="Normal 5 5 2 3 3 2" xfId="1339" xr:uid="{831D6721-A02D-41CF-AA7F-C1E5DCC87BFD}"/>
    <cellStyle name="Normal 5 5 2 3 3 2 2" xfId="1340" xr:uid="{29F75E80-EF7B-4AA4-B173-ABBE48CEB4B2}"/>
    <cellStyle name="Normal 5 5 2 3 3 3" xfId="1341" xr:uid="{EA959C57-B5B9-4FC9-BF1C-0C43673EE140}"/>
    <cellStyle name="Normal 5 5 2 3 3 4" xfId="2889" xr:uid="{03791581-46E7-4AB4-B8E4-97CD69EFDF5E}"/>
    <cellStyle name="Normal 5 5 2 3 4" xfId="1342" xr:uid="{D4D2DC6F-E2AB-4381-A169-FD314109AE1E}"/>
    <cellStyle name="Normal 5 5 2 3 4 2" xfId="1343" xr:uid="{B310CDF1-A5AF-48DD-BAD9-1619B2DD5E4F}"/>
    <cellStyle name="Normal 5 5 2 3 5" xfId="1344" xr:uid="{62E104B4-84D1-4A63-A18C-CB7599E2D4A9}"/>
    <cellStyle name="Normal 5 5 2 3 6" xfId="2890" xr:uid="{1789DABD-952C-420D-92C1-94984AFDEAE4}"/>
    <cellStyle name="Normal 5 5 2 4" xfId="305" xr:uid="{EB3F86B3-A4D2-44A0-AD2A-1CFA84AC8BAB}"/>
    <cellStyle name="Normal 5 5 2 4 2" xfId="567" xr:uid="{D38D2EE9-5FE8-4372-A6D7-2025FE028EED}"/>
    <cellStyle name="Normal 5 5 2 4 2 2" xfId="1345" xr:uid="{E272A271-FB9F-4D88-8F60-FB7632234698}"/>
    <cellStyle name="Normal 5 5 2 4 2 2 2" xfId="1346" xr:uid="{1557AEE6-76D4-4031-B08B-A19F318EC0E9}"/>
    <cellStyle name="Normal 5 5 2 4 2 3" xfId="1347" xr:uid="{163482C5-F6E0-420B-8B65-3462CC75B2A7}"/>
    <cellStyle name="Normal 5 5 2 4 2 4" xfId="2891" xr:uid="{FB9DE53B-1FAE-43E5-96E5-0DA0319B53F6}"/>
    <cellStyle name="Normal 5 5 2 4 3" xfId="1348" xr:uid="{B9EAB831-2843-4C23-A7EF-515F91E0EC54}"/>
    <cellStyle name="Normal 5 5 2 4 3 2" xfId="1349" xr:uid="{B81E0336-B27E-4D95-8D79-CC0B5B54B187}"/>
    <cellStyle name="Normal 5 5 2 4 4" xfId="1350" xr:uid="{29770D31-C7E7-4B10-B941-F180F2F6343A}"/>
    <cellStyle name="Normal 5 5 2 4 5" xfId="2892" xr:uid="{5498CA7F-B8DE-4DBE-A05B-152851657B00}"/>
    <cellStyle name="Normal 5 5 2 5" xfId="306" xr:uid="{D33439F4-5412-44D3-A955-02FA8781CBB0}"/>
    <cellStyle name="Normal 5 5 2 5 2" xfId="1351" xr:uid="{9C1CB373-090D-4AA3-B141-95D20F631784}"/>
    <cellStyle name="Normal 5 5 2 5 2 2" xfId="1352" xr:uid="{AB2CDF95-1AD9-41CF-AF9D-26A5E015FBDC}"/>
    <cellStyle name="Normal 5 5 2 5 3" xfId="1353" xr:uid="{19EA14A8-081C-4463-AE72-B94DE2658E24}"/>
    <cellStyle name="Normal 5 5 2 5 4" xfId="2893" xr:uid="{52692FF2-49BB-46DE-A5AA-A01CC99C9712}"/>
    <cellStyle name="Normal 5 5 2 6" xfId="1354" xr:uid="{A34200D6-B2A2-40FF-A1D0-A596A2340344}"/>
    <cellStyle name="Normal 5 5 2 6 2" xfId="1355" xr:uid="{38D9F63F-D2ED-4C0F-9961-8BD9D7CDC0FE}"/>
    <cellStyle name="Normal 5 5 2 6 3" xfId="2894" xr:uid="{5F08B096-66BF-4D26-99B4-F0FCF7AC1416}"/>
    <cellStyle name="Normal 5 5 2 6 4" xfId="2895" xr:uid="{77431A77-C299-44A0-A8C2-C3948A6FB29F}"/>
    <cellStyle name="Normal 5 5 2 7" xfId="1356" xr:uid="{8A7D5687-547F-49DB-9EAD-D0AA5634108B}"/>
    <cellStyle name="Normal 5 5 2 8" xfId="2896" xr:uid="{1D2043F3-3166-4219-8208-A0CB5B94B360}"/>
    <cellStyle name="Normal 5 5 2 9" xfId="2897" xr:uid="{3EE041BD-77D5-460B-B98C-74D542E8B703}"/>
    <cellStyle name="Normal 5 5 3" xfId="108" xr:uid="{677EA531-AF0A-4E73-9F74-54B3AC0AECB5}"/>
    <cellStyle name="Normal 5 5 3 2" xfId="109" xr:uid="{B5A5D33A-071D-4D10-B424-28AE8D4592F4}"/>
    <cellStyle name="Normal 5 5 3 2 2" xfId="568" xr:uid="{68EFB2DC-6960-43F0-89BB-3FEE5849529C}"/>
    <cellStyle name="Normal 5 5 3 2 2 2" xfId="1357" xr:uid="{159C4791-6256-40F2-A72B-D84BE6060A6D}"/>
    <cellStyle name="Normal 5 5 3 2 2 2 2" xfId="1358" xr:uid="{C2F41D9F-22A7-4FD0-BB63-3BB144D534B2}"/>
    <cellStyle name="Normal 5 5 3 2 2 2 2 2" xfId="4468" xr:uid="{829D27E7-6B24-45C6-B5B4-89B254EFACB2}"/>
    <cellStyle name="Normal 5 5 3 2 2 2 3" xfId="4469" xr:uid="{E0B6065D-1EE5-4BF9-BCFF-7ADE68AA15D1}"/>
    <cellStyle name="Normal 5 5 3 2 2 3" xfId="1359" xr:uid="{E0B67964-0247-4014-85E1-343D34FD023B}"/>
    <cellStyle name="Normal 5 5 3 2 2 3 2" xfId="4470" xr:uid="{9DAAACC0-745E-4513-A047-0FCED986F2DC}"/>
    <cellStyle name="Normal 5 5 3 2 2 4" xfId="2898" xr:uid="{DC5FF56C-D1C0-4C53-8396-072D9425677D}"/>
    <cellStyle name="Normal 5 5 3 2 3" xfId="1360" xr:uid="{30DEAAE2-1769-42E9-ADD8-21237EA24103}"/>
    <cellStyle name="Normal 5 5 3 2 3 2" xfId="1361" xr:uid="{419CDB75-0065-4E08-B091-82557836FC90}"/>
    <cellStyle name="Normal 5 5 3 2 3 2 2" xfId="4471" xr:uid="{E4EF1D3E-2089-4A15-B99B-E633FC7143DA}"/>
    <cellStyle name="Normal 5 5 3 2 3 3" xfId="2899" xr:uid="{3F3875AD-65AF-46A1-8F42-16D7621285A5}"/>
    <cellStyle name="Normal 5 5 3 2 3 4" xfId="2900" xr:uid="{FD5F4C53-2555-4018-AC11-D07C7CBF9D62}"/>
    <cellStyle name="Normal 5 5 3 2 4" xfId="1362" xr:uid="{8345047D-B941-4FEE-952A-0F1EC8FFB4F2}"/>
    <cellStyle name="Normal 5 5 3 2 4 2" xfId="4472" xr:uid="{BBE2E737-4AF3-463C-A82C-EC511F469F0E}"/>
    <cellStyle name="Normal 5 5 3 2 5" xfId="2901" xr:uid="{5BEBB07C-53F0-4F12-8004-0C6A6E51BF41}"/>
    <cellStyle name="Normal 5 5 3 2 6" xfId="2902" xr:uid="{8E89848D-D751-4DD0-9ECE-1AFB7C3537E0}"/>
    <cellStyle name="Normal 5 5 3 3" xfId="307" xr:uid="{9E5A67DB-0C63-431A-8878-E75FD46C57A9}"/>
    <cellStyle name="Normal 5 5 3 3 2" xfId="1363" xr:uid="{BE641FBD-45A3-4D26-AAA2-2D14EA29DFD7}"/>
    <cellStyle name="Normal 5 5 3 3 2 2" xfId="1364" xr:uid="{92DF250A-E96A-44A9-847C-929A357F9921}"/>
    <cellStyle name="Normal 5 5 3 3 2 2 2" xfId="4473" xr:uid="{03244B9C-A28F-4041-8175-7864A308AD42}"/>
    <cellStyle name="Normal 5 5 3 3 2 3" xfId="2903" xr:uid="{2E4A9918-0336-498D-ABCB-3482981B5CB3}"/>
    <cellStyle name="Normal 5 5 3 3 2 4" xfId="2904" xr:uid="{57227485-F87A-4F52-9E86-9A1FCD678A50}"/>
    <cellStyle name="Normal 5 5 3 3 3" xfId="1365" xr:uid="{612B6ED5-B2DD-44E9-A1DD-6705A9C72F64}"/>
    <cellStyle name="Normal 5 5 3 3 3 2" xfId="4474" xr:uid="{EA0FC9CD-4883-422F-A89A-5478FAE81BDE}"/>
    <cellStyle name="Normal 5 5 3 3 4" xfId="2905" xr:uid="{16470368-0D9A-4D22-B6B5-352E13B4CDB2}"/>
    <cellStyle name="Normal 5 5 3 3 5" xfId="2906" xr:uid="{D89DF9A7-43C4-46F3-B9BA-D0F4C66094E8}"/>
    <cellStyle name="Normal 5 5 3 4" xfId="1366" xr:uid="{915848BE-FB40-444D-A863-A5D4B0BC7DE0}"/>
    <cellStyle name="Normal 5 5 3 4 2" xfId="1367" xr:uid="{5BE02C7F-02D6-4515-9709-CB9099E78E83}"/>
    <cellStyle name="Normal 5 5 3 4 2 2" xfId="4475" xr:uid="{138FBCD5-E4BC-4262-8983-8B0B28913BBF}"/>
    <cellStyle name="Normal 5 5 3 4 3" xfId="2907" xr:uid="{43311890-F841-495C-8348-2CD73036852C}"/>
    <cellStyle name="Normal 5 5 3 4 4" xfId="2908" xr:uid="{B7AF03DD-519B-4F28-8BAE-4C465001A5A2}"/>
    <cellStyle name="Normal 5 5 3 5" xfId="1368" xr:uid="{C2E1D91E-4A7F-44AB-902A-FFDAB25B82CC}"/>
    <cellStyle name="Normal 5 5 3 5 2" xfId="2909" xr:uid="{D86078CE-774A-431F-BC7E-35C0388AA13E}"/>
    <cellStyle name="Normal 5 5 3 5 3" xfId="2910" xr:uid="{DDDD31B2-DB23-4576-89A8-CA9B057EA0B0}"/>
    <cellStyle name="Normal 5 5 3 5 4" xfId="2911" xr:uid="{7FCB1384-498B-4B32-92F2-204A18B256E3}"/>
    <cellStyle name="Normal 5 5 3 6" xfId="2912" xr:uid="{6F4AB4D5-9459-452F-8BF3-FF2B0C91D717}"/>
    <cellStyle name="Normal 5 5 3 7" xfId="2913" xr:uid="{0656D665-FF50-434B-ACDA-BAF5263499FE}"/>
    <cellStyle name="Normal 5 5 3 8" xfId="2914" xr:uid="{C4571D8E-3FB7-4211-B492-01B01E3B86D5}"/>
    <cellStyle name="Normal 5 5 4" xfId="110" xr:uid="{B564131B-8A7D-42C4-8888-AF2503BFFBCF}"/>
    <cellStyle name="Normal 5 5 4 2" xfId="569" xr:uid="{92C60ADB-1FDC-4469-8665-23521C16BBDB}"/>
    <cellStyle name="Normal 5 5 4 2 2" xfId="570" xr:uid="{4C523C0D-552D-4C84-83B6-B9BC3618767E}"/>
    <cellStyle name="Normal 5 5 4 2 2 2" xfId="1369" xr:uid="{450DA727-086D-4FD1-9977-B9007AB31321}"/>
    <cellStyle name="Normal 5 5 4 2 2 2 2" xfId="1370" xr:uid="{07CC1749-B4FE-4D60-81B2-648E587B6C5A}"/>
    <cellStyle name="Normal 5 5 4 2 2 3" xfId="1371" xr:uid="{039BEA36-7827-452F-898F-AFBCA34A9B6C}"/>
    <cellStyle name="Normal 5 5 4 2 2 4" xfId="2915" xr:uid="{1AEDD5C0-A8B3-4049-A968-D371A4EB36FD}"/>
    <cellStyle name="Normal 5 5 4 2 3" xfId="1372" xr:uid="{6961BF41-55E2-402A-8A20-74F8B80A15A3}"/>
    <cellStyle name="Normal 5 5 4 2 3 2" xfId="1373" xr:uid="{BCBA5200-F1FF-439A-9B15-BE8CF2A210DC}"/>
    <cellStyle name="Normal 5 5 4 2 4" xfId="1374" xr:uid="{50350145-526C-4807-942A-B7AAC4E90DAF}"/>
    <cellStyle name="Normal 5 5 4 2 5" xfId="2916" xr:uid="{70E3895B-52A5-4AAE-A3F1-F41949C286CD}"/>
    <cellStyle name="Normal 5 5 4 3" xfId="571" xr:uid="{ED3015D0-45A1-4EDA-8E68-7C3A41FB6562}"/>
    <cellStyle name="Normal 5 5 4 3 2" xfId="1375" xr:uid="{AB9438B6-24B4-4194-9967-FF1B3F82C195}"/>
    <cellStyle name="Normal 5 5 4 3 2 2" xfId="1376" xr:uid="{E509C8C6-F3CC-4F87-A469-34A7104CA9F5}"/>
    <cellStyle name="Normal 5 5 4 3 3" xfId="1377" xr:uid="{970C0FE8-211A-47D3-9222-0EB454588B8D}"/>
    <cellStyle name="Normal 5 5 4 3 4" xfId="2917" xr:uid="{0AA6B52F-5836-4167-A918-CF3EFD42FAF2}"/>
    <cellStyle name="Normal 5 5 4 4" xfId="1378" xr:uid="{4ECF3182-3141-43A6-960C-507F726B69E4}"/>
    <cellStyle name="Normal 5 5 4 4 2" xfId="1379" xr:uid="{2D4C6003-E5D9-43C8-A9D0-208711EE0E68}"/>
    <cellStyle name="Normal 5 5 4 4 3" xfId="2918" xr:uid="{D460AD43-BFED-4F6D-9757-871C6CEBCB7C}"/>
    <cellStyle name="Normal 5 5 4 4 4" xfId="2919" xr:uid="{2BA914D5-D9BF-4A9C-A989-6712B57CE45B}"/>
    <cellStyle name="Normal 5 5 4 5" xfId="1380" xr:uid="{BA343B52-D06B-4B40-A562-39CB4978693C}"/>
    <cellStyle name="Normal 5 5 4 6" xfId="2920" xr:uid="{7B59186E-AE82-42B9-80EF-93422132211F}"/>
    <cellStyle name="Normal 5 5 4 7" xfId="2921" xr:uid="{CC0DBAE9-1058-4CD1-8899-A04CC821A379}"/>
    <cellStyle name="Normal 5 5 5" xfId="308" xr:uid="{6F122925-5AD0-46F3-9522-6C31363133E2}"/>
    <cellStyle name="Normal 5 5 5 2" xfId="572" xr:uid="{0A528882-6CBE-45A7-B2EF-0EAAE7B97C61}"/>
    <cellStyle name="Normal 5 5 5 2 2" xfId="1381" xr:uid="{60D31ABC-FC27-4F72-A5E4-DE4782C78B6C}"/>
    <cellStyle name="Normal 5 5 5 2 2 2" xfId="1382" xr:uid="{83970EAB-4C37-41B7-A655-18A4465252FE}"/>
    <cellStyle name="Normal 5 5 5 2 3" xfId="1383" xr:uid="{B21662EF-FDD3-4589-AFD9-3842977A7E3A}"/>
    <cellStyle name="Normal 5 5 5 2 4" xfId="2922" xr:uid="{5F7489F2-0DE1-4284-8B4B-A64CF1F64F71}"/>
    <cellStyle name="Normal 5 5 5 3" xfId="1384" xr:uid="{D8FB19A9-1E90-42B4-98DE-864AE01DF1F1}"/>
    <cellStyle name="Normal 5 5 5 3 2" xfId="1385" xr:uid="{586A8C5E-A132-408E-95F0-5B3F92C0DF92}"/>
    <cellStyle name="Normal 5 5 5 3 3" xfId="2923" xr:uid="{21E276AE-3D0E-4E62-B6EB-BA5C86E746FC}"/>
    <cellStyle name="Normal 5 5 5 3 4" xfId="2924" xr:uid="{D46EC9CC-E625-4C6B-AF3C-7180F4307009}"/>
    <cellStyle name="Normal 5 5 5 4" xfId="1386" xr:uid="{B8832D9E-BD2D-4B8B-A927-777076C5AAE0}"/>
    <cellStyle name="Normal 5 5 5 5" xfId="2925" xr:uid="{8CED422C-60C7-44F5-B6FB-0797BA6ED56E}"/>
    <cellStyle name="Normal 5 5 5 6" xfId="2926" xr:uid="{3AC24CAB-4160-498F-8238-10AD05198D76}"/>
    <cellStyle name="Normal 5 5 6" xfId="309" xr:uid="{99B0677F-4FA2-4668-9CFA-65757194E7D7}"/>
    <cellStyle name="Normal 5 5 6 2" xfId="1387" xr:uid="{D0A0B29F-5A10-4067-8E9A-D2291403A706}"/>
    <cellStyle name="Normal 5 5 6 2 2" xfId="1388" xr:uid="{861EE1CA-622F-4374-9F5C-4D18020287B9}"/>
    <cellStyle name="Normal 5 5 6 2 3" xfId="2927" xr:uid="{D9669245-F082-44D4-AAAD-7335D7CCB51D}"/>
    <cellStyle name="Normal 5 5 6 2 4" xfId="2928" xr:uid="{08DB716D-5BF2-4229-9633-6E398C3C60BE}"/>
    <cellStyle name="Normal 5 5 6 3" xfId="1389" xr:uid="{3C40C39D-B350-4D39-9376-F715956721F8}"/>
    <cellStyle name="Normal 5 5 6 4" xfId="2929" xr:uid="{0D844595-CB8E-41B7-B445-40236768AA98}"/>
    <cellStyle name="Normal 5 5 6 5" xfId="2930" xr:uid="{1CCBA1DA-CD33-48B1-8A61-77681B7B4582}"/>
    <cellStyle name="Normal 5 5 7" xfId="1390" xr:uid="{CF8E42B8-A060-4796-ACF1-EB3C609E99CC}"/>
    <cellStyle name="Normal 5 5 7 2" xfId="1391" xr:uid="{2CAD7911-053F-4BA3-A260-0284ACA4DC87}"/>
    <cellStyle name="Normal 5 5 7 3" xfId="2931" xr:uid="{7497B4BB-2956-4109-A9BF-1567FBE208B4}"/>
    <cellStyle name="Normal 5 5 7 4" xfId="2932" xr:uid="{686C671B-7E2A-4AC7-BDB7-D49609F82CF8}"/>
    <cellStyle name="Normal 5 5 8" xfId="1392" xr:uid="{E209AF86-7D45-4235-830B-D00229E37501}"/>
    <cellStyle name="Normal 5 5 8 2" xfId="2933" xr:uid="{4CF2600F-DB3C-4294-964B-6A7736F62332}"/>
    <cellStyle name="Normal 5 5 8 3" xfId="2934" xr:uid="{0F4C0771-1C07-4513-B3ED-ACFA333E11A7}"/>
    <cellStyle name="Normal 5 5 8 4" xfId="2935" xr:uid="{82A180E9-D00E-43C9-B62D-E23A4E666C47}"/>
    <cellStyle name="Normal 5 5 9" xfId="2936" xr:uid="{12651086-1DCF-4C29-8309-68CDD7A202C8}"/>
    <cellStyle name="Normal 5 6" xfId="111" xr:uid="{04DCB16D-DBF4-4982-97D3-7C83B3EC38AB}"/>
    <cellStyle name="Normal 5 6 10" xfId="2937" xr:uid="{0E31B7C4-F381-4F91-8857-BC6E0C5E4E7C}"/>
    <cellStyle name="Normal 5 6 11" xfId="2938" xr:uid="{B3424ECF-4946-4100-92C1-A56B6312D7B4}"/>
    <cellStyle name="Normal 5 6 2" xfId="112" xr:uid="{FC08B9B6-7D55-453A-9789-F44E7B3DFF0B}"/>
    <cellStyle name="Normal 5 6 2 2" xfId="310" xr:uid="{7D23CFFB-1AB5-4361-9C78-A4B76E3288C3}"/>
    <cellStyle name="Normal 5 6 2 2 2" xfId="573" xr:uid="{43158F78-380B-4F17-B2D6-31C760C0D0A7}"/>
    <cellStyle name="Normal 5 6 2 2 2 2" xfId="574" xr:uid="{3A449B0E-78FC-492B-BDB1-6D35CB273975}"/>
    <cellStyle name="Normal 5 6 2 2 2 2 2" xfId="1393" xr:uid="{387F9FC0-46CD-44B0-BD21-146C6B5DEA4E}"/>
    <cellStyle name="Normal 5 6 2 2 2 2 3" xfId="2939" xr:uid="{E8AD0932-64E2-4118-943A-E7F223AE2E92}"/>
    <cellStyle name="Normal 5 6 2 2 2 2 4" xfId="2940" xr:uid="{9FBE4E84-03BC-4644-A507-A3110DBDD9F6}"/>
    <cellStyle name="Normal 5 6 2 2 2 3" xfId="1394" xr:uid="{379A0525-1B7B-4726-8109-BAD42E64A12B}"/>
    <cellStyle name="Normal 5 6 2 2 2 3 2" xfId="2941" xr:uid="{8BDE7EF1-FE5B-4636-9CF3-E828FAF02DD0}"/>
    <cellStyle name="Normal 5 6 2 2 2 3 3" xfId="2942" xr:uid="{8C572DC2-71B1-4980-8516-821A7CCFFE60}"/>
    <cellStyle name="Normal 5 6 2 2 2 3 4" xfId="2943" xr:uid="{F1E36D2F-7996-4E49-B051-71BB3789D0AB}"/>
    <cellStyle name="Normal 5 6 2 2 2 4" xfId="2944" xr:uid="{C7A9422F-929D-4792-ABB9-D182BCB41756}"/>
    <cellStyle name="Normal 5 6 2 2 2 5" xfId="2945" xr:uid="{EAE970C4-F701-47E3-A8C7-A25B0C1FEE4B}"/>
    <cellStyle name="Normal 5 6 2 2 2 6" xfId="2946" xr:uid="{FA0F096B-93C0-4B99-90CB-37052FC3B434}"/>
    <cellStyle name="Normal 5 6 2 2 3" xfId="575" xr:uid="{46C59149-D8AE-4EA7-93E7-8B4E839135CC}"/>
    <cellStyle name="Normal 5 6 2 2 3 2" xfId="1395" xr:uid="{81FDAB54-40E0-45DF-8526-05B649AD390B}"/>
    <cellStyle name="Normal 5 6 2 2 3 2 2" xfId="2947" xr:uid="{57C5CC5C-B08B-4AD7-A1ED-13B9E4AEA0DC}"/>
    <cellStyle name="Normal 5 6 2 2 3 2 3" xfId="2948" xr:uid="{D541939B-5E13-4EA3-BC06-6BCF84C2876A}"/>
    <cellStyle name="Normal 5 6 2 2 3 2 4" xfId="2949" xr:uid="{97A3BB81-E1B4-4AA9-A6A9-0259C9336612}"/>
    <cellStyle name="Normal 5 6 2 2 3 3" xfId="2950" xr:uid="{6ACCF6D2-7B39-443E-B0F9-939C0FE9E2CD}"/>
    <cellStyle name="Normal 5 6 2 2 3 4" xfId="2951" xr:uid="{2D26D855-235F-417A-A484-EEDF438EF074}"/>
    <cellStyle name="Normal 5 6 2 2 3 5" xfId="2952" xr:uid="{7A53076E-3D8C-4772-BB73-ADEB0A3DAB91}"/>
    <cellStyle name="Normal 5 6 2 2 4" xfId="1396" xr:uid="{16C4C2A9-EDED-4CE7-8157-4ACC6345CDA9}"/>
    <cellStyle name="Normal 5 6 2 2 4 2" xfId="2953" xr:uid="{B8BEAE04-D642-4A04-A783-C2D5BD9EE6FC}"/>
    <cellStyle name="Normal 5 6 2 2 4 3" xfId="2954" xr:uid="{0F01AF98-B1F1-4AF3-B5AE-C2AFB1EB0ADE}"/>
    <cellStyle name="Normal 5 6 2 2 4 4" xfId="2955" xr:uid="{A74B0272-CA5D-4112-931C-C4798E94719F}"/>
    <cellStyle name="Normal 5 6 2 2 5" xfId="2956" xr:uid="{FAA01B0C-45E0-44D2-8D56-F7B69DB054D4}"/>
    <cellStyle name="Normal 5 6 2 2 5 2" xfId="2957" xr:uid="{EDE862C9-2919-4215-BE5E-A7D7B5D45BE4}"/>
    <cellStyle name="Normal 5 6 2 2 5 3" xfId="2958" xr:uid="{43EF4C29-5CD3-476C-B851-496B422703F9}"/>
    <cellStyle name="Normal 5 6 2 2 5 4" xfId="2959" xr:uid="{E26A32D2-4D88-4487-B04B-155A410EAC3D}"/>
    <cellStyle name="Normal 5 6 2 2 6" xfId="2960" xr:uid="{72DC41C6-EABA-4DD1-BC21-B39DB52D0326}"/>
    <cellStyle name="Normal 5 6 2 2 7" xfId="2961" xr:uid="{78337B0F-BA64-4C2A-8029-63B9423AB8B5}"/>
    <cellStyle name="Normal 5 6 2 2 8" xfId="2962" xr:uid="{7B14864D-7B4E-41AA-8902-317B84F2976F}"/>
    <cellStyle name="Normal 5 6 2 3" xfId="576" xr:uid="{51A4DB67-4FB8-412F-AC1A-7504462C4A33}"/>
    <cellStyle name="Normal 5 6 2 3 2" xfId="577" xr:uid="{33FD05BF-A653-4840-976C-4FF47A417B51}"/>
    <cellStyle name="Normal 5 6 2 3 2 2" xfId="578" xr:uid="{F573ED5D-442A-4508-B745-AF4968276244}"/>
    <cellStyle name="Normal 5 6 2 3 2 3" xfId="2963" xr:uid="{1B0B6632-5D70-4CA6-963C-6C9239C689E0}"/>
    <cellStyle name="Normal 5 6 2 3 2 4" xfId="2964" xr:uid="{8783F91B-89D3-4F1B-9806-609E50549289}"/>
    <cellStyle name="Normal 5 6 2 3 3" xfId="579" xr:uid="{D9129D2B-8EA8-446B-8977-07F04304B9C0}"/>
    <cellStyle name="Normal 5 6 2 3 3 2" xfId="2965" xr:uid="{E6114A8A-9A11-4302-9E5C-75F1C6F2F302}"/>
    <cellStyle name="Normal 5 6 2 3 3 3" xfId="2966" xr:uid="{1AA75BEC-56FD-410C-98C9-2D474C6C2C14}"/>
    <cellStyle name="Normal 5 6 2 3 3 4" xfId="2967" xr:uid="{7F7B0B83-98A9-4C0F-A1F0-2B1140248929}"/>
    <cellStyle name="Normal 5 6 2 3 4" xfId="2968" xr:uid="{E9BCB0E2-9E20-406C-B490-91EF0A948D11}"/>
    <cellStyle name="Normal 5 6 2 3 5" xfId="2969" xr:uid="{CBB7ECE7-619E-40C7-A086-0E4B32B1E5E4}"/>
    <cellStyle name="Normal 5 6 2 3 6" xfId="2970" xr:uid="{FE02744B-D1F0-4472-A4C6-48B8B68B1440}"/>
    <cellStyle name="Normal 5 6 2 4" xfId="580" xr:uid="{3DA51A77-2E1A-4B76-A8CB-8C79B0232429}"/>
    <cellStyle name="Normal 5 6 2 4 2" xfId="581" xr:uid="{AFA655BC-B6CA-4C38-856C-480F25B733A1}"/>
    <cellStyle name="Normal 5 6 2 4 2 2" xfId="2971" xr:uid="{DC8B8620-1198-42F7-8A60-61E5508CF8C7}"/>
    <cellStyle name="Normal 5 6 2 4 2 3" xfId="2972" xr:uid="{42059264-ACCA-4EB2-B721-8189B66FF784}"/>
    <cellStyle name="Normal 5 6 2 4 2 4" xfId="2973" xr:uid="{A2F1617E-3358-4AD4-AFFA-63FD5228789A}"/>
    <cellStyle name="Normal 5 6 2 4 3" xfId="2974" xr:uid="{8CAC109C-432C-4833-A10B-E43FA488A0FF}"/>
    <cellStyle name="Normal 5 6 2 4 4" xfId="2975" xr:uid="{DB5E755C-A353-468B-AFDF-3E19245331BF}"/>
    <cellStyle name="Normal 5 6 2 4 5" xfId="2976" xr:uid="{A5C50D8C-E958-462F-8D05-47133A8D9173}"/>
    <cellStyle name="Normal 5 6 2 5" xfId="582" xr:uid="{8430B1ED-61DA-44BF-A60B-DD5EDA422A67}"/>
    <cellStyle name="Normal 5 6 2 5 2" xfId="2977" xr:uid="{EEE66583-A6B0-4E71-8169-C3F08E7D0CC7}"/>
    <cellStyle name="Normal 5 6 2 5 3" xfId="2978" xr:uid="{AC8E9AB2-B890-46C3-9E28-A8B030B0E634}"/>
    <cellStyle name="Normal 5 6 2 5 4" xfId="2979" xr:uid="{ABF5BC8E-2D86-4C64-9133-DB0EDE125AFC}"/>
    <cellStyle name="Normal 5 6 2 6" xfId="2980" xr:uid="{A636A3AC-911C-4DFF-9D95-D231CD3E82FD}"/>
    <cellStyle name="Normal 5 6 2 6 2" xfId="2981" xr:uid="{035F6DD6-CFE5-4D4F-8D5F-FDD006EB5D34}"/>
    <cellStyle name="Normal 5 6 2 6 3" xfId="2982" xr:uid="{116E62DF-9169-4F9E-91FE-EE20EA80FBD5}"/>
    <cellStyle name="Normal 5 6 2 6 4" xfId="2983" xr:uid="{6196FE4E-CAB8-4D88-8987-8D94E254F42E}"/>
    <cellStyle name="Normal 5 6 2 7" xfId="2984" xr:uid="{286F7313-45DF-4956-A7A7-FC430A2C58F8}"/>
    <cellStyle name="Normal 5 6 2 8" xfId="2985" xr:uid="{D7FE3917-CB79-4A6D-955A-82D86B853F9E}"/>
    <cellStyle name="Normal 5 6 2 9" xfId="2986" xr:uid="{5E836FED-6A82-42C6-9E03-9561280EDD1C}"/>
    <cellStyle name="Normal 5 6 3" xfId="311" xr:uid="{427B4515-0A4E-4E9F-AA4F-0F6318234662}"/>
    <cellStyle name="Normal 5 6 3 2" xfId="583" xr:uid="{0814522A-38B8-4E46-8118-0FD4F47FFED6}"/>
    <cellStyle name="Normal 5 6 3 2 2" xfId="584" xr:uid="{52532EE6-6596-416F-9903-59D47784C87C}"/>
    <cellStyle name="Normal 5 6 3 2 2 2" xfId="1397" xr:uid="{406B26AB-1B8E-4FAA-B0AF-AF692743342F}"/>
    <cellStyle name="Normal 5 6 3 2 2 2 2" xfId="1398" xr:uid="{1328D4BE-A382-43C1-BB06-C62DBBA6BA0B}"/>
    <cellStyle name="Normal 5 6 3 2 2 3" xfId="1399" xr:uid="{A8F34614-0043-41C6-A155-F41A427A05A9}"/>
    <cellStyle name="Normal 5 6 3 2 2 4" xfId="2987" xr:uid="{DBFE9530-142C-4F17-B8BD-58BE64554497}"/>
    <cellStyle name="Normal 5 6 3 2 3" xfId="1400" xr:uid="{8D47B9A4-CD4B-438C-9AE2-EC2B84B8611F}"/>
    <cellStyle name="Normal 5 6 3 2 3 2" xfId="1401" xr:uid="{5E7F5598-F799-4CEA-A9FF-1E46F1C59251}"/>
    <cellStyle name="Normal 5 6 3 2 3 3" xfId="2988" xr:uid="{272317D3-7057-4709-8A40-138206A7BFA6}"/>
    <cellStyle name="Normal 5 6 3 2 3 4" xfId="2989" xr:uid="{DDEFA81A-C37C-4BBF-8FFF-D09629C28C80}"/>
    <cellStyle name="Normal 5 6 3 2 4" xfId="1402" xr:uid="{67E5BAFD-1FEF-44AD-B1D3-C3D38B8C7B57}"/>
    <cellStyle name="Normal 5 6 3 2 5" xfId="2990" xr:uid="{6B105EE1-837B-47E1-AF61-07EAEEFFC91E}"/>
    <cellStyle name="Normal 5 6 3 2 6" xfId="2991" xr:uid="{8921D1F3-BA8C-4831-9893-AF30906DDDE9}"/>
    <cellStyle name="Normal 5 6 3 3" xfId="585" xr:uid="{B1026E74-5408-4312-9697-F307D619E9DA}"/>
    <cellStyle name="Normal 5 6 3 3 2" xfId="1403" xr:uid="{B7866FBF-21D4-4E72-A698-18460BB6E7F7}"/>
    <cellStyle name="Normal 5 6 3 3 2 2" xfId="1404" xr:uid="{440CDB5F-1F7E-4745-BD89-634993EF3B05}"/>
    <cellStyle name="Normal 5 6 3 3 2 3" xfId="2992" xr:uid="{2C798019-7872-4D27-8593-0D3929D5F9B8}"/>
    <cellStyle name="Normal 5 6 3 3 2 4" xfId="2993" xr:uid="{D642E7B0-BB8C-4C07-B918-FEFBC4BA426E}"/>
    <cellStyle name="Normal 5 6 3 3 3" xfId="1405" xr:uid="{C21BFB37-3135-4EF5-91D6-F849F57860BC}"/>
    <cellStyle name="Normal 5 6 3 3 4" xfId="2994" xr:uid="{AB564586-A54F-4176-9388-DAC53FB22765}"/>
    <cellStyle name="Normal 5 6 3 3 5" xfId="2995" xr:uid="{C16B6017-35A8-4C6B-B369-83E0831F358A}"/>
    <cellStyle name="Normal 5 6 3 4" xfId="1406" xr:uid="{63284514-CCDE-4360-A25A-9B99358B4F46}"/>
    <cellStyle name="Normal 5 6 3 4 2" xfId="1407" xr:uid="{AB669A63-9076-4923-B4D3-4EB4A48C2887}"/>
    <cellStyle name="Normal 5 6 3 4 3" xfId="2996" xr:uid="{3EFCEBEA-2485-44B0-9E8E-E1200A64AFD1}"/>
    <cellStyle name="Normal 5 6 3 4 4" xfId="2997" xr:uid="{5D380219-B61B-4E5A-8F62-D029718F25C3}"/>
    <cellStyle name="Normal 5 6 3 5" xfId="1408" xr:uid="{D18B3937-D673-4C53-B6AC-B8B9C9BED3FE}"/>
    <cellStyle name="Normal 5 6 3 5 2" xfId="2998" xr:uid="{3B8EAC3C-D64F-4BE2-8437-38F46B097517}"/>
    <cellStyle name="Normal 5 6 3 5 3" xfId="2999" xr:uid="{711AC6E5-751C-4B56-943F-26D6A0391AC8}"/>
    <cellStyle name="Normal 5 6 3 5 4" xfId="3000" xr:uid="{5AFF9FEA-8DF9-4F85-ADDB-DAEDEA3B2B44}"/>
    <cellStyle name="Normal 5 6 3 6" xfId="3001" xr:uid="{2FA9E233-C121-4386-B825-BA1C752FB245}"/>
    <cellStyle name="Normal 5 6 3 7" xfId="3002" xr:uid="{4B879601-E3A8-44B1-8D93-8FBE22891D17}"/>
    <cellStyle name="Normal 5 6 3 8" xfId="3003" xr:uid="{A4F56485-C874-4F74-BED4-9EF7627E6BBA}"/>
    <cellStyle name="Normal 5 6 4" xfId="312" xr:uid="{1D6C067B-F224-4E81-AEA4-E11BEABA68AD}"/>
    <cellStyle name="Normal 5 6 4 2" xfId="586" xr:uid="{6C420EF6-A372-43E1-9805-12AA9DF9E3F0}"/>
    <cellStyle name="Normal 5 6 4 2 2" xfId="587" xr:uid="{76509BBD-3A92-4C72-B914-F1229E03C094}"/>
    <cellStyle name="Normal 5 6 4 2 2 2" xfId="1409" xr:uid="{2D848FC1-0051-45BB-8930-FE5CE9818E8D}"/>
    <cellStyle name="Normal 5 6 4 2 2 3" xfId="3004" xr:uid="{AFD87490-2E1B-471B-9653-59561CAC89D2}"/>
    <cellStyle name="Normal 5 6 4 2 2 4" xfId="3005" xr:uid="{5FBE4FCC-BEE1-419F-BEAA-52698F0B68AB}"/>
    <cellStyle name="Normal 5 6 4 2 3" xfId="1410" xr:uid="{DB768D23-7248-46D8-BB21-11CDFD744067}"/>
    <cellStyle name="Normal 5 6 4 2 4" xfId="3006" xr:uid="{A562536C-A2B0-42C5-86CD-5E6BF2924BAD}"/>
    <cellStyle name="Normal 5 6 4 2 5" xfId="3007" xr:uid="{7912C6AD-1E03-4CDD-9CF4-016EE314251B}"/>
    <cellStyle name="Normal 5 6 4 3" xfId="588" xr:uid="{A37CC916-8856-4091-93FD-CDE9294834DA}"/>
    <cellStyle name="Normal 5 6 4 3 2" xfId="1411" xr:uid="{C6D5990E-67C5-45DB-A1EA-36CF6DB2D710}"/>
    <cellStyle name="Normal 5 6 4 3 3" xfId="3008" xr:uid="{79A21CFF-C162-4330-B568-090305D2B003}"/>
    <cellStyle name="Normal 5 6 4 3 4" xfId="3009" xr:uid="{81E54696-FC3E-4579-A681-05E2E950BA32}"/>
    <cellStyle name="Normal 5 6 4 4" xfId="1412" xr:uid="{5FAFC390-B56A-4897-9166-318F07189D27}"/>
    <cellStyle name="Normal 5 6 4 4 2" xfId="3010" xr:uid="{5E654E4E-9B6D-4C09-ADDF-6BFD9A62E83B}"/>
    <cellStyle name="Normal 5 6 4 4 3" xfId="3011" xr:uid="{4CD9BDD1-31B4-4DDE-A473-409ED17D5735}"/>
    <cellStyle name="Normal 5 6 4 4 4" xfId="3012" xr:uid="{B58C7EE9-2F61-4FCB-BC91-0E2B6613F6C1}"/>
    <cellStyle name="Normal 5 6 4 5" xfId="3013" xr:uid="{05A53846-DE1B-444B-AD51-09C78F65E2DB}"/>
    <cellStyle name="Normal 5 6 4 6" xfId="3014" xr:uid="{83626400-6AFE-4D1E-9694-9719D6F7F5DD}"/>
    <cellStyle name="Normal 5 6 4 7" xfId="3015" xr:uid="{5C2325C3-793B-4680-81DA-80C818B14AF3}"/>
    <cellStyle name="Normal 5 6 5" xfId="313" xr:uid="{23D909E4-C399-4D3E-B081-D35F648969DC}"/>
    <cellStyle name="Normal 5 6 5 2" xfId="589" xr:uid="{E2C909F2-4143-4C65-8C18-9BDAA4C98F3A}"/>
    <cellStyle name="Normal 5 6 5 2 2" xfId="1413" xr:uid="{0888B8F5-F61C-4E53-AB3F-2064AA9A15E7}"/>
    <cellStyle name="Normal 5 6 5 2 3" xfId="3016" xr:uid="{8FFDCB84-F393-4708-9A44-C9AA84E571E5}"/>
    <cellStyle name="Normal 5 6 5 2 4" xfId="3017" xr:uid="{CEF03116-360A-46A2-8525-BECF6880419A}"/>
    <cellStyle name="Normal 5 6 5 3" xfId="1414" xr:uid="{BC189A07-B21C-4E84-A39D-9DD627084BE4}"/>
    <cellStyle name="Normal 5 6 5 3 2" xfId="3018" xr:uid="{D831E405-F51C-4AE2-A177-82C4F36ADF46}"/>
    <cellStyle name="Normal 5 6 5 3 3" xfId="3019" xr:uid="{DEF0A217-3108-4B83-8A4D-BF71A710BC55}"/>
    <cellStyle name="Normal 5 6 5 3 4" xfId="3020" xr:uid="{C1D53942-CE53-4265-B2A6-C20B8ED2A65F}"/>
    <cellStyle name="Normal 5 6 5 4" xfId="3021" xr:uid="{3538E484-395A-4CC8-9F88-FF8C8D09404C}"/>
    <cellStyle name="Normal 5 6 5 5" xfId="3022" xr:uid="{5008BC6D-2B8D-4976-9C23-464C743F027F}"/>
    <cellStyle name="Normal 5 6 5 6" xfId="3023" xr:uid="{0B0A3D97-48D3-4D9D-A0B0-64D91A0857AA}"/>
    <cellStyle name="Normal 5 6 6" xfId="590" xr:uid="{F5223C24-0976-409F-8852-8B5D49AA73D8}"/>
    <cellStyle name="Normal 5 6 6 2" xfId="1415" xr:uid="{F11B5671-E85B-4CE3-9A9C-AFA156C8F885}"/>
    <cellStyle name="Normal 5 6 6 2 2" xfId="3024" xr:uid="{C8E89B40-C390-493D-B0B5-977A6E6B1AD7}"/>
    <cellStyle name="Normal 5 6 6 2 3" xfId="3025" xr:uid="{D15422EC-FF99-4A16-AC23-24F6A1A4CBB6}"/>
    <cellStyle name="Normal 5 6 6 2 4" xfId="3026" xr:uid="{BDCBE01A-06D0-408D-A9F5-A6F35C38C7F3}"/>
    <cellStyle name="Normal 5 6 6 3" xfId="3027" xr:uid="{3ACE1C1D-114F-4159-BAE7-95A1064FDC87}"/>
    <cellStyle name="Normal 5 6 6 4" xfId="3028" xr:uid="{91D1D274-0B55-4EE9-856C-3B8C8CF2418B}"/>
    <cellStyle name="Normal 5 6 6 5" xfId="3029" xr:uid="{9AEB4F17-7376-454D-BC46-FF060D64785A}"/>
    <cellStyle name="Normal 5 6 7" xfId="1416" xr:uid="{397E84B1-52AF-4161-80CA-F79F98A9C509}"/>
    <cellStyle name="Normal 5 6 7 2" xfId="3030" xr:uid="{6FCE359E-F1EF-421B-A001-FD8953E2DD5A}"/>
    <cellStyle name="Normal 5 6 7 3" xfId="3031" xr:uid="{A69398BA-EFD7-4912-B886-1B617E1E8CEB}"/>
    <cellStyle name="Normal 5 6 7 4" xfId="3032" xr:uid="{D60CC753-E7FF-42E3-9E21-8D77AB4F6668}"/>
    <cellStyle name="Normal 5 6 8" xfId="3033" xr:uid="{F54CC78B-85C2-46E1-B650-451EEB8BE4EE}"/>
    <cellStyle name="Normal 5 6 8 2" xfId="3034" xr:uid="{A426B287-87CA-415B-9AA3-A7E5CCB15D13}"/>
    <cellStyle name="Normal 5 6 8 3" xfId="3035" xr:uid="{0DDDED32-7904-4A01-8BBE-862FE7375558}"/>
    <cellStyle name="Normal 5 6 8 4" xfId="3036" xr:uid="{F6EEE1A3-CB72-489A-82A9-3EFC41EF4250}"/>
    <cellStyle name="Normal 5 6 9" xfId="3037" xr:uid="{2EED4B6C-6B34-43DC-ADE3-63D0F1BFB85E}"/>
    <cellStyle name="Normal 5 7" xfId="113" xr:uid="{0A1DFCFB-A4CD-4F03-89C3-BBA712FD99F0}"/>
    <cellStyle name="Normal 5 7 2" xfId="114" xr:uid="{B072A5CB-3A99-463C-920A-9F900B726AD6}"/>
    <cellStyle name="Normal 5 7 2 2" xfId="314" xr:uid="{A18485C7-A0C9-45DA-9F28-E1F78BC28CFA}"/>
    <cellStyle name="Normal 5 7 2 2 2" xfId="591" xr:uid="{D9C4FCA4-DABB-40A5-8F9A-B6BF7838B9E6}"/>
    <cellStyle name="Normal 5 7 2 2 2 2" xfId="1417" xr:uid="{3260F4EC-E3E1-4DA3-88CC-FF8A6FC6E25F}"/>
    <cellStyle name="Normal 5 7 2 2 2 3" xfId="3038" xr:uid="{A7DB821D-E2F8-4801-B17C-EED7F529D09B}"/>
    <cellStyle name="Normal 5 7 2 2 2 4" xfId="3039" xr:uid="{DDCBF8D2-32E1-43AA-8F9F-1068E305EE00}"/>
    <cellStyle name="Normal 5 7 2 2 3" xfId="1418" xr:uid="{A50498CA-A4C1-4218-8BA0-AD5A2048DF10}"/>
    <cellStyle name="Normal 5 7 2 2 3 2" xfId="3040" xr:uid="{D2DD18ED-FCDB-416D-B270-1EC0C8A2E419}"/>
    <cellStyle name="Normal 5 7 2 2 3 3" xfId="3041" xr:uid="{0AA2F556-6C5D-4436-A7A7-DEC9A257D658}"/>
    <cellStyle name="Normal 5 7 2 2 3 4" xfId="3042" xr:uid="{A448E246-A407-4D77-97CC-6DF2E4512566}"/>
    <cellStyle name="Normal 5 7 2 2 4" xfId="3043" xr:uid="{DAFE3586-A990-4FD0-88E7-D077DCB3A2C5}"/>
    <cellStyle name="Normal 5 7 2 2 5" xfId="3044" xr:uid="{48396CC0-9739-4DBA-9742-243959882FC7}"/>
    <cellStyle name="Normal 5 7 2 2 6" xfId="3045" xr:uid="{4B644C24-057D-436F-9AE9-461C3C4DF58F}"/>
    <cellStyle name="Normal 5 7 2 3" xfId="592" xr:uid="{585CFF3B-BDF2-4C0B-8927-57DE6249519B}"/>
    <cellStyle name="Normal 5 7 2 3 2" xfId="1419" xr:uid="{EC7C1845-F730-4A2E-8F5F-C81D7455CC8D}"/>
    <cellStyle name="Normal 5 7 2 3 2 2" xfId="3046" xr:uid="{597C4587-FCE2-4604-B6C6-A1ED813C56E6}"/>
    <cellStyle name="Normal 5 7 2 3 2 3" xfId="3047" xr:uid="{2D7C28BB-D82E-4742-8E47-330A35E2B6EC}"/>
    <cellStyle name="Normal 5 7 2 3 2 4" xfId="3048" xr:uid="{CB012044-3445-49B9-B295-8C82697E6A8E}"/>
    <cellStyle name="Normal 5 7 2 3 3" xfId="3049" xr:uid="{8F56DA47-CCA2-4AEA-BB46-972E755C0EB1}"/>
    <cellStyle name="Normal 5 7 2 3 4" xfId="3050" xr:uid="{1A997C79-2C52-406E-B647-B89294FA549D}"/>
    <cellStyle name="Normal 5 7 2 3 5" xfId="3051" xr:uid="{4C2E677B-8B82-4D2B-A360-6A98BB53A442}"/>
    <cellStyle name="Normal 5 7 2 4" xfId="1420" xr:uid="{523D6A16-A69E-42B6-A56A-D2A219615FC3}"/>
    <cellStyle name="Normal 5 7 2 4 2" xfId="3052" xr:uid="{9D869402-DB88-4098-A663-EFCE95F3F212}"/>
    <cellStyle name="Normal 5 7 2 4 3" xfId="3053" xr:uid="{BECC22A4-84CB-492A-9CDB-86D76E5635B2}"/>
    <cellStyle name="Normal 5 7 2 4 4" xfId="3054" xr:uid="{D80765C1-2238-4356-9D3B-E4D8E99C5D00}"/>
    <cellStyle name="Normal 5 7 2 5" xfId="3055" xr:uid="{8A54A378-FC33-463B-8AAE-9FCD464FC862}"/>
    <cellStyle name="Normal 5 7 2 5 2" xfId="3056" xr:uid="{0BDC2F14-5A7E-4418-A5B1-A7A6863D046B}"/>
    <cellStyle name="Normal 5 7 2 5 3" xfId="3057" xr:uid="{14E681C3-614D-4148-BFCC-1E6A2E18CB74}"/>
    <cellStyle name="Normal 5 7 2 5 4" xfId="3058" xr:uid="{CCF491CC-52C1-4B24-913F-AEF7C5CF1D8C}"/>
    <cellStyle name="Normal 5 7 2 6" xfId="3059" xr:uid="{4FE15CF9-3707-4EF3-9892-B6CEFBA339CE}"/>
    <cellStyle name="Normal 5 7 2 7" xfId="3060" xr:uid="{D94871E6-6654-43E7-9502-61BF71679296}"/>
    <cellStyle name="Normal 5 7 2 8" xfId="3061" xr:uid="{D5DF3D36-296D-402C-AA27-EDE68A4F1AFA}"/>
    <cellStyle name="Normal 5 7 3" xfId="315" xr:uid="{E0224D8D-E4B4-49B7-8BDD-CD702E9B7CF0}"/>
    <cellStyle name="Normal 5 7 3 2" xfId="593" xr:uid="{950488A8-E9DC-4E36-8C57-2B4A4139E54C}"/>
    <cellStyle name="Normal 5 7 3 2 2" xfId="594" xr:uid="{65AAD509-92BB-4E0D-8EA0-74B025D2BC7F}"/>
    <cellStyle name="Normal 5 7 3 2 3" xfId="3062" xr:uid="{62162993-1FBC-46B0-B57D-A330478B75AE}"/>
    <cellStyle name="Normal 5 7 3 2 4" xfId="3063" xr:uid="{FFF2434B-E1A1-48A3-BD28-772D3F39CF89}"/>
    <cellStyle name="Normal 5 7 3 3" xfId="595" xr:uid="{2A611C04-A9A6-4C41-93F0-DC8FAD699AAF}"/>
    <cellStyle name="Normal 5 7 3 3 2" xfId="3064" xr:uid="{8B86C643-246F-4617-8110-52B7B88E32E3}"/>
    <cellStyle name="Normal 5 7 3 3 3" xfId="3065" xr:uid="{695109B9-40F9-4589-B18D-4A72CD876E77}"/>
    <cellStyle name="Normal 5 7 3 3 4" xfId="3066" xr:uid="{169CE3BD-2BDA-4F61-847A-935BFA9F6D29}"/>
    <cellStyle name="Normal 5 7 3 4" xfId="3067" xr:uid="{E3C10C22-B97F-499E-8339-3DF3AC67F50C}"/>
    <cellStyle name="Normal 5 7 3 5" xfId="3068" xr:uid="{C98CDAC0-EC24-4BA3-B03E-F68E1838C4B2}"/>
    <cellStyle name="Normal 5 7 3 6" xfId="3069" xr:uid="{45A28851-4181-4BCC-8409-488C0862FA73}"/>
    <cellStyle name="Normal 5 7 4" xfId="316" xr:uid="{410EBB9A-B6EB-404F-9974-83E0E907DBF7}"/>
    <cellStyle name="Normal 5 7 4 2" xfId="596" xr:uid="{1C42B487-2203-4A63-AF3F-42356E0E1640}"/>
    <cellStyle name="Normal 5 7 4 2 2" xfId="3070" xr:uid="{1C2CCF8A-1AC7-4857-8272-38B98F48405B}"/>
    <cellStyle name="Normal 5 7 4 2 3" xfId="3071" xr:uid="{D9DB07A6-228F-45B4-B939-EB814566C110}"/>
    <cellStyle name="Normal 5 7 4 2 4" xfId="3072" xr:uid="{0C961D70-B160-4D08-A0A3-FDC7832C52B5}"/>
    <cellStyle name="Normal 5 7 4 3" xfId="3073" xr:uid="{CC11E22E-EBA6-44DE-9C0B-3476B49624FA}"/>
    <cellStyle name="Normal 5 7 4 4" xfId="3074" xr:uid="{05DF23C5-073D-4048-9E69-890CA5BABC9F}"/>
    <cellStyle name="Normal 5 7 4 5" xfId="3075" xr:uid="{9BEFD2B2-699D-4959-A472-60A65C4B3996}"/>
    <cellStyle name="Normal 5 7 5" xfId="597" xr:uid="{513F12EF-3198-4B58-AC70-F9B1B7DFE150}"/>
    <cellStyle name="Normal 5 7 5 2" xfId="3076" xr:uid="{316E2681-34DD-4B4E-A2E5-6057A7ED09F4}"/>
    <cellStyle name="Normal 5 7 5 3" xfId="3077" xr:uid="{9F80BA38-4F2E-4B40-939C-19DD7BAAD240}"/>
    <cellStyle name="Normal 5 7 5 4" xfId="3078" xr:uid="{FB5CE885-0E06-478C-893E-35384BF3BF0F}"/>
    <cellStyle name="Normal 5 7 6" xfId="3079" xr:uid="{6DF01C98-2062-4BB7-8D3D-1E2BE355A8AE}"/>
    <cellStyle name="Normal 5 7 6 2" xfId="3080" xr:uid="{A3DD1131-76D8-466A-B436-8583422E16B1}"/>
    <cellStyle name="Normal 5 7 6 3" xfId="3081" xr:uid="{84B2E787-E55A-4BCF-9FF7-B337B3EB3318}"/>
    <cellStyle name="Normal 5 7 6 4" xfId="3082" xr:uid="{3EF0BB5B-0C5C-492E-BC9B-E710E0FCC8B4}"/>
    <cellStyle name="Normal 5 7 7" xfId="3083" xr:uid="{677F1496-F90E-45C8-93BC-86E393D3B973}"/>
    <cellStyle name="Normal 5 7 8" xfId="3084" xr:uid="{BAFC39C7-37E9-4F0B-8B4B-9EE4F8462D1D}"/>
    <cellStyle name="Normal 5 7 9" xfId="3085" xr:uid="{69322BA9-689D-4D1D-97AB-E439E099D5D4}"/>
    <cellStyle name="Normal 5 8" xfId="115" xr:uid="{3FA9B684-600B-4223-9695-9EEF73D46BBA}"/>
    <cellStyle name="Normal 5 8 2" xfId="317" xr:uid="{8C41997B-4EB7-4A56-B1DD-6E0A4381443A}"/>
    <cellStyle name="Normal 5 8 2 2" xfId="598" xr:uid="{7B3E3546-9D3C-4C89-859E-18FB6533EFAE}"/>
    <cellStyle name="Normal 5 8 2 2 2" xfId="1421" xr:uid="{8565B70A-2653-4B49-BD1F-D37616684F4F}"/>
    <cellStyle name="Normal 5 8 2 2 2 2" xfId="1422" xr:uid="{4592D23B-05BF-4834-8A89-858058B76EC9}"/>
    <cellStyle name="Normal 5 8 2 2 3" xfId="1423" xr:uid="{4A3016EB-40B4-4255-96B5-1DE3877D87E6}"/>
    <cellStyle name="Normal 5 8 2 2 4" xfId="3086" xr:uid="{7782FE66-6742-41B6-BC78-5CE5563FCED5}"/>
    <cellStyle name="Normal 5 8 2 3" xfId="1424" xr:uid="{AE1CD64C-8B7F-4A0A-B90A-A24A8836CC65}"/>
    <cellStyle name="Normal 5 8 2 3 2" xfId="1425" xr:uid="{08C02A9C-8DD2-44DD-9AC0-04677CB485D2}"/>
    <cellStyle name="Normal 5 8 2 3 3" xfId="3087" xr:uid="{01FAD5B7-E0CA-4171-86E3-56837E94F443}"/>
    <cellStyle name="Normal 5 8 2 3 4" xfId="3088" xr:uid="{D5EF13E8-7176-49E8-8C58-E5B840623E82}"/>
    <cellStyle name="Normal 5 8 2 4" xfId="1426" xr:uid="{81FE0675-CE98-4C90-ACFF-056EEE85A4D3}"/>
    <cellStyle name="Normal 5 8 2 5" xfId="3089" xr:uid="{225FB33F-8EAE-4496-A070-08BA45723A4B}"/>
    <cellStyle name="Normal 5 8 2 6" xfId="3090" xr:uid="{26E46F85-7500-48C2-B333-3CF74669F323}"/>
    <cellStyle name="Normal 5 8 3" xfId="599" xr:uid="{7B2F58AC-C3DC-44CB-A885-A0127685540D}"/>
    <cellStyle name="Normal 5 8 3 2" xfId="1427" xr:uid="{CEC3F9E2-023D-4B5B-9C75-78A2BDE2DEAB}"/>
    <cellStyle name="Normal 5 8 3 2 2" xfId="1428" xr:uid="{6A464AA7-8C69-4792-A988-2B3B19886EA4}"/>
    <cellStyle name="Normal 5 8 3 2 3" xfId="3091" xr:uid="{AA46713D-2D88-4DBD-A8DA-1254E8FA1E93}"/>
    <cellStyle name="Normal 5 8 3 2 4" xfId="3092" xr:uid="{641428CC-652A-4B8C-8A9C-E515E8B9934B}"/>
    <cellStyle name="Normal 5 8 3 3" xfId="1429" xr:uid="{845316E0-F2B4-4D25-9464-BE7A13E5FE04}"/>
    <cellStyle name="Normal 5 8 3 4" xfId="3093" xr:uid="{DEFB551F-9716-4915-B177-A946E94D884F}"/>
    <cellStyle name="Normal 5 8 3 5" xfId="3094" xr:uid="{8B8267E9-DD74-49E2-863B-9D3B7C2CFDBC}"/>
    <cellStyle name="Normal 5 8 4" xfId="1430" xr:uid="{5B8920A6-5886-47E3-959A-19AD72609940}"/>
    <cellStyle name="Normal 5 8 4 2" xfId="1431" xr:uid="{303EF988-48F6-42AE-8516-09290AE2EDA5}"/>
    <cellStyle name="Normal 5 8 4 3" xfId="3095" xr:uid="{70AB0A5D-9B5C-4203-AD35-70240FD30DD6}"/>
    <cellStyle name="Normal 5 8 4 4" xfId="3096" xr:uid="{819EF1BE-E817-4DE4-8613-5F2CA86BF1F1}"/>
    <cellStyle name="Normal 5 8 5" xfId="1432" xr:uid="{5F411487-0687-47BE-88F2-CEB1C78A10C0}"/>
    <cellStyle name="Normal 5 8 5 2" xfId="3097" xr:uid="{1C7DA476-C4DD-44CB-9073-1DCE5C803233}"/>
    <cellStyle name="Normal 5 8 5 3" xfId="3098" xr:uid="{6D8151AE-1CF5-4F0C-8A73-374FF2AF2F2C}"/>
    <cellStyle name="Normal 5 8 5 4" xfId="3099" xr:uid="{43DAEF19-8E74-4C38-921C-3F753E2675BB}"/>
    <cellStyle name="Normal 5 8 6" xfId="3100" xr:uid="{ECBBC408-CF4A-406F-A9B1-707B66D10EE8}"/>
    <cellStyle name="Normal 5 8 7" xfId="3101" xr:uid="{B59F352C-0ECF-4E29-A352-215A686BDA98}"/>
    <cellStyle name="Normal 5 8 8" xfId="3102" xr:uid="{86D10A00-D236-43DD-87B9-FC305A8ABF36}"/>
    <cellStyle name="Normal 5 9" xfId="318" xr:uid="{79C20F3C-3D7A-491B-86F1-69CBC7498740}"/>
    <cellStyle name="Normal 5 9 2" xfId="600" xr:uid="{AC02BB97-2A56-4A7B-8B3F-30B94DC20E29}"/>
    <cellStyle name="Normal 5 9 2 2" xfId="601" xr:uid="{036B9F3C-88FC-4A25-9ECA-02EF05072E9A}"/>
    <cellStyle name="Normal 5 9 2 2 2" xfId="1433" xr:uid="{432B9481-B7FE-420E-ABF7-A94B9CCFB514}"/>
    <cellStyle name="Normal 5 9 2 2 3" xfId="3103" xr:uid="{2201150A-4821-4059-9A98-6CBFDC4CF1D1}"/>
    <cellStyle name="Normal 5 9 2 2 4" xfId="3104" xr:uid="{54E4CA23-1651-47D4-B29D-978DBB31B111}"/>
    <cellStyle name="Normal 5 9 2 3" xfId="1434" xr:uid="{446DE25D-A24B-4083-A940-FB8B2A01C5F3}"/>
    <cellStyle name="Normal 5 9 2 4" xfId="3105" xr:uid="{F05AA315-2E69-44E1-8A52-2CA00F4BAAD2}"/>
    <cellStyle name="Normal 5 9 2 5" xfId="3106" xr:uid="{91647EC7-862E-480D-9AFE-EC80AF0ABF6C}"/>
    <cellStyle name="Normal 5 9 3" xfId="602" xr:uid="{95DF7472-AAAB-4163-8940-E946843899F8}"/>
    <cellStyle name="Normal 5 9 3 2" xfId="1435" xr:uid="{C5D9CE35-6B9A-49E4-8985-F8B39A7FA6D3}"/>
    <cellStyle name="Normal 5 9 3 3" xfId="3107" xr:uid="{86C54457-3781-498F-91A6-8E55B81353DB}"/>
    <cellStyle name="Normal 5 9 3 4" xfId="3108" xr:uid="{8AF5D66E-216F-4A40-8482-67139CD28A6E}"/>
    <cellStyle name="Normal 5 9 4" xfId="1436" xr:uid="{8DD157E7-7479-4881-ABF9-CA8778A01739}"/>
    <cellStyle name="Normal 5 9 4 2" xfId="3109" xr:uid="{945EDD13-EAD2-4EB5-B475-9728BFDDB51D}"/>
    <cellStyle name="Normal 5 9 4 3" xfId="3110" xr:uid="{39E747A6-D010-4AA5-A893-97241D20F496}"/>
    <cellStyle name="Normal 5 9 4 4" xfId="3111" xr:uid="{35AC1C0D-3C7E-42EB-BA10-FFEB071EDC5D}"/>
    <cellStyle name="Normal 5 9 5" xfId="3112" xr:uid="{87CCA2AB-0065-48CF-BD6B-7A6972913589}"/>
    <cellStyle name="Normal 5 9 6" xfId="3113" xr:uid="{EC0CE920-A0E7-4C98-BDF5-AB0AF6AE37F6}"/>
    <cellStyle name="Normal 5 9 7" xfId="3114" xr:uid="{13CAC079-6BD5-4BE3-9A59-9ECB49F447E5}"/>
    <cellStyle name="Normal 6" xfId="64" xr:uid="{5B850921-51F3-4CF8-9C98-E258EC29589C}"/>
    <cellStyle name="Normal 6 10" xfId="319" xr:uid="{18549058-447D-4D1B-A138-772A5356D8AC}"/>
    <cellStyle name="Normal 6 10 2" xfId="1437" xr:uid="{9DCC3460-2DAD-4307-AAC4-B4599A00AE9C}"/>
    <cellStyle name="Normal 6 10 2 2" xfId="3115" xr:uid="{72524194-3410-4ABE-BD7F-B705694E13BB}"/>
    <cellStyle name="Normal 6 10 2 2 2" xfId="4588" xr:uid="{AE649295-0F1D-4330-8A14-08C07C39112E}"/>
    <cellStyle name="Normal 6 10 2 3" xfId="3116" xr:uid="{4300F16C-8374-4DE4-86E6-AB0C66360114}"/>
    <cellStyle name="Normal 6 10 2 4" xfId="3117" xr:uid="{BE499DD6-9A00-44D8-AA90-21D6850C231E}"/>
    <cellStyle name="Normal 6 10 2 5" xfId="5349" xr:uid="{D39C685C-2591-4787-940E-BB428B2FF5A8}"/>
    <cellStyle name="Normal 6 10 3" xfId="3118" xr:uid="{1BAA760F-568F-4C6A-876A-286416EC278B}"/>
    <cellStyle name="Normal 6 10 4" xfId="3119" xr:uid="{029ED6DA-D747-41CD-9C79-9FFE62A6F4D9}"/>
    <cellStyle name="Normal 6 10 5" xfId="3120" xr:uid="{FCDF9F92-4F37-4828-A1DC-37A83858D30D}"/>
    <cellStyle name="Normal 6 11" xfId="1438" xr:uid="{F000E4EB-8DDE-4659-A652-1749F4B0EF38}"/>
    <cellStyle name="Normal 6 11 2" xfId="3121" xr:uid="{270C2C6C-D7B8-42F8-9470-67D9CDD04928}"/>
    <cellStyle name="Normal 6 11 3" xfId="3122" xr:uid="{91C16A7C-2CAD-42E3-9F2D-442C67F30FBD}"/>
    <cellStyle name="Normal 6 11 4" xfId="3123" xr:uid="{6497EA3D-C838-4F14-BFC2-C47A214E2629}"/>
    <cellStyle name="Normal 6 12" xfId="902" xr:uid="{6ACE9FA1-1C33-4EE4-A683-B4078DCB82D7}"/>
    <cellStyle name="Normal 6 12 2" xfId="3124" xr:uid="{DF7FE538-E541-4276-A09C-0B200FEB346A}"/>
    <cellStyle name="Normal 6 12 3" xfId="3125" xr:uid="{62A3ADE3-838A-46F7-B933-A3C79B21FF90}"/>
    <cellStyle name="Normal 6 12 4" xfId="3126" xr:uid="{DC8738CB-B41F-48AF-8993-D933AFFA56AB}"/>
    <cellStyle name="Normal 6 13" xfId="899" xr:uid="{C1CC6504-A621-43D0-A14A-833194E8612B}"/>
    <cellStyle name="Normal 6 13 2" xfId="3128" xr:uid="{9DC13117-083A-49B2-8151-527962C928F6}"/>
    <cellStyle name="Normal 6 13 3" xfId="4315" xr:uid="{4A6B7100-BB06-4244-962C-41F857DA3CE0}"/>
    <cellStyle name="Normal 6 13 4" xfId="3127" xr:uid="{49E517EE-43B7-4099-8C18-9A4C5F11D0A4}"/>
    <cellStyle name="Normal 6 13 5" xfId="5319" xr:uid="{9DC1F19F-19E5-4A65-82EA-2D74E7E754E9}"/>
    <cellStyle name="Normal 6 14" xfId="3129" xr:uid="{F9F6004F-D3B6-4AE2-AF6F-7FFBA7F9C016}"/>
    <cellStyle name="Normal 6 15" xfId="3130" xr:uid="{C6AFCA05-7C92-45A0-8D85-49BEC76D8750}"/>
    <cellStyle name="Normal 6 16" xfId="3131" xr:uid="{02C4BC07-3E2E-49A3-9DFB-0E8BE7D11067}"/>
    <cellStyle name="Normal 6 2" xfId="65" xr:uid="{4C651051-78F9-4517-AF70-BFBB5659A1B0}"/>
    <cellStyle name="Normal 6 2 2" xfId="320" xr:uid="{4F08DDFD-0FF7-4CF6-B91D-49F0279CB9B7}"/>
    <cellStyle name="Normal 6 2 2 2" xfId="4671" xr:uid="{27DF5E5F-2F51-4C5A-A6EC-F6C768768E26}"/>
    <cellStyle name="Normal 6 2 3" xfId="4560" xr:uid="{1AD06BC5-0BEE-4759-94B5-17FCE5CF1641}"/>
    <cellStyle name="Normal 6 3" xfId="116" xr:uid="{BA2F1870-A5B3-47D1-BC2A-09EDD76F796A}"/>
    <cellStyle name="Normal 6 3 10" xfId="3132" xr:uid="{1E6575CA-13C5-4A3C-B79F-09434DE2FE7D}"/>
    <cellStyle name="Normal 6 3 11" xfId="3133" xr:uid="{BB8906CE-D320-4332-A14F-9BE3DE1EF764}"/>
    <cellStyle name="Normal 6 3 2" xfId="117" xr:uid="{8389DFD6-8F6B-4FF2-979D-6F22C4291848}"/>
    <cellStyle name="Normal 6 3 2 2" xfId="118" xr:uid="{CB16A4CF-5D52-4D9A-90A9-90A576D1122E}"/>
    <cellStyle name="Normal 6 3 2 2 2" xfId="321" xr:uid="{96EB60CF-C503-47E7-A16F-1E55D7B95DA7}"/>
    <cellStyle name="Normal 6 3 2 2 2 2" xfId="603" xr:uid="{66F63B58-581E-427E-9CFC-DEA5B6AF62D1}"/>
    <cellStyle name="Normal 6 3 2 2 2 2 2" xfId="604" xr:uid="{285606E3-8C53-45C2-ADE6-50FFA84EA0A2}"/>
    <cellStyle name="Normal 6 3 2 2 2 2 2 2" xfId="1439" xr:uid="{93166CE2-C537-40FF-A583-1BC4934D230C}"/>
    <cellStyle name="Normal 6 3 2 2 2 2 2 2 2" xfId="1440" xr:uid="{E31614B5-4514-441D-9654-716528BDF927}"/>
    <cellStyle name="Normal 6 3 2 2 2 2 2 3" xfId="1441" xr:uid="{B7E51BE3-CB74-4267-A32D-A93A9CF5C84C}"/>
    <cellStyle name="Normal 6 3 2 2 2 2 3" xfId="1442" xr:uid="{9A29ECE9-F289-4B17-939A-87792367A573}"/>
    <cellStyle name="Normal 6 3 2 2 2 2 3 2" xfId="1443" xr:uid="{64C1553B-6E48-4A6D-A55C-661136B23C8C}"/>
    <cellStyle name="Normal 6 3 2 2 2 2 4" xfId="1444" xr:uid="{6A5434E0-DC12-4946-8F0E-62BB03CBC35A}"/>
    <cellStyle name="Normal 6 3 2 2 2 3" xfId="605" xr:uid="{586D2D15-AC3E-4725-AEAD-03564781EA19}"/>
    <cellStyle name="Normal 6 3 2 2 2 3 2" xfId="1445" xr:uid="{29DF4F2E-1124-4FB7-9D96-93CD57346F0D}"/>
    <cellStyle name="Normal 6 3 2 2 2 3 2 2" xfId="1446" xr:uid="{82DD918C-272C-460C-AF8B-71E93736AE7B}"/>
    <cellStyle name="Normal 6 3 2 2 2 3 3" xfId="1447" xr:uid="{96881CB1-074D-4430-B363-49D291567303}"/>
    <cellStyle name="Normal 6 3 2 2 2 3 4" xfId="3134" xr:uid="{BA126663-1BAE-4502-B462-F09068166546}"/>
    <cellStyle name="Normal 6 3 2 2 2 4" xfId="1448" xr:uid="{61C32910-63F3-4345-BB37-ADC036234ED9}"/>
    <cellStyle name="Normal 6 3 2 2 2 4 2" xfId="1449" xr:uid="{D94CFC8E-646F-47A7-B304-E73BE3FCDD3E}"/>
    <cellStyle name="Normal 6 3 2 2 2 5" xfId="1450" xr:uid="{8772D74A-4A8B-4142-89B3-1582725CEEF5}"/>
    <cellStyle name="Normal 6 3 2 2 2 6" xfId="3135" xr:uid="{1E257125-AEA9-4E4E-9547-D209F4F943EF}"/>
    <cellStyle name="Normal 6 3 2 2 3" xfId="322" xr:uid="{09DFBE65-B4FA-4733-A9A5-8E60DD2544DE}"/>
    <cellStyle name="Normal 6 3 2 2 3 2" xfId="606" xr:uid="{7ABF06D2-1F8E-484A-B1CA-B9D4E046B6E5}"/>
    <cellStyle name="Normal 6 3 2 2 3 2 2" xfId="607" xr:uid="{6A9DDA3D-23DF-40B6-BA67-C4889EC03401}"/>
    <cellStyle name="Normal 6 3 2 2 3 2 2 2" xfId="1451" xr:uid="{58211BB5-F530-4D3F-9DE0-83CE61A47699}"/>
    <cellStyle name="Normal 6 3 2 2 3 2 2 2 2" xfId="1452" xr:uid="{2295A074-9AB3-4D9A-82FD-6903BB72741A}"/>
    <cellStyle name="Normal 6 3 2 2 3 2 2 3" xfId="1453" xr:uid="{6EE62A88-C448-42D8-A48E-81841C6816B9}"/>
    <cellStyle name="Normal 6 3 2 2 3 2 3" xfId="1454" xr:uid="{59728C90-06E1-45FE-87A5-187C235C8C3D}"/>
    <cellStyle name="Normal 6 3 2 2 3 2 3 2" xfId="1455" xr:uid="{3A507001-19B6-4B58-A5C4-0D122A047082}"/>
    <cellStyle name="Normal 6 3 2 2 3 2 4" xfId="1456" xr:uid="{7E05FCDE-162C-442F-8743-BAB531D81FB1}"/>
    <cellStyle name="Normal 6 3 2 2 3 3" xfId="608" xr:uid="{F95679A3-650C-4BEC-A6A0-D6B3321711B7}"/>
    <cellStyle name="Normal 6 3 2 2 3 3 2" xfId="1457" xr:uid="{DC51FD32-9F9E-4E75-9B5B-53757D6377FC}"/>
    <cellStyle name="Normal 6 3 2 2 3 3 2 2" xfId="1458" xr:uid="{259F3964-27FF-4150-8E6D-8B203859AC13}"/>
    <cellStyle name="Normal 6 3 2 2 3 3 3" xfId="1459" xr:uid="{D8ED827F-68CA-41B6-9552-BA654A2815A7}"/>
    <cellStyle name="Normal 6 3 2 2 3 4" xfId="1460" xr:uid="{3B2C07A7-ADEA-4CA7-923F-703E8FB2C28C}"/>
    <cellStyle name="Normal 6 3 2 2 3 4 2" xfId="1461" xr:uid="{B896C921-B0B4-4720-B66F-7AF010846035}"/>
    <cellStyle name="Normal 6 3 2 2 3 5" xfId="1462" xr:uid="{7EF6C035-3918-4BF2-8BA4-0CD3A005645F}"/>
    <cellStyle name="Normal 6 3 2 2 4" xfId="609" xr:uid="{6C5B4215-C5E6-451F-94EB-E76C27CF7C46}"/>
    <cellStyle name="Normal 6 3 2 2 4 2" xfId="610" xr:uid="{F7798A07-4F37-462C-86C6-9658B26FCEDC}"/>
    <cellStyle name="Normal 6 3 2 2 4 2 2" xfId="1463" xr:uid="{ED416AF7-A234-4C69-BDB3-BADEDCB841B8}"/>
    <cellStyle name="Normal 6 3 2 2 4 2 2 2" xfId="1464" xr:uid="{2A2F0C1A-715D-4859-8216-180A997994F9}"/>
    <cellStyle name="Normal 6 3 2 2 4 2 3" xfId="1465" xr:uid="{A75B5D5C-5B51-4B50-8868-F2417BC5887A}"/>
    <cellStyle name="Normal 6 3 2 2 4 3" xfId="1466" xr:uid="{225EF57E-D3E0-4093-A830-B798BB29C1CC}"/>
    <cellStyle name="Normal 6 3 2 2 4 3 2" xfId="1467" xr:uid="{C55A7CCB-3634-4C14-AD82-CF6B310A10F8}"/>
    <cellStyle name="Normal 6 3 2 2 4 4" xfId="1468" xr:uid="{E3F7A42B-A8A2-44C0-8F98-C1819ADC4FE0}"/>
    <cellStyle name="Normal 6 3 2 2 5" xfId="611" xr:uid="{07F146D7-2EB5-4360-A702-92B6E758C604}"/>
    <cellStyle name="Normal 6 3 2 2 5 2" xfId="1469" xr:uid="{478E105E-2756-4CA6-84F9-33231B866375}"/>
    <cellStyle name="Normal 6 3 2 2 5 2 2" xfId="1470" xr:uid="{1B1A445E-81EF-43EB-9F5A-BC987FE04FC7}"/>
    <cellStyle name="Normal 6 3 2 2 5 3" xfId="1471" xr:uid="{96A4C48F-A0DA-4899-A74A-B8C3A950EE8A}"/>
    <cellStyle name="Normal 6 3 2 2 5 4" xfId="3136" xr:uid="{8E4C1BB7-306F-448A-8350-6343D0C7F0A6}"/>
    <cellStyle name="Normal 6 3 2 2 6" xfId="1472" xr:uid="{3556D95B-D24E-47ED-A318-476E17EE8C85}"/>
    <cellStyle name="Normal 6 3 2 2 6 2" xfId="1473" xr:uid="{EC6C1978-73DF-4425-A45B-DF08BCD5DD38}"/>
    <cellStyle name="Normal 6 3 2 2 7" xfId="1474" xr:uid="{271B7440-DDD7-4223-AFE5-8C6CDA032B30}"/>
    <cellStyle name="Normal 6 3 2 2 8" xfId="3137" xr:uid="{4C8775CD-1998-44D7-9A2C-B891472AB66D}"/>
    <cellStyle name="Normal 6 3 2 3" xfId="323" xr:uid="{8C4E973F-616A-4367-93A7-647A36B801EA}"/>
    <cellStyle name="Normal 6 3 2 3 2" xfId="612" xr:uid="{94B0F47A-3159-4DBF-956E-893D89BE5169}"/>
    <cellStyle name="Normal 6 3 2 3 2 2" xfId="613" xr:uid="{43A771FA-AEB0-4CB6-9D48-F7BCE69D8A18}"/>
    <cellStyle name="Normal 6 3 2 3 2 2 2" xfId="1475" xr:uid="{60F24BFA-D76E-4CE5-B8CA-36A049E83305}"/>
    <cellStyle name="Normal 6 3 2 3 2 2 2 2" xfId="1476" xr:uid="{21BFC268-F65B-4C72-8B62-5A00ADD5E4EA}"/>
    <cellStyle name="Normal 6 3 2 3 2 2 3" xfId="1477" xr:uid="{2A4AFC36-3A6C-4CDD-B70B-2F3628CA8118}"/>
    <cellStyle name="Normal 6 3 2 3 2 3" xfId="1478" xr:uid="{2A171184-C01F-4AAB-A3B0-F0C5FA659DE2}"/>
    <cellStyle name="Normal 6 3 2 3 2 3 2" xfId="1479" xr:uid="{391689DC-7355-4815-8F15-43F8986339FE}"/>
    <cellStyle name="Normal 6 3 2 3 2 4" xfId="1480" xr:uid="{AC50D069-997E-4FD7-88FF-6C0016B2AA02}"/>
    <cellStyle name="Normal 6 3 2 3 3" xfId="614" xr:uid="{FAC387E8-3D5C-4919-A51B-78A3F25A0BC6}"/>
    <cellStyle name="Normal 6 3 2 3 3 2" xfId="1481" xr:uid="{CA965196-8B01-43BD-86CB-4C27B99804C3}"/>
    <cellStyle name="Normal 6 3 2 3 3 2 2" xfId="1482" xr:uid="{93901BAA-92EE-44B4-9421-FDB1563854D7}"/>
    <cellStyle name="Normal 6 3 2 3 3 3" xfId="1483" xr:uid="{0B03E40D-AAF2-4CBA-98C1-5D8788FB25A8}"/>
    <cellStyle name="Normal 6 3 2 3 3 4" xfId="3138" xr:uid="{82A68EF3-0C81-4371-84A7-497C0DF7177D}"/>
    <cellStyle name="Normal 6 3 2 3 4" xfId="1484" xr:uid="{70A225C1-4835-4ED9-9B1F-165257BA65B8}"/>
    <cellStyle name="Normal 6 3 2 3 4 2" xfId="1485" xr:uid="{BE2FDEC4-7FBA-4D56-BD97-F79A6E451B53}"/>
    <cellStyle name="Normal 6 3 2 3 5" xfId="1486" xr:uid="{4AED0E23-74BB-42F8-B98F-DF6DC72EAD4E}"/>
    <cellStyle name="Normal 6 3 2 3 6" xfId="3139" xr:uid="{9CE2ADE3-6BEB-4B2E-BE35-63661FEC6AFC}"/>
    <cellStyle name="Normal 6 3 2 4" xfId="324" xr:uid="{53B9056D-16AA-4902-B9F9-7A8A2D7CD38A}"/>
    <cellStyle name="Normal 6 3 2 4 2" xfId="615" xr:uid="{C1778913-31B1-483B-A805-BB11A7B88206}"/>
    <cellStyle name="Normal 6 3 2 4 2 2" xfId="616" xr:uid="{494DFFF8-50B6-4670-BC0E-6992964BD221}"/>
    <cellStyle name="Normal 6 3 2 4 2 2 2" xfId="1487" xr:uid="{400F4D40-270B-45B7-BE84-BA184F34DCB5}"/>
    <cellStyle name="Normal 6 3 2 4 2 2 2 2" xfId="1488" xr:uid="{381962C0-6652-44DA-93D7-692F298A4448}"/>
    <cellStyle name="Normal 6 3 2 4 2 2 3" xfId="1489" xr:uid="{CA19F6A2-8E1C-4087-85BF-DA231B733E34}"/>
    <cellStyle name="Normal 6 3 2 4 2 3" xfId="1490" xr:uid="{4016CC80-FB2C-4104-B8FA-F7B1AF0CF43E}"/>
    <cellStyle name="Normal 6 3 2 4 2 3 2" xfId="1491" xr:uid="{5F155003-CDE9-4821-B05A-A7A731C5C480}"/>
    <cellStyle name="Normal 6 3 2 4 2 4" xfId="1492" xr:uid="{E8E5A600-40EB-4830-8AA9-E504F2E3EC20}"/>
    <cellStyle name="Normal 6 3 2 4 3" xfId="617" xr:uid="{FC0C262B-69D1-418C-8C5C-50F602336BA3}"/>
    <cellStyle name="Normal 6 3 2 4 3 2" xfId="1493" xr:uid="{EC73C675-218E-4026-83C8-1931B8D9E305}"/>
    <cellStyle name="Normal 6 3 2 4 3 2 2" xfId="1494" xr:uid="{9ED10887-F2A7-429C-9CA3-16A3C956B28D}"/>
    <cellStyle name="Normal 6 3 2 4 3 3" xfId="1495" xr:uid="{7A29974C-EDD6-4259-A5F2-698FB9B3357D}"/>
    <cellStyle name="Normal 6 3 2 4 4" xfId="1496" xr:uid="{CAA86BF6-AF20-4F7B-A3EA-62A578F3026D}"/>
    <cellStyle name="Normal 6 3 2 4 4 2" xfId="1497" xr:uid="{F599B50F-E229-420E-A0FA-11F65EB915B4}"/>
    <cellStyle name="Normal 6 3 2 4 5" xfId="1498" xr:uid="{7A92D005-187A-48EB-B1A5-1991FE1339D4}"/>
    <cellStyle name="Normal 6 3 2 5" xfId="325" xr:uid="{D9C1EF1E-4C4F-4222-A29E-A7BC452D7831}"/>
    <cellStyle name="Normal 6 3 2 5 2" xfId="618" xr:uid="{7269AE2F-31C7-4EC7-A376-DB255BF09B98}"/>
    <cellStyle name="Normal 6 3 2 5 2 2" xfId="1499" xr:uid="{002C18C0-01DB-4DEF-A729-9242BF5B2953}"/>
    <cellStyle name="Normal 6 3 2 5 2 2 2" xfId="1500" xr:uid="{A50B6064-B108-41CD-B58B-578EC5703C58}"/>
    <cellStyle name="Normal 6 3 2 5 2 3" xfId="1501" xr:uid="{184F21B0-FFD2-4300-8966-1AC05EFAF8B1}"/>
    <cellStyle name="Normal 6 3 2 5 3" xfId="1502" xr:uid="{B85EAEF1-3EAE-41C8-BD4A-980678A474D6}"/>
    <cellStyle name="Normal 6 3 2 5 3 2" xfId="1503" xr:uid="{BCDF4F54-E6D3-4EBA-9BAC-FF89F12F99F3}"/>
    <cellStyle name="Normal 6 3 2 5 4" xfId="1504" xr:uid="{3D82B4F3-6FAD-4B18-8E5B-2C9BC85D1B26}"/>
    <cellStyle name="Normal 6 3 2 6" xfId="619" xr:uid="{1B931A33-B574-4E3A-A915-A82EAC7089B2}"/>
    <cellStyle name="Normal 6 3 2 6 2" xfId="1505" xr:uid="{0E3E11DF-59D5-48C6-8C39-432E9BC3A166}"/>
    <cellStyle name="Normal 6 3 2 6 2 2" xfId="1506" xr:uid="{2BF02ECE-3E0E-4E7D-8F47-00D67840E479}"/>
    <cellStyle name="Normal 6 3 2 6 3" xfId="1507" xr:uid="{3DCA09A2-DA54-42D8-AAB5-BE8E2E6854F0}"/>
    <cellStyle name="Normal 6 3 2 6 4" xfId="3140" xr:uid="{924A01EC-784B-4790-A2F1-7068B2CEA33E}"/>
    <cellStyle name="Normal 6 3 2 7" xfId="1508" xr:uid="{2235D9C0-F4C8-4977-ABD9-A62C4DCD941B}"/>
    <cellStyle name="Normal 6 3 2 7 2" xfId="1509" xr:uid="{2F640CE6-B3C0-4365-ADE8-CF76FED548E9}"/>
    <cellStyle name="Normal 6 3 2 8" xfId="1510" xr:uid="{A61C5445-ABD3-48F9-8B36-F80F4928B7F6}"/>
    <cellStyle name="Normal 6 3 2 9" xfId="3141" xr:uid="{91F0CEF6-D6EB-49DB-BA81-78E09FEA18A5}"/>
    <cellStyle name="Normal 6 3 3" xfId="119" xr:uid="{DE35ACE9-281A-476E-96AE-303D443C160F}"/>
    <cellStyle name="Normal 6 3 3 2" xfId="120" xr:uid="{D380AF19-AF89-4A3D-891F-10C8D9EF9CA5}"/>
    <cellStyle name="Normal 6 3 3 2 2" xfId="620" xr:uid="{245B962B-96F2-45B5-A46A-285F01FB45CD}"/>
    <cellStyle name="Normal 6 3 3 2 2 2" xfId="621" xr:uid="{D4C36A2E-1466-48FC-84A0-D46C47D23C3D}"/>
    <cellStyle name="Normal 6 3 3 2 2 2 2" xfId="1511" xr:uid="{82870896-9BC9-46DA-B2C8-4CA57A362950}"/>
    <cellStyle name="Normal 6 3 3 2 2 2 2 2" xfId="1512" xr:uid="{DFF90008-9BB2-49C1-BE02-3E26F33B09F8}"/>
    <cellStyle name="Normal 6 3 3 2 2 2 3" xfId="1513" xr:uid="{CC0FC61E-0B2B-4029-BCB0-F159AD8A25A7}"/>
    <cellStyle name="Normal 6 3 3 2 2 3" xfId="1514" xr:uid="{F46CAA71-6BDA-46ED-A61B-2C00B4332C0A}"/>
    <cellStyle name="Normal 6 3 3 2 2 3 2" xfId="1515" xr:uid="{90939D60-96D3-47F0-9C1A-BCF96776BD9A}"/>
    <cellStyle name="Normal 6 3 3 2 2 4" xfId="1516" xr:uid="{38F64B54-3406-44AF-BF1B-24A37C67FB47}"/>
    <cellStyle name="Normal 6 3 3 2 3" xfId="622" xr:uid="{F7D91F53-503E-4E91-AFD9-3CA8C8930E2F}"/>
    <cellStyle name="Normal 6 3 3 2 3 2" xfId="1517" xr:uid="{DFBE83E0-830B-4EA4-BED4-D3FD42F056A8}"/>
    <cellStyle name="Normal 6 3 3 2 3 2 2" xfId="1518" xr:uid="{19C92FB2-BA27-4B35-9EA4-EC4B2CE17D35}"/>
    <cellStyle name="Normal 6 3 3 2 3 3" xfId="1519" xr:uid="{0525973C-3BB1-48D9-9EB4-DB8C4C94F61C}"/>
    <cellStyle name="Normal 6 3 3 2 3 4" xfId="3142" xr:uid="{6036155B-3EBD-43DA-9890-4E00916E59BB}"/>
    <cellStyle name="Normal 6 3 3 2 4" xfId="1520" xr:uid="{C5ACB9F9-730D-4ADD-8887-699D8577D34F}"/>
    <cellStyle name="Normal 6 3 3 2 4 2" xfId="1521" xr:uid="{F2F0BF28-ECD2-4425-8C8B-8EECAFE71953}"/>
    <cellStyle name="Normal 6 3 3 2 5" xfId="1522" xr:uid="{DF4F7219-2E22-4752-9F81-1A83E72C9201}"/>
    <cellStyle name="Normal 6 3 3 2 6" xfId="3143" xr:uid="{477880E3-F16D-4FA1-B9A3-C41EE2242656}"/>
    <cellStyle name="Normal 6 3 3 3" xfId="326" xr:uid="{F8C5E4D0-E255-43C2-8910-50F32FC1EAD9}"/>
    <cellStyle name="Normal 6 3 3 3 2" xfId="623" xr:uid="{16A2F457-2C47-4902-958C-6D099EDCE4E1}"/>
    <cellStyle name="Normal 6 3 3 3 2 2" xfId="624" xr:uid="{6D7A5DC2-91E5-4A48-AABE-944DDBF5FF67}"/>
    <cellStyle name="Normal 6 3 3 3 2 2 2" xfId="1523" xr:uid="{2701423C-1008-4397-B757-C8EB9EBC4E1E}"/>
    <cellStyle name="Normal 6 3 3 3 2 2 2 2" xfId="1524" xr:uid="{F7A31F32-EA88-4F03-9707-3963762CB575}"/>
    <cellStyle name="Normal 6 3 3 3 2 2 3" xfId="1525" xr:uid="{56F495C8-13B2-4C77-B93F-19DF5719116B}"/>
    <cellStyle name="Normal 6 3 3 3 2 3" xfId="1526" xr:uid="{77F25E7F-FDBD-4AFF-8C9F-C29DD6110216}"/>
    <cellStyle name="Normal 6 3 3 3 2 3 2" xfId="1527" xr:uid="{CFB4E2D0-F220-4F75-BB6B-20A905AA2D5B}"/>
    <cellStyle name="Normal 6 3 3 3 2 4" xfId="1528" xr:uid="{4470ECA6-F415-4EC7-B29F-1FA7A9E6FB95}"/>
    <cellStyle name="Normal 6 3 3 3 3" xfId="625" xr:uid="{7BBA519B-9DA2-4316-B539-D8513445804C}"/>
    <cellStyle name="Normal 6 3 3 3 3 2" xfId="1529" xr:uid="{6AB224F8-4210-456C-A419-C82D5CB023F6}"/>
    <cellStyle name="Normal 6 3 3 3 3 2 2" xfId="1530" xr:uid="{A0BD4CF1-E83B-447A-B17E-C8649308AE53}"/>
    <cellStyle name="Normal 6 3 3 3 3 3" xfId="1531" xr:uid="{91C0FBF1-F3A1-4D0E-B188-4B7FDA7A917C}"/>
    <cellStyle name="Normal 6 3 3 3 4" xfId="1532" xr:uid="{3C3C2C76-2A2A-4A81-8C69-099F1BAE3D9A}"/>
    <cellStyle name="Normal 6 3 3 3 4 2" xfId="1533" xr:uid="{7E88079D-687A-49ED-B8AE-1FE743E1135B}"/>
    <cellStyle name="Normal 6 3 3 3 5" xfId="1534" xr:uid="{2E87A85C-A986-477D-A41C-751199C065D4}"/>
    <cellStyle name="Normal 6 3 3 4" xfId="327" xr:uid="{55B0196D-776A-468D-8EB4-F50F784BB3DE}"/>
    <cellStyle name="Normal 6 3 3 4 2" xfId="626" xr:uid="{52E9906F-A0BE-44F3-9D27-35414F46832A}"/>
    <cellStyle name="Normal 6 3 3 4 2 2" xfId="1535" xr:uid="{3AAF98BF-C4FB-4059-B5AE-F3D40EE1E601}"/>
    <cellStyle name="Normal 6 3 3 4 2 2 2" xfId="1536" xr:uid="{B98C3E64-97D3-4B1A-8F23-6B5A449952BB}"/>
    <cellStyle name="Normal 6 3 3 4 2 3" xfId="1537" xr:uid="{6703CD92-0E10-4937-B6DC-987BAB38764F}"/>
    <cellStyle name="Normal 6 3 3 4 3" xfId="1538" xr:uid="{EE40B194-3B3E-44EC-8F40-CC93FAA29020}"/>
    <cellStyle name="Normal 6 3 3 4 3 2" xfId="1539" xr:uid="{5B23547A-63B9-459F-8FD3-19F9BEB16012}"/>
    <cellStyle name="Normal 6 3 3 4 4" xfId="1540" xr:uid="{3A90C4EE-31E5-4ED7-8B90-D8C9108F592F}"/>
    <cellStyle name="Normal 6 3 3 5" xfId="627" xr:uid="{60D76787-D1A2-47A1-9BE7-7B0CC94376A6}"/>
    <cellStyle name="Normal 6 3 3 5 2" xfId="1541" xr:uid="{210BDD46-AD1F-4E55-B655-E37F8394879B}"/>
    <cellStyle name="Normal 6 3 3 5 2 2" xfId="1542" xr:uid="{578BF066-4A92-41B2-9D61-7DC984113474}"/>
    <cellStyle name="Normal 6 3 3 5 3" xfId="1543" xr:uid="{3ADA0B25-7AAA-4D1F-AFCA-D5612A594822}"/>
    <cellStyle name="Normal 6 3 3 5 4" xfId="3144" xr:uid="{A9AEEA87-988D-45AB-AABF-D989F5871D6D}"/>
    <cellStyle name="Normal 6 3 3 6" xfId="1544" xr:uid="{1331F3A1-6D3C-4386-958C-470C17CBD50F}"/>
    <cellStyle name="Normal 6 3 3 6 2" xfId="1545" xr:uid="{F1E4A095-8EE0-4BC8-8555-E23B9526E6EC}"/>
    <cellStyle name="Normal 6 3 3 7" xfId="1546" xr:uid="{693F865B-CF27-4E84-93D9-3106B80C0A72}"/>
    <cellStyle name="Normal 6 3 3 8" xfId="3145" xr:uid="{0D01C763-6A04-43A4-BA1C-847597B780E7}"/>
    <cellStyle name="Normal 6 3 4" xfId="121" xr:uid="{3B3E3ACF-F0F4-4663-AE98-F49C07E3B94A}"/>
    <cellStyle name="Normal 6 3 4 2" xfId="447" xr:uid="{64E03532-7427-4954-B473-88A0C7A42EF2}"/>
    <cellStyle name="Normal 6 3 4 2 2" xfId="628" xr:uid="{43944384-789D-44F6-8E7E-C020AC97DB8B}"/>
    <cellStyle name="Normal 6 3 4 2 2 2" xfId="1547" xr:uid="{367EBB75-9358-43EF-B114-C4B95E2C5B03}"/>
    <cellStyle name="Normal 6 3 4 2 2 2 2" xfId="1548" xr:uid="{43F33D1E-F395-47E9-B151-E41A70DCAC97}"/>
    <cellStyle name="Normal 6 3 4 2 2 3" xfId="1549" xr:uid="{91FDB098-C323-42A4-BBAF-884D1C3655DC}"/>
    <cellStyle name="Normal 6 3 4 2 2 4" xfId="3146" xr:uid="{3FF2D64E-B798-488B-AA8B-8D24807BC5E1}"/>
    <cellStyle name="Normal 6 3 4 2 3" xfId="1550" xr:uid="{95900D98-B65B-4A7D-86F2-7C06A8BDADD3}"/>
    <cellStyle name="Normal 6 3 4 2 3 2" xfId="1551" xr:uid="{99391D92-33CD-4BB1-8A88-E61FCE29D213}"/>
    <cellStyle name="Normal 6 3 4 2 4" xfId="1552" xr:uid="{4C151698-DA1C-499E-AE7F-D7E71E8B6300}"/>
    <cellStyle name="Normal 6 3 4 2 5" xfId="3147" xr:uid="{C53A6155-1960-4080-822A-9A56FD579801}"/>
    <cellStyle name="Normal 6 3 4 3" xfId="629" xr:uid="{865C8104-44F8-4C43-840E-CEFC50666964}"/>
    <cellStyle name="Normal 6 3 4 3 2" xfId="1553" xr:uid="{AFA147AB-CBCF-4B85-8981-6CF0BDAAD6A0}"/>
    <cellStyle name="Normal 6 3 4 3 2 2" xfId="1554" xr:uid="{D8B24C4B-66D1-4810-8D42-94D38393D0A8}"/>
    <cellStyle name="Normal 6 3 4 3 3" xfId="1555" xr:uid="{85829638-AED1-44DD-B9EB-46BEDDFEA0A9}"/>
    <cellStyle name="Normal 6 3 4 3 4" xfId="3148" xr:uid="{4190FE7A-3C8D-475F-875D-F856E5731E0A}"/>
    <cellStyle name="Normal 6 3 4 4" xfId="1556" xr:uid="{C43C34C8-E500-428E-809F-0A1F13CE2454}"/>
    <cellStyle name="Normal 6 3 4 4 2" xfId="1557" xr:uid="{599D3B1E-A75B-4FA2-8BA3-35DC1DEFBDC7}"/>
    <cellStyle name="Normal 6 3 4 4 3" xfId="3149" xr:uid="{E14F443A-62C2-4993-B0D2-0549FE318DDB}"/>
    <cellStyle name="Normal 6 3 4 4 4" xfId="3150" xr:uid="{5D85880F-B04B-44DE-9A99-8E872D563924}"/>
    <cellStyle name="Normal 6 3 4 5" xfId="1558" xr:uid="{0330F72E-1405-4B3F-AAE0-B9A403C778D8}"/>
    <cellStyle name="Normal 6 3 4 6" xfId="3151" xr:uid="{27C75FFB-571E-409F-BC2C-27838D67959F}"/>
    <cellStyle name="Normal 6 3 4 7" xfId="3152" xr:uid="{189888A0-70E7-4EB1-B970-8D07D30AD761}"/>
    <cellStyle name="Normal 6 3 5" xfId="328" xr:uid="{609340C2-5B02-42A0-A87A-5934301817A4}"/>
    <cellStyle name="Normal 6 3 5 2" xfId="630" xr:uid="{229A1DD4-0403-47F7-A698-AFA7F82C5B46}"/>
    <cellStyle name="Normal 6 3 5 2 2" xfId="631" xr:uid="{D1306D52-1C0D-420D-A4DE-3FF26B3D05FC}"/>
    <cellStyle name="Normal 6 3 5 2 2 2" xfId="1559" xr:uid="{3C269190-84C1-4A35-9F97-7B0949D6607F}"/>
    <cellStyle name="Normal 6 3 5 2 2 2 2" xfId="1560" xr:uid="{720C818F-2AA0-4AB4-A4C6-F25B30F4593F}"/>
    <cellStyle name="Normal 6 3 5 2 2 3" xfId="1561" xr:uid="{08202CB9-98F0-4ED5-B8E0-1264B0929BA9}"/>
    <cellStyle name="Normal 6 3 5 2 3" xfId="1562" xr:uid="{0DD24920-CB89-4714-8327-3C77C3283E08}"/>
    <cellStyle name="Normal 6 3 5 2 3 2" xfId="1563" xr:uid="{6C520ADE-10F3-4605-B0CB-19707417BE5F}"/>
    <cellStyle name="Normal 6 3 5 2 4" xfId="1564" xr:uid="{12D75AE4-B663-40E2-BADC-77C24A27EDF3}"/>
    <cellStyle name="Normal 6 3 5 3" xfId="632" xr:uid="{7A95A0A6-8685-478E-A807-147FA000D70E}"/>
    <cellStyle name="Normal 6 3 5 3 2" xfId="1565" xr:uid="{1131D790-9D85-4C87-8208-8C8BDF1F4A66}"/>
    <cellStyle name="Normal 6 3 5 3 2 2" xfId="1566" xr:uid="{A0E95087-C857-45DA-BEE6-726E9284F974}"/>
    <cellStyle name="Normal 6 3 5 3 3" xfId="1567" xr:uid="{E0699BDE-AEBD-4AA7-8B6E-A614A16EBB91}"/>
    <cellStyle name="Normal 6 3 5 3 4" xfId="3153" xr:uid="{272F77EF-A9A5-4447-9AD2-F8BDC0165E84}"/>
    <cellStyle name="Normal 6 3 5 4" xfId="1568" xr:uid="{F3EB0351-530E-4676-B205-E335592A9834}"/>
    <cellStyle name="Normal 6 3 5 4 2" xfId="1569" xr:uid="{EA9A96B9-D3C1-436B-B500-D1FAD797E1B3}"/>
    <cellStyle name="Normal 6 3 5 5" xfId="1570" xr:uid="{6666D8BA-9982-460F-A9CF-287D7EB5B9D2}"/>
    <cellStyle name="Normal 6 3 5 6" xfId="3154" xr:uid="{038B7141-2516-449A-9B3E-066CA37E77D8}"/>
    <cellStyle name="Normal 6 3 6" xfId="329" xr:uid="{0319A9C0-1C9F-4EF6-A0AE-BEAA2022218C}"/>
    <cellStyle name="Normal 6 3 6 2" xfId="633" xr:uid="{EB3C5691-248A-4D70-9513-B5456940DBCC}"/>
    <cellStyle name="Normal 6 3 6 2 2" xfId="1571" xr:uid="{B64C5C8D-0BA6-481A-9B54-382667646DB7}"/>
    <cellStyle name="Normal 6 3 6 2 2 2" xfId="1572" xr:uid="{47BF441E-240C-4C8A-B76D-66171DF2DF9F}"/>
    <cellStyle name="Normal 6 3 6 2 3" xfId="1573" xr:uid="{46CC4CF1-B4EF-4CA0-8490-BB3D63A859F9}"/>
    <cellStyle name="Normal 6 3 6 2 4" xfId="3155" xr:uid="{CD42C3B4-9E7E-4F63-BCD9-F686AD3B7A04}"/>
    <cellStyle name="Normal 6 3 6 3" xfId="1574" xr:uid="{0034A59C-FB35-48D3-B3E7-30AFA654E870}"/>
    <cellStyle name="Normal 6 3 6 3 2" xfId="1575" xr:uid="{42E2D538-913A-40AB-92A6-A30C0272BB70}"/>
    <cellStyle name="Normal 6 3 6 4" xfId="1576" xr:uid="{D14FBDAB-DD1B-4D35-AB52-29519EE5F0B6}"/>
    <cellStyle name="Normal 6 3 6 5" xfId="3156" xr:uid="{A5845B06-9BB7-41D6-BF56-20773D963F00}"/>
    <cellStyle name="Normal 6 3 7" xfId="634" xr:uid="{BDBC8B05-1FE6-4749-B349-0DF539B743EC}"/>
    <cellStyle name="Normal 6 3 7 2" xfId="1577" xr:uid="{79948718-E329-4D1E-83AF-FCCE114FA652}"/>
    <cellStyle name="Normal 6 3 7 2 2" xfId="1578" xr:uid="{1D0DD68E-B174-44C1-A57E-392A91F78CF8}"/>
    <cellStyle name="Normal 6 3 7 3" xfId="1579" xr:uid="{A37FCB7A-5DD6-4C95-BE73-07B310AE6C5A}"/>
    <cellStyle name="Normal 6 3 7 4" xfId="3157" xr:uid="{5F9D0437-F78B-41B9-929B-582173A55D99}"/>
    <cellStyle name="Normal 6 3 8" xfId="1580" xr:uid="{3F2234BD-6776-43E3-8D91-D8813FE22201}"/>
    <cellStyle name="Normal 6 3 8 2" xfId="1581" xr:uid="{A99BCC1B-7B23-410F-9414-E3023CCDCC52}"/>
    <cellStyle name="Normal 6 3 8 3" xfId="3158" xr:uid="{DF939FA7-2790-4DFB-AC27-6956CA0F21C8}"/>
    <cellStyle name="Normal 6 3 8 4" xfId="3159" xr:uid="{1C5EC4BE-B984-4295-951E-DE22D1426AF6}"/>
    <cellStyle name="Normal 6 3 9" xfId="1582" xr:uid="{412D2092-889C-4553-A1D8-2AA447E03CDF}"/>
    <cellStyle name="Normal 6 3 9 2" xfId="4718" xr:uid="{FCC4B83C-91FD-42C2-B409-DDC05A176B5A}"/>
    <cellStyle name="Normal 6 4" xfId="122" xr:uid="{200CF82C-161F-4FAF-B1C6-BA539B0BEF24}"/>
    <cellStyle name="Normal 6 4 10" xfId="3160" xr:uid="{2AC87B8A-80FD-4F39-BB9F-637E20AE635B}"/>
    <cellStyle name="Normal 6 4 11" xfId="3161" xr:uid="{F78DC1BB-EB49-473F-8723-87D023EA7E70}"/>
    <cellStyle name="Normal 6 4 2" xfId="123" xr:uid="{5CA2F233-F26E-4FCC-9054-6301DEE4C1A4}"/>
    <cellStyle name="Normal 6 4 2 2" xfId="124" xr:uid="{E006F49C-A352-4F94-9366-FA1EACB4E136}"/>
    <cellStyle name="Normal 6 4 2 2 2" xfId="330" xr:uid="{CAC8FB33-8E01-49CC-BCD6-AC9BB3A39A26}"/>
    <cellStyle name="Normal 6 4 2 2 2 2" xfId="635" xr:uid="{8462B81C-82B5-40F8-9670-B8E3A1B77D70}"/>
    <cellStyle name="Normal 6 4 2 2 2 2 2" xfId="1583" xr:uid="{CCB959B3-C3F2-4345-951E-575D59EAF628}"/>
    <cellStyle name="Normal 6 4 2 2 2 2 2 2" xfId="1584" xr:uid="{EEDA5862-7177-46CE-984B-13B006618ACF}"/>
    <cellStyle name="Normal 6 4 2 2 2 2 3" xfId="1585" xr:uid="{270446CC-C156-412D-A0E9-8B0E842629F6}"/>
    <cellStyle name="Normal 6 4 2 2 2 2 4" xfId="3162" xr:uid="{F4DECC70-7FD4-45B0-9B30-344160B99836}"/>
    <cellStyle name="Normal 6 4 2 2 2 3" xfId="1586" xr:uid="{E31E2C0D-DDA9-449E-95EC-1D653D96A928}"/>
    <cellStyle name="Normal 6 4 2 2 2 3 2" xfId="1587" xr:uid="{6A4A4B08-122A-4914-947E-1E0AAF2FB9BA}"/>
    <cellStyle name="Normal 6 4 2 2 2 3 3" xfId="3163" xr:uid="{DE181707-36F6-45EF-B671-C5C47455ADA7}"/>
    <cellStyle name="Normal 6 4 2 2 2 3 4" xfId="3164" xr:uid="{2CB467A5-1023-4AC3-A9C5-FA48231574D5}"/>
    <cellStyle name="Normal 6 4 2 2 2 4" xfId="1588" xr:uid="{C96D8F0B-2A0F-4686-9F51-EDAB546CD6E9}"/>
    <cellStyle name="Normal 6 4 2 2 2 5" xfId="3165" xr:uid="{5E580A22-70BF-4E0A-B433-42BF1A375A39}"/>
    <cellStyle name="Normal 6 4 2 2 2 6" xfId="3166" xr:uid="{1F10A0EE-1364-460D-89D9-4A313D8BA8BB}"/>
    <cellStyle name="Normal 6 4 2 2 3" xfId="636" xr:uid="{6BA68A20-3FFC-40A6-A325-C482457A7D99}"/>
    <cellStyle name="Normal 6 4 2 2 3 2" xfId="1589" xr:uid="{6A2D0849-F336-44A5-A369-934B89CA1355}"/>
    <cellStyle name="Normal 6 4 2 2 3 2 2" xfId="1590" xr:uid="{F62A0091-34EE-461F-80AD-F1E699B72D3B}"/>
    <cellStyle name="Normal 6 4 2 2 3 2 3" xfId="3167" xr:uid="{512E5F30-D468-4F56-9684-55416DA4B77A}"/>
    <cellStyle name="Normal 6 4 2 2 3 2 4" xfId="3168" xr:uid="{98EC20FD-0C17-45BF-8BEF-305162AEA466}"/>
    <cellStyle name="Normal 6 4 2 2 3 3" xfId="1591" xr:uid="{35BD7E8C-0064-4059-B67E-3674110DC310}"/>
    <cellStyle name="Normal 6 4 2 2 3 4" xfId="3169" xr:uid="{9A67473D-6413-4B7D-9DBC-98C61A3A1D90}"/>
    <cellStyle name="Normal 6 4 2 2 3 5" xfId="3170" xr:uid="{01F05696-0408-4A7A-A64B-1E6B69431B23}"/>
    <cellStyle name="Normal 6 4 2 2 4" xfId="1592" xr:uid="{6270E467-1681-452B-88ED-1188A8A6F3D8}"/>
    <cellStyle name="Normal 6 4 2 2 4 2" xfId="1593" xr:uid="{3E5CE3A1-C291-4466-A9B8-6EEB112CD2FE}"/>
    <cellStyle name="Normal 6 4 2 2 4 3" xfId="3171" xr:uid="{D733C879-ED38-4CBB-A8F7-79ABCABC33FF}"/>
    <cellStyle name="Normal 6 4 2 2 4 4" xfId="3172" xr:uid="{A5A6DD35-AB44-460B-8EA0-DA6C6EDB0A53}"/>
    <cellStyle name="Normal 6 4 2 2 5" xfId="1594" xr:uid="{77607B0A-4C35-4237-9233-4A1BE961CDAA}"/>
    <cellStyle name="Normal 6 4 2 2 5 2" xfId="3173" xr:uid="{54D87186-9B06-4506-9C41-9B7C17DE105E}"/>
    <cellStyle name="Normal 6 4 2 2 5 3" xfId="3174" xr:uid="{EBCD8045-22B7-4A85-B84F-CF6D45C38A17}"/>
    <cellStyle name="Normal 6 4 2 2 5 4" xfId="3175" xr:uid="{4621AFF9-9DAA-4ED3-BC1D-1B887BC589E6}"/>
    <cellStyle name="Normal 6 4 2 2 6" xfId="3176" xr:uid="{24312525-C7F5-42EA-A0DB-669854D60E1A}"/>
    <cellStyle name="Normal 6 4 2 2 7" xfId="3177" xr:uid="{8CC481C1-58AC-4FAF-9547-9ACAA967FEA5}"/>
    <cellStyle name="Normal 6 4 2 2 8" xfId="3178" xr:uid="{7572D20B-66EE-48B6-8DF9-83D1AE8F03CE}"/>
    <cellStyle name="Normal 6 4 2 3" xfId="331" xr:uid="{B3963C41-03E7-45F3-8B1E-1F353A19155E}"/>
    <cellStyle name="Normal 6 4 2 3 2" xfId="637" xr:uid="{68D06B41-374A-48E6-94F0-65101D971155}"/>
    <cellStyle name="Normal 6 4 2 3 2 2" xfId="638" xr:uid="{647C4CB8-2DF0-4973-B7DC-253211EA71D8}"/>
    <cellStyle name="Normal 6 4 2 3 2 2 2" xfId="1595" xr:uid="{4626C63C-666D-4635-982F-C484FB411A3B}"/>
    <cellStyle name="Normal 6 4 2 3 2 2 2 2" xfId="1596" xr:uid="{99CD8227-4B7C-4120-BBB6-008A2A4F551C}"/>
    <cellStyle name="Normal 6 4 2 3 2 2 3" xfId="1597" xr:uid="{8642F334-A782-4288-BA5B-7B5656F476F3}"/>
    <cellStyle name="Normal 6 4 2 3 2 3" xfId="1598" xr:uid="{510E89F4-FD93-4336-BAE8-5D945FBE69A7}"/>
    <cellStyle name="Normal 6 4 2 3 2 3 2" xfId="1599" xr:uid="{AD6A2021-86A2-4B55-9A3B-30F428297273}"/>
    <cellStyle name="Normal 6 4 2 3 2 4" xfId="1600" xr:uid="{E7AA1889-02C6-4B49-AF9A-42189BD91B55}"/>
    <cellStyle name="Normal 6 4 2 3 3" xfId="639" xr:uid="{7C7B8417-BD3E-4D62-99A4-5EAA62BC5154}"/>
    <cellStyle name="Normal 6 4 2 3 3 2" xfId="1601" xr:uid="{D2AA158F-5EBA-42B5-A45B-F9B34A59AC98}"/>
    <cellStyle name="Normal 6 4 2 3 3 2 2" xfId="1602" xr:uid="{E1B1A4A2-7763-48F4-870A-2408CB6FF7BC}"/>
    <cellStyle name="Normal 6 4 2 3 3 3" xfId="1603" xr:uid="{3870907F-135A-4806-AC1D-29959FD436D9}"/>
    <cellStyle name="Normal 6 4 2 3 3 4" xfId="3179" xr:uid="{94FB0230-AFFD-4D75-8E2A-66C328A0AF60}"/>
    <cellStyle name="Normal 6 4 2 3 4" xfId="1604" xr:uid="{4DAC97E0-A0A1-4BC9-82A5-0040237C7D57}"/>
    <cellStyle name="Normal 6 4 2 3 4 2" xfId="1605" xr:uid="{6E885D7D-3F15-4339-9F12-8B78E3681726}"/>
    <cellStyle name="Normal 6 4 2 3 5" xfId="1606" xr:uid="{A4034E82-B167-45FB-8844-45171AF035C7}"/>
    <cellStyle name="Normal 6 4 2 3 6" xfId="3180" xr:uid="{30FB65AC-D586-4AF6-B640-3610E5A1FE7A}"/>
    <cellStyle name="Normal 6 4 2 4" xfId="332" xr:uid="{CA46E162-398B-46D7-957F-79CA5E524CC2}"/>
    <cellStyle name="Normal 6 4 2 4 2" xfId="640" xr:uid="{7C4A5AAF-94E7-445C-B6C3-994324E92E50}"/>
    <cellStyle name="Normal 6 4 2 4 2 2" xfId="1607" xr:uid="{4CA09DC9-C6E7-4FE4-8D9B-2882E816E6BC}"/>
    <cellStyle name="Normal 6 4 2 4 2 2 2" xfId="1608" xr:uid="{8F5431E1-DACD-49F8-9C93-DA7B2CA9F255}"/>
    <cellStyle name="Normal 6 4 2 4 2 3" xfId="1609" xr:uid="{E9EF4BC8-86EA-4301-BA00-A249614D97D1}"/>
    <cellStyle name="Normal 6 4 2 4 2 4" xfId="3181" xr:uid="{EB1ABCD8-2E0B-4209-ABC8-61FE1B9545AC}"/>
    <cellStyle name="Normal 6 4 2 4 3" xfId="1610" xr:uid="{E9AC2DA3-2388-4114-A01E-2CA5F7844BB9}"/>
    <cellStyle name="Normal 6 4 2 4 3 2" xfId="1611" xr:uid="{238F935B-D583-4513-8BA1-03E0678C4320}"/>
    <cellStyle name="Normal 6 4 2 4 4" xfId="1612" xr:uid="{3C0BAF87-D01F-4F64-8D07-9A7D24962685}"/>
    <cellStyle name="Normal 6 4 2 4 5" xfId="3182" xr:uid="{CD11DC1B-01F3-465A-87A1-FA58CE6B70B8}"/>
    <cellStyle name="Normal 6 4 2 5" xfId="333" xr:uid="{EF9E7FCB-948B-4EDA-A05C-F9D288E13F3F}"/>
    <cellStyle name="Normal 6 4 2 5 2" xfId="1613" xr:uid="{01FB79D4-2F7A-4AB0-A672-E27CF4A8B563}"/>
    <cellStyle name="Normal 6 4 2 5 2 2" xfId="1614" xr:uid="{E8CCF632-188D-4485-B2E6-0D7C3563E5E2}"/>
    <cellStyle name="Normal 6 4 2 5 3" xfId="1615" xr:uid="{4E037609-757A-4CBF-99DE-2CA28EFE737B}"/>
    <cellStyle name="Normal 6 4 2 5 4" xfId="3183" xr:uid="{39607FC7-286E-4699-848E-E56C264F475A}"/>
    <cellStyle name="Normal 6 4 2 6" xfId="1616" xr:uid="{80434E0B-FCCD-4B36-827F-736873735F58}"/>
    <cellStyle name="Normal 6 4 2 6 2" xfId="1617" xr:uid="{1D35F908-E4AA-495A-9B2A-854E7E73F811}"/>
    <cellStyle name="Normal 6 4 2 6 3" xfId="3184" xr:uid="{D160C6E5-0089-4001-933F-058CD1BC5EA7}"/>
    <cellStyle name="Normal 6 4 2 6 4" xfId="3185" xr:uid="{1933CF4B-2823-4269-B2B5-ED1A794BBBFC}"/>
    <cellStyle name="Normal 6 4 2 7" xfId="1618" xr:uid="{C6BC3AB5-DC06-402F-83BC-0CF060FD6351}"/>
    <cellStyle name="Normal 6 4 2 8" xfId="3186" xr:uid="{CC90831F-B1C5-40C9-B2AC-83A2B2DB7D38}"/>
    <cellStyle name="Normal 6 4 2 9" xfId="3187" xr:uid="{24D95AE7-4FC0-4866-BE97-632280021645}"/>
    <cellStyle name="Normal 6 4 3" xfId="125" xr:uid="{8901697D-B686-483C-83FF-8D6C680F20DE}"/>
    <cellStyle name="Normal 6 4 3 2" xfId="126" xr:uid="{3ACE34B2-68EE-4F9A-A5FD-15EA9E3FD4FA}"/>
    <cellStyle name="Normal 6 4 3 2 2" xfId="641" xr:uid="{6DA83156-E1AE-45B9-AC3C-903659CAAA02}"/>
    <cellStyle name="Normal 6 4 3 2 2 2" xfId="1619" xr:uid="{8ACDD175-974D-4D76-8730-F8A37FDC5334}"/>
    <cellStyle name="Normal 6 4 3 2 2 2 2" xfId="1620" xr:uid="{FEE445D8-86A7-4F75-A5E0-D2ED47DA9171}"/>
    <cellStyle name="Normal 6 4 3 2 2 2 2 2" xfId="4476" xr:uid="{9E056CD6-5BAB-484F-A319-7C8F64E209C4}"/>
    <cellStyle name="Normal 6 4 3 2 2 2 3" xfId="4477" xr:uid="{8AC705EB-5F4E-4FAD-A1D2-EDF0C44FB6E2}"/>
    <cellStyle name="Normal 6 4 3 2 2 3" xfId="1621" xr:uid="{4A6546FE-47F0-4864-83C6-21D88F19B96E}"/>
    <cellStyle name="Normal 6 4 3 2 2 3 2" xfId="4478" xr:uid="{AB65F250-CEA7-4292-866B-4F50BC25F2F0}"/>
    <cellStyle name="Normal 6 4 3 2 2 4" xfId="3188" xr:uid="{1638AB5E-7E94-43AB-8CF7-EEF68876088E}"/>
    <cellStyle name="Normal 6 4 3 2 3" xfId="1622" xr:uid="{5D8FB9D9-1C25-4544-A377-DD051E80AD9A}"/>
    <cellStyle name="Normal 6 4 3 2 3 2" xfId="1623" xr:uid="{E3BED59A-950F-437D-8195-FCDD472FEB42}"/>
    <cellStyle name="Normal 6 4 3 2 3 2 2" xfId="4479" xr:uid="{71F35CA9-6F8B-4259-A663-CDE24C306E1D}"/>
    <cellStyle name="Normal 6 4 3 2 3 3" xfId="3189" xr:uid="{2BECF98E-4FE7-4C2C-BE90-FFD7E61F24BC}"/>
    <cellStyle name="Normal 6 4 3 2 3 4" xfId="3190" xr:uid="{36F8FAB0-41CB-44BE-BFDB-23671230FCE5}"/>
    <cellStyle name="Normal 6 4 3 2 4" xfId="1624" xr:uid="{D1343055-069F-4C86-A67E-76FD55147230}"/>
    <cellStyle name="Normal 6 4 3 2 4 2" xfId="4480" xr:uid="{12BE4E71-1F89-4D16-8240-23D7D48207E9}"/>
    <cellStyle name="Normal 6 4 3 2 5" xfId="3191" xr:uid="{814B7A11-CFC9-455C-9854-2CE61417D0AF}"/>
    <cellStyle name="Normal 6 4 3 2 6" xfId="3192" xr:uid="{8170A5BA-C955-43AC-AFB0-D88E82EAED28}"/>
    <cellStyle name="Normal 6 4 3 3" xfId="334" xr:uid="{CC579F36-C74F-43DF-B264-B902180A1A38}"/>
    <cellStyle name="Normal 6 4 3 3 2" xfId="1625" xr:uid="{0943AFF2-2706-4FEA-98EA-2A9E43B40382}"/>
    <cellStyle name="Normal 6 4 3 3 2 2" xfId="1626" xr:uid="{849BC160-5BCF-4D88-9019-BFF1F1A92C76}"/>
    <cellStyle name="Normal 6 4 3 3 2 2 2" xfId="4481" xr:uid="{1F0C8550-85AC-4B24-863E-A30A233E6FD0}"/>
    <cellStyle name="Normal 6 4 3 3 2 3" xfId="3193" xr:uid="{E85733F5-EAF8-4609-8F5A-685F11B4C0E8}"/>
    <cellStyle name="Normal 6 4 3 3 2 4" xfId="3194" xr:uid="{0CA0E83C-B4BB-44BD-9BAA-2540B4BCF62D}"/>
    <cellStyle name="Normal 6 4 3 3 3" xfId="1627" xr:uid="{DF35F8FD-041E-4C1A-9503-B72E41B4AEDA}"/>
    <cellStyle name="Normal 6 4 3 3 3 2" xfId="4482" xr:uid="{6D8C88E4-B67D-4C2C-814F-6340405463E6}"/>
    <cellStyle name="Normal 6 4 3 3 4" xfId="3195" xr:uid="{8FFD214E-F84B-4B07-A44D-DB62CD64A8DA}"/>
    <cellStyle name="Normal 6 4 3 3 5" xfId="3196" xr:uid="{EC3FFA16-E74C-4853-9044-94E3BB6C7852}"/>
    <cellStyle name="Normal 6 4 3 4" xfId="1628" xr:uid="{0CF5AC74-64AF-4CAE-AEB2-08FB815353ED}"/>
    <cellStyle name="Normal 6 4 3 4 2" xfId="1629" xr:uid="{5E8C5597-49E0-41DB-B041-CB866B881248}"/>
    <cellStyle name="Normal 6 4 3 4 2 2" xfId="4483" xr:uid="{CFC6C789-0BA6-4735-8CAF-BEE97ED0CDC4}"/>
    <cellStyle name="Normal 6 4 3 4 3" xfId="3197" xr:uid="{550AD041-2231-4B62-A531-B2A2DD87803B}"/>
    <cellStyle name="Normal 6 4 3 4 4" xfId="3198" xr:uid="{B7915943-D963-475B-A597-06DB7D40246E}"/>
    <cellStyle name="Normal 6 4 3 5" xfId="1630" xr:uid="{B80288B7-0D90-4ACC-87B7-BE32ACC902EA}"/>
    <cellStyle name="Normal 6 4 3 5 2" xfId="3199" xr:uid="{FFD8A38C-187C-4D8A-BD7C-76C5CE5726C1}"/>
    <cellStyle name="Normal 6 4 3 5 3" xfId="3200" xr:uid="{F5EBD964-2559-4AB3-B640-AA65B0459048}"/>
    <cellStyle name="Normal 6 4 3 5 4" xfId="3201" xr:uid="{3648CC8B-5170-4CCE-96D7-6E36CCB967C0}"/>
    <cellStyle name="Normal 6 4 3 6" xfId="3202" xr:uid="{1A9129FF-B8DC-41ED-96A9-FAF6954AC0B1}"/>
    <cellStyle name="Normal 6 4 3 7" xfId="3203" xr:uid="{968674E6-70BA-40E3-BB35-6F4EA9046E62}"/>
    <cellStyle name="Normal 6 4 3 8" xfId="3204" xr:uid="{8B78BC03-9210-4947-ACAC-9FEABFD4283C}"/>
    <cellStyle name="Normal 6 4 4" xfId="127" xr:uid="{594E94F3-9610-4D42-AE56-98C6813112B3}"/>
    <cellStyle name="Normal 6 4 4 2" xfId="642" xr:uid="{865F9206-EBF9-4AAC-9647-0B6D7BC274BA}"/>
    <cellStyle name="Normal 6 4 4 2 2" xfId="643" xr:uid="{965BD57F-6289-4866-91BE-55E0A73A7C39}"/>
    <cellStyle name="Normal 6 4 4 2 2 2" xfId="1631" xr:uid="{C3690AC7-6831-472B-B4DE-E52D11A28799}"/>
    <cellStyle name="Normal 6 4 4 2 2 2 2" xfId="1632" xr:uid="{F1D491A7-8E7A-4970-B014-51ADB07AEB5C}"/>
    <cellStyle name="Normal 6 4 4 2 2 3" xfId="1633" xr:uid="{2D292326-48CE-46A3-9731-D7773D1313E6}"/>
    <cellStyle name="Normal 6 4 4 2 2 4" xfId="3205" xr:uid="{9713F2CA-C09F-4E09-92E7-7BFE679A3CCA}"/>
    <cellStyle name="Normal 6 4 4 2 3" xfId="1634" xr:uid="{8800C7DA-83A1-4681-AC1C-5647FD690B2B}"/>
    <cellStyle name="Normal 6 4 4 2 3 2" xfId="1635" xr:uid="{0B800899-686D-41A1-BAE6-293059994604}"/>
    <cellStyle name="Normal 6 4 4 2 4" xfId="1636" xr:uid="{DFBF1E2B-B8EF-4CD4-914E-DA450DC09B1D}"/>
    <cellStyle name="Normal 6 4 4 2 5" xfId="3206" xr:uid="{392F6561-745C-44E2-A227-684E90D9297B}"/>
    <cellStyle name="Normal 6 4 4 3" xfId="644" xr:uid="{516C359B-7002-48FD-A30B-04C711F96601}"/>
    <cellStyle name="Normal 6 4 4 3 2" xfId="1637" xr:uid="{56312EFE-9029-41BA-AD8F-AA98D830867B}"/>
    <cellStyle name="Normal 6 4 4 3 2 2" xfId="1638" xr:uid="{ABE75DBA-FB6C-4E07-A4DE-DC201DD27429}"/>
    <cellStyle name="Normal 6 4 4 3 3" xfId="1639" xr:uid="{50845108-35B4-4C92-9B88-C597F3A827D5}"/>
    <cellStyle name="Normal 6 4 4 3 4" xfId="3207" xr:uid="{45C13324-FB36-4C1D-B75B-DDD4FD292575}"/>
    <cellStyle name="Normal 6 4 4 4" xfId="1640" xr:uid="{2FFD4AE8-9A2E-4ACC-B1D3-4745F6FEC3A5}"/>
    <cellStyle name="Normal 6 4 4 4 2" xfId="1641" xr:uid="{2111C58E-F7BD-4053-8BFA-2CF8BDCDE5A7}"/>
    <cellStyle name="Normal 6 4 4 4 3" xfId="3208" xr:uid="{970AB6E9-B3BC-4737-A0EC-B1CF0861D97F}"/>
    <cellStyle name="Normal 6 4 4 4 4" xfId="3209" xr:uid="{C4F24D6C-3B68-4273-BE3F-C9FE712AF69F}"/>
    <cellStyle name="Normal 6 4 4 5" xfId="1642" xr:uid="{0F862790-89E7-4B99-8BB4-EF38D9DFCF2F}"/>
    <cellStyle name="Normal 6 4 4 6" xfId="3210" xr:uid="{67D2DC51-2925-4F7C-A9D7-F315BA3EAA81}"/>
    <cellStyle name="Normal 6 4 4 7" xfId="3211" xr:uid="{C06C683D-1983-465D-845B-8AA4D19E28BC}"/>
    <cellStyle name="Normal 6 4 5" xfId="335" xr:uid="{795DFA7D-E522-46F6-806F-D51317FA7AAF}"/>
    <cellStyle name="Normal 6 4 5 2" xfId="645" xr:uid="{7FB72018-25C3-4191-820A-A88E74EE3886}"/>
    <cellStyle name="Normal 6 4 5 2 2" xfId="1643" xr:uid="{31A31E9F-61DF-4FAE-8FBE-6705F272D15B}"/>
    <cellStyle name="Normal 6 4 5 2 2 2" xfId="1644" xr:uid="{7289E5D5-74D3-476C-AB03-11C44E57EEC2}"/>
    <cellStyle name="Normal 6 4 5 2 3" xfId="1645" xr:uid="{A94FC4B0-3306-4535-9C4C-3DAD0BA7E253}"/>
    <cellStyle name="Normal 6 4 5 2 4" xfId="3212" xr:uid="{2794CB32-E581-4D8C-A8C2-28DF58906686}"/>
    <cellStyle name="Normal 6 4 5 3" xfId="1646" xr:uid="{C8645C98-1C42-42F3-866A-0981E5183607}"/>
    <cellStyle name="Normal 6 4 5 3 2" xfId="1647" xr:uid="{3EE9087C-486F-482B-ABE4-1A3524FAC980}"/>
    <cellStyle name="Normal 6 4 5 3 3" xfId="3213" xr:uid="{5E91A83B-B336-44BB-A95A-801BBCCA12AC}"/>
    <cellStyle name="Normal 6 4 5 3 4" xfId="3214" xr:uid="{AB368218-80AA-45EC-B181-03657F2E39BC}"/>
    <cellStyle name="Normal 6 4 5 4" xfId="1648" xr:uid="{776E9BC9-BD3E-4371-B048-0F2BF4F85C77}"/>
    <cellStyle name="Normal 6 4 5 5" xfId="3215" xr:uid="{8C13ED17-0952-492A-9107-1DBE4C6817EE}"/>
    <cellStyle name="Normal 6 4 5 6" xfId="3216" xr:uid="{98B43277-5A04-421F-ADB1-AC45D0684600}"/>
    <cellStyle name="Normal 6 4 6" xfId="336" xr:uid="{D39E3F7F-7D3A-4D57-A538-E3162CB97B74}"/>
    <cellStyle name="Normal 6 4 6 2" xfId="1649" xr:uid="{9226EBB6-E7A6-468E-9919-2F4527EB3B2E}"/>
    <cellStyle name="Normal 6 4 6 2 2" xfId="1650" xr:uid="{47CEB699-27A4-4CB2-B60E-567E5110A314}"/>
    <cellStyle name="Normal 6 4 6 2 3" xfId="3217" xr:uid="{D80B48B1-A71E-4643-AC96-E4B21F80BABD}"/>
    <cellStyle name="Normal 6 4 6 2 4" xfId="3218" xr:uid="{846A654A-4135-4D04-939E-BF700E9E1EF7}"/>
    <cellStyle name="Normal 6 4 6 3" xfId="1651" xr:uid="{CE7C2483-1FE9-4208-971F-A97DB2E3BDD7}"/>
    <cellStyle name="Normal 6 4 6 4" xfId="3219" xr:uid="{6A547DB9-B107-4BA4-BB33-208EFB7590DF}"/>
    <cellStyle name="Normal 6 4 6 5" xfId="3220" xr:uid="{96780572-5402-452D-A575-C270027D8C0F}"/>
    <cellStyle name="Normal 6 4 7" xfId="1652" xr:uid="{DF7BB70B-3BAD-4935-96B2-75F2150AD4B3}"/>
    <cellStyle name="Normal 6 4 7 2" xfId="1653" xr:uid="{13608CFE-D4AF-40D7-8FC1-2B164C48F224}"/>
    <cellStyle name="Normal 6 4 7 3" xfId="3221" xr:uid="{2A6150BD-1E58-4A3D-97BC-8005966235BC}"/>
    <cellStyle name="Normal 6 4 7 3 2" xfId="4407" xr:uid="{E84794B9-78EC-4A60-8E52-05558536F052}"/>
    <cellStyle name="Normal 6 4 7 3 3" xfId="4685" xr:uid="{A52F2718-E415-448F-BC8D-1C0C109A6B45}"/>
    <cellStyle name="Normal 6 4 7 4" xfId="3222" xr:uid="{7E575974-6E1A-4A14-BAD1-1E4B4265159B}"/>
    <cellStyle name="Normal 6 4 8" xfId="1654" xr:uid="{AEDFC976-8EAD-4AF2-8DDA-CD7E37B6BBB9}"/>
    <cellStyle name="Normal 6 4 8 2" xfId="3223" xr:uid="{F945CAA4-B57B-414B-B6D8-0DEA64B4DF98}"/>
    <cellStyle name="Normal 6 4 8 3" xfId="3224" xr:uid="{BFCFB5DF-3C1E-4E53-8AFD-031C0DDD98E3}"/>
    <cellStyle name="Normal 6 4 8 4" xfId="3225" xr:uid="{C9C8895C-920B-4651-8D23-35128650B19E}"/>
    <cellStyle name="Normal 6 4 9" xfId="3226" xr:uid="{12B20B42-D902-4A4C-A64A-D815BB078909}"/>
    <cellStyle name="Normal 6 5" xfId="128" xr:uid="{A2A38D67-A92D-49D3-B0E3-C2C42E1CAA2F}"/>
    <cellStyle name="Normal 6 5 10" xfId="3227" xr:uid="{8BCBF091-DE7B-43EE-8067-CFC74A5D6E33}"/>
    <cellStyle name="Normal 6 5 11" xfId="3228" xr:uid="{1D9D3D38-F8EC-456A-9156-186100A9B124}"/>
    <cellStyle name="Normal 6 5 2" xfId="129" xr:uid="{CD315ECA-14B8-48A5-A574-7A7B65809C5E}"/>
    <cellStyle name="Normal 6 5 2 2" xfId="337" xr:uid="{80CBFC5E-BA30-4B8A-ABC1-015B5B27FC8D}"/>
    <cellStyle name="Normal 6 5 2 2 2" xfId="646" xr:uid="{1B26B729-B22C-4707-91C1-04927C067714}"/>
    <cellStyle name="Normal 6 5 2 2 2 2" xfId="647" xr:uid="{94B02B69-0DC6-4E3B-B768-A496C9C1783E}"/>
    <cellStyle name="Normal 6 5 2 2 2 2 2" xfId="1655" xr:uid="{8635BCC4-6421-45E1-951B-7AE60A2EC285}"/>
    <cellStyle name="Normal 6 5 2 2 2 2 3" xfId="3229" xr:uid="{C5DBA2F9-5747-4C8D-9028-64910F3A9B48}"/>
    <cellStyle name="Normal 6 5 2 2 2 2 4" xfId="3230" xr:uid="{0E666B34-E8E5-48B8-8763-D5A4BE4D92B0}"/>
    <cellStyle name="Normal 6 5 2 2 2 3" xfId="1656" xr:uid="{65F89EAB-8E4B-4A67-8E18-0014DCB49026}"/>
    <cellStyle name="Normal 6 5 2 2 2 3 2" xfId="3231" xr:uid="{D703A20F-4C98-44D8-A76E-97A2AF6736BC}"/>
    <cellStyle name="Normal 6 5 2 2 2 3 3" xfId="3232" xr:uid="{2B11A0F8-7CAB-4B5A-B1E8-1D0F95FFC9F3}"/>
    <cellStyle name="Normal 6 5 2 2 2 3 4" xfId="3233" xr:uid="{E6648EDE-7300-4B2C-9CC4-83E7877737F5}"/>
    <cellStyle name="Normal 6 5 2 2 2 4" xfId="3234" xr:uid="{F9C71767-666A-4820-A1AB-28E64EBE23C8}"/>
    <cellStyle name="Normal 6 5 2 2 2 5" xfId="3235" xr:uid="{2FF48DA2-831F-4591-BAA6-52E6F43949D1}"/>
    <cellStyle name="Normal 6 5 2 2 2 6" xfId="3236" xr:uid="{D763DA3D-187C-46D7-868A-E06FD293650D}"/>
    <cellStyle name="Normal 6 5 2 2 3" xfId="648" xr:uid="{123D18A6-3A0C-43E3-8CA1-970CB5E33778}"/>
    <cellStyle name="Normal 6 5 2 2 3 2" xfId="1657" xr:uid="{682B5210-DF2D-4832-955C-8B2927141E72}"/>
    <cellStyle name="Normal 6 5 2 2 3 2 2" xfId="3237" xr:uid="{DA8F5B02-4CA9-4053-8407-00A71F7D485B}"/>
    <cellStyle name="Normal 6 5 2 2 3 2 3" xfId="3238" xr:uid="{2A8F3DE5-DC13-4A31-9924-93ED4681FE14}"/>
    <cellStyle name="Normal 6 5 2 2 3 2 4" xfId="3239" xr:uid="{A61400B3-5328-4FA2-86EE-A10470D33E15}"/>
    <cellStyle name="Normal 6 5 2 2 3 3" xfId="3240" xr:uid="{AF72568E-8862-42E2-9974-C7F765EC9956}"/>
    <cellStyle name="Normal 6 5 2 2 3 4" xfId="3241" xr:uid="{BCBA9E58-BD2D-49AA-AA96-EDB56EC44645}"/>
    <cellStyle name="Normal 6 5 2 2 3 5" xfId="3242" xr:uid="{0F160743-61A5-4083-A290-4C44A5437CAB}"/>
    <cellStyle name="Normal 6 5 2 2 4" xfId="1658" xr:uid="{421E5518-CDBA-46E0-8A43-020E465C5757}"/>
    <cellStyle name="Normal 6 5 2 2 4 2" xfId="3243" xr:uid="{158E2A01-AB7D-45FD-A31E-706A374FB058}"/>
    <cellStyle name="Normal 6 5 2 2 4 3" xfId="3244" xr:uid="{B1B8A400-9F53-499B-AD5C-61EF7BB1EE1D}"/>
    <cellStyle name="Normal 6 5 2 2 4 4" xfId="3245" xr:uid="{84258524-4DAA-4045-849D-5B8C67F7676C}"/>
    <cellStyle name="Normal 6 5 2 2 5" xfId="3246" xr:uid="{74A0ED80-6D05-4E13-B0B9-76A12238B72F}"/>
    <cellStyle name="Normal 6 5 2 2 5 2" xfId="3247" xr:uid="{0EBE4370-8805-4B65-87EC-D8D3828E82CA}"/>
    <cellStyle name="Normal 6 5 2 2 5 3" xfId="3248" xr:uid="{652E8D3E-208C-474A-A19C-7C4BF20D71E5}"/>
    <cellStyle name="Normal 6 5 2 2 5 4" xfId="3249" xr:uid="{E979015B-0A08-4D17-A9AC-07BB03C31BC2}"/>
    <cellStyle name="Normal 6 5 2 2 6" xfId="3250" xr:uid="{5692F6A6-88FE-4B31-BBEB-EB692556F348}"/>
    <cellStyle name="Normal 6 5 2 2 7" xfId="3251" xr:uid="{437AD87B-B126-4138-8C31-3E4F799C2191}"/>
    <cellStyle name="Normal 6 5 2 2 8" xfId="3252" xr:uid="{4F3A16B2-6438-4E47-9764-9EA93BB9A7F8}"/>
    <cellStyle name="Normal 6 5 2 3" xfId="649" xr:uid="{4DC2D6D9-CC16-4BB8-821C-2248C81FE1AE}"/>
    <cellStyle name="Normal 6 5 2 3 2" xfId="650" xr:uid="{8C57AFF4-BA34-4263-9499-AE6D057EFC74}"/>
    <cellStyle name="Normal 6 5 2 3 2 2" xfId="651" xr:uid="{E96FC060-59B5-4B33-9641-7C9E11E2F070}"/>
    <cellStyle name="Normal 6 5 2 3 2 3" xfId="3253" xr:uid="{DC034857-3ABB-42A7-938B-B3C3840900D5}"/>
    <cellStyle name="Normal 6 5 2 3 2 4" xfId="3254" xr:uid="{34E324A2-7477-49B9-884D-6A2E2D7BA668}"/>
    <cellStyle name="Normal 6 5 2 3 3" xfId="652" xr:uid="{F75541AA-93B2-4E2D-9D1B-CE92E9260730}"/>
    <cellStyle name="Normal 6 5 2 3 3 2" xfId="3255" xr:uid="{FB12518B-16FA-4537-BDAB-116F75ADABFB}"/>
    <cellStyle name="Normal 6 5 2 3 3 3" xfId="3256" xr:uid="{E5CED34A-7E2A-4B81-8108-6D9868DF4A49}"/>
    <cellStyle name="Normal 6 5 2 3 3 4" xfId="3257" xr:uid="{842E6C22-1D50-490D-B114-9BD1427EDFF3}"/>
    <cellStyle name="Normal 6 5 2 3 4" xfId="3258" xr:uid="{A179308A-0BA4-454F-B503-4D54F828A826}"/>
    <cellStyle name="Normal 6 5 2 3 5" xfId="3259" xr:uid="{1A5E49B4-A934-4853-A59E-41FC3F11D628}"/>
    <cellStyle name="Normal 6 5 2 3 6" xfId="3260" xr:uid="{0CC6E458-C2CC-4413-B25E-B74979CD8FEC}"/>
    <cellStyle name="Normal 6 5 2 4" xfId="653" xr:uid="{F148D283-4DE0-4F12-BF8E-523597B6FAF0}"/>
    <cellStyle name="Normal 6 5 2 4 2" xfId="654" xr:uid="{146E9199-434F-4424-BCD2-6E331376ED9E}"/>
    <cellStyle name="Normal 6 5 2 4 2 2" xfId="3261" xr:uid="{B7A2C1C4-57C5-4A9D-B417-5F168667D344}"/>
    <cellStyle name="Normal 6 5 2 4 2 3" xfId="3262" xr:uid="{6F09BE79-462C-497E-86B0-D005925D0AEC}"/>
    <cellStyle name="Normal 6 5 2 4 2 4" xfId="3263" xr:uid="{9B4F6A8C-C2E2-45C7-99A6-69E2C7EE98AE}"/>
    <cellStyle name="Normal 6 5 2 4 3" xfId="3264" xr:uid="{92BE0D47-B33C-482F-8B95-88CE491819CD}"/>
    <cellStyle name="Normal 6 5 2 4 4" xfId="3265" xr:uid="{7889C66B-A376-4719-988C-D9C5B7B43B51}"/>
    <cellStyle name="Normal 6 5 2 4 5" xfId="3266" xr:uid="{FF4C4845-73CA-4831-9A1D-96A58BB22FA2}"/>
    <cellStyle name="Normal 6 5 2 5" xfId="655" xr:uid="{AD801053-D5A5-46EB-B4BD-13121E703B48}"/>
    <cellStyle name="Normal 6 5 2 5 2" xfId="3267" xr:uid="{8925E2BF-B9AB-4D19-A280-9201D4526E6C}"/>
    <cellStyle name="Normal 6 5 2 5 3" xfId="3268" xr:uid="{A29AB819-C116-44F9-BF7C-E9C04EA73684}"/>
    <cellStyle name="Normal 6 5 2 5 4" xfId="3269" xr:uid="{53DE557D-C84A-4C5D-A212-7C97F0C7AF36}"/>
    <cellStyle name="Normal 6 5 2 6" xfId="3270" xr:uid="{3D2F038E-7B4F-4061-8DEC-E1BB26CA3FFF}"/>
    <cellStyle name="Normal 6 5 2 6 2" xfId="3271" xr:uid="{354CE1E0-C571-428D-97CF-E16FD5220288}"/>
    <cellStyle name="Normal 6 5 2 6 3" xfId="3272" xr:uid="{BC849850-AB2D-46D8-9ABA-C2E505A18CD0}"/>
    <cellStyle name="Normal 6 5 2 6 4" xfId="3273" xr:uid="{A382FF6C-A627-4CCF-BDF2-6F135BA68B50}"/>
    <cellStyle name="Normal 6 5 2 7" xfId="3274" xr:uid="{826959F0-CB99-4BA8-9EEB-E3CDC04D2CCE}"/>
    <cellStyle name="Normal 6 5 2 8" xfId="3275" xr:uid="{50DC6532-0295-4F78-BA41-AE621B43704F}"/>
    <cellStyle name="Normal 6 5 2 9" xfId="3276" xr:uid="{520DF68C-930B-458F-8AD7-A86F8960F130}"/>
    <cellStyle name="Normal 6 5 3" xfId="338" xr:uid="{01211811-89D4-4760-8671-18F0B3E12D27}"/>
    <cellStyle name="Normal 6 5 3 2" xfId="656" xr:uid="{CA34E632-97D7-4C3B-9B5B-0CBDE0A9F679}"/>
    <cellStyle name="Normal 6 5 3 2 2" xfId="657" xr:uid="{604DF374-C3E8-4983-A4D6-3D164FFF7206}"/>
    <cellStyle name="Normal 6 5 3 2 2 2" xfId="1659" xr:uid="{EDFB07A3-2B0A-45E8-A37D-3B21278E3038}"/>
    <cellStyle name="Normal 6 5 3 2 2 2 2" xfId="1660" xr:uid="{C144955E-AF27-47E0-89DB-98132C052C15}"/>
    <cellStyle name="Normal 6 5 3 2 2 3" xfId="1661" xr:uid="{1F2A4BFA-5F26-451B-B19F-A9ADDC1E61EA}"/>
    <cellStyle name="Normal 6 5 3 2 2 4" xfId="3277" xr:uid="{E6BD9B58-7CD2-4161-9F31-1880E65908BF}"/>
    <cellStyle name="Normal 6 5 3 2 3" xfId="1662" xr:uid="{335E7141-D4B2-46C2-BA6D-B7E16E580F35}"/>
    <cellStyle name="Normal 6 5 3 2 3 2" xfId="1663" xr:uid="{6F93791F-B833-47AA-AAAF-FBDD0D222C62}"/>
    <cellStyle name="Normal 6 5 3 2 3 3" xfId="3278" xr:uid="{589A90A9-A3A0-458C-AD34-6B602607DBF7}"/>
    <cellStyle name="Normal 6 5 3 2 3 4" xfId="3279" xr:uid="{1DA83E0E-8A3D-4E23-962B-63ED879E1E0B}"/>
    <cellStyle name="Normal 6 5 3 2 4" xfId="1664" xr:uid="{94F570BC-632F-4930-AF56-716FE299EA61}"/>
    <cellStyle name="Normal 6 5 3 2 5" xfId="3280" xr:uid="{599594F6-EC5E-4428-A4C3-E5FF3CC30537}"/>
    <cellStyle name="Normal 6 5 3 2 6" xfId="3281" xr:uid="{99CEFC25-B38A-4642-8B1B-03AEBA41B38D}"/>
    <cellStyle name="Normal 6 5 3 3" xfId="658" xr:uid="{FB7E7C4B-10E2-4427-9677-573D655CBE2D}"/>
    <cellStyle name="Normal 6 5 3 3 2" xfId="1665" xr:uid="{DCC06B9E-0FE3-49C0-ABE6-73788B54FC77}"/>
    <cellStyle name="Normal 6 5 3 3 2 2" xfId="1666" xr:uid="{3FCCD439-5B28-4BDD-A9BB-DC54852F8227}"/>
    <cellStyle name="Normal 6 5 3 3 2 3" xfId="3282" xr:uid="{EDD92D24-D7BD-48DB-A410-F76CF0E15794}"/>
    <cellStyle name="Normal 6 5 3 3 2 4" xfId="3283" xr:uid="{9E5C5571-5315-4276-BDFD-FDB4040B3E55}"/>
    <cellStyle name="Normal 6 5 3 3 3" xfId="1667" xr:uid="{A5E8B78A-65C7-48A5-864C-B62F1C1F6F9A}"/>
    <cellStyle name="Normal 6 5 3 3 4" xfId="3284" xr:uid="{CBB6EEB0-AFD3-413D-9B0A-1D88BC685C42}"/>
    <cellStyle name="Normal 6 5 3 3 5" xfId="3285" xr:uid="{648961EF-79A4-411B-915D-246E1AE4A63F}"/>
    <cellStyle name="Normal 6 5 3 4" xfId="1668" xr:uid="{C37FE8AF-A74E-490A-B55A-B7CD47E547C3}"/>
    <cellStyle name="Normal 6 5 3 4 2" xfId="1669" xr:uid="{42CCBFD1-1180-4128-9F82-799C25663402}"/>
    <cellStyle name="Normal 6 5 3 4 3" xfId="3286" xr:uid="{8F112D49-69B8-4DEC-9632-AE4ACE9E6D57}"/>
    <cellStyle name="Normal 6 5 3 4 4" xfId="3287" xr:uid="{882C9AB0-30D4-4A15-B7E0-E7E03BB0C266}"/>
    <cellStyle name="Normal 6 5 3 5" xfId="1670" xr:uid="{DB4C74A5-07E4-410C-ADD1-C6DF11DB5B69}"/>
    <cellStyle name="Normal 6 5 3 5 2" xfId="3288" xr:uid="{D196F30F-8A1E-4264-BFDB-CDD215811CC5}"/>
    <cellStyle name="Normal 6 5 3 5 3" xfId="3289" xr:uid="{0ED6F6E9-9E05-4D3D-8ADD-E733FF823324}"/>
    <cellStyle name="Normal 6 5 3 5 4" xfId="3290" xr:uid="{015D8A5C-250E-4035-9AC9-85FC04A7EFE7}"/>
    <cellStyle name="Normal 6 5 3 6" xfId="3291" xr:uid="{A0E5ACC4-93DF-468A-935A-957038998D44}"/>
    <cellStyle name="Normal 6 5 3 7" xfId="3292" xr:uid="{A0839ECC-0A9C-42BD-8DEB-EA90B6225F50}"/>
    <cellStyle name="Normal 6 5 3 8" xfId="3293" xr:uid="{22BED0AD-2371-468E-9FA3-4382423E18D6}"/>
    <cellStyle name="Normal 6 5 4" xfId="339" xr:uid="{B6B92D59-3ED2-4523-8301-F9C800C190E0}"/>
    <cellStyle name="Normal 6 5 4 2" xfId="659" xr:uid="{8B01E37A-5EAB-405A-918D-AA62852A739F}"/>
    <cellStyle name="Normal 6 5 4 2 2" xfId="660" xr:uid="{0901239A-0015-4D60-B56E-8087CB207CC1}"/>
    <cellStyle name="Normal 6 5 4 2 2 2" xfId="1671" xr:uid="{31C41087-39B9-4BBE-AD2B-568E412513E4}"/>
    <cellStyle name="Normal 6 5 4 2 2 3" xfId="3294" xr:uid="{535DC09B-30A3-4990-864C-0AE6008EBAF4}"/>
    <cellStyle name="Normal 6 5 4 2 2 4" xfId="3295" xr:uid="{5E38C6EF-6A43-4C1E-899C-FB80297846C3}"/>
    <cellStyle name="Normal 6 5 4 2 3" xfId="1672" xr:uid="{148B8366-CAC8-4A09-97F2-F34BC02C8F8E}"/>
    <cellStyle name="Normal 6 5 4 2 4" xfId="3296" xr:uid="{6BB78AC2-65E7-4F96-B1D4-F1B83E248E24}"/>
    <cellStyle name="Normal 6 5 4 2 5" xfId="3297" xr:uid="{A1741A8A-FB32-440C-868F-2494A113875E}"/>
    <cellStyle name="Normal 6 5 4 3" xfId="661" xr:uid="{9D9C2D49-B179-43DF-B87B-4A6F39EE82D1}"/>
    <cellStyle name="Normal 6 5 4 3 2" xfId="1673" xr:uid="{EC120ECC-3633-43D4-9F64-8CB4DE149D64}"/>
    <cellStyle name="Normal 6 5 4 3 3" xfId="3298" xr:uid="{A6DD2740-47A1-4441-AEA9-E93DED26C0B6}"/>
    <cellStyle name="Normal 6 5 4 3 4" xfId="3299" xr:uid="{E3C14C49-E75A-4930-BC17-61644A955249}"/>
    <cellStyle name="Normal 6 5 4 4" xfId="1674" xr:uid="{5AD5BB1C-9CB6-4592-8697-F97909FCE211}"/>
    <cellStyle name="Normal 6 5 4 4 2" xfId="3300" xr:uid="{C68E2AD7-0078-48AA-A6FC-6BB5FACA3636}"/>
    <cellStyle name="Normal 6 5 4 4 3" xfId="3301" xr:uid="{2E7F0B5F-741A-4602-9FE7-E1CCA496EB5E}"/>
    <cellStyle name="Normal 6 5 4 4 4" xfId="3302" xr:uid="{221A4A05-0189-409C-8E4C-63A6BC45546C}"/>
    <cellStyle name="Normal 6 5 4 5" xfId="3303" xr:uid="{7EAC1E06-63C4-4060-8936-D333C207E95B}"/>
    <cellStyle name="Normal 6 5 4 6" xfId="3304" xr:uid="{FD0ED611-79B2-4056-A8EC-DD6A49ADE712}"/>
    <cellStyle name="Normal 6 5 4 7" xfId="3305" xr:uid="{D28A1AC5-7B8B-4271-B922-962335FBFFFE}"/>
    <cellStyle name="Normal 6 5 5" xfId="340" xr:uid="{CD434E2B-8112-4FD0-AA90-211B709611AB}"/>
    <cellStyle name="Normal 6 5 5 2" xfId="662" xr:uid="{B3E39FA0-5BE9-4AD5-A926-32163E30433F}"/>
    <cellStyle name="Normal 6 5 5 2 2" xfId="1675" xr:uid="{CC490FFE-2E1B-4E07-A698-1769EAA96E61}"/>
    <cellStyle name="Normal 6 5 5 2 3" xfId="3306" xr:uid="{AECFA2B4-25F2-4011-B3C3-D98AB2A1AB8C}"/>
    <cellStyle name="Normal 6 5 5 2 4" xfId="3307" xr:uid="{4BA92091-A2E4-414B-93C2-F5F89700B459}"/>
    <cellStyle name="Normal 6 5 5 3" xfId="1676" xr:uid="{19570C85-04EF-4733-9560-2339658E851C}"/>
    <cellStyle name="Normal 6 5 5 3 2" xfId="3308" xr:uid="{92F7A9F3-2FDA-42EF-8676-3E7E5B8A3BF9}"/>
    <cellStyle name="Normal 6 5 5 3 3" xfId="3309" xr:uid="{8FF7836D-F7BB-4CF0-84BC-BB63C33397AB}"/>
    <cellStyle name="Normal 6 5 5 3 4" xfId="3310" xr:uid="{1BC03044-8A9B-4C33-97C3-ECAAAC00004E}"/>
    <cellStyle name="Normal 6 5 5 4" xfId="3311" xr:uid="{B02A17F8-8B30-4C4F-9895-E18E25996A24}"/>
    <cellStyle name="Normal 6 5 5 5" xfId="3312" xr:uid="{A7DF1741-AA23-4194-9A94-1D1A375947CB}"/>
    <cellStyle name="Normal 6 5 5 6" xfId="3313" xr:uid="{FE10C30D-3252-4901-B75B-DB405E783A2E}"/>
    <cellStyle name="Normal 6 5 6" xfId="663" xr:uid="{EAB54EC7-880E-4388-9E7A-A553FC6EB74F}"/>
    <cellStyle name="Normal 6 5 6 2" xfId="1677" xr:uid="{D0495758-01FE-4B9F-B730-030CBDABDE79}"/>
    <cellStyle name="Normal 6 5 6 2 2" xfId="3314" xr:uid="{70C81977-E4C0-4080-AF86-AFF6B47933F5}"/>
    <cellStyle name="Normal 6 5 6 2 3" xfId="3315" xr:uid="{F1F9CA96-F6C5-44C3-A430-035974FD5955}"/>
    <cellStyle name="Normal 6 5 6 2 4" xfId="3316" xr:uid="{496B3164-A2A8-4459-B967-EE2FDF1739A1}"/>
    <cellStyle name="Normal 6 5 6 3" xfId="3317" xr:uid="{CF06D120-9532-4F87-B0B2-CDB6FFC47D63}"/>
    <cellStyle name="Normal 6 5 6 4" xfId="3318" xr:uid="{D0BAE15B-D471-46E4-8092-F0B0EFB5FFC5}"/>
    <cellStyle name="Normal 6 5 6 5" xfId="3319" xr:uid="{5E1520B2-C729-44FC-BF6C-2CA5AE22F45B}"/>
    <cellStyle name="Normal 6 5 7" xfId="1678" xr:uid="{BF9ECCDC-E3EE-4BAE-8AAC-2D9AA293D34D}"/>
    <cellStyle name="Normal 6 5 7 2" xfId="3320" xr:uid="{4B6F4DA4-8A67-4D18-AEC3-08241433DCD8}"/>
    <cellStyle name="Normal 6 5 7 3" xfId="3321" xr:uid="{36E52B57-8C0F-419A-BDF4-9BAA6FAD314B}"/>
    <cellStyle name="Normal 6 5 7 4" xfId="3322" xr:uid="{B948906E-A0F6-4617-95AA-35FE1AC05F9C}"/>
    <cellStyle name="Normal 6 5 8" xfId="3323" xr:uid="{742D9558-D58E-4A6B-8957-626CF97630CA}"/>
    <cellStyle name="Normal 6 5 8 2" xfId="3324" xr:uid="{771D2776-8672-47B2-85B6-0A8E1E8BC519}"/>
    <cellStyle name="Normal 6 5 8 3" xfId="3325" xr:uid="{5FA16AEA-02DE-480C-B8E8-50B5B3243721}"/>
    <cellStyle name="Normal 6 5 8 4" xfId="3326" xr:uid="{8BAA1FE0-D127-49C1-B268-84D6B85CD64E}"/>
    <cellStyle name="Normal 6 5 9" xfId="3327" xr:uid="{4E0695BF-DA00-4B74-A561-792DADD67CAB}"/>
    <cellStyle name="Normal 6 6" xfId="130" xr:uid="{1D96C604-FA63-447D-B146-D1EAC83B1F5E}"/>
    <cellStyle name="Normal 6 6 2" xfId="131" xr:uid="{971B0123-8853-438D-BBF9-384CA4487457}"/>
    <cellStyle name="Normal 6 6 2 2" xfId="341" xr:uid="{88C26EE8-3870-445E-A1A4-DB41A4DA4967}"/>
    <cellStyle name="Normal 6 6 2 2 2" xfId="664" xr:uid="{150727FA-42A2-4BEE-88BE-ABA64B8B8A3F}"/>
    <cellStyle name="Normal 6 6 2 2 2 2" xfId="1679" xr:uid="{420DF11B-0DB0-4415-A88E-B7819839865B}"/>
    <cellStyle name="Normal 6 6 2 2 2 3" xfId="3328" xr:uid="{7DAD9175-E110-4581-8211-6EDEE4260896}"/>
    <cellStyle name="Normal 6 6 2 2 2 4" xfId="3329" xr:uid="{F1B02CF6-4A45-4ED0-8A99-CA431D72E412}"/>
    <cellStyle name="Normal 6 6 2 2 3" xfId="1680" xr:uid="{322E1A5D-6208-4FAE-8110-26C8B9598AAB}"/>
    <cellStyle name="Normal 6 6 2 2 3 2" xfId="3330" xr:uid="{61CEB6CD-0055-443E-B40B-D9046EBE1CE9}"/>
    <cellStyle name="Normal 6 6 2 2 3 3" xfId="3331" xr:uid="{D0D95B15-A91B-497B-AE99-262D8A29E9E4}"/>
    <cellStyle name="Normal 6 6 2 2 3 4" xfId="3332" xr:uid="{E8A218C7-A830-43E2-A248-1E9BBBADABE7}"/>
    <cellStyle name="Normal 6 6 2 2 4" xfId="3333" xr:uid="{330067F9-F28F-46E3-BEBC-B2B2897781C4}"/>
    <cellStyle name="Normal 6 6 2 2 5" xfId="3334" xr:uid="{E1C35F77-7926-4157-9E3D-C8492388BDDC}"/>
    <cellStyle name="Normal 6 6 2 2 6" xfId="3335" xr:uid="{4DECDD97-DEF1-4B3D-9F1F-C3C65DCEAD89}"/>
    <cellStyle name="Normal 6 6 2 3" xfId="665" xr:uid="{5C8CB745-6FAB-40E9-BB93-89D097F65AAC}"/>
    <cellStyle name="Normal 6 6 2 3 2" xfId="1681" xr:uid="{D3921F6B-FCB5-4FEA-AD10-2AA398ABFD37}"/>
    <cellStyle name="Normal 6 6 2 3 2 2" xfId="3336" xr:uid="{2A6C9808-E82A-427C-B4A3-CFD926B8FDB4}"/>
    <cellStyle name="Normal 6 6 2 3 2 3" xfId="3337" xr:uid="{28E40838-0E82-4379-8AFA-51978D2560D6}"/>
    <cellStyle name="Normal 6 6 2 3 2 4" xfId="3338" xr:uid="{AEEB82CA-C74F-4027-BE7A-9A5AD72F641A}"/>
    <cellStyle name="Normal 6 6 2 3 3" xfId="3339" xr:uid="{237015B2-CE04-489A-A122-D93DE618C957}"/>
    <cellStyle name="Normal 6 6 2 3 4" xfId="3340" xr:uid="{4F8F29D0-4512-49B7-8537-403CD93D830B}"/>
    <cellStyle name="Normal 6 6 2 3 5" xfId="3341" xr:uid="{9468497A-9279-459C-8FDF-99C49471D86F}"/>
    <cellStyle name="Normal 6 6 2 4" xfId="1682" xr:uid="{C4D4C6C3-10A1-4800-A15C-75B3B8D1CA02}"/>
    <cellStyle name="Normal 6 6 2 4 2" xfId="3342" xr:uid="{02A64DC0-677A-4895-A876-61D6BC62C5F9}"/>
    <cellStyle name="Normal 6 6 2 4 3" xfId="3343" xr:uid="{29611C7D-23E4-4368-8C24-983DDA6536A6}"/>
    <cellStyle name="Normal 6 6 2 4 4" xfId="3344" xr:uid="{0FD7C6E4-C733-4571-9537-6CDE21C88F9A}"/>
    <cellStyle name="Normal 6 6 2 5" xfId="3345" xr:uid="{1B1D89DC-CFD5-4578-B42C-EBBF36381225}"/>
    <cellStyle name="Normal 6 6 2 5 2" xfId="3346" xr:uid="{B0834006-188B-4B6A-B8BB-54EE1053E8AD}"/>
    <cellStyle name="Normal 6 6 2 5 3" xfId="3347" xr:uid="{521BC97D-4B1D-47B6-9D38-2B33DCC26116}"/>
    <cellStyle name="Normal 6 6 2 5 4" xfId="3348" xr:uid="{E5AD796A-832B-419B-89A3-FF6764867DF9}"/>
    <cellStyle name="Normal 6 6 2 6" xfId="3349" xr:uid="{B6737B74-488D-416B-A7DA-B3EA4D3436F9}"/>
    <cellStyle name="Normal 6 6 2 7" xfId="3350" xr:uid="{685EA556-194D-44E5-A7BE-699F4E211244}"/>
    <cellStyle name="Normal 6 6 2 8" xfId="3351" xr:uid="{F467037C-E1BE-4198-9BF0-A383C926DE8E}"/>
    <cellStyle name="Normal 6 6 3" xfId="342" xr:uid="{B3EB3D5F-89BB-4262-9274-B16318E51A4C}"/>
    <cellStyle name="Normal 6 6 3 2" xfId="666" xr:uid="{A5D06ACC-E920-4974-9B5C-635E50DD7A69}"/>
    <cellStyle name="Normal 6 6 3 2 2" xfId="667" xr:uid="{CA90A1C4-85BF-41C7-AF2A-104AF5C97B76}"/>
    <cellStyle name="Normal 6 6 3 2 3" xfId="3352" xr:uid="{A7CF4C50-338F-44CB-A4DE-CAF63F3ECAF1}"/>
    <cellStyle name="Normal 6 6 3 2 4" xfId="3353" xr:uid="{4B51DA46-DDED-4F55-A7B7-FCC0E73E4CF2}"/>
    <cellStyle name="Normal 6 6 3 3" xfId="668" xr:uid="{7DA2DFFE-73BF-4A05-9889-CECD86739ECD}"/>
    <cellStyle name="Normal 6 6 3 3 2" xfId="3354" xr:uid="{D1F629F3-D084-47B4-9530-6F46F7C440DE}"/>
    <cellStyle name="Normal 6 6 3 3 3" xfId="3355" xr:uid="{18F4939E-CFCB-4774-9BFC-CB11D80A847E}"/>
    <cellStyle name="Normal 6 6 3 3 4" xfId="3356" xr:uid="{1B9DA967-A649-4B94-8E9E-A6FA1BC56CE0}"/>
    <cellStyle name="Normal 6 6 3 4" xfId="3357" xr:uid="{7C4EEA80-814A-4569-AD4C-49BA926B7070}"/>
    <cellStyle name="Normal 6 6 3 5" xfId="3358" xr:uid="{29B39E23-6135-49EA-B409-11C62E824FD8}"/>
    <cellStyle name="Normal 6 6 3 6" xfId="3359" xr:uid="{D44B4F89-D9D0-4552-90C2-FCC03B84A650}"/>
    <cellStyle name="Normal 6 6 4" xfId="343" xr:uid="{0868F4B5-F81C-43B6-8837-ACE765B64C42}"/>
    <cellStyle name="Normal 6 6 4 2" xfId="669" xr:uid="{458FF714-8DD8-416C-871B-46CA29C0F5EE}"/>
    <cellStyle name="Normal 6 6 4 2 2" xfId="3360" xr:uid="{96745C8F-F149-44AB-B4A7-BFF36E5282C0}"/>
    <cellStyle name="Normal 6 6 4 2 3" xfId="3361" xr:uid="{7FBF1FBE-C058-4025-B522-5F6E82B64378}"/>
    <cellStyle name="Normal 6 6 4 2 4" xfId="3362" xr:uid="{7F4C936B-439F-402D-ADED-754694FF5E7F}"/>
    <cellStyle name="Normal 6 6 4 3" xfId="3363" xr:uid="{99CC0986-0040-4215-8A5A-32F547A5D179}"/>
    <cellStyle name="Normal 6 6 4 4" xfId="3364" xr:uid="{1A79EA64-9CB8-4067-87F6-D716271F850A}"/>
    <cellStyle name="Normal 6 6 4 5" xfId="3365" xr:uid="{22F73B86-44F5-4744-93EA-672635BF3E8D}"/>
    <cellStyle name="Normal 6 6 5" xfId="670" xr:uid="{4280BB9E-BBDB-41BD-88F8-41C7D70AA3A4}"/>
    <cellStyle name="Normal 6 6 5 2" xfId="3366" xr:uid="{80F880CE-C449-494E-B7AB-BDFC121269EA}"/>
    <cellStyle name="Normal 6 6 5 3" xfId="3367" xr:uid="{CD966993-06A2-4754-8A3B-840CE7CB80F3}"/>
    <cellStyle name="Normal 6 6 5 4" xfId="3368" xr:uid="{9C01D4DE-8D34-4427-B30A-A422A3AFF75D}"/>
    <cellStyle name="Normal 6 6 6" xfId="3369" xr:uid="{11D878E5-38A5-43E6-B72B-85869EA21C9B}"/>
    <cellStyle name="Normal 6 6 6 2" xfId="3370" xr:uid="{FDC4599C-C769-4D75-B4C2-9E9AAC9DBDF4}"/>
    <cellStyle name="Normal 6 6 6 3" xfId="3371" xr:uid="{66C86FB5-C5B5-4F0C-BE82-43F5736DB990}"/>
    <cellStyle name="Normal 6 6 6 4" xfId="3372" xr:uid="{D2C9F88A-1D8E-4194-95AD-DB6202CFFDD0}"/>
    <cellStyle name="Normal 6 6 7" xfId="3373" xr:uid="{0BFB1EB3-12F0-47E0-B89A-596D4D4E499E}"/>
    <cellStyle name="Normal 6 6 8" xfId="3374" xr:uid="{5559BD30-5FAE-4AB4-8607-510EC8F431A2}"/>
    <cellStyle name="Normal 6 6 9" xfId="3375" xr:uid="{7AA3A06A-437E-4FAE-9ACB-E2603E6C1C17}"/>
    <cellStyle name="Normal 6 7" xfId="132" xr:uid="{0F7A63DA-078D-4E16-9A19-4581D4106AE5}"/>
    <cellStyle name="Normal 6 7 2" xfId="344" xr:uid="{1EFF799B-B1D1-4D19-9BB5-0F8DF0DE1155}"/>
    <cellStyle name="Normal 6 7 2 2" xfId="671" xr:uid="{A6BAA084-1652-41A1-98F6-99C3692A7153}"/>
    <cellStyle name="Normal 6 7 2 2 2" xfId="1683" xr:uid="{BFF79026-5CA1-41AF-B0D8-31F1C8E77A31}"/>
    <cellStyle name="Normal 6 7 2 2 2 2" xfId="1684" xr:uid="{2004F4D8-B118-4AE4-AE71-72835027A817}"/>
    <cellStyle name="Normal 6 7 2 2 3" xfId="1685" xr:uid="{652F0A85-5AFE-4268-897B-A40DE6AF0696}"/>
    <cellStyle name="Normal 6 7 2 2 4" xfId="3376" xr:uid="{D24B0D64-F79E-4EA3-9675-30DD3DD608CC}"/>
    <cellStyle name="Normal 6 7 2 3" xfId="1686" xr:uid="{2705473C-347F-4C85-844B-734755096968}"/>
    <cellStyle name="Normal 6 7 2 3 2" xfId="1687" xr:uid="{9FACA763-FB79-41D7-BB4F-6DE76AD9411B}"/>
    <cellStyle name="Normal 6 7 2 3 3" xfId="3377" xr:uid="{62969336-A4DF-4627-96B3-267730DC80C1}"/>
    <cellStyle name="Normal 6 7 2 3 4" xfId="3378" xr:uid="{B00A412B-8573-4306-A980-17D0DE3A9CC6}"/>
    <cellStyle name="Normal 6 7 2 4" xfId="1688" xr:uid="{5443EA43-C045-49DA-8C0D-20A790AEE091}"/>
    <cellStyle name="Normal 6 7 2 5" xfId="3379" xr:uid="{2F1DD2E5-52A5-424F-806A-DE14A08517F0}"/>
    <cellStyle name="Normal 6 7 2 6" xfId="3380" xr:uid="{A07DF7DA-9F07-4F14-9B18-E908E7E69925}"/>
    <cellStyle name="Normal 6 7 3" xfId="672" xr:uid="{E68EF222-FE64-455C-BB32-074970001A3E}"/>
    <cellStyle name="Normal 6 7 3 2" xfId="1689" xr:uid="{64CF1E34-3E4D-4859-8E89-E6803FFB67C0}"/>
    <cellStyle name="Normal 6 7 3 2 2" xfId="1690" xr:uid="{04CD0F42-0B53-405F-BBCF-B937DA00835A}"/>
    <cellStyle name="Normal 6 7 3 2 3" xfId="3381" xr:uid="{639CF7AD-6422-488A-9BC7-7FB9F930EF50}"/>
    <cellStyle name="Normal 6 7 3 2 4" xfId="3382" xr:uid="{434E54B2-EEC1-4398-A23F-80612BF42276}"/>
    <cellStyle name="Normal 6 7 3 3" xfId="1691" xr:uid="{901BA4A8-EDC7-484B-A4EE-803794AD8E99}"/>
    <cellStyle name="Normal 6 7 3 4" xfId="3383" xr:uid="{164F56A9-4EC6-466C-A13D-4DFAFE1C6800}"/>
    <cellStyle name="Normal 6 7 3 5" xfId="3384" xr:uid="{841AAA79-A367-4C64-8BBF-2FD1A0F55A25}"/>
    <cellStyle name="Normal 6 7 4" xfId="1692" xr:uid="{D7B9D41E-49BF-4FE4-887A-0954E2A1A287}"/>
    <cellStyle name="Normal 6 7 4 2" xfId="1693" xr:uid="{AA77BB1A-1AE7-4F9B-B5CE-FD368B36434A}"/>
    <cellStyle name="Normal 6 7 4 3" xfId="3385" xr:uid="{86C9C75A-009A-4458-9740-23EDEAE33584}"/>
    <cellStyle name="Normal 6 7 4 4" xfId="3386" xr:uid="{4CD6FCE5-96A1-4FD6-9D99-B9C1B591B892}"/>
    <cellStyle name="Normal 6 7 5" xfId="1694" xr:uid="{CAD7C25A-7263-4522-AEBD-924026AA1123}"/>
    <cellStyle name="Normal 6 7 5 2" xfId="3387" xr:uid="{511D7ADA-AE43-4924-8573-CAF05C3DEE47}"/>
    <cellStyle name="Normal 6 7 5 3" xfId="3388" xr:uid="{54EF0155-722E-49F8-B0DC-4193CBB08D83}"/>
    <cellStyle name="Normal 6 7 5 4" xfId="3389" xr:uid="{DEC4A404-56EA-407E-804F-706E95CFEFEC}"/>
    <cellStyle name="Normal 6 7 6" xfId="3390" xr:uid="{8E7B6121-150C-497B-9B59-6D7509B2B174}"/>
    <cellStyle name="Normal 6 7 7" xfId="3391" xr:uid="{116BDABA-C73A-4EE5-B746-2360FD82EC89}"/>
    <cellStyle name="Normal 6 7 8" xfId="3392" xr:uid="{F47277B4-92BC-42DB-A847-D0D8CEA81084}"/>
    <cellStyle name="Normal 6 8" xfId="345" xr:uid="{F0CE231A-93A0-4685-9A14-ED4150B0121B}"/>
    <cellStyle name="Normal 6 8 2" xfId="673" xr:uid="{3AF19C85-0FFD-48CD-89D6-AA2BAF7E7FCD}"/>
    <cellStyle name="Normal 6 8 2 2" xfId="674" xr:uid="{23E4C783-DA94-431A-9CBA-B978874FE73E}"/>
    <cellStyle name="Normal 6 8 2 2 2" xfId="1695" xr:uid="{D090FD87-C7EF-4F61-B595-31B8DFA1EEBF}"/>
    <cellStyle name="Normal 6 8 2 2 3" xfId="3393" xr:uid="{060D3FB8-6CA6-445C-B263-65F28A83516D}"/>
    <cellStyle name="Normal 6 8 2 2 4" xfId="3394" xr:uid="{60AC1BA0-F09F-479D-9483-BF27B5BD3CAC}"/>
    <cellStyle name="Normal 6 8 2 3" xfId="1696" xr:uid="{41D92089-B853-45AA-B187-A14E96EB1975}"/>
    <cellStyle name="Normal 6 8 2 4" xfId="3395" xr:uid="{9BBE6631-E419-4D05-9106-96C88F1A80D2}"/>
    <cellStyle name="Normal 6 8 2 5" xfId="3396" xr:uid="{05FD3CD3-FC42-47E3-8C66-4342D59E4D3F}"/>
    <cellStyle name="Normal 6 8 3" xfId="675" xr:uid="{4F7E2633-BD8C-43AA-9D11-98FFB0AC955D}"/>
    <cellStyle name="Normal 6 8 3 2" xfId="1697" xr:uid="{018AFC82-A132-4982-92DD-FBF0E711B389}"/>
    <cellStyle name="Normal 6 8 3 3" xfId="3397" xr:uid="{FCAC8FF9-057C-45F0-9078-3340B9A838BB}"/>
    <cellStyle name="Normal 6 8 3 4" xfId="3398" xr:uid="{39AF8AD9-E10A-42B4-A2A7-D74155887F6F}"/>
    <cellStyle name="Normal 6 8 4" xfId="1698" xr:uid="{A977A673-88E0-47D5-ADE4-093259CEB7F2}"/>
    <cellStyle name="Normal 6 8 4 2" xfId="3399" xr:uid="{AB0AFEB1-32CB-4A03-9778-AE74C33116AC}"/>
    <cellStyle name="Normal 6 8 4 3" xfId="3400" xr:uid="{3418A620-A4FF-4918-AE8E-8A09BDEC6E39}"/>
    <cellStyle name="Normal 6 8 4 4" xfId="3401" xr:uid="{77AEF821-5A6E-4794-BF45-6D48ABB0260F}"/>
    <cellStyle name="Normal 6 8 5" xfId="3402" xr:uid="{11CCF087-F1EB-4489-84FB-D617D554E45C}"/>
    <cellStyle name="Normal 6 8 6" xfId="3403" xr:uid="{5D19E2BB-DDC7-4C03-83C7-D9F0D775E022}"/>
    <cellStyle name="Normal 6 8 7" xfId="3404" xr:uid="{104E0C8A-F0C7-4332-8186-673585EBA7CB}"/>
    <cellStyle name="Normal 6 9" xfId="346" xr:uid="{A9261E49-3880-4153-A5F2-923376ED462B}"/>
    <cellStyle name="Normal 6 9 2" xfId="676" xr:uid="{397A3B58-5D8D-4E02-BD3B-A1B75DB81A46}"/>
    <cellStyle name="Normal 6 9 2 2" xfId="1699" xr:uid="{1322D4AC-8D5B-45FD-8E2B-7C0CAFFCE19A}"/>
    <cellStyle name="Normal 6 9 2 3" xfId="3405" xr:uid="{B20C93C5-C5AD-474A-9D36-D5E3B777A099}"/>
    <cellStyle name="Normal 6 9 2 4" xfId="3406" xr:uid="{100F7927-A114-4454-95D2-AC6B1F4BD703}"/>
    <cellStyle name="Normal 6 9 3" xfId="1700" xr:uid="{F6B9FDB7-267B-4F7C-A3A2-66A51A8FDDF0}"/>
    <cellStyle name="Normal 6 9 3 2" xfId="3407" xr:uid="{4EAD7504-8803-417F-8B9D-14071B37EBAA}"/>
    <cellStyle name="Normal 6 9 3 3" xfId="3408" xr:uid="{500F3F3F-E326-4032-B7B6-DD2DD1A3928A}"/>
    <cellStyle name="Normal 6 9 3 4" xfId="3409" xr:uid="{D4B977CE-C7E3-4501-B3B7-AB2FFC030147}"/>
    <cellStyle name="Normal 6 9 4" xfId="3410" xr:uid="{A1692206-1429-465B-BE9D-BA9CDAAF49F1}"/>
    <cellStyle name="Normal 6 9 5" xfId="3411" xr:uid="{EA7F5691-3198-440A-B4EC-1001AC8ED8B1}"/>
    <cellStyle name="Normal 6 9 6" xfId="3412" xr:uid="{ECD0B014-D715-4456-8C9F-BFBD0BEA37C5}"/>
    <cellStyle name="Normal 7" xfId="66" xr:uid="{EF9EF2F7-6941-4C7E-8DF0-ABEB1483E440}"/>
    <cellStyle name="Normal 7 10" xfId="1701" xr:uid="{04184291-3B5B-43F2-878A-39207A04832C}"/>
    <cellStyle name="Normal 7 10 2" xfId="3413" xr:uid="{EBAD090F-9628-4B5B-97A4-3E360D45C925}"/>
    <cellStyle name="Normal 7 10 3" xfId="3414" xr:uid="{DD514EBF-4F11-4B21-A23A-1E103EF967B5}"/>
    <cellStyle name="Normal 7 10 4" xfId="3415" xr:uid="{7D74E055-9920-4E17-A130-9154BA6415CB}"/>
    <cellStyle name="Normal 7 11" xfId="3416" xr:uid="{B10D0554-8F50-4AD9-B55B-5A5A82290B41}"/>
    <cellStyle name="Normal 7 11 2" xfId="3417" xr:uid="{169A754C-8CB3-4211-9F34-44F05A039501}"/>
    <cellStyle name="Normal 7 11 3" xfId="3418" xr:uid="{FD7C0701-091A-4D77-AE3D-D80DAFED1F09}"/>
    <cellStyle name="Normal 7 11 4" xfId="3419" xr:uid="{95F596D2-A278-4F63-A87E-E34F76C5F449}"/>
    <cellStyle name="Normal 7 12" xfId="3420" xr:uid="{637ED1FB-7D56-4D8C-BC47-D4423DD0C7E7}"/>
    <cellStyle name="Normal 7 12 2" xfId="3421" xr:uid="{6ACA38EE-6B83-4A2A-AFEE-48E0E93B2D0F}"/>
    <cellStyle name="Normal 7 13" xfId="3422" xr:uid="{3498D46E-4D05-4925-8F8D-4BD3A26C67A5}"/>
    <cellStyle name="Normal 7 14" xfId="3423" xr:uid="{5CBAB495-4A67-4B79-AE17-942EFA1A06D1}"/>
    <cellStyle name="Normal 7 15" xfId="3424" xr:uid="{DFCBAA3C-D3DD-4378-ABBD-593F3822E772}"/>
    <cellStyle name="Normal 7 2" xfId="133" xr:uid="{9E1568AD-C616-4EE9-ACF9-669E34B8BC04}"/>
    <cellStyle name="Normal 7 2 10" xfId="3425" xr:uid="{AE28E122-3074-4715-BBEF-FB7E9AF2D86E}"/>
    <cellStyle name="Normal 7 2 11" xfId="3426" xr:uid="{78274CDE-736B-4C00-A447-76146F302E7B}"/>
    <cellStyle name="Normal 7 2 2" xfId="134" xr:uid="{157BB1BD-DD31-45FF-9CBC-5512D47D5D4A}"/>
    <cellStyle name="Normal 7 2 2 2" xfId="135" xr:uid="{39836554-A4BD-4506-9553-4FEEDDEA3205}"/>
    <cellStyle name="Normal 7 2 2 2 2" xfId="347" xr:uid="{77EF5B6F-9236-4702-AEB1-A6C6F3749E09}"/>
    <cellStyle name="Normal 7 2 2 2 2 2" xfId="677" xr:uid="{191704D6-84A9-4E64-98B3-5078F5CEA870}"/>
    <cellStyle name="Normal 7 2 2 2 2 2 2" xfId="678" xr:uid="{66B7060E-09ED-4022-B256-64B501D81E24}"/>
    <cellStyle name="Normal 7 2 2 2 2 2 2 2" xfId="1702" xr:uid="{AC96DB08-5495-4D4F-B4AA-5B2DDD0F67F4}"/>
    <cellStyle name="Normal 7 2 2 2 2 2 2 2 2" xfId="1703" xr:uid="{851022C0-4990-4DF5-A78E-8CE2E4A9546A}"/>
    <cellStyle name="Normal 7 2 2 2 2 2 2 3" xfId="1704" xr:uid="{364410BE-8C27-442F-9EC7-6E7725BE21CC}"/>
    <cellStyle name="Normal 7 2 2 2 2 2 3" xfId="1705" xr:uid="{C3742353-BF2E-41CF-9549-E5339B976E25}"/>
    <cellStyle name="Normal 7 2 2 2 2 2 3 2" xfId="1706" xr:uid="{69DEF799-585F-42CA-9C30-327EFD6DAE8F}"/>
    <cellStyle name="Normal 7 2 2 2 2 2 4" xfId="1707" xr:uid="{BB92ABFD-4D10-48FB-96F9-1E9329647765}"/>
    <cellStyle name="Normal 7 2 2 2 2 3" xfId="679" xr:uid="{020D83F6-BE84-4415-9009-79CD2A35CE35}"/>
    <cellStyle name="Normal 7 2 2 2 2 3 2" xfId="1708" xr:uid="{34BDDB10-CB25-45DC-9355-D49CCAC961F6}"/>
    <cellStyle name="Normal 7 2 2 2 2 3 2 2" xfId="1709" xr:uid="{5D8502F1-1782-42F6-B245-976DBA012843}"/>
    <cellStyle name="Normal 7 2 2 2 2 3 3" xfId="1710" xr:uid="{9290634E-0B5B-42E9-9976-3C97CE913F9C}"/>
    <cellStyle name="Normal 7 2 2 2 2 3 4" xfId="3427" xr:uid="{FDE92909-C2CD-426F-BFEA-BA574B02938E}"/>
    <cellStyle name="Normal 7 2 2 2 2 4" xfId="1711" xr:uid="{62F06D13-368E-4B62-A900-5147C2590487}"/>
    <cellStyle name="Normal 7 2 2 2 2 4 2" xfId="1712" xr:uid="{3B67AE51-5735-4CED-9D93-C613836E1A47}"/>
    <cellStyle name="Normal 7 2 2 2 2 5" xfId="1713" xr:uid="{E7AD7E94-FEA3-4DA2-8490-3DF828328470}"/>
    <cellStyle name="Normal 7 2 2 2 2 6" xfId="3428" xr:uid="{82389389-F133-49DC-BCF6-3CB65EF9EEDA}"/>
    <cellStyle name="Normal 7 2 2 2 3" xfId="348" xr:uid="{7F3FA774-2F16-4CF6-8730-F036ED09860E}"/>
    <cellStyle name="Normal 7 2 2 2 3 2" xfId="680" xr:uid="{53E980B6-4225-4343-9DE4-C3DDA55643D4}"/>
    <cellStyle name="Normal 7 2 2 2 3 2 2" xfId="681" xr:uid="{F70718C0-EB90-4A97-92E8-6B774B04899F}"/>
    <cellStyle name="Normal 7 2 2 2 3 2 2 2" xfId="1714" xr:uid="{787FEBDA-BE85-425D-ADCC-EA0D46D3DB2F}"/>
    <cellStyle name="Normal 7 2 2 2 3 2 2 2 2" xfId="1715" xr:uid="{FAD5B288-DBCE-4F31-B9B5-A84EE907B16F}"/>
    <cellStyle name="Normal 7 2 2 2 3 2 2 3" xfId="1716" xr:uid="{D98FE2E5-2C7D-4B0B-AC5B-074D58493E04}"/>
    <cellStyle name="Normal 7 2 2 2 3 2 3" xfId="1717" xr:uid="{98BD5562-194A-4797-90D4-A77F36B66086}"/>
    <cellStyle name="Normal 7 2 2 2 3 2 3 2" xfId="1718" xr:uid="{714256F4-8926-47C0-B143-129F9A73C097}"/>
    <cellStyle name="Normal 7 2 2 2 3 2 4" xfId="1719" xr:uid="{FA81040D-E7D4-44BB-8001-CE13DC89EAD9}"/>
    <cellStyle name="Normal 7 2 2 2 3 3" xfId="682" xr:uid="{2F26F938-F202-41B2-8B10-C2BD3CC3CFA8}"/>
    <cellStyle name="Normal 7 2 2 2 3 3 2" xfId="1720" xr:uid="{F6E80848-DF28-4D84-98AC-4BA70B58CDE0}"/>
    <cellStyle name="Normal 7 2 2 2 3 3 2 2" xfId="1721" xr:uid="{A7BF9A58-A74A-4552-935C-663A19ECA2F8}"/>
    <cellStyle name="Normal 7 2 2 2 3 3 3" xfId="1722" xr:uid="{A80BB522-5629-4562-A972-6925243CD408}"/>
    <cellStyle name="Normal 7 2 2 2 3 4" xfId="1723" xr:uid="{34FC9264-1C99-4AE7-AB4C-3A0FB7D1084E}"/>
    <cellStyle name="Normal 7 2 2 2 3 4 2" xfId="1724" xr:uid="{E56980E6-C80C-4F84-91DC-3566F6CED2A2}"/>
    <cellStyle name="Normal 7 2 2 2 3 5" xfId="1725" xr:uid="{1A23871B-4A79-4DE2-975E-6C31985CD5BF}"/>
    <cellStyle name="Normal 7 2 2 2 4" xfId="683" xr:uid="{C3B3FF69-3DEE-4D7B-AEAF-F08680C66327}"/>
    <cellStyle name="Normal 7 2 2 2 4 2" xfId="684" xr:uid="{E5B61181-A81A-4A06-9AE0-CF9F729B66FC}"/>
    <cellStyle name="Normal 7 2 2 2 4 2 2" xfId="1726" xr:uid="{D0D9030B-DFAA-4EA1-963A-3EE223946DD0}"/>
    <cellStyle name="Normal 7 2 2 2 4 2 2 2" xfId="1727" xr:uid="{276816CD-2917-4273-9DEB-8F1E0E7ABF0A}"/>
    <cellStyle name="Normal 7 2 2 2 4 2 3" xfId="1728" xr:uid="{BB006F45-DDC6-4F64-AE36-4A27CC78D851}"/>
    <cellStyle name="Normal 7 2 2 2 4 3" xfId="1729" xr:uid="{43EA87FC-D664-4B89-9482-5BF5A80F2471}"/>
    <cellStyle name="Normal 7 2 2 2 4 3 2" xfId="1730" xr:uid="{7C1DB473-A4F2-4ACA-A8C2-30E0033347E4}"/>
    <cellStyle name="Normal 7 2 2 2 4 4" xfId="1731" xr:uid="{8AB64638-F56C-4C10-8313-E55B4392417C}"/>
    <cellStyle name="Normal 7 2 2 2 5" xfId="685" xr:uid="{A21AC681-0861-48AB-ADE6-0DFF3AB3ACAB}"/>
    <cellStyle name="Normal 7 2 2 2 5 2" xfId="1732" xr:uid="{764F29AD-E21F-4A62-8E71-3D52CD26BD64}"/>
    <cellStyle name="Normal 7 2 2 2 5 2 2" xfId="1733" xr:uid="{811164C0-30CC-4187-980F-1A7C87F8E787}"/>
    <cellStyle name="Normal 7 2 2 2 5 3" xfId="1734" xr:uid="{DE03DC81-0F39-4C27-8A88-A30B2B42EDCB}"/>
    <cellStyle name="Normal 7 2 2 2 5 4" xfId="3429" xr:uid="{8267A8F0-F392-428A-A22C-A28753E8CE2A}"/>
    <cellStyle name="Normal 7 2 2 2 6" xfId="1735" xr:uid="{D78B9A46-F2AC-44DB-9CF5-A5C0B91CCD55}"/>
    <cellStyle name="Normal 7 2 2 2 6 2" xfId="1736" xr:uid="{2B2C2783-AC06-4EBA-80EA-C7188315F9E3}"/>
    <cellStyle name="Normal 7 2 2 2 7" xfId="1737" xr:uid="{F54FF946-68F1-4305-9DA2-52E8DB65AF0E}"/>
    <cellStyle name="Normal 7 2 2 2 8" xfId="3430" xr:uid="{92CA243F-111D-449A-BC29-5C853F5DEE37}"/>
    <cellStyle name="Normal 7 2 2 3" xfId="349" xr:uid="{03F2DF14-D869-43CE-A118-8237F5AF022B}"/>
    <cellStyle name="Normal 7 2 2 3 2" xfId="686" xr:uid="{7656F17C-D01A-4153-B429-2F66F362C208}"/>
    <cellStyle name="Normal 7 2 2 3 2 2" xfId="687" xr:uid="{418EF539-75C7-47E4-8F96-6D85B26FDDAF}"/>
    <cellStyle name="Normal 7 2 2 3 2 2 2" xfId="1738" xr:uid="{A5490FFE-FFCF-4232-A538-D166015A379A}"/>
    <cellStyle name="Normal 7 2 2 3 2 2 2 2" xfId="1739" xr:uid="{E7F3B77C-72DF-49AF-9518-9ADC56A26724}"/>
    <cellStyle name="Normal 7 2 2 3 2 2 3" xfId="1740" xr:uid="{1FD4497A-45E7-47BE-8CD1-246A64B25D4E}"/>
    <cellStyle name="Normal 7 2 2 3 2 3" xfId="1741" xr:uid="{78DBDB74-EFDC-4F6D-87A3-489567CEAE89}"/>
    <cellStyle name="Normal 7 2 2 3 2 3 2" xfId="1742" xr:uid="{47B96993-5D8B-4DFB-A24F-44276CADDA47}"/>
    <cellStyle name="Normal 7 2 2 3 2 4" xfId="1743" xr:uid="{4B2F25FF-C41C-4546-ABB2-939A0293B751}"/>
    <cellStyle name="Normal 7 2 2 3 3" xfId="688" xr:uid="{E439FBD6-5F8D-4A7B-A10A-B762B8985613}"/>
    <cellStyle name="Normal 7 2 2 3 3 2" xfId="1744" xr:uid="{5D9A43BB-8ADB-4B08-ACBD-7EF1E970DDEC}"/>
    <cellStyle name="Normal 7 2 2 3 3 2 2" xfId="1745" xr:uid="{29D62E90-BBAD-455E-97CA-7A964D47069D}"/>
    <cellStyle name="Normal 7 2 2 3 3 3" xfId="1746" xr:uid="{16F4A1A6-86AF-4807-A36B-BD074D63CA10}"/>
    <cellStyle name="Normal 7 2 2 3 3 4" xfId="3431" xr:uid="{3D7DC120-9C35-4967-B5EC-4506ABBB1CDB}"/>
    <cellStyle name="Normal 7 2 2 3 4" xfId="1747" xr:uid="{286A36EF-B8B2-4433-A4EA-A875B074AD32}"/>
    <cellStyle name="Normal 7 2 2 3 4 2" xfId="1748" xr:uid="{748DA1B0-8F78-452E-B95C-F6B3E510546F}"/>
    <cellStyle name="Normal 7 2 2 3 5" xfId="1749" xr:uid="{49C43860-CE60-4238-9128-7D39F31AD586}"/>
    <cellStyle name="Normal 7 2 2 3 6" xfId="3432" xr:uid="{1BF9A720-D4FE-4036-8BE6-345CACE2E1F4}"/>
    <cellStyle name="Normal 7 2 2 4" xfId="350" xr:uid="{7BCEFF38-3724-4F23-8283-D05D2278CB3A}"/>
    <cellStyle name="Normal 7 2 2 4 2" xfId="689" xr:uid="{55CA7A09-D0FD-4145-BD99-903303D51B7C}"/>
    <cellStyle name="Normal 7 2 2 4 2 2" xfId="690" xr:uid="{4A89D320-9C8F-4512-98F1-13101D06C6B0}"/>
    <cellStyle name="Normal 7 2 2 4 2 2 2" xfId="1750" xr:uid="{4690137D-507E-4FF6-8A58-8DD4B0503448}"/>
    <cellStyle name="Normal 7 2 2 4 2 2 2 2" xfId="1751" xr:uid="{69940338-0628-4647-94DE-489B1B2ABB24}"/>
    <cellStyle name="Normal 7 2 2 4 2 2 3" xfId="1752" xr:uid="{E660B695-FD10-47A4-BEC4-71E56C203DC0}"/>
    <cellStyle name="Normal 7 2 2 4 2 3" xfId="1753" xr:uid="{78426B53-51B8-4BB5-AD90-DB1E205A0EBF}"/>
    <cellStyle name="Normal 7 2 2 4 2 3 2" xfId="1754" xr:uid="{75B51091-E16B-4739-AE6F-607AC63E7BD0}"/>
    <cellStyle name="Normal 7 2 2 4 2 4" xfId="1755" xr:uid="{886F042D-9ADA-4D49-8A8C-C7269D269A02}"/>
    <cellStyle name="Normal 7 2 2 4 3" xfId="691" xr:uid="{07A898D6-7F07-4E7E-948C-F8C9C6A6160F}"/>
    <cellStyle name="Normal 7 2 2 4 3 2" xfId="1756" xr:uid="{CC162817-16D4-438F-B114-58A0D8DC2799}"/>
    <cellStyle name="Normal 7 2 2 4 3 2 2" xfId="1757" xr:uid="{3B2E1C21-00B7-4825-89FC-994D0CFDF922}"/>
    <cellStyle name="Normal 7 2 2 4 3 3" xfId="1758" xr:uid="{32449237-E6FA-4EB8-94EA-C134AA840EAF}"/>
    <cellStyle name="Normal 7 2 2 4 4" xfId="1759" xr:uid="{1748C622-680C-48DF-A658-E7D35592FCB9}"/>
    <cellStyle name="Normal 7 2 2 4 4 2" xfId="1760" xr:uid="{C65F998B-ED5B-4C52-9B96-89AA8990CD61}"/>
    <cellStyle name="Normal 7 2 2 4 5" xfId="1761" xr:uid="{BB0D8B96-DC8F-4F35-AD17-3C8E60AB1549}"/>
    <cellStyle name="Normal 7 2 2 5" xfId="351" xr:uid="{83BE8926-71A5-4CC9-AF76-84DE77007DAF}"/>
    <cellStyle name="Normal 7 2 2 5 2" xfId="692" xr:uid="{D014F71F-47DC-4A66-B2EB-66B72DA78877}"/>
    <cellStyle name="Normal 7 2 2 5 2 2" xfId="1762" xr:uid="{47113624-E690-42FE-8E3A-6FEE8B9BA843}"/>
    <cellStyle name="Normal 7 2 2 5 2 2 2" xfId="1763" xr:uid="{1E9E59B5-318F-4144-8D65-38494349714B}"/>
    <cellStyle name="Normal 7 2 2 5 2 3" xfId="1764" xr:uid="{034E499D-3EBB-4C09-8855-BC79FCED156F}"/>
    <cellStyle name="Normal 7 2 2 5 3" xfId="1765" xr:uid="{8489D514-08FE-428C-A1D0-A2BD7296509C}"/>
    <cellStyle name="Normal 7 2 2 5 3 2" xfId="1766" xr:uid="{68B2A3EC-B7D2-42D8-AEBC-F77A4D2166AC}"/>
    <cellStyle name="Normal 7 2 2 5 4" xfId="1767" xr:uid="{5D680E82-F929-40BE-A6A7-760F4D72D6D3}"/>
    <cellStyle name="Normal 7 2 2 6" xfId="693" xr:uid="{BE0C02DD-5EE3-4004-BDC3-AD7EFA91E586}"/>
    <cellStyle name="Normal 7 2 2 6 2" xfId="1768" xr:uid="{0EB208AC-9373-4EEB-80E2-5FC3DD9314A8}"/>
    <cellStyle name="Normal 7 2 2 6 2 2" xfId="1769" xr:uid="{C875C267-AF49-4CA3-B836-A9BD12ADB760}"/>
    <cellStyle name="Normal 7 2 2 6 3" xfId="1770" xr:uid="{D3172A6D-7DB0-4358-9AFF-BD9B752D79E6}"/>
    <cellStyle name="Normal 7 2 2 6 4" xfId="3433" xr:uid="{9739D6CF-5183-483D-9C03-CACFECA0A573}"/>
    <cellStyle name="Normal 7 2 2 7" xfId="1771" xr:uid="{F6619898-504F-4354-A6D3-8585D56E01B6}"/>
    <cellStyle name="Normal 7 2 2 7 2" xfId="1772" xr:uid="{E0B37507-BF31-4E4D-8AEB-B469B87B78E4}"/>
    <cellStyle name="Normal 7 2 2 8" xfId="1773" xr:uid="{C3350D1B-6F50-483E-A16E-A2D5E55E6B35}"/>
    <cellStyle name="Normal 7 2 2 9" xfId="3434" xr:uid="{20D396CE-87D1-45C0-8329-8679206E9CC6}"/>
    <cellStyle name="Normal 7 2 3" xfId="136" xr:uid="{F26F47CF-BAFE-4218-8049-5C3C806171FD}"/>
    <cellStyle name="Normal 7 2 3 2" xfId="137" xr:uid="{1A1D1309-C972-4545-BC00-89B64B10A69B}"/>
    <cellStyle name="Normal 7 2 3 2 2" xfId="694" xr:uid="{D4FB6653-1428-4610-A30C-6D47613FDC16}"/>
    <cellStyle name="Normal 7 2 3 2 2 2" xfId="695" xr:uid="{B061E406-EC2B-40B0-9623-FB850CE4BCE6}"/>
    <cellStyle name="Normal 7 2 3 2 2 2 2" xfId="1774" xr:uid="{D6070188-61BD-4574-AA88-02458F42762E}"/>
    <cellStyle name="Normal 7 2 3 2 2 2 2 2" xfId="1775" xr:uid="{38983E9A-689B-48C4-95B9-F994EE5E84A2}"/>
    <cellStyle name="Normal 7 2 3 2 2 2 3" xfId="1776" xr:uid="{47FF92CA-28EE-4D06-A2F6-39767F906934}"/>
    <cellStyle name="Normal 7 2 3 2 2 3" xfId="1777" xr:uid="{4E32DC6E-55E4-46B1-A94B-566BDC3F6E25}"/>
    <cellStyle name="Normal 7 2 3 2 2 3 2" xfId="1778" xr:uid="{DF1CB9F1-2D86-4A43-992A-5A502FC750E3}"/>
    <cellStyle name="Normal 7 2 3 2 2 4" xfId="1779" xr:uid="{EEA33ACA-E703-4CE2-A13B-A0733BD6ABAB}"/>
    <cellStyle name="Normal 7 2 3 2 3" xfId="696" xr:uid="{1BCCE8BC-36B9-45F8-AF07-5A8F96B85E16}"/>
    <cellStyle name="Normal 7 2 3 2 3 2" xfId="1780" xr:uid="{C3BFF09C-C222-44FA-98A8-DCBDD35BD8CF}"/>
    <cellStyle name="Normal 7 2 3 2 3 2 2" xfId="1781" xr:uid="{3507ED6A-20A0-47C1-AAC0-609A04A28715}"/>
    <cellStyle name="Normal 7 2 3 2 3 3" xfId="1782" xr:uid="{B30EB678-7D24-4AD1-B95C-A6A2C87E8B62}"/>
    <cellStyle name="Normal 7 2 3 2 3 4" xfId="3435" xr:uid="{70988BCD-9998-4860-AE76-C93B15734B71}"/>
    <cellStyle name="Normal 7 2 3 2 4" xfId="1783" xr:uid="{CB76F331-8D14-4217-B54A-58B3861DAFB0}"/>
    <cellStyle name="Normal 7 2 3 2 4 2" xfId="1784" xr:uid="{99AEC9CE-5F66-4F41-82D6-FBEDB2C4E549}"/>
    <cellStyle name="Normal 7 2 3 2 5" xfId="1785" xr:uid="{E4A7E750-37B6-43F2-9C11-C2639A34907B}"/>
    <cellStyle name="Normal 7 2 3 2 6" xfId="3436" xr:uid="{1D0D50B0-C078-49D5-90C0-CC8E800963F1}"/>
    <cellStyle name="Normal 7 2 3 3" xfId="352" xr:uid="{E96F455A-C36C-4EFB-BB43-2F7DEF69C949}"/>
    <cellStyle name="Normal 7 2 3 3 2" xfId="697" xr:uid="{A0F8110F-2DC8-4CF8-8334-C82B778BA237}"/>
    <cellStyle name="Normal 7 2 3 3 2 2" xfId="698" xr:uid="{AF22777E-5A0E-418E-82F7-2166AB108730}"/>
    <cellStyle name="Normal 7 2 3 3 2 2 2" xfId="1786" xr:uid="{5FE35849-F996-4B81-A051-A961DC178EAF}"/>
    <cellStyle name="Normal 7 2 3 3 2 2 2 2" xfId="1787" xr:uid="{8702DE36-1F77-4CC7-8469-2EB40A00566F}"/>
    <cellStyle name="Normal 7 2 3 3 2 2 3" xfId="1788" xr:uid="{F44F07B4-6805-4C11-88C1-0E9145EB2134}"/>
    <cellStyle name="Normal 7 2 3 3 2 3" xfId="1789" xr:uid="{86DF18ED-27D7-4468-A63D-35508334915A}"/>
    <cellStyle name="Normal 7 2 3 3 2 3 2" xfId="1790" xr:uid="{587380B3-6614-4E1E-860A-D12CE0D72FCE}"/>
    <cellStyle name="Normal 7 2 3 3 2 4" xfId="1791" xr:uid="{8934C7BC-5739-4E4A-9C45-E673869E694C}"/>
    <cellStyle name="Normal 7 2 3 3 3" xfId="699" xr:uid="{283A94E7-17F7-47E9-905E-E874C7A2A036}"/>
    <cellStyle name="Normal 7 2 3 3 3 2" xfId="1792" xr:uid="{EB1ECC55-5F40-471C-B409-EC08F19BC319}"/>
    <cellStyle name="Normal 7 2 3 3 3 2 2" xfId="1793" xr:uid="{6FBA80E2-AD43-4ECF-8F8B-690AC8833739}"/>
    <cellStyle name="Normal 7 2 3 3 3 3" xfId="1794" xr:uid="{F744A5CE-C93A-41BF-941F-7B6C9064FEF5}"/>
    <cellStyle name="Normal 7 2 3 3 4" xfId="1795" xr:uid="{01DE5763-0763-4B94-B0E6-93A75EBC97B0}"/>
    <cellStyle name="Normal 7 2 3 3 4 2" xfId="1796" xr:uid="{F9891E45-20D2-4383-91FC-5865F95707F6}"/>
    <cellStyle name="Normal 7 2 3 3 5" xfId="1797" xr:uid="{DFBD3B8A-EA1C-4D56-A62A-B92603360EC1}"/>
    <cellStyle name="Normal 7 2 3 4" xfId="353" xr:uid="{A48D7A76-C725-4F56-B379-0790830326D2}"/>
    <cellStyle name="Normal 7 2 3 4 2" xfId="700" xr:uid="{132D3888-85FD-4A28-9D50-193DA09A8BDD}"/>
    <cellStyle name="Normal 7 2 3 4 2 2" xfId="1798" xr:uid="{0289D458-7363-4EA1-AD9E-23A27B6C88E6}"/>
    <cellStyle name="Normal 7 2 3 4 2 2 2" xfId="1799" xr:uid="{D66EF9B2-6FE7-4441-9930-B54416B7BED0}"/>
    <cellStyle name="Normal 7 2 3 4 2 3" xfId="1800" xr:uid="{0CCBB020-9BAC-4374-8B33-61A85815FDF5}"/>
    <cellStyle name="Normal 7 2 3 4 3" xfId="1801" xr:uid="{74EF9DB1-5E4D-4CD6-914D-28B04FEAAE84}"/>
    <cellStyle name="Normal 7 2 3 4 3 2" xfId="1802" xr:uid="{FC1BF47D-8F3F-4B3A-9AD4-8D1FE98105E6}"/>
    <cellStyle name="Normal 7 2 3 4 4" xfId="1803" xr:uid="{B78076D3-1AA8-45D7-967A-F2D7761FDE7E}"/>
    <cellStyle name="Normal 7 2 3 5" xfId="701" xr:uid="{5EFF7846-2991-4D1D-BFE7-6C58B54F2FC2}"/>
    <cellStyle name="Normal 7 2 3 5 2" xfId="1804" xr:uid="{344F1957-EDBD-4136-ACD1-27D33A444E2D}"/>
    <cellStyle name="Normal 7 2 3 5 2 2" xfId="1805" xr:uid="{610251E0-2432-40DE-8E78-5D1DF1720915}"/>
    <cellStyle name="Normal 7 2 3 5 3" xfId="1806" xr:uid="{B4B61D05-22B4-42D5-8E13-79C9C8CA702D}"/>
    <cellStyle name="Normal 7 2 3 5 4" xfId="3437" xr:uid="{F4101975-A6DF-4F70-8249-3762393B3955}"/>
    <cellStyle name="Normal 7 2 3 6" xfId="1807" xr:uid="{0DD1D073-86F6-4A1F-9953-5F605977207F}"/>
    <cellStyle name="Normal 7 2 3 6 2" xfId="1808" xr:uid="{E22D109A-FF45-4369-86F9-C5D74B969592}"/>
    <cellStyle name="Normal 7 2 3 7" xfId="1809" xr:uid="{39B5A1BB-AC79-4C47-AFF4-2F9D2719568E}"/>
    <cellStyle name="Normal 7 2 3 8" xfId="3438" xr:uid="{BBA15ABD-97F9-455F-836B-37AE14ADD178}"/>
    <cellStyle name="Normal 7 2 4" xfId="138" xr:uid="{F3FDEBDE-D5EA-4A6B-9A33-66B9F1E6A376}"/>
    <cellStyle name="Normal 7 2 4 2" xfId="448" xr:uid="{75C65E28-7562-4231-B1F8-09E85FE5C63A}"/>
    <cellStyle name="Normal 7 2 4 2 2" xfId="702" xr:uid="{29F78EBB-96EF-4519-9B7D-117992FFF807}"/>
    <cellStyle name="Normal 7 2 4 2 2 2" xfId="1810" xr:uid="{61873527-B0C1-40EE-B404-40203D0336F0}"/>
    <cellStyle name="Normal 7 2 4 2 2 2 2" xfId="1811" xr:uid="{A589AFCA-EF94-4287-B313-D9BDEFE06CA8}"/>
    <cellStyle name="Normal 7 2 4 2 2 3" xfId="1812" xr:uid="{B1E68598-43FD-4AE4-9CF9-39E250749226}"/>
    <cellStyle name="Normal 7 2 4 2 2 4" xfId="3439" xr:uid="{29B89CCE-315E-431D-938B-EA381862FD6B}"/>
    <cellStyle name="Normal 7 2 4 2 3" xfId="1813" xr:uid="{AC91ADF3-D1D3-482F-89FB-691ACDD88E2E}"/>
    <cellStyle name="Normal 7 2 4 2 3 2" xfId="1814" xr:uid="{A898C096-FE17-46CF-A206-C5741DB08B7B}"/>
    <cellStyle name="Normal 7 2 4 2 4" xfId="1815" xr:uid="{3FDA00C1-417B-4535-B262-89735F56E2F2}"/>
    <cellStyle name="Normal 7 2 4 2 5" xfId="3440" xr:uid="{A670BE17-6AE1-4D41-8FB4-9FDFD3BB2F80}"/>
    <cellStyle name="Normal 7 2 4 3" xfId="703" xr:uid="{258C6BD4-6C3F-4CE6-A5C4-C9B0AD02C92B}"/>
    <cellStyle name="Normal 7 2 4 3 2" xfId="1816" xr:uid="{B8AD6207-F8D3-4D58-97EC-CA827A37399B}"/>
    <cellStyle name="Normal 7 2 4 3 2 2" xfId="1817" xr:uid="{37A5BEBC-8353-4058-89A5-4E725BD63054}"/>
    <cellStyle name="Normal 7 2 4 3 3" xfId="1818" xr:uid="{FF4DBFC8-0F9E-41A4-A063-0F704C4677B7}"/>
    <cellStyle name="Normal 7 2 4 3 4" xfId="3441" xr:uid="{DBCF9D49-DD21-4B84-85F9-DF7A82A88962}"/>
    <cellStyle name="Normal 7 2 4 4" xfId="1819" xr:uid="{56E4898A-75D6-4EA9-AE51-EB3F4C9586B6}"/>
    <cellStyle name="Normal 7 2 4 4 2" xfId="1820" xr:uid="{86A96E3B-5072-4619-BDDE-95BDC322B4AB}"/>
    <cellStyle name="Normal 7 2 4 4 3" xfId="3442" xr:uid="{44A89F80-B89E-4C05-A0E2-4BABD36766C3}"/>
    <cellStyle name="Normal 7 2 4 4 4" xfId="3443" xr:uid="{CCF58826-86F0-41EC-B918-3DF575F6EA18}"/>
    <cellStyle name="Normal 7 2 4 5" xfId="1821" xr:uid="{FA478D0B-60CE-4602-A15A-BCAE71A3AD35}"/>
    <cellStyle name="Normal 7 2 4 6" xfId="3444" xr:uid="{4C68EDE9-9961-48D6-BFBF-992EFEE7E0AD}"/>
    <cellStyle name="Normal 7 2 4 7" xfId="3445" xr:uid="{B292F222-7506-4910-8FDB-9E8B5EFB638B}"/>
    <cellStyle name="Normal 7 2 5" xfId="354" xr:uid="{8A2FE79D-56C7-4A5F-BC01-2D8307877B7B}"/>
    <cellStyle name="Normal 7 2 5 2" xfId="704" xr:uid="{0E55D8F4-D74D-4C24-A79B-E31876EAEEAE}"/>
    <cellStyle name="Normal 7 2 5 2 2" xfId="705" xr:uid="{18202CB1-40B5-4CD2-8E6F-7F74B987996A}"/>
    <cellStyle name="Normal 7 2 5 2 2 2" xfId="1822" xr:uid="{FBA4D7EB-B4FA-4F5B-ACE8-1F0066FA953A}"/>
    <cellStyle name="Normal 7 2 5 2 2 2 2" xfId="1823" xr:uid="{AED8021C-2D84-46F5-BBF5-7BB7099AD9CB}"/>
    <cellStyle name="Normal 7 2 5 2 2 3" xfId="1824" xr:uid="{82128CBC-CA9E-48C1-BFFA-716B34C63527}"/>
    <cellStyle name="Normal 7 2 5 2 3" xfId="1825" xr:uid="{A59E449B-4B39-4E4F-BF8E-547BBAD5A18B}"/>
    <cellStyle name="Normal 7 2 5 2 3 2" xfId="1826" xr:uid="{E5F5E605-B48A-478A-9F33-82C13F6D9B63}"/>
    <cellStyle name="Normal 7 2 5 2 4" xfId="1827" xr:uid="{BE812F40-F5DA-42E8-AC78-22876F7D6A6C}"/>
    <cellStyle name="Normal 7 2 5 3" xfId="706" xr:uid="{3221970D-6F84-4D90-AE39-7C30A4621168}"/>
    <cellStyle name="Normal 7 2 5 3 2" xfId="1828" xr:uid="{E060A55B-8A85-4B63-872E-BB6549F9DA3D}"/>
    <cellStyle name="Normal 7 2 5 3 2 2" xfId="1829" xr:uid="{6A93406A-2AE9-4757-A93A-BCF8EFDD8D96}"/>
    <cellStyle name="Normal 7 2 5 3 3" xfId="1830" xr:uid="{F72DC10A-63EB-4A37-9278-D77E7DE1E94E}"/>
    <cellStyle name="Normal 7 2 5 3 4" xfId="3446" xr:uid="{DB2BE1F1-7F9C-4492-8B25-E7F9830C6798}"/>
    <cellStyle name="Normal 7 2 5 4" xfId="1831" xr:uid="{BBFF28BC-ED77-4B27-B09E-3D85303C5564}"/>
    <cellStyle name="Normal 7 2 5 4 2" xfId="1832" xr:uid="{984FA89E-8F22-44E6-BD66-7790C01A8CA8}"/>
    <cellStyle name="Normal 7 2 5 5" xfId="1833" xr:uid="{1BDD7054-CDBE-44AD-AAA5-16AD4D23CB98}"/>
    <cellStyle name="Normal 7 2 5 6" xfId="3447" xr:uid="{E7D92C51-9525-4247-8EED-DDFEDBE73691}"/>
    <cellStyle name="Normal 7 2 6" xfId="355" xr:uid="{9044C0F9-6993-46F4-A6EC-43A5C1079D08}"/>
    <cellStyle name="Normal 7 2 6 2" xfId="707" xr:uid="{7111F8C9-C71E-4B88-AF0D-80EBA88DDD1A}"/>
    <cellStyle name="Normal 7 2 6 2 2" xfId="1834" xr:uid="{D98634F4-34FC-4A28-9AC2-0D1410E2E91D}"/>
    <cellStyle name="Normal 7 2 6 2 2 2" xfId="1835" xr:uid="{469E1D26-42D6-4986-B68F-EE9EC34CCC0E}"/>
    <cellStyle name="Normal 7 2 6 2 3" xfId="1836" xr:uid="{655F3957-98F0-4E64-B202-F833292BB31C}"/>
    <cellStyle name="Normal 7 2 6 2 4" xfId="3448" xr:uid="{8B9E2DAB-A576-43B5-BD7C-FE9DDDFE11E3}"/>
    <cellStyle name="Normal 7 2 6 3" xfId="1837" xr:uid="{96A8D9C2-8BCD-44DE-BBC2-DB1138920107}"/>
    <cellStyle name="Normal 7 2 6 3 2" xfId="1838" xr:uid="{5363E749-E9B7-4D6B-A107-14613007B628}"/>
    <cellStyle name="Normal 7 2 6 4" xfId="1839" xr:uid="{0C0B6D68-83BC-467D-99DE-8A9977AC7A17}"/>
    <cellStyle name="Normal 7 2 6 5" xfId="3449" xr:uid="{C0692AAD-10F9-44A5-9224-19A6CA5687DB}"/>
    <cellStyle name="Normal 7 2 7" xfId="708" xr:uid="{6F799C15-B542-40C5-9E94-53FA3D40135C}"/>
    <cellStyle name="Normal 7 2 7 2" xfId="1840" xr:uid="{1456C6C2-1D23-4CFD-A4DA-8B57462D8015}"/>
    <cellStyle name="Normal 7 2 7 2 2" xfId="1841" xr:uid="{E1456EE3-4B5F-416D-954E-33B13DFE60E0}"/>
    <cellStyle name="Normal 7 2 7 2 3" xfId="4409" xr:uid="{23FA3992-51F1-4BF3-A0F3-6F0E542E3CD0}"/>
    <cellStyle name="Normal 7 2 7 3" xfId="1842" xr:uid="{234896F5-A57F-41ED-B9EA-A63EFBB50B85}"/>
    <cellStyle name="Normal 7 2 7 4" xfId="3450" xr:uid="{EA140D5A-F0DA-4B03-93AF-D0A771989246}"/>
    <cellStyle name="Normal 7 2 7 4 2" xfId="4579" xr:uid="{045A8BDA-13FC-4B96-AF92-FE1F626C0E62}"/>
    <cellStyle name="Normal 7 2 7 4 3" xfId="4686" xr:uid="{7FD54EF0-15CC-4CD2-88D4-3DEFC5D4AA2A}"/>
    <cellStyle name="Normal 7 2 7 4 4" xfId="4608" xr:uid="{A7246E0E-05AD-4047-AD83-D771FFFCB9BB}"/>
    <cellStyle name="Normal 7 2 8" xfId="1843" xr:uid="{3F557DC9-1BA1-4F83-BCC4-C706F72C627C}"/>
    <cellStyle name="Normal 7 2 8 2" xfId="1844" xr:uid="{76079CC4-8DDA-4ECB-B426-55951E5A47C5}"/>
    <cellStyle name="Normal 7 2 8 3" xfId="3451" xr:uid="{6E3D85AF-3154-4B23-9E25-E6172570BF23}"/>
    <cellStyle name="Normal 7 2 8 4" xfId="3452" xr:uid="{A1A43894-2291-4713-98D3-E7DBBB30D12B}"/>
    <cellStyle name="Normal 7 2 9" xfId="1845" xr:uid="{2A9FDE9B-A53B-4A1E-B8E7-8CA83740B2B4}"/>
    <cellStyle name="Normal 7 3" xfId="139" xr:uid="{AB7DA729-0F18-4151-89E9-16B04966DF1B}"/>
    <cellStyle name="Normal 7 3 10" xfId="3453" xr:uid="{8200EA03-A71B-43C6-857A-1DCDE0822012}"/>
    <cellStyle name="Normal 7 3 11" xfId="3454" xr:uid="{4F44ED0B-8F6D-425A-A08D-6284829D7CD2}"/>
    <cellStyle name="Normal 7 3 2" xfId="140" xr:uid="{D71B5DC5-32EF-43BD-B58E-D5A710CAF61E}"/>
    <cellStyle name="Normal 7 3 2 2" xfId="141" xr:uid="{28ECADE6-DE4E-4A02-B647-D3226B32B9DB}"/>
    <cellStyle name="Normal 7 3 2 2 2" xfId="356" xr:uid="{524EF2E3-8A3B-46FF-93E3-F7FD1F3DB4A0}"/>
    <cellStyle name="Normal 7 3 2 2 2 2" xfId="709" xr:uid="{CAB96023-6378-4AD6-B82C-BEE404E549E9}"/>
    <cellStyle name="Normal 7 3 2 2 2 2 2" xfId="1846" xr:uid="{5C7DFBEC-9FEA-4103-9D19-CEF3F96901CF}"/>
    <cellStyle name="Normal 7 3 2 2 2 2 2 2" xfId="1847" xr:uid="{46DFEF63-FA27-434E-A0E2-70277E25DF65}"/>
    <cellStyle name="Normal 7 3 2 2 2 2 3" xfId="1848" xr:uid="{6D00A0BB-AF31-47F8-A0DC-1795226BD09A}"/>
    <cellStyle name="Normal 7 3 2 2 2 2 4" xfId="3455" xr:uid="{AED60DCF-3D7C-497A-BDDA-1836FC877C2A}"/>
    <cellStyle name="Normal 7 3 2 2 2 3" xfId="1849" xr:uid="{C71402F6-D1E6-4CE5-BD82-43318F4F75F4}"/>
    <cellStyle name="Normal 7 3 2 2 2 3 2" xfId="1850" xr:uid="{40B0B561-70C5-4C20-999F-504E82E2308C}"/>
    <cellStyle name="Normal 7 3 2 2 2 3 3" xfId="3456" xr:uid="{F592A183-2779-4E4A-BB4D-196A83F1345F}"/>
    <cellStyle name="Normal 7 3 2 2 2 3 4" xfId="3457" xr:uid="{29F835AC-5852-4870-B1DB-EE356AE282B2}"/>
    <cellStyle name="Normal 7 3 2 2 2 4" xfId="1851" xr:uid="{FDBCAA79-8AF9-4873-9B03-7DFE3AC39461}"/>
    <cellStyle name="Normal 7 3 2 2 2 5" xfId="3458" xr:uid="{A0DC38B6-BF03-4CCD-9E4D-7D06D9D8ECAE}"/>
    <cellStyle name="Normal 7 3 2 2 2 6" xfId="3459" xr:uid="{0E09319B-362A-41BE-ADB5-C18818633BAD}"/>
    <cellStyle name="Normal 7 3 2 2 3" xfId="710" xr:uid="{ECB32B68-E31D-4489-8122-4906DE6A643F}"/>
    <cellStyle name="Normal 7 3 2 2 3 2" xfId="1852" xr:uid="{FCFB6953-E45B-4F52-8ED3-D630A1803190}"/>
    <cellStyle name="Normal 7 3 2 2 3 2 2" xfId="1853" xr:uid="{BC889E2C-FBF2-49EB-9995-D7C72C2F0F3B}"/>
    <cellStyle name="Normal 7 3 2 2 3 2 3" xfId="3460" xr:uid="{6479F37B-2692-421D-8733-DCDFCF570672}"/>
    <cellStyle name="Normal 7 3 2 2 3 2 4" xfId="3461" xr:uid="{DE8AA4A6-A2D1-4BC3-98CD-4C4A514ADB48}"/>
    <cellStyle name="Normal 7 3 2 2 3 3" xfId="1854" xr:uid="{E279B3C3-5CDE-4B41-BD9A-5B022F5C5107}"/>
    <cellStyle name="Normal 7 3 2 2 3 4" xfId="3462" xr:uid="{0CE19977-203B-481D-B699-95EB459A1291}"/>
    <cellStyle name="Normal 7 3 2 2 3 5" xfId="3463" xr:uid="{A92B73CC-31DD-4FDA-90FD-B2A262E87946}"/>
    <cellStyle name="Normal 7 3 2 2 4" xfId="1855" xr:uid="{98A33072-84E6-4ABD-9B8B-FFC363724398}"/>
    <cellStyle name="Normal 7 3 2 2 4 2" xfId="1856" xr:uid="{CC5F1BA8-29B2-4DB9-8F1E-E27261EB1444}"/>
    <cellStyle name="Normal 7 3 2 2 4 3" xfId="3464" xr:uid="{43731FBD-BBD3-414E-8619-0BA1A1544BC1}"/>
    <cellStyle name="Normal 7 3 2 2 4 4" xfId="3465" xr:uid="{1576E613-2970-48FA-8CCF-76D28579AFCE}"/>
    <cellStyle name="Normal 7 3 2 2 5" xfId="1857" xr:uid="{99734E45-21D4-4EF7-9931-A24251CDE8B6}"/>
    <cellStyle name="Normal 7 3 2 2 5 2" xfId="3466" xr:uid="{39D05427-9255-4EFB-B3DA-A384F229330B}"/>
    <cellStyle name="Normal 7 3 2 2 5 3" xfId="3467" xr:uid="{7A5C7FCD-3F12-4E4D-B8FD-B66323DA2718}"/>
    <cellStyle name="Normal 7 3 2 2 5 4" xfId="3468" xr:uid="{E29B46D5-7CCC-46EA-A009-1B4A203245F5}"/>
    <cellStyle name="Normal 7 3 2 2 6" xfId="3469" xr:uid="{BC6AF7EA-BB6F-474B-88DE-3684C54708FB}"/>
    <cellStyle name="Normal 7 3 2 2 7" xfId="3470" xr:uid="{E8055684-B19A-4F1E-9954-82365504704E}"/>
    <cellStyle name="Normal 7 3 2 2 8" xfId="3471" xr:uid="{3ED04644-52C5-46B0-A15D-599EEE5ECFD8}"/>
    <cellStyle name="Normal 7 3 2 3" xfId="357" xr:uid="{4202343D-DD08-4D71-884E-EC31093E1554}"/>
    <cellStyle name="Normal 7 3 2 3 2" xfId="711" xr:uid="{D7A0C1E2-685A-404B-B2E5-9E0892F7CD46}"/>
    <cellStyle name="Normal 7 3 2 3 2 2" xfId="712" xr:uid="{7F694567-ACAC-4D43-8302-739E0DFD9D98}"/>
    <cellStyle name="Normal 7 3 2 3 2 2 2" xfId="1858" xr:uid="{034B7425-64D4-4823-96B3-8F216B7A74F1}"/>
    <cellStyle name="Normal 7 3 2 3 2 2 2 2" xfId="1859" xr:uid="{84E0A6E1-59D0-4ACA-88B6-26782A8F9FA4}"/>
    <cellStyle name="Normal 7 3 2 3 2 2 3" xfId="1860" xr:uid="{BCA8DE63-A6AC-460D-9011-A7448A9A2B92}"/>
    <cellStyle name="Normal 7 3 2 3 2 3" xfId="1861" xr:uid="{31F0A825-A4F9-424C-B4FD-F03D4383FF47}"/>
    <cellStyle name="Normal 7 3 2 3 2 3 2" xfId="1862" xr:uid="{FDCE6D58-382F-467A-9A67-4C64E843261D}"/>
    <cellStyle name="Normal 7 3 2 3 2 4" xfId="1863" xr:uid="{77B2D7CD-D6A7-4803-A0B2-E465A6C1F12B}"/>
    <cellStyle name="Normal 7 3 2 3 3" xfId="713" xr:uid="{C35759F9-14AB-4A54-BD23-8B98CC5366FB}"/>
    <cellStyle name="Normal 7 3 2 3 3 2" xfId="1864" xr:uid="{F87B61D3-9109-4498-86A5-3F953C6C146A}"/>
    <cellStyle name="Normal 7 3 2 3 3 2 2" xfId="1865" xr:uid="{5E69C4C3-AA57-4D9B-ADE9-DFA37AEFDB03}"/>
    <cellStyle name="Normal 7 3 2 3 3 3" xfId="1866" xr:uid="{53AB0AB3-4EF2-446C-ACD3-660B7E503197}"/>
    <cellStyle name="Normal 7 3 2 3 3 4" xfId="3472" xr:uid="{BC757923-0DAC-40D6-B2B9-A62348EF9CC2}"/>
    <cellStyle name="Normal 7 3 2 3 4" xfId="1867" xr:uid="{32A183BD-8F14-48EE-86DA-907015F2342B}"/>
    <cellStyle name="Normal 7 3 2 3 4 2" xfId="1868" xr:uid="{80DC0AD2-48E7-4681-86EF-423384800E24}"/>
    <cellStyle name="Normal 7 3 2 3 5" xfId="1869" xr:uid="{E8CCF7F3-FF6B-4D3C-86AF-251E1608B56A}"/>
    <cellStyle name="Normal 7 3 2 3 6" xfId="3473" xr:uid="{FEE92A77-2854-4758-8086-48F605DDD305}"/>
    <cellStyle name="Normal 7 3 2 4" xfId="358" xr:uid="{FDD00BDC-22D1-4FD9-B7FB-7BD7C52E32A8}"/>
    <cellStyle name="Normal 7 3 2 4 2" xfId="714" xr:uid="{4BDE622D-772B-42E8-B6F7-07E011A81DC6}"/>
    <cellStyle name="Normal 7 3 2 4 2 2" xfId="1870" xr:uid="{55C781AE-794C-4425-A296-BA8644E93F69}"/>
    <cellStyle name="Normal 7 3 2 4 2 2 2" xfId="1871" xr:uid="{F9DFB5C3-8DEF-46A8-A3DF-10BECB37FD28}"/>
    <cellStyle name="Normal 7 3 2 4 2 3" xfId="1872" xr:uid="{3BC6584B-8C32-4894-B6DE-29F6F35B5BA8}"/>
    <cellStyle name="Normal 7 3 2 4 2 4" xfId="3474" xr:uid="{D2F86CD9-1A45-4BBE-A43B-1B78F7E3A4FF}"/>
    <cellStyle name="Normal 7 3 2 4 3" xfId="1873" xr:uid="{F2CC4BE2-C11B-46ED-802B-8F22BDB3E692}"/>
    <cellStyle name="Normal 7 3 2 4 3 2" xfId="1874" xr:uid="{9AFF6901-1BE2-40F2-B976-3F376512E77E}"/>
    <cellStyle name="Normal 7 3 2 4 4" xfId="1875" xr:uid="{4DBF5531-D53E-47EB-AA40-8EF624E50335}"/>
    <cellStyle name="Normal 7 3 2 4 5" xfId="3475" xr:uid="{52EA1D0A-9842-45AF-B25A-C903818C0438}"/>
    <cellStyle name="Normal 7 3 2 5" xfId="359" xr:uid="{15C71AAB-9EF9-4BE8-973A-AC4B19A7B3D4}"/>
    <cellStyle name="Normal 7 3 2 5 2" xfId="1876" xr:uid="{E4C2A402-1164-4960-BD2A-67DC32AF4082}"/>
    <cellStyle name="Normal 7 3 2 5 2 2" xfId="1877" xr:uid="{78FF4C51-1D92-49CB-9CB4-02F12AFB0194}"/>
    <cellStyle name="Normal 7 3 2 5 3" xfId="1878" xr:uid="{57C36F3C-50F8-4F91-A5FD-EFA9B2EFECA6}"/>
    <cellStyle name="Normal 7 3 2 5 4" xfId="3476" xr:uid="{6C7F3E52-9D9C-4304-88B8-374C0E76ABCC}"/>
    <cellStyle name="Normal 7 3 2 6" xfId="1879" xr:uid="{D68ED9D6-A1CB-4D9C-97BC-16B908B0A4C6}"/>
    <cellStyle name="Normal 7 3 2 6 2" xfId="1880" xr:uid="{012D4FF6-EBFF-4276-BFBC-F701807DF425}"/>
    <cellStyle name="Normal 7 3 2 6 3" xfId="3477" xr:uid="{72750E28-CC4D-4334-A1C7-56A2A7DF51B3}"/>
    <cellStyle name="Normal 7 3 2 6 4" xfId="3478" xr:uid="{91FEF82B-F1E6-4AB8-A94D-4BBE22A35F09}"/>
    <cellStyle name="Normal 7 3 2 7" xfId="1881" xr:uid="{37D72B5F-33D2-449A-887F-D035BD3374E2}"/>
    <cellStyle name="Normal 7 3 2 8" xfId="3479" xr:uid="{BF081532-DDBD-4F2A-A2BF-3D0B91F60CF3}"/>
    <cellStyle name="Normal 7 3 2 9" xfId="3480" xr:uid="{D8D4B7F0-57E6-42E6-895D-BC7522BB9F58}"/>
    <cellStyle name="Normal 7 3 3" xfId="142" xr:uid="{145127BA-5767-49E8-8F79-5EFC3EA98CF8}"/>
    <cellStyle name="Normal 7 3 3 2" xfId="143" xr:uid="{161DCE49-63D2-4267-9F4F-30F3BC986B4C}"/>
    <cellStyle name="Normal 7 3 3 2 2" xfId="715" xr:uid="{EDC41D8F-7B0F-4E45-890A-A20E758735D8}"/>
    <cellStyle name="Normal 7 3 3 2 2 2" xfId="1882" xr:uid="{7E8069DE-C751-449C-AD1B-AC8D10E28EA7}"/>
    <cellStyle name="Normal 7 3 3 2 2 2 2" xfId="1883" xr:uid="{69AD8557-C815-4B02-9557-FB581AE1951E}"/>
    <cellStyle name="Normal 7 3 3 2 2 2 2 2" xfId="4484" xr:uid="{9920F97C-94E4-486F-8CD0-CD5E7154ACBF}"/>
    <cellStyle name="Normal 7 3 3 2 2 2 3" xfId="4485" xr:uid="{DED1383A-AD0E-4C42-9FFD-826DE0202A5E}"/>
    <cellStyle name="Normal 7 3 3 2 2 3" xfId="1884" xr:uid="{59922CAF-1BA4-4F44-B6A5-4ECDFCA85021}"/>
    <cellStyle name="Normal 7 3 3 2 2 3 2" xfId="4486" xr:uid="{5062239E-0D72-4F0D-9B5F-F49FF89873D1}"/>
    <cellStyle name="Normal 7 3 3 2 2 4" xfId="3481" xr:uid="{930CAE0A-9567-4F78-9E2A-4CF5CA8744C6}"/>
    <cellStyle name="Normal 7 3 3 2 3" xfId="1885" xr:uid="{E4F9EF8A-0A5A-4D97-9B65-3107B0F835FB}"/>
    <cellStyle name="Normal 7 3 3 2 3 2" xfId="1886" xr:uid="{0BF492D5-B9BC-4552-B015-0B9CBBE054D3}"/>
    <cellStyle name="Normal 7 3 3 2 3 2 2" xfId="4487" xr:uid="{F92DE3AB-6ABC-460F-BB7D-CC168169B1BD}"/>
    <cellStyle name="Normal 7 3 3 2 3 3" xfId="3482" xr:uid="{0B7B53E6-5155-45A1-9A9A-19034313E98C}"/>
    <cellStyle name="Normal 7 3 3 2 3 4" xfId="3483" xr:uid="{170CCAD6-8BC5-4033-80F1-FC2FF0D2EB21}"/>
    <cellStyle name="Normal 7 3 3 2 4" xfId="1887" xr:uid="{94ABE9B7-F45C-41F2-9BD6-21CFDADA8E50}"/>
    <cellStyle name="Normal 7 3 3 2 4 2" xfId="4488" xr:uid="{0D4751C4-BEAF-4FE5-9A75-293A9A299829}"/>
    <cellStyle name="Normal 7 3 3 2 5" xfId="3484" xr:uid="{571D629B-133E-413E-B19D-31971E4FE7DE}"/>
    <cellStyle name="Normal 7 3 3 2 6" xfId="3485" xr:uid="{2D9851BC-70A9-41AF-8632-4AABC99BD22F}"/>
    <cellStyle name="Normal 7 3 3 3" xfId="360" xr:uid="{75C2A251-45D5-4E8F-97D8-1F6E8E5472A2}"/>
    <cellStyle name="Normal 7 3 3 3 2" xfId="1888" xr:uid="{22E343A8-EF90-4A73-B6D8-12DD13242CE2}"/>
    <cellStyle name="Normal 7 3 3 3 2 2" xfId="1889" xr:uid="{EB789D64-7E35-45B7-AAC4-868AEE28CF7D}"/>
    <cellStyle name="Normal 7 3 3 3 2 2 2" xfId="4489" xr:uid="{5400B025-D85D-487A-9FDF-79A0D2151933}"/>
    <cellStyle name="Normal 7 3 3 3 2 3" xfId="3486" xr:uid="{8386AFF7-18C4-4AAF-B77C-1D2C48504548}"/>
    <cellStyle name="Normal 7 3 3 3 2 4" xfId="3487" xr:uid="{A7F9D661-396B-413C-9224-60E0A9EAE73C}"/>
    <cellStyle name="Normal 7 3 3 3 3" xfId="1890" xr:uid="{9D465538-0F12-4A55-8BF9-A61CADF711C8}"/>
    <cellStyle name="Normal 7 3 3 3 3 2" xfId="4490" xr:uid="{0AF1BDF2-6013-40E6-AA79-AEEF7CF8A533}"/>
    <cellStyle name="Normal 7 3 3 3 4" xfId="3488" xr:uid="{DA1C71BD-1056-498B-9C93-FE1F46E250EB}"/>
    <cellStyle name="Normal 7 3 3 3 5" xfId="3489" xr:uid="{B4C87110-1524-466F-A048-055237FD3888}"/>
    <cellStyle name="Normal 7 3 3 4" xfId="1891" xr:uid="{D0AAAFE5-E857-481A-AFF9-5EF82B9BF049}"/>
    <cellStyle name="Normal 7 3 3 4 2" xfId="1892" xr:uid="{AC7D4D26-865F-4AA7-8123-F0E66B658C64}"/>
    <cellStyle name="Normal 7 3 3 4 2 2" xfId="4491" xr:uid="{740C92F7-921C-4FC2-80EC-CBE16CCCD788}"/>
    <cellStyle name="Normal 7 3 3 4 3" xfId="3490" xr:uid="{B91D7D3F-B9CB-4892-9E82-9A6650F03109}"/>
    <cellStyle name="Normal 7 3 3 4 4" xfId="3491" xr:uid="{1AD644BF-DFCB-445C-8E7B-79E776DD910A}"/>
    <cellStyle name="Normal 7 3 3 5" xfId="1893" xr:uid="{F44F171B-99D2-465C-8260-EC9A0EC14AB9}"/>
    <cellStyle name="Normal 7 3 3 5 2" xfId="3492" xr:uid="{D35DA6C8-E8CD-42DF-88AF-41F972E4181C}"/>
    <cellStyle name="Normal 7 3 3 5 3" xfId="3493" xr:uid="{DF38ACAC-CEAE-489B-90EE-592BD94E7F0E}"/>
    <cellStyle name="Normal 7 3 3 5 4" xfId="3494" xr:uid="{2F0F928F-1FF2-4652-9498-10E079C91BAF}"/>
    <cellStyle name="Normal 7 3 3 6" xfId="3495" xr:uid="{C03C01DF-83B4-46BC-850D-BADA28926DE8}"/>
    <cellStyle name="Normal 7 3 3 7" xfId="3496" xr:uid="{26BFE7D1-B207-469F-915C-903F6ED04125}"/>
    <cellStyle name="Normal 7 3 3 8" xfId="3497" xr:uid="{9EF77C0D-AD40-4866-8806-30AC4E3FBCF3}"/>
    <cellStyle name="Normal 7 3 4" xfId="144" xr:uid="{649D30AE-D0EB-4B20-ADA6-580291E28669}"/>
    <cellStyle name="Normal 7 3 4 2" xfId="716" xr:uid="{C9C78C70-CD24-4BDA-86C5-C98A881E91EB}"/>
    <cellStyle name="Normal 7 3 4 2 2" xfId="717" xr:uid="{78E26DCC-DEB7-414B-B830-F5715C04909E}"/>
    <cellStyle name="Normal 7 3 4 2 2 2" xfId="1894" xr:uid="{15B4E01B-5D89-4A60-8079-E87AA5DA3BA7}"/>
    <cellStyle name="Normal 7 3 4 2 2 2 2" xfId="1895" xr:uid="{FFCC8E08-442F-4342-8EA3-220B29D53E01}"/>
    <cellStyle name="Normal 7 3 4 2 2 3" xfId="1896" xr:uid="{65746CD8-036D-44E4-87B4-4E26615CE16B}"/>
    <cellStyle name="Normal 7 3 4 2 2 4" xfId="3498" xr:uid="{948F977C-7E1B-4E44-9BD2-2334D14FD6F6}"/>
    <cellStyle name="Normal 7 3 4 2 3" xfId="1897" xr:uid="{CE14E87D-39A5-4280-8D0C-4C2C2DDEC587}"/>
    <cellStyle name="Normal 7 3 4 2 3 2" xfId="1898" xr:uid="{9313F335-6E6F-43A6-99CB-8890AE110E21}"/>
    <cellStyle name="Normal 7 3 4 2 4" xfId="1899" xr:uid="{18D76DF6-2300-4181-806D-F746BBFCEB0A}"/>
    <cellStyle name="Normal 7 3 4 2 5" xfId="3499" xr:uid="{FA25873E-C1F6-4898-A90E-5AD4F3DF7077}"/>
    <cellStyle name="Normal 7 3 4 3" xfId="718" xr:uid="{CC552E79-C8D9-436E-B800-05DAD45D57B1}"/>
    <cellStyle name="Normal 7 3 4 3 2" xfId="1900" xr:uid="{4132A5D1-E2FC-4C20-8253-38D42BF77CA2}"/>
    <cellStyle name="Normal 7 3 4 3 2 2" xfId="1901" xr:uid="{28F984BA-33E6-4945-A8E6-327D0E612043}"/>
    <cellStyle name="Normal 7 3 4 3 3" xfId="1902" xr:uid="{E2A9910E-F63F-4248-AA19-32D9C7B66F48}"/>
    <cellStyle name="Normal 7 3 4 3 4" xfId="3500" xr:uid="{3DE2A56F-DFE3-4D26-8A14-96CD0C6BF1F6}"/>
    <cellStyle name="Normal 7 3 4 4" xfId="1903" xr:uid="{A591C1F3-0E05-4C10-B275-8510085638B8}"/>
    <cellStyle name="Normal 7 3 4 4 2" xfId="1904" xr:uid="{B6CC2DCF-FC20-4235-B880-6B5BAE68ED18}"/>
    <cellStyle name="Normal 7 3 4 4 3" xfId="3501" xr:uid="{E0CF9420-C7F6-4BF8-9F50-A836FBFE4923}"/>
    <cellStyle name="Normal 7 3 4 4 4" xfId="3502" xr:uid="{9D524A57-7852-41A7-A8B6-6BC6D3BAB47F}"/>
    <cellStyle name="Normal 7 3 4 5" xfId="1905" xr:uid="{3E22EBF4-530B-424E-96FD-F87DC0371B25}"/>
    <cellStyle name="Normal 7 3 4 6" xfId="3503" xr:uid="{0673B8AD-772F-4CDC-9A11-1B0122EDEA32}"/>
    <cellStyle name="Normal 7 3 4 7" xfId="3504" xr:uid="{2FA411E7-58F1-4716-9447-ED35A650DDA7}"/>
    <cellStyle name="Normal 7 3 5" xfId="361" xr:uid="{FC1FA31D-47DF-4367-A734-CA85C4A487ED}"/>
    <cellStyle name="Normal 7 3 5 2" xfId="719" xr:uid="{19288DEC-4705-45BD-AEE6-64475474C857}"/>
    <cellStyle name="Normal 7 3 5 2 2" xfId="1906" xr:uid="{3026F4B4-E2A3-4D5C-A79A-AAA4B24FB0E0}"/>
    <cellStyle name="Normal 7 3 5 2 2 2" xfId="1907" xr:uid="{576259D5-84BE-4E23-9E0D-FCEB3011F5F8}"/>
    <cellStyle name="Normal 7 3 5 2 3" xfId="1908" xr:uid="{360FCC75-F0AD-46ED-A07C-C5F1E3E4C956}"/>
    <cellStyle name="Normal 7 3 5 2 4" xfId="3505" xr:uid="{343D53D6-AFF6-4687-B5CF-D29ACC475B54}"/>
    <cellStyle name="Normal 7 3 5 3" xfId="1909" xr:uid="{F67E12E6-69E3-4126-9B9A-D45AEF6BF086}"/>
    <cellStyle name="Normal 7 3 5 3 2" xfId="1910" xr:uid="{FF86E34F-4A4C-49D9-89E4-D0AAED5DCBD1}"/>
    <cellStyle name="Normal 7 3 5 3 3" xfId="3506" xr:uid="{CFD47D20-A7E6-4D62-92DE-439373D94ADE}"/>
    <cellStyle name="Normal 7 3 5 3 4" xfId="3507" xr:uid="{BB243368-B30C-428A-BF92-5230240B9B9B}"/>
    <cellStyle name="Normal 7 3 5 4" xfId="1911" xr:uid="{32FAE3D5-B4DC-4A4F-9F57-9E12CB9811E9}"/>
    <cellStyle name="Normal 7 3 5 5" xfId="3508" xr:uid="{1196A492-35BE-45B4-8164-BD95EEA95A5C}"/>
    <cellStyle name="Normal 7 3 5 6" xfId="3509" xr:uid="{204CB31A-9C5D-4C3C-BF2A-88232257BC7C}"/>
    <cellStyle name="Normal 7 3 6" xfId="362" xr:uid="{51FD4064-5657-4123-8E48-DBC01648C892}"/>
    <cellStyle name="Normal 7 3 6 2" xfId="1912" xr:uid="{CE87EC8B-0FC9-440C-95FF-452A86AA86D9}"/>
    <cellStyle name="Normal 7 3 6 2 2" xfId="1913" xr:uid="{A73A4F98-5728-4628-87C5-F40E6EEB6C65}"/>
    <cellStyle name="Normal 7 3 6 2 3" xfId="3510" xr:uid="{C8E83862-A1D1-432B-8390-66AA99418C0D}"/>
    <cellStyle name="Normal 7 3 6 2 4" xfId="3511" xr:uid="{CA5CFA8E-7795-42B1-A040-0DCB0451EDB0}"/>
    <cellStyle name="Normal 7 3 6 3" xfId="1914" xr:uid="{3270D508-1D60-41FA-89BE-850658E1D0F8}"/>
    <cellStyle name="Normal 7 3 6 4" xfId="3512" xr:uid="{35BCCCCE-C52F-40F7-9FDB-5EE08221191B}"/>
    <cellStyle name="Normal 7 3 6 5" xfId="3513" xr:uid="{42DA4724-9135-474A-A3A2-FF3F21D51F84}"/>
    <cellStyle name="Normal 7 3 7" xfId="1915" xr:uid="{5A018D1C-9777-43EB-B307-E7CB9028AE5E}"/>
    <cellStyle name="Normal 7 3 7 2" xfId="1916" xr:uid="{5436BBF8-05A5-4589-B586-89D066927027}"/>
    <cellStyle name="Normal 7 3 7 3" xfId="3514" xr:uid="{BEE8747E-C7A2-4804-9FCC-1F3F3AD17C42}"/>
    <cellStyle name="Normal 7 3 7 4" xfId="3515" xr:uid="{0AA724C1-2831-4453-A8EF-7ACBFE865784}"/>
    <cellStyle name="Normal 7 3 8" xfId="1917" xr:uid="{A91F9520-E810-4C4D-AA12-EFBD5FA0F9BF}"/>
    <cellStyle name="Normal 7 3 8 2" xfId="3516" xr:uid="{6707EC74-3DDA-49DF-8ECF-CC65B5C04BCD}"/>
    <cellStyle name="Normal 7 3 8 3" xfId="3517" xr:uid="{26A6677B-5E00-453F-89D8-97D9CFA2CAFC}"/>
    <cellStyle name="Normal 7 3 8 4" xfId="3518" xr:uid="{C5BD8E65-6841-4111-BEC9-63560FDAC3D6}"/>
    <cellStyle name="Normal 7 3 9" xfId="3519" xr:uid="{8C05A79A-D1EC-4F88-B2BB-7AA5BE04DD07}"/>
    <cellStyle name="Normal 7 4" xfId="145" xr:uid="{B9EB3D96-5C6A-4DB2-A5B8-763B0950247F}"/>
    <cellStyle name="Normal 7 4 10" xfId="3520" xr:uid="{FE490A4C-83C0-485C-A4BB-656FCC68B49B}"/>
    <cellStyle name="Normal 7 4 11" xfId="3521" xr:uid="{F6BA7532-12DF-4D5B-9D6F-FD0630636B14}"/>
    <cellStyle name="Normal 7 4 2" xfId="146" xr:uid="{051E6435-124E-4EC4-A41C-59F1779A1283}"/>
    <cellStyle name="Normal 7 4 2 2" xfId="363" xr:uid="{A12353A3-F7BC-4511-A416-6836C05BAC3F}"/>
    <cellStyle name="Normal 7 4 2 2 2" xfId="720" xr:uid="{2A3D6B66-3A25-4DA0-B23A-61FD1C3615B4}"/>
    <cellStyle name="Normal 7 4 2 2 2 2" xfId="721" xr:uid="{F76E08A2-F5BA-49C4-9943-546BC63B8FF9}"/>
    <cellStyle name="Normal 7 4 2 2 2 2 2" xfId="1918" xr:uid="{1E11C365-F4D5-4163-9E0B-7FF7FBB5DC50}"/>
    <cellStyle name="Normal 7 4 2 2 2 2 3" xfId="3522" xr:uid="{51C05236-E1AF-4901-B119-C656480FCAAB}"/>
    <cellStyle name="Normal 7 4 2 2 2 2 4" xfId="3523" xr:uid="{5B145CF7-C5CB-4664-9AC4-51A7E0428136}"/>
    <cellStyle name="Normal 7 4 2 2 2 3" xfId="1919" xr:uid="{7622035E-174C-4072-927A-D3F1B1EF892D}"/>
    <cellStyle name="Normal 7 4 2 2 2 3 2" xfId="3524" xr:uid="{DAA9926A-F843-444F-912C-750A5FD5FF3C}"/>
    <cellStyle name="Normal 7 4 2 2 2 3 3" xfId="3525" xr:uid="{99748322-FC48-44CA-8D58-4C49E3F153B4}"/>
    <cellStyle name="Normal 7 4 2 2 2 3 4" xfId="3526" xr:uid="{679EA7C9-E153-411D-8924-C82A8E36E49E}"/>
    <cellStyle name="Normal 7 4 2 2 2 4" xfId="3527" xr:uid="{F8844BE0-3622-4B6E-83B4-08CCCB2EEEDE}"/>
    <cellStyle name="Normal 7 4 2 2 2 5" xfId="3528" xr:uid="{C32D4ACE-3E48-4918-99DA-ECB7F4F407AB}"/>
    <cellStyle name="Normal 7 4 2 2 2 6" xfId="3529" xr:uid="{960FB944-AB3D-4B06-BD50-8EADB1B5EAB2}"/>
    <cellStyle name="Normal 7 4 2 2 3" xfId="722" xr:uid="{BFDED194-9DFC-4D66-86A0-5A556E8F75A6}"/>
    <cellStyle name="Normal 7 4 2 2 3 2" xfId="1920" xr:uid="{D309A5A1-B54C-4C04-B59C-219C0815B23A}"/>
    <cellStyle name="Normal 7 4 2 2 3 2 2" xfId="3530" xr:uid="{D9AFC61F-7F42-49AB-B475-EA3A8413B3CB}"/>
    <cellStyle name="Normal 7 4 2 2 3 2 3" xfId="3531" xr:uid="{E4707EBC-404A-4A5F-8581-6417BFCC0FBE}"/>
    <cellStyle name="Normal 7 4 2 2 3 2 4" xfId="3532" xr:uid="{19A2EAF9-DF30-4597-AE17-62C14BF70D6F}"/>
    <cellStyle name="Normal 7 4 2 2 3 3" xfId="3533" xr:uid="{71DD14A6-5A3B-4FEF-A59D-C192CFC3842D}"/>
    <cellStyle name="Normal 7 4 2 2 3 4" xfId="3534" xr:uid="{6D3A15A2-4505-445B-93D1-11452C090102}"/>
    <cellStyle name="Normal 7 4 2 2 3 5" xfId="3535" xr:uid="{902F31E0-40B1-49B1-B571-61BE9A6B0C85}"/>
    <cellStyle name="Normal 7 4 2 2 4" xfId="1921" xr:uid="{906F68B1-009E-44F8-86C2-D4C7C1E916E8}"/>
    <cellStyle name="Normal 7 4 2 2 4 2" xfId="3536" xr:uid="{85BBE3EA-2A7A-450A-81A8-337E9FAA63DC}"/>
    <cellStyle name="Normal 7 4 2 2 4 3" xfId="3537" xr:uid="{4C732ACD-4F33-4EAB-892B-D3B524E6969A}"/>
    <cellStyle name="Normal 7 4 2 2 4 4" xfId="3538" xr:uid="{AE8D48A5-1FEA-4073-9F75-6EB17216FB2D}"/>
    <cellStyle name="Normal 7 4 2 2 5" xfId="3539" xr:uid="{52CC14E2-2EF4-4EA5-8FBD-4FEB763C3EF7}"/>
    <cellStyle name="Normal 7 4 2 2 5 2" xfId="3540" xr:uid="{439BE71A-331E-4A6E-A15C-771D4F8D1FD5}"/>
    <cellStyle name="Normal 7 4 2 2 5 3" xfId="3541" xr:uid="{C68618C6-E06A-4DC2-962A-A910853E1158}"/>
    <cellStyle name="Normal 7 4 2 2 5 4" xfId="3542" xr:uid="{4D14FAED-4C60-40A7-A1DE-571B0B9286AA}"/>
    <cellStyle name="Normal 7 4 2 2 6" xfId="3543" xr:uid="{65E5B882-B860-4EA5-B520-26AF9F7CFD64}"/>
    <cellStyle name="Normal 7 4 2 2 7" xfId="3544" xr:uid="{A592E4C3-B619-4714-92EE-51695C92297F}"/>
    <cellStyle name="Normal 7 4 2 2 8" xfId="3545" xr:uid="{5E080E69-FE5E-42B8-AF1B-B291B55E3613}"/>
    <cellStyle name="Normal 7 4 2 3" xfId="723" xr:uid="{8526FB8C-2F54-42F8-AB58-E4ABAE8ADFEC}"/>
    <cellStyle name="Normal 7 4 2 3 2" xfId="724" xr:uid="{5739F5B5-81D8-4937-B707-AFA0969BE9FD}"/>
    <cellStyle name="Normal 7 4 2 3 2 2" xfId="725" xr:uid="{7B5A646C-2056-45A0-9BB2-F3E6233A5F86}"/>
    <cellStyle name="Normal 7 4 2 3 2 3" xfId="3546" xr:uid="{969B6AA4-872D-4432-AFB8-22FE1FFAC901}"/>
    <cellStyle name="Normal 7 4 2 3 2 4" xfId="3547" xr:uid="{20AD0F51-C777-4A74-A2C8-076A68C97767}"/>
    <cellStyle name="Normal 7 4 2 3 3" xfId="726" xr:uid="{9AAAD3E6-1F7E-4C6D-80EB-0AF4DC935D96}"/>
    <cellStyle name="Normal 7 4 2 3 3 2" xfId="3548" xr:uid="{EFE801D1-7211-46C7-8806-6D485E2EEB7A}"/>
    <cellStyle name="Normal 7 4 2 3 3 3" xfId="3549" xr:uid="{60A4C59B-40CE-4AB5-9C78-5D5EE78287E0}"/>
    <cellStyle name="Normal 7 4 2 3 3 4" xfId="3550" xr:uid="{A03E50B2-6070-4A22-B5C9-9835A87A0AC5}"/>
    <cellStyle name="Normal 7 4 2 3 4" xfId="3551" xr:uid="{8F9F132F-8DAF-42BB-B55C-44558BFFE4F2}"/>
    <cellStyle name="Normal 7 4 2 3 5" xfId="3552" xr:uid="{4E09D59A-0508-49EF-899C-05F65515DF01}"/>
    <cellStyle name="Normal 7 4 2 3 6" xfId="3553" xr:uid="{B78C9C38-6E8E-4CF8-8024-2C5FC9DA5FD1}"/>
    <cellStyle name="Normal 7 4 2 4" xfId="727" xr:uid="{B85BA39C-6292-49D4-8A45-EBB17B6A57EE}"/>
    <cellStyle name="Normal 7 4 2 4 2" xfId="728" xr:uid="{8EC53922-4F11-4E7A-9E9D-74CAA2ED4F19}"/>
    <cellStyle name="Normal 7 4 2 4 2 2" xfId="3554" xr:uid="{614FD945-044C-4B93-9C6C-310CB83AB6D0}"/>
    <cellStyle name="Normal 7 4 2 4 2 3" xfId="3555" xr:uid="{BBF567EC-7F73-4EAE-B73D-68CD26EC6B32}"/>
    <cellStyle name="Normal 7 4 2 4 2 4" xfId="3556" xr:uid="{A5E7D539-836B-4AC1-8E83-6B2450CF107A}"/>
    <cellStyle name="Normal 7 4 2 4 3" xfId="3557" xr:uid="{BA34F5AC-77EE-4120-81A1-C374704F9525}"/>
    <cellStyle name="Normal 7 4 2 4 4" xfId="3558" xr:uid="{5CB6B3AC-52ED-4F70-B096-77F7AB746E32}"/>
    <cellStyle name="Normal 7 4 2 4 5" xfId="3559" xr:uid="{ACDE0B19-CC1F-45F7-8E90-19CDCF782B0D}"/>
    <cellStyle name="Normal 7 4 2 5" xfId="729" xr:uid="{6A687006-DB84-4380-9480-71254486E2FA}"/>
    <cellStyle name="Normal 7 4 2 5 2" xfId="3560" xr:uid="{9305F09C-A220-4A20-BD4A-94ED64581F9F}"/>
    <cellStyle name="Normal 7 4 2 5 3" xfId="3561" xr:uid="{D009E2EA-42F7-4F97-92B4-7C19B16F53AE}"/>
    <cellStyle name="Normal 7 4 2 5 4" xfId="3562" xr:uid="{8B28C201-4625-48B4-B8E9-DB5C898B7534}"/>
    <cellStyle name="Normal 7 4 2 6" xfId="3563" xr:uid="{506AE983-A8ED-4107-8A94-F4AC4AB459E5}"/>
    <cellStyle name="Normal 7 4 2 6 2" xfId="3564" xr:uid="{4C1E238B-3BE4-45A5-8D5E-C01DF5B6E2D1}"/>
    <cellStyle name="Normal 7 4 2 6 3" xfId="3565" xr:uid="{5A0D6D2A-1072-4FA0-BB43-483F1AB6C18E}"/>
    <cellStyle name="Normal 7 4 2 6 4" xfId="3566" xr:uid="{504623FF-B3E1-441E-B567-45627BC73D1B}"/>
    <cellStyle name="Normal 7 4 2 7" xfId="3567" xr:uid="{28A07553-61CA-4780-872E-6D67C3297F22}"/>
    <cellStyle name="Normal 7 4 2 8" xfId="3568" xr:uid="{C2C7E90D-41ED-49B2-A232-E22A965C96CE}"/>
    <cellStyle name="Normal 7 4 2 9" xfId="3569" xr:uid="{319C6EC1-C242-49DD-9D7C-5ED4F9E01137}"/>
    <cellStyle name="Normal 7 4 3" xfId="364" xr:uid="{D53E4664-1A06-4150-B4CD-C93FA3118734}"/>
    <cellStyle name="Normal 7 4 3 2" xfId="730" xr:uid="{10867419-4E5B-4A4A-9292-4C6330DEB5BB}"/>
    <cellStyle name="Normal 7 4 3 2 2" xfId="731" xr:uid="{4DAFEFB5-3659-4F77-9B54-4ACB6D50B025}"/>
    <cellStyle name="Normal 7 4 3 2 2 2" xfId="1922" xr:uid="{2C9F5555-C7C9-421C-86D1-3CE0EF04149E}"/>
    <cellStyle name="Normal 7 4 3 2 2 2 2" xfId="1923" xr:uid="{4474433E-E147-475B-8B14-07F2EB4A63AC}"/>
    <cellStyle name="Normal 7 4 3 2 2 3" xfId="1924" xr:uid="{47E6624E-52B2-4FC7-88EF-677DE53BBAC0}"/>
    <cellStyle name="Normal 7 4 3 2 2 4" xfId="3570" xr:uid="{CACF2A29-D607-4A05-81E7-4E6849F91A44}"/>
    <cellStyle name="Normal 7 4 3 2 3" xfId="1925" xr:uid="{E907FEB0-228F-4BB2-80BF-A3F5CB264878}"/>
    <cellStyle name="Normal 7 4 3 2 3 2" xfId="1926" xr:uid="{FD1305E4-8ABB-4A24-9F15-E18A72265039}"/>
    <cellStyle name="Normal 7 4 3 2 3 3" xfId="3571" xr:uid="{13D47EBB-ECE0-4C33-90EA-AE8DF4BB869A}"/>
    <cellStyle name="Normal 7 4 3 2 3 4" xfId="3572" xr:uid="{B7835529-978A-4A1E-A3BD-E890288AF9B2}"/>
    <cellStyle name="Normal 7 4 3 2 4" xfId="1927" xr:uid="{23154BCD-EE99-49F5-A486-BE1B33EC68E4}"/>
    <cellStyle name="Normal 7 4 3 2 5" xfId="3573" xr:uid="{6EF73142-025A-4D64-A929-D966CC18195D}"/>
    <cellStyle name="Normal 7 4 3 2 6" xfId="3574" xr:uid="{2C0232FF-E313-4ACC-A0C2-D29798DAE972}"/>
    <cellStyle name="Normal 7 4 3 3" xfId="732" xr:uid="{A5BF5CF9-D8A3-4AD3-ACA8-9EEF7F12372D}"/>
    <cellStyle name="Normal 7 4 3 3 2" xfId="1928" xr:uid="{AD9A9FC3-DCF0-43A9-9DF7-F3CBAD5CB6E1}"/>
    <cellStyle name="Normal 7 4 3 3 2 2" xfId="1929" xr:uid="{19C3C7FD-EDD0-424C-A1CF-469C4D279ECF}"/>
    <cellStyle name="Normal 7 4 3 3 2 3" xfId="3575" xr:uid="{A66E61E2-57E2-437B-BE95-BFF011B44625}"/>
    <cellStyle name="Normal 7 4 3 3 2 4" xfId="3576" xr:uid="{C851AFC0-0D4E-4F51-9E5C-46A910D3ED68}"/>
    <cellStyle name="Normal 7 4 3 3 3" xfId="1930" xr:uid="{22097127-1EFC-490E-87AA-C29A1FE8BAA3}"/>
    <cellStyle name="Normal 7 4 3 3 4" xfId="3577" xr:uid="{72DE93FB-FF22-4112-91EF-79E6736AD218}"/>
    <cellStyle name="Normal 7 4 3 3 5" xfId="3578" xr:uid="{53E0F08E-6B83-48E4-B46A-792B6B9A7A15}"/>
    <cellStyle name="Normal 7 4 3 4" xfId="1931" xr:uid="{BC9AA153-7FA7-4079-86C1-D7F26CAFDC5A}"/>
    <cellStyle name="Normal 7 4 3 4 2" xfId="1932" xr:uid="{DFD6BAEA-3F4C-4908-9109-CBC13D0AFA12}"/>
    <cellStyle name="Normal 7 4 3 4 3" xfId="3579" xr:uid="{2836AF0D-0DDE-4B1B-B5B8-62F9445AD1FC}"/>
    <cellStyle name="Normal 7 4 3 4 4" xfId="3580" xr:uid="{DB1845D4-9CFD-47C2-B310-0CA0AC8E705C}"/>
    <cellStyle name="Normal 7 4 3 5" xfId="1933" xr:uid="{31AA9C41-0100-4C59-8D6B-5208FB96CB9C}"/>
    <cellStyle name="Normal 7 4 3 5 2" xfId="3581" xr:uid="{4C6DB19F-AAF0-4CC1-8C80-E68C270D75F8}"/>
    <cellStyle name="Normal 7 4 3 5 3" xfId="3582" xr:uid="{51AB1977-259E-44AB-A314-F977BFFBF949}"/>
    <cellStyle name="Normal 7 4 3 5 4" xfId="3583" xr:uid="{6F4ED2E2-1724-4046-A831-67A522CC4BF0}"/>
    <cellStyle name="Normal 7 4 3 6" xfId="3584" xr:uid="{948CCF55-A10A-45E2-AA1C-7B07342FDA22}"/>
    <cellStyle name="Normal 7 4 3 7" xfId="3585" xr:uid="{E1AA9512-7108-48B0-BF48-D6653D9581EF}"/>
    <cellStyle name="Normal 7 4 3 8" xfId="3586" xr:uid="{16BBEFE1-3A2F-433D-B9AF-A2DCDC518697}"/>
    <cellStyle name="Normal 7 4 4" xfId="365" xr:uid="{9EE4C855-0C0C-4154-8782-045DDDB52D43}"/>
    <cellStyle name="Normal 7 4 4 2" xfId="733" xr:uid="{C40FE55B-0D12-4C45-A569-D7F8D91D803C}"/>
    <cellStyle name="Normal 7 4 4 2 2" xfId="734" xr:uid="{6F0DAFB7-F059-46C1-B9FD-B2824696E09A}"/>
    <cellStyle name="Normal 7 4 4 2 2 2" xfId="1934" xr:uid="{57E31CDE-0CDD-427A-9310-5CE172113149}"/>
    <cellStyle name="Normal 7 4 4 2 2 3" xfId="3587" xr:uid="{F7AA4EE9-27D3-44E4-81B6-A2BDF2771566}"/>
    <cellStyle name="Normal 7 4 4 2 2 4" xfId="3588" xr:uid="{0EEFCA3C-300E-4618-A6EE-F1CF9759CDD6}"/>
    <cellStyle name="Normal 7 4 4 2 3" xfId="1935" xr:uid="{FBCF3BDF-33D2-42E7-BF68-31DA280A452C}"/>
    <cellStyle name="Normal 7 4 4 2 4" xfId="3589" xr:uid="{610D34FC-61F4-4436-8449-EA442738BC01}"/>
    <cellStyle name="Normal 7 4 4 2 5" xfId="3590" xr:uid="{B872EC74-4695-41A6-8CB6-24FBB80CF722}"/>
    <cellStyle name="Normal 7 4 4 3" xfId="735" xr:uid="{73CFECF3-95A5-46B7-9D40-C84A4A9FEBC6}"/>
    <cellStyle name="Normal 7 4 4 3 2" xfId="1936" xr:uid="{5A4EB41A-5EB8-460D-95BB-742F2F09895D}"/>
    <cellStyle name="Normal 7 4 4 3 3" xfId="3591" xr:uid="{8DA80543-478E-43F0-A7E2-C8A4F41A30FA}"/>
    <cellStyle name="Normal 7 4 4 3 4" xfId="3592" xr:uid="{B433747B-5C93-4476-9CC1-908E550B4FAB}"/>
    <cellStyle name="Normal 7 4 4 4" xfId="1937" xr:uid="{1089CCFE-B7EE-4E2F-BC01-411BBA0964FE}"/>
    <cellStyle name="Normal 7 4 4 4 2" xfId="3593" xr:uid="{8ED749B6-DAF4-4F54-BF1B-60373CBD7722}"/>
    <cellStyle name="Normal 7 4 4 4 3" xfId="3594" xr:uid="{4AD15635-C15B-402C-9BC0-3E00A0DE982A}"/>
    <cellStyle name="Normal 7 4 4 4 4" xfId="3595" xr:uid="{1300F14A-8753-4F06-B3E1-8D6BE7CA7439}"/>
    <cellStyle name="Normal 7 4 4 5" xfId="3596" xr:uid="{E2CA0FFA-C17B-418D-A40F-998EEFEF7010}"/>
    <cellStyle name="Normal 7 4 4 6" xfId="3597" xr:uid="{DFE67FF1-DBEA-4420-9F28-636FDBFE3821}"/>
    <cellStyle name="Normal 7 4 4 7" xfId="3598" xr:uid="{72E61B03-1B17-4A5C-986C-52FFA8FE8776}"/>
    <cellStyle name="Normal 7 4 5" xfId="366" xr:uid="{73C49ABF-FCA6-456F-83F6-CAA4C5312FAC}"/>
    <cellStyle name="Normal 7 4 5 2" xfId="736" xr:uid="{0A43C553-3F12-409C-B639-455FE4506B89}"/>
    <cellStyle name="Normal 7 4 5 2 2" xfId="1938" xr:uid="{E84FE0A9-DE5E-4942-B919-221559EFA13F}"/>
    <cellStyle name="Normal 7 4 5 2 3" xfId="3599" xr:uid="{46FD8CEC-524D-47AA-B421-5D21EACEF24E}"/>
    <cellStyle name="Normal 7 4 5 2 4" xfId="3600" xr:uid="{D443D9DB-E865-411F-ADC4-AFC779E9A06E}"/>
    <cellStyle name="Normal 7 4 5 3" xfId="1939" xr:uid="{8E46EB40-C492-453E-B273-5C1F2892451B}"/>
    <cellStyle name="Normal 7 4 5 3 2" xfId="3601" xr:uid="{DE590A1B-2A4F-4A63-9B65-8D3798BF5B8F}"/>
    <cellStyle name="Normal 7 4 5 3 3" xfId="3602" xr:uid="{8E97E67B-1B63-482B-80A8-1608EB304320}"/>
    <cellStyle name="Normal 7 4 5 3 4" xfId="3603" xr:uid="{9722A7E9-309A-418D-9BAF-51A33A704858}"/>
    <cellStyle name="Normal 7 4 5 4" xfId="3604" xr:uid="{4D96F32B-EE71-4E3C-B36C-27D2E4867053}"/>
    <cellStyle name="Normal 7 4 5 5" xfId="3605" xr:uid="{0867B1BE-11D0-465E-95CD-0A15E448405E}"/>
    <cellStyle name="Normal 7 4 5 6" xfId="3606" xr:uid="{D94CACE1-CB8E-4246-A23F-C8A113DC0E73}"/>
    <cellStyle name="Normal 7 4 6" xfId="737" xr:uid="{65E8BCF4-3035-414D-B867-FF6E66A6A689}"/>
    <cellStyle name="Normal 7 4 6 2" xfId="1940" xr:uid="{C1FDBA21-95BC-4E36-90FF-A89062D624B7}"/>
    <cellStyle name="Normal 7 4 6 2 2" xfId="3607" xr:uid="{60DE3AB1-6042-45E2-B180-BDC5D55D7B3F}"/>
    <cellStyle name="Normal 7 4 6 2 3" xfId="3608" xr:uid="{CD38B5C8-D6D2-4A4D-8B96-C2DA3D5BFD43}"/>
    <cellStyle name="Normal 7 4 6 2 4" xfId="3609" xr:uid="{67A4A0E1-3280-45C2-B5B5-2CC6179A8EFD}"/>
    <cellStyle name="Normal 7 4 6 3" xfId="3610" xr:uid="{B9CB970D-B51B-4D4A-BB23-8A3D2A0A6403}"/>
    <cellStyle name="Normal 7 4 6 4" xfId="3611" xr:uid="{EDBB8FF1-9A1C-4F91-982A-5DCB1F53EC01}"/>
    <cellStyle name="Normal 7 4 6 5" xfId="3612" xr:uid="{FB0EBF20-F239-4DF0-9D98-94F27B20B5F3}"/>
    <cellStyle name="Normal 7 4 7" xfId="1941" xr:uid="{92D01826-F393-4DB7-918C-91A9C144564F}"/>
    <cellStyle name="Normal 7 4 7 2" xfId="3613" xr:uid="{0C5B3875-7246-441B-9E24-997BB18AD11D}"/>
    <cellStyle name="Normal 7 4 7 3" xfId="3614" xr:uid="{1C9952B3-D3C0-4969-8D37-DBB2E879BF3F}"/>
    <cellStyle name="Normal 7 4 7 4" xfId="3615" xr:uid="{DDC09FAB-C5AE-4C0A-944E-381ABC312CB7}"/>
    <cellStyle name="Normal 7 4 8" xfId="3616" xr:uid="{21A95EE0-EB98-47ED-BF85-DFCAF7AAFC38}"/>
    <cellStyle name="Normal 7 4 8 2" xfId="3617" xr:uid="{6C83FD72-DFC2-4055-ACA5-A29FFBA17DC3}"/>
    <cellStyle name="Normal 7 4 8 3" xfId="3618" xr:uid="{040412B3-D153-49C7-B066-15C4B67FA8EA}"/>
    <cellStyle name="Normal 7 4 8 4" xfId="3619" xr:uid="{7A94E973-A367-4925-AC94-1D99D3A9356A}"/>
    <cellStyle name="Normal 7 4 9" xfId="3620" xr:uid="{ED31499E-8E1D-4BBC-9498-7B7BED50FF41}"/>
    <cellStyle name="Normal 7 5" xfId="147" xr:uid="{65C458B7-1922-49D9-A879-0D2CC6CD4053}"/>
    <cellStyle name="Normal 7 5 2" xfId="148" xr:uid="{4167ED83-F0D7-4EB0-9067-35D15AA74EAC}"/>
    <cellStyle name="Normal 7 5 2 2" xfId="367" xr:uid="{A84FE24D-5ED6-4155-B50C-A60CC34F24DB}"/>
    <cellStyle name="Normal 7 5 2 2 2" xfId="738" xr:uid="{126FCFC5-29DA-435B-8C5D-57805399716B}"/>
    <cellStyle name="Normal 7 5 2 2 2 2" xfId="1942" xr:uid="{2E5F739C-4B62-49C8-AE27-2EA0DD003F8A}"/>
    <cellStyle name="Normal 7 5 2 2 2 3" xfId="3621" xr:uid="{4F3A5E1C-90C4-4C2B-902E-BB33612B538B}"/>
    <cellStyle name="Normal 7 5 2 2 2 4" xfId="3622" xr:uid="{035E3A97-D362-4A06-AD50-5A8D0EC166E5}"/>
    <cellStyle name="Normal 7 5 2 2 3" xfId="1943" xr:uid="{C0146661-3C21-48D2-AF2C-B3B39A3A75B0}"/>
    <cellStyle name="Normal 7 5 2 2 3 2" xfId="3623" xr:uid="{C41245AF-6631-484B-983C-4F8237B25E2F}"/>
    <cellStyle name="Normal 7 5 2 2 3 3" xfId="3624" xr:uid="{B0E386C2-AFE4-4C9B-83B0-EA15E151523C}"/>
    <cellStyle name="Normal 7 5 2 2 3 4" xfId="3625" xr:uid="{92804574-0C52-483C-ACD4-4D2477EA7EF6}"/>
    <cellStyle name="Normal 7 5 2 2 4" xfId="3626" xr:uid="{9D0E1BC9-73CE-4C7C-A014-DB99ACB3DF82}"/>
    <cellStyle name="Normal 7 5 2 2 5" xfId="3627" xr:uid="{5599B1DD-BD72-414A-A840-1D7D80C6935B}"/>
    <cellStyle name="Normal 7 5 2 2 6" xfId="3628" xr:uid="{1A5CDE22-EB64-419B-944F-90A61234E211}"/>
    <cellStyle name="Normal 7 5 2 3" xfId="739" xr:uid="{4B2D4521-FA93-4D81-AEE5-35D3BF564559}"/>
    <cellStyle name="Normal 7 5 2 3 2" xfId="1944" xr:uid="{9EF60E3C-6276-4905-A479-5C5E2F3710B0}"/>
    <cellStyle name="Normal 7 5 2 3 2 2" xfId="3629" xr:uid="{C7DE853D-07E3-4276-AAEC-21DD05A19D99}"/>
    <cellStyle name="Normal 7 5 2 3 2 3" xfId="3630" xr:uid="{918C6AC4-C4AB-431A-A6B6-E5296A128470}"/>
    <cellStyle name="Normal 7 5 2 3 2 4" xfId="3631" xr:uid="{D8B6ED05-C9F0-46BB-A015-01A752C35CEF}"/>
    <cellStyle name="Normal 7 5 2 3 3" xfId="3632" xr:uid="{01A73775-A20B-4C51-9C3D-8739D7903784}"/>
    <cellStyle name="Normal 7 5 2 3 4" xfId="3633" xr:uid="{9C2A0913-0045-4945-BB98-4C1BED277B34}"/>
    <cellStyle name="Normal 7 5 2 3 5" xfId="3634" xr:uid="{8F801DBA-1664-40DD-A804-DC092696E501}"/>
    <cellStyle name="Normal 7 5 2 4" xfId="1945" xr:uid="{11B242F8-253A-4CA5-8C98-796EBE1CEBB5}"/>
    <cellStyle name="Normal 7 5 2 4 2" xfId="3635" xr:uid="{EEF81779-C6FD-4002-B07C-BFFAF67CE309}"/>
    <cellStyle name="Normal 7 5 2 4 3" xfId="3636" xr:uid="{877C792D-D664-413A-88E9-CD773DA49A1B}"/>
    <cellStyle name="Normal 7 5 2 4 4" xfId="3637" xr:uid="{35F640B5-CDBA-4CB4-9DB4-74EB72F6C226}"/>
    <cellStyle name="Normal 7 5 2 5" xfId="3638" xr:uid="{B7129B43-ABE3-4D53-A678-0818E1354F68}"/>
    <cellStyle name="Normal 7 5 2 5 2" xfId="3639" xr:uid="{E0BF4840-7DD9-4E2F-BC84-B1F6088B9581}"/>
    <cellStyle name="Normal 7 5 2 5 3" xfId="3640" xr:uid="{E3EAE18A-B6E4-4FD9-872C-4152528B59CB}"/>
    <cellStyle name="Normal 7 5 2 5 4" xfId="3641" xr:uid="{41D310C4-63FA-4ED4-9FB1-A18033A24BBE}"/>
    <cellStyle name="Normal 7 5 2 6" xfId="3642" xr:uid="{3713681C-D023-4044-8EB5-2721E5083359}"/>
    <cellStyle name="Normal 7 5 2 7" xfId="3643" xr:uid="{661A258F-A63C-48D2-955A-0EFB54EE12F7}"/>
    <cellStyle name="Normal 7 5 2 8" xfId="3644" xr:uid="{A266E7FD-C5B3-4A33-A578-946C9E30A74E}"/>
    <cellStyle name="Normal 7 5 3" xfId="368" xr:uid="{834EF87C-517B-4714-83C6-76273ADE4E28}"/>
    <cellStyle name="Normal 7 5 3 2" xfId="740" xr:uid="{6598E572-CC40-4617-88A6-19CBBCE1098B}"/>
    <cellStyle name="Normal 7 5 3 2 2" xfId="741" xr:uid="{73C2D739-23CB-45DB-B549-51BFA29F78EE}"/>
    <cellStyle name="Normal 7 5 3 2 3" xfId="3645" xr:uid="{CA245191-185E-48BC-89A2-212DC7AC096A}"/>
    <cellStyle name="Normal 7 5 3 2 4" xfId="3646" xr:uid="{80FAECE3-1676-454B-85C9-C162D543C0A4}"/>
    <cellStyle name="Normal 7 5 3 3" xfId="742" xr:uid="{E842604E-3720-44A7-875B-91BF2EC83F1B}"/>
    <cellStyle name="Normal 7 5 3 3 2" xfId="3647" xr:uid="{73114352-5D52-4E07-8914-757CEF20DC1F}"/>
    <cellStyle name="Normal 7 5 3 3 3" xfId="3648" xr:uid="{F2839EF4-34FF-4DBC-B0AE-0408B2408201}"/>
    <cellStyle name="Normal 7 5 3 3 4" xfId="3649" xr:uid="{A4313596-CCDD-4030-A907-21E020961EAB}"/>
    <cellStyle name="Normal 7 5 3 4" xfId="3650" xr:uid="{6251AB4B-6E29-4E55-9C7A-F0F77AB3182B}"/>
    <cellStyle name="Normal 7 5 3 5" xfId="3651" xr:uid="{FA600297-749A-4C6F-BA2B-F273BDBE6CDD}"/>
    <cellStyle name="Normal 7 5 3 6" xfId="3652" xr:uid="{FAC459E5-8B16-4BA4-A69E-064F4B712118}"/>
    <cellStyle name="Normal 7 5 4" xfId="369" xr:uid="{1FADB56E-145E-4971-8AC6-555530A3301B}"/>
    <cellStyle name="Normal 7 5 4 2" xfId="743" xr:uid="{216EAE82-0F20-4841-BDC8-527F535D19A2}"/>
    <cellStyle name="Normal 7 5 4 2 2" xfId="3653" xr:uid="{BF24D9E5-BCB9-49B8-B808-80509E5505CB}"/>
    <cellStyle name="Normal 7 5 4 2 3" xfId="3654" xr:uid="{93469B1C-6E66-45BE-9F65-6B49E26099FD}"/>
    <cellStyle name="Normal 7 5 4 2 4" xfId="3655" xr:uid="{92D26AEB-CB95-4987-9CE6-187F8C9CC043}"/>
    <cellStyle name="Normal 7 5 4 3" xfId="3656" xr:uid="{0A76CE8B-B2DE-4B2C-A472-2169F74ABB5C}"/>
    <cellStyle name="Normal 7 5 4 4" xfId="3657" xr:uid="{F998C19B-5806-4620-A2AE-408C0846EAC0}"/>
    <cellStyle name="Normal 7 5 4 5" xfId="3658" xr:uid="{6E07E484-92F0-4586-926F-4CEC471C877A}"/>
    <cellStyle name="Normal 7 5 5" xfId="744" xr:uid="{72404454-EF27-4A92-A631-B71DE7FC0E8D}"/>
    <cellStyle name="Normal 7 5 5 2" xfId="3659" xr:uid="{0B833021-CCBA-480B-ABED-7BD0F8F7A945}"/>
    <cellStyle name="Normal 7 5 5 3" xfId="3660" xr:uid="{A4B017CB-350F-42DF-B453-80FBB83FCFB4}"/>
    <cellStyle name="Normal 7 5 5 4" xfId="3661" xr:uid="{6C0C791F-7370-4507-91E6-74C599695E99}"/>
    <cellStyle name="Normal 7 5 6" xfId="3662" xr:uid="{802913EC-1913-430D-9273-1D9010E84BA6}"/>
    <cellStyle name="Normal 7 5 6 2" xfId="3663" xr:uid="{A85A628B-9639-4E71-9B5F-3265BBE247E1}"/>
    <cellStyle name="Normal 7 5 6 3" xfId="3664" xr:uid="{1C46D2F9-F53B-4571-B70A-B36869A5533C}"/>
    <cellStyle name="Normal 7 5 6 4" xfId="3665" xr:uid="{3A2A42FB-21B2-45A3-9C8A-6CEB4C9C44A3}"/>
    <cellStyle name="Normal 7 5 7" xfId="3666" xr:uid="{A187811D-AB49-4668-8D6A-4A1E2ADB8EC5}"/>
    <cellStyle name="Normal 7 5 8" xfId="3667" xr:uid="{3EF09550-88EA-4426-AC61-F2FDC16B1251}"/>
    <cellStyle name="Normal 7 5 9" xfId="3668" xr:uid="{8F23405E-6D8B-4DB3-AF82-EA477C9F2FFA}"/>
    <cellStyle name="Normal 7 6" xfId="149" xr:uid="{8444E897-CE4E-457A-BD59-9BD56856C2AA}"/>
    <cellStyle name="Normal 7 6 2" xfId="370" xr:uid="{C8ACFC57-E320-40DD-852E-2A964CA99299}"/>
    <cellStyle name="Normal 7 6 2 2" xfId="745" xr:uid="{FB474CF5-3BD8-43B6-884C-C168BE9FFA2A}"/>
    <cellStyle name="Normal 7 6 2 2 2" xfId="1946" xr:uid="{33980CC9-87B3-4BC4-9AD5-BE8065D4F7D1}"/>
    <cellStyle name="Normal 7 6 2 2 2 2" xfId="1947" xr:uid="{7B95E3BC-2EB2-479A-9692-1B43ADCF64C9}"/>
    <cellStyle name="Normal 7 6 2 2 3" xfId="1948" xr:uid="{1A94AAFC-44CD-4745-911B-A41B1F4102A8}"/>
    <cellStyle name="Normal 7 6 2 2 4" xfId="3669" xr:uid="{BCEC783C-F7C8-4FB9-B527-6D868A7BEDC7}"/>
    <cellStyle name="Normal 7 6 2 3" xfId="1949" xr:uid="{8B5B82A2-706A-4E3F-B8F2-16FA14FBE5E8}"/>
    <cellStyle name="Normal 7 6 2 3 2" xfId="1950" xr:uid="{6BB8BBA5-AFD0-45EA-99A5-0FB5BC5CA7F0}"/>
    <cellStyle name="Normal 7 6 2 3 3" xfId="3670" xr:uid="{43F7E4A8-F447-4491-8733-DD57D2CFF565}"/>
    <cellStyle name="Normal 7 6 2 3 4" xfId="3671" xr:uid="{D3873806-C445-4890-8F35-F18E1AC5A00E}"/>
    <cellStyle name="Normal 7 6 2 4" xfId="1951" xr:uid="{52A59AC4-AE18-4102-BC1A-B656B0282C60}"/>
    <cellStyle name="Normal 7 6 2 5" xfId="3672" xr:uid="{B0A3933C-CEA8-4BB1-A975-CB312BCBDCEC}"/>
    <cellStyle name="Normal 7 6 2 6" xfId="3673" xr:uid="{BDB30863-0C7B-49CD-A6B1-F2BD5BAD69C2}"/>
    <cellStyle name="Normal 7 6 3" xfId="746" xr:uid="{397FF289-6750-48AD-8247-8866F9ABBDA1}"/>
    <cellStyle name="Normal 7 6 3 2" xfId="1952" xr:uid="{C5903A83-9410-4A89-8D86-F5D12544F43F}"/>
    <cellStyle name="Normal 7 6 3 2 2" xfId="1953" xr:uid="{DF67B0AF-BAC0-47BA-B9B8-13275ED8C265}"/>
    <cellStyle name="Normal 7 6 3 2 3" xfId="3674" xr:uid="{8551283C-0DF9-4767-8233-B8C1D71DB46C}"/>
    <cellStyle name="Normal 7 6 3 2 4" xfId="3675" xr:uid="{10DBD4EC-E3FD-4F53-B887-F853EB7CFA5D}"/>
    <cellStyle name="Normal 7 6 3 3" xfId="1954" xr:uid="{89293F43-A763-4D99-A887-57D756B599BE}"/>
    <cellStyle name="Normal 7 6 3 4" xfId="3676" xr:uid="{979B82AE-3C05-47E4-B5FE-5521FDF159A8}"/>
    <cellStyle name="Normal 7 6 3 5" xfId="3677" xr:uid="{51C64498-7C2E-4A86-957F-7DFEAC8B2A12}"/>
    <cellStyle name="Normal 7 6 4" xfId="1955" xr:uid="{C7CE471A-E0A6-4BD9-AD3C-23C764EA9481}"/>
    <cellStyle name="Normal 7 6 4 2" xfId="1956" xr:uid="{CA5D9943-C05C-4C85-A581-2E5A0D3B0F41}"/>
    <cellStyle name="Normal 7 6 4 3" xfId="3678" xr:uid="{3E898FA0-5FCD-48E1-BF1A-69D306C64146}"/>
    <cellStyle name="Normal 7 6 4 4" xfId="3679" xr:uid="{075A2F44-2C02-437D-88DD-5FA11CBB0110}"/>
    <cellStyle name="Normal 7 6 5" xfId="1957" xr:uid="{2C20D6EB-93D5-4A3C-896F-EBC6E0B4BED1}"/>
    <cellStyle name="Normal 7 6 5 2" xfId="3680" xr:uid="{1440BB2B-872D-4B45-8B77-94009975CE3B}"/>
    <cellStyle name="Normal 7 6 5 3" xfId="3681" xr:uid="{9A71F761-1DA6-4961-9C20-BD1D15CFC6DB}"/>
    <cellStyle name="Normal 7 6 5 4" xfId="3682" xr:uid="{EE89B155-6DB3-4A67-B16C-7BEC0E0C1DA9}"/>
    <cellStyle name="Normal 7 6 6" xfId="3683" xr:uid="{903FBE5A-7149-4216-B58A-1A3AAEDA0E05}"/>
    <cellStyle name="Normal 7 6 7" xfId="3684" xr:uid="{E404D58A-5FB5-4532-83EE-776D4E12ADCD}"/>
    <cellStyle name="Normal 7 6 8" xfId="3685" xr:uid="{30D5399D-80CE-48E5-B5CC-D4CA9CBFB395}"/>
    <cellStyle name="Normal 7 7" xfId="371" xr:uid="{D19E40DA-41F2-4B07-9215-627AEF1EA764}"/>
    <cellStyle name="Normal 7 7 2" xfId="747" xr:uid="{5F9678FB-7164-4C60-A02A-1EF0A58CD865}"/>
    <cellStyle name="Normal 7 7 2 2" xfId="748" xr:uid="{3DE80BE6-D5EC-457B-86B4-5D05F71A321E}"/>
    <cellStyle name="Normal 7 7 2 2 2" xfId="1958" xr:uid="{D4AB7C84-1995-46F4-842F-08A04CAC0E8B}"/>
    <cellStyle name="Normal 7 7 2 2 3" xfId="3686" xr:uid="{99D1AB25-E3AC-4440-AA2A-2616A271F937}"/>
    <cellStyle name="Normal 7 7 2 2 4" xfId="3687" xr:uid="{F4A12DCB-0242-40C6-8014-23E2FCAB2A24}"/>
    <cellStyle name="Normal 7 7 2 3" xfId="1959" xr:uid="{15FBB5B7-4AE5-4878-9FA7-3A98E32E7835}"/>
    <cellStyle name="Normal 7 7 2 4" xfId="3688" xr:uid="{A656607A-FBA4-4464-BA19-3DFFD4D3316D}"/>
    <cellStyle name="Normal 7 7 2 5" xfId="3689" xr:uid="{A9518436-FABE-4914-A48F-EE443E1EC992}"/>
    <cellStyle name="Normal 7 7 3" xfId="749" xr:uid="{CFC7B3FF-9961-43A3-9B26-DB607842D675}"/>
    <cellStyle name="Normal 7 7 3 2" xfId="1960" xr:uid="{867FBC45-74CC-461E-9690-02CB4F4621A2}"/>
    <cellStyle name="Normal 7 7 3 3" xfId="3690" xr:uid="{6BA42DA1-43AF-4E7C-A7EB-27F266009FE6}"/>
    <cellStyle name="Normal 7 7 3 4" xfId="3691" xr:uid="{76C7C9B5-B1E4-4FAB-861E-014A67527628}"/>
    <cellStyle name="Normal 7 7 4" xfId="1961" xr:uid="{9CBFB487-865E-4C21-A014-19DE5667A174}"/>
    <cellStyle name="Normal 7 7 4 2" xfId="3692" xr:uid="{8AB69863-8320-485D-BFF7-BAA20877FE95}"/>
    <cellStyle name="Normal 7 7 4 3" xfId="3693" xr:uid="{53CFE8C0-CF3B-4EE1-87EC-34EF65C059B2}"/>
    <cellStyle name="Normal 7 7 4 4" xfId="3694" xr:uid="{13B82161-6C4B-450A-83DD-BAA1BA6AB90B}"/>
    <cellStyle name="Normal 7 7 5" xfId="3695" xr:uid="{37A8F752-5E3A-4150-826C-40C5C475A869}"/>
    <cellStyle name="Normal 7 7 6" xfId="3696" xr:uid="{5850FFC8-24BD-4374-8D3C-84926739816E}"/>
    <cellStyle name="Normal 7 7 7" xfId="3697" xr:uid="{FC925A41-CFB6-4F10-A89C-22A7EB79EA61}"/>
    <cellStyle name="Normal 7 8" xfId="372" xr:uid="{ACB58128-246A-4FDD-AF4A-CF79DDCF22DB}"/>
    <cellStyle name="Normal 7 8 2" xfId="750" xr:uid="{83408287-93A2-479B-9830-E030B44294AE}"/>
    <cellStyle name="Normal 7 8 2 2" xfId="1962" xr:uid="{4586B3EB-FD26-410A-83CD-400FFD961B84}"/>
    <cellStyle name="Normal 7 8 2 3" xfId="3698" xr:uid="{3EB62496-9DD9-4B14-A079-0D27A38E0A33}"/>
    <cellStyle name="Normal 7 8 2 4" xfId="3699" xr:uid="{06E1B342-4BE3-4244-9279-834E413DCA78}"/>
    <cellStyle name="Normal 7 8 3" xfId="1963" xr:uid="{937C4DCE-A996-4EA8-AD14-3391F689475F}"/>
    <cellStyle name="Normal 7 8 3 2" xfId="3700" xr:uid="{2CECEF35-2685-4658-A77E-98DCE2447C6E}"/>
    <cellStyle name="Normal 7 8 3 3" xfId="3701" xr:uid="{EBF24620-F17A-4A84-BBF0-AF2E8F86F464}"/>
    <cellStyle name="Normal 7 8 3 4" xfId="3702" xr:uid="{CDBF2AAF-F9FE-437F-B406-D80DA6391052}"/>
    <cellStyle name="Normal 7 8 4" xfId="3703" xr:uid="{CCAD7B31-EA0A-4DA5-8A63-67B18B759B91}"/>
    <cellStyle name="Normal 7 8 5" xfId="3704" xr:uid="{1F244EB5-80F8-44C4-AD60-EEDA2219DD2A}"/>
    <cellStyle name="Normal 7 8 6" xfId="3705" xr:uid="{D90BD79B-2BA7-425F-A1C1-1AFD34F84E74}"/>
    <cellStyle name="Normal 7 9" xfId="373" xr:uid="{FF504C63-1D7E-41B8-9C88-D5BA5D71DFE3}"/>
    <cellStyle name="Normal 7 9 2" xfId="1964" xr:uid="{B5CAAFE5-2610-45BD-9A0E-151AB62FFBC4}"/>
    <cellStyle name="Normal 7 9 2 2" xfId="3706" xr:uid="{666CA6DB-B411-41F2-A3FB-83EC599423D7}"/>
    <cellStyle name="Normal 7 9 2 2 2" xfId="4408" xr:uid="{892DB408-0ED7-4FC7-ADF6-B704C72C9722}"/>
    <cellStyle name="Normal 7 9 2 2 3" xfId="4687" xr:uid="{0157341B-5606-4FFA-AE1C-FD4612EC71C0}"/>
    <cellStyle name="Normal 7 9 2 3" xfId="3707" xr:uid="{6ED2C5AB-F3FA-4386-BF83-E87D86D24751}"/>
    <cellStyle name="Normal 7 9 2 4" xfId="3708" xr:uid="{44A80FE8-30C6-48D9-8014-1514DFDD74BC}"/>
    <cellStyle name="Normal 7 9 3" xfId="3709" xr:uid="{1288A383-CBB2-4399-8831-DA81A37A1B18}"/>
    <cellStyle name="Normal 7 9 3 2" xfId="5342" xr:uid="{AAB47F32-EE6C-4B41-872D-F7AB5C1A4ADC}"/>
    <cellStyle name="Normal 7 9 4" xfId="3710" xr:uid="{4C84BD27-7B6C-4429-9F0C-7EC94A698103}"/>
    <cellStyle name="Normal 7 9 4 2" xfId="4578" xr:uid="{03E53D41-BA7A-4A7B-91AF-3A139EC44227}"/>
    <cellStyle name="Normal 7 9 4 3" xfId="4688" xr:uid="{60A57E66-B11A-4F66-A239-38C73678362C}"/>
    <cellStyle name="Normal 7 9 4 4" xfId="4607" xr:uid="{81E81E14-8F48-4F7B-BAE2-29637AC84FDD}"/>
    <cellStyle name="Normal 7 9 5" xfId="3711" xr:uid="{61A35B7D-05F5-4620-A800-739B696FC0CC}"/>
    <cellStyle name="Normal 8" xfId="67" xr:uid="{18BA91BE-8C21-492D-8F76-CEF2E8F8CD9B}"/>
    <cellStyle name="Normal 8 10" xfId="1965" xr:uid="{A75DD3CD-3A20-4C78-9C31-F180037F6E2B}"/>
    <cellStyle name="Normal 8 10 2" xfId="3712" xr:uid="{19033E03-3BE0-40E3-8529-DBC28CB1C6BB}"/>
    <cellStyle name="Normal 8 10 3" xfId="3713" xr:uid="{A3195F79-2EF0-4478-B15C-87982D0C851E}"/>
    <cellStyle name="Normal 8 10 4" xfId="3714" xr:uid="{856454B6-43C3-4E75-A28D-EDE9906B62B8}"/>
    <cellStyle name="Normal 8 11" xfId="3715" xr:uid="{26155026-BD26-4822-A512-28BC9960E44F}"/>
    <cellStyle name="Normal 8 11 2" xfId="3716" xr:uid="{CBCA315A-D2FA-4642-A53F-DC8255152CAA}"/>
    <cellStyle name="Normal 8 11 3" xfId="3717" xr:uid="{FA6A63A7-2DD5-4618-A503-7802BC2D50AB}"/>
    <cellStyle name="Normal 8 11 4" xfId="3718" xr:uid="{58645B76-B9F4-475D-B81E-A4EF8277AC8D}"/>
    <cellStyle name="Normal 8 12" xfId="3719" xr:uid="{1407DDD6-612F-47D5-92C8-67FB1591B8AF}"/>
    <cellStyle name="Normal 8 12 2" xfId="3720" xr:uid="{D4984489-757F-4A1A-B262-7F1567A255C9}"/>
    <cellStyle name="Normal 8 13" xfId="3721" xr:uid="{4911D9D2-99EB-4A3E-890F-7BE300B8F034}"/>
    <cellStyle name="Normal 8 14" xfId="3722" xr:uid="{25FF3B7D-CDF8-434E-ABFE-4CE6CC651504}"/>
    <cellStyle name="Normal 8 15" xfId="3723" xr:uid="{5A8882A0-5962-498C-86F1-3EBFCFD22284}"/>
    <cellStyle name="Normal 8 2" xfId="150" xr:uid="{3DBA3D75-CB49-4000-8ABE-C2CA50BF9C1E}"/>
    <cellStyle name="Normal 8 2 10" xfId="3724" xr:uid="{A64B3738-0A0A-4E79-821B-2044D7BD996B}"/>
    <cellStyle name="Normal 8 2 11" xfId="3725" xr:uid="{D0E01902-6B27-4A39-98C5-3120F79F12CB}"/>
    <cellStyle name="Normal 8 2 2" xfId="151" xr:uid="{10263378-9121-4A0F-A25B-FF51CCE66EE1}"/>
    <cellStyle name="Normal 8 2 2 2" xfId="152" xr:uid="{27C8F942-E8FB-483A-A616-47585D72855C}"/>
    <cellStyle name="Normal 8 2 2 2 2" xfId="374" xr:uid="{F25D6351-0A8E-4BD0-AD89-F3875C3E3E88}"/>
    <cellStyle name="Normal 8 2 2 2 2 2" xfId="751" xr:uid="{BA93F61C-23C7-4C2E-9F07-A00424B36A52}"/>
    <cellStyle name="Normal 8 2 2 2 2 2 2" xfId="752" xr:uid="{7C669110-0D4B-44AF-ACAA-FA76C7A590C2}"/>
    <cellStyle name="Normal 8 2 2 2 2 2 2 2" xfId="1966" xr:uid="{CC4BCC52-EA7A-4DA0-9805-64B400688AFD}"/>
    <cellStyle name="Normal 8 2 2 2 2 2 2 2 2" xfId="1967" xr:uid="{7AE66AE5-2DED-4924-89CE-1EFB64F27240}"/>
    <cellStyle name="Normal 8 2 2 2 2 2 2 3" xfId="1968" xr:uid="{AB386C08-6CC3-407E-8EB9-C22410D10805}"/>
    <cellStyle name="Normal 8 2 2 2 2 2 3" xfId="1969" xr:uid="{DB78362C-4487-40FC-8152-EEB7E2F869A7}"/>
    <cellStyle name="Normal 8 2 2 2 2 2 3 2" xfId="1970" xr:uid="{9115CA5F-AACC-4192-A63F-E53D1AB83AC7}"/>
    <cellStyle name="Normal 8 2 2 2 2 2 4" xfId="1971" xr:uid="{3425549C-167F-4622-93B8-1B16E1A856F9}"/>
    <cellStyle name="Normal 8 2 2 2 2 3" xfId="753" xr:uid="{4EAD3B44-A2FB-4BCA-891A-D16907BA8FD3}"/>
    <cellStyle name="Normal 8 2 2 2 2 3 2" xfId="1972" xr:uid="{5315668A-BA01-43E3-B157-A1BE1A2D606E}"/>
    <cellStyle name="Normal 8 2 2 2 2 3 2 2" xfId="1973" xr:uid="{BF64D1ED-F3C8-467F-94AF-C154E612ED23}"/>
    <cellStyle name="Normal 8 2 2 2 2 3 3" xfId="1974" xr:uid="{513E272C-E00B-40A1-8454-3FB4E3104361}"/>
    <cellStyle name="Normal 8 2 2 2 2 3 4" xfId="3726" xr:uid="{CFD6B68D-FB3C-4916-A776-B5E68FED08A6}"/>
    <cellStyle name="Normal 8 2 2 2 2 4" xfId="1975" xr:uid="{4CFBC8AC-F972-4562-9AC1-FD08248F331D}"/>
    <cellStyle name="Normal 8 2 2 2 2 4 2" xfId="1976" xr:uid="{C8C12B2F-C531-4AAE-A84B-ED61BE8357A2}"/>
    <cellStyle name="Normal 8 2 2 2 2 5" xfId="1977" xr:uid="{17B8CF41-C305-4266-BC1B-42E43AC9C0D0}"/>
    <cellStyle name="Normal 8 2 2 2 2 6" xfId="3727" xr:uid="{3FD06A5E-7552-409E-BEF3-B25575034976}"/>
    <cellStyle name="Normal 8 2 2 2 3" xfId="375" xr:uid="{89E4BC37-8B2F-4788-A55C-5E3E314FE8A3}"/>
    <cellStyle name="Normal 8 2 2 2 3 2" xfId="754" xr:uid="{37B8FFEA-B5CA-4AFC-98CC-0DAF8BA9711D}"/>
    <cellStyle name="Normal 8 2 2 2 3 2 2" xfId="755" xr:uid="{022705A2-9A50-49C6-95CE-A576B41DA9C3}"/>
    <cellStyle name="Normal 8 2 2 2 3 2 2 2" xfId="1978" xr:uid="{7921E9B2-4692-49A0-BC12-38B27FF95760}"/>
    <cellStyle name="Normal 8 2 2 2 3 2 2 2 2" xfId="1979" xr:uid="{DBBC5121-B4B5-49BE-A432-E60082E538DC}"/>
    <cellStyle name="Normal 8 2 2 2 3 2 2 3" xfId="1980" xr:uid="{7AAA0114-E018-406E-9001-899D5E0B8D36}"/>
    <cellStyle name="Normal 8 2 2 2 3 2 3" xfId="1981" xr:uid="{BAF3B684-8F1F-45B4-BC0C-F490B4E8A3CA}"/>
    <cellStyle name="Normal 8 2 2 2 3 2 3 2" xfId="1982" xr:uid="{E74C6349-D2BC-4441-94DD-487A0D072936}"/>
    <cellStyle name="Normal 8 2 2 2 3 2 4" xfId="1983" xr:uid="{99E09B7C-8E6C-4755-9B81-D0DE42AFA733}"/>
    <cellStyle name="Normal 8 2 2 2 3 3" xfId="756" xr:uid="{9E6455BF-15B0-4CE7-BE39-BFB0558B7954}"/>
    <cellStyle name="Normal 8 2 2 2 3 3 2" xfId="1984" xr:uid="{5E0FBB52-1276-44C8-8EA6-EC911127A98A}"/>
    <cellStyle name="Normal 8 2 2 2 3 3 2 2" xfId="1985" xr:uid="{E250BAAE-C0AE-4E34-B131-0264BA146325}"/>
    <cellStyle name="Normal 8 2 2 2 3 3 3" xfId="1986" xr:uid="{E9281F7C-D485-43C4-9850-C3B8E0D47285}"/>
    <cellStyle name="Normal 8 2 2 2 3 4" xfId="1987" xr:uid="{71C2BAA3-4FD5-47D4-BC7D-2CB744BFF143}"/>
    <cellStyle name="Normal 8 2 2 2 3 4 2" xfId="1988" xr:uid="{E6722D8D-FAC4-4202-98F8-DD690D54567D}"/>
    <cellStyle name="Normal 8 2 2 2 3 5" xfId="1989" xr:uid="{BA3C2EB0-9407-4E84-B203-770832343634}"/>
    <cellStyle name="Normal 8 2 2 2 4" xfId="757" xr:uid="{214BD036-28F9-4CFE-A160-25FAD460E5D1}"/>
    <cellStyle name="Normal 8 2 2 2 4 2" xfId="758" xr:uid="{FA4482A5-24E3-40A2-8856-ADD5BDCB6265}"/>
    <cellStyle name="Normal 8 2 2 2 4 2 2" xfId="1990" xr:uid="{A87AAD49-0315-4E5D-962D-8A9D312620C7}"/>
    <cellStyle name="Normal 8 2 2 2 4 2 2 2" xfId="1991" xr:uid="{A30E38DD-3F12-41E5-B2A7-EAD27B16901B}"/>
    <cellStyle name="Normal 8 2 2 2 4 2 3" xfId="1992" xr:uid="{90F8E335-3A38-4F28-8DE9-307603A80886}"/>
    <cellStyle name="Normal 8 2 2 2 4 3" xfId="1993" xr:uid="{A22C465A-F702-4A5E-A5AB-294807303022}"/>
    <cellStyle name="Normal 8 2 2 2 4 3 2" xfId="1994" xr:uid="{C120C744-0657-47C2-AAD2-4290097E6047}"/>
    <cellStyle name="Normal 8 2 2 2 4 4" xfId="1995" xr:uid="{A1C9C438-296D-410E-90B7-069141291B22}"/>
    <cellStyle name="Normal 8 2 2 2 5" xfId="759" xr:uid="{43F5B592-A389-4ECC-AA43-649568087774}"/>
    <cellStyle name="Normal 8 2 2 2 5 2" xfId="1996" xr:uid="{047669C4-6A50-439C-A266-EFA47D3BA4FA}"/>
    <cellStyle name="Normal 8 2 2 2 5 2 2" xfId="1997" xr:uid="{53A7C260-FD86-456B-B5B9-75AEAF9B2651}"/>
    <cellStyle name="Normal 8 2 2 2 5 3" xfId="1998" xr:uid="{FEEFE760-FC27-4ABB-823C-2F87B10F4FB4}"/>
    <cellStyle name="Normal 8 2 2 2 5 4" xfId="3728" xr:uid="{AA95769C-160B-4816-B798-909094F0315D}"/>
    <cellStyle name="Normal 8 2 2 2 6" xfId="1999" xr:uid="{96DF5528-C421-4CE9-B64C-DDC9D3C4A8F9}"/>
    <cellStyle name="Normal 8 2 2 2 6 2" xfId="2000" xr:uid="{DE8D00C1-09BE-4280-98D6-4A52D532917F}"/>
    <cellStyle name="Normal 8 2 2 2 7" xfId="2001" xr:uid="{4650CB75-BF5C-4D06-A58B-82A8AE05E150}"/>
    <cellStyle name="Normal 8 2 2 2 8" xfId="3729" xr:uid="{31CE4451-1CB0-4D35-BE01-BBE59C98A3D9}"/>
    <cellStyle name="Normal 8 2 2 3" xfId="376" xr:uid="{389E74E3-D8B7-4352-A840-727D8F138E9A}"/>
    <cellStyle name="Normal 8 2 2 3 2" xfId="760" xr:uid="{DB5E4F00-ECDD-4D66-AA7E-FDE575BFF52B}"/>
    <cellStyle name="Normal 8 2 2 3 2 2" xfId="761" xr:uid="{8D08B56D-9551-4791-8EB2-402D0105C09B}"/>
    <cellStyle name="Normal 8 2 2 3 2 2 2" xfId="2002" xr:uid="{8DD824FA-7CC4-437F-A721-D35058415C11}"/>
    <cellStyle name="Normal 8 2 2 3 2 2 2 2" xfId="2003" xr:uid="{2F46C7B0-D1CC-4EC6-B477-960F795DBFA0}"/>
    <cellStyle name="Normal 8 2 2 3 2 2 3" xfId="2004" xr:uid="{6EDA8828-A796-4C9D-9B69-F3D8EECDD680}"/>
    <cellStyle name="Normal 8 2 2 3 2 3" xfId="2005" xr:uid="{56165CA8-2BC1-4CB5-92C0-6098CC8103E4}"/>
    <cellStyle name="Normal 8 2 2 3 2 3 2" xfId="2006" xr:uid="{630CA70E-BB10-4DE7-83BC-C663E202F9EE}"/>
    <cellStyle name="Normal 8 2 2 3 2 4" xfId="2007" xr:uid="{D14D34B0-E50A-440C-8D23-5216FE11446E}"/>
    <cellStyle name="Normal 8 2 2 3 3" xfId="762" xr:uid="{3272FAD2-FBF0-418E-A310-6528B621CC0C}"/>
    <cellStyle name="Normal 8 2 2 3 3 2" xfId="2008" xr:uid="{5BBCA53C-4149-4327-9A51-BF6BA6E923D5}"/>
    <cellStyle name="Normal 8 2 2 3 3 2 2" xfId="2009" xr:uid="{9D6EBD54-3AE3-469A-8A19-91D0CEE26CC6}"/>
    <cellStyle name="Normal 8 2 2 3 3 3" xfId="2010" xr:uid="{5960A16D-E3C1-4438-8D82-C79B750813D5}"/>
    <cellStyle name="Normal 8 2 2 3 3 4" xfId="3730" xr:uid="{C3B2F27C-5D29-4CBD-8169-8C56DC5A5390}"/>
    <cellStyle name="Normal 8 2 2 3 4" xfId="2011" xr:uid="{E601016F-4030-4137-BA37-9F1DECBE9F8B}"/>
    <cellStyle name="Normal 8 2 2 3 4 2" xfId="2012" xr:uid="{84413131-6762-4AB6-91FD-547EA25D3E21}"/>
    <cellStyle name="Normal 8 2 2 3 5" xfId="2013" xr:uid="{93172A51-432C-4414-B9A7-21F77FAD5CA7}"/>
    <cellStyle name="Normal 8 2 2 3 6" xfId="3731" xr:uid="{9901DAFE-71A1-461B-AB1F-DAA5C31822FD}"/>
    <cellStyle name="Normal 8 2 2 4" xfId="377" xr:uid="{FA526735-F568-425C-9A41-8E863A8A86CC}"/>
    <cellStyle name="Normal 8 2 2 4 2" xfId="763" xr:uid="{F19309AF-6C4F-455D-9513-4D0F986D5172}"/>
    <cellStyle name="Normal 8 2 2 4 2 2" xfId="764" xr:uid="{A51E11DF-6F0F-486D-B982-BF34D145F376}"/>
    <cellStyle name="Normal 8 2 2 4 2 2 2" xfId="2014" xr:uid="{BE7074A6-507E-493F-BEA0-4167F7421379}"/>
    <cellStyle name="Normal 8 2 2 4 2 2 2 2" xfId="2015" xr:uid="{DD58400E-702A-4168-95B0-E1342B40802C}"/>
    <cellStyle name="Normal 8 2 2 4 2 2 3" xfId="2016" xr:uid="{86C963E2-0CC8-41BC-9E06-D652689E94A0}"/>
    <cellStyle name="Normal 8 2 2 4 2 3" xfId="2017" xr:uid="{EA42213B-9578-4538-B775-584C71E50CCE}"/>
    <cellStyle name="Normal 8 2 2 4 2 3 2" xfId="2018" xr:uid="{286DAC1C-CEAA-46B3-B00B-D62179272FD4}"/>
    <cellStyle name="Normal 8 2 2 4 2 4" xfId="2019" xr:uid="{1E385749-DB05-4CE4-B2F8-B2F355195887}"/>
    <cellStyle name="Normal 8 2 2 4 3" xfId="765" xr:uid="{B0BC649C-4C58-4930-9D32-78192643911A}"/>
    <cellStyle name="Normal 8 2 2 4 3 2" xfId="2020" xr:uid="{4D927852-98B2-487B-AABD-E381C10D1B33}"/>
    <cellStyle name="Normal 8 2 2 4 3 2 2" xfId="2021" xr:uid="{5E3AF6AB-67AB-4541-94CD-CF6AC12B26E3}"/>
    <cellStyle name="Normal 8 2 2 4 3 3" xfId="2022" xr:uid="{D30CFDC0-F288-43FB-B434-CCBD0DD08A2B}"/>
    <cellStyle name="Normal 8 2 2 4 4" xfId="2023" xr:uid="{2F0207A6-CD6E-478F-A196-41C32B9C0155}"/>
    <cellStyle name="Normal 8 2 2 4 4 2" xfId="2024" xr:uid="{C9B096E9-39CC-45A8-84F6-DB07AB2D4FF0}"/>
    <cellStyle name="Normal 8 2 2 4 5" xfId="2025" xr:uid="{0A851449-5EF1-4575-85C0-DB97C4837956}"/>
    <cellStyle name="Normal 8 2 2 5" xfId="378" xr:uid="{24EC8B31-2F5E-44D6-8195-B9D1B8739F3D}"/>
    <cellStyle name="Normal 8 2 2 5 2" xfId="766" xr:uid="{AC652978-E237-4B4D-B964-C0EF01F6AA68}"/>
    <cellStyle name="Normal 8 2 2 5 2 2" xfId="2026" xr:uid="{459B7860-2BB1-421E-A81B-299F279D506D}"/>
    <cellStyle name="Normal 8 2 2 5 2 2 2" xfId="2027" xr:uid="{3108048F-0053-4531-8521-A64FD9D5D392}"/>
    <cellStyle name="Normal 8 2 2 5 2 3" xfId="2028" xr:uid="{09F3CC4C-1025-470F-A5ED-68BDF2FD66DC}"/>
    <cellStyle name="Normal 8 2 2 5 3" xfId="2029" xr:uid="{83029D72-CC6A-401F-B9AA-528FB0ECE9F4}"/>
    <cellStyle name="Normal 8 2 2 5 3 2" xfId="2030" xr:uid="{5D09F726-9464-4058-931B-59104DF5C8BE}"/>
    <cellStyle name="Normal 8 2 2 5 4" xfId="2031" xr:uid="{15D9D991-C159-4C95-94A9-EF26C785416F}"/>
    <cellStyle name="Normal 8 2 2 6" xfId="767" xr:uid="{4F81DBD7-3875-483F-904F-87238C8C229A}"/>
    <cellStyle name="Normal 8 2 2 6 2" xfId="2032" xr:uid="{97F7F005-C1BA-45D1-A01C-89033CBAB361}"/>
    <cellStyle name="Normal 8 2 2 6 2 2" xfId="2033" xr:uid="{9ABF1D69-B3D4-417C-9BF0-82B684B309EB}"/>
    <cellStyle name="Normal 8 2 2 6 3" xfId="2034" xr:uid="{7B48C149-4BCC-44A2-9F49-5682245537F8}"/>
    <cellStyle name="Normal 8 2 2 6 4" xfId="3732" xr:uid="{61D195E2-B977-4CDD-B4DD-0C410C45194E}"/>
    <cellStyle name="Normal 8 2 2 7" xfId="2035" xr:uid="{C3ACC46D-B163-40EF-88C0-9D2EEF420E89}"/>
    <cellStyle name="Normal 8 2 2 7 2" xfId="2036" xr:uid="{A179F29E-4AAE-4218-AA5A-F46756D8FD4C}"/>
    <cellStyle name="Normal 8 2 2 8" xfId="2037" xr:uid="{66E43BC2-9D5F-45A5-9F14-B960DE2A9379}"/>
    <cellStyle name="Normal 8 2 2 9" xfId="3733" xr:uid="{B8015891-2C79-48A1-8BF6-B98D31AC888A}"/>
    <cellStyle name="Normal 8 2 3" xfId="153" xr:uid="{22B93A6A-78DA-498F-B24F-34757474C438}"/>
    <cellStyle name="Normal 8 2 3 2" xfId="154" xr:uid="{B59FBD19-0651-45E9-B59C-509BC1028C0B}"/>
    <cellStyle name="Normal 8 2 3 2 2" xfId="768" xr:uid="{3AE4D9CB-FA97-498D-BD22-4A6B5470840E}"/>
    <cellStyle name="Normal 8 2 3 2 2 2" xfId="769" xr:uid="{4973DBF0-69C3-48AB-B00C-400FE66687A5}"/>
    <cellStyle name="Normal 8 2 3 2 2 2 2" xfId="2038" xr:uid="{E8654722-B9F2-46BC-8C6C-F4B3D62675EA}"/>
    <cellStyle name="Normal 8 2 3 2 2 2 2 2" xfId="2039" xr:uid="{C46C6897-8185-4124-B81A-AF293EE238FB}"/>
    <cellStyle name="Normal 8 2 3 2 2 2 3" xfId="2040" xr:uid="{152BE36A-6D70-4A50-8944-EE4D85035A5E}"/>
    <cellStyle name="Normal 8 2 3 2 2 3" xfId="2041" xr:uid="{481E1B8C-E8C1-4663-B4C5-81A60627855B}"/>
    <cellStyle name="Normal 8 2 3 2 2 3 2" xfId="2042" xr:uid="{58EE8279-D0D7-40FE-A403-59ED80791398}"/>
    <cellStyle name="Normal 8 2 3 2 2 4" xfId="2043" xr:uid="{6AB16CC4-3C54-464B-A6FE-EEB8B9A9CD7D}"/>
    <cellStyle name="Normal 8 2 3 2 3" xfId="770" xr:uid="{90AE6E98-2403-48DB-B9F3-FD7DC3DE6DAD}"/>
    <cellStyle name="Normal 8 2 3 2 3 2" xfId="2044" xr:uid="{4FE9F5E5-FD5F-47DA-A944-367520A18D1E}"/>
    <cellStyle name="Normal 8 2 3 2 3 2 2" xfId="2045" xr:uid="{84201DA0-B1C5-42C9-A7CC-C363B882AF3E}"/>
    <cellStyle name="Normal 8 2 3 2 3 3" xfId="2046" xr:uid="{CB4B52D1-0388-42AF-8234-9D341AEA6B75}"/>
    <cellStyle name="Normal 8 2 3 2 3 4" xfId="3734" xr:uid="{DA519E64-E4CB-48F6-AB4A-FB28629570CF}"/>
    <cellStyle name="Normal 8 2 3 2 4" xfId="2047" xr:uid="{13FD2180-A1E9-4852-840A-0CCF428761C4}"/>
    <cellStyle name="Normal 8 2 3 2 4 2" xfId="2048" xr:uid="{9F52FD01-CF87-4208-880B-24C15BA2238A}"/>
    <cellStyle name="Normal 8 2 3 2 5" xfId="2049" xr:uid="{2EA4F527-F8DE-4703-AA8C-401DA97D815D}"/>
    <cellStyle name="Normal 8 2 3 2 6" xfId="3735" xr:uid="{5C65A219-FA27-458E-AC71-A38B6ED23FAF}"/>
    <cellStyle name="Normal 8 2 3 3" xfId="379" xr:uid="{44524353-800F-4A69-B8CC-8AEB7C151D44}"/>
    <cellStyle name="Normal 8 2 3 3 2" xfId="771" xr:uid="{4F91DC43-5A3E-4968-AF1F-95812820B9C4}"/>
    <cellStyle name="Normal 8 2 3 3 2 2" xfId="772" xr:uid="{9867C8F6-BAEE-4053-8E3A-143B6799E85C}"/>
    <cellStyle name="Normal 8 2 3 3 2 2 2" xfId="2050" xr:uid="{C4FFD65C-22FD-40C4-88BB-79FE109CBB02}"/>
    <cellStyle name="Normal 8 2 3 3 2 2 2 2" xfId="2051" xr:uid="{1F65162E-95DF-46F6-A1AA-8E06DF8AFA2E}"/>
    <cellStyle name="Normal 8 2 3 3 2 2 3" xfId="2052" xr:uid="{5C5F3AE4-70EE-4761-B1FD-824DBCEFC7F0}"/>
    <cellStyle name="Normal 8 2 3 3 2 3" xfId="2053" xr:uid="{F34FCCF3-3434-4E2B-9B0D-0C4DCEE0964E}"/>
    <cellStyle name="Normal 8 2 3 3 2 3 2" xfId="2054" xr:uid="{302A6448-5097-466E-9ED4-DAD136AB851D}"/>
    <cellStyle name="Normal 8 2 3 3 2 4" xfId="2055" xr:uid="{DB0DA5D5-B12B-46BA-BCF0-79B147DED09C}"/>
    <cellStyle name="Normal 8 2 3 3 3" xfId="773" xr:uid="{0075BBE9-0543-41FC-86A6-4DC5AA3449C8}"/>
    <cellStyle name="Normal 8 2 3 3 3 2" xfId="2056" xr:uid="{F7CF8C68-2EB0-42EC-B9EC-EC0B452B5CEE}"/>
    <cellStyle name="Normal 8 2 3 3 3 2 2" xfId="2057" xr:uid="{1EF3152F-9827-4A66-A691-A34950845F9E}"/>
    <cellStyle name="Normal 8 2 3 3 3 3" xfId="2058" xr:uid="{E9C9DFFF-65AF-4CA8-A424-E643150DBD62}"/>
    <cellStyle name="Normal 8 2 3 3 4" xfId="2059" xr:uid="{35A95DB4-6F12-4877-9FF3-1DA55B8BEF83}"/>
    <cellStyle name="Normal 8 2 3 3 4 2" xfId="2060" xr:uid="{5FA41AB1-37FE-45C7-917D-BFDFC59E2E6B}"/>
    <cellStyle name="Normal 8 2 3 3 5" xfId="2061" xr:uid="{823DF2D2-6CCD-4DEE-A9A1-F700E8871DAB}"/>
    <cellStyle name="Normal 8 2 3 4" xfId="380" xr:uid="{E81AB7D3-6D61-431D-96C8-535958E6A171}"/>
    <cellStyle name="Normal 8 2 3 4 2" xfId="774" xr:uid="{BE959FCE-EC2F-420A-8DEC-6D3393DF4307}"/>
    <cellStyle name="Normal 8 2 3 4 2 2" xfId="2062" xr:uid="{35488387-8FD7-43CF-8AC5-671FD762D2F5}"/>
    <cellStyle name="Normal 8 2 3 4 2 2 2" xfId="2063" xr:uid="{10ABDDD6-796C-4ABC-A57D-B14FF5CF42CF}"/>
    <cellStyle name="Normal 8 2 3 4 2 3" xfId="2064" xr:uid="{300DF9AA-B2A4-4CDA-8C13-AFD92DBA6B8D}"/>
    <cellStyle name="Normal 8 2 3 4 3" xfId="2065" xr:uid="{0C3BA8FD-C110-4D0E-83C0-B49512BF8583}"/>
    <cellStyle name="Normal 8 2 3 4 3 2" xfId="2066" xr:uid="{2AF32AD5-6783-4AE7-8458-4358F7A441CD}"/>
    <cellStyle name="Normal 8 2 3 4 4" xfId="2067" xr:uid="{B01468D3-8D6B-4EB4-9DE2-30A932F0ED20}"/>
    <cellStyle name="Normal 8 2 3 5" xfId="775" xr:uid="{8AA6EB1E-12B9-42B8-A68B-D74A6BD23460}"/>
    <cellStyle name="Normal 8 2 3 5 2" xfId="2068" xr:uid="{0A38AC7D-9F87-4A01-A272-37EA00B25C35}"/>
    <cellStyle name="Normal 8 2 3 5 2 2" xfId="2069" xr:uid="{034848BA-8E69-42A0-8BDB-6F86935DD3FE}"/>
    <cellStyle name="Normal 8 2 3 5 3" xfId="2070" xr:uid="{FCD46A15-F396-4990-A733-058CCDC2FD78}"/>
    <cellStyle name="Normal 8 2 3 5 4" xfId="3736" xr:uid="{F3A5200B-38FE-413C-AFA8-A50262FE1BE0}"/>
    <cellStyle name="Normal 8 2 3 6" xfId="2071" xr:uid="{80622B29-1D24-4370-8A5A-5B3E0CC6621E}"/>
    <cellStyle name="Normal 8 2 3 6 2" xfId="2072" xr:uid="{A52A04F9-B22B-4CC7-BFCF-8D473BD420F7}"/>
    <cellStyle name="Normal 8 2 3 7" xfId="2073" xr:uid="{2BCF8E2A-7B91-4CC3-944B-71B3F722D7C9}"/>
    <cellStyle name="Normal 8 2 3 8" xfId="3737" xr:uid="{15A92582-15C0-490F-98B6-16ED5EC9BC2C}"/>
    <cellStyle name="Normal 8 2 4" xfId="155" xr:uid="{FE32780F-B005-4429-B8A0-6ADF0FA0FCC8}"/>
    <cellStyle name="Normal 8 2 4 2" xfId="449" xr:uid="{77D9D675-B668-4B12-AB76-99604DC7E883}"/>
    <cellStyle name="Normal 8 2 4 2 2" xfId="776" xr:uid="{5BD5A666-FCCA-43D2-942C-FB082778562D}"/>
    <cellStyle name="Normal 8 2 4 2 2 2" xfId="2074" xr:uid="{BE545705-C1F8-46A9-863B-E753556E0C1C}"/>
    <cellStyle name="Normal 8 2 4 2 2 2 2" xfId="2075" xr:uid="{1D410436-66BC-43CB-987E-C73ECEB54686}"/>
    <cellStyle name="Normal 8 2 4 2 2 3" xfId="2076" xr:uid="{00A21889-9B0D-4392-93CB-EBFCE9891596}"/>
    <cellStyle name="Normal 8 2 4 2 2 4" xfId="3738" xr:uid="{0FA2C73C-9FF9-4600-AFCC-F8FEDB86715F}"/>
    <cellStyle name="Normal 8 2 4 2 3" xfId="2077" xr:uid="{48595D99-2505-4C06-9F21-466FC30E13CB}"/>
    <cellStyle name="Normal 8 2 4 2 3 2" xfId="2078" xr:uid="{048C0DD5-1676-44D8-974E-EE2531AF87D7}"/>
    <cellStyle name="Normal 8 2 4 2 4" xfId="2079" xr:uid="{1D31A86B-121C-45F1-87C6-A19F12AA1947}"/>
    <cellStyle name="Normal 8 2 4 2 5" xfId="3739" xr:uid="{198912F4-56E4-45EC-B324-C880A386AC8A}"/>
    <cellStyle name="Normal 8 2 4 3" xfId="777" xr:uid="{74CDEC17-02D1-49E5-8E0B-3C2B301CB34E}"/>
    <cellStyle name="Normal 8 2 4 3 2" xfId="2080" xr:uid="{7BD90602-8175-4C32-BFC1-99DE59606154}"/>
    <cellStyle name="Normal 8 2 4 3 2 2" xfId="2081" xr:uid="{E65E5130-8C65-4236-947F-2CCF7D922171}"/>
    <cellStyle name="Normal 8 2 4 3 3" xfId="2082" xr:uid="{C0A7CF3C-F201-4A19-ACA8-55FAA8F56F22}"/>
    <cellStyle name="Normal 8 2 4 3 4" xfId="3740" xr:uid="{401222CC-A8ED-4CD1-8F56-D05AE52C90EC}"/>
    <cellStyle name="Normal 8 2 4 4" xfId="2083" xr:uid="{20D401E8-2595-40E9-8C13-6F561EE43D57}"/>
    <cellStyle name="Normal 8 2 4 4 2" xfId="2084" xr:uid="{CB473FDE-AFE1-4FC8-8C4A-44F51BAA7BD5}"/>
    <cellStyle name="Normal 8 2 4 4 3" xfId="3741" xr:uid="{676F5923-7AD8-410F-8A30-9F1614D48E02}"/>
    <cellStyle name="Normal 8 2 4 4 4" xfId="3742" xr:uid="{6C64931C-288D-4FDF-A9D0-BD46B954672A}"/>
    <cellStyle name="Normal 8 2 4 5" xfId="2085" xr:uid="{7BE1EB50-7753-48EA-8E57-B0CB35D79C89}"/>
    <cellStyle name="Normal 8 2 4 6" xfId="3743" xr:uid="{72DAE214-EB3C-456F-A86A-503C3252BF96}"/>
    <cellStyle name="Normal 8 2 4 7" xfId="3744" xr:uid="{816A4741-717B-416A-A3D4-FAA1900FB84B}"/>
    <cellStyle name="Normal 8 2 5" xfId="381" xr:uid="{741E3269-4E18-44AF-AF97-F8242D053FB2}"/>
    <cellStyle name="Normal 8 2 5 2" xfId="778" xr:uid="{6C3D57D2-61CB-4DB8-A75A-5B77463BD571}"/>
    <cellStyle name="Normal 8 2 5 2 2" xfId="779" xr:uid="{1EAF1619-B4A3-4ADF-867C-B5020A24F5AE}"/>
    <cellStyle name="Normal 8 2 5 2 2 2" xfId="2086" xr:uid="{8725C95F-FC3F-4500-8C67-9E309123566B}"/>
    <cellStyle name="Normal 8 2 5 2 2 2 2" xfId="2087" xr:uid="{D7360432-CCF1-4B3F-8373-3D1C9AF204C4}"/>
    <cellStyle name="Normal 8 2 5 2 2 3" xfId="2088" xr:uid="{5C6E9FDD-4074-4E48-8C32-30D2E9AA5FD5}"/>
    <cellStyle name="Normal 8 2 5 2 3" xfId="2089" xr:uid="{69AD8E47-BE44-4B9A-8768-C00531A4EAAB}"/>
    <cellStyle name="Normal 8 2 5 2 3 2" xfId="2090" xr:uid="{B40A7411-9AC6-43E8-91A9-FA48B733FA3C}"/>
    <cellStyle name="Normal 8 2 5 2 4" xfId="2091" xr:uid="{EA1BFB86-6AFB-4D0A-8953-7E91A58371EF}"/>
    <cellStyle name="Normal 8 2 5 3" xfId="780" xr:uid="{85FF48E0-97B4-4E35-A68B-6BE51C095254}"/>
    <cellStyle name="Normal 8 2 5 3 2" xfId="2092" xr:uid="{BA4F8C9F-F0C6-4414-A101-6FB89FDD8C96}"/>
    <cellStyle name="Normal 8 2 5 3 2 2" xfId="2093" xr:uid="{10957575-58A1-41EE-80D3-C505F2CBD60B}"/>
    <cellStyle name="Normal 8 2 5 3 3" xfId="2094" xr:uid="{C8A26978-B663-4290-8F8F-DD4C1C09D2D3}"/>
    <cellStyle name="Normal 8 2 5 3 4" xfId="3745" xr:uid="{48EDC074-5BC4-4931-BC40-15B0A14C190D}"/>
    <cellStyle name="Normal 8 2 5 4" xfId="2095" xr:uid="{B7E181ED-3C92-4910-BACD-E0AC1E333C26}"/>
    <cellStyle name="Normal 8 2 5 4 2" xfId="2096" xr:uid="{CF2AD7A0-8F32-437C-91C9-630724F9D949}"/>
    <cellStyle name="Normal 8 2 5 5" xfId="2097" xr:uid="{D0D86DBF-A7F9-4416-94EB-C91F4709E8D5}"/>
    <cellStyle name="Normal 8 2 5 6" xfId="3746" xr:uid="{A19141F2-88C6-44A7-AF0D-6E6780205598}"/>
    <cellStyle name="Normal 8 2 6" xfId="382" xr:uid="{B492E259-5025-4D4C-AF65-D7575B4FB933}"/>
    <cellStyle name="Normal 8 2 6 2" xfId="781" xr:uid="{233E7F4D-12DB-4B38-B57F-AD746C62349D}"/>
    <cellStyle name="Normal 8 2 6 2 2" xfId="2098" xr:uid="{FDF502AC-D57A-46BD-9737-C6754A10F7EC}"/>
    <cellStyle name="Normal 8 2 6 2 2 2" xfId="2099" xr:uid="{B6D79E27-8B46-4464-89F8-C6E207F53224}"/>
    <cellStyle name="Normal 8 2 6 2 3" xfId="2100" xr:uid="{E7AED4AA-1B65-4AB0-82A1-6B5BE9EAA66F}"/>
    <cellStyle name="Normal 8 2 6 2 4" xfId="3747" xr:uid="{4B6A420D-41D1-4BBA-A93F-CB0D6C1D108F}"/>
    <cellStyle name="Normal 8 2 6 3" xfId="2101" xr:uid="{42D1579F-7E7E-4FC3-8458-1CC619E06D57}"/>
    <cellStyle name="Normal 8 2 6 3 2" xfId="2102" xr:uid="{7B655D94-502E-4CD2-AE53-91C40E8F24A9}"/>
    <cellStyle name="Normal 8 2 6 4" xfId="2103" xr:uid="{6A3D766E-F331-4FD8-A861-56F32131D3D8}"/>
    <cellStyle name="Normal 8 2 6 5" xfId="3748" xr:uid="{C41BAED8-F770-4998-9B87-C06CEE4BA9E4}"/>
    <cellStyle name="Normal 8 2 7" xfId="782" xr:uid="{6D22A87D-E726-4497-BE21-6064B959425E}"/>
    <cellStyle name="Normal 8 2 7 2" xfId="2104" xr:uid="{E787EE7C-0681-4205-84EB-1C86CF11D994}"/>
    <cellStyle name="Normal 8 2 7 2 2" xfId="2105" xr:uid="{23231460-47DB-4335-9181-6806E02B2E3D}"/>
    <cellStyle name="Normal 8 2 7 3" xfId="2106" xr:uid="{EB0ACB63-4010-43CC-A264-00B1BAB04C90}"/>
    <cellStyle name="Normal 8 2 7 4" xfId="3749" xr:uid="{142D9689-344C-4618-911E-8C63F4E6E97F}"/>
    <cellStyle name="Normal 8 2 8" xfId="2107" xr:uid="{30F0C5CD-3EC0-4F2C-A365-F5F443A1F2A3}"/>
    <cellStyle name="Normal 8 2 8 2" xfId="2108" xr:uid="{C50036A7-3EC6-42BB-9DA1-53A25599770B}"/>
    <cellStyle name="Normal 8 2 8 3" xfId="3750" xr:uid="{A87C38F7-6781-47FF-84E5-3B73445DDF06}"/>
    <cellStyle name="Normal 8 2 8 4" xfId="3751" xr:uid="{131E2CD7-A770-4E4A-9ECE-6B1F2D3F1C15}"/>
    <cellStyle name="Normal 8 2 9" xfId="2109" xr:uid="{761EBDAF-0808-4A48-A888-B0B144DF1583}"/>
    <cellStyle name="Normal 8 3" xfId="156" xr:uid="{776C70D4-E606-4DBA-8E4E-A0BA0C2686B2}"/>
    <cellStyle name="Normal 8 3 10" xfId="3752" xr:uid="{7DDB21A2-0AF3-4AC0-AA1D-6910CA7781AD}"/>
    <cellStyle name="Normal 8 3 11" xfId="3753" xr:uid="{881C0331-84BF-4826-B433-7BCF5985323A}"/>
    <cellStyle name="Normal 8 3 2" xfId="157" xr:uid="{922CB158-D66D-46C8-B2AB-FF0AD0862EB0}"/>
    <cellStyle name="Normal 8 3 2 2" xfId="158" xr:uid="{C85E1342-005B-4E16-9D2C-3BC8AA39253C}"/>
    <cellStyle name="Normal 8 3 2 2 2" xfId="383" xr:uid="{BC2AC01C-7450-4710-A128-A732DEAA8BE2}"/>
    <cellStyle name="Normal 8 3 2 2 2 2" xfId="783" xr:uid="{E3339445-E538-4C4F-A209-C72659A1B768}"/>
    <cellStyle name="Normal 8 3 2 2 2 2 2" xfId="2110" xr:uid="{7CF92F7D-273E-4991-A5B8-00D7A51882D5}"/>
    <cellStyle name="Normal 8 3 2 2 2 2 2 2" xfId="2111" xr:uid="{9A9F164A-945A-4C9B-8FA9-86C67B18A6A0}"/>
    <cellStyle name="Normal 8 3 2 2 2 2 3" xfId="2112" xr:uid="{1132C392-66EA-4274-839F-404C8BDB4543}"/>
    <cellStyle name="Normal 8 3 2 2 2 2 4" xfId="3754" xr:uid="{CEE49D2B-B3B6-41E1-B8FD-C0404E0EE539}"/>
    <cellStyle name="Normal 8 3 2 2 2 3" xfId="2113" xr:uid="{FD248A3D-941F-4B76-96F1-A9FE8A5D4AD2}"/>
    <cellStyle name="Normal 8 3 2 2 2 3 2" xfId="2114" xr:uid="{D18126CF-6ACA-4B95-B4D8-F51B3AFB11D4}"/>
    <cellStyle name="Normal 8 3 2 2 2 3 3" xfId="3755" xr:uid="{6678C6D3-6AFE-4C5F-8738-55BBA920DFB1}"/>
    <cellStyle name="Normal 8 3 2 2 2 3 4" xfId="3756" xr:uid="{BB91299A-19F6-4F3B-BE7F-966338D00BAD}"/>
    <cellStyle name="Normal 8 3 2 2 2 4" xfId="2115" xr:uid="{61BD2D68-6393-4864-A3B7-FAC79A184FBB}"/>
    <cellStyle name="Normal 8 3 2 2 2 5" xfId="3757" xr:uid="{47A940EC-AD93-4916-8E01-7AB3778DDEF5}"/>
    <cellStyle name="Normal 8 3 2 2 2 6" xfId="3758" xr:uid="{86452667-A509-4BCD-8674-58F1CC4DECE0}"/>
    <cellStyle name="Normal 8 3 2 2 3" xfId="784" xr:uid="{83352ADC-2D19-4D39-8E42-E87216F92682}"/>
    <cellStyle name="Normal 8 3 2 2 3 2" xfId="2116" xr:uid="{EDFBFC6B-0E7F-45DC-88CE-A75B1332392A}"/>
    <cellStyle name="Normal 8 3 2 2 3 2 2" xfId="2117" xr:uid="{3825D122-424E-4597-92C7-4AB178EB639F}"/>
    <cellStyle name="Normal 8 3 2 2 3 2 3" xfId="3759" xr:uid="{9E9030EB-E8C6-4CA2-B176-7664E5EF30AB}"/>
    <cellStyle name="Normal 8 3 2 2 3 2 4" xfId="3760" xr:uid="{C36D2367-8EB6-40D9-A2C9-D110EF475149}"/>
    <cellStyle name="Normal 8 3 2 2 3 3" xfId="2118" xr:uid="{F29F513D-F34B-4A68-806B-A4F39AB120B9}"/>
    <cellStyle name="Normal 8 3 2 2 3 4" xfId="3761" xr:uid="{6FF06C29-138F-44CC-B52D-998134298044}"/>
    <cellStyle name="Normal 8 3 2 2 3 5" xfId="3762" xr:uid="{A603830D-75C6-4497-BAA9-78838E4A411C}"/>
    <cellStyle name="Normal 8 3 2 2 4" xfId="2119" xr:uid="{395FD916-53C9-49AD-8F96-11B52F50423A}"/>
    <cellStyle name="Normal 8 3 2 2 4 2" xfId="2120" xr:uid="{F46AEC3F-080B-4569-A11E-D059DE6868E4}"/>
    <cellStyle name="Normal 8 3 2 2 4 3" xfId="3763" xr:uid="{C5DF8B34-3B82-44C0-8485-EC609AD8B258}"/>
    <cellStyle name="Normal 8 3 2 2 4 4" xfId="3764" xr:uid="{4C7B957A-B886-4C40-ADFB-63CB5F76A213}"/>
    <cellStyle name="Normal 8 3 2 2 5" xfId="2121" xr:uid="{5B590016-0313-4259-BF8D-11D5E86F941A}"/>
    <cellStyle name="Normal 8 3 2 2 5 2" xfId="3765" xr:uid="{E4AB0FC8-A55A-406E-8BA2-82FA39699982}"/>
    <cellStyle name="Normal 8 3 2 2 5 3" xfId="3766" xr:uid="{9F1939A0-DFCF-4C66-AE23-72D65D84BD43}"/>
    <cellStyle name="Normal 8 3 2 2 5 4" xfId="3767" xr:uid="{91062F15-31C4-46C3-9D43-02D8DB0882B9}"/>
    <cellStyle name="Normal 8 3 2 2 6" xfId="3768" xr:uid="{AF710ABA-1CAB-4B02-96E1-08AAB71C45ED}"/>
    <cellStyle name="Normal 8 3 2 2 7" xfId="3769" xr:uid="{7C218561-2F0A-48CA-B2AC-BFBB29AF2B80}"/>
    <cellStyle name="Normal 8 3 2 2 8" xfId="3770" xr:uid="{24E6523A-2A24-4F12-9683-35FD46C2A0EB}"/>
    <cellStyle name="Normal 8 3 2 3" xfId="384" xr:uid="{46C369A7-1FDD-4B23-97BE-6285FDA00141}"/>
    <cellStyle name="Normal 8 3 2 3 2" xfId="785" xr:uid="{3F5BC750-937A-4D3D-8D1B-E8E677071EF4}"/>
    <cellStyle name="Normal 8 3 2 3 2 2" xfId="786" xr:uid="{7232AEE7-EA4D-467F-92AA-079FC83E37A7}"/>
    <cellStyle name="Normal 8 3 2 3 2 2 2" xfId="2122" xr:uid="{CA715317-9593-4225-9659-5B779532F46F}"/>
    <cellStyle name="Normal 8 3 2 3 2 2 2 2" xfId="2123" xr:uid="{970DED78-74C0-4397-8BCB-5E4D63BE321F}"/>
    <cellStyle name="Normal 8 3 2 3 2 2 3" xfId="2124" xr:uid="{A2091606-5F08-4C75-A9D0-D7E099EC800E}"/>
    <cellStyle name="Normal 8 3 2 3 2 3" xfId="2125" xr:uid="{6FC94E4E-8EF8-4721-B165-A5C32E071F47}"/>
    <cellStyle name="Normal 8 3 2 3 2 3 2" xfId="2126" xr:uid="{6F4E9440-40D4-497F-8402-1B4C9361E9FC}"/>
    <cellStyle name="Normal 8 3 2 3 2 4" xfId="2127" xr:uid="{617CF824-735B-41FB-8A30-6380527AB82B}"/>
    <cellStyle name="Normal 8 3 2 3 3" xfId="787" xr:uid="{BA49E86C-6910-4BE4-B830-27EC91A4CE21}"/>
    <cellStyle name="Normal 8 3 2 3 3 2" xfId="2128" xr:uid="{70964B1A-DC59-4207-9DA9-6BACC0E3424C}"/>
    <cellStyle name="Normal 8 3 2 3 3 2 2" xfId="2129" xr:uid="{DE15C213-B2B8-4E9F-889E-5DA4D09CF494}"/>
    <cellStyle name="Normal 8 3 2 3 3 3" xfId="2130" xr:uid="{21C71A96-8489-4BCF-91C7-9540BF59A854}"/>
    <cellStyle name="Normal 8 3 2 3 3 4" xfId="3771" xr:uid="{FE8710DE-7AC1-45F3-A763-53EC34412FC3}"/>
    <cellStyle name="Normal 8 3 2 3 4" xfId="2131" xr:uid="{13A57F5A-CE7C-4656-9B10-5FA7FB4CE900}"/>
    <cellStyle name="Normal 8 3 2 3 4 2" xfId="2132" xr:uid="{0CC41471-A012-44C7-9106-FAC44AA4F40E}"/>
    <cellStyle name="Normal 8 3 2 3 5" xfId="2133" xr:uid="{B6900A59-E2BB-4907-81C4-6335D1B93464}"/>
    <cellStyle name="Normal 8 3 2 3 6" xfId="3772" xr:uid="{742D6ABC-B4C7-40B2-81AE-49723D745C03}"/>
    <cellStyle name="Normal 8 3 2 4" xfId="385" xr:uid="{2BCFC223-0D43-4CB7-8DD7-30C5C42FBFDA}"/>
    <cellStyle name="Normal 8 3 2 4 2" xfId="788" xr:uid="{650FDC0A-B0BE-489E-A172-1BDE0903C5C8}"/>
    <cellStyle name="Normal 8 3 2 4 2 2" xfId="2134" xr:uid="{1F337B5E-C5A0-4933-8A90-35468E811AE9}"/>
    <cellStyle name="Normal 8 3 2 4 2 2 2" xfId="2135" xr:uid="{4638EDED-5B31-41BC-8D67-15CB7074D2DA}"/>
    <cellStyle name="Normal 8 3 2 4 2 3" xfId="2136" xr:uid="{FB7AA7EF-264E-45C1-9ACE-77EB9BEBF878}"/>
    <cellStyle name="Normal 8 3 2 4 2 4" xfId="3773" xr:uid="{80AEC777-A31C-4826-8275-9306BBD8957A}"/>
    <cellStyle name="Normal 8 3 2 4 3" xfId="2137" xr:uid="{8918C89C-CBE3-447B-9F5F-FBEE8E8D57DE}"/>
    <cellStyle name="Normal 8 3 2 4 3 2" xfId="2138" xr:uid="{48B4F392-3476-4B4F-A2A5-68095776484C}"/>
    <cellStyle name="Normal 8 3 2 4 4" xfId="2139" xr:uid="{E561FF74-5222-41CE-8D11-2B2F7EFE7B23}"/>
    <cellStyle name="Normal 8 3 2 4 5" xfId="3774" xr:uid="{4CBDF604-6022-42EF-B9FB-DAB000498E84}"/>
    <cellStyle name="Normal 8 3 2 5" xfId="386" xr:uid="{0BF66592-5F6F-4179-8004-91BC710699BD}"/>
    <cellStyle name="Normal 8 3 2 5 2" xfId="2140" xr:uid="{A73C9247-D5EA-4BBB-9042-B140CF29428A}"/>
    <cellStyle name="Normal 8 3 2 5 2 2" xfId="2141" xr:uid="{3FD1197B-02F2-4770-A926-713724F00984}"/>
    <cellStyle name="Normal 8 3 2 5 3" xfId="2142" xr:uid="{CCD30A46-80DF-40B2-AE0E-BA9C17B61A18}"/>
    <cellStyle name="Normal 8 3 2 5 4" xfId="3775" xr:uid="{32D08A17-87FC-4406-9D3A-D688F19BB8EB}"/>
    <cellStyle name="Normal 8 3 2 6" xfId="2143" xr:uid="{D6784538-65E4-494E-BE69-514C57FD85B4}"/>
    <cellStyle name="Normal 8 3 2 6 2" xfId="2144" xr:uid="{1B6606F5-5C9C-4188-921B-192B74C5B35A}"/>
    <cellStyle name="Normal 8 3 2 6 3" xfId="3776" xr:uid="{B6C37167-4175-42D5-B4D5-AFF66121BC37}"/>
    <cellStyle name="Normal 8 3 2 6 4" xfId="3777" xr:uid="{AAE62685-D1B2-438A-AC4D-D6BC705C688B}"/>
    <cellStyle name="Normal 8 3 2 7" xfId="2145" xr:uid="{7417D381-E7EC-4B75-9206-AF414FFE1206}"/>
    <cellStyle name="Normal 8 3 2 8" xfId="3778" xr:uid="{04BE3A86-5E6C-4FE4-9A62-7F322F21F1A6}"/>
    <cellStyle name="Normal 8 3 2 9" xfId="3779" xr:uid="{9BC9C02F-B162-4AF2-975F-D37C85AEAB5F}"/>
    <cellStyle name="Normal 8 3 3" xfId="159" xr:uid="{E8B513C6-2A16-4379-8BA3-73BDEBDDD448}"/>
    <cellStyle name="Normal 8 3 3 2" xfId="160" xr:uid="{9EDBF088-41A8-4D2A-997A-FE41641F63FA}"/>
    <cellStyle name="Normal 8 3 3 2 2" xfId="789" xr:uid="{D638AE50-C2D7-4770-9B73-AE11CC02AA45}"/>
    <cellStyle name="Normal 8 3 3 2 2 2" xfId="2146" xr:uid="{92C1FFF6-7ECD-4432-92E1-6CD7E6D5DB2F}"/>
    <cellStyle name="Normal 8 3 3 2 2 2 2" xfId="2147" xr:uid="{3940F48A-5D81-4761-8160-CED0EB21FA15}"/>
    <cellStyle name="Normal 8 3 3 2 2 2 2 2" xfId="4492" xr:uid="{5F905DE8-CACB-4187-8B09-EDF4E9C303A4}"/>
    <cellStyle name="Normal 8 3 3 2 2 2 3" xfId="4493" xr:uid="{BAB6421E-C006-4228-B41D-3084E0526C3A}"/>
    <cellStyle name="Normal 8 3 3 2 2 3" xfId="2148" xr:uid="{FAFBE466-51D1-4C5D-A0DE-6C2845A61D97}"/>
    <cellStyle name="Normal 8 3 3 2 2 3 2" xfId="4494" xr:uid="{99D8DF45-47BB-4511-A0C2-7EBDD40FF4F4}"/>
    <cellStyle name="Normal 8 3 3 2 2 4" xfId="3780" xr:uid="{73C0367F-1D27-438F-8967-A6D7C46ABCFC}"/>
    <cellStyle name="Normal 8 3 3 2 3" xfId="2149" xr:uid="{2562A83A-4E55-4E09-ADC4-F50892132503}"/>
    <cellStyle name="Normal 8 3 3 2 3 2" xfId="2150" xr:uid="{A682D419-F4D9-4200-8E7F-2C1D2D738220}"/>
    <cellStyle name="Normal 8 3 3 2 3 2 2" xfId="4495" xr:uid="{054361E9-A89A-4F5E-97A3-38BA2FD2EF7E}"/>
    <cellStyle name="Normal 8 3 3 2 3 3" xfId="3781" xr:uid="{B2658373-8F35-40DA-9F76-42D80C5440FD}"/>
    <cellStyle name="Normal 8 3 3 2 3 4" xfId="3782" xr:uid="{4EA6C77B-DD32-4661-9821-0D5BB0CF30D6}"/>
    <cellStyle name="Normal 8 3 3 2 4" xfId="2151" xr:uid="{FF0179DD-D932-4C7A-99A2-D6490272B817}"/>
    <cellStyle name="Normal 8 3 3 2 4 2" xfId="4496" xr:uid="{21865B20-52A7-4F68-8E89-BF45D503FB72}"/>
    <cellStyle name="Normal 8 3 3 2 5" xfId="3783" xr:uid="{2B675F1C-4139-40B2-98B4-20202B13BAE1}"/>
    <cellStyle name="Normal 8 3 3 2 6" xfId="3784" xr:uid="{04CF7B79-17C2-4DBC-A826-04B02EC4B33A}"/>
    <cellStyle name="Normal 8 3 3 3" xfId="387" xr:uid="{CFC3CD54-76E3-4B44-906A-121E133253D8}"/>
    <cellStyle name="Normal 8 3 3 3 2" xfId="2152" xr:uid="{A2F4427B-8F81-48C6-8F91-0CEB08D607DF}"/>
    <cellStyle name="Normal 8 3 3 3 2 2" xfId="2153" xr:uid="{BCF2FF8D-9F25-496D-872C-36A06D3EABF8}"/>
    <cellStyle name="Normal 8 3 3 3 2 2 2" xfId="4497" xr:uid="{727991EA-DD78-489A-AB23-73AA6BEEDE2D}"/>
    <cellStyle name="Normal 8 3 3 3 2 3" xfId="3785" xr:uid="{EE90BBCA-D2A2-4D4C-9633-799D2FAC0ED2}"/>
    <cellStyle name="Normal 8 3 3 3 2 4" xfId="3786" xr:uid="{BA2173A6-BF5B-4AA7-81F0-330B5503B914}"/>
    <cellStyle name="Normal 8 3 3 3 3" xfId="2154" xr:uid="{11ED356A-2C44-4CB3-90E0-467AB4128177}"/>
    <cellStyle name="Normal 8 3 3 3 3 2" xfId="4498" xr:uid="{4C5E21E6-9169-4AF3-9810-E6E00E956CF5}"/>
    <cellStyle name="Normal 8 3 3 3 4" xfId="3787" xr:uid="{EAF812D0-A463-4BFB-8C6F-C43EEB4ACA5A}"/>
    <cellStyle name="Normal 8 3 3 3 5" xfId="3788" xr:uid="{12552CD4-A660-4453-8FA2-39EB92BC1D69}"/>
    <cellStyle name="Normal 8 3 3 4" xfId="2155" xr:uid="{FD601B7E-DA31-497D-A35E-51778A71A983}"/>
    <cellStyle name="Normal 8 3 3 4 2" xfId="2156" xr:uid="{69B526CD-5AA6-4143-A770-4959D2147BB7}"/>
    <cellStyle name="Normal 8 3 3 4 2 2" xfId="4499" xr:uid="{A5D30ED0-2BD6-4E56-AED1-DB2ACDF7CA53}"/>
    <cellStyle name="Normal 8 3 3 4 3" xfId="3789" xr:uid="{2505354D-F175-409A-9347-DBEF83FFB1FE}"/>
    <cellStyle name="Normal 8 3 3 4 4" xfId="3790" xr:uid="{DBB50C34-390B-4659-ACE8-83F95B8E677C}"/>
    <cellStyle name="Normal 8 3 3 5" xfId="2157" xr:uid="{3D0BFAED-F578-4DBB-BD13-2150DEE626A3}"/>
    <cellStyle name="Normal 8 3 3 5 2" xfId="3791" xr:uid="{B2370D4F-8A0D-4D7D-AA34-E80F0DC11BEB}"/>
    <cellStyle name="Normal 8 3 3 5 3" xfId="3792" xr:uid="{A045D629-1E50-4954-82AE-5A1C3D9CECE5}"/>
    <cellStyle name="Normal 8 3 3 5 4" xfId="3793" xr:uid="{895CD2CE-84E6-4A1C-A29A-8B226984B42E}"/>
    <cellStyle name="Normal 8 3 3 6" xfId="3794" xr:uid="{3D53F2AF-4DA0-4973-B683-EC4AEF0510E9}"/>
    <cellStyle name="Normal 8 3 3 7" xfId="3795" xr:uid="{7ADA3A9A-6912-46FC-BF78-9B7B7B1E6AD0}"/>
    <cellStyle name="Normal 8 3 3 8" xfId="3796" xr:uid="{02C15DDC-6687-4FD1-A82F-DB7EBEDB618F}"/>
    <cellStyle name="Normal 8 3 4" xfId="161" xr:uid="{5B5D0D8A-0E2B-4C85-A69B-25D157395981}"/>
    <cellStyle name="Normal 8 3 4 2" xfId="790" xr:uid="{0C98D8FC-80C1-4BDF-BD85-BA07381C875E}"/>
    <cellStyle name="Normal 8 3 4 2 2" xfId="791" xr:uid="{D3DA68CA-DF9E-4694-929C-9B5EE051D2FD}"/>
    <cellStyle name="Normal 8 3 4 2 2 2" xfId="2158" xr:uid="{8C2308ED-E914-4392-914B-7CADF96E9B12}"/>
    <cellStyle name="Normal 8 3 4 2 2 2 2" xfId="2159" xr:uid="{2454F79C-B1AA-4D31-A316-A6EB124EEC2B}"/>
    <cellStyle name="Normal 8 3 4 2 2 3" xfId="2160" xr:uid="{949C5EE9-D6D9-4D40-B5A5-4392D728C619}"/>
    <cellStyle name="Normal 8 3 4 2 2 4" xfId="3797" xr:uid="{295F39EE-0B7B-40B3-8164-E75C15FDABFF}"/>
    <cellStyle name="Normal 8 3 4 2 3" xfId="2161" xr:uid="{7E4E0FF4-F694-4109-8420-5BA9D0FADE4C}"/>
    <cellStyle name="Normal 8 3 4 2 3 2" xfId="2162" xr:uid="{7139AABB-7854-49F9-A9FB-78D5063FA0E4}"/>
    <cellStyle name="Normal 8 3 4 2 4" xfId="2163" xr:uid="{7BA0661D-1075-4AE2-BFDE-297E5B00D3C5}"/>
    <cellStyle name="Normal 8 3 4 2 5" xfId="3798" xr:uid="{E9AB0505-0956-44ED-AA06-70B5885F77DF}"/>
    <cellStyle name="Normal 8 3 4 3" xfId="792" xr:uid="{25820893-5AFD-4F4C-B7F8-E31DBBEDDA45}"/>
    <cellStyle name="Normal 8 3 4 3 2" xfId="2164" xr:uid="{1652E411-50A1-4B56-87E5-B948918D9A39}"/>
    <cellStyle name="Normal 8 3 4 3 2 2" xfId="2165" xr:uid="{A8555522-96FC-4747-B0E2-41F32CCEDC1D}"/>
    <cellStyle name="Normal 8 3 4 3 3" xfId="2166" xr:uid="{A5947DB3-7D42-47D5-916D-87B824C94115}"/>
    <cellStyle name="Normal 8 3 4 3 4" xfId="3799" xr:uid="{09B4F226-5DAC-44B6-8894-AF8D612E0379}"/>
    <cellStyle name="Normal 8 3 4 4" xfId="2167" xr:uid="{3BCF24B9-79A3-4325-AB03-C34BB1DACBBE}"/>
    <cellStyle name="Normal 8 3 4 4 2" xfId="2168" xr:uid="{B6EF7778-C7A2-4500-81EA-65CCC3A60F91}"/>
    <cellStyle name="Normal 8 3 4 4 3" xfId="3800" xr:uid="{E1940187-43FE-475B-8434-B687DEA725FA}"/>
    <cellStyle name="Normal 8 3 4 4 4" xfId="3801" xr:uid="{4A149AEE-5778-4AA6-9C26-CC2FA72581EE}"/>
    <cellStyle name="Normal 8 3 4 5" xfId="2169" xr:uid="{226F0F42-6E8D-4755-B349-07BCC0116688}"/>
    <cellStyle name="Normal 8 3 4 6" xfId="3802" xr:uid="{2E7352E9-51E2-4543-B40A-3C2D18C6CABC}"/>
    <cellStyle name="Normal 8 3 4 7" xfId="3803" xr:uid="{97F34CB7-DD10-466E-A692-2E0B53F670DE}"/>
    <cellStyle name="Normal 8 3 5" xfId="388" xr:uid="{5492B38F-3CD4-42A4-B5AC-8F59A57BC816}"/>
    <cellStyle name="Normal 8 3 5 2" xfId="793" xr:uid="{FF13081D-2F89-461C-9F60-BFE13E6F3ACA}"/>
    <cellStyle name="Normal 8 3 5 2 2" xfId="2170" xr:uid="{9CAED040-C64C-4F0E-B069-2D9A167E12C5}"/>
    <cellStyle name="Normal 8 3 5 2 2 2" xfId="2171" xr:uid="{022805C5-2939-4937-A51E-69182EF60498}"/>
    <cellStyle name="Normal 8 3 5 2 3" xfId="2172" xr:uid="{DFFEC179-41B2-4FB1-99AA-2E0EC96857BB}"/>
    <cellStyle name="Normal 8 3 5 2 4" xfId="3804" xr:uid="{0663367E-BA6E-45D3-9DB1-E3A7D1146F17}"/>
    <cellStyle name="Normal 8 3 5 3" xfId="2173" xr:uid="{DBCCF59F-879C-41B5-AC88-4B44965C5FFC}"/>
    <cellStyle name="Normal 8 3 5 3 2" xfId="2174" xr:uid="{58494609-75B2-4E66-B693-07B38FADCD38}"/>
    <cellStyle name="Normal 8 3 5 3 3" xfId="3805" xr:uid="{AE68B842-C2E1-4374-B721-D80B9275DBB2}"/>
    <cellStyle name="Normal 8 3 5 3 4" xfId="3806" xr:uid="{01B4A0F0-6323-435A-80CF-1AFC7745E230}"/>
    <cellStyle name="Normal 8 3 5 4" xfId="2175" xr:uid="{6F921C18-30FC-4C65-95CA-419F7BBB32BF}"/>
    <cellStyle name="Normal 8 3 5 5" xfId="3807" xr:uid="{ED135041-2453-4F7B-BCDB-75891D0A7B42}"/>
    <cellStyle name="Normal 8 3 5 6" xfId="3808" xr:uid="{23258116-DB6B-4DFC-8FD0-EB5BAFDC6065}"/>
    <cellStyle name="Normal 8 3 6" xfId="389" xr:uid="{8B549F4B-07A4-4E1E-B9E1-442F14020914}"/>
    <cellStyle name="Normal 8 3 6 2" xfId="2176" xr:uid="{599292C0-DA8C-4A6F-BD77-66A0FB535C56}"/>
    <cellStyle name="Normal 8 3 6 2 2" xfId="2177" xr:uid="{84DA4710-64BF-4485-9AFF-5829F6414A6B}"/>
    <cellStyle name="Normal 8 3 6 2 3" xfId="3809" xr:uid="{24F37768-DABC-4749-B2C5-C2E6051428E9}"/>
    <cellStyle name="Normal 8 3 6 2 4" xfId="3810" xr:uid="{8AF53D37-018C-4796-A61C-57CE29EA46C2}"/>
    <cellStyle name="Normal 8 3 6 3" xfId="2178" xr:uid="{E822CD3A-9684-4D02-93D4-726E57242A1F}"/>
    <cellStyle name="Normal 8 3 6 4" xfId="3811" xr:uid="{5DBAAB9A-3C75-4D74-B458-24D99F28EA84}"/>
    <cellStyle name="Normal 8 3 6 5" xfId="3812" xr:uid="{3FE1A02B-7BDF-45CB-B6B0-61D288AE5357}"/>
    <cellStyle name="Normal 8 3 7" xfId="2179" xr:uid="{B0AF2AE0-1510-453A-B1A6-B3CE71C102F0}"/>
    <cellStyle name="Normal 8 3 7 2" xfId="2180" xr:uid="{84865047-E8C7-4264-8D73-9058F22C0099}"/>
    <cellStyle name="Normal 8 3 7 3" xfId="3813" xr:uid="{09EA6D49-9FCC-4A45-9EFC-E1C35784EBEA}"/>
    <cellStyle name="Normal 8 3 7 4" xfId="3814" xr:uid="{732AA483-6365-4FB7-AD11-8B2CE6AB1446}"/>
    <cellStyle name="Normal 8 3 8" xfId="2181" xr:uid="{F110C856-55DC-4AD8-B7F5-7519780BE933}"/>
    <cellStyle name="Normal 8 3 8 2" xfId="3815" xr:uid="{F9A0F4A2-F357-4505-9093-E4DC6ADAE0B4}"/>
    <cellStyle name="Normal 8 3 8 3" xfId="3816" xr:uid="{E0CE0567-9B12-4E28-B2DB-14FDF6BC055A}"/>
    <cellStyle name="Normal 8 3 8 4" xfId="3817" xr:uid="{B7E36B42-D273-4558-B835-8A5F2F2B4CA1}"/>
    <cellStyle name="Normal 8 3 9" xfId="3818" xr:uid="{9B6A55F8-7D65-48D3-B280-ACB9729A9F29}"/>
    <cellStyle name="Normal 8 4" xfId="162" xr:uid="{7905097F-117A-4A62-AC06-0145EFC36FE5}"/>
    <cellStyle name="Normal 8 4 10" xfId="3819" xr:uid="{02516053-7D61-4E08-8F30-5C444EBE993E}"/>
    <cellStyle name="Normal 8 4 11" xfId="3820" xr:uid="{64906DA0-679D-4443-879F-B9C1B9A654E5}"/>
    <cellStyle name="Normal 8 4 2" xfId="163" xr:uid="{F389DED4-7EF0-497F-A45B-6883921FBADF}"/>
    <cellStyle name="Normal 8 4 2 2" xfId="390" xr:uid="{39CA9597-11AD-4222-AB05-AAD31E795D0C}"/>
    <cellStyle name="Normal 8 4 2 2 2" xfId="794" xr:uid="{3B44F92D-9766-4BE0-9B61-8E25BB5B69F3}"/>
    <cellStyle name="Normal 8 4 2 2 2 2" xfId="795" xr:uid="{09DA8486-89F4-4FFC-9099-59F3A0E09EEB}"/>
    <cellStyle name="Normal 8 4 2 2 2 2 2" xfId="2182" xr:uid="{FCD4018E-68FC-4E99-87F7-8531D217FC77}"/>
    <cellStyle name="Normal 8 4 2 2 2 2 3" xfId="3821" xr:uid="{F14C688D-156E-4786-813C-D66CB5D613F5}"/>
    <cellStyle name="Normal 8 4 2 2 2 2 4" xfId="3822" xr:uid="{34665793-F721-4FEA-868C-1F5869369C5E}"/>
    <cellStyle name="Normal 8 4 2 2 2 3" xfId="2183" xr:uid="{0C2BDBF9-2868-4A2D-BED5-2713072E8E48}"/>
    <cellStyle name="Normal 8 4 2 2 2 3 2" xfId="3823" xr:uid="{D1D3BF18-F1FA-4CC0-81FB-ABC65D6AA672}"/>
    <cellStyle name="Normal 8 4 2 2 2 3 3" xfId="3824" xr:uid="{73814596-6D7F-4E85-9935-88B4CD2FEE93}"/>
    <cellStyle name="Normal 8 4 2 2 2 3 4" xfId="3825" xr:uid="{A2F1A9B2-0D40-412B-AFE3-AE6D7075CCC9}"/>
    <cellStyle name="Normal 8 4 2 2 2 4" xfId="3826" xr:uid="{A895DFE2-18DE-4280-A820-E34E006DA868}"/>
    <cellStyle name="Normal 8 4 2 2 2 5" xfId="3827" xr:uid="{023D57BF-488E-4667-B05A-5327060E9D7E}"/>
    <cellStyle name="Normal 8 4 2 2 2 6" xfId="3828" xr:uid="{E7751460-9FAA-41FD-8FAF-88889E78E7D9}"/>
    <cellStyle name="Normal 8 4 2 2 3" xfId="796" xr:uid="{BCEBCF49-BAB7-48BF-8D87-0BA7ABDF4DC4}"/>
    <cellStyle name="Normal 8 4 2 2 3 2" xfId="2184" xr:uid="{7103FCCA-1109-4C30-98DE-E93E33A5F60B}"/>
    <cellStyle name="Normal 8 4 2 2 3 2 2" xfId="3829" xr:uid="{C16E6911-AE2F-4B06-AF35-5969CFF9F1EE}"/>
    <cellStyle name="Normal 8 4 2 2 3 2 3" xfId="3830" xr:uid="{0D5AF794-A1BE-473F-93E8-AB20483EC97A}"/>
    <cellStyle name="Normal 8 4 2 2 3 2 4" xfId="3831" xr:uid="{A6693403-D181-4BB1-A6A3-B436DDB3E4D9}"/>
    <cellStyle name="Normal 8 4 2 2 3 3" xfId="3832" xr:uid="{671F7D4C-A19C-4877-908C-8C869C4373D3}"/>
    <cellStyle name="Normal 8 4 2 2 3 4" xfId="3833" xr:uid="{42907EE7-3871-4A25-AF46-12997F515FDB}"/>
    <cellStyle name="Normal 8 4 2 2 3 5" xfId="3834" xr:uid="{F427C0BA-9198-4E25-A5DD-B79AEEFE171F}"/>
    <cellStyle name="Normal 8 4 2 2 4" xfId="2185" xr:uid="{502DF92E-8645-4E9C-A74E-7BE4A1783454}"/>
    <cellStyle name="Normal 8 4 2 2 4 2" xfId="3835" xr:uid="{D87050B2-64EE-4CC4-9F7D-7F0357F15F7F}"/>
    <cellStyle name="Normal 8 4 2 2 4 3" xfId="3836" xr:uid="{56EB1089-80B3-405F-BF3D-2AE7D34236E2}"/>
    <cellStyle name="Normal 8 4 2 2 4 4" xfId="3837" xr:uid="{50B114AD-9AB0-46A0-8552-9F77A0084C5D}"/>
    <cellStyle name="Normal 8 4 2 2 5" xfId="3838" xr:uid="{C64591BC-E051-4092-B323-83EA5371FE5F}"/>
    <cellStyle name="Normal 8 4 2 2 5 2" xfId="3839" xr:uid="{49FC6DD0-7D88-4A41-BD30-61507E7B9C7B}"/>
    <cellStyle name="Normal 8 4 2 2 5 3" xfId="3840" xr:uid="{A4987CCA-D0A1-4E79-9154-31E190731595}"/>
    <cellStyle name="Normal 8 4 2 2 5 4" xfId="3841" xr:uid="{F5EB7FAA-2F46-42E3-B7DA-909BD05AB603}"/>
    <cellStyle name="Normal 8 4 2 2 6" xfId="3842" xr:uid="{E70BA2EB-70A6-4F34-B90D-F82AF3B78292}"/>
    <cellStyle name="Normal 8 4 2 2 7" xfId="3843" xr:uid="{577778F6-613A-434E-8D97-A09FBF3364A4}"/>
    <cellStyle name="Normal 8 4 2 2 8" xfId="3844" xr:uid="{B426E582-AAC5-4019-854A-D4D85606B934}"/>
    <cellStyle name="Normal 8 4 2 3" xfId="797" xr:uid="{718E3A5C-D48F-44DA-8265-83EDDFD21A6B}"/>
    <cellStyle name="Normal 8 4 2 3 2" xfId="798" xr:uid="{39F5F68E-35EA-4147-A152-17501A1CF9A9}"/>
    <cellStyle name="Normal 8 4 2 3 2 2" xfId="799" xr:uid="{5F1D3D95-A112-41A6-ABEE-4094C432E1B2}"/>
    <cellStyle name="Normal 8 4 2 3 2 3" xfId="3845" xr:uid="{3BF0F228-D0B9-4D89-AC0F-063B84DFD43B}"/>
    <cellStyle name="Normal 8 4 2 3 2 4" xfId="3846" xr:uid="{E92761EE-FC76-49CE-AD4D-0CCD7AEFB433}"/>
    <cellStyle name="Normal 8 4 2 3 3" xfId="800" xr:uid="{1C89098F-FF76-46F6-8D21-286EAA960ED6}"/>
    <cellStyle name="Normal 8 4 2 3 3 2" xfId="3847" xr:uid="{39260DB0-0369-48A4-8A10-B3A5C6E708DB}"/>
    <cellStyle name="Normal 8 4 2 3 3 3" xfId="3848" xr:uid="{01A536EF-B807-4C2C-83BE-061A8567F983}"/>
    <cellStyle name="Normal 8 4 2 3 3 4" xfId="3849" xr:uid="{84ACA663-AAC4-4689-8AA9-9FC46C14E6BA}"/>
    <cellStyle name="Normal 8 4 2 3 4" xfId="3850" xr:uid="{A1E96923-3894-4D95-951B-0BEE8629EA94}"/>
    <cellStyle name="Normal 8 4 2 3 5" xfId="3851" xr:uid="{97C85C48-2765-41C6-935E-DAF74D82F821}"/>
    <cellStyle name="Normal 8 4 2 3 6" xfId="3852" xr:uid="{934D90DF-7045-49DC-9CA1-4DCAE476E533}"/>
    <cellStyle name="Normal 8 4 2 4" xfId="801" xr:uid="{18A2E2BD-FC51-4EC0-BC0F-17C07DD918F1}"/>
    <cellStyle name="Normal 8 4 2 4 2" xfId="802" xr:uid="{9B0D2239-D087-403C-B8C4-A7802986EF55}"/>
    <cellStyle name="Normal 8 4 2 4 2 2" xfId="3853" xr:uid="{7A9CBB03-C6FD-40C8-9F12-A92EE7CED71A}"/>
    <cellStyle name="Normal 8 4 2 4 2 3" xfId="3854" xr:uid="{D6B9BBCF-9530-4777-B8B4-6C6BF2C79C41}"/>
    <cellStyle name="Normal 8 4 2 4 2 4" xfId="3855" xr:uid="{01021724-AB2D-4064-A036-B9F2DC30BAB0}"/>
    <cellStyle name="Normal 8 4 2 4 3" xfId="3856" xr:uid="{C79DB7A8-3DB9-42DC-922E-070A81100533}"/>
    <cellStyle name="Normal 8 4 2 4 4" xfId="3857" xr:uid="{3D750BD0-4159-4A24-A3E0-20ACCAD798EC}"/>
    <cellStyle name="Normal 8 4 2 4 5" xfId="3858" xr:uid="{554CF413-6161-4FF6-8185-21E3B899FE54}"/>
    <cellStyle name="Normal 8 4 2 5" xfId="803" xr:uid="{76F7000F-13CA-4F06-ABE0-2297A57EE13C}"/>
    <cellStyle name="Normal 8 4 2 5 2" xfId="3859" xr:uid="{57F8FBA8-BE33-4D59-BB7E-F81FC8D896AE}"/>
    <cellStyle name="Normal 8 4 2 5 3" xfId="3860" xr:uid="{98CC538B-7B8B-4E2D-8ABC-1439B39A96EF}"/>
    <cellStyle name="Normal 8 4 2 5 4" xfId="3861" xr:uid="{DA59C8E3-FC69-4D01-B37C-E1D05BB540A8}"/>
    <cellStyle name="Normal 8 4 2 6" xfId="3862" xr:uid="{73A65A05-7949-4885-A931-C8506DD540BA}"/>
    <cellStyle name="Normal 8 4 2 6 2" xfId="3863" xr:uid="{5A60337D-5DA1-4626-B45D-826594FE7C78}"/>
    <cellStyle name="Normal 8 4 2 6 3" xfId="3864" xr:uid="{EC5691DF-D530-451A-A7DC-8392217DA09B}"/>
    <cellStyle name="Normal 8 4 2 6 4" xfId="3865" xr:uid="{EC743111-E775-4673-8110-3F222630E11F}"/>
    <cellStyle name="Normal 8 4 2 7" xfId="3866" xr:uid="{03EE4C55-2758-41DB-9F70-1FB8C17FC8F9}"/>
    <cellStyle name="Normal 8 4 2 8" xfId="3867" xr:uid="{924180AB-B901-4956-915C-2179D70CA43F}"/>
    <cellStyle name="Normal 8 4 2 9" xfId="3868" xr:uid="{5AB1F958-8044-4E6D-AE3C-DA0FF89CF4E6}"/>
    <cellStyle name="Normal 8 4 3" xfId="391" xr:uid="{A7A981BA-AECF-4703-BBCC-ADA3E8598975}"/>
    <cellStyle name="Normal 8 4 3 2" xfId="804" xr:uid="{A5EAF505-94B3-47AD-AA92-B685B19CFB41}"/>
    <cellStyle name="Normal 8 4 3 2 2" xfId="805" xr:uid="{B7ABE40D-8DB9-4FBB-A445-4BA7C2876F82}"/>
    <cellStyle name="Normal 8 4 3 2 2 2" xfId="2186" xr:uid="{A8FEED69-1DC9-4519-8DFF-362E7ED1A34D}"/>
    <cellStyle name="Normal 8 4 3 2 2 2 2" xfId="2187" xr:uid="{72F35967-0822-4338-AB22-A1247E1080C6}"/>
    <cellStyle name="Normal 8 4 3 2 2 3" xfId="2188" xr:uid="{08B6250C-70BF-4E1A-B13A-5AAFE4E99797}"/>
    <cellStyle name="Normal 8 4 3 2 2 4" xfId="3869" xr:uid="{F865A13E-7F42-40B1-B7AF-43C757CDA4FC}"/>
    <cellStyle name="Normal 8 4 3 2 3" xfId="2189" xr:uid="{72B6855D-61EB-4D6D-BB4A-E282E55A39E7}"/>
    <cellStyle name="Normal 8 4 3 2 3 2" xfId="2190" xr:uid="{BD3EE876-3AB1-4C32-9FF5-DC0DF26FEE56}"/>
    <cellStyle name="Normal 8 4 3 2 3 3" xfId="3870" xr:uid="{ECDE37A2-D9F1-4FD8-92EC-8E1821E79116}"/>
    <cellStyle name="Normal 8 4 3 2 3 4" xfId="3871" xr:uid="{6264EE1A-99A8-4958-BD35-1EBD6DF9DABF}"/>
    <cellStyle name="Normal 8 4 3 2 4" xfId="2191" xr:uid="{67F255D5-DB5B-4375-B340-94AC02FB9C3E}"/>
    <cellStyle name="Normal 8 4 3 2 5" xfId="3872" xr:uid="{A00AE6F4-52E0-4094-BFD0-F08E7338B340}"/>
    <cellStyle name="Normal 8 4 3 2 6" xfId="3873" xr:uid="{94B90627-5523-4D27-9F99-CBB6EF5BD033}"/>
    <cellStyle name="Normal 8 4 3 3" xfId="806" xr:uid="{C2AF6D68-0023-4A51-BC07-FB478A2414BF}"/>
    <cellStyle name="Normal 8 4 3 3 2" xfId="2192" xr:uid="{CE5E1C05-43C7-478F-9ADE-43C15E8DAF6A}"/>
    <cellStyle name="Normal 8 4 3 3 2 2" xfId="2193" xr:uid="{3FF16C3C-3F43-47DA-BB1D-97CD841AF7B6}"/>
    <cellStyle name="Normal 8 4 3 3 2 3" xfId="3874" xr:uid="{147AD3CB-81B5-4F16-B178-5AD4CCEDB7F8}"/>
    <cellStyle name="Normal 8 4 3 3 2 4" xfId="3875" xr:uid="{201B9CBF-90AB-49F2-8D71-5EAB7AE8EBEF}"/>
    <cellStyle name="Normal 8 4 3 3 3" xfId="2194" xr:uid="{90CE82A1-ADE4-4C98-9A1E-CFC648763388}"/>
    <cellStyle name="Normal 8 4 3 3 4" xfId="3876" xr:uid="{987BB778-54A4-450B-8781-9298F5CFF6D5}"/>
    <cellStyle name="Normal 8 4 3 3 5" xfId="3877" xr:uid="{63CDE53D-889B-41CB-AE18-E3413C94BD9F}"/>
    <cellStyle name="Normal 8 4 3 4" xfId="2195" xr:uid="{A5825F91-AA05-49ED-AA6D-0B66DEB67D4C}"/>
    <cellStyle name="Normal 8 4 3 4 2" xfId="2196" xr:uid="{2237E53E-8948-4682-AF59-27F2BB63EDC3}"/>
    <cellStyle name="Normal 8 4 3 4 3" xfId="3878" xr:uid="{852B68B7-24EA-4D0D-80E4-54744790EBFA}"/>
    <cellStyle name="Normal 8 4 3 4 4" xfId="3879" xr:uid="{E9661EFB-7429-4A53-90EA-025249FA5658}"/>
    <cellStyle name="Normal 8 4 3 5" xfId="2197" xr:uid="{1F5D63D0-8CCB-4962-BB8C-539F638B38DE}"/>
    <cellStyle name="Normal 8 4 3 5 2" xfId="3880" xr:uid="{F4CA3768-A50B-4934-BCC8-7BB97EB2CCF7}"/>
    <cellStyle name="Normal 8 4 3 5 3" xfId="3881" xr:uid="{222A32C1-B34B-4491-9EA6-B4882BD2177D}"/>
    <cellStyle name="Normal 8 4 3 5 4" xfId="3882" xr:uid="{4826C672-B07F-46FC-BC7C-F68A53CA9322}"/>
    <cellStyle name="Normal 8 4 3 6" xfId="3883" xr:uid="{7E95D3AB-82E4-4C3C-9F0B-8079D9ADAA3B}"/>
    <cellStyle name="Normal 8 4 3 7" xfId="3884" xr:uid="{42A15E72-04C7-462F-85F0-E84B9E2F57FC}"/>
    <cellStyle name="Normal 8 4 3 8" xfId="3885" xr:uid="{0F6AE93B-2A44-4E6F-914D-BE2170DAE98D}"/>
    <cellStyle name="Normal 8 4 4" xfId="392" xr:uid="{99B26BC5-BA58-4770-A97B-0787413ABDF4}"/>
    <cellStyle name="Normal 8 4 4 2" xfId="807" xr:uid="{E25607EE-F019-41EB-B17A-4B391AB75517}"/>
    <cellStyle name="Normal 8 4 4 2 2" xfId="808" xr:uid="{7426EC5A-CC95-489C-8E90-B1F829720EE7}"/>
    <cellStyle name="Normal 8 4 4 2 2 2" xfId="2198" xr:uid="{116CF4A4-6371-4F21-B767-E98B8A9EA642}"/>
    <cellStyle name="Normal 8 4 4 2 2 3" xfId="3886" xr:uid="{DD956F98-2F72-4264-AB3D-8FFA27BC57CF}"/>
    <cellStyle name="Normal 8 4 4 2 2 4" xfId="3887" xr:uid="{A0EEB2A1-529F-45C2-A6DA-C51EFA7A688A}"/>
    <cellStyle name="Normal 8 4 4 2 3" xfId="2199" xr:uid="{0C38A293-0A59-4902-831F-1FD1BF967B5C}"/>
    <cellStyle name="Normal 8 4 4 2 4" xfId="3888" xr:uid="{F00C172E-51FC-4213-95E0-495E4D489658}"/>
    <cellStyle name="Normal 8 4 4 2 5" xfId="3889" xr:uid="{21D6217B-5150-4B52-A873-3B48C0B772DA}"/>
    <cellStyle name="Normal 8 4 4 3" xfId="809" xr:uid="{178600BB-F518-4728-989D-B99DB8A1C8E1}"/>
    <cellStyle name="Normal 8 4 4 3 2" xfId="2200" xr:uid="{B05CE937-9D5D-4FEA-A6FF-B1CD49BC97CE}"/>
    <cellStyle name="Normal 8 4 4 3 3" xfId="3890" xr:uid="{A4A2E990-3CFD-4655-AA49-6ABABC387B46}"/>
    <cellStyle name="Normal 8 4 4 3 4" xfId="3891" xr:uid="{C1F97C89-82FF-4BB2-8492-AA8093AC0999}"/>
    <cellStyle name="Normal 8 4 4 4" xfId="2201" xr:uid="{C4E07E6A-0CE4-4017-8A41-60DB4FD0E2B6}"/>
    <cellStyle name="Normal 8 4 4 4 2" xfId="3892" xr:uid="{E52FFDBE-4992-428E-8338-9BFF96188160}"/>
    <cellStyle name="Normal 8 4 4 4 3" xfId="3893" xr:uid="{6B692608-F072-4BDF-9A62-648DF8AFE937}"/>
    <cellStyle name="Normal 8 4 4 4 4" xfId="3894" xr:uid="{8AD54B00-3B30-4B5A-95EB-1410DA26B178}"/>
    <cellStyle name="Normal 8 4 4 5" xfId="3895" xr:uid="{A9DDA9DF-0143-4B9A-9FEB-340CEB09AED3}"/>
    <cellStyle name="Normal 8 4 4 6" xfId="3896" xr:uid="{7E1985BB-A5CE-4066-9B5E-FE1A96FD8F7B}"/>
    <cellStyle name="Normal 8 4 4 7" xfId="3897" xr:uid="{8CE1426A-C8BD-4265-A45A-31AC841F5A95}"/>
    <cellStyle name="Normal 8 4 5" xfId="393" xr:uid="{E47E6EA2-EED4-48F5-AF16-5974D51B97A5}"/>
    <cellStyle name="Normal 8 4 5 2" xfId="810" xr:uid="{36EE0620-93EB-466C-A122-299372C75D46}"/>
    <cellStyle name="Normal 8 4 5 2 2" xfId="2202" xr:uid="{C083CEE0-399D-4FCE-A363-944329B156B7}"/>
    <cellStyle name="Normal 8 4 5 2 3" xfId="3898" xr:uid="{53C37FE9-B722-41E8-A5E5-7EC30AA65DBB}"/>
    <cellStyle name="Normal 8 4 5 2 4" xfId="3899" xr:uid="{25696B68-6088-4490-8ABA-06D6FED367D6}"/>
    <cellStyle name="Normal 8 4 5 3" xfId="2203" xr:uid="{FE17335A-4715-4138-8356-A4FD79DF9D72}"/>
    <cellStyle name="Normal 8 4 5 3 2" xfId="3900" xr:uid="{0A88AA48-F1BD-4B04-B215-9351B5193408}"/>
    <cellStyle name="Normal 8 4 5 3 3" xfId="3901" xr:uid="{04E4DCC4-0330-42EF-B037-13B623A12CA7}"/>
    <cellStyle name="Normal 8 4 5 3 4" xfId="3902" xr:uid="{F1B183E0-EC3B-4AD7-8B9C-D7E4EE8DE443}"/>
    <cellStyle name="Normal 8 4 5 4" xfId="3903" xr:uid="{EC36393A-0AFF-4D79-BF2E-0B24CC554FDB}"/>
    <cellStyle name="Normal 8 4 5 5" xfId="3904" xr:uid="{B6719E36-1B39-4F6E-9C44-85807B662B09}"/>
    <cellStyle name="Normal 8 4 5 6" xfId="3905" xr:uid="{EC6328A5-F18E-4C06-A4C3-2A8FD3FA1714}"/>
    <cellStyle name="Normal 8 4 6" xfId="811" xr:uid="{FCF5951B-0119-4746-AC89-1BBC5CAF2356}"/>
    <cellStyle name="Normal 8 4 6 2" xfId="2204" xr:uid="{889DFFB0-60FD-43C0-8276-6E43C568F874}"/>
    <cellStyle name="Normal 8 4 6 2 2" xfId="3906" xr:uid="{C922A20F-EDA8-44F6-BBDC-2B2D01300725}"/>
    <cellStyle name="Normal 8 4 6 2 3" xfId="3907" xr:uid="{8552B715-48A1-4A03-B283-3016D3197633}"/>
    <cellStyle name="Normal 8 4 6 2 4" xfId="3908" xr:uid="{2F2104A6-CB2B-4E09-A1DB-99A85B4B7D7B}"/>
    <cellStyle name="Normal 8 4 6 3" xfId="3909" xr:uid="{A0502242-3BED-428F-B1AA-D6308B29F351}"/>
    <cellStyle name="Normal 8 4 6 4" xfId="3910" xr:uid="{735C505B-C018-4778-A78F-E744E82FFEFE}"/>
    <cellStyle name="Normal 8 4 6 5" xfId="3911" xr:uid="{D8251961-21E0-4EE3-9429-F26BE01956AD}"/>
    <cellStyle name="Normal 8 4 7" xfId="2205" xr:uid="{27EBD054-475E-44D6-9EB0-A0550F1E6A53}"/>
    <cellStyle name="Normal 8 4 7 2" xfId="3912" xr:uid="{45226C43-5FFF-4DA3-91B1-E716FA478CDC}"/>
    <cellStyle name="Normal 8 4 7 3" xfId="3913" xr:uid="{E67351CD-5A1F-4026-9D41-97DD919AC2C2}"/>
    <cellStyle name="Normal 8 4 7 4" xfId="3914" xr:uid="{F16382C6-625B-411D-9FE2-49F553A553E6}"/>
    <cellStyle name="Normal 8 4 8" xfId="3915" xr:uid="{BC37EB38-4121-477F-BA95-8DBDC488F7CD}"/>
    <cellStyle name="Normal 8 4 8 2" xfId="3916" xr:uid="{623871DE-7BCA-4A68-98F4-336CE888612C}"/>
    <cellStyle name="Normal 8 4 8 3" xfId="3917" xr:uid="{52AC9BB9-4340-4622-81D0-15A111EF3931}"/>
    <cellStyle name="Normal 8 4 8 4" xfId="3918" xr:uid="{9568111A-7CBD-4CAC-BAD8-9FD174D1B011}"/>
    <cellStyle name="Normal 8 4 9" xfId="3919" xr:uid="{65416A02-BEC3-4763-A2BF-33CECFC1216F}"/>
    <cellStyle name="Normal 8 5" xfId="164" xr:uid="{31570107-27C1-477B-B132-C5584B9C5EA7}"/>
    <cellStyle name="Normal 8 5 2" xfId="165" xr:uid="{816F8D72-A353-4666-9EC1-686E537E4BA7}"/>
    <cellStyle name="Normal 8 5 2 2" xfId="394" xr:uid="{5FAFAD52-F8E5-42C4-A980-68E42D5B3B01}"/>
    <cellStyle name="Normal 8 5 2 2 2" xfId="812" xr:uid="{4935E5DF-7740-462B-9460-01ED62FE92F6}"/>
    <cellStyle name="Normal 8 5 2 2 2 2" xfId="2206" xr:uid="{D90CF157-06B1-4F27-96DC-C16109FCA2B2}"/>
    <cellStyle name="Normal 8 5 2 2 2 3" xfId="3920" xr:uid="{5815DBB0-85EF-4D2A-AAB9-45BD7D08035D}"/>
    <cellStyle name="Normal 8 5 2 2 2 4" xfId="3921" xr:uid="{1D544CDA-92DA-43F2-9AA4-FB74FA07BDB3}"/>
    <cellStyle name="Normal 8 5 2 2 3" xfId="2207" xr:uid="{1CA6F040-4998-49B9-8288-5940B77C7F9E}"/>
    <cellStyle name="Normal 8 5 2 2 3 2" xfId="3922" xr:uid="{2E503433-1DC5-45B1-A9FA-42088CBB720D}"/>
    <cellStyle name="Normal 8 5 2 2 3 3" xfId="3923" xr:uid="{A7E8CA7F-0F98-4528-968E-1ABD3C721996}"/>
    <cellStyle name="Normal 8 5 2 2 3 4" xfId="3924" xr:uid="{58D8F9CC-8129-480F-87E8-3FAA4D49E70D}"/>
    <cellStyle name="Normal 8 5 2 2 4" xfId="3925" xr:uid="{CABCAB59-6A98-4BC5-BB07-7B9C23510213}"/>
    <cellStyle name="Normal 8 5 2 2 5" xfId="3926" xr:uid="{941344D6-43AD-4CEB-B1A0-37A8BEEB42A8}"/>
    <cellStyle name="Normal 8 5 2 2 6" xfId="3927" xr:uid="{F0A40F85-F600-4842-B439-8081E0652DA3}"/>
    <cellStyle name="Normal 8 5 2 3" xfId="813" xr:uid="{2F743029-24A9-4CA5-BE44-A7E0FA0CD457}"/>
    <cellStyle name="Normal 8 5 2 3 2" xfId="2208" xr:uid="{E5A2F923-1A56-4A31-8168-706991B960EE}"/>
    <cellStyle name="Normal 8 5 2 3 2 2" xfId="3928" xr:uid="{58941885-22CC-4106-A6F2-AAF500CA31BF}"/>
    <cellStyle name="Normal 8 5 2 3 2 3" xfId="3929" xr:uid="{1ABE12C1-BE2D-4F9A-B18B-3509BA9B4C5F}"/>
    <cellStyle name="Normal 8 5 2 3 2 4" xfId="3930" xr:uid="{72DE04D0-ABF3-435E-B0ED-737A1E990AF0}"/>
    <cellStyle name="Normal 8 5 2 3 3" xfId="3931" xr:uid="{6F9B9986-45C6-4670-B79D-47B768C32FBB}"/>
    <cellStyle name="Normal 8 5 2 3 4" xfId="3932" xr:uid="{D6225E15-AEC4-433D-BC92-E2AE5A0B8CB5}"/>
    <cellStyle name="Normal 8 5 2 3 5" xfId="3933" xr:uid="{2D8C1307-7F11-4278-871C-3A70B22F8585}"/>
    <cellStyle name="Normal 8 5 2 4" xfId="2209" xr:uid="{ED258E2C-3423-4B39-B96F-D43BA3656D97}"/>
    <cellStyle name="Normal 8 5 2 4 2" xfId="3934" xr:uid="{1E56DAA6-3431-478E-A740-936F3443B0FC}"/>
    <cellStyle name="Normal 8 5 2 4 3" xfId="3935" xr:uid="{8AE6DEF1-7D9E-43E0-A8B3-CD97959DDD83}"/>
    <cellStyle name="Normal 8 5 2 4 4" xfId="3936" xr:uid="{5C1C1A2E-D208-42B1-AEBB-16B57C45F266}"/>
    <cellStyle name="Normal 8 5 2 5" xfId="3937" xr:uid="{41DCA957-28F7-4E3D-8332-D852D0EAB39B}"/>
    <cellStyle name="Normal 8 5 2 5 2" xfId="3938" xr:uid="{12AD2E3A-DECB-4C22-AF95-51788351DCD5}"/>
    <cellStyle name="Normal 8 5 2 5 3" xfId="3939" xr:uid="{0818B5E5-12B8-45F5-9475-F787F57B4D9A}"/>
    <cellStyle name="Normal 8 5 2 5 4" xfId="3940" xr:uid="{BECE40C1-6359-402B-A66C-29A68C5B6954}"/>
    <cellStyle name="Normal 8 5 2 6" xfId="3941" xr:uid="{A4D24F2B-24CB-4572-A1BF-85F495BD36EA}"/>
    <cellStyle name="Normal 8 5 2 7" xfId="3942" xr:uid="{2F50321E-EF44-4FC4-A6A5-D9DBA54FD435}"/>
    <cellStyle name="Normal 8 5 2 8" xfId="3943" xr:uid="{C6BEF770-5696-4F4D-91BC-8D9811DCD61D}"/>
    <cellStyle name="Normal 8 5 3" xfId="395" xr:uid="{2067B14A-E177-4B08-8CD6-B8FBCA58C6DC}"/>
    <cellStyle name="Normal 8 5 3 2" xfId="814" xr:uid="{2736C844-E3DB-4F31-9847-03BBB14F2DEA}"/>
    <cellStyle name="Normal 8 5 3 2 2" xfId="815" xr:uid="{3C39FDF6-35A8-4312-A16A-C58A83F14AE1}"/>
    <cellStyle name="Normal 8 5 3 2 3" xfId="3944" xr:uid="{E6021393-3E3C-43E3-BF4C-B9D8E5F57967}"/>
    <cellStyle name="Normal 8 5 3 2 4" xfId="3945" xr:uid="{E9F63598-391A-47AD-9114-76E725CC8B13}"/>
    <cellStyle name="Normal 8 5 3 3" xfId="816" xr:uid="{45EA0405-CA4C-4A23-A39A-71BB39F1D3D6}"/>
    <cellStyle name="Normal 8 5 3 3 2" xfId="3946" xr:uid="{3654BAFF-594A-468D-8D28-B4447F3E4256}"/>
    <cellStyle name="Normal 8 5 3 3 3" xfId="3947" xr:uid="{BD6C7B7C-A74F-4C5A-AE52-3E9DD7A81DD7}"/>
    <cellStyle name="Normal 8 5 3 3 4" xfId="3948" xr:uid="{40B6F771-7DE2-4E84-B0F6-4A36E3B39A01}"/>
    <cellStyle name="Normal 8 5 3 4" xfId="3949" xr:uid="{75197E70-9039-4025-84E8-854674956DEF}"/>
    <cellStyle name="Normal 8 5 3 5" xfId="3950" xr:uid="{7782906E-DB28-484A-9F86-AF2C04306094}"/>
    <cellStyle name="Normal 8 5 3 6" xfId="3951" xr:uid="{EEA92604-864B-483C-962C-63E780497346}"/>
    <cellStyle name="Normal 8 5 4" xfId="396" xr:uid="{2F5F04AD-EE3A-4FD1-B06D-B1C49811087E}"/>
    <cellStyle name="Normal 8 5 4 2" xfId="817" xr:uid="{F56F1B5D-A19C-4BD8-A8AD-7977D97670D2}"/>
    <cellStyle name="Normal 8 5 4 2 2" xfId="3952" xr:uid="{3A57BA97-52AC-4D10-9F7C-0D6E007A5834}"/>
    <cellStyle name="Normal 8 5 4 2 3" xfId="3953" xr:uid="{69FE15BC-325A-46A8-8F6E-4A492DB7B707}"/>
    <cellStyle name="Normal 8 5 4 2 4" xfId="3954" xr:uid="{93CF9FF1-9D2D-4BD1-B4BF-9449EF9B9AC8}"/>
    <cellStyle name="Normal 8 5 4 3" xfId="3955" xr:uid="{201C4EC4-3AF4-42F0-9DFA-B6A5E0A6DC12}"/>
    <cellStyle name="Normal 8 5 4 4" xfId="3956" xr:uid="{0FB6010D-B14F-4168-AAFD-E823356C8E94}"/>
    <cellStyle name="Normal 8 5 4 5" xfId="3957" xr:uid="{09215F92-3494-46EF-84C8-5F2802949E86}"/>
    <cellStyle name="Normal 8 5 5" xfId="818" xr:uid="{37E35F34-C9FA-4B36-BC87-D1841F06D59C}"/>
    <cellStyle name="Normal 8 5 5 2" xfId="3958" xr:uid="{7254DE8D-793B-440A-8E86-40942B624193}"/>
    <cellStyle name="Normal 8 5 5 3" xfId="3959" xr:uid="{A0A793F5-6748-4590-98A6-59D185D6CA8C}"/>
    <cellStyle name="Normal 8 5 5 4" xfId="3960" xr:uid="{24C0CE08-DDC4-456F-9C1A-5D7E2CA73A1F}"/>
    <cellStyle name="Normal 8 5 6" xfId="3961" xr:uid="{194E1D81-2DEF-4181-85BA-105C5C194374}"/>
    <cellStyle name="Normal 8 5 6 2" xfId="3962" xr:uid="{565A7BAC-2EE5-4AAD-8BF5-E59471D036DB}"/>
    <cellStyle name="Normal 8 5 6 3" xfId="3963" xr:uid="{A250113A-C12D-4F13-A423-35CA6240EC69}"/>
    <cellStyle name="Normal 8 5 6 4" xfId="3964" xr:uid="{23931B17-0C96-475A-AFE0-41F5475FBACD}"/>
    <cellStyle name="Normal 8 5 7" xfId="3965" xr:uid="{A7A812D3-F6DC-422F-8FBF-DF9A46ED1DE9}"/>
    <cellStyle name="Normal 8 5 8" xfId="3966" xr:uid="{267A9DF7-275B-4D12-992C-A714F4F7AFAE}"/>
    <cellStyle name="Normal 8 5 9" xfId="3967" xr:uid="{AEFB10E5-1A64-4362-8A0B-0E8279072692}"/>
    <cellStyle name="Normal 8 6" xfId="166" xr:uid="{D1E592C8-0715-47B2-ADCE-D860A7FC23B9}"/>
    <cellStyle name="Normal 8 6 2" xfId="397" xr:uid="{675F00C0-922B-46C4-B753-FF209F9D63DE}"/>
    <cellStyle name="Normal 8 6 2 2" xfId="819" xr:uid="{D4DAAA68-B5C2-4C47-A3A1-ACF6A3EC1C19}"/>
    <cellStyle name="Normal 8 6 2 2 2" xfId="2210" xr:uid="{2740E963-ECF1-427C-B0E9-001A82C2EDE7}"/>
    <cellStyle name="Normal 8 6 2 2 2 2" xfId="2211" xr:uid="{C946CFCE-B8EF-4E23-88DB-7BD5E3063048}"/>
    <cellStyle name="Normal 8 6 2 2 3" xfId="2212" xr:uid="{A63C4463-B0AD-4161-A3E9-72E6E4CC90AF}"/>
    <cellStyle name="Normal 8 6 2 2 4" xfId="3968" xr:uid="{F6081DCA-F588-4CCD-8B50-5A41CE26F7D6}"/>
    <cellStyle name="Normal 8 6 2 3" xfId="2213" xr:uid="{1C187F03-503B-4EFA-8D28-695407492393}"/>
    <cellStyle name="Normal 8 6 2 3 2" xfId="2214" xr:uid="{6FEECCE6-3325-4B9F-B103-33EDF4314384}"/>
    <cellStyle name="Normal 8 6 2 3 3" xfId="3969" xr:uid="{5B30164F-4364-49B1-9B87-62C5A94D5A95}"/>
    <cellStyle name="Normal 8 6 2 3 4" xfId="3970" xr:uid="{74B124D6-24E9-4288-98CC-7105EFF64D98}"/>
    <cellStyle name="Normal 8 6 2 4" xfId="2215" xr:uid="{E8029896-5980-4151-8444-6936899B21A7}"/>
    <cellStyle name="Normal 8 6 2 5" xfId="3971" xr:uid="{04DCBC78-28A4-4B0D-99FC-7BC8755A7C9D}"/>
    <cellStyle name="Normal 8 6 2 6" xfId="3972" xr:uid="{C5F86C28-3631-4636-9CEB-A0BDC2F92925}"/>
    <cellStyle name="Normal 8 6 3" xfId="820" xr:uid="{76794599-57EF-4C3A-A12C-294FCCF37B87}"/>
    <cellStyle name="Normal 8 6 3 2" xfId="2216" xr:uid="{739FB4A5-428B-4CF5-9273-B0F6F598B19F}"/>
    <cellStyle name="Normal 8 6 3 2 2" xfId="2217" xr:uid="{38246C3A-B205-43C3-A0BB-F2D474DAF077}"/>
    <cellStyle name="Normal 8 6 3 2 3" xfId="3973" xr:uid="{4DCACBBC-67F7-4456-A9F9-1E790A5C8D11}"/>
    <cellStyle name="Normal 8 6 3 2 4" xfId="3974" xr:uid="{A7EA8B86-366C-4976-B7C9-55D48F23C5D2}"/>
    <cellStyle name="Normal 8 6 3 3" xfId="2218" xr:uid="{45B44A0C-55FA-46AB-A06E-C1C4D0F1AA86}"/>
    <cellStyle name="Normal 8 6 3 4" xfId="3975" xr:uid="{0DDF7F29-C861-4FD5-B4E2-2AFE64823F16}"/>
    <cellStyle name="Normal 8 6 3 5" xfId="3976" xr:uid="{82798517-7896-4FE9-95E5-2F8504DAC4C4}"/>
    <cellStyle name="Normal 8 6 4" xfId="2219" xr:uid="{6433B9FA-CBBE-4EE1-BD05-D11ABC4680A8}"/>
    <cellStyle name="Normal 8 6 4 2" xfId="2220" xr:uid="{EF6BDE8E-B99D-41D0-A7BA-6E1C9741406E}"/>
    <cellStyle name="Normal 8 6 4 3" xfId="3977" xr:uid="{9E892B39-EF88-44B2-9C57-DC942D69734A}"/>
    <cellStyle name="Normal 8 6 4 4" xfId="3978" xr:uid="{683A23DA-03D1-4A8B-AC41-F792BFBA09C2}"/>
    <cellStyle name="Normal 8 6 5" xfId="2221" xr:uid="{EED787EC-2E57-4AD1-B878-46E6E9E87941}"/>
    <cellStyle name="Normal 8 6 5 2" xfId="3979" xr:uid="{EAFC0BD5-9F9A-4710-A442-F661F66703B1}"/>
    <cellStyle name="Normal 8 6 5 3" xfId="3980" xr:uid="{45578FC1-81CD-4E50-8A86-E308C1241853}"/>
    <cellStyle name="Normal 8 6 5 4" xfId="3981" xr:uid="{1A459A1A-ABCF-406A-AF93-709D34EB939A}"/>
    <cellStyle name="Normal 8 6 6" xfId="3982" xr:uid="{65BDE028-CFBE-4D1F-926B-C78B6EE8C4E5}"/>
    <cellStyle name="Normal 8 6 7" xfId="3983" xr:uid="{16DFFCD8-0D7F-427D-9117-F42F43D22108}"/>
    <cellStyle name="Normal 8 6 8" xfId="3984" xr:uid="{FDADFC14-5B52-452F-ACCE-872A0C3C143A}"/>
    <cellStyle name="Normal 8 7" xfId="398" xr:uid="{59326C46-6CA4-4561-88AD-DE4C94002959}"/>
    <cellStyle name="Normal 8 7 2" xfId="821" xr:uid="{427B1716-F9B3-47D6-939A-BFCAAD406966}"/>
    <cellStyle name="Normal 8 7 2 2" xfId="822" xr:uid="{6D99E706-B961-4B46-BC9F-D8F6A856511E}"/>
    <cellStyle name="Normal 8 7 2 2 2" xfId="2222" xr:uid="{BB16EB6B-4FE8-4C53-9C2B-A37DC56C984A}"/>
    <cellStyle name="Normal 8 7 2 2 3" xfId="3985" xr:uid="{F5B6C429-4806-466D-AEAB-C270645F6BF6}"/>
    <cellStyle name="Normal 8 7 2 2 4" xfId="3986" xr:uid="{ADD88019-3C4C-4897-8DD7-664FB0B2E398}"/>
    <cellStyle name="Normal 8 7 2 3" xfId="2223" xr:uid="{E5BF50C3-690E-42D9-8140-95440B9ADA99}"/>
    <cellStyle name="Normal 8 7 2 4" xfId="3987" xr:uid="{994A1189-C891-44F9-963F-DCF9921DD0F4}"/>
    <cellStyle name="Normal 8 7 2 5" xfId="3988" xr:uid="{D9BFD30B-8B73-4F4F-AC0F-C06AE2BF44E5}"/>
    <cellStyle name="Normal 8 7 3" xfId="823" xr:uid="{5CCF8E77-AA52-4D23-BA23-58C01B67B187}"/>
    <cellStyle name="Normal 8 7 3 2" xfId="2224" xr:uid="{9FE43972-687A-437D-8DD2-7C23BF480467}"/>
    <cellStyle name="Normal 8 7 3 3" xfId="3989" xr:uid="{CE29DBD5-8FDA-4980-BB3C-E792060AFEA9}"/>
    <cellStyle name="Normal 8 7 3 4" xfId="3990" xr:uid="{B2206884-122D-4043-8AF5-6A19D6BA742A}"/>
    <cellStyle name="Normal 8 7 4" xfId="2225" xr:uid="{6F9789A8-DFD5-4781-86EB-C6DD1A2152B5}"/>
    <cellStyle name="Normal 8 7 4 2" xfId="3991" xr:uid="{86FF83E4-0E59-4420-B542-5A990E1BA80A}"/>
    <cellStyle name="Normal 8 7 4 3" xfId="3992" xr:uid="{AE9521F2-AE54-4B39-8C84-A304D5A7BD40}"/>
    <cellStyle name="Normal 8 7 4 4" xfId="3993" xr:uid="{97A34140-D4D7-4768-AF86-BFE665C7319B}"/>
    <cellStyle name="Normal 8 7 5" xfId="3994" xr:uid="{E0D3A9F4-DEA4-4BA8-847B-EDF85F8D6B66}"/>
    <cellStyle name="Normal 8 7 6" xfId="3995" xr:uid="{CD404780-BAAE-460E-8721-D54EC180B1BF}"/>
    <cellStyle name="Normal 8 7 7" xfId="3996" xr:uid="{88DB07DF-684A-4A11-8DA3-A6F8667C125D}"/>
    <cellStyle name="Normal 8 8" xfId="399" xr:uid="{02C4F72E-2915-42B7-B764-56C03ECDB4EF}"/>
    <cellStyle name="Normal 8 8 2" xfId="824" xr:uid="{7F001614-109F-4610-AA14-3FAC40FC2FB5}"/>
    <cellStyle name="Normal 8 8 2 2" xfId="2226" xr:uid="{9D4C43BF-F8AD-4BE2-BA48-1CC51126A9EA}"/>
    <cellStyle name="Normal 8 8 2 3" xfId="3997" xr:uid="{A7055CC1-9679-41B2-A2E1-04624B1580A4}"/>
    <cellStyle name="Normal 8 8 2 4" xfId="3998" xr:uid="{FDD6CB49-C623-4D82-B6C4-6FF385D2DB46}"/>
    <cellStyle name="Normal 8 8 3" xfId="2227" xr:uid="{7E65EB2B-5458-414A-87CF-91F18B9AF557}"/>
    <cellStyle name="Normal 8 8 3 2" xfId="3999" xr:uid="{3F71A2A9-630B-42D3-B5AE-1A17C403181E}"/>
    <cellStyle name="Normal 8 8 3 3" xfId="4000" xr:uid="{7B585277-4777-453E-9548-3FB88EAA11E6}"/>
    <cellStyle name="Normal 8 8 3 4" xfId="4001" xr:uid="{61650B4A-375D-4DA2-91D7-33350E1DCB6C}"/>
    <cellStyle name="Normal 8 8 4" xfId="4002" xr:uid="{779357BB-09F0-4DFD-A464-45BED7226697}"/>
    <cellStyle name="Normal 8 8 5" xfId="4003" xr:uid="{F89512D5-661E-4776-84AF-6C8E0E499445}"/>
    <cellStyle name="Normal 8 8 6" xfId="4004" xr:uid="{2DCDA85C-D767-4459-9B2B-BE94D94916EB}"/>
    <cellStyle name="Normal 8 9" xfId="400" xr:uid="{E998DBE5-868D-46D8-B38E-D358792DD2A4}"/>
    <cellStyle name="Normal 8 9 2" xfId="2228" xr:uid="{ABDCD904-5B61-44AD-A242-5911D60030A0}"/>
    <cellStyle name="Normal 8 9 2 2" xfId="4005" xr:uid="{4CE217C5-A0ED-4FCA-A73A-E82FCFDC98E4}"/>
    <cellStyle name="Normal 8 9 2 2 2" xfId="4410" xr:uid="{4D572034-5CAC-4E9C-8D85-EB9DF8E01FAB}"/>
    <cellStyle name="Normal 8 9 2 2 3" xfId="4689" xr:uid="{1D14968D-4877-44D3-B273-B2CB0359644D}"/>
    <cellStyle name="Normal 8 9 2 3" xfId="4006" xr:uid="{6E7F7382-C9DA-445D-9984-2A88F3431049}"/>
    <cellStyle name="Normal 8 9 2 4" xfId="4007" xr:uid="{3E2637EE-4A77-47CD-85E2-81FF27E756A4}"/>
    <cellStyle name="Normal 8 9 3" xfId="4008" xr:uid="{1BCCF9F9-67E9-4560-8584-BA39AEB51F62}"/>
    <cellStyle name="Normal 8 9 3 2" xfId="5343" xr:uid="{9FB28374-65FB-4BDA-9DD5-BCA87E3BE818}"/>
    <cellStyle name="Normal 8 9 4" xfId="4009" xr:uid="{DAB0030E-04C8-4B0B-914E-C9A9D4609A1B}"/>
    <cellStyle name="Normal 8 9 4 2" xfId="4580" xr:uid="{A303CF8E-DD46-477C-ACEF-CAD53BF24BAD}"/>
    <cellStyle name="Normal 8 9 4 3" xfId="4690" xr:uid="{1CF8D5F8-A9A3-416F-9E0A-31846C6008DA}"/>
    <cellStyle name="Normal 8 9 4 4" xfId="4609" xr:uid="{1CBDA7BB-562A-4D21-A0A4-19DC7BFAB951}"/>
    <cellStyle name="Normal 8 9 5" xfId="4010" xr:uid="{2B01FEF6-5A7E-43ED-91B0-1823E4DBC05C}"/>
    <cellStyle name="Normal 9" xfId="68" xr:uid="{9B38EDCD-AF0C-4AC0-A930-8C330CFECC6F}"/>
    <cellStyle name="Normal 9 10" xfId="401" xr:uid="{51F0E9FE-1541-431D-96CB-0D2D62F62B14}"/>
    <cellStyle name="Normal 9 10 2" xfId="2229" xr:uid="{E4CF0B3C-60C3-4BDD-BD06-2B28EA5B79A5}"/>
    <cellStyle name="Normal 9 10 2 2" xfId="4011" xr:uid="{0365F37F-06E0-4001-A588-91A69B3FC754}"/>
    <cellStyle name="Normal 9 10 2 3" xfId="4012" xr:uid="{B7A8D112-C710-4D2F-9BC0-5D15FA5EB577}"/>
    <cellStyle name="Normal 9 10 2 4" xfId="4013" xr:uid="{53A4228D-D1B5-423F-B8DD-1645CF1B44F4}"/>
    <cellStyle name="Normal 9 10 3" xfId="4014" xr:uid="{BFB3BE59-38B3-4C3E-86D3-23DFB33A8FC3}"/>
    <cellStyle name="Normal 9 10 4" xfId="4015" xr:uid="{D8BD75C6-A8E8-42E2-B633-D9E72E505C6A}"/>
    <cellStyle name="Normal 9 10 5" xfId="4016" xr:uid="{0307580F-BFC0-493B-A820-45A0BEAD44F2}"/>
    <cellStyle name="Normal 9 11" xfId="2230" xr:uid="{5C6920BC-B12E-458C-9C6D-C90E456C589E}"/>
    <cellStyle name="Normal 9 11 2" xfId="4017" xr:uid="{73C2CB25-13D4-4CA2-9012-9D68422D22EA}"/>
    <cellStyle name="Normal 9 11 3" xfId="4018" xr:uid="{19FBD539-1BA8-4EBE-AC3D-4AF4E6288642}"/>
    <cellStyle name="Normal 9 11 4" xfId="4019" xr:uid="{7C99AA33-D970-47EC-A06A-10F11B4FF105}"/>
    <cellStyle name="Normal 9 12" xfId="4020" xr:uid="{BB596F84-9EF8-4DE3-81D1-2D35603DBE54}"/>
    <cellStyle name="Normal 9 12 2" xfId="4021" xr:uid="{6B1894A4-F1C1-4499-9C66-77376514E159}"/>
    <cellStyle name="Normal 9 12 3" xfId="4022" xr:uid="{7A9224D9-0951-4834-9985-36FBE744AD10}"/>
    <cellStyle name="Normal 9 12 4" xfId="4023" xr:uid="{05A4638D-24BC-45FD-9E9F-AAE98DE30154}"/>
    <cellStyle name="Normal 9 13" xfId="4024" xr:uid="{68FCA09A-00BF-483F-8498-BE6EF1C95D84}"/>
    <cellStyle name="Normal 9 13 2" xfId="4025" xr:uid="{4E774DA8-4860-4BCD-8B6F-5D7FE096AD43}"/>
    <cellStyle name="Normal 9 14" xfId="4026" xr:uid="{06F22222-C70C-4CFE-9ADC-3453E4DC0A72}"/>
    <cellStyle name="Normal 9 15" xfId="4027" xr:uid="{A41CA488-0AD9-41BE-84A5-5464638989A1}"/>
    <cellStyle name="Normal 9 16" xfId="4028" xr:uid="{5B63FA79-5E4C-45C8-A6A4-FB85C580C71B}"/>
    <cellStyle name="Normal 9 2" xfId="69" xr:uid="{6EA88C83-9123-4F9E-BE4E-FBF2FB34F38E}"/>
    <cellStyle name="Normal 9 2 2" xfId="402" xr:uid="{1BD3F40F-AFA9-4B9C-86C1-130E2DCED194}"/>
    <cellStyle name="Normal 9 2 2 2" xfId="4672" xr:uid="{2FD59C81-B25D-43D2-BF37-DFA993A9E994}"/>
    <cellStyle name="Normal 9 2 3" xfId="4561" xr:uid="{40BFC9CA-F050-4B24-9D72-D8BBA82FBF72}"/>
    <cellStyle name="Normal 9 3" xfId="167" xr:uid="{BCEA53C5-FBF2-4736-9F29-8D00D72D5D50}"/>
    <cellStyle name="Normal 9 3 10" xfId="4029" xr:uid="{55DE6968-9B8F-4376-A18A-F2360ACD428E}"/>
    <cellStyle name="Normal 9 3 11" xfId="4030" xr:uid="{5FAA9CD9-95E6-4B23-8DE1-C350224CDDF9}"/>
    <cellStyle name="Normal 9 3 2" xfId="168" xr:uid="{E092D452-D6ED-49AD-BA5B-BF47469E8419}"/>
    <cellStyle name="Normal 9 3 2 2" xfId="169" xr:uid="{FA39378F-1AEF-43A9-BA42-61E8B73CD377}"/>
    <cellStyle name="Normal 9 3 2 2 2" xfId="403" xr:uid="{737DA055-80DC-4392-AB88-B40151F6DAD6}"/>
    <cellStyle name="Normal 9 3 2 2 2 2" xfId="825" xr:uid="{DF13C44F-2FE2-4E59-9390-ACD7D7493682}"/>
    <cellStyle name="Normal 9 3 2 2 2 2 2" xfId="826" xr:uid="{6E92E76F-959C-4512-B538-11AC9B5075D7}"/>
    <cellStyle name="Normal 9 3 2 2 2 2 2 2" xfId="2231" xr:uid="{F5386B07-9748-4090-BCA1-4E54AE8FD9B7}"/>
    <cellStyle name="Normal 9 3 2 2 2 2 2 2 2" xfId="2232" xr:uid="{E0200971-DF22-4A2E-A2AB-4E959BA71291}"/>
    <cellStyle name="Normal 9 3 2 2 2 2 2 3" xfId="2233" xr:uid="{98926127-76A0-45C2-B92B-D2320FB2C008}"/>
    <cellStyle name="Normal 9 3 2 2 2 2 3" xfId="2234" xr:uid="{6E0D4D3C-AC7A-4660-9CE8-930B1BAA944A}"/>
    <cellStyle name="Normal 9 3 2 2 2 2 3 2" xfId="2235" xr:uid="{DBCA1806-7A32-41A7-8974-D40027692B74}"/>
    <cellStyle name="Normal 9 3 2 2 2 2 4" xfId="2236" xr:uid="{E3DDE7D8-995E-4AF7-A0C5-62E951285D61}"/>
    <cellStyle name="Normal 9 3 2 2 2 3" xfId="827" xr:uid="{CA15A7A7-B4C1-4AD3-8F42-C05060C49DBD}"/>
    <cellStyle name="Normal 9 3 2 2 2 3 2" xfId="2237" xr:uid="{2E67B311-4E67-4939-9C93-93AC5B54F5E0}"/>
    <cellStyle name="Normal 9 3 2 2 2 3 2 2" xfId="2238" xr:uid="{1AA67BB5-3343-4C97-A5A0-FAE34FB8CCF6}"/>
    <cellStyle name="Normal 9 3 2 2 2 3 3" xfId="2239" xr:uid="{19AD2D9B-45F5-4A61-A117-DD10AEB4A734}"/>
    <cellStyle name="Normal 9 3 2 2 2 3 4" xfId="4031" xr:uid="{5A2C001D-64F6-4195-BD79-AB1C2F7F48F5}"/>
    <cellStyle name="Normal 9 3 2 2 2 4" xfId="2240" xr:uid="{D6F62CCF-34DB-4C14-825A-A1FE62DC09F0}"/>
    <cellStyle name="Normal 9 3 2 2 2 4 2" xfId="2241" xr:uid="{BABC1DE8-C03B-4912-874D-2FA437864DDE}"/>
    <cellStyle name="Normal 9 3 2 2 2 5" xfId="2242" xr:uid="{EA335572-4692-421E-A9A0-178E5F1D2CA6}"/>
    <cellStyle name="Normal 9 3 2 2 2 6" xfId="4032" xr:uid="{4901123D-ECB9-4693-A1C5-45FB29DBA8D9}"/>
    <cellStyle name="Normal 9 3 2 2 3" xfId="404" xr:uid="{2E64830C-EDA8-4C68-8871-7A52EDE765CE}"/>
    <cellStyle name="Normal 9 3 2 2 3 2" xfId="828" xr:uid="{695ABE8A-1F9B-496B-8F9F-EE7D46258FBF}"/>
    <cellStyle name="Normal 9 3 2 2 3 2 2" xfId="829" xr:uid="{8BD198DA-F587-4971-A323-4600EBCED0FA}"/>
    <cellStyle name="Normal 9 3 2 2 3 2 2 2" xfId="2243" xr:uid="{BD494084-AAA4-407B-94BF-F30A841F3DA0}"/>
    <cellStyle name="Normal 9 3 2 2 3 2 2 2 2" xfId="2244" xr:uid="{C2A1912A-1531-4377-AD9A-0E58E93D3FEE}"/>
    <cellStyle name="Normal 9 3 2 2 3 2 2 3" xfId="2245" xr:uid="{E4805536-9EFE-440B-B419-5C60EC0ED2A2}"/>
    <cellStyle name="Normal 9 3 2 2 3 2 3" xfId="2246" xr:uid="{2DCD18F5-2A4B-47AD-9C7C-83AD04F253B0}"/>
    <cellStyle name="Normal 9 3 2 2 3 2 3 2" xfId="2247" xr:uid="{F0289C22-7AC8-4E2E-A73D-22FE0D417BCA}"/>
    <cellStyle name="Normal 9 3 2 2 3 2 4" xfId="2248" xr:uid="{089579B1-1BBD-491E-9088-8CA0A40E5697}"/>
    <cellStyle name="Normal 9 3 2 2 3 3" xfId="830" xr:uid="{AB12C0D8-A860-45D0-8646-75763C82488C}"/>
    <cellStyle name="Normal 9 3 2 2 3 3 2" xfId="2249" xr:uid="{AEFD25B7-15B7-46E8-A6F3-DF1535C8DB2A}"/>
    <cellStyle name="Normal 9 3 2 2 3 3 2 2" xfId="2250" xr:uid="{C86D7615-7114-49BF-ABBA-B4627CFEE485}"/>
    <cellStyle name="Normal 9 3 2 2 3 3 3" xfId="2251" xr:uid="{27752207-02B5-43C8-B8C6-769F578B36D6}"/>
    <cellStyle name="Normal 9 3 2 2 3 4" xfId="2252" xr:uid="{1530AEAA-540B-43A7-B827-645F9798D0A1}"/>
    <cellStyle name="Normal 9 3 2 2 3 4 2" xfId="2253" xr:uid="{B10211B9-4783-4B51-8C72-7CBEB4A7883D}"/>
    <cellStyle name="Normal 9 3 2 2 3 5" xfId="2254" xr:uid="{EDB7F7F4-4DA7-4F74-BF9B-92C2E344AE50}"/>
    <cellStyle name="Normal 9 3 2 2 4" xfId="831" xr:uid="{932C1E9F-F4F6-4CB1-90F3-C9DC26A9065D}"/>
    <cellStyle name="Normal 9 3 2 2 4 2" xfId="832" xr:uid="{BE2FA884-FB66-4C8E-8B5E-0C3062316CD4}"/>
    <cellStyle name="Normal 9 3 2 2 4 2 2" xfId="2255" xr:uid="{FAC7811D-15DD-4E88-A8D2-D26827B45D94}"/>
    <cellStyle name="Normal 9 3 2 2 4 2 2 2" xfId="2256" xr:uid="{9656C921-D7E9-485D-A4CE-68E93C62FDEA}"/>
    <cellStyle name="Normal 9 3 2 2 4 2 3" xfId="2257" xr:uid="{BC1F9993-EB02-44A9-9B85-69F2A24D808E}"/>
    <cellStyle name="Normal 9 3 2 2 4 3" xfId="2258" xr:uid="{4EE3009B-3BB8-400B-B8E4-AB5E87ED174F}"/>
    <cellStyle name="Normal 9 3 2 2 4 3 2" xfId="2259" xr:uid="{E74B1DE5-C06F-42F7-9FBC-3009F930443A}"/>
    <cellStyle name="Normal 9 3 2 2 4 4" xfId="2260" xr:uid="{52D54ED2-8F50-4656-89B3-BCE54C839B11}"/>
    <cellStyle name="Normal 9 3 2 2 5" xfId="833" xr:uid="{05DB77A3-6260-4DE9-8A64-84BB64EBF331}"/>
    <cellStyle name="Normal 9 3 2 2 5 2" xfId="2261" xr:uid="{74155073-673B-4121-B6F7-816266F57C9E}"/>
    <cellStyle name="Normal 9 3 2 2 5 2 2" xfId="2262" xr:uid="{69BC3144-ED08-4F84-AF92-FCD14317EB71}"/>
    <cellStyle name="Normal 9 3 2 2 5 3" xfId="2263" xr:uid="{4D10820B-454A-4EEC-AF87-F0A1708E4CCB}"/>
    <cellStyle name="Normal 9 3 2 2 5 4" xfId="4033" xr:uid="{27E90F12-A063-43C3-81A5-FB40F1DFB58E}"/>
    <cellStyle name="Normal 9 3 2 2 6" xfId="2264" xr:uid="{E9F49177-04B6-4CCF-9DE7-7CC907794647}"/>
    <cellStyle name="Normal 9 3 2 2 6 2" xfId="2265" xr:uid="{4799161C-D0BD-47EC-9EAE-9A8F310D9A8E}"/>
    <cellStyle name="Normal 9 3 2 2 7" xfId="2266" xr:uid="{24865A19-C45E-4C38-AD38-6BDC224091B0}"/>
    <cellStyle name="Normal 9 3 2 2 8" xfId="4034" xr:uid="{F4F91736-E598-431D-8953-445A65A24928}"/>
    <cellStyle name="Normal 9 3 2 3" xfId="405" xr:uid="{FE495399-0383-4E2C-8B75-7C6422A32D12}"/>
    <cellStyle name="Normal 9 3 2 3 2" xfId="834" xr:uid="{4DC33F65-15A9-4E80-86F0-BAAF16E2F358}"/>
    <cellStyle name="Normal 9 3 2 3 2 2" xfId="835" xr:uid="{A95C3998-E8EF-403D-A771-90ED871397F4}"/>
    <cellStyle name="Normal 9 3 2 3 2 2 2" xfId="2267" xr:uid="{B548E9C7-727E-4280-9F37-5FBAFB92F660}"/>
    <cellStyle name="Normal 9 3 2 3 2 2 2 2" xfId="2268" xr:uid="{61770175-7DAE-475A-B9F2-C7265BD17836}"/>
    <cellStyle name="Normal 9 3 2 3 2 2 3" xfId="2269" xr:uid="{595C52C2-0AD7-4D20-A061-9791BEE11F0F}"/>
    <cellStyle name="Normal 9 3 2 3 2 3" xfId="2270" xr:uid="{E0A42ABA-B360-4FF9-9EC5-AF4AAE95F64D}"/>
    <cellStyle name="Normal 9 3 2 3 2 3 2" xfId="2271" xr:uid="{AA56EC18-F09C-4C4C-8882-BAB52521E373}"/>
    <cellStyle name="Normal 9 3 2 3 2 4" xfId="2272" xr:uid="{FE14683C-25BD-4A58-B96A-461CA3585153}"/>
    <cellStyle name="Normal 9 3 2 3 3" xfId="836" xr:uid="{CE4B574C-7B3B-4083-AD27-27CFED106EB0}"/>
    <cellStyle name="Normal 9 3 2 3 3 2" xfId="2273" xr:uid="{3AD58E7F-08A3-4078-A25F-EFEBC9EEC083}"/>
    <cellStyle name="Normal 9 3 2 3 3 2 2" xfId="2274" xr:uid="{2A28EBBE-23CA-4826-B2A9-F484B3127987}"/>
    <cellStyle name="Normal 9 3 2 3 3 3" xfId="2275" xr:uid="{1B3BC297-9570-4CE5-B9A6-58BDE9653FE5}"/>
    <cellStyle name="Normal 9 3 2 3 3 4" xfId="4035" xr:uid="{5902D146-A11E-484A-88A5-CA4CC7DE5CC6}"/>
    <cellStyle name="Normal 9 3 2 3 4" xfId="2276" xr:uid="{31FBF659-D779-4659-BFCF-9BFCA2C02A71}"/>
    <cellStyle name="Normal 9 3 2 3 4 2" xfId="2277" xr:uid="{6BC3DC50-34ED-41B6-AA45-B15580A9FD3D}"/>
    <cellStyle name="Normal 9 3 2 3 5" xfId="2278" xr:uid="{AB2E92B9-DCC0-4C8B-AA91-D85A1A9B8837}"/>
    <cellStyle name="Normal 9 3 2 3 6" xfId="4036" xr:uid="{63396B63-0789-4BF1-BF39-8CDCCB0973B2}"/>
    <cellStyle name="Normal 9 3 2 4" xfId="406" xr:uid="{E051E1D1-8599-4E13-9A2C-222A068EB4EF}"/>
    <cellStyle name="Normal 9 3 2 4 2" xfId="837" xr:uid="{DA925B3E-ABA3-45A9-8D44-6C324D0E4A9A}"/>
    <cellStyle name="Normal 9 3 2 4 2 2" xfId="838" xr:uid="{1F42816B-DBB2-47E8-8B88-5134C7D95E38}"/>
    <cellStyle name="Normal 9 3 2 4 2 2 2" xfId="2279" xr:uid="{12D706DD-D06A-418C-9F9A-0F70EE2A3411}"/>
    <cellStyle name="Normal 9 3 2 4 2 2 2 2" xfId="2280" xr:uid="{2D586740-7F79-48D2-930A-07CC1C9526FE}"/>
    <cellStyle name="Normal 9 3 2 4 2 2 3" xfId="2281" xr:uid="{F7A64C52-AFFF-4442-873C-E2FCBA68D635}"/>
    <cellStyle name="Normal 9 3 2 4 2 3" xfId="2282" xr:uid="{FAAD525E-CE56-4058-AA8C-9963857D8DE7}"/>
    <cellStyle name="Normal 9 3 2 4 2 3 2" xfId="2283" xr:uid="{6F11028D-4ACD-47E5-BF4B-E0D71FB4D11B}"/>
    <cellStyle name="Normal 9 3 2 4 2 4" xfId="2284" xr:uid="{D5B841D1-FEF9-4EC1-B89E-71BF294D2F8E}"/>
    <cellStyle name="Normal 9 3 2 4 3" xfId="839" xr:uid="{CBEA0A8F-1982-44F3-B2C4-0CA66F88AEC8}"/>
    <cellStyle name="Normal 9 3 2 4 3 2" xfId="2285" xr:uid="{AE4A7A2B-A1E5-483E-8976-F089C2259325}"/>
    <cellStyle name="Normal 9 3 2 4 3 2 2" xfId="2286" xr:uid="{BF6F848E-ADBF-43FF-B8A3-D616C5DEC714}"/>
    <cellStyle name="Normal 9 3 2 4 3 3" xfId="2287" xr:uid="{DA4EA07A-B5BB-41A9-80EB-54E7B172E93C}"/>
    <cellStyle name="Normal 9 3 2 4 4" xfId="2288" xr:uid="{BD496A02-3220-45B8-A97E-4B48685A639D}"/>
    <cellStyle name="Normal 9 3 2 4 4 2" xfId="2289" xr:uid="{AAC8F0CE-112F-459E-AE6F-A4A7606BB818}"/>
    <cellStyle name="Normal 9 3 2 4 5" xfId="2290" xr:uid="{074DFABC-7E2E-49C1-B325-5D670EF176F5}"/>
    <cellStyle name="Normal 9 3 2 5" xfId="407" xr:uid="{674F49E2-1F69-4D06-98C1-6AD80D70DC99}"/>
    <cellStyle name="Normal 9 3 2 5 2" xfId="840" xr:uid="{D299536A-05E4-4E47-AF0A-DBA1540E9A79}"/>
    <cellStyle name="Normal 9 3 2 5 2 2" xfId="2291" xr:uid="{B9EBD4A7-B171-4667-A763-AAF51F556558}"/>
    <cellStyle name="Normal 9 3 2 5 2 2 2" xfId="2292" xr:uid="{BADC7632-F5AA-4B59-ABD5-7A33A4A4447E}"/>
    <cellStyle name="Normal 9 3 2 5 2 3" xfId="2293" xr:uid="{99DF263F-A60D-4D02-A69B-02555A80D866}"/>
    <cellStyle name="Normal 9 3 2 5 3" xfId="2294" xr:uid="{85F04661-AB57-46B1-A630-E9D05F54BACD}"/>
    <cellStyle name="Normal 9 3 2 5 3 2" xfId="2295" xr:uid="{6AC8172A-758C-45AD-87CE-884928B093ED}"/>
    <cellStyle name="Normal 9 3 2 5 4" xfId="2296" xr:uid="{041FCD3D-3CE0-42E5-80EF-8DB2DD87636A}"/>
    <cellStyle name="Normal 9 3 2 6" xfId="841" xr:uid="{9301D4D7-61E3-417F-9BC7-F586AB07D640}"/>
    <cellStyle name="Normal 9 3 2 6 2" xfId="2297" xr:uid="{CA6E1367-2CA0-4311-9E86-8D055406550F}"/>
    <cellStyle name="Normal 9 3 2 6 2 2" xfId="2298" xr:uid="{13EA3EEC-7AC0-4D8C-87E2-121045172959}"/>
    <cellStyle name="Normal 9 3 2 6 3" xfId="2299" xr:uid="{5BFCCBFB-5996-42E3-8A44-BE7FC8EA7425}"/>
    <cellStyle name="Normal 9 3 2 6 4" xfId="4037" xr:uid="{A5F2D663-DDB3-42E7-8AEA-E39D17A24545}"/>
    <cellStyle name="Normal 9 3 2 7" xfId="2300" xr:uid="{4327B295-6340-48E0-B1FA-4BD6649D803F}"/>
    <cellStyle name="Normal 9 3 2 7 2" xfId="2301" xr:uid="{8A8F302E-EA7E-4CFD-854E-1E1F105E2BB8}"/>
    <cellStyle name="Normal 9 3 2 8" xfId="2302" xr:uid="{151D5BAB-44A8-4D55-8389-6FEFA731A5D0}"/>
    <cellStyle name="Normal 9 3 2 9" xfId="4038" xr:uid="{81660323-1BF0-479A-9950-DA0C6B691C3D}"/>
    <cellStyle name="Normal 9 3 3" xfId="170" xr:uid="{8E54B5AB-37E7-492E-BC45-2FED17D1521E}"/>
    <cellStyle name="Normal 9 3 3 2" xfId="171" xr:uid="{2D3F7C77-3177-48D7-BB8C-AEF3F2CCC7C7}"/>
    <cellStyle name="Normal 9 3 3 2 2" xfId="842" xr:uid="{8287AF9F-3899-4B9F-B9BC-F22EFEAB96DE}"/>
    <cellStyle name="Normal 9 3 3 2 2 2" xfId="843" xr:uid="{E5C8051A-0151-44BE-B25A-1C7FACBCCC03}"/>
    <cellStyle name="Normal 9 3 3 2 2 2 2" xfId="2303" xr:uid="{EAF9B234-4C42-4850-AA6D-AAA943E3207C}"/>
    <cellStyle name="Normal 9 3 3 2 2 2 2 2" xfId="2304" xr:uid="{0DC7BED0-9B3F-4B7D-9C90-1CC39A4A0326}"/>
    <cellStyle name="Normal 9 3 3 2 2 2 3" xfId="2305" xr:uid="{B75942ED-0C9D-4BB6-9EE8-0FAB0061BF19}"/>
    <cellStyle name="Normal 9 3 3 2 2 3" xfId="2306" xr:uid="{47866F48-ED12-4604-BBAA-7E06F182278F}"/>
    <cellStyle name="Normal 9 3 3 2 2 3 2" xfId="2307" xr:uid="{597B4CDE-98A8-45C0-811F-F3F35F67532C}"/>
    <cellStyle name="Normal 9 3 3 2 2 4" xfId="2308" xr:uid="{18DF72FD-7FA2-41FE-B254-D1AAD2916470}"/>
    <cellStyle name="Normal 9 3 3 2 3" xfId="844" xr:uid="{D93AFD2A-BDAB-4BE0-87F0-2701A344FB7A}"/>
    <cellStyle name="Normal 9 3 3 2 3 2" xfId="2309" xr:uid="{9C9DFA3E-68A7-44BE-8208-F2F4CE379562}"/>
    <cellStyle name="Normal 9 3 3 2 3 2 2" xfId="2310" xr:uid="{A63CCD76-3E1B-45E8-9FB4-7280FDEFF945}"/>
    <cellStyle name="Normal 9 3 3 2 3 3" xfId="2311" xr:uid="{CB6B51C0-DB90-4D87-AB8E-D3D4C67C2E0F}"/>
    <cellStyle name="Normal 9 3 3 2 3 4" xfId="4039" xr:uid="{BDA522FB-16CF-44F4-B03B-B0697435A35D}"/>
    <cellStyle name="Normal 9 3 3 2 4" xfId="2312" xr:uid="{932FC64A-B21D-41FC-A28B-E5F1D56F01A5}"/>
    <cellStyle name="Normal 9 3 3 2 4 2" xfId="2313" xr:uid="{9C3648DF-F733-4D48-835E-A5E2DE998255}"/>
    <cellStyle name="Normal 9 3 3 2 5" xfId="2314" xr:uid="{D7AEC46E-FD5C-4698-AA6F-457E540A9E05}"/>
    <cellStyle name="Normal 9 3 3 2 6" xfId="4040" xr:uid="{A7BD61B8-E0FE-428E-ABA6-D659ADD592A8}"/>
    <cellStyle name="Normal 9 3 3 3" xfId="408" xr:uid="{411F12B4-D349-4040-896A-4BE19BEBA71E}"/>
    <cellStyle name="Normal 9 3 3 3 2" xfId="845" xr:uid="{ECD9F804-A043-4143-9615-2338CC6D2346}"/>
    <cellStyle name="Normal 9 3 3 3 2 2" xfId="846" xr:uid="{71FD7B3D-108C-4701-BB9C-4AEA1240D8DF}"/>
    <cellStyle name="Normal 9 3 3 3 2 2 2" xfId="2315" xr:uid="{604674FB-FDF0-49AB-9015-2ED5FC5B044F}"/>
    <cellStyle name="Normal 9 3 3 3 2 2 2 2" xfId="2316" xr:uid="{CFA32155-8AD1-48A5-B9AB-DB0EBFB719F0}"/>
    <cellStyle name="Normal 9 3 3 3 2 2 2 2 2" xfId="4765" xr:uid="{BC4E85A6-9F4C-4750-B039-08C30B56B273}"/>
    <cellStyle name="Normal 9 3 3 3 2 2 3" xfId="2317" xr:uid="{24DC85D4-BAB5-4538-BA18-C0CA3D2DA1A3}"/>
    <cellStyle name="Normal 9 3 3 3 2 2 3 2" xfId="4766" xr:uid="{1B1921F2-0C93-440A-9826-A5F2232641DD}"/>
    <cellStyle name="Normal 9 3 3 3 2 3" xfId="2318" xr:uid="{07375C50-C00B-49B9-9A34-2A763E37996B}"/>
    <cellStyle name="Normal 9 3 3 3 2 3 2" xfId="2319" xr:uid="{9453496C-0390-45D6-8545-A4BA61158392}"/>
    <cellStyle name="Normal 9 3 3 3 2 3 2 2" xfId="4768" xr:uid="{114E6A03-0EE9-4A5B-8D77-C5D3DEEEDC45}"/>
    <cellStyle name="Normal 9 3 3 3 2 3 3" xfId="4767" xr:uid="{C5B52548-7D0C-45BD-9098-CAB03029F049}"/>
    <cellStyle name="Normal 9 3 3 3 2 4" xfId="2320" xr:uid="{79EA3326-F142-43A1-B83E-CE07E9B98CBD}"/>
    <cellStyle name="Normal 9 3 3 3 2 4 2" xfId="4769" xr:uid="{960CFF5A-559C-44E7-AC9E-814E05CFBE90}"/>
    <cellStyle name="Normal 9 3 3 3 3" xfId="847" xr:uid="{BC39279E-D392-4367-9AB1-F30295F8F177}"/>
    <cellStyle name="Normal 9 3 3 3 3 2" xfId="2321" xr:uid="{67588D51-57D4-48C8-BC68-8D932BBA80FF}"/>
    <cellStyle name="Normal 9 3 3 3 3 2 2" xfId="2322" xr:uid="{0F932A00-9196-4EDE-8297-31E8AC6638A7}"/>
    <cellStyle name="Normal 9 3 3 3 3 2 2 2" xfId="4772" xr:uid="{42E6FFA6-06E1-42D8-BA1B-9CCB28D6D5AF}"/>
    <cellStyle name="Normal 9 3 3 3 3 2 3" xfId="4771" xr:uid="{79DE974E-1522-461E-A817-3F0A9BC7D671}"/>
    <cellStyle name="Normal 9 3 3 3 3 3" xfId="2323" xr:uid="{D1859087-C8F3-4BD1-98E5-01BE92913FAD}"/>
    <cellStyle name="Normal 9 3 3 3 3 3 2" xfId="4773" xr:uid="{93110244-50D8-4AB7-A1D2-1A0D209C8FA6}"/>
    <cellStyle name="Normal 9 3 3 3 3 4" xfId="4770" xr:uid="{B02F4241-DF92-43F9-B057-5A7F7B0EDEFD}"/>
    <cellStyle name="Normal 9 3 3 3 4" xfId="2324" xr:uid="{C8085751-9903-4006-BB86-60E42C183260}"/>
    <cellStyle name="Normal 9 3 3 3 4 2" xfId="2325" xr:uid="{A616036F-1B1B-4E1F-965B-33C2DF495AD6}"/>
    <cellStyle name="Normal 9 3 3 3 4 2 2" xfId="4775" xr:uid="{BB222D20-0895-4EE9-8847-E826DBF4EC39}"/>
    <cellStyle name="Normal 9 3 3 3 4 3" xfId="4774" xr:uid="{70433325-613C-46D4-B0DE-9BE5FA432963}"/>
    <cellStyle name="Normal 9 3 3 3 5" xfId="2326" xr:uid="{40594401-716D-4AD9-B726-762264FDD7DD}"/>
    <cellStyle name="Normal 9 3 3 3 5 2" xfId="4776" xr:uid="{5A3C8441-0F1B-4C9E-BEAB-98E806CCA46B}"/>
    <cellStyle name="Normal 9 3 3 4" xfId="409" xr:uid="{1EDD643A-C194-45D2-8044-8E89353E23B2}"/>
    <cellStyle name="Normal 9 3 3 4 2" xfId="848" xr:uid="{41CC8942-237F-4172-9BB5-B23ED35182B8}"/>
    <cellStyle name="Normal 9 3 3 4 2 2" xfId="2327" xr:uid="{E4FB1B8C-7B00-4154-914B-4AA3852F0ECA}"/>
    <cellStyle name="Normal 9 3 3 4 2 2 2" xfId="2328" xr:uid="{F9565D36-5939-42AE-8374-2FA2536C92BF}"/>
    <cellStyle name="Normal 9 3 3 4 2 2 2 2" xfId="4780" xr:uid="{8712662C-D747-41E9-9B9A-5816FD46112F}"/>
    <cellStyle name="Normal 9 3 3 4 2 2 3" xfId="4779" xr:uid="{0AA7BA1B-3618-4A81-A6BA-C499F9C97580}"/>
    <cellStyle name="Normal 9 3 3 4 2 3" xfId="2329" xr:uid="{3D2AE19D-EE65-425A-B27F-D3DEACB89603}"/>
    <cellStyle name="Normal 9 3 3 4 2 3 2" xfId="4781" xr:uid="{F8A47CA6-CD68-4E92-9BE7-9126D6126452}"/>
    <cellStyle name="Normal 9 3 3 4 2 4" xfId="4778" xr:uid="{BE104761-AB6F-4CB4-9628-7D184CEDCDA8}"/>
    <cellStyle name="Normal 9 3 3 4 3" xfId="2330" xr:uid="{24907ED2-7D9F-4840-BF29-4FE6031E745D}"/>
    <cellStyle name="Normal 9 3 3 4 3 2" xfId="2331" xr:uid="{03506BED-0B42-4A1D-8670-8A0BA337BAB2}"/>
    <cellStyle name="Normal 9 3 3 4 3 2 2" xfId="4783" xr:uid="{4AB29793-889A-4855-89CF-4FA103D7A1CC}"/>
    <cellStyle name="Normal 9 3 3 4 3 3" xfId="4782" xr:uid="{BAFDF069-F634-4D90-B9F3-0387B49EE94F}"/>
    <cellStyle name="Normal 9 3 3 4 4" xfId="2332" xr:uid="{611AF6E4-F044-4E27-A78E-C372D96165CC}"/>
    <cellStyle name="Normal 9 3 3 4 4 2" xfId="4784" xr:uid="{F9C3310B-96C7-4BD7-A399-4F1319353306}"/>
    <cellStyle name="Normal 9 3 3 4 5" xfId="4777" xr:uid="{E236418D-A5DA-41E2-98E5-3DAAF7E799DD}"/>
    <cellStyle name="Normal 9 3 3 5" xfId="849" xr:uid="{F27D1AAD-5294-49F3-BB18-56F8562B1524}"/>
    <cellStyle name="Normal 9 3 3 5 2" xfId="2333" xr:uid="{CD798B40-66E8-4B2A-AEE4-4017B05C814B}"/>
    <cellStyle name="Normal 9 3 3 5 2 2" xfId="2334" xr:uid="{F9168E48-93C6-4A47-8554-4AF7A84296DA}"/>
    <cellStyle name="Normal 9 3 3 5 2 2 2" xfId="4787" xr:uid="{7E2CA7BF-1009-47EC-9291-34595F836D01}"/>
    <cellStyle name="Normal 9 3 3 5 2 3" xfId="4786" xr:uid="{93F64011-770D-4A06-B512-8E90E9343E58}"/>
    <cellStyle name="Normal 9 3 3 5 3" xfId="2335" xr:uid="{3276A0CA-7065-4DFC-96D3-B6AE56F118D8}"/>
    <cellStyle name="Normal 9 3 3 5 3 2" xfId="4788" xr:uid="{3B0203ED-5D6B-4F11-A000-580D76F5FB8C}"/>
    <cellStyle name="Normal 9 3 3 5 4" xfId="4041" xr:uid="{1FC813AA-444A-462E-B62F-5DDE18D7885F}"/>
    <cellStyle name="Normal 9 3 3 5 4 2" xfId="4789" xr:uid="{23E012FC-D11F-4090-9EFD-04EFD2394E72}"/>
    <cellStyle name="Normal 9 3 3 5 5" xfId="4785" xr:uid="{BAB09CF0-AD36-4C30-8FE9-C9143921E14C}"/>
    <cellStyle name="Normal 9 3 3 6" xfId="2336" xr:uid="{0C033AAE-06E4-4AF9-8C1D-5AF754CA258B}"/>
    <cellStyle name="Normal 9 3 3 6 2" xfId="2337" xr:uid="{A300DB70-0FEB-46B8-835C-03B00CB8C4AC}"/>
    <cellStyle name="Normal 9 3 3 6 2 2" xfId="4791" xr:uid="{685209FB-E459-408D-9603-9DD01A3D9187}"/>
    <cellStyle name="Normal 9 3 3 6 3" xfId="4790" xr:uid="{A004383F-A579-4303-B144-BE13C65F2140}"/>
    <cellStyle name="Normal 9 3 3 7" xfId="2338" xr:uid="{9534FB7E-0360-4520-ACAB-09F0CC495957}"/>
    <cellStyle name="Normal 9 3 3 7 2" xfId="4792" xr:uid="{DEAD3DC6-40F3-4B7D-907B-45DACB15F08B}"/>
    <cellStyle name="Normal 9 3 3 8" xfId="4042" xr:uid="{F887E44A-D5C3-4534-AEFA-FE66D4896753}"/>
    <cellStyle name="Normal 9 3 3 8 2" xfId="4793" xr:uid="{87072F06-6165-4482-A3BD-D57EC43A094A}"/>
    <cellStyle name="Normal 9 3 4" xfId="172" xr:uid="{14DD88EA-8941-4175-A058-67BB538E981E}"/>
    <cellStyle name="Normal 9 3 4 2" xfId="450" xr:uid="{2C37A97C-9A25-4093-8989-5CDECCABBCD4}"/>
    <cellStyle name="Normal 9 3 4 2 2" xfId="850" xr:uid="{D1AF58FD-973D-4E7F-A247-03D1D522E543}"/>
    <cellStyle name="Normal 9 3 4 2 2 2" xfId="2339" xr:uid="{ABCFD496-CAA0-4502-A851-EE78DF1FE4F8}"/>
    <cellStyle name="Normal 9 3 4 2 2 2 2" xfId="2340" xr:uid="{41489878-7CAD-4F8B-98E0-4281C5B3BF6C}"/>
    <cellStyle name="Normal 9 3 4 2 2 2 2 2" xfId="4798" xr:uid="{640E875B-8E6A-46CF-A4E5-980116BF2641}"/>
    <cellStyle name="Normal 9 3 4 2 2 2 3" xfId="4797" xr:uid="{1D0E183B-7271-4233-90DD-46994CBF0717}"/>
    <cellStyle name="Normal 9 3 4 2 2 3" xfId="2341" xr:uid="{835E6244-6295-46F6-A5FC-E12AF10C0E09}"/>
    <cellStyle name="Normal 9 3 4 2 2 3 2" xfId="4799" xr:uid="{A94EF346-3262-4EF2-A5A8-0418659D44F3}"/>
    <cellStyle name="Normal 9 3 4 2 2 4" xfId="4043" xr:uid="{AEA7B908-347D-4F8F-8941-61035C26C440}"/>
    <cellStyle name="Normal 9 3 4 2 2 4 2" xfId="4800" xr:uid="{8AA8AD5D-CC71-470E-BB64-DBAD18608D4C}"/>
    <cellStyle name="Normal 9 3 4 2 2 5" xfId="4796" xr:uid="{F82D8458-3B8B-4B98-8701-FC671423EA6D}"/>
    <cellStyle name="Normal 9 3 4 2 3" xfId="2342" xr:uid="{33266648-E1B3-48CA-B350-69DD425C1B0C}"/>
    <cellStyle name="Normal 9 3 4 2 3 2" xfId="2343" xr:uid="{4FDFA69B-B532-46F5-BD6B-A0F4C685E923}"/>
    <cellStyle name="Normal 9 3 4 2 3 2 2" xfId="4802" xr:uid="{61FB4512-00FE-46F1-B6D5-3061DF0DDEA2}"/>
    <cellStyle name="Normal 9 3 4 2 3 3" xfId="4801" xr:uid="{1B784F5F-4623-4616-9D81-86A1825BDAD4}"/>
    <cellStyle name="Normal 9 3 4 2 4" xfId="2344" xr:uid="{F1F65666-C096-4595-B4E8-8883F7AB91C9}"/>
    <cellStyle name="Normal 9 3 4 2 4 2" xfId="4803" xr:uid="{325677D0-9DA5-4F0A-870C-A02800DEF743}"/>
    <cellStyle name="Normal 9 3 4 2 5" xfId="4044" xr:uid="{ED0DEAAF-5E95-45F8-9B67-ED4ED1813D4C}"/>
    <cellStyle name="Normal 9 3 4 2 5 2" xfId="4804" xr:uid="{9187D3B1-B312-41E6-B09D-086AAB5F831B}"/>
    <cellStyle name="Normal 9 3 4 2 6" xfId="4795" xr:uid="{D777A4D7-F963-4349-8EB6-B403B9990CEA}"/>
    <cellStyle name="Normal 9 3 4 3" xfId="851" xr:uid="{5E827812-CB5F-4CA8-84F6-871250FFE26A}"/>
    <cellStyle name="Normal 9 3 4 3 2" xfId="2345" xr:uid="{2FF85E1D-FF21-4800-828F-C0F16596F156}"/>
    <cellStyle name="Normal 9 3 4 3 2 2" xfId="2346" xr:uid="{649813BB-5786-41DB-AD20-6912E7755B4C}"/>
    <cellStyle name="Normal 9 3 4 3 2 2 2" xfId="4807" xr:uid="{98A803AA-732C-4D64-A6AF-B43D7DBBAF6F}"/>
    <cellStyle name="Normal 9 3 4 3 2 3" xfId="4806" xr:uid="{644E5DC6-7DAC-4A81-A7A3-C4C2BF43107F}"/>
    <cellStyle name="Normal 9 3 4 3 3" xfId="2347" xr:uid="{57172D49-6689-4F96-967C-567CF25059E3}"/>
    <cellStyle name="Normal 9 3 4 3 3 2" xfId="4808" xr:uid="{413E95CA-4813-42C8-AEFF-4F930372629F}"/>
    <cellStyle name="Normal 9 3 4 3 4" xfId="4045" xr:uid="{8F2D6371-027D-4B53-8E66-F99CBF79A9B1}"/>
    <cellStyle name="Normal 9 3 4 3 4 2" xfId="4809" xr:uid="{7B656E4F-A45F-4C97-AC01-CE86067D0BE6}"/>
    <cellStyle name="Normal 9 3 4 3 5" xfId="4805" xr:uid="{305BC6FC-B67B-4A22-8FCC-DCC34C9A9196}"/>
    <cellStyle name="Normal 9 3 4 4" xfId="2348" xr:uid="{D9B7165D-40B8-49AF-B560-CCBE079EBA4E}"/>
    <cellStyle name="Normal 9 3 4 4 2" xfId="2349" xr:uid="{3216B353-5B7D-4A7E-835F-8032D3BE217C}"/>
    <cellStyle name="Normal 9 3 4 4 2 2" xfId="4811" xr:uid="{AD4348BD-16E7-4CDC-9C38-E5F884EE56A6}"/>
    <cellStyle name="Normal 9 3 4 4 3" xfId="4046" xr:uid="{7FAC9554-8FA9-4782-BF18-6AEA97274968}"/>
    <cellStyle name="Normal 9 3 4 4 3 2" xfId="4812" xr:uid="{B61ED467-E672-4E21-9C28-4AD977C66AE9}"/>
    <cellStyle name="Normal 9 3 4 4 4" xfId="4047" xr:uid="{B2B2856F-674B-4A90-A609-B44B1FDA944B}"/>
    <cellStyle name="Normal 9 3 4 4 4 2" xfId="4813" xr:uid="{A7FADF1D-AD07-499D-89FD-1020E7F8FD97}"/>
    <cellStyle name="Normal 9 3 4 4 5" xfId="4810" xr:uid="{754DFD8C-1D5F-4746-9DF1-A43C96CC6962}"/>
    <cellStyle name="Normal 9 3 4 5" xfId="2350" xr:uid="{2083E6B5-D95D-4069-A1E5-414AC917423C}"/>
    <cellStyle name="Normal 9 3 4 5 2" xfId="4814" xr:uid="{3CB43EC5-7AEE-49B4-BB4D-FE57B9F4D58D}"/>
    <cellStyle name="Normal 9 3 4 6" xfId="4048" xr:uid="{16841278-BF6A-47C5-8478-BCB31AAADB85}"/>
    <cellStyle name="Normal 9 3 4 6 2" xfId="4815" xr:uid="{1618209E-8C8E-469D-9C8A-C327DDECAC96}"/>
    <cellStyle name="Normal 9 3 4 7" xfId="4049" xr:uid="{A6118665-E822-4E6F-A19E-EB8991168661}"/>
    <cellStyle name="Normal 9 3 4 7 2" xfId="4816" xr:uid="{9703F0F3-AEEA-4259-8633-F6FEFD21774F}"/>
    <cellStyle name="Normal 9 3 4 8" xfId="4794" xr:uid="{88751224-AFDC-4580-A2D2-001C67156605}"/>
    <cellStyle name="Normal 9 3 5" xfId="410" xr:uid="{8F56814B-31D3-4609-A209-3451803C6F6C}"/>
    <cellStyle name="Normal 9 3 5 2" xfId="852" xr:uid="{42E448FB-F79B-4CA6-A769-6F2B0851AA62}"/>
    <cellStyle name="Normal 9 3 5 2 2" xfId="853" xr:uid="{EF97DF67-C226-456A-BD4D-A2EC0B8925FA}"/>
    <cellStyle name="Normal 9 3 5 2 2 2" xfId="2351" xr:uid="{7A076EBE-FA70-4482-BDCB-A35E493E5C7A}"/>
    <cellStyle name="Normal 9 3 5 2 2 2 2" xfId="2352" xr:uid="{E263597F-9788-4034-9091-B9A8A4C8AAA3}"/>
    <cellStyle name="Normal 9 3 5 2 2 2 2 2" xfId="4821" xr:uid="{EA333711-5A1E-4014-9391-0D8984E82A0A}"/>
    <cellStyle name="Normal 9 3 5 2 2 2 3" xfId="4820" xr:uid="{84B2B407-ACB3-47FE-ACF0-35205DBD291D}"/>
    <cellStyle name="Normal 9 3 5 2 2 3" xfId="2353" xr:uid="{8CA7C70A-AD6F-45DB-A88F-92C86967E026}"/>
    <cellStyle name="Normal 9 3 5 2 2 3 2" xfId="4822" xr:uid="{4E034E90-C9D5-43FF-9232-44DC3E2CB583}"/>
    <cellStyle name="Normal 9 3 5 2 2 4" xfId="4819" xr:uid="{FACF1D23-0F6A-49A2-B3AA-B37F77F7A228}"/>
    <cellStyle name="Normal 9 3 5 2 3" xfId="2354" xr:uid="{3AEDB811-180B-436D-8486-D272230024BE}"/>
    <cellStyle name="Normal 9 3 5 2 3 2" xfId="2355" xr:uid="{988923BA-8896-4D1C-8D65-6784A7809750}"/>
    <cellStyle name="Normal 9 3 5 2 3 2 2" xfId="4824" xr:uid="{E74BB3CD-B0FE-4B2C-9C88-F363FA27E2DF}"/>
    <cellStyle name="Normal 9 3 5 2 3 3" xfId="4823" xr:uid="{2ED920BB-568B-4497-8786-F658F9AB11CF}"/>
    <cellStyle name="Normal 9 3 5 2 4" xfId="2356" xr:uid="{AB82D590-E882-4DE8-B938-472868FAAEAB}"/>
    <cellStyle name="Normal 9 3 5 2 4 2" xfId="4825" xr:uid="{DCBB302C-6070-4FE7-83F9-3DE517453F9E}"/>
    <cellStyle name="Normal 9 3 5 2 5" xfId="4818" xr:uid="{F1470577-A833-4102-A69C-C95EFD0AA4B9}"/>
    <cellStyle name="Normal 9 3 5 3" xfId="854" xr:uid="{23485C51-2AE9-4197-9A95-DEAAE12FB914}"/>
    <cellStyle name="Normal 9 3 5 3 2" xfId="2357" xr:uid="{9BD82203-D0C3-4E61-9C9E-B9022CA302C3}"/>
    <cellStyle name="Normal 9 3 5 3 2 2" xfId="2358" xr:uid="{5F67B031-41AA-4C8C-8D36-4C83490C4058}"/>
    <cellStyle name="Normal 9 3 5 3 2 2 2" xfId="4828" xr:uid="{43BC20E2-43EF-411A-9E9C-59AB422D4E06}"/>
    <cellStyle name="Normal 9 3 5 3 2 3" xfId="4827" xr:uid="{2B17FBFF-3FE9-45DF-BF55-7E6E7A475D85}"/>
    <cellStyle name="Normal 9 3 5 3 3" xfId="2359" xr:uid="{3F88F41F-70AA-46B3-9679-169466DA62AD}"/>
    <cellStyle name="Normal 9 3 5 3 3 2" xfId="4829" xr:uid="{88A6994C-A0BC-445D-A7BB-80A3ECC3ABEB}"/>
    <cellStyle name="Normal 9 3 5 3 4" xfId="4050" xr:uid="{9D0E3E67-6E93-4567-9BD3-01D8B9513FF4}"/>
    <cellStyle name="Normal 9 3 5 3 4 2" xfId="4830" xr:uid="{51D7A7BD-50DC-4DF9-A784-2AC16631C885}"/>
    <cellStyle name="Normal 9 3 5 3 5" xfId="4826" xr:uid="{0CADC810-274F-4414-ABD0-BDFA916B71F6}"/>
    <cellStyle name="Normal 9 3 5 4" xfId="2360" xr:uid="{7857DCA8-C4C3-44C8-9D28-89A0514F9C92}"/>
    <cellStyle name="Normal 9 3 5 4 2" xfId="2361" xr:uid="{ED9CE12A-70FE-4422-AF36-74D148CF19D2}"/>
    <cellStyle name="Normal 9 3 5 4 2 2" xfId="4832" xr:uid="{7184F579-6D95-4A71-BF96-1DB1BCC9C38D}"/>
    <cellStyle name="Normal 9 3 5 4 3" xfId="4831" xr:uid="{1655CFA3-CF1D-4BC6-A0F5-5EE829F358C4}"/>
    <cellStyle name="Normal 9 3 5 5" xfId="2362" xr:uid="{157B7372-8971-4FA4-8AD3-81D97919CA6B}"/>
    <cellStyle name="Normal 9 3 5 5 2" xfId="4833" xr:uid="{9B693D40-A0BD-4B41-AFC2-084CC4C3CDB8}"/>
    <cellStyle name="Normal 9 3 5 6" xfId="4051" xr:uid="{488612DC-3FEA-40ED-9E16-EFA9E7FDDAF4}"/>
    <cellStyle name="Normal 9 3 5 6 2" xfId="4834" xr:uid="{A5EF010E-8A74-4EA8-9B4D-275CC1F4C2D1}"/>
    <cellStyle name="Normal 9 3 5 7" xfId="4817" xr:uid="{37CEE19B-6CBB-4D0B-878D-EBDEB3ED63B1}"/>
    <cellStyle name="Normal 9 3 6" xfId="411" xr:uid="{45F3B236-2D5F-4DB6-B75C-1C09C06655CF}"/>
    <cellStyle name="Normal 9 3 6 2" xfId="855" xr:uid="{628B8EDF-4D3D-4AFC-A803-F4A996FB1E3E}"/>
    <cellStyle name="Normal 9 3 6 2 2" xfId="2363" xr:uid="{622C0972-56D6-43FF-9A0A-6884F40473C0}"/>
    <cellStyle name="Normal 9 3 6 2 2 2" xfId="2364" xr:uid="{57B17C61-9F18-42C7-9EA8-6FBD8DE16A97}"/>
    <cellStyle name="Normal 9 3 6 2 2 2 2" xfId="4838" xr:uid="{BAC5D8C7-B102-4FF4-A6BE-CCE96B34D6D6}"/>
    <cellStyle name="Normal 9 3 6 2 2 3" xfId="4837" xr:uid="{97EF21EE-01EC-4A1B-8BE0-14F8166F1703}"/>
    <cellStyle name="Normal 9 3 6 2 3" xfId="2365" xr:uid="{072E4935-35C6-4120-B676-6E092B243259}"/>
    <cellStyle name="Normal 9 3 6 2 3 2" xfId="4839" xr:uid="{E8DFACAE-E587-4799-A8D0-511107A12CD3}"/>
    <cellStyle name="Normal 9 3 6 2 4" xfId="4052" xr:uid="{041545BF-895A-403F-B059-C345B634AB21}"/>
    <cellStyle name="Normal 9 3 6 2 4 2" xfId="4840" xr:uid="{C9C814F7-25A0-4A58-8CAB-8FCF06E9B023}"/>
    <cellStyle name="Normal 9 3 6 2 5" xfId="4836" xr:uid="{CC4137C4-B2CD-4EFB-A05C-6F0DD65EBEDB}"/>
    <cellStyle name="Normal 9 3 6 3" xfId="2366" xr:uid="{43C0DA58-8A51-482D-ABBE-ECB7063730B3}"/>
    <cellStyle name="Normal 9 3 6 3 2" xfId="2367" xr:uid="{912781F3-EFBD-4494-BFA9-E43882DDB973}"/>
    <cellStyle name="Normal 9 3 6 3 2 2" xfId="4842" xr:uid="{EFFCD815-3943-4A3D-A9DB-CD14A24533CA}"/>
    <cellStyle name="Normal 9 3 6 3 3" xfId="4841" xr:uid="{A7655E57-D15E-4A7D-8947-593C7153268C}"/>
    <cellStyle name="Normal 9 3 6 4" xfId="2368" xr:uid="{917CFAA0-A4F3-4EEF-A44C-32212DCA5D32}"/>
    <cellStyle name="Normal 9 3 6 4 2" xfId="4843" xr:uid="{16169FCF-0859-41ED-8228-AD1E12C8728A}"/>
    <cellStyle name="Normal 9 3 6 5" xfId="4053" xr:uid="{16416F1B-7E44-4CF1-9038-0B33EAC26847}"/>
    <cellStyle name="Normal 9 3 6 5 2" xfId="4844" xr:uid="{583376A3-A612-4B6A-B982-12C39AF2229B}"/>
    <cellStyle name="Normal 9 3 6 6" xfId="4835" xr:uid="{3A4AA876-59EF-42B8-884E-ACAA504AC499}"/>
    <cellStyle name="Normal 9 3 7" xfId="856" xr:uid="{8372FBD4-5863-441F-8EA5-56229D37ABD4}"/>
    <cellStyle name="Normal 9 3 7 2" xfId="2369" xr:uid="{3C7072CF-2723-480B-B2D8-641BDD0BC264}"/>
    <cellStyle name="Normal 9 3 7 2 2" xfId="2370" xr:uid="{2A304F06-CC0B-470C-9AC1-B3B59F0094E3}"/>
    <cellStyle name="Normal 9 3 7 2 2 2" xfId="4847" xr:uid="{72188448-937D-4A1A-9004-62CA069BAC7E}"/>
    <cellStyle name="Normal 9 3 7 2 3" xfId="4846" xr:uid="{684A4149-9166-475C-A967-7A9AA98A9587}"/>
    <cellStyle name="Normal 9 3 7 3" xfId="2371" xr:uid="{C6A37A1F-B28A-4D55-A043-6080379D401B}"/>
    <cellStyle name="Normal 9 3 7 3 2" xfId="4848" xr:uid="{076A65BF-B7CD-450B-9FC7-7605BEC528E7}"/>
    <cellStyle name="Normal 9 3 7 4" xfId="4054" xr:uid="{E8003CCE-F789-457A-B966-70EA2A493A9B}"/>
    <cellStyle name="Normal 9 3 7 4 2" xfId="4849" xr:uid="{AF38B322-A41F-4CF6-A19F-5B8FCA9CC050}"/>
    <cellStyle name="Normal 9 3 7 5" xfId="4845" xr:uid="{F3AFFD74-AEDE-48B8-B79F-EC668F88E2E1}"/>
    <cellStyle name="Normal 9 3 8" xfId="2372" xr:uid="{08C3AABC-8412-4B85-9519-3E5B897392CF}"/>
    <cellStyle name="Normal 9 3 8 2" xfId="2373" xr:uid="{1F18061B-ACC6-4421-A1BF-CC0C60E38600}"/>
    <cellStyle name="Normal 9 3 8 2 2" xfId="4851" xr:uid="{C4C27F56-2F89-4964-9133-D92E2EECBAE7}"/>
    <cellStyle name="Normal 9 3 8 3" xfId="4055" xr:uid="{BCF860AC-54B1-4B53-B845-06EC5F3C7888}"/>
    <cellStyle name="Normal 9 3 8 3 2" xfId="4852" xr:uid="{196B9BD7-F49E-49D5-9BB1-3CFFC568369E}"/>
    <cellStyle name="Normal 9 3 8 4" xfId="4056" xr:uid="{AFC46911-FBF9-4E32-8622-F74BDACA94C8}"/>
    <cellStyle name="Normal 9 3 8 4 2" xfId="4853" xr:uid="{AFA483D3-FEF9-4A4D-A458-D6B9076A9CB6}"/>
    <cellStyle name="Normal 9 3 8 5" xfId="4850" xr:uid="{9BBBFC97-CA31-48B0-B272-9288F02CD2E8}"/>
    <cellStyle name="Normal 9 3 9" xfId="2374" xr:uid="{149785D3-D4A7-4B82-AC29-3368EBC623C4}"/>
    <cellStyle name="Normal 9 3 9 2" xfId="4854" xr:uid="{5DCB1E5A-1108-46A1-9407-0EDB2F3E56C5}"/>
    <cellStyle name="Normal 9 4" xfId="173" xr:uid="{06C7D903-CDB9-4FB4-9075-2C7AD8EDC723}"/>
    <cellStyle name="Normal 9 4 10" xfId="4057" xr:uid="{74CE2889-E57C-4B3D-8C47-06C0E7B68E55}"/>
    <cellStyle name="Normal 9 4 10 2" xfId="4856" xr:uid="{BE99A0C5-80CF-42CB-8D67-FFD61735D597}"/>
    <cellStyle name="Normal 9 4 11" xfId="4058" xr:uid="{EA8DE1C2-5212-41C4-8EE8-4F9A4E894EFA}"/>
    <cellStyle name="Normal 9 4 11 2" xfId="4857" xr:uid="{A202B6A9-9040-42D3-B203-2CA4E9C0F003}"/>
    <cellStyle name="Normal 9 4 12" xfId="4855" xr:uid="{A85321C4-EE01-4DB8-9BBB-146B2E7B0228}"/>
    <cellStyle name="Normal 9 4 2" xfId="174" xr:uid="{7BE0C1AC-87C5-47CE-A9FD-7EDF8066E093}"/>
    <cellStyle name="Normal 9 4 2 10" xfId="4858" xr:uid="{35F775B7-AD36-4EF2-A0CA-A878887B48D0}"/>
    <cellStyle name="Normal 9 4 2 2" xfId="175" xr:uid="{1588CBA8-3FFA-4499-8F7D-63AB0CC48349}"/>
    <cellStyle name="Normal 9 4 2 2 2" xfId="412" xr:uid="{D281FBF1-A452-4AA3-8B3D-D2AF483CAD29}"/>
    <cellStyle name="Normal 9 4 2 2 2 2" xfId="857" xr:uid="{C708E2E4-D51A-4FA5-9E8D-AC3844C2A39E}"/>
    <cellStyle name="Normal 9 4 2 2 2 2 2" xfId="2375" xr:uid="{5505F088-4425-45C0-8548-94DAE3778A06}"/>
    <cellStyle name="Normal 9 4 2 2 2 2 2 2" xfId="2376" xr:uid="{17BD4195-32F6-498B-BA58-7C3D465E0B6B}"/>
    <cellStyle name="Normal 9 4 2 2 2 2 2 2 2" xfId="4863" xr:uid="{43A910F7-90BB-4D9C-992A-5AD275392D5B}"/>
    <cellStyle name="Normal 9 4 2 2 2 2 2 3" xfId="4862" xr:uid="{2194F54D-4EE5-4251-8491-403733E61A6C}"/>
    <cellStyle name="Normal 9 4 2 2 2 2 3" xfId="2377" xr:uid="{967D83BA-570B-463B-AE6C-2B624917808F}"/>
    <cellStyle name="Normal 9 4 2 2 2 2 3 2" xfId="4864" xr:uid="{03F601E1-12E7-40FA-8143-C11F6FD928B6}"/>
    <cellStyle name="Normal 9 4 2 2 2 2 4" xfId="4059" xr:uid="{5DBD78BB-657C-46BA-9066-77734BC979BE}"/>
    <cellStyle name="Normal 9 4 2 2 2 2 4 2" xfId="4865" xr:uid="{79C7FD5C-111F-419A-8F12-487FAA6B1480}"/>
    <cellStyle name="Normal 9 4 2 2 2 2 5" xfId="4861" xr:uid="{B61AA401-505F-491F-B056-F406947116FC}"/>
    <cellStyle name="Normal 9 4 2 2 2 3" xfId="2378" xr:uid="{8EF5BADD-5335-43A8-9F28-8C8D6285B468}"/>
    <cellStyle name="Normal 9 4 2 2 2 3 2" xfId="2379" xr:uid="{1C860677-82D1-4716-BBCB-B1E6B998966E}"/>
    <cellStyle name="Normal 9 4 2 2 2 3 2 2" xfId="4867" xr:uid="{EAF1163C-0006-4CB8-990E-236A7AFD09FE}"/>
    <cellStyle name="Normal 9 4 2 2 2 3 3" xfId="4060" xr:uid="{BA6D7E5A-7C9C-42CE-9ADD-0B1C690DBEE6}"/>
    <cellStyle name="Normal 9 4 2 2 2 3 3 2" xfId="4868" xr:uid="{7283910D-8AA4-49E0-A571-71D1F524CD55}"/>
    <cellStyle name="Normal 9 4 2 2 2 3 4" xfId="4061" xr:uid="{D64F5789-0635-4B32-BE36-08EB0E11FB82}"/>
    <cellStyle name="Normal 9 4 2 2 2 3 4 2" xfId="4869" xr:uid="{026C93DD-863B-4318-A03A-1129E4228EC7}"/>
    <cellStyle name="Normal 9 4 2 2 2 3 5" xfId="4866" xr:uid="{611E087B-EFED-4AB3-8410-F1E60C38B387}"/>
    <cellStyle name="Normal 9 4 2 2 2 4" xfId="2380" xr:uid="{7ABBAC64-AE14-416B-8F27-249D165BB5A7}"/>
    <cellStyle name="Normal 9 4 2 2 2 4 2" xfId="4870" xr:uid="{F19E8378-A506-4E4F-A529-0F9A3BAD93EF}"/>
    <cellStyle name="Normal 9 4 2 2 2 5" xfId="4062" xr:uid="{E23B74C2-CD46-4307-B55F-2BA5708AB161}"/>
    <cellStyle name="Normal 9 4 2 2 2 5 2" xfId="4871" xr:uid="{B9747F35-9718-4752-977D-7C654BB4F1F7}"/>
    <cellStyle name="Normal 9 4 2 2 2 6" xfId="4063" xr:uid="{955D6E4B-12F2-4CED-B073-5F543268F2BA}"/>
    <cellStyle name="Normal 9 4 2 2 2 6 2" xfId="4872" xr:uid="{ABF8C269-B824-451A-8303-CF61F4DAF837}"/>
    <cellStyle name="Normal 9 4 2 2 2 7" xfId="4860" xr:uid="{6E2FE879-3FD2-4FCC-8B54-39927A7D3FE0}"/>
    <cellStyle name="Normal 9 4 2 2 3" xfId="858" xr:uid="{DBC15888-49C5-4C16-A5AE-FBA5F528C85E}"/>
    <cellStyle name="Normal 9 4 2 2 3 2" xfId="2381" xr:uid="{34BD1B76-690C-4924-9071-C5BC50D40DF5}"/>
    <cellStyle name="Normal 9 4 2 2 3 2 2" xfId="2382" xr:uid="{9CA97A70-B0AC-4E44-9990-8D48AC85C425}"/>
    <cellStyle name="Normal 9 4 2 2 3 2 2 2" xfId="4875" xr:uid="{30687AA6-DFFD-48BF-9451-3C2671EF8B02}"/>
    <cellStyle name="Normal 9 4 2 2 3 2 3" xfId="4064" xr:uid="{5C237B8C-2F1E-406B-8918-EF19EF06C8D3}"/>
    <cellStyle name="Normal 9 4 2 2 3 2 3 2" xfId="4876" xr:uid="{1A3E1C1C-A43D-49B3-A8D5-FDCD8849B1F0}"/>
    <cellStyle name="Normal 9 4 2 2 3 2 4" xfId="4065" xr:uid="{2BBC49DA-5676-4246-AB02-82A8BED5836B}"/>
    <cellStyle name="Normal 9 4 2 2 3 2 4 2" xfId="4877" xr:uid="{955A816F-08C8-4309-84A6-6092F7396D96}"/>
    <cellStyle name="Normal 9 4 2 2 3 2 5" xfId="4874" xr:uid="{4F0E4B7B-7EB0-4998-8ADC-AD053D995F38}"/>
    <cellStyle name="Normal 9 4 2 2 3 3" xfId="2383" xr:uid="{28C512E3-AD67-4048-BA1D-BA644B3CE0D4}"/>
    <cellStyle name="Normal 9 4 2 2 3 3 2" xfId="4878" xr:uid="{CBA9C050-E880-4A70-B6AE-03FDBEDD26FC}"/>
    <cellStyle name="Normal 9 4 2 2 3 4" xfId="4066" xr:uid="{F44682C5-AF1B-4F4D-92E2-B2D9A20673DF}"/>
    <cellStyle name="Normal 9 4 2 2 3 4 2" xfId="4879" xr:uid="{BF20AA0B-FF6B-4874-8561-B964BC79CB5F}"/>
    <cellStyle name="Normal 9 4 2 2 3 5" xfId="4067" xr:uid="{75FE7D42-BF73-4C5A-93E3-A3ACD0BB7487}"/>
    <cellStyle name="Normal 9 4 2 2 3 5 2" xfId="4880" xr:uid="{99721841-E4D4-4344-829A-ABA590045010}"/>
    <cellStyle name="Normal 9 4 2 2 3 6" xfId="4873" xr:uid="{10C86444-BD40-46A4-8870-2A90EA0723F8}"/>
    <cellStyle name="Normal 9 4 2 2 4" xfId="2384" xr:uid="{307BCA9E-4C14-4328-92C0-85DE3DCC447A}"/>
    <cellStyle name="Normal 9 4 2 2 4 2" xfId="2385" xr:uid="{2F51CD53-E75D-43B4-984D-94C3FE786F8A}"/>
    <cellStyle name="Normal 9 4 2 2 4 2 2" xfId="4882" xr:uid="{A76971F6-3CC3-4B78-B35F-FBE661CBA996}"/>
    <cellStyle name="Normal 9 4 2 2 4 3" xfId="4068" xr:uid="{53645325-863D-4254-BBA9-5295461CA0C1}"/>
    <cellStyle name="Normal 9 4 2 2 4 3 2" xfId="4883" xr:uid="{42FB9973-7435-41FF-86D3-294107419CEA}"/>
    <cellStyle name="Normal 9 4 2 2 4 4" xfId="4069" xr:uid="{7AAC6AD6-6961-4F2A-999C-4F4B2FB37916}"/>
    <cellStyle name="Normal 9 4 2 2 4 4 2" xfId="4884" xr:uid="{673939C1-D6A0-409B-8AE9-4B8D3A4ACB54}"/>
    <cellStyle name="Normal 9 4 2 2 4 5" xfId="4881" xr:uid="{ED1E2F86-9DAB-4902-9A5F-CE43AAF30AC5}"/>
    <cellStyle name="Normal 9 4 2 2 5" xfId="2386" xr:uid="{A56E6904-C7D6-4278-B51D-5F38581815F7}"/>
    <cellStyle name="Normal 9 4 2 2 5 2" xfId="4070" xr:uid="{E2485108-DBF4-421A-84CA-27FCE688B073}"/>
    <cellStyle name="Normal 9 4 2 2 5 2 2" xfId="4886" xr:uid="{0CE9E9EE-C008-44E6-83A4-FFD157C54EB9}"/>
    <cellStyle name="Normal 9 4 2 2 5 3" xfId="4071" xr:uid="{49F9EF37-3E31-4A67-91B4-3DDAFB1452EC}"/>
    <cellStyle name="Normal 9 4 2 2 5 3 2" xfId="4887" xr:uid="{6E2BB84A-DF3F-4D3A-B303-F18AF25D4609}"/>
    <cellStyle name="Normal 9 4 2 2 5 4" xfId="4072" xr:uid="{03846C4A-413F-4FD9-B18B-C501E716D44D}"/>
    <cellStyle name="Normal 9 4 2 2 5 4 2" xfId="4888" xr:uid="{8AE345BF-2FE3-4C94-8BB7-98AAF75C5F5A}"/>
    <cellStyle name="Normal 9 4 2 2 5 5" xfId="4885" xr:uid="{2CA68887-B709-4D0A-A260-A9C346EC15A5}"/>
    <cellStyle name="Normal 9 4 2 2 6" xfId="4073" xr:uid="{1A5EF49E-F065-4EF0-B4DD-2C684787318C}"/>
    <cellStyle name="Normal 9 4 2 2 6 2" xfId="4889" xr:uid="{61BE506B-C42B-450C-A305-0B02B74431C6}"/>
    <cellStyle name="Normal 9 4 2 2 7" xfId="4074" xr:uid="{BF188E52-DBFD-4C3D-813B-7EFA3888F603}"/>
    <cellStyle name="Normal 9 4 2 2 7 2" xfId="4890" xr:uid="{E9C00B23-13D6-4101-9317-F186D1C908BE}"/>
    <cellStyle name="Normal 9 4 2 2 8" xfId="4075" xr:uid="{EEB80481-92D7-4C92-BC55-EFB96DB3C899}"/>
    <cellStyle name="Normal 9 4 2 2 8 2" xfId="4891" xr:uid="{FD6F2A04-D212-47D0-B522-A26DF720B3A3}"/>
    <cellStyle name="Normal 9 4 2 2 9" xfId="4859" xr:uid="{EAD79DBA-17BD-4C81-8201-3804CED9FB24}"/>
    <cellStyle name="Normal 9 4 2 3" xfId="413" xr:uid="{A74AFA48-6407-4CF9-93B7-F5AE70181DCF}"/>
    <cellStyle name="Normal 9 4 2 3 2" xfId="859" xr:uid="{1012E0DC-B3D2-4E2F-A187-0ABE45A807ED}"/>
    <cellStyle name="Normal 9 4 2 3 2 2" xfId="860" xr:uid="{0ED48A57-1CD6-4931-88E5-7D6FDACA8234}"/>
    <cellStyle name="Normal 9 4 2 3 2 2 2" xfId="2387" xr:uid="{8E33854B-B067-49E4-B030-C65A47B3B9B1}"/>
    <cellStyle name="Normal 9 4 2 3 2 2 2 2" xfId="2388" xr:uid="{21174D6C-61ED-42B4-847F-3101382E0833}"/>
    <cellStyle name="Normal 9 4 2 3 2 2 2 2 2" xfId="4896" xr:uid="{EF09E3D3-303B-4E7B-9B06-EDA29BF6069F}"/>
    <cellStyle name="Normal 9 4 2 3 2 2 2 3" xfId="4895" xr:uid="{1E800BA7-E4E1-46BD-A916-7CA134BEEF74}"/>
    <cellStyle name="Normal 9 4 2 3 2 2 3" xfId="2389" xr:uid="{7A24D4AF-1399-4AC5-8A36-022C26C7459A}"/>
    <cellStyle name="Normal 9 4 2 3 2 2 3 2" xfId="4897" xr:uid="{3C5AA69C-28D1-4B4B-A79E-1BED2174F84E}"/>
    <cellStyle name="Normal 9 4 2 3 2 2 4" xfId="4894" xr:uid="{C8FF29D6-47CC-4680-AB11-E01E0A2B64D7}"/>
    <cellStyle name="Normal 9 4 2 3 2 3" xfId="2390" xr:uid="{7D8F467B-72FC-48A5-B2B3-6B463CD86794}"/>
    <cellStyle name="Normal 9 4 2 3 2 3 2" xfId="2391" xr:uid="{54F6C692-3FEF-4F56-9AEE-BAAD740DC13D}"/>
    <cellStyle name="Normal 9 4 2 3 2 3 2 2" xfId="4899" xr:uid="{937D5DEC-BE56-4AD0-9107-26513DC9AC45}"/>
    <cellStyle name="Normal 9 4 2 3 2 3 3" xfId="4898" xr:uid="{353ADD95-574A-4BBE-84E9-FEA62F15A0F0}"/>
    <cellStyle name="Normal 9 4 2 3 2 4" xfId="2392" xr:uid="{DFD23568-0016-4DEC-9289-C3EB6CE6B89D}"/>
    <cellStyle name="Normal 9 4 2 3 2 4 2" xfId="4900" xr:uid="{4CB0A158-3ABE-44FF-BCCC-3F910527F4DD}"/>
    <cellStyle name="Normal 9 4 2 3 2 5" xfId="4893" xr:uid="{5FA01C99-56A6-4296-9517-AF02B0E8D7B1}"/>
    <cellStyle name="Normal 9 4 2 3 3" xfId="861" xr:uid="{BB80A497-6E9D-49A9-A872-662C119F618B}"/>
    <cellStyle name="Normal 9 4 2 3 3 2" xfId="2393" xr:uid="{FD3EFF8A-24F0-46E7-B5F5-72F58956FF2F}"/>
    <cellStyle name="Normal 9 4 2 3 3 2 2" xfId="2394" xr:uid="{77D9EFBE-9DF7-496C-8C1D-33E1977A833F}"/>
    <cellStyle name="Normal 9 4 2 3 3 2 2 2" xfId="4903" xr:uid="{FC9CFDC6-713D-4F04-B084-516991052E5F}"/>
    <cellStyle name="Normal 9 4 2 3 3 2 3" xfId="4902" xr:uid="{0521B5FC-0A1A-4AA6-B9CB-7A25288DE59E}"/>
    <cellStyle name="Normal 9 4 2 3 3 3" xfId="2395" xr:uid="{DBDFB110-29F8-4F9B-9026-2584CC813142}"/>
    <cellStyle name="Normal 9 4 2 3 3 3 2" xfId="4904" xr:uid="{7645A012-A379-4F36-B123-F0CCF3AD19F8}"/>
    <cellStyle name="Normal 9 4 2 3 3 4" xfId="4076" xr:uid="{AD1775E9-CCBF-46A6-A094-C621176B1F79}"/>
    <cellStyle name="Normal 9 4 2 3 3 4 2" xfId="4905" xr:uid="{7F553442-8EC6-47A2-950E-8D0D25CADC38}"/>
    <cellStyle name="Normal 9 4 2 3 3 5" xfId="4901" xr:uid="{0CDCD8E4-3EA3-4C82-B522-2C1188F5F603}"/>
    <cellStyle name="Normal 9 4 2 3 4" xfId="2396" xr:uid="{8E699145-EF58-490E-B1D8-1DCD7D0F1CEA}"/>
    <cellStyle name="Normal 9 4 2 3 4 2" xfId="2397" xr:uid="{2842A68F-4358-474F-9503-F2C99C14C45D}"/>
    <cellStyle name="Normal 9 4 2 3 4 2 2" xfId="4907" xr:uid="{094000D9-D20E-478A-B47A-A9FBFA9179FE}"/>
    <cellStyle name="Normal 9 4 2 3 4 3" xfId="4906" xr:uid="{FF6491E2-9CB4-4CED-A51F-77EF757FCC8F}"/>
    <cellStyle name="Normal 9 4 2 3 5" xfId="2398" xr:uid="{E6B28852-722E-4048-9108-313D8A00F90E}"/>
    <cellStyle name="Normal 9 4 2 3 5 2" xfId="4908" xr:uid="{460B171F-EF4F-4429-A218-DE1B1A65E839}"/>
    <cellStyle name="Normal 9 4 2 3 6" xfId="4077" xr:uid="{E59094FE-94A5-403E-BC85-0FF3520ACBDB}"/>
    <cellStyle name="Normal 9 4 2 3 6 2" xfId="4909" xr:uid="{5B70A196-6172-4D3B-BD11-4392CD828756}"/>
    <cellStyle name="Normal 9 4 2 3 7" xfId="4892" xr:uid="{54CB4A32-4148-43A9-99E6-A8AD5AD8D512}"/>
    <cellStyle name="Normal 9 4 2 4" xfId="414" xr:uid="{A952C793-FA25-46CA-AB75-6FECBD9255C6}"/>
    <cellStyle name="Normal 9 4 2 4 2" xfId="862" xr:uid="{ECBAD20E-EE31-4BEE-B5EF-B22A676FF4D1}"/>
    <cellStyle name="Normal 9 4 2 4 2 2" xfId="2399" xr:uid="{F704ADF4-88AA-4D97-89B6-A6ADCF9459AB}"/>
    <cellStyle name="Normal 9 4 2 4 2 2 2" xfId="2400" xr:uid="{7B6A573A-1598-4F0F-85F3-3A7BADDF42FF}"/>
    <cellStyle name="Normal 9 4 2 4 2 2 2 2" xfId="4913" xr:uid="{1BB047F7-E91C-44A9-8538-DE8B05CBAE6A}"/>
    <cellStyle name="Normal 9 4 2 4 2 2 3" xfId="4912" xr:uid="{90E8C0EC-0D7E-4953-93ED-B5D0B794052A}"/>
    <cellStyle name="Normal 9 4 2 4 2 3" xfId="2401" xr:uid="{523EBD8F-6D29-41F6-ADF0-25F4CFA12ECC}"/>
    <cellStyle name="Normal 9 4 2 4 2 3 2" xfId="4914" xr:uid="{4D349031-B8D4-4FD1-9739-E524A3942137}"/>
    <cellStyle name="Normal 9 4 2 4 2 4" xfId="4078" xr:uid="{92BA74D3-9212-4A69-AA88-B45A953BE0FB}"/>
    <cellStyle name="Normal 9 4 2 4 2 4 2" xfId="4915" xr:uid="{5ADE1DE9-740C-4FA7-823B-B28C08DDE540}"/>
    <cellStyle name="Normal 9 4 2 4 2 5" xfId="4911" xr:uid="{F59890C7-13EC-4A08-861E-1BC44C1909EB}"/>
    <cellStyle name="Normal 9 4 2 4 3" xfId="2402" xr:uid="{E6234E19-CCFE-4F39-9E96-F45FDA32769C}"/>
    <cellStyle name="Normal 9 4 2 4 3 2" xfId="2403" xr:uid="{1741CCB4-DF2E-4C6E-AF75-11F9F74AC2B5}"/>
    <cellStyle name="Normal 9 4 2 4 3 2 2" xfId="4917" xr:uid="{9DD2F9B2-5479-45C5-9416-C6B06CAAC48D}"/>
    <cellStyle name="Normal 9 4 2 4 3 3" xfId="4916" xr:uid="{932AD273-ABFC-4CAA-8B28-E8E93EB34BFB}"/>
    <cellStyle name="Normal 9 4 2 4 4" xfId="2404" xr:uid="{504D42E7-1457-4547-9C02-387665D8190F}"/>
    <cellStyle name="Normal 9 4 2 4 4 2" xfId="4918" xr:uid="{D68F8C6B-FCE1-441A-92DB-3D95A7AA7629}"/>
    <cellStyle name="Normal 9 4 2 4 5" xfId="4079" xr:uid="{357F60C7-9767-4924-93AE-660611497B7C}"/>
    <cellStyle name="Normal 9 4 2 4 5 2" xfId="4919" xr:uid="{42283F36-31D4-41B6-8E06-6498209C677C}"/>
    <cellStyle name="Normal 9 4 2 4 6" xfId="4910" xr:uid="{6B7A18B9-70DD-41B6-BDAE-321132274B28}"/>
    <cellStyle name="Normal 9 4 2 5" xfId="415" xr:uid="{A592D0BB-A644-444D-A8D2-DB2341A9D789}"/>
    <cellStyle name="Normal 9 4 2 5 2" xfId="2405" xr:uid="{526ED6C9-948B-42B0-8747-2D7D8207EEFD}"/>
    <cellStyle name="Normal 9 4 2 5 2 2" xfId="2406" xr:uid="{8E4816AC-2898-4E8C-9057-44954C9001E9}"/>
    <cellStyle name="Normal 9 4 2 5 2 2 2" xfId="4922" xr:uid="{C75AAFB9-27BD-4418-8F00-3BFD00F0B260}"/>
    <cellStyle name="Normal 9 4 2 5 2 3" xfId="4921" xr:uid="{FD5CAE07-E063-47AE-A898-6BEED6F0CDAE}"/>
    <cellStyle name="Normal 9 4 2 5 3" xfId="2407" xr:uid="{2ED9EFC6-3BDE-49B5-B67E-5D58FCA93AA6}"/>
    <cellStyle name="Normal 9 4 2 5 3 2" xfId="4923" xr:uid="{96AC8450-AE5F-49D0-8838-C4EB65320351}"/>
    <cellStyle name="Normal 9 4 2 5 4" xfId="4080" xr:uid="{D6972BD7-8225-4A9E-83E3-7A6F788F1BC7}"/>
    <cellStyle name="Normal 9 4 2 5 4 2" xfId="4924" xr:uid="{EB855F8D-6538-488C-A965-2E0B8CD0E2C3}"/>
    <cellStyle name="Normal 9 4 2 5 5" xfId="4920" xr:uid="{C2290A4C-B31D-4AF0-B09D-1072B059019D}"/>
    <cellStyle name="Normal 9 4 2 6" xfId="2408" xr:uid="{8046DC38-D69C-4CFC-A9B7-352882C1660A}"/>
    <cellStyle name="Normal 9 4 2 6 2" xfId="2409" xr:uid="{B379EAA4-FE2C-4789-81C9-31632C141388}"/>
    <cellStyle name="Normal 9 4 2 6 2 2" xfId="4926" xr:uid="{2D6A3DEC-8C8B-4217-8A86-F0E15317412C}"/>
    <cellStyle name="Normal 9 4 2 6 3" xfId="4081" xr:uid="{6322C290-907B-4E16-9E7B-E94C4F1E91BD}"/>
    <cellStyle name="Normal 9 4 2 6 3 2" xfId="4927" xr:uid="{287924E3-317E-4E4E-A031-5F730A943BEF}"/>
    <cellStyle name="Normal 9 4 2 6 4" xfId="4082" xr:uid="{15AA1405-DF60-44D5-8955-32D780B4C969}"/>
    <cellStyle name="Normal 9 4 2 6 4 2" xfId="4928" xr:uid="{62248820-0087-46D0-8EB7-A7C0A782B8D5}"/>
    <cellStyle name="Normal 9 4 2 6 5" xfId="4925" xr:uid="{719116AE-90DF-45D3-ACAA-23AD44E1A988}"/>
    <cellStyle name="Normal 9 4 2 7" xfId="2410" xr:uid="{1EC81DB5-8763-4A10-A567-974E7009456F}"/>
    <cellStyle name="Normal 9 4 2 7 2" xfId="4929" xr:uid="{8075888B-5F8F-4F22-A0DB-A807F1035865}"/>
    <cellStyle name="Normal 9 4 2 8" xfId="4083" xr:uid="{0B3DC24D-3C4A-456A-815D-356980B5949D}"/>
    <cellStyle name="Normal 9 4 2 8 2" xfId="4930" xr:uid="{A834632F-85BF-463E-833A-46E7EB786C4C}"/>
    <cellStyle name="Normal 9 4 2 9" xfId="4084" xr:uid="{352CE993-9ADC-4A4B-939A-D2BAB9396299}"/>
    <cellStyle name="Normal 9 4 2 9 2" xfId="4931" xr:uid="{38ADD1C1-7C2D-4B28-8A50-F0628534F8F5}"/>
    <cellStyle name="Normal 9 4 3" xfId="176" xr:uid="{A4BC83DB-6151-4E3B-B6C4-560C526A7E0D}"/>
    <cellStyle name="Normal 9 4 3 2" xfId="177" xr:uid="{10D0FF19-07FE-4B8F-8FC4-4B7E1FC94373}"/>
    <cellStyle name="Normal 9 4 3 2 2" xfId="863" xr:uid="{071AA218-E5A1-4273-9F7D-C4350FDFD21B}"/>
    <cellStyle name="Normal 9 4 3 2 2 2" xfId="2411" xr:uid="{01525DBF-F841-4989-9E90-F48E8E137965}"/>
    <cellStyle name="Normal 9 4 3 2 2 2 2" xfId="2412" xr:uid="{4636E93F-DEAE-4B70-8443-1FFEAFC2B6A1}"/>
    <cellStyle name="Normal 9 4 3 2 2 2 2 2" xfId="4500" xr:uid="{F23546E1-D549-45E1-861A-BF8806161243}"/>
    <cellStyle name="Normal 9 4 3 2 2 2 2 2 2" xfId="5307" xr:uid="{888CD12B-E0B1-45CF-9DB2-E4D9F61F245F}"/>
    <cellStyle name="Normal 9 4 3 2 2 2 2 2 3" xfId="4936" xr:uid="{A001B82B-F13E-484C-A609-ACAB96011A2A}"/>
    <cellStyle name="Normal 9 4 3 2 2 2 3" xfId="4501" xr:uid="{168D7B56-281C-4D64-B916-6260A96A257C}"/>
    <cellStyle name="Normal 9 4 3 2 2 2 3 2" xfId="5308" xr:uid="{AC41818F-B6E3-4CB9-A8BF-27A7FA095B33}"/>
    <cellStyle name="Normal 9 4 3 2 2 2 3 3" xfId="4935" xr:uid="{257B609E-DDED-4816-AF13-BA827D60C2F4}"/>
    <cellStyle name="Normal 9 4 3 2 2 3" xfId="2413" xr:uid="{614AAC58-A609-478B-9756-C71781A69670}"/>
    <cellStyle name="Normal 9 4 3 2 2 3 2" xfId="4502" xr:uid="{C725DBD2-A880-493B-A921-AC956E7A4E6D}"/>
    <cellStyle name="Normal 9 4 3 2 2 3 2 2" xfId="5309" xr:uid="{C0B0ABD9-8E57-479D-85C9-D8E1A6CFC698}"/>
    <cellStyle name="Normal 9 4 3 2 2 3 2 3" xfId="4937" xr:uid="{55ADA04D-F27A-4B3B-A620-ECD40612BE8D}"/>
    <cellStyle name="Normal 9 4 3 2 2 4" xfId="4085" xr:uid="{938CD2B4-416F-4B39-BF3B-C77296311B9E}"/>
    <cellStyle name="Normal 9 4 3 2 2 4 2" xfId="4938" xr:uid="{A0FE0A71-BA20-45AA-9A45-387EEC927D80}"/>
    <cellStyle name="Normal 9 4 3 2 2 5" xfId="4934" xr:uid="{294B16FD-1F84-421C-A350-9981ADEBF11F}"/>
    <cellStyle name="Normal 9 4 3 2 3" xfId="2414" xr:uid="{B6816E4E-FA0E-44F1-BF75-157F19F7B185}"/>
    <cellStyle name="Normal 9 4 3 2 3 2" xfId="2415" xr:uid="{366F2112-3D49-4E34-8651-ABF32A8D8A03}"/>
    <cellStyle name="Normal 9 4 3 2 3 2 2" xfId="4503" xr:uid="{3E7A6686-3CB9-4C3C-B15B-0C749267B042}"/>
    <cellStyle name="Normal 9 4 3 2 3 2 2 2" xfId="5310" xr:uid="{0A555582-100F-47EF-911B-81289D4EF6C2}"/>
    <cellStyle name="Normal 9 4 3 2 3 2 2 3" xfId="4940" xr:uid="{B8896BEB-7A7B-410B-981B-518F3B4F6BFD}"/>
    <cellStyle name="Normal 9 4 3 2 3 3" xfId="4086" xr:uid="{582E547E-F9C2-4B6B-AE48-2C391F8B5CEC}"/>
    <cellStyle name="Normal 9 4 3 2 3 3 2" xfId="4941" xr:uid="{7CFA38F4-4745-4AC2-9435-C2208B7ABD65}"/>
    <cellStyle name="Normal 9 4 3 2 3 4" xfId="4087" xr:uid="{E7F38C60-152E-49F0-9187-B99BA147169A}"/>
    <cellStyle name="Normal 9 4 3 2 3 4 2" xfId="4942" xr:uid="{BFEDB2AC-BA92-4FA5-A7F7-1AE546B45923}"/>
    <cellStyle name="Normal 9 4 3 2 3 5" xfId="4939" xr:uid="{1341EE3E-26CE-4156-B605-3C8A6F077DD7}"/>
    <cellStyle name="Normal 9 4 3 2 4" xfId="2416" xr:uid="{F7E62536-171D-44E6-8CF3-558492962D3A}"/>
    <cellStyle name="Normal 9 4 3 2 4 2" xfId="4504" xr:uid="{7397AD22-1BB4-411D-950B-6BCE6F173E5A}"/>
    <cellStyle name="Normal 9 4 3 2 4 2 2" xfId="5311" xr:uid="{64D6D597-8EE2-4C1B-B2D2-7C456AC73DD3}"/>
    <cellStyle name="Normal 9 4 3 2 4 2 3" xfId="4943" xr:uid="{94489190-74D3-43D8-A2F2-FD6A7198CF79}"/>
    <cellStyle name="Normal 9 4 3 2 5" xfId="4088" xr:uid="{986D2845-457B-4B87-863A-9987F5D7B81A}"/>
    <cellStyle name="Normal 9 4 3 2 5 2" xfId="4944" xr:uid="{4FDDB238-6015-4014-98A2-13FA82B82491}"/>
    <cellStyle name="Normal 9 4 3 2 6" xfId="4089" xr:uid="{42111344-8EC2-4108-B94C-E3AE7FE8CB31}"/>
    <cellStyle name="Normal 9 4 3 2 6 2" xfId="4945" xr:uid="{388CDF15-E47D-4E79-ACC9-B0B5652CB092}"/>
    <cellStyle name="Normal 9 4 3 2 7" xfId="4933" xr:uid="{CA0D4D94-95C0-4700-92B3-1FA58DE467DE}"/>
    <cellStyle name="Normal 9 4 3 3" xfId="416" xr:uid="{61E8185F-FD17-4896-92A3-005F7477D91B}"/>
    <cellStyle name="Normal 9 4 3 3 2" xfId="2417" xr:uid="{2F76072E-B688-4D73-8AA9-B02B20202DBF}"/>
    <cellStyle name="Normal 9 4 3 3 2 2" xfId="2418" xr:uid="{A3D3EBF1-BE8F-43A2-BF12-D1068080E0D5}"/>
    <cellStyle name="Normal 9 4 3 3 2 2 2" xfId="4505" xr:uid="{F552CCE4-0CD5-4D2A-85C5-11C9852D060E}"/>
    <cellStyle name="Normal 9 4 3 3 2 2 2 2" xfId="5312" xr:uid="{96941ABB-6560-499C-928F-1EE3546290ED}"/>
    <cellStyle name="Normal 9 4 3 3 2 2 2 3" xfId="4948" xr:uid="{5F7C8C0A-1BD8-4687-B6CA-04EC44397727}"/>
    <cellStyle name="Normal 9 4 3 3 2 3" xfId="4090" xr:uid="{0263A826-C0E5-4C56-A294-BB9EEE4636CD}"/>
    <cellStyle name="Normal 9 4 3 3 2 3 2" xfId="4949" xr:uid="{8CC8D862-9570-4D89-A193-3AA77C87C926}"/>
    <cellStyle name="Normal 9 4 3 3 2 4" xfId="4091" xr:uid="{1AFA4DED-9D2C-4ABE-A20D-202470C818AF}"/>
    <cellStyle name="Normal 9 4 3 3 2 4 2" xfId="4950" xr:uid="{A7944325-BD7D-4CDC-ABB2-ADD060075E91}"/>
    <cellStyle name="Normal 9 4 3 3 2 5" xfId="4947" xr:uid="{3BC7893B-EB58-4E38-9C67-C3D50B3C622C}"/>
    <cellStyle name="Normal 9 4 3 3 3" xfId="2419" xr:uid="{6D310419-9A10-4EAF-A31F-AF88AF134BF9}"/>
    <cellStyle name="Normal 9 4 3 3 3 2" xfId="4506" xr:uid="{E146DE7D-38DD-4B30-BFA4-EFA51226EE9D}"/>
    <cellStyle name="Normal 9 4 3 3 3 2 2" xfId="5313" xr:uid="{C26FF2EA-8821-437E-9E0B-0CA060F3C0D2}"/>
    <cellStyle name="Normal 9 4 3 3 3 2 3" xfId="4951" xr:uid="{67B99514-EF55-4B82-8663-6A7390F885C5}"/>
    <cellStyle name="Normal 9 4 3 3 4" xfId="4092" xr:uid="{CA211E6F-8401-4E0F-8928-1E06E8799BFC}"/>
    <cellStyle name="Normal 9 4 3 3 4 2" xfId="4952" xr:uid="{D6A0F0ED-42FB-474F-A089-C9A232094051}"/>
    <cellStyle name="Normal 9 4 3 3 5" xfId="4093" xr:uid="{606F2E2B-F5F4-4073-BB8C-8173061DD85F}"/>
    <cellStyle name="Normal 9 4 3 3 5 2" xfId="4953" xr:uid="{814DBD26-3D0D-43B8-A32B-37400154E965}"/>
    <cellStyle name="Normal 9 4 3 3 6" xfId="4946" xr:uid="{8C33E67F-B618-4FC5-96C0-F80A7CD4DF4E}"/>
    <cellStyle name="Normal 9 4 3 4" xfId="2420" xr:uid="{627CA819-8432-4637-A7F9-47395AFB39E6}"/>
    <cellStyle name="Normal 9 4 3 4 2" xfId="2421" xr:uid="{BCA7DE55-0066-4733-BD91-07DCD700580B}"/>
    <cellStyle name="Normal 9 4 3 4 2 2" xfId="4507" xr:uid="{145B19B6-50A0-4EE1-A806-C1CB76F30954}"/>
    <cellStyle name="Normal 9 4 3 4 2 2 2" xfId="5314" xr:uid="{38DA3B32-12D9-4A6D-8141-C5ED42381B4F}"/>
    <cellStyle name="Normal 9 4 3 4 2 2 3" xfId="4955" xr:uid="{BDD04C17-1789-4318-B068-644500C7EF25}"/>
    <cellStyle name="Normal 9 4 3 4 3" xfId="4094" xr:uid="{E029751A-97EB-4BE8-9991-6DC7EE648835}"/>
    <cellStyle name="Normal 9 4 3 4 3 2" xfId="4956" xr:uid="{142AB34A-D75C-42CC-A922-9582C84E4408}"/>
    <cellStyle name="Normal 9 4 3 4 4" xfId="4095" xr:uid="{7C7AA3EF-E35B-4C9E-86FA-11537AF2D2A7}"/>
    <cellStyle name="Normal 9 4 3 4 4 2" xfId="4957" xr:uid="{A9CCA3C4-A777-4A3B-AAAC-55F13A09E574}"/>
    <cellStyle name="Normal 9 4 3 4 5" xfId="4954" xr:uid="{2324B730-5371-4826-BD68-1629CEC043AC}"/>
    <cellStyle name="Normal 9 4 3 5" xfId="2422" xr:uid="{F386BDF9-6F8D-4717-AF29-314985591153}"/>
    <cellStyle name="Normal 9 4 3 5 2" xfId="4096" xr:uid="{66CA83C0-4863-46F7-A8DF-06385ECF36FC}"/>
    <cellStyle name="Normal 9 4 3 5 2 2" xfId="4959" xr:uid="{1C59585D-92CF-4D2C-BE16-C52A7C7B7673}"/>
    <cellStyle name="Normal 9 4 3 5 3" xfId="4097" xr:uid="{20A354A3-C07C-4ED3-80A1-16B089CA3456}"/>
    <cellStyle name="Normal 9 4 3 5 3 2" xfId="4960" xr:uid="{95E12798-7003-42D8-A191-685BC6460FF1}"/>
    <cellStyle name="Normal 9 4 3 5 4" xfId="4098" xr:uid="{A6ACA0CC-3BE2-48A9-A936-C0FFE22D2FD2}"/>
    <cellStyle name="Normal 9 4 3 5 4 2" xfId="4961" xr:uid="{689F718A-06CE-49C5-B476-9859CA42B4D0}"/>
    <cellStyle name="Normal 9 4 3 5 5" xfId="4958" xr:uid="{239BD7D9-D1AD-4107-8C4A-222784DFFCE4}"/>
    <cellStyle name="Normal 9 4 3 6" xfId="4099" xr:uid="{EC37F5BF-F56D-407D-AAD8-4F157761CCF7}"/>
    <cellStyle name="Normal 9 4 3 6 2" xfId="4962" xr:uid="{C6049310-7917-4AA5-A45A-D2DF91E8C6F6}"/>
    <cellStyle name="Normal 9 4 3 7" xfId="4100" xr:uid="{6634BF57-EE43-4DDF-BF16-6263AA49AB2E}"/>
    <cellStyle name="Normal 9 4 3 7 2" xfId="4963" xr:uid="{730AA608-F2FF-4DB9-B76B-E544059A1E62}"/>
    <cellStyle name="Normal 9 4 3 8" xfId="4101" xr:uid="{12B59EC4-DFAD-4179-B6E3-1843FAF0C17D}"/>
    <cellStyle name="Normal 9 4 3 8 2" xfId="4964" xr:uid="{8A10FD29-1D1D-4572-86EC-B260C68BF36D}"/>
    <cellStyle name="Normal 9 4 3 9" xfId="4932" xr:uid="{7570E67C-1E9D-4B0D-A80A-62CE5C9EE322}"/>
    <cellStyle name="Normal 9 4 4" xfId="178" xr:uid="{3ACD77FF-053A-43AE-AC66-DBE60174A0F8}"/>
    <cellStyle name="Normal 9 4 4 2" xfId="864" xr:uid="{208C5A02-F17A-4523-B906-5351187697E8}"/>
    <cellStyle name="Normal 9 4 4 2 2" xfId="865" xr:uid="{667FA903-9209-4D42-8EBB-58342D983F78}"/>
    <cellStyle name="Normal 9 4 4 2 2 2" xfId="2423" xr:uid="{B94D32F4-3DAC-4266-BA88-C5B3F4D57156}"/>
    <cellStyle name="Normal 9 4 4 2 2 2 2" xfId="2424" xr:uid="{F8848027-4152-41DE-A31C-068A240CF29D}"/>
    <cellStyle name="Normal 9 4 4 2 2 2 2 2" xfId="4969" xr:uid="{4338195B-205C-44BD-A97F-77C6B921690F}"/>
    <cellStyle name="Normal 9 4 4 2 2 2 3" xfId="4968" xr:uid="{7B895C8D-0DF2-42B6-81DC-2151521B6F9D}"/>
    <cellStyle name="Normal 9 4 4 2 2 3" xfId="2425" xr:uid="{0EC2AE72-A2F6-4AC5-8C42-2955B153F366}"/>
    <cellStyle name="Normal 9 4 4 2 2 3 2" xfId="4970" xr:uid="{611A838F-1120-4AE5-9939-215DB2BCFF3E}"/>
    <cellStyle name="Normal 9 4 4 2 2 4" xfId="4102" xr:uid="{DCD12396-E974-4D08-A3AD-C793A8E90064}"/>
    <cellStyle name="Normal 9 4 4 2 2 4 2" xfId="4971" xr:uid="{EFBF7F9B-F24D-49A7-B383-2CB0DEC25AE9}"/>
    <cellStyle name="Normal 9 4 4 2 2 5" xfId="4967" xr:uid="{8CD870D7-D6AC-4812-98E8-B8CC2D429CD6}"/>
    <cellStyle name="Normal 9 4 4 2 3" xfId="2426" xr:uid="{DFA2159F-847B-453D-807B-7C13F59557AF}"/>
    <cellStyle name="Normal 9 4 4 2 3 2" xfId="2427" xr:uid="{716AB8D7-B429-4E91-B210-0A79D701740F}"/>
    <cellStyle name="Normal 9 4 4 2 3 2 2" xfId="4973" xr:uid="{1BE970EB-E3C0-4B36-A5BB-A1063506200F}"/>
    <cellStyle name="Normal 9 4 4 2 3 3" xfId="4972" xr:uid="{6A8EEBEB-EBF1-40AE-97DE-F89E052668BE}"/>
    <cellStyle name="Normal 9 4 4 2 4" xfId="2428" xr:uid="{2F94AA9C-D8F8-4C86-816E-76B8CAACAFDB}"/>
    <cellStyle name="Normal 9 4 4 2 4 2" xfId="4974" xr:uid="{1B9BAEB6-8C9D-4BBB-9ADF-7649A49CF55F}"/>
    <cellStyle name="Normal 9 4 4 2 5" xfId="4103" xr:uid="{06A0A26D-FF67-4D17-BC51-27C1C5B6C57C}"/>
    <cellStyle name="Normal 9 4 4 2 5 2" xfId="4975" xr:uid="{5B083EFF-93D4-4D60-8BC5-4C3F61E209D9}"/>
    <cellStyle name="Normal 9 4 4 2 6" xfId="4966" xr:uid="{B8CE14EB-FAB3-4B64-B8C6-50B7194D0DD6}"/>
    <cellStyle name="Normal 9 4 4 3" xfId="866" xr:uid="{DE1E20B4-B74B-4DE4-B380-A217DB9BEBF5}"/>
    <cellStyle name="Normal 9 4 4 3 2" xfId="2429" xr:uid="{0FE5C65D-23B4-4AA6-A228-C906C395CB37}"/>
    <cellStyle name="Normal 9 4 4 3 2 2" xfId="2430" xr:uid="{AEE0C2A8-C306-45F0-8B21-0D3117A21C71}"/>
    <cellStyle name="Normal 9 4 4 3 2 2 2" xfId="4978" xr:uid="{F91F4AC1-8E43-4421-B6C0-99DE632D07F8}"/>
    <cellStyle name="Normal 9 4 4 3 2 3" xfId="4977" xr:uid="{CAB8C80A-6C57-4DC1-8364-4A58BA046227}"/>
    <cellStyle name="Normal 9 4 4 3 3" xfId="2431" xr:uid="{0181A22B-2355-4C56-8EF9-25ABE86819C5}"/>
    <cellStyle name="Normal 9 4 4 3 3 2" xfId="4979" xr:uid="{585670AF-E921-4EF0-96EB-49E3AACF4BC8}"/>
    <cellStyle name="Normal 9 4 4 3 4" xfId="4104" xr:uid="{F16B2606-D0CA-4DC5-86FB-84583AED7F5C}"/>
    <cellStyle name="Normal 9 4 4 3 4 2" xfId="4980" xr:uid="{A3B241CC-E963-46E9-A353-310782582A13}"/>
    <cellStyle name="Normal 9 4 4 3 5" xfId="4976" xr:uid="{B611A0CE-0DD7-4E9A-9D22-32B3FDBBC247}"/>
    <cellStyle name="Normal 9 4 4 4" xfId="2432" xr:uid="{D504721C-6F2A-4534-91E3-C3FD232421D9}"/>
    <cellStyle name="Normal 9 4 4 4 2" xfId="2433" xr:uid="{A48C7771-F456-4743-B37F-1A4FEC90D7F8}"/>
    <cellStyle name="Normal 9 4 4 4 2 2" xfId="4982" xr:uid="{C3276E3C-BBAD-466A-9075-023544688EDB}"/>
    <cellStyle name="Normal 9 4 4 4 3" xfId="4105" xr:uid="{A11B2DCE-AD5A-4540-A42C-7D98CB765841}"/>
    <cellStyle name="Normal 9 4 4 4 3 2" xfId="4983" xr:uid="{A16D48C3-8808-4B07-8D1D-A86120AC8BB8}"/>
    <cellStyle name="Normal 9 4 4 4 4" xfId="4106" xr:uid="{5220D76C-9DA6-4AA7-9767-4CDC15126538}"/>
    <cellStyle name="Normal 9 4 4 4 4 2" xfId="4984" xr:uid="{CD0AED0D-7B65-4C86-87FE-893A651DB92F}"/>
    <cellStyle name="Normal 9 4 4 4 5" xfId="4981" xr:uid="{EFA5A552-756E-42DA-BA0E-F2067F174E96}"/>
    <cellStyle name="Normal 9 4 4 5" xfId="2434" xr:uid="{961094FE-A865-496B-9AF1-A0AD53DCA17D}"/>
    <cellStyle name="Normal 9 4 4 5 2" xfId="4985" xr:uid="{2F3BD777-2E41-4B99-AC25-7D88ACB176DA}"/>
    <cellStyle name="Normal 9 4 4 6" xfId="4107" xr:uid="{A8180840-34AB-452D-9FA1-97FC6DB7D690}"/>
    <cellStyle name="Normal 9 4 4 6 2" xfId="4986" xr:uid="{3D1D187E-5F18-4C1E-BF93-2BFD986BC218}"/>
    <cellStyle name="Normal 9 4 4 7" xfId="4108" xr:uid="{2A095BA6-8C2D-4C90-BFDD-C2CABDA31DF3}"/>
    <cellStyle name="Normal 9 4 4 7 2" xfId="4987" xr:uid="{3450DD77-656B-4CA9-B67F-4195A6428EED}"/>
    <cellStyle name="Normal 9 4 4 8" xfId="4965" xr:uid="{9EDFE553-B683-4A40-997F-4984C59D846F}"/>
    <cellStyle name="Normal 9 4 5" xfId="417" xr:uid="{FE7B8EBC-38BE-48FC-A9E8-E894127CF5F1}"/>
    <cellStyle name="Normal 9 4 5 2" xfId="867" xr:uid="{941B7B28-BC61-4A92-A3C4-6160EE7D9CDE}"/>
    <cellStyle name="Normal 9 4 5 2 2" xfId="2435" xr:uid="{8898B5FA-C7AF-4960-8A21-B23E73FC937B}"/>
    <cellStyle name="Normal 9 4 5 2 2 2" xfId="2436" xr:uid="{0CFECD66-642E-42D7-85AB-3EA6C5555C69}"/>
    <cellStyle name="Normal 9 4 5 2 2 2 2" xfId="4991" xr:uid="{FDE99EA9-BDA0-4AE8-A99D-A08FBF26674D}"/>
    <cellStyle name="Normal 9 4 5 2 2 3" xfId="4990" xr:uid="{9268EA69-C1F1-4AFB-A793-AB49506D2084}"/>
    <cellStyle name="Normal 9 4 5 2 3" xfId="2437" xr:uid="{F14D6690-138F-493F-A41D-959E15A156E9}"/>
    <cellStyle name="Normal 9 4 5 2 3 2" xfId="4992" xr:uid="{3ABBFF52-D100-48D3-89DA-631B7A17D700}"/>
    <cellStyle name="Normal 9 4 5 2 4" xfId="4109" xr:uid="{2377396A-60FA-4CAD-B81A-2F26D8582AC8}"/>
    <cellStyle name="Normal 9 4 5 2 4 2" xfId="4993" xr:uid="{138833C5-3E10-4097-B379-651A3B60CEE7}"/>
    <cellStyle name="Normal 9 4 5 2 5" xfId="4989" xr:uid="{89016E29-7A99-4BDD-9241-97CB0A05BD0F}"/>
    <cellStyle name="Normal 9 4 5 3" xfId="2438" xr:uid="{EC1AED9F-E773-4C9B-85F8-F59F71090C4A}"/>
    <cellStyle name="Normal 9 4 5 3 2" xfId="2439" xr:uid="{AE757C73-44B0-4760-80F1-76F098A71F62}"/>
    <cellStyle name="Normal 9 4 5 3 2 2" xfId="4995" xr:uid="{C97F0D14-D008-421C-9186-6C09DD7E2F5D}"/>
    <cellStyle name="Normal 9 4 5 3 3" xfId="4110" xr:uid="{66ADEB01-CB49-4CB6-98CE-DA6606C9947B}"/>
    <cellStyle name="Normal 9 4 5 3 3 2" xfId="4996" xr:uid="{6CFF2417-1F65-4E85-976A-97EB48BEC497}"/>
    <cellStyle name="Normal 9 4 5 3 4" xfId="4111" xr:uid="{0A7821A0-9B9B-4830-A0F6-02357AEBB74C}"/>
    <cellStyle name="Normal 9 4 5 3 4 2" xfId="4997" xr:uid="{BD5F8744-47BF-4DEE-BFF8-D67C5F9736E5}"/>
    <cellStyle name="Normal 9 4 5 3 5" xfId="4994" xr:uid="{ECA3E583-6DCD-4BE5-BEEF-6A4809783BB0}"/>
    <cellStyle name="Normal 9 4 5 4" xfId="2440" xr:uid="{0B066FCD-5A43-46DC-A269-9C84DC2677C3}"/>
    <cellStyle name="Normal 9 4 5 4 2" xfId="4998" xr:uid="{5BA77098-9B98-4112-A513-EBDD40CB058A}"/>
    <cellStyle name="Normal 9 4 5 5" xfId="4112" xr:uid="{CAB40A86-08BC-4467-B362-F925E0BAA043}"/>
    <cellStyle name="Normal 9 4 5 5 2" xfId="4999" xr:uid="{9321EADB-2C44-4B42-9786-D3C44DFC6DD6}"/>
    <cellStyle name="Normal 9 4 5 6" xfId="4113" xr:uid="{D4E01777-E9EB-4F10-B6A1-9D0994EFAABA}"/>
    <cellStyle name="Normal 9 4 5 6 2" xfId="5000" xr:uid="{5C6E8104-E675-4980-9C98-88677F2259B9}"/>
    <cellStyle name="Normal 9 4 5 7" xfId="4988" xr:uid="{27A8F251-07C2-433D-8BB0-732AF7D3DE2E}"/>
    <cellStyle name="Normal 9 4 6" xfId="418" xr:uid="{46032699-07EE-43E0-9C92-0FA046E5CEB0}"/>
    <cellStyle name="Normal 9 4 6 2" xfId="2441" xr:uid="{958833AC-33E5-4257-A041-47D47A16A1DC}"/>
    <cellStyle name="Normal 9 4 6 2 2" xfId="2442" xr:uid="{749836E6-2836-4AF4-A9CD-C57287329A68}"/>
    <cellStyle name="Normal 9 4 6 2 2 2" xfId="5003" xr:uid="{BBE27CBB-91B8-4C52-A314-7539583F41A0}"/>
    <cellStyle name="Normal 9 4 6 2 3" xfId="4114" xr:uid="{3B985894-19E0-4EA8-AAC3-CC3248CB61BD}"/>
    <cellStyle name="Normal 9 4 6 2 3 2" xfId="5004" xr:uid="{8A9AEC7A-FA21-4B71-8632-40CAEF810B35}"/>
    <cellStyle name="Normal 9 4 6 2 4" xfId="4115" xr:uid="{6B43107A-5EF8-4478-A09F-0002CB51E198}"/>
    <cellStyle name="Normal 9 4 6 2 4 2" xfId="5005" xr:uid="{25133BF3-CE39-4BA3-8F3E-60086309504A}"/>
    <cellStyle name="Normal 9 4 6 2 5" xfId="5002" xr:uid="{7045D228-6BE0-4A71-828F-D0742BB0F7F7}"/>
    <cellStyle name="Normal 9 4 6 3" xfId="2443" xr:uid="{C1F706E5-C9F0-4548-85AD-4524FCD27EFE}"/>
    <cellStyle name="Normal 9 4 6 3 2" xfId="5006" xr:uid="{F9180D33-F39F-46C6-A5F7-D3A4EDB9558A}"/>
    <cellStyle name="Normal 9 4 6 4" xfId="4116" xr:uid="{8294A176-801D-4E79-B789-176BA3B64B39}"/>
    <cellStyle name="Normal 9 4 6 4 2" xfId="5007" xr:uid="{C0C4F457-9F32-43A7-861E-4E8DD4353B50}"/>
    <cellStyle name="Normal 9 4 6 5" xfId="4117" xr:uid="{6A646555-A032-4BAE-B31F-E5C00C2C002B}"/>
    <cellStyle name="Normal 9 4 6 5 2" xfId="5008" xr:uid="{B03833F9-C401-4189-9913-2547B56DA231}"/>
    <cellStyle name="Normal 9 4 6 6" xfId="5001" xr:uid="{BA722900-5CA8-4BA8-BEAF-67CE434DAC25}"/>
    <cellStyle name="Normal 9 4 7" xfId="2444" xr:uid="{8815715C-DDA4-4B93-9934-F2BB996A96B4}"/>
    <cellStyle name="Normal 9 4 7 2" xfId="2445" xr:uid="{64EB30E3-E390-4209-8570-A6DDDAC8B5DA}"/>
    <cellStyle name="Normal 9 4 7 2 2" xfId="5010" xr:uid="{6EC752B6-F3BF-4AE7-8584-BEC4F806304E}"/>
    <cellStyle name="Normal 9 4 7 3" xfId="4118" xr:uid="{00B96818-753A-4AFF-BDF3-DFAE0D583D14}"/>
    <cellStyle name="Normal 9 4 7 3 2" xfId="5011" xr:uid="{CF19503E-FA75-4F2D-B3D0-D29309C3993B}"/>
    <cellStyle name="Normal 9 4 7 4" xfId="4119" xr:uid="{90829198-2DF3-445A-A962-E07CEA86AB48}"/>
    <cellStyle name="Normal 9 4 7 4 2" xfId="5012" xr:uid="{A7641778-D3B8-47C6-9D7A-508A7C866656}"/>
    <cellStyle name="Normal 9 4 7 5" xfId="5009" xr:uid="{CE37EF0D-97AD-474E-A258-D0FAD3AE3B0C}"/>
    <cellStyle name="Normal 9 4 8" xfId="2446" xr:uid="{BA1E31A0-9677-49A7-AF0A-44C8FAB2F077}"/>
    <cellStyle name="Normal 9 4 8 2" xfId="4120" xr:uid="{3DE69DFB-3CDF-45A6-8A32-2669F583AF39}"/>
    <cellStyle name="Normal 9 4 8 2 2" xfId="5014" xr:uid="{FFC3253A-1283-41EC-8E3A-AC26BB2C4593}"/>
    <cellStyle name="Normal 9 4 8 3" xfId="4121" xr:uid="{13C0A4CD-ACD4-4B59-8236-7787E1D56AAD}"/>
    <cellStyle name="Normal 9 4 8 3 2" xfId="5015" xr:uid="{6D061252-C65D-4AC2-B29C-F1CDACE96BA9}"/>
    <cellStyle name="Normal 9 4 8 4" xfId="4122" xr:uid="{45923FF2-D286-45E4-8EA7-36B77AB2F2C4}"/>
    <cellStyle name="Normal 9 4 8 4 2" xfId="5016" xr:uid="{E3B6E3B1-16E9-497E-825E-22B3C5AA41D1}"/>
    <cellStyle name="Normal 9 4 8 5" xfId="5013" xr:uid="{2BDE55FD-C701-46A9-BC1A-8BFA21750A5D}"/>
    <cellStyle name="Normal 9 4 9" xfId="4123" xr:uid="{CB1F0A76-CEFF-4E39-BAF6-6A43D17DE311}"/>
    <cellStyle name="Normal 9 4 9 2" xfId="5017" xr:uid="{82F1D78C-7FC6-418F-BC2D-260ED74B7ECA}"/>
    <cellStyle name="Normal 9 5" xfId="179" xr:uid="{7C5C08BA-C1B2-4116-9EC1-0A86890DEBA8}"/>
    <cellStyle name="Normal 9 5 10" xfId="4124" xr:uid="{6FC46FC5-191B-4930-867C-8C2D8D0B0129}"/>
    <cellStyle name="Normal 9 5 10 2" xfId="5019" xr:uid="{3534587F-BBDD-443F-BA53-261EDBBBA3AC}"/>
    <cellStyle name="Normal 9 5 11" xfId="4125" xr:uid="{2B3A8595-B3F9-4AE7-A79E-77B680A04681}"/>
    <cellStyle name="Normal 9 5 11 2" xfId="5020" xr:uid="{C4E37670-B426-4578-946E-6586A750DA67}"/>
    <cellStyle name="Normal 9 5 12" xfId="5018" xr:uid="{D3248A5B-5C77-4E9D-9018-F21A8CC3C7BF}"/>
    <cellStyle name="Normal 9 5 2" xfId="180" xr:uid="{2EA4642B-0D7F-495B-8E88-7095EA07658B}"/>
    <cellStyle name="Normal 9 5 2 10" xfId="5021" xr:uid="{7566F89E-B82E-4F72-BB25-BBE3B16F7473}"/>
    <cellStyle name="Normal 9 5 2 2" xfId="419" xr:uid="{9801DDA2-5C8F-41DE-BE5A-B29E492FF8FE}"/>
    <cellStyle name="Normal 9 5 2 2 2" xfId="868" xr:uid="{BFBABADD-E0B6-4179-A074-77009B0FEA30}"/>
    <cellStyle name="Normal 9 5 2 2 2 2" xfId="869" xr:uid="{76C79912-1866-4C55-9C38-DE6AA6F3DCB5}"/>
    <cellStyle name="Normal 9 5 2 2 2 2 2" xfId="2447" xr:uid="{D81E8768-B351-47EE-AA31-2EE161DF6074}"/>
    <cellStyle name="Normal 9 5 2 2 2 2 2 2" xfId="5025" xr:uid="{E09610BC-BB82-400E-A13C-95B1BA81B16D}"/>
    <cellStyle name="Normal 9 5 2 2 2 2 3" xfId="4126" xr:uid="{D857F2B6-9FB6-4259-A79F-3EFB5172C283}"/>
    <cellStyle name="Normal 9 5 2 2 2 2 3 2" xfId="5026" xr:uid="{E389B3D9-E4AD-42E6-BF1E-3DF68F247D10}"/>
    <cellStyle name="Normal 9 5 2 2 2 2 4" xfId="4127" xr:uid="{8D3262AD-39F3-451E-942A-98C2F57CD795}"/>
    <cellStyle name="Normal 9 5 2 2 2 2 4 2" xfId="5027" xr:uid="{415FE09C-C5CC-435B-8ED4-52C504FB6681}"/>
    <cellStyle name="Normal 9 5 2 2 2 2 5" xfId="5024" xr:uid="{2C76C4A4-13BF-4A4D-A08A-65D3CD609EA0}"/>
    <cellStyle name="Normal 9 5 2 2 2 3" xfId="2448" xr:uid="{93F99DFC-080F-440C-B92B-1C4A0EAFE7B8}"/>
    <cellStyle name="Normal 9 5 2 2 2 3 2" xfId="4128" xr:uid="{A90312CC-7510-4D1A-B2C5-6B31DD846DC9}"/>
    <cellStyle name="Normal 9 5 2 2 2 3 2 2" xfId="5029" xr:uid="{77BABF95-EEBF-4EB6-BAFF-DEAB774FA690}"/>
    <cellStyle name="Normal 9 5 2 2 2 3 3" xfId="4129" xr:uid="{38076AE3-2461-4564-9AFD-3A882CC11E45}"/>
    <cellStyle name="Normal 9 5 2 2 2 3 3 2" xfId="5030" xr:uid="{67A9A6E2-577E-446C-A8B1-6D6A30185D95}"/>
    <cellStyle name="Normal 9 5 2 2 2 3 4" xfId="4130" xr:uid="{1CF7E2F4-EB78-4884-8FDE-F88FCF99536A}"/>
    <cellStyle name="Normal 9 5 2 2 2 3 4 2" xfId="5031" xr:uid="{46B96DC4-98CF-4BE5-8971-23CDB3E19D0E}"/>
    <cellStyle name="Normal 9 5 2 2 2 3 5" xfId="5028" xr:uid="{749FA6B8-5C18-4889-8347-347DB23C033B}"/>
    <cellStyle name="Normal 9 5 2 2 2 4" xfId="4131" xr:uid="{74DF0AD8-8ACF-479B-BE7C-B51FB691FA3B}"/>
    <cellStyle name="Normal 9 5 2 2 2 4 2" xfId="5032" xr:uid="{6CE23896-AD45-4DA9-B421-44B0A6CB931E}"/>
    <cellStyle name="Normal 9 5 2 2 2 5" xfId="4132" xr:uid="{D4360A5D-BDCE-4053-AC57-017E9E147C3B}"/>
    <cellStyle name="Normal 9 5 2 2 2 5 2" xfId="5033" xr:uid="{D0D5611B-AB4F-4F0A-A983-2F472863C058}"/>
    <cellStyle name="Normal 9 5 2 2 2 6" xfId="4133" xr:uid="{88736159-E6CC-4A57-B225-13E16427895B}"/>
    <cellStyle name="Normal 9 5 2 2 2 6 2" xfId="5034" xr:uid="{2753FF51-C0A0-4A28-B278-D5436CEB5230}"/>
    <cellStyle name="Normal 9 5 2 2 2 7" xfId="5023" xr:uid="{C17DAAEA-4B9F-44E7-BEF9-857BA10F91B3}"/>
    <cellStyle name="Normal 9 5 2 2 3" xfId="870" xr:uid="{D6E9B9E9-25E5-4811-B94A-0DC6826E9C92}"/>
    <cellStyle name="Normal 9 5 2 2 3 2" xfId="2449" xr:uid="{E249A7F3-AE82-4CB6-8909-B63570DCE856}"/>
    <cellStyle name="Normal 9 5 2 2 3 2 2" xfId="4134" xr:uid="{1784289D-B062-462D-A68C-F231FBA28540}"/>
    <cellStyle name="Normal 9 5 2 2 3 2 2 2" xfId="5037" xr:uid="{0EB47E4D-C89F-4650-8476-B6118B989CFF}"/>
    <cellStyle name="Normal 9 5 2 2 3 2 3" xfId="4135" xr:uid="{8B6606CA-3AD1-4306-ACD5-CDCDA5EC4DC2}"/>
    <cellStyle name="Normal 9 5 2 2 3 2 3 2" xfId="5038" xr:uid="{A1B2DE7B-2606-4E14-8599-F7B3AB87A56A}"/>
    <cellStyle name="Normal 9 5 2 2 3 2 4" xfId="4136" xr:uid="{E8A2E356-4EFB-4F67-9167-DD5E7DB68E02}"/>
    <cellStyle name="Normal 9 5 2 2 3 2 4 2" xfId="5039" xr:uid="{11FD7DA5-71F1-4EFB-B712-3533DEAC53BA}"/>
    <cellStyle name="Normal 9 5 2 2 3 2 5" xfId="5036" xr:uid="{1DB7A484-B06B-4E3C-8C18-8B6F87A32036}"/>
    <cellStyle name="Normal 9 5 2 2 3 3" xfId="4137" xr:uid="{3259921B-CA4A-45DF-8961-12C51622B1DD}"/>
    <cellStyle name="Normal 9 5 2 2 3 3 2" xfId="5040" xr:uid="{8C2B4589-9631-4124-BA53-12932674C1A9}"/>
    <cellStyle name="Normal 9 5 2 2 3 4" xfId="4138" xr:uid="{47DEF773-DE1C-437A-93DB-27DA64125CC7}"/>
    <cellStyle name="Normal 9 5 2 2 3 4 2" xfId="5041" xr:uid="{EC03E982-88BB-4815-AB10-4DC4D41E7A19}"/>
    <cellStyle name="Normal 9 5 2 2 3 5" xfId="4139" xr:uid="{08E2399D-344D-4641-8431-EEA00B24313A}"/>
    <cellStyle name="Normal 9 5 2 2 3 5 2" xfId="5042" xr:uid="{F54ED150-760A-425E-B1F7-B85051A63923}"/>
    <cellStyle name="Normal 9 5 2 2 3 6" xfId="5035" xr:uid="{90FFCCC6-CA32-44F4-8094-D0FF62B0564F}"/>
    <cellStyle name="Normal 9 5 2 2 4" xfId="2450" xr:uid="{A066D94A-9F01-433C-A72A-5AEFEEB0E7A7}"/>
    <cellStyle name="Normal 9 5 2 2 4 2" xfId="4140" xr:uid="{B9772D58-9C1E-4ACA-8C51-7E7026BC3656}"/>
    <cellStyle name="Normal 9 5 2 2 4 2 2" xfId="5044" xr:uid="{C097BA34-611E-46D3-8ED8-28F32B01A39A}"/>
    <cellStyle name="Normal 9 5 2 2 4 3" xfId="4141" xr:uid="{C3FE5142-1364-49FB-B380-45CFF3CEC658}"/>
    <cellStyle name="Normal 9 5 2 2 4 3 2" xfId="5045" xr:uid="{D1AD39D8-3CC9-40B6-8469-382235A757DE}"/>
    <cellStyle name="Normal 9 5 2 2 4 4" xfId="4142" xr:uid="{7B783ED7-88B9-47FE-A7FD-CC2D882A5CA2}"/>
    <cellStyle name="Normal 9 5 2 2 4 4 2" xfId="5046" xr:uid="{B6331278-D65E-42EE-9113-20D856438F76}"/>
    <cellStyle name="Normal 9 5 2 2 4 5" xfId="5043" xr:uid="{BFA821E9-0DA1-4F87-913E-669FE6501795}"/>
    <cellStyle name="Normal 9 5 2 2 5" xfId="4143" xr:uid="{3BF63704-FFF8-4667-A5E3-216F202865F9}"/>
    <cellStyle name="Normal 9 5 2 2 5 2" xfId="4144" xr:uid="{D7801396-0CF4-4F09-837D-DB92C069CD71}"/>
    <cellStyle name="Normal 9 5 2 2 5 2 2" xfId="5048" xr:uid="{66B5DDD0-E5FF-4E8C-B969-69E6CB00C470}"/>
    <cellStyle name="Normal 9 5 2 2 5 3" xfId="4145" xr:uid="{07FD3843-DBC8-4B54-81AD-9372F48E6F5B}"/>
    <cellStyle name="Normal 9 5 2 2 5 3 2" xfId="5049" xr:uid="{CD71A745-5959-43E3-9CFB-C436B58CD132}"/>
    <cellStyle name="Normal 9 5 2 2 5 4" xfId="4146" xr:uid="{78FBD1E3-2CB5-4E2C-B649-F1C117879551}"/>
    <cellStyle name="Normal 9 5 2 2 5 4 2" xfId="5050" xr:uid="{0725E3FC-AF2B-4776-8848-43EA0A89B745}"/>
    <cellStyle name="Normal 9 5 2 2 5 5" xfId="5047" xr:uid="{F06490E2-45D8-4815-AA74-7228DCA8EDCE}"/>
    <cellStyle name="Normal 9 5 2 2 6" xfId="4147" xr:uid="{9A1841ED-04DB-433C-81B0-F947783279CA}"/>
    <cellStyle name="Normal 9 5 2 2 6 2" xfId="5051" xr:uid="{12707689-300B-449C-87DE-CE4EE0DA9DDA}"/>
    <cellStyle name="Normal 9 5 2 2 7" xfId="4148" xr:uid="{C152928F-E848-421C-863B-55B85E2AF3C3}"/>
    <cellStyle name="Normal 9 5 2 2 7 2" xfId="5052" xr:uid="{6B980E03-EE17-40E6-8626-4FF6444C9B30}"/>
    <cellStyle name="Normal 9 5 2 2 8" xfId="4149" xr:uid="{ABB907DA-211E-4D28-A8AB-33219708A858}"/>
    <cellStyle name="Normal 9 5 2 2 8 2" xfId="5053" xr:uid="{68400BE3-67F5-4BB6-91A6-BB818FCF1C38}"/>
    <cellStyle name="Normal 9 5 2 2 9" xfId="5022" xr:uid="{D5827823-5608-4EE6-92EA-4073DD3B6355}"/>
    <cellStyle name="Normal 9 5 2 3" xfId="871" xr:uid="{7829B904-15BB-444F-A2E7-BB95DEFFBA80}"/>
    <cellStyle name="Normal 9 5 2 3 2" xfId="872" xr:uid="{54CFFFCE-88AC-4F78-8658-FB389B443B4C}"/>
    <cellStyle name="Normal 9 5 2 3 2 2" xfId="873" xr:uid="{6ADD8A7C-E5C2-4930-8873-76DE03060165}"/>
    <cellStyle name="Normal 9 5 2 3 2 2 2" xfId="5056" xr:uid="{9A74CF11-6E9B-45F8-A069-68128E27AA4E}"/>
    <cellStyle name="Normal 9 5 2 3 2 3" xfId="4150" xr:uid="{98D77395-58DF-4C84-B416-05023D9BF536}"/>
    <cellStyle name="Normal 9 5 2 3 2 3 2" xfId="5057" xr:uid="{4109DA50-DE85-48AC-BB1A-878DC5D210C9}"/>
    <cellStyle name="Normal 9 5 2 3 2 4" xfId="4151" xr:uid="{0A6D77AB-6683-49CF-A4E1-DDF90CE64E72}"/>
    <cellStyle name="Normal 9 5 2 3 2 4 2" xfId="5058" xr:uid="{10594AD4-5FAC-4212-8F27-3A69B0BE92C7}"/>
    <cellStyle name="Normal 9 5 2 3 2 5" xfId="5055" xr:uid="{742FEFEF-E85F-448F-BA74-2D7574E22DD2}"/>
    <cellStyle name="Normal 9 5 2 3 3" xfId="874" xr:uid="{DD6347AD-65F5-485C-9DF2-F6786C5460EF}"/>
    <cellStyle name="Normal 9 5 2 3 3 2" xfId="4152" xr:uid="{9623BA11-AF11-4018-97BD-16A7E4CA3A56}"/>
    <cellStyle name="Normal 9 5 2 3 3 2 2" xfId="5060" xr:uid="{E65C44F6-4659-4679-96F5-44821CB8CF0D}"/>
    <cellStyle name="Normal 9 5 2 3 3 3" xfId="4153" xr:uid="{2F74D8BE-5394-457F-B9C8-8528BBF2D806}"/>
    <cellStyle name="Normal 9 5 2 3 3 3 2" xfId="5061" xr:uid="{066CDFAA-9A81-405A-A497-9BD6B1FB84F8}"/>
    <cellStyle name="Normal 9 5 2 3 3 4" xfId="4154" xr:uid="{2D7B4B64-81AD-4A38-9C93-68DD43490ED4}"/>
    <cellStyle name="Normal 9 5 2 3 3 4 2" xfId="5062" xr:uid="{963C73C9-8CC7-427E-9D68-31B6BF596B59}"/>
    <cellStyle name="Normal 9 5 2 3 3 5" xfId="5059" xr:uid="{0D486F58-7350-42B7-94A7-63101382CA8D}"/>
    <cellStyle name="Normal 9 5 2 3 4" xfId="4155" xr:uid="{1AAF8C7A-90BB-46BB-A5B8-6ED4DA859E2F}"/>
    <cellStyle name="Normal 9 5 2 3 4 2" xfId="5063" xr:uid="{F9445271-0FC8-4366-A6F9-07966601160A}"/>
    <cellStyle name="Normal 9 5 2 3 5" xfId="4156" xr:uid="{44B6AEB6-741D-4018-A648-D2A67BCD9CF8}"/>
    <cellStyle name="Normal 9 5 2 3 5 2" xfId="5064" xr:uid="{53A07E94-4E81-4577-AE53-FD47C4CBDCE2}"/>
    <cellStyle name="Normal 9 5 2 3 6" xfId="4157" xr:uid="{53B797CC-F315-4AC5-97BE-5F838DFEF48D}"/>
    <cellStyle name="Normal 9 5 2 3 6 2" xfId="5065" xr:uid="{8B08FEF2-5874-409B-9566-5B1306FF1549}"/>
    <cellStyle name="Normal 9 5 2 3 7" xfId="5054" xr:uid="{0D5E1CFD-AACB-4FAC-9847-98398A5B424B}"/>
    <cellStyle name="Normal 9 5 2 4" xfId="875" xr:uid="{5A8D5C02-2659-4E72-B618-4F699D7B1A43}"/>
    <cellStyle name="Normal 9 5 2 4 2" xfId="876" xr:uid="{8D86ECF1-B843-4EBC-AC40-35530B6F8672}"/>
    <cellStyle name="Normal 9 5 2 4 2 2" xfId="4158" xr:uid="{D8838878-E788-4B12-96E9-9D1D0363244C}"/>
    <cellStyle name="Normal 9 5 2 4 2 2 2" xfId="5068" xr:uid="{CAC62C79-1D3C-4292-979E-0F63D4A3F0A1}"/>
    <cellStyle name="Normal 9 5 2 4 2 3" xfId="4159" xr:uid="{8A900D3C-ED57-43C5-8E84-7FEB017E4866}"/>
    <cellStyle name="Normal 9 5 2 4 2 3 2" xfId="5069" xr:uid="{84FC3658-11E3-494A-BA5A-949210FA89AC}"/>
    <cellStyle name="Normal 9 5 2 4 2 4" xfId="4160" xr:uid="{0840F82D-09A0-46F9-9C70-188CC0C7E9D9}"/>
    <cellStyle name="Normal 9 5 2 4 2 4 2" xfId="5070" xr:uid="{56A3D0B6-2842-4EE3-B000-FC3F424174C1}"/>
    <cellStyle name="Normal 9 5 2 4 2 5" xfId="5067" xr:uid="{EB6EE305-B64E-4BD9-9F7F-2ED5A66FBBAC}"/>
    <cellStyle name="Normal 9 5 2 4 3" xfId="4161" xr:uid="{DE69B94D-3A2E-4263-85FA-F253F2798071}"/>
    <cellStyle name="Normal 9 5 2 4 3 2" xfId="5071" xr:uid="{431BDDA9-2F1E-4CE5-90B0-7FDAE2157988}"/>
    <cellStyle name="Normal 9 5 2 4 4" xfId="4162" xr:uid="{A806DEB0-22DE-4321-B5F8-67B2F14FBBB1}"/>
    <cellStyle name="Normal 9 5 2 4 4 2" xfId="5072" xr:uid="{16AB5648-9AF5-4574-911F-2203829293E4}"/>
    <cellStyle name="Normal 9 5 2 4 5" xfId="4163" xr:uid="{DECA8663-660B-4EBC-B513-BEEFF31929E6}"/>
    <cellStyle name="Normal 9 5 2 4 5 2" xfId="5073" xr:uid="{5A672796-BF0E-404F-873D-EDC0BA95A19A}"/>
    <cellStyle name="Normal 9 5 2 4 6" xfId="5066" xr:uid="{2F514634-3F91-42B3-B2B8-37D529965610}"/>
    <cellStyle name="Normal 9 5 2 5" xfId="877" xr:uid="{7971EA21-7034-4408-84B0-5683A057B955}"/>
    <cellStyle name="Normal 9 5 2 5 2" xfId="4164" xr:uid="{529D4E35-EC33-469E-9956-637DDAFFFD69}"/>
    <cellStyle name="Normal 9 5 2 5 2 2" xfId="5075" xr:uid="{C4B3BED0-0082-46E6-90DB-C4FAFAA8BAE9}"/>
    <cellStyle name="Normal 9 5 2 5 3" xfId="4165" xr:uid="{FE172BD7-D646-46DC-86A4-E8CDD1AF0F1D}"/>
    <cellStyle name="Normal 9 5 2 5 3 2" xfId="5076" xr:uid="{A5A0D5DE-9F34-47E3-8F45-F4FE387E28ED}"/>
    <cellStyle name="Normal 9 5 2 5 4" xfId="4166" xr:uid="{766BEBA3-052C-465D-9E94-F990D93C9963}"/>
    <cellStyle name="Normal 9 5 2 5 4 2" xfId="5077" xr:uid="{86D061C5-5F34-4103-A040-C13392D94B7A}"/>
    <cellStyle name="Normal 9 5 2 5 5" xfId="5074" xr:uid="{59045567-CF1F-4032-BC0C-7C249CF8E4C4}"/>
    <cellStyle name="Normal 9 5 2 6" xfId="4167" xr:uid="{440537DA-9A8E-411D-8AC9-DF005DA012E9}"/>
    <cellStyle name="Normal 9 5 2 6 2" xfId="4168" xr:uid="{8A1AF2AA-0714-4991-9230-4F5E48D98D3F}"/>
    <cellStyle name="Normal 9 5 2 6 2 2" xfId="5079" xr:uid="{15A58D18-B30A-4291-8F67-B671E775D809}"/>
    <cellStyle name="Normal 9 5 2 6 3" xfId="4169" xr:uid="{4800ED52-6DDC-49DD-9F39-4A3D93C554C3}"/>
    <cellStyle name="Normal 9 5 2 6 3 2" xfId="5080" xr:uid="{CD4C5F2E-AF2F-415A-9D86-C4361634E91C}"/>
    <cellStyle name="Normal 9 5 2 6 4" xfId="4170" xr:uid="{EBEC49D3-AFC0-4CC3-8667-12E4829A737A}"/>
    <cellStyle name="Normal 9 5 2 6 4 2" xfId="5081" xr:uid="{301E8289-568A-4AB0-8F78-B4A6623DD99A}"/>
    <cellStyle name="Normal 9 5 2 6 5" xfId="5078" xr:uid="{CE6F0C0A-0288-44DA-9B21-1F356144AD38}"/>
    <cellStyle name="Normal 9 5 2 7" xfId="4171" xr:uid="{11B3ED04-EF5A-4EB9-A5E5-3643D9A0DE0B}"/>
    <cellStyle name="Normal 9 5 2 7 2" xfId="5082" xr:uid="{2099B50D-4317-4FAE-92EA-248E754F9396}"/>
    <cellStyle name="Normal 9 5 2 8" xfId="4172" xr:uid="{A1CC8E3A-FFBF-4DC0-A2D0-0C8AF5B7B7AC}"/>
    <cellStyle name="Normal 9 5 2 8 2" xfId="5083" xr:uid="{917168AB-BF72-4354-BA6A-8F1EAFB92A04}"/>
    <cellStyle name="Normal 9 5 2 9" xfId="4173" xr:uid="{E43A7FDC-6751-4497-A735-BE47B884C537}"/>
    <cellStyle name="Normal 9 5 2 9 2" xfId="5084" xr:uid="{400F2ABE-BDC5-429F-BAD2-53FAE0CFBDAC}"/>
    <cellStyle name="Normal 9 5 3" xfId="420" xr:uid="{EFC401B7-EBF2-4F33-9E27-C5997357AC72}"/>
    <cellStyle name="Normal 9 5 3 2" xfId="878" xr:uid="{2921FF02-0872-4106-9D83-0352214FF30E}"/>
    <cellStyle name="Normal 9 5 3 2 2" xfId="879" xr:uid="{8D8866FC-6842-4894-9FDA-DFC9485C416C}"/>
    <cellStyle name="Normal 9 5 3 2 2 2" xfId="2451" xr:uid="{80923100-3E12-40D0-8597-A8C67491E798}"/>
    <cellStyle name="Normal 9 5 3 2 2 2 2" xfId="2452" xr:uid="{AEDD68C0-CF0C-4123-844F-5F1B5A81AE16}"/>
    <cellStyle name="Normal 9 5 3 2 2 2 2 2" xfId="5089" xr:uid="{C55E0CB3-C040-4E32-87F9-496B44982D5A}"/>
    <cellStyle name="Normal 9 5 3 2 2 2 3" xfId="5088" xr:uid="{768764EB-ECFA-4C45-ADD7-89FDBCAD5875}"/>
    <cellStyle name="Normal 9 5 3 2 2 3" xfId="2453" xr:uid="{BEDF517C-4182-4C80-AB5D-AEBDEF37CB40}"/>
    <cellStyle name="Normal 9 5 3 2 2 3 2" xfId="5090" xr:uid="{4935107E-82B1-4B2F-8A40-884EE0EC68E6}"/>
    <cellStyle name="Normal 9 5 3 2 2 4" xfId="4174" xr:uid="{EF24EC37-F609-46DC-8921-B3BC91054C20}"/>
    <cellStyle name="Normal 9 5 3 2 2 4 2" xfId="5091" xr:uid="{5A949B0B-9A3E-4D4C-94F2-F2A11E90FD83}"/>
    <cellStyle name="Normal 9 5 3 2 2 5" xfId="5087" xr:uid="{0EBC8CB0-040F-445D-AC1E-B162425A0ECE}"/>
    <cellStyle name="Normal 9 5 3 2 3" xfId="2454" xr:uid="{BC1E1E9C-9C60-458F-8913-DAD9E33F929E}"/>
    <cellStyle name="Normal 9 5 3 2 3 2" xfId="2455" xr:uid="{EC97B89C-32B1-4DFB-97F0-411914716A5A}"/>
    <cellStyle name="Normal 9 5 3 2 3 2 2" xfId="5093" xr:uid="{3B78D559-7BB1-47F6-8249-4F925EE6E4E2}"/>
    <cellStyle name="Normal 9 5 3 2 3 3" xfId="4175" xr:uid="{31A40216-4967-4C2A-BE54-E4B3D102145D}"/>
    <cellStyle name="Normal 9 5 3 2 3 3 2" xfId="5094" xr:uid="{28A6AFB6-976E-47B4-89AA-0296B589AE90}"/>
    <cellStyle name="Normal 9 5 3 2 3 4" xfId="4176" xr:uid="{3BC31599-DC8C-4962-9FD8-7C1A0E70229B}"/>
    <cellStyle name="Normal 9 5 3 2 3 4 2" xfId="5095" xr:uid="{24C1AA51-8F68-4FDD-9D5D-8FCB063EE8A4}"/>
    <cellStyle name="Normal 9 5 3 2 3 5" xfId="5092" xr:uid="{46E664DD-6755-487C-BC83-F4B2D62B8AD1}"/>
    <cellStyle name="Normal 9 5 3 2 4" xfId="2456" xr:uid="{9581C782-44B9-47BF-A9BF-1477381EBCB5}"/>
    <cellStyle name="Normal 9 5 3 2 4 2" xfId="5096" xr:uid="{9DF7D607-AD0B-472F-9A30-3D20A8DDBE4C}"/>
    <cellStyle name="Normal 9 5 3 2 5" xfId="4177" xr:uid="{777FC203-13C9-4AC9-A0DA-E33F919AB158}"/>
    <cellStyle name="Normal 9 5 3 2 5 2" xfId="5097" xr:uid="{A2A58692-1FDB-4FCB-8FD0-B1938C4DAA25}"/>
    <cellStyle name="Normal 9 5 3 2 6" xfId="4178" xr:uid="{F4C5FD66-3EC2-4594-BF0F-8B29A4370A84}"/>
    <cellStyle name="Normal 9 5 3 2 6 2" xfId="5098" xr:uid="{F77F607E-C07C-429A-ADB4-C298EDE940FD}"/>
    <cellStyle name="Normal 9 5 3 2 7" xfId="5086" xr:uid="{607FF1D6-B888-4530-9DB1-27679A4546CE}"/>
    <cellStyle name="Normal 9 5 3 3" xfId="880" xr:uid="{FE7C2911-D576-443E-BBC8-76278AC80309}"/>
    <cellStyle name="Normal 9 5 3 3 2" xfId="2457" xr:uid="{A9C70B46-8DAD-4AD2-B3AA-9835B656C11E}"/>
    <cellStyle name="Normal 9 5 3 3 2 2" xfId="2458" xr:uid="{141576F6-4A45-4F7F-B1C2-51D1FAD3E198}"/>
    <cellStyle name="Normal 9 5 3 3 2 2 2" xfId="5101" xr:uid="{AB22CEB2-A4B0-4F78-86B1-CEAEE2D2CA68}"/>
    <cellStyle name="Normal 9 5 3 3 2 3" xfId="4179" xr:uid="{602A84CF-CA1B-4F52-8520-78A01C077A24}"/>
    <cellStyle name="Normal 9 5 3 3 2 3 2" xfId="5102" xr:uid="{8BC1875C-19BB-4D43-ADDD-0F533B081802}"/>
    <cellStyle name="Normal 9 5 3 3 2 4" xfId="4180" xr:uid="{668C7649-AF16-4857-9BBB-7204B5272D08}"/>
    <cellStyle name="Normal 9 5 3 3 2 4 2" xfId="5103" xr:uid="{41021521-50C6-4096-9698-967589ADE9B9}"/>
    <cellStyle name="Normal 9 5 3 3 2 5" xfId="5100" xr:uid="{22F4F0C3-FD83-422A-B405-C69166DC4E96}"/>
    <cellStyle name="Normal 9 5 3 3 3" xfId="2459" xr:uid="{A307ED22-9128-46C1-8634-AD9B7BC3929D}"/>
    <cellStyle name="Normal 9 5 3 3 3 2" xfId="5104" xr:uid="{6544B431-0C5A-433B-A616-6773BC46FA4A}"/>
    <cellStyle name="Normal 9 5 3 3 4" xfId="4181" xr:uid="{2EE58BC9-2E72-4BF3-B54D-93399F57FF29}"/>
    <cellStyle name="Normal 9 5 3 3 4 2" xfId="5105" xr:uid="{AB609B43-2E99-4491-A973-E471A387E049}"/>
    <cellStyle name="Normal 9 5 3 3 5" xfId="4182" xr:uid="{F666BABA-D5B3-4B4C-A9E3-A90F10D0C6A1}"/>
    <cellStyle name="Normal 9 5 3 3 5 2" xfId="5106" xr:uid="{232F9E9F-21BC-4973-805B-0B2B2176C551}"/>
    <cellStyle name="Normal 9 5 3 3 6" xfId="5099" xr:uid="{58B69015-3D52-4F66-8827-E86CA7147D14}"/>
    <cellStyle name="Normal 9 5 3 4" xfId="2460" xr:uid="{F430F433-82DE-4277-876B-A92CDB808D92}"/>
    <cellStyle name="Normal 9 5 3 4 2" xfId="2461" xr:uid="{76A7B2AF-6813-40C1-B9BF-614E626B1562}"/>
    <cellStyle name="Normal 9 5 3 4 2 2" xfId="5108" xr:uid="{DFE9B21C-8E56-41AC-97C9-3E13CECBBDA0}"/>
    <cellStyle name="Normal 9 5 3 4 3" xfId="4183" xr:uid="{D68CAC5A-6A9A-40D3-972B-AE17D74F3521}"/>
    <cellStyle name="Normal 9 5 3 4 3 2" xfId="5109" xr:uid="{2E244662-71D2-4544-8649-8CDE77A9D86E}"/>
    <cellStyle name="Normal 9 5 3 4 4" xfId="4184" xr:uid="{4F4B14EE-B449-4BFF-870B-2B1CE59994D6}"/>
    <cellStyle name="Normal 9 5 3 4 4 2" xfId="5110" xr:uid="{82830B6D-9AF5-4018-B7F3-9D9C4A3A2387}"/>
    <cellStyle name="Normal 9 5 3 4 5" xfId="5107" xr:uid="{65C361C0-6890-41C1-B1C5-C5BA0E57C23B}"/>
    <cellStyle name="Normal 9 5 3 5" xfId="2462" xr:uid="{05826645-C462-4539-958D-E31C6B4A4E1E}"/>
    <cellStyle name="Normal 9 5 3 5 2" xfId="4185" xr:uid="{C58C16DF-6A2B-41E3-A767-3C8DE62B5888}"/>
    <cellStyle name="Normal 9 5 3 5 2 2" xfId="5112" xr:uid="{FBF08BB6-791D-4FA5-B5F3-8E7AACAF5DF7}"/>
    <cellStyle name="Normal 9 5 3 5 3" xfId="4186" xr:uid="{F8744637-0842-4E51-B66B-C625DA235DC9}"/>
    <cellStyle name="Normal 9 5 3 5 3 2" xfId="5113" xr:uid="{22C4BD8E-B8F4-4683-B71F-A3F930D2DE06}"/>
    <cellStyle name="Normal 9 5 3 5 4" xfId="4187" xr:uid="{D71C4C38-FC65-43EA-A432-7E72ECBFA4F7}"/>
    <cellStyle name="Normal 9 5 3 5 4 2" xfId="5114" xr:uid="{9D88C4D0-00F2-45EA-8415-BA5FF260CD4D}"/>
    <cellStyle name="Normal 9 5 3 5 5" xfId="5111" xr:uid="{7CC8A7DD-DB05-4F05-9410-E1CD873E1870}"/>
    <cellStyle name="Normal 9 5 3 6" xfId="4188" xr:uid="{A92BC036-DF72-4056-B859-3283783A229F}"/>
    <cellStyle name="Normal 9 5 3 6 2" xfId="5115" xr:uid="{4A32B591-D051-4FC9-845B-E533961DC6AA}"/>
    <cellStyle name="Normal 9 5 3 7" xfId="4189" xr:uid="{C0FEF526-3E8A-4E26-A88D-50F44F843ECB}"/>
    <cellStyle name="Normal 9 5 3 7 2" xfId="5116" xr:uid="{536BCA1A-9C01-46CF-9864-208B3F235F82}"/>
    <cellStyle name="Normal 9 5 3 8" xfId="4190" xr:uid="{C35D8362-99C0-4EF0-99A5-E5601C9576A8}"/>
    <cellStyle name="Normal 9 5 3 8 2" xfId="5117" xr:uid="{F4EADBE3-F74F-4F76-A374-1BE7C4337795}"/>
    <cellStyle name="Normal 9 5 3 9" xfId="5085" xr:uid="{9F3E1918-ED30-48A8-A501-BABBBD393EFB}"/>
    <cellStyle name="Normal 9 5 4" xfId="421" xr:uid="{51DDAC8F-0B60-4B82-A429-82BDE100A18A}"/>
    <cellStyle name="Normal 9 5 4 2" xfId="881" xr:uid="{6CC86DC5-C7F4-4C45-A2B3-66212167BABF}"/>
    <cellStyle name="Normal 9 5 4 2 2" xfId="882" xr:uid="{457C3A11-A2C2-44A6-B203-1171E8E6698F}"/>
    <cellStyle name="Normal 9 5 4 2 2 2" xfId="2463" xr:uid="{6A662CA8-7E32-49ED-884A-15D8B3EB0257}"/>
    <cellStyle name="Normal 9 5 4 2 2 2 2" xfId="5121" xr:uid="{0B5D0C72-6E6F-4178-8B5C-A6020EAD17A9}"/>
    <cellStyle name="Normal 9 5 4 2 2 3" xfId="4191" xr:uid="{F00017F9-5E6F-4B28-AB17-1AC617C00F00}"/>
    <cellStyle name="Normal 9 5 4 2 2 3 2" xfId="5122" xr:uid="{5981B80F-FD70-4E61-90AB-8C4F290A107C}"/>
    <cellStyle name="Normal 9 5 4 2 2 4" xfId="4192" xr:uid="{C9321720-7F46-4425-9ABA-C39EFC966F68}"/>
    <cellStyle name="Normal 9 5 4 2 2 4 2" xfId="5123" xr:uid="{47D45FD3-56A3-4B21-AC05-7C2778D3B6E5}"/>
    <cellStyle name="Normal 9 5 4 2 2 5" xfId="5120" xr:uid="{FD2A87D3-8001-4CD2-A603-5CDF6C4A1FD9}"/>
    <cellStyle name="Normal 9 5 4 2 3" xfId="2464" xr:uid="{04036A6D-0BE4-43DA-BC91-BEBA607ABF8D}"/>
    <cellStyle name="Normal 9 5 4 2 3 2" xfId="5124" xr:uid="{F7A9E89D-9917-43EB-8CA3-3343C1C4B0E6}"/>
    <cellStyle name="Normal 9 5 4 2 4" xfId="4193" xr:uid="{AD1D49D2-3C5E-44DB-B576-1AB586A5D276}"/>
    <cellStyle name="Normal 9 5 4 2 4 2" xfId="5125" xr:uid="{9886F81E-1BD0-4B4B-9B12-87183F9CE1CD}"/>
    <cellStyle name="Normal 9 5 4 2 5" xfId="4194" xr:uid="{96EED90F-1932-4387-AA05-D25304551926}"/>
    <cellStyle name="Normal 9 5 4 2 5 2" xfId="5126" xr:uid="{064016A5-7EE8-4C44-B938-689903524BEF}"/>
    <cellStyle name="Normal 9 5 4 2 6" xfId="5119" xr:uid="{AD071B9E-57FC-4BB3-8330-89CFB81F6AB7}"/>
    <cellStyle name="Normal 9 5 4 3" xfId="883" xr:uid="{D77D7A51-78C3-4ED9-9474-73AA209BA363}"/>
    <cellStyle name="Normal 9 5 4 3 2" xfId="2465" xr:uid="{7E69F2D3-E3F8-4E98-B9F5-81A4A9B925C4}"/>
    <cellStyle name="Normal 9 5 4 3 2 2" xfId="5128" xr:uid="{7C940C19-2F5F-445E-AD01-BA67C42ED548}"/>
    <cellStyle name="Normal 9 5 4 3 3" xfId="4195" xr:uid="{B3EAC8ED-C0C8-4704-AD0D-3CF1B5F3F5B3}"/>
    <cellStyle name="Normal 9 5 4 3 3 2" xfId="5129" xr:uid="{52165FF9-1A52-4882-A474-BC1FC1FF6835}"/>
    <cellStyle name="Normal 9 5 4 3 4" xfId="4196" xr:uid="{52F5987E-68ED-4037-8C01-F6DB355B949F}"/>
    <cellStyle name="Normal 9 5 4 3 4 2" xfId="5130" xr:uid="{45EE4D99-6343-4E88-A7A0-11C1D224FED6}"/>
    <cellStyle name="Normal 9 5 4 3 5" xfId="5127" xr:uid="{1C33D0F5-758E-493C-BE83-94F491694208}"/>
    <cellStyle name="Normal 9 5 4 4" xfId="2466" xr:uid="{76B6376C-53F6-4A3F-9939-E5A6AE25E873}"/>
    <cellStyle name="Normal 9 5 4 4 2" xfId="4197" xr:uid="{0699775C-76F6-42F3-A9B7-3AD8554B6CA5}"/>
    <cellStyle name="Normal 9 5 4 4 2 2" xfId="5132" xr:uid="{233F6238-6E58-418D-BC89-11D8866543F3}"/>
    <cellStyle name="Normal 9 5 4 4 3" xfId="4198" xr:uid="{34F92534-EEAC-4776-B8D3-B6310EC52B83}"/>
    <cellStyle name="Normal 9 5 4 4 3 2" xfId="5133" xr:uid="{75281707-1E3A-4EF7-9731-E6DC576D1E96}"/>
    <cellStyle name="Normal 9 5 4 4 4" xfId="4199" xr:uid="{F15896FC-C749-49A0-B577-0495B2355713}"/>
    <cellStyle name="Normal 9 5 4 4 4 2" xfId="5134" xr:uid="{1A191B09-9063-4C31-A740-55AE4A412DD9}"/>
    <cellStyle name="Normal 9 5 4 4 5" xfId="5131" xr:uid="{CE140088-E962-4B7D-AD6C-41C0062D77BE}"/>
    <cellStyle name="Normal 9 5 4 5" xfId="4200" xr:uid="{CB67B2D2-8A43-4EBD-B925-4A1A239B4567}"/>
    <cellStyle name="Normal 9 5 4 5 2" xfId="5135" xr:uid="{A6994F79-793A-4921-94C2-AF2E5D54A7CF}"/>
    <cellStyle name="Normal 9 5 4 6" xfId="4201" xr:uid="{7AA84F9A-1EB5-42B2-9EC4-5906A91FF16C}"/>
    <cellStyle name="Normal 9 5 4 6 2" xfId="5136" xr:uid="{6F2F62E7-7402-4D0B-B522-911579C16D85}"/>
    <cellStyle name="Normal 9 5 4 7" xfId="4202" xr:uid="{5CB5781E-6F9E-4B7D-B466-B982BE30CFFC}"/>
    <cellStyle name="Normal 9 5 4 7 2" xfId="5137" xr:uid="{DF454906-6D88-474A-B432-551B733911FD}"/>
    <cellStyle name="Normal 9 5 4 8" xfId="5118" xr:uid="{CF660E84-9A91-49DF-9076-65737D37EC61}"/>
    <cellStyle name="Normal 9 5 5" xfId="422" xr:uid="{9220A27B-213D-426E-AD6D-18E641008472}"/>
    <cellStyle name="Normal 9 5 5 2" xfId="884" xr:uid="{F7E5923D-5691-4461-AC45-7B6730C713D8}"/>
    <cellStyle name="Normal 9 5 5 2 2" xfId="2467" xr:uid="{5E23E698-9900-4408-B4E6-4F85F635A901}"/>
    <cellStyle name="Normal 9 5 5 2 2 2" xfId="5140" xr:uid="{C718C955-B8D0-4B8A-93EA-443717A47F1A}"/>
    <cellStyle name="Normal 9 5 5 2 3" xfId="4203" xr:uid="{A14D3F6A-5988-4C79-A002-7DECA6AA277D}"/>
    <cellStyle name="Normal 9 5 5 2 3 2" xfId="5141" xr:uid="{D2C286FA-D8FD-4756-B00F-6EBA92A4911A}"/>
    <cellStyle name="Normal 9 5 5 2 4" xfId="4204" xr:uid="{C617392C-6CBD-46B8-82C5-029B06DCE618}"/>
    <cellStyle name="Normal 9 5 5 2 4 2" xfId="5142" xr:uid="{80E40C05-5B3F-4308-A8DB-1300F665CAD7}"/>
    <cellStyle name="Normal 9 5 5 2 5" xfId="5139" xr:uid="{C586FECA-C201-42E0-9D61-36E859FE1BC2}"/>
    <cellStyle name="Normal 9 5 5 3" xfId="2468" xr:uid="{8D3124CE-5579-478C-9376-77AD72CA5DA3}"/>
    <cellStyle name="Normal 9 5 5 3 2" xfId="4205" xr:uid="{4AB57031-C9D0-4A97-9AB4-AD0154986E0C}"/>
    <cellStyle name="Normal 9 5 5 3 2 2" xfId="5144" xr:uid="{43FDBD05-21CF-46D6-A12D-BD20190AF414}"/>
    <cellStyle name="Normal 9 5 5 3 3" xfId="4206" xr:uid="{C99EA086-996D-40B8-8E88-A698ABF4282F}"/>
    <cellStyle name="Normal 9 5 5 3 3 2" xfId="5145" xr:uid="{9472A410-31C6-4532-A16B-80C417D81A45}"/>
    <cellStyle name="Normal 9 5 5 3 4" xfId="4207" xr:uid="{0551E09F-560E-46D0-AB55-BFBCA4A2B1FB}"/>
    <cellStyle name="Normal 9 5 5 3 4 2" xfId="5146" xr:uid="{3928E302-B95B-4087-A497-9F1AE0DBD27A}"/>
    <cellStyle name="Normal 9 5 5 3 5" xfId="5143" xr:uid="{6B9226B5-7C6B-48CA-A5D5-326D1F79740A}"/>
    <cellStyle name="Normal 9 5 5 4" xfId="4208" xr:uid="{F31602AF-8082-409D-ABEA-5A9F5A94AD38}"/>
    <cellStyle name="Normal 9 5 5 4 2" xfId="5147" xr:uid="{47F92FB9-7222-43EF-A39B-342217403B1D}"/>
    <cellStyle name="Normal 9 5 5 5" xfId="4209" xr:uid="{C7EB6251-7DFD-4E50-A6F5-C24938B16DBD}"/>
    <cellStyle name="Normal 9 5 5 5 2" xfId="5148" xr:uid="{A6261875-0D6B-42B9-9131-6E55CCAC801E}"/>
    <cellStyle name="Normal 9 5 5 6" xfId="4210" xr:uid="{FA3AFD3C-1336-4167-A34A-CF5389DD33BE}"/>
    <cellStyle name="Normal 9 5 5 6 2" xfId="5149" xr:uid="{F62AF70F-27E8-44AB-914E-2BA9B3716E0C}"/>
    <cellStyle name="Normal 9 5 5 7" xfId="5138" xr:uid="{E722A4B6-E5BF-4BD5-8640-77B192517118}"/>
    <cellStyle name="Normal 9 5 6" xfId="885" xr:uid="{1D57BE84-C966-4375-9D32-9E84937DAFEC}"/>
    <cellStyle name="Normal 9 5 6 2" xfId="2469" xr:uid="{B90C909F-774D-40B2-B7E4-84CCA717D1CC}"/>
    <cellStyle name="Normal 9 5 6 2 2" xfId="4211" xr:uid="{E55A3C96-4846-40C0-A8EF-9D7DA37F6837}"/>
    <cellStyle name="Normal 9 5 6 2 2 2" xfId="5152" xr:uid="{F0C3803E-244E-45A6-B413-95AED644A9AE}"/>
    <cellStyle name="Normal 9 5 6 2 3" xfId="4212" xr:uid="{5C1294EA-F1CB-492A-83B8-B0505AC9C84C}"/>
    <cellStyle name="Normal 9 5 6 2 3 2" xfId="5153" xr:uid="{5B9A5458-A8A9-42CD-B31D-414EED2ED8CF}"/>
    <cellStyle name="Normal 9 5 6 2 4" xfId="4213" xr:uid="{BB420B57-1C1C-4C60-B8FA-0779C7B17C8F}"/>
    <cellStyle name="Normal 9 5 6 2 4 2" xfId="5154" xr:uid="{7CB20242-4333-482C-80B5-66BEDAC6EBB9}"/>
    <cellStyle name="Normal 9 5 6 2 5" xfId="5151" xr:uid="{B309BB35-8239-4165-B3A2-76B062837F13}"/>
    <cellStyle name="Normal 9 5 6 3" xfId="4214" xr:uid="{BE143D80-9A3D-4A58-B5DA-71B587C05A48}"/>
    <cellStyle name="Normal 9 5 6 3 2" xfId="5155" xr:uid="{810D9A34-2095-4112-9F05-B46CA6E75FF2}"/>
    <cellStyle name="Normal 9 5 6 4" xfId="4215" xr:uid="{9CF93BE3-E208-48E5-B860-C31C4855B519}"/>
    <cellStyle name="Normal 9 5 6 4 2" xfId="5156" xr:uid="{49DFAB9F-AB95-4395-BC12-00299191F693}"/>
    <cellStyle name="Normal 9 5 6 5" xfId="4216" xr:uid="{4553E8BD-124E-463B-BA20-5D0628426708}"/>
    <cellStyle name="Normal 9 5 6 5 2" xfId="5157" xr:uid="{188C9876-728C-4452-B3CA-92244289E35F}"/>
    <cellStyle name="Normal 9 5 6 6" xfId="5150" xr:uid="{06A7902A-EFB6-468C-AFD2-8153B91BD3A9}"/>
    <cellStyle name="Normal 9 5 7" xfId="2470" xr:uid="{BF44A004-A7E8-43AF-8E50-47D9251F468B}"/>
    <cellStyle name="Normal 9 5 7 2" xfId="4217" xr:uid="{BADB42B1-53AB-43D3-9C05-BBA12ED5C742}"/>
    <cellStyle name="Normal 9 5 7 2 2" xfId="5159" xr:uid="{EA99199E-002F-4372-8D10-C59EF1F1FB67}"/>
    <cellStyle name="Normal 9 5 7 3" xfId="4218" xr:uid="{0ED52DDA-65AA-49F0-B633-245065D47A2F}"/>
    <cellStyle name="Normal 9 5 7 3 2" xfId="5160" xr:uid="{62165902-13CB-4C3F-8AEA-52BB85B32D9D}"/>
    <cellStyle name="Normal 9 5 7 4" xfId="4219" xr:uid="{26F285D7-CD28-4A41-983A-3FD3599CA041}"/>
    <cellStyle name="Normal 9 5 7 4 2" xfId="5161" xr:uid="{C827ABDD-6C82-48A2-83BC-360408A04553}"/>
    <cellStyle name="Normal 9 5 7 5" xfId="5158" xr:uid="{59D7E527-A080-4B95-AC49-8303BEC2921F}"/>
    <cellStyle name="Normal 9 5 8" xfId="4220" xr:uid="{D590E81E-79AF-4EB0-A426-B53BBB7595CA}"/>
    <cellStyle name="Normal 9 5 8 2" xfId="4221" xr:uid="{38B0BEAE-E559-466B-B8EC-F5589078536E}"/>
    <cellStyle name="Normal 9 5 8 2 2" xfId="5163" xr:uid="{621B242C-4270-4465-AD82-72B3CD68B501}"/>
    <cellStyle name="Normal 9 5 8 3" xfId="4222" xr:uid="{A0812449-97FB-46AA-BF93-7A239CA62839}"/>
    <cellStyle name="Normal 9 5 8 3 2" xfId="5164" xr:uid="{061B47C1-B4A2-432C-9FF3-3169FC1E9BFD}"/>
    <cellStyle name="Normal 9 5 8 4" xfId="4223" xr:uid="{D23AD798-DE98-4ABB-BA22-5E239FBCDE93}"/>
    <cellStyle name="Normal 9 5 8 4 2" xfId="5165" xr:uid="{25EEF699-A61B-4984-AD6F-78BD37B20F8D}"/>
    <cellStyle name="Normal 9 5 8 5" xfId="5162" xr:uid="{9DDDDB2C-7B57-4810-A066-D6FC972C6BED}"/>
    <cellStyle name="Normal 9 5 9" xfId="4224" xr:uid="{95C8EC6A-D1D8-48C4-8385-ECF6B4D36FA3}"/>
    <cellStyle name="Normal 9 5 9 2" xfId="5166" xr:uid="{1C614D21-C217-4336-BC11-151E345F0346}"/>
    <cellStyle name="Normal 9 6" xfId="181" xr:uid="{56B22294-FB04-49F4-9B4C-EA68C78AC9BC}"/>
    <cellStyle name="Normal 9 6 10" xfId="5167" xr:uid="{2928DC37-5229-437E-9F44-0E06023AD07C}"/>
    <cellStyle name="Normal 9 6 2" xfId="182" xr:uid="{F66E7A55-A89C-4427-9E45-56CCA28E22D1}"/>
    <cellStyle name="Normal 9 6 2 2" xfId="423" xr:uid="{8E30A496-EAC5-4ACA-B0B7-3B512FFE8C2A}"/>
    <cellStyle name="Normal 9 6 2 2 2" xfId="886" xr:uid="{D226C653-1B80-4BBA-ABD3-EA38CE51CC98}"/>
    <cellStyle name="Normal 9 6 2 2 2 2" xfId="2471" xr:uid="{BB331C17-B21E-473F-9F68-BCC05718CBCC}"/>
    <cellStyle name="Normal 9 6 2 2 2 2 2" xfId="5171" xr:uid="{D28DBDA4-CD52-4AEE-8F60-F060510DC26C}"/>
    <cellStyle name="Normal 9 6 2 2 2 3" xfId="4225" xr:uid="{49AF5642-7774-4123-82D5-667B58375EC2}"/>
    <cellStyle name="Normal 9 6 2 2 2 3 2" xfId="5172" xr:uid="{1CF3642D-8638-486A-B591-8EC185C8605C}"/>
    <cellStyle name="Normal 9 6 2 2 2 4" xfId="4226" xr:uid="{DCFF226E-956A-40AC-8421-3FEB30F0BB01}"/>
    <cellStyle name="Normal 9 6 2 2 2 4 2" xfId="5173" xr:uid="{59574AB6-AFB0-4B9D-BF9E-54A577E95EA5}"/>
    <cellStyle name="Normal 9 6 2 2 2 5" xfId="5170" xr:uid="{14D800D1-DB4E-4056-A836-C460259BA2CF}"/>
    <cellStyle name="Normal 9 6 2 2 3" xfId="2472" xr:uid="{D87148E6-C37A-44C4-AC3D-ED86F04552E2}"/>
    <cellStyle name="Normal 9 6 2 2 3 2" xfId="4227" xr:uid="{49C2136C-92A0-4C48-B411-733E1BB827CE}"/>
    <cellStyle name="Normal 9 6 2 2 3 2 2" xfId="5175" xr:uid="{4111BE1A-7DE7-41DB-BC8C-0DB042A5B530}"/>
    <cellStyle name="Normal 9 6 2 2 3 3" xfId="4228" xr:uid="{2D271DBF-0682-4146-8DBE-FBC907B10C0E}"/>
    <cellStyle name="Normal 9 6 2 2 3 3 2" xfId="5176" xr:uid="{6C94EBE3-DF21-4A7C-B9F1-CC7FDFB13C29}"/>
    <cellStyle name="Normal 9 6 2 2 3 4" xfId="4229" xr:uid="{13B83575-2D28-4197-B43E-9DC02DAB5D75}"/>
    <cellStyle name="Normal 9 6 2 2 3 4 2" xfId="5177" xr:uid="{3F78166B-AA50-4F4B-8614-E8F7F8DC39C9}"/>
    <cellStyle name="Normal 9 6 2 2 3 5" xfId="5174" xr:uid="{FC1B3392-4A44-4819-BC3F-36E741BD7657}"/>
    <cellStyle name="Normal 9 6 2 2 4" xfId="4230" xr:uid="{B6D2E59D-817E-4B7D-900E-49DE7633F179}"/>
    <cellStyle name="Normal 9 6 2 2 4 2" xfId="5178" xr:uid="{C58147CE-2C7E-43BC-8F67-E35C7D63D941}"/>
    <cellStyle name="Normal 9 6 2 2 5" xfId="4231" xr:uid="{6C151345-323B-4611-A9FB-97DE1B224602}"/>
    <cellStyle name="Normal 9 6 2 2 5 2" xfId="5179" xr:uid="{BBEDA27E-33B8-40F1-9F85-B0DD3DE6EA41}"/>
    <cellStyle name="Normal 9 6 2 2 6" xfId="4232" xr:uid="{E3CDEBED-8C88-4E43-8310-349E41715F65}"/>
    <cellStyle name="Normal 9 6 2 2 6 2" xfId="5180" xr:uid="{1E5DCC99-75B5-4C96-A2C2-B3770431329C}"/>
    <cellStyle name="Normal 9 6 2 2 7" xfId="5169" xr:uid="{311F5B01-3BFD-4653-B14B-A35999778344}"/>
    <cellStyle name="Normal 9 6 2 3" xfId="887" xr:uid="{8FCCFA89-2E99-40B1-9EE4-A0958A5C1B2A}"/>
    <cellStyle name="Normal 9 6 2 3 2" xfId="2473" xr:uid="{E62DC13D-B80B-4DFD-B6A6-0799D9F833A1}"/>
    <cellStyle name="Normal 9 6 2 3 2 2" xfId="4233" xr:uid="{AF54FDC8-4673-4007-AC54-5BC731FC8B9B}"/>
    <cellStyle name="Normal 9 6 2 3 2 2 2" xfId="5183" xr:uid="{C7DEB43C-28E6-48D9-9544-1E8FD5A9309F}"/>
    <cellStyle name="Normal 9 6 2 3 2 3" xfId="4234" xr:uid="{1AD64F80-BB8E-4C68-991F-FBED62776CC0}"/>
    <cellStyle name="Normal 9 6 2 3 2 3 2" xfId="5184" xr:uid="{F60ED692-7542-4441-9D17-379BEB914505}"/>
    <cellStyle name="Normal 9 6 2 3 2 4" xfId="4235" xr:uid="{1EBBEA45-6199-4EE2-BAFD-BAEB3AEF22BF}"/>
    <cellStyle name="Normal 9 6 2 3 2 4 2" xfId="5185" xr:uid="{721C98B1-31E3-4CD5-90A0-85FB9B3CD175}"/>
    <cellStyle name="Normal 9 6 2 3 2 5" xfId="5182" xr:uid="{B8EEFC28-B6E7-49F4-B33A-B63AB6E7227B}"/>
    <cellStyle name="Normal 9 6 2 3 3" xfId="4236" xr:uid="{671B1516-FA9E-4CE0-A0ED-C7CB6F6413AA}"/>
    <cellStyle name="Normal 9 6 2 3 3 2" xfId="5186" xr:uid="{4639ECDF-D899-4FF9-BBB5-D7BF6B55BB4E}"/>
    <cellStyle name="Normal 9 6 2 3 4" xfId="4237" xr:uid="{CF6B7056-1FE9-4558-A9B7-86178CDD073B}"/>
    <cellStyle name="Normal 9 6 2 3 4 2" xfId="5187" xr:uid="{A14131E3-0B26-4669-9D54-14CFAB16292D}"/>
    <cellStyle name="Normal 9 6 2 3 5" xfId="4238" xr:uid="{E053E285-06FF-4AA3-9FD3-7BDF60A271BA}"/>
    <cellStyle name="Normal 9 6 2 3 5 2" xfId="5188" xr:uid="{BEED6D7A-EB6C-4A7F-B3F9-54398810AFC0}"/>
    <cellStyle name="Normal 9 6 2 3 6" xfId="5181" xr:uid="{097F10B4-403C-464D-9DBA-110D429830B1}"/>
    <cellStyle name="Normal 9 6 2 4" xfId="2474" xr:uid="{CCD82D85-B073-4BE4-895A-244E5BCE763D}"/>
    <cellStyle name="Normal 9 6 2 4 2" xfId="4239" xr:uid="{8160FB26-7830-4D2D-B6A5-1629851C3B91}"/>
    <cellStyle name="Normal 9 6 2 4 2 2" xfId="5190" xr:uid="{842F1C23-59C2-4667-80C6-DF6F4FF160CD}"/>
    <cellStyle name="Normal 9 6 2 4 3" xfId="4240" xr:uid="{3A36FF5A-8D6E-4080-9DD4-09211DE3A8EC}"/>
    <cellStyle name="Normal 9 6 2 4 3 2" xfId="5191" xr:uid="{7C3904A2-5836-4B01-9A7B-F9BC70DF02FE}"/>
    <cellStyle name="Normal 9 6 2 4 4" xfId="4241" xr:uid="{99564378-FD13-492E-A0E6-08182DD6F8DD}"/>
    <cellStyle name="Normal 9 6 2 4 4 2" xfId="5192" xr:uid="{4AAEFF80-ED04-4E83-892F-7D07B6D39405}"/>
    <cellStyle name="Normal 9 6 2 4 5" xfId="5189" xr:uid="{A47EFEEA-8B21-46F0-AACC-16546085272A}"/>
    <cellStyle name="Normal 9 6 2 5" xfId="4242" xr:uid="{A0B5F17A-45FA-46B7-9073-BD8FE0C5A412}"/>
    <cellStyle name="Normal 9 6 2 5 2" xfId="4243" xr:uid="{81C45C05-F034-421A-82E1-D4DB162F4F92}"/>
    <cellStyle name="Normal 9 6 2 5 2 2" xfId="5194" xr:uid="{970C12D5-8210-48A3-8AAA-6E1E6106F888}"/>
    <cellStyle name="Normal 9 6 2 5 3" xfId="4244" xr:uid="{A9A1E90B-70DD-4964-9C34-1AAE103A51AE}"/>
    <cellStyle name="Normal 9 6 2 5 3 2" xfId="5195" xr:uid="{214FAAB9-EDA7-43FD-8D76-C39D513AB872}"/>
    <cellStyle name="Normal 9 6 2 5 4" xfId="4245" xr:uid="{18496975-E004-4FBD-9C94-2CC5B756D41A}"/>
    <cellStyle name="Normal 9 6 2 5 4 2" xfId="5196" xr:uid="{8C85DE2E-F7AE-4400-BD77-D99A31091A3B}"/>
    <cellStyle name="Normal 9 6 2 5 5" xfId="5193" xr:uid="{8260315B-12AE-4D08-BC7E-B5500BFABFD9}"/>
    <cellStyle name="Normal 9 6 2 6" xfId="4246" xr:uid="{D086DF8E-C8EC-46CD-999C-D161C8DAF2BB}"/>
    <cellStyle name="Normal 9 6 2 6 2" xfId="5197" xr:uid="{257B4277-13E9-477C-B854-636778A0C8FA}"/>
    <cellStyle name="Normal 9 6 2 7" xfId="4247" xr:uid="{2F410003-BE05-42A0-882D-133969FA1B07}"/>
    <cellStyle name="Normal 9 6 2 7 2" xfId="5198" xr:uid="{6277771D-E6B5-49A9-B287-0E3C40A7E222}"/>
    <cellStyle name="Normal 9 6 2 8" xfId="4248" xr:uid="{7E50F2A8-6932-4CD7-85BD-4D8508F6242B}"/>
    <cellStyle name="Normal 9 6 2 8 2" xfId="5199" xr:uid="{6F4F7585-B76C-45A7-9B54-235A55851C66}"/>
    <cellStyle name="Normal 9 6 2 9" xfId="5168" xr:uid="{F8FFF209-4CA6-4D4F-969F-40DEF0D3D79B}"/>
    <cellStyle name="Normal 9 6 3" xfId="424" xr:uid="{1C1C3CEF-2CD5-41F5-ADDF-DD528DEFFCC8}"/>
    <cellStyle name="Normal 9 6 3 2" xfId="888" xr:uid="{5328C1A7-722A-4305-9607-479A663FC13C}"/>
    <cellStyle name="Normal 9 6 3 2 2" xfId="889" xr:uid="{4E7123E7-2265-4C74-9091-3F306502CB8A}"/>
    <cellStyle name="Normal 9 6 3 2 2 2" xfId="5202" xr:uid="{17FEA43C-00D2-4D1B-B1B7-48B868E35173}"/>
    <cellStyle name="Normal 9 6 3 2 3" xfId="4249" xr:uid="{6F4B181A-4272-48EB-A168-9FEEC2F3CEF4}"/>
    <cellStyle name="Normal 9 6 3 2 3 2" xfId="5203" xr:uid="{89D8FB4C-693D-4696-93DC-17EA5945A4D9}"/>
    <cellStyle name="Normal 9 6 3 2 4" xfId="4250" xr:uid="{B2DE6220-E018-49D6-BD4B-38157C18B320}"/>
    <cellStyle name="Normal 9 6 3 2 4 2" xfId="5204" xr:uid="{4BBA4ED5-AED1-4873-9B98-2D2C0CD204AB}"/>
    <cellStyle name="Normal 9 6 3 2 5" xfId="5201" xr:uid="{C972CDD5-19B0-4F4D-8123-10759AAB623E}"/>
    <cellStyle name="Normal 9 6 3 3" xfId="890" xr:uid="{13D28E47-4759-42AC-8708-5549609CFCD1}"/>
    <cellStyle name="Normal 9 6 3 3 2" xfId="4251" xr:uid="{6CE34B30-1C44-47D4-BA22-E31C1243230E}"/>
    <cellStyle name="Normal 9 6 3 3 2 2" xfId="5206" xr:uid="{53F2DAFB-57CE-4F16-9166-18AC380F0387}"/>
    <cellStyle name="Normal 9 6 3 3 3" xfId="4252" xr:uid="{95C0BC6C-A46D-4E9E-B620-5D412D7259B0}"/>
    <cellStyle name="Normal 9 6 3 3 3 2" xfId="5207" xr:uid="{E29CA000-82C5-49EB-A387-8624DFDAD807}"/>
    <cellStyle name="Normal 9 6 3 3 4" xfId="4253" xr:uid="{7FAAC3AB-03F1-4E6F-A0D7-95A33AFD3266}"/>
    <cellStyle name="Normal 9 6 3 3 4 2" xfId="5208" xr:uid="{A9115121-6553-4366-BB96-5318694CF384}"/>
    <cellStyle name="Normal 9 6 3 3 5" xfId="5205" xr:uid="{F1926E8F-2364-40EB-96A2-3AF53E17FC68}"/>
    <cellStyle name="Normal 9 6 3 4" xfId="4254" xr:uid="{03B603F4-C718-46AE-8340-61C5FE1373BD}"/>
    <cellStyle name="Normal 9 6 3 4 2" xfId="5209" xr:uid="{CAB0FC65-3653-443B-A7EC-87E9769B42E5}"/>
    <cellStyle name="Normal 9 6 3 5" xfId="4255" xr:uid="{C9280939-9B47-48F6-80ED-466587BC8EAC}"/>
    <cellStyle name="Normal 9 6 3 5 2" xfId="5210" xr:uid="{C315EAC5-CB30-4F51-87AA-6AF8DFC9E42F}"/>
    <cellStyle name="Normal 9 6 3 6" xfId="4256" xr:uid="{18CA9E06-826F-48DC-B82A-43E72C0D4B39}"/>
    <cellStyle name="Normal 9 6 3 6 2" xfId="5211" xr:uid="{617E3C94-7526-4A2C-BA13-EC4A4645B09B}"/>
    <cellStyle name="Normal 9 6 3 7" xfId="5200" xr:uid="{8614D568-B9AD-4D6D-95A4-F6DB22DAC58A}"/>
    <cellStyle name="Normal 9 6 4" xfId="425" xr:uid="{96D2D644-3421-474A-988E-30A81C8DD63B}"/>
    <cellStyle name="Normal 9 6 4 2" xfId="891" xr:uid="{EA11E062-84AA-4FE1-903F-3A0B28862DED}"/>
    <cellStyle name="Normal 9 6 4 2 2" xfId="4257" xr:uid="{11BCC2FB-73B3-48FD-8F24-01817D33EC15}"/>
    <cellStyle name="Normal 9 6 4 2 2 2" xfId="5214" xr:uid="{5C0FC8EC-5E78-4552-8F67-3E0053BE924A}"/>
    <cellStyle name="Normal 9 6 4 2 3" xfId="4258" xr:uid="{F6ACF653-D9B7-4DED-89BD-BB51D6DCCA9B}"/>
    <cellStyle name="Normal 9 6 4 2 3 2" xfId="5215" xr:uid="{4D2CFE90-6326-4B45-B848-65D108EA5420}"/>
    <cellStyle name="Normal 9 6 4 2 4" xfId="4259" xr:uid="{DC3EEE1C-9481-44A0-A851-48B0F5CF62FB}"/>
    <cellStyle name="Normal 9 6 4 2 4 2" xfId="5216" xr:uid="{18A4E404-4DE2-4C90-9712-7343A3C19653}"/>
    <cellStyle name="Normal 9 6 4 2 5" xfId="5213" xr:uid="{92FD7F90-47A3-49C0-9EC4-F46DBB3466B3}"/>
    <cellStyle name="Normal 9 6 4 3" xfId="4260" xr:uid="{CDE41D06-2D56-4E9D-A50C-8A5E1C589046}"/>
    <cellStyle name="Normal 9 6 4 3 2" xfId="5217" xr:uid="{56BDF5C9-9A85-4698-BC90-DD9C07E810D3}"/>
    <cellStyle name="Normal 9 6 4 4" xfId="4261" xr:uid="{74DF68A3-C87F-46AB-B319-8A14C8FF5525}"/>
    <cellStyle name="Normal 9 6 4 4 2" xfId="5218" xr:uid="{506AD834-EB3E-4F6F-9D53-8FBE65FCF7D5}"/>
    <cellStyle name="Normal 9 6 4 5" xfId="4262" xr:uid="{18151AA1-91AA-4AD7-9C40-CCBC34D854BC}"/>
    <cellStyle name="Normal 9 6 4 5 2" xfId="5219" xr:uid="{E37E4B06-276F-4126-A2F5-1A69A81AD092}"/>
    <cellStyle name="Normal 9 6 4 6" xfId="5212" xr:uid="{CAF2BB1D-ADAF-40DF-99F9-E884766602F1}"/>
    <cellStyle name="Normal 9 6 5" xfId="892" xr:uid="{BE494107-AD11-4040-B532-2E07C3FE61D0}"/>
    <cellStyle name="Normal 9 6 5 2" xfId="4263" xr:uid="{A390394C-E7B0-4197-8114-5013DDD40D46}"/>
    <cellStyle name="Normal 9 6 5 2 2" xfId="5221" xr:uid="{ADE3768A-EDB8-44EF-B153-648D0CA472D1}"/>
    <cellStyle name="Normal 9 6 5 3" xfId="4264" xr:uid="{CD74B724-F91A-43C5-A0C3-458F25FB4E65}"/>
    <cellStyle name="Normal 9 6 5 3 2" xfId="5222" xr:uid="{1B3E40E5-78B9-4DA5-95E0-4E862EF308D8}"/>
    <cellStyle name="Normal 9 6 5 4" xfId="4265" xr:uid="{4F551C65-659A-4EBE-89C2-8EA35DF86A56}"/>
    <cellStyle name="Normal 9 6 5 4 2" xfId="5223" xr:uid="{FA9925E6-3425-4F4C-BF19-08FF41AAC562}"/>
    <cellStyle name="Normal 9 6 5 5" xfId="5220" xr:uid="{A2118857-1A45-4663-8F8F-05626AE69A47}"/>
    <cellStyle name="Normal 9 6 6" xfId="4266" xr:uid="{21AD792B-2B80-407B-8928-F0597C723645}"/>
    <cellStyle name="Normal 9 6 6 2" xfId="4267" xr:uid="{D0EB6419-A4E6-4792-A6E2-F05192FA42A8}"/>
    <cellStyle name="Normal 9 6 6 2 2" xfId="5225" xr:uid="{EF4F6997-1F83-4BFB-8833-95D099AC200E}"/>
    <cellStyle name="Normal 9 6 6 3" xfId="4268" xr:uid="{E3F5614A-D4CE-4FA4-A218-99BD898B882C}"/>
    <cellStyle name="Normal 9 6 6 3 2" xfId="5226" xr:uid="{6BAD775C-155D-4CE3-8EE3-3698FD02FB07}"/>
    <cellStyle name="Normal 9 6 6 4" xfId="4269" xr:uid="{4A70E0CA-8BFE-4BD4-A341-F0DB74A4691E}"/>
    <cellStyle name="Normal 9 6 6 4 2" xfId="5227" xr:uid="{7CC1D77C-B02E-4990-9EDE-2449F53194FC}"/>
    <cellStyle name="Normal 9 6 6 5" xfId="5224" xr:uid="{E304275C-849D-46FB-8673-F5BB12174F3A}"/>
    <cellStyle name="Normal 9 6 7" xfId="4270" xr:uid="{41A7DDC9-0FDC-47B3-898B-2A27081AB8BC}"/>
    <cellStyle name="Normal 9 6 7 2" xfId="5228" xr:uid="{C92866C7-F21F-4350-A373-70607B47E212}"/>
    <cellStyle name="Normal 9 6 8" xfId="4271" xr:uid="{BDA4149E-AF5A-4E55-A536-4065583A72FC}"/>
    <cellStyle name="Normal 9 6 8 2" xfId="5229" xr:uid="{7048A972-FB87-4112-98B6-E28E7B060E53}"/>
    <cellStyle name="Normal 9 6 9" xfId="4272" xr:uid="{F196E9E9-D931-4BC4-A0AE-12F1ADE7DE2C}"/>
    <cellStyle name="Normal 9 6 9 2" xfId="5230" xr:uid="{7E83C896-519C-4DA9-B027-D202221D4759}"/>
    <cellStyle name="Normal 9 7" xfId="183" xr:uid="{CD945A50-85D1-4409-8924-AE1826086499}"/>
    <cellStyle name="Normal 9 7 2" xfId="426" xr:uid="{51A2D249-9739-42AF-B8C3-41DE05948B0C}"/>
    <cellStyle name="Normal 9 7 2 2" xfId="893" xr:uid="{67599C12-E3D7-40E4-B5A0-A0ED2330227D}"/>
    <cellStyle name="Normal 9 7 2 2 2" xfId="2475" xr:uid="{55F5C049-8263-494C-9958-3ED1A0E1974D}"/>
    <cellStyle name="Normal 9 7 2 2 2 2" xfId="2476" xr:uid="{C32ABCF8-97D9-4A12-99D2-AB97211DEC87}"/>
    <cellStyle name="Normal 9 7 2 2 2 2 2" xfId="5235" xr:uid="{5E510D54-84A2-4ED2-8A38-26A5290ED750}"/>
    <cellStyle name="Normal 9 7 2 2 2 3" xfId="5234" xr:uid="{A9282B14-4A89-4E26-8F4D-A3974D7C7B83}"/>
    <cellStyle name="Normal 9 7 2 2 3" xfId="2477" xr:uid="{CBA3BECD-297E-4316-9477-075FBD18411E}"/>
    <cellStyle name="Normal 9 7 2 2 3 2" xfId="5236" xr:uid="{AA1FF3B6-9D74-4F35-87E0-2D8CCDA28E35}"/>
    <cellStyle name="Normal 9 7 2 2 4" xfId="4273" xr:uid="{471A5E63-31D3-4733-8AE7-61DF0BB3DFFD}"/>
    <cellStyle name="Normal 9 7 2 2 4 2" xfId="5237" xr:uid="{A5276D91-D86B-4B95-8E5C-C1C597100385}"/>
    <cellStyle name="Normal 9 7 2 2 5" xfId="5233" xr:uid="{8B2734A8-A1C0-449C-AB3D-84E711AC7542}"/>
    <cellStyle name="Normal 9 7 2 3" xfId="2478" xr:uid="{CE52F53F-3DA3-47DD-AFEC-5A883B114B54}"/>
    <cellStyle name="Normal 9 7 2 3 2" xfId="2479" xr:uid="{CBCF9C0C-763F-402C-A6CC-5DFC54CD8B10}"/>
    <cellStyle name="Normal 9 7 2 3 2 2" xfId="5239" xr:uid="{FC9A64BF-333A-43A3-8E1B-85EC0748DE21}"/>
    <cellStyle name="Normal 9 7 2 3 3" xfId="4274" xr:uid="{DDB9D165-4CC8-43EC-9FF7-367BCCC12A5A}"/>
    <cellStyle name="Normal 9 7 2 3 3 2" xfId="5240" xr:uid="{0E62898B-182F-4129-AF98-B0AD69525043}"/>
    <cellStyle name="Normal 9 7 2 3 4" xfId="4275" xr:uid="{C3F18F64-3D06-4196-A772-B0C7C5705944}"/>
    <cellStyle name="Normal 9 7 2 3 4 2" xfId="5241" xr:uid="{082169CE-2341-4CBC-8D83-9FFF1BF62EB4}"/>
    <cellStyle name="Normal 9 7 2 3 5" xfId="5238" xr:uid="{463B9B56-A67B-4650-BE96-5B8F263F892F}"/>
    <cellStyle name="Normal 9 7 2 4" xfId="2480" xr:uid="{7F8D57D6-6DFB-4473-A824-AF2E01953B6F}"/>
    <cellStyle name="Normal 9 7 2 4 2" xfId="5242" xr:uid="{9BB20D4B-CB18-4D10-A832-A9D315BD6806}"/>
    <cellStyle name="Normal 9 7 2 5" xfId="4276" xr:uid="{7F32AF62-3132-4CBC-B2A2-AD36C90C46F8}"/>
    <cellStyle name="Normal 9 7 2 5 2" xfId="5243" xr:uid="{9E9FB5D4-2E0D-4A43-9F59-383A90A4F5B8}"/>
    <cellStyle name="Normal 9 7 2 6" xfId="4277" xr:uid="{5FEBA57B-3280-4D82-8EE9-3384794E8C88}"/>
    <cellStyle name="Normal 9 7 2 6 2" xfId="5244" xr:uid="{F8C82E27-F530-4F21-A509-0AD756681834}"/>
    <cellStyle name="Normal 9 7 2 7" xfId="5232" xr:uid="{990042FB-454F-4ACE-A08A-9B2C8F1C6E03}"/>
    <cellStyle name="Normal 9 7 3" xfId="894" xr:uid="{42183A06-453D-4D71-A80B-9B053058A44C}"/>
    <cellStyle name="Normal 9 7 3 2" xfId="2481" xr:uid="{6C386E7B-C354-457E-805D-1319C7FC3B54}"/>
    <cellStyle name="Normal 9 7 3 2 2" xfId="2482" xr:uid="{053E93B2-9112-4060-B0C8-415AFABC7975}"/>
    <cellStyle name="Normal 9 7 3 2 2 2" xfId="5247" xr:uid="{A1327811-8D65-4389-BF07-529056298DA3}"/>
    <cellStyle name="Normal 9 7 3 2 3" xfId="4278" xr:uid="{352887DF-362D-4AA2-95E4-995A00E9C23D}"/>
    <cellStyle name="Normal 9 7 3 2 3 2" xfId="5248" xr:uid="{D7C05A38-3658-4668-842B-3B95DC27B73F}"/>
    <cellStyle name="Normal 9 7 3 2 4" xfId="4279" xr:uid="{B4A4B8B1-418D-4217-A6C2-D2E2600933A4}"/>
    <cellStyle name="Normal 9 7 3 2 4 2" xfId="5249" xr:uid="{1030538E-92BC-458A-8ABC-5830F21EA3AA}"/>
    <cellStyle name="Normal 9 7 3 2 5" xfId="5246" xr:uid="{9DE89A20-C975-4B5C-96B0-014D3A37BE57}"/>
    <cellStyle name="Normal 9 7 3 3" xfId="2483" xr:uid="{83C204A7-CD15-4916-89BD-E4E725E84922}"/>
    <cellStyle name="Normal 9 7 3 3 2" xfId="5250" xr:uid="{0025253B-C173-4B2A-9E1C-AC5A05B14F2F}"/>
    <cellStyle name="Normal 9 7 3 4" xfId="4280" xr:uid="{08FCF862-37DF-4FA4-A083-6950815F7CB8}"/>
    <cellStyle name="Normal 9 7 3 4 2" xfId="5251" xr:uid="{B8F6CAE0-95C6-414E-847F-B7533CE20E19}"/>
    <cellStyle name="Normal 9 7 3 5" xfId="4281" xr:uid="{561D7ED6-F1A2-400F-91D8-1FD4A900398A}"/>
    <cellStyle name="Normal 9 7 3 5 2" xfId="5252" xr:uid="{2C9F25CF-642B-4E4C-84C2-1ECFE31F40AB}"/>
    <cellStyle name="Normal 9 7 3 6" xfId="5245" xr:uid="{6BF86A92-FED5-47E0-A48D-3F62F86637A2}"/>
    <cellStyle name="Normal 9 7 4" xfId="2484" xr:uid="{463858BD-70DC-40AB-8714-B8ED8EE1BC2F}"/>
    <cellStyle name="Normal 9 7 4 2" xfId="2485" xr:uid="{8B5FCCC6-9ACD-42DE-97BF-F104E4E8B397}"/>
    <cellStyle name="Normal 9 7 4 2 2" xfId="5254" xr:uid="{6FD2CE65-B66E-4852-864B-E7890A8B059F}"/>
    <cellStyle name="Normal 9 7 4 3" xfId="4282" xr:uid="{2F191D75-7EFA-48B3-A1B4-C9080D8205C9}"/>
    <cellStyle name="Normal 9 7 4 3 2" xfId="5255" xr:uid="{F1338C00-4AF9-448F-9326-8432B68C7F30}"/>
    <cellStyle name="Normal 9 7 4 4" xfId="4283" xr:uid="{40B199AB-905D-414C-8928-4CC647867524}"/>
    <cellStyle name="Normal 9 7 4 4 2" xfId="5256" xr:uid="{1C95DBFC-F076-470D-920C-818A8F31A99A}"/>
    <cellStyle name="Normal 9 7 4 5" xfId="5253" xr:uid="{03E102CD-DC05-4F18-B7F7-3A746E48C066}"/>
    <cellStyle name="Normal 9 7 5" xfId="2486" xr:uid="{CFFA6A2D-F1D9-4C2F-9FE3-6A7ECC2D6B8E}"/>
    <cellStyle name="Normal 9 7 5 2" xfId="4284" xr:uid="{FC3F728F-F23D-4948-8A22-01526C6C02C7}"/>
    <cellStyle name="Normal 9 7 5 2 2" xfId="5258" xr:uid="{9B9BEA0A-6255-47A1-915D-78EB9054606E}"/>
    <cellStyle name="Normal 9 7 5 3" xfId="4285" xr:uid="{6312FACA-7D5B-4E74-9839-2024F78B9B62}"/>
    <cellStyle name="Normal 9 7 5 3 2" xfId="5259" xr:uid="{91D5C844-396E-483F-8F3C-5119F3A3E094}"/>
    <cellStyle name="Normal 9 7 5 4" xfId="4286" xr:uid="{3CF010C1-D568-48F6-AF9A-38848BC5C651}"/>
    <cellStyle name="Normal 9 7 5 4 2" xfId="5260" xr:uid="{1FAB2FB9-65A8-497B-B72E-184AD0BC8451}"/>
    <cellStyle name="Normal 9 7 5 5" xfId="5257" xr:uid="{2805B1A9-7759-4513-8DDE-24A07CAC413A}"/>
    <cellStyle name="Normal 9 7 6" xfId="4287" xr:uid="{41F974CB-6696-4935-825E-0BCAA6E76182}"/>
    <cellStyle name="Normal 9 7 6 2" xfId="5261" xr:uid="{F1707C48-74F9-4BC7-8D02-F843A1A7EC5F}"/>
    <cellStyle name="Normal 9 7 7" xfId="4288" xr:uid="{469D6466-9485-4986-8A67-A44C5647E977}"/>
    <cellStyle name="Normal 9 7 7 2" xfId="5262" xr:uid="{395770E2-5C45-4313-AF77-579CB315F026}"/>
    <cellStyle name="Normal 9 7 8" xfId="4289" xr:uid="{5B29DDF3-48B2-47E4-AF33-5318397E368A}"/>
    <cellStyle name="Normal 9 7 8 2" xfId="5263" xr:uid="{D9682C76-07C4-4761-99D8-537C1079F74F}"/>
    <cellStyle name="Normal 9 7 9" xfId="5231" xr:uid="{DF753716-1D39-458B-B708-4A567FA88139}"/>
    <cellStyle name="Normal 9 8" xfId="427" xr:uid="{DEBF0719-5140-47C7-AA3B-B4728D036357}"/>
    <cellStyle name="Normal 9 8 2" xfId="895" xr:uid="{E50FFE41-9E0A-43F2-B921-AD00146396E9}"/>
    <cellStyle name="Normal 9 8 2 2" xfId="896" xr:uid="{5FF0DA26-5E97-42D4-8770-929355838209}"/>
    <cellStyle name="Normal 9 8 2 2 2" xfId="2487" xr:uid="{BD29258B-5770-4EFF-A929-FEF52E853DDD}"/>
    <cellStyle name="Normal 9 8 2 2 2 2" xfId="5267" xr:uid="{2BD104CB-BAA9-4931-A394-75AC6B55FCEE}"/>
    <cellStyle name="Normal 9 8 2 2 3" xfId="4290" xr:uid="{9F5E4AAD-BD28-442F-992E-70ED80C19BAA}"/>
    <cellStyle name="Normal 9 8 2 2 3 2" xfId="5268" xr:uid="{9F730E78-7F3A-4892-B650-C9EDEF2DD6FE}"/>
    <cellStyle name="Normal 9 8 2 2 4" xfId="4291" xr:uid="{05378DFC-7785-47D7-BB54-CCE9D5395723}"/>
    <cellStyle name="Normal 9 8 2 2 4 2" xfId="5269" xr:uid="{01A79637-15E7-470B-B6F6-DEB885B73B72}"/>
    <cellStyle name="Normal 9 8 2 2 5" xfId="5266" xr:uid="{A20F745F-1E90-47FF-B66E-ECEA285D0301}"/>
    <cellStyle name="Normal 9 8 2 3" xfId="2488" xr:uid="{B430CF26-1B8E-44D7-BC71-1F4E49545522}"/>
    <cellStyle name="Normal 9 8 2 3 2" xfId="5270" xr:uid="{50B129F2-69AB-4F90-AC9F-D83AED4CC271}"/>
    <cellStyle name="Normal 9 8 2 4" xfId="4292" xr:uid="{9DA25E91-F444-452E-A4A6-4556FFABFCE9}"/>
    <cellStyle name="Normal 9 8 2 4 2" xfId="5271" xr:uid="{7476B911-F398-4CB0-AD50-02D95119A3CC}"/>
    <cellStyle name="Normal 9 8 2 5" xfId="4293" xr:uid="{5A76FE9E-CED5-410A-8255-1EEBCAAC05C7}"/>
    <cellStyle name="Normal 9 8 2 5 2" xfId="5272" xr:uid="{318FB7B9-4E43-4A7D-95A5-357D90082D03}"/>
    <cellStyle name="Normal 9 8 2 6" xfId="5265" xr:uid="{163D8E59-BDC9-465F-BF0B-C6EA89D96249}"/>
    <cellStyle name="Normal 9 8 3" xfId="897" xr:uid="{74E2BB31-3D62-4B5B-8F1B-81612C4E04ED}"/>
    <cellStyle name="Normal 9 8 3 2" xfId="2489" xr:uid="{95AA7B4C-3234-4F11-BCF1-F25D244FF82C}"/>
    <cellStyle name="Normal 9 8 3 2 2" xfId="5274" xr:uid="{BC7CFA77-DF4F-4323-BF41-E7446E9E1589}"/>
    <cellStyle name="Normal 9 8 3 3" xfId="4294" xr:uid="{D0D04F48-A978-4B48-918B-407A8355B391}"/>
    <cellStyle name="Normal 9 8 3 3 2" xfId="5275" xr:uid="{ADA301BF-C894-4C72-B4C4-157F85EC67E4}"/>
    <cellStyle name="Normal 9 8 3 4" xfId="4295" xr:uid="{E9D98DD7-988B-424F-B12F-FEC4D1A07B23}"/>
    <cellStyle name="Normal 9 8 3 4 2" xfId="5276" xr:uid="{7FEB61F4-A6BC-4F49-9C9A-6854B741B6FA}"/>
    <cellStyle name="Normal 9 8 3 5" xfId="5273" xr:uid="{C3772AA1-555E-4005-B18F-FCFA77B063EA}"/>
    <cellStyle name="Normal 9 8 4" xfId="2490" xr:uid="{6971EAD5-6CDE-445F-9C25-9D257541044F}"/>
    <cellStyle name="Normal 9 8 4 2" xfId="4296" xr:uid="{AD1D9595-90C4-478F-A80F-0B96F29E153F}"/>
    <cellStyle name="Normal 9 8 4 2 2" xfId="5278" xr:uid="{F1CB452D-CC7C-4B1D-B8D7-3AD3F32C423B}"/>
    <cellStyle name="Normal 9 8 4 3" xfId="4297" xr:uid="{94F3F920-4300-4213-BED6-802EDAA254CA}"/>
    <cellStyle name="Normal 9 8 4 3 2" xfId="5279" xr:uid="{10FA0C5E-D37B-445B-8A40-0EEDEDBFA8F9}"/>
    <cellStyle name="Normal 9 8 4 4" xfId="4298" xr:uid="{7091A4C2-0979-497A-A845-13E649E26575}"/>
    <cellStyle name="Normal 9 8 4 4 2" xfId="5280" xr:uid="{4C21B509-0443-41BC-A386-FDB745735A3D}"/>
    <cellStyle name="Normal 9 8 4 5" xfId="5277" xr:uid="{88C582FD-0EA3-48FF-A3FF-947792497932}"/>
    <cellStyle name="Normal 9 8 5" xfId="4299" xr:uid="{A48742B3-F0D3-4736-B446-FE2F38596B54}"/>
    <cellStyle name="Normal 9 8 5 2" xfId="5281" xr:uid="{474C7B78-C613-418D-809C-E9E54BDA624B}"/>
    <cellStyle name="Normal 9 8 6" xfId="4300" xr:uid="{71A4272D-10C6-4ADD-8B22-8666820A7853}"/>
    <cellStyle name="Normal 9 8 6 2" xfId="5282" xr:uid="{4DDFAD48-D0DC-488F-BE2E-0081D158752A}"/>
    <cellStyle name="Normal 9 8 7" xfId="4301" xr:uid="{6586E031-AC85-4C98-B1F3-43A6810612FA}"/>
    <cellStyle name="Normal 9 8 7 2" xfId="5283" xr:uid="{EA3AF856-EF9B-4789-9DB5-1D2E9C3D5974}"/>
    <cellStyle name="Normal 9 8 8" xfId="5264" xr:uid="{CA7A377E-38BA-498F-BCAD-897350C437D7}"/>
    <cellStyle name="Normal 9 9" xfId="428" xr:uid="{9DE4B466-8E5D-46A3-8E8D-A7421AEAC663}"/>
    <cellStyle name="Normal 9 9 2" xfId="898" xr:uid="{CE68F868-7E6F-4B5C-8D5A-455DF95DD570}"/>
    <cellStyle name="Normal 9 9 2 2" xfId="2491" xr:uid="{DAEE9E8A-F12F-4989-A4F2-207ABA3456BA}"/>
    <cellStyle name="Normal 9 9 2 2 2" xfId="5286" xr:uid="{FF007983-93D2-4675-B60C-661018019019}"/>
    <cellStyle name="Normal 9 9 2 3" xfId="4302" xr:uid="{0AEA6691-6B36-4060-A246-CEDB468D1399}"/>
    <cellStyle name="Normal 9 9 2 3 2" xfId="5287" xr:uid="{C8F6ECAF-0807-47C9-A5FC-151B3BC41EA3}"/>
    <cellStyle name="Normal 9 9 2 4" xfId="4303" xr:uid="{AD384271-3FE8-401B-9A09-9B8AD4A9FC77}"/>
    <cellStyle name="Normal 9 9 2 4 2" xfId="5288" xr:uid="{6D51101C-5746-4877-B9A9-5EDB496DC757}"/>
    <cellStyle name="Normal 9 9 2 5" xfId="5285" xr:uid="{19212744-D666-4503-9B6F-6FA3501517D3}"/>
    <cellStyle name="Normal 9 9 3" xfId="2492" xr:uid="{410D632D-47CF-4F3B-8D03-249F11668271}"/>
    <cellStyle name="Normal 9 9 3 2" xfId="4304" xr:uid="{ABDE9E64-18DE-4D09-AFD4-066C2EFDFA9B}"/>
    <cellStyle name="Normal 9 9 3 2 2" xfId="5290" xr:uid="{D98ED235-1C88-4BC5-83B5-DB399D9E0CC9}"/>
    <cellStyle name="Normal 9 9 3 3" xfId="4305" xr:uid="{F7D09220-6568-4CA1-9B0E-75B337C0AC56}"/>
    <cellStyle name="Normal 9 9 3 3 2" xfId="5291" xr:uid="{AB2636FC-0EB9-47EF-A2DD-887D691F317D}"/>
    <cellStyle name="Normal 9 9 3 4" xfId="4306" xr:uid="{F6E8AFC0-BADB-4BB1-9AF2-27C8C6DA66BB}"/>
    <cellStyle name="Normal 9 9 3 4 2" xfId="5292" xr:uid="{BCC7FD58-10EC-4243-829D-0361B8530DCF}"/>
    <cellStyle name="Normal 9 9 3 5" xfId="5289" xr:uid="{C440D832-E19B-472D-A62E-AB38E5973377}"/>
    <cellStyle name="Normal 9 9 4" xfId="4307" xr:uid="{3ADEC00E-B082-40D2-B0D2-DB177528CC46}"/>
    <cellStyle name="Normal 9 9 4 2" xfId="5293" xr:uid="{DE2B6BE4-7F0C-4A6A-81A7-45D18381B967}"/>
    <cellStyle name="Normal 9 9 5" xfId="4308" xr:uid="{A79AA686-51D4-4828-94AB-7F1A7431BDE9}"/>
    <cellStyle name="Normal 9 9 5 2" xfId="5294" xr:uid="{E25D1489-7779-449D-A7AB-F9578ED8E7DD}"/>
    <cellStyle name="Normal 9 9 6" xfId="4309" xr:uid="{742999E3-E676-4DD9-B73E-D78C5B557243}"/>
    <cellStyle name="Normal 9 9 6 2" xfId="5295" xr:uid="{DDC222E2-544C-4692-8FE2-99767B3E1B5B}"/>
    <cellStyle name="Normal 9 9 7" xfId="5284" xr:uid="{D6F7B8C3-30FC-4E35-933A-7C3F960FBD8B}"/>
    <cellStyle name="Percent 2" xfId="70" xr:uid="{DB72E8EF-3087-450D-A471-9F19EB2C527F}"/>
    <cellStyle name="Percent 2 2" xfId="5296" xr:uid="{06D1AA74-408C-402F-8460-9C50AFA61F4F}"/>
    <cellStyle name="Гиперссылка 2" xfId="4" xr:uid="{49BAA0F8-B3D3-41B5-87DD-435502328B29}"/>
    <cellStyle name="Гиперссылка 2 2" xfId="5297" xr:uid="{D137E420-6023-4DB6-AADA-D299FB505485}"/>
    <cellStyle name="Обычный 2" xfId="1" xr:uid="{A3CD5D5E-4502-4158-8112-08CDD679ACF5}"/>
    <cellStyle name="Обычный 2 2" xfId="5" xr:uid="{D19F253E-EE9B-4476-9D91-2EE3A6D7A3DC}"/>
    <cellStyle name="Обычный 2 2 2" xfId="5299" xr:uid="{20F95F40-F9E3-496B-9C6C-92F3F1ECB34E}"/>
    <cellStyle name="Обычный 2 3" xfId="5298" xr:uid="{DD4D31A3-C9F1-43B0-ABA2-C2B6B7C26AF0}"/>
    <cellStyle name="常规_Sheet1_1" xfId="4411" xr:uid="{0E99A073-FFD5-4E56-9AA6-3FCB99F05510}"/>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19"/>
  <sheetViews>
    <sheetView tabSelected="1" topLeftCell="A95" zoomScale="90" zoomScaleNormal="90" workbookViewId="0">
      <selection activeCell="P120" sqref="O120:P120"/>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817</v>
      </c>
      <c r="C10" s="120"/>
      <c r="D10" s="120"/>
      <c r="E10" s="120"/>
      <c r="F10" s="115"/>
      <c r="G10" s="116"/>
      <c r="H10" s="116" t="s">
        <v>817</v>
      </c>
      <c r="I10" s="120"/>
      <c r="J10" s="150">
        <v>52441</v>
      </c>
      <c r="K10" s="115"/>
    </row>
    <row r="11" spans="1:11">
      <c r="A11" s="114"/>
      <c r="B11" s="114" t="s">
        <v>818</v>
      </c>
      <c r="C11" s="120"/>
      <c r="D11" s="120"/>
      <c r="E11" s="120"/>
      <c r="F11" s="115"/>
      <c r="G11" s="116"/>
      <c r="H11" s="116" t="s">
        <v>818</v>
      </c>
      <c r="I11" s="120"/>
      <c r="J11" s="151"/>
      <c r="K11" s="115"/>
    </row>
    <row r="12" spans="1:11">
      <c r="A12" s="114"/>
      <c r="B12" s="114" t="s">
        <v>819</v>
      </c>
      <c r="C12" s="120"/>
      <c r="D12" s="120"/>
      <c r="E12" s="120"/>
      <c r="F12" s="115"/>
      <c r="G12" s="116"/>
      <c r="H12" s="116" t="s">
        <v>820</v>
      </c>
      <c r="I12" s="120"/>
      <c r="J12" s="120"/>
      <c r="K12" s="115"/>
    </row>
    <row r="13" spans="1:11">
      <c r="A13" s="114"/>
      <c r="B13" s="114" t="s">
        <v>821</v>
      </c>
      <c r="C13" s="120"/>
      <c r="D13" s="120"/>
      <c r="E13" s="120"/>
      <c r="F13" s="115"/>
      <c r="G13" s="116"/>
      <c r="H13" s="116" t="s">
        <v>821</v>
      </c>
      <c r="I13" s="120"/>
      <c r="J13" s="99" t="s">
        <v>11</v>
      </c>
      <c r="K13" s="115"/>
    </row>
    <row r="14" spans="1:11" ht="15" customHeight="1">
      <c r="A14" s="114"/>
      <c r="B14" s="114" t="s">
        <v>713</v>
      </c>
      <c r="C14" s="120"/>
      <c r="D14" s="120"/>
      <c r="E14" s="120"/>
      <c r="F14" s="115"/>
      <c r="G14" s="116"/>
      <c r="H14" s="116" t="s">
        <v>713</v>
      </c>
      <c r="I14" s="120"/>
      <c r="J14" s="152">
        <v>45264</v>
      </c>
      <c r="K14" s="115"/>
    </row>
    <row r="15" spans="1:11" ht="15" customHeight="1">
      <c r="A15" s="114"/>
      <c r="B15" s="6" t="s">
        <v>152</v>
      </c>
      <c r="C15" s="7"/>
      <c r="D15" s="7"/>
      <c r="E15" s="7"/>
      <c r="F15" s="8"/>
      <c r="G15" s="116"/>
      <c r="H15" s="9" t="s">
        <v>152</v>
      </c>
      <c r="I15" s="120"/>
      <c r="J15" s="153"/>
      <c r="K15" s="115"/>
    </row>
    <row r="16" spans="1:11" ht="15" customHeight="1">
      <c r="A16" s="114"/>
      <c r="B16" s="120"/>
      <c r="C16" s="120"/>
      <c r="D16" s="120"/>
      <c r="E16" s="120"/>
      <c r="F16" s="120"/>
      <c r="G16" s="120"/>
      <c r="H16" s="120"/>
      <c r="I16" s="123" t="s">
        <v>142</v>
      </c>
      <c r="J16" s="129">
        <v>40981</v>
      </c>
      <c r="K16" s="115"/>
    </row>
    <row r="17" spans="1:11">
      <c r="A17" s="114"/>
      <c r="B17" s="120" t="s">
        <v>714</v>
      </c>
      <c r="C17" s="120"/>
      <c r="D17" s="120"/>
      <c r="E17" s="120"/>
      <c r="F17" s="120"/>
      <c r="G17" s="120"/>
      <c r="H17" s="120"/>
      <c r="I17" s="123" t="s">
        <v>143</v>
      </c>
      <c r="J17" s="129" t="s">
        <v>816</v>
      </c>
      <c r="K17" s="115"/>
    </row>
    <row r="18" spans="1:11" ht="18">
      <c r="A18" s="114"/>
      <c r="B18" s="120" t="s">
        <v>715</v>
      </c>
      <c r="C18" s="120"/>
      <c r="D18" s="120"/>
      <c r="E18" s="120"/>
      <c r="F18" s="120"/>
      <c r="G18" s="120"/>
      <c r="H18" s="120"/>
      <c r="I18" s="122" t="s">
        <v>258</v>
      </c>
      <c r="J18" s="104" t="s">
        <v>276</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4" t="s">
        <v>201</v>
      </c>
      <c r="G20" s="155"/>
      <c r="H20" s="100" t="s">
        <v>169</v>
      </c>
      <c r="I20" s="100" t="s">
        <v>202</v>
      </c>
      <c r="J20" s="100" t="s">
        <v>21</v>
      </c>
      <c r="K20" s="115"/>
    </row>
    <row r="21" spans="1:11">
      <c r="A21" s="114"/>
      <c r="B21" s="105"/>
      <c r="C21" s="105"/>
      <c r="D21" s="106"/>
      <c r="E21" s="106"/>
      <c r="F21" s="156"/>
      <c r="G21" s="157"/>
      <c r="H21" s="105" t="s">
        <v>141</v>
      </c>
      <c r="I21" s="105"/>
      <c r="J21" s="105"/>
      <c r="K21" s="115"/>
    </row>
    <row r="22" spans="1:11" ht="24">
      <c r="A22" s="114"/>
      <c r="B22" s="107">
        <v>2</v>
      </c>
      <c r="C22" s="10" t="s">
        <v>716</v>
      </c>
      <c r="D22" s="118" t="s">
        <v>716</v>
      </c>
      <c r="E22" s="118" t="s">
        <v>717</v>
      </c>
      <c r="F22" s="146"/>
      <c r="G22" s="147"/>
      <c r="H22" s="11" t="s">
        <v>808</v>
      </c>
      <c r="I22" s="14">
        <v>5.91</v>
      </c>
      <c r="J22" s="109">
        <f t="shared" ref="J22:J53" si="0">I22*B22</f>
        <v>11.82</v>
      </c>
      <c r="K22" s="115"/>
    </row>
    <row r="23" spans="1:11" ht="24">
      <c r="A23" s="114"/>
      <c r="B23" s="107">
        <v>2</v>
      </c>
      <c r="C23" s="10" t="s">
        <v>718</v>
      </c>
      <c r="D23" s="118" t="s">
        <v>718</v>
      </c>
      <c r="E23" s="118" t="s">
        <v>273</v>
      </c>
      <c r="F23" s="146"/>
      <c r="G23" s="147"/>
      <c r="H23" s="11" t="s">
        <v>809</v>
      </c>
      <c r="I23" s="14">
        <v>5.91</v>
      </c>
      <c r="J23" s="109">
        <f t="shared" si="0"/>
        <v>11.82</v>
      </c>
      <c r="K23" s="115"/>
    </row>
    <row r="24" spans="1:11" ht="24">
      <c r="A24" s="114"/>
      <c r="B24" s="107">
        <v>22</v>
      </c>
      <c r="C24" s="10" t="s">
        <v>718</v>
      </c>
      <c r="D24" s="118" t="s">
        <v>718</v>
      </c>
      <c r="E24" s="118" t="s">
        <v>719</v>
      </c>
      <c r="F24" s="146"/>
      <c r="G24" s="147"/>
      <c r="H24" s="11" t="s">
        <v>809</v>
      </c>
      <c r="I24" s="14">
        <v>5.91</v>
      </c>
      <c r="J24" s="109">
        <f t="shared" si="0"/>
        <v>130.02000000000001</v>
      </c>
      <c r="K24" s="115"/>
    </row>
    <row r="25" spans="1:11" ht="24">
      <c r="A25" s="114"/>
      <c r="B25" s="107">
        <v>2</v>
      </c>
      <c r="C25" s="10" t="s">
        <v>718</v>
      </c>
      <c r="D25" s="118" t="s">
        <v>718</v>
      </c>
      <c r="E25" s="118" t="s">
        <v>720</v>
      </c>
      <c r="F25" s="146"/>
      <c r="G25" s="147"/>
      <c r="H25" s="11" t="s">
        <v>809</v>
      </c>
      <c r="I25" s="14">
        <v>5.91</v>
      </c>
      <c r="J25" s="109">
        <f t="shared" si="0"/>
        <v>11.82</v>
      </c>
      <c r="K25" s="115"/>
    </row>
    <row r="26" spans="1:11" ht="24">
      <c r="A26" s="114"/>
      <c r="B26" s="107">
        <v>8</v>
      </c>
      <c r="C26" s="10" t="s">
        <v>721</v>
      </c>
      <c r="D26" s="118" t="s">
        <v>721</v>
      </c>
      <c r="E26" s="118" t="s">
        <v>25</v>
      </c>
      <c r="F26" s="146" t="s">
        <v>273</v>
      </c>
      <c r="G26" s="147"/>
      <c r="H26" s="11" t="s">
        <v>722</v>
      </c>
      <c r="I26" s="14">
        <v>7.3</v>
      </c>
      <c r="J26" s="109">
        <f t="shared" si="0"/>
        <v>58.4</v>
      </c>
      <c r="K26" s="115"/>
    </row>
    <row r="27" spans="1:11" ht="24">
      <c r="A27" s="114"/>
      <c r="B27" s="107">
        <v>2</v>
      </c>
      <c r="C27" s="10" t="s">
        <v>721</v>
      </c>
      <c r="D27" s="118" t="s">
        <v>721</v>
      </c>
      <c r="E27" s="118" t="s">
        <v>25</v>
      </c>
      <c r="F27" s="146" t="s">
        <v>717</v>
      </c>
      <c r="G27" s="147"/>
      <c r="H27" s="11" t="s">
        <v>722</v>
      </c>
      <c r="I27" s="14">
        <v>7.3</v>
      </c>
      <c r="J27" s="109">
        <f t="shared" si="0"/>
        <v>14.6</v>
      </c>
      <c r="K27" s="115"/>
    </row>
    <row r="28" spans="1:11" ht="24">
      <c r="A28" s="114"/>
      <c r="B28" s="107">
        <v>6</v>
      </c>
      <c r="C28" s="10" t="s">
        <v>580</v>
      </c>
      <c r="D28" s="118" t="s">
        <v>580</v>
      </c>
      <c r="E28" s="118"/>
      <c r="F28" s="146"/>
      <c r="G28" s="147"/>
      <c r="H28" s="11" t="s">
        <v>275</v>
      </c>
      <c r="I28" s="14">
        <v>11.82</v>
      </c>
      <c r="J28" s="109">
        <f t="shared" si="0"/>
        <v>70.92</v>
      </c>
      <c r="K28" s="115"/>
    </row>
    <row r="29" spans="1:11">
      <c r="A29" s="114"/>
      <c r="B29" s="107">
        <v>8</v>
      </c>
      <c r="C29" s="10" t="s">
        <v>723</v>
      </c>
      <c r="D29" s="118" t="s">
        <v>723</v>
      </c>
      <c r="E29" s="118" t="s">
        <v>25</v>
      </c>
      <c r="F29" s="146" t="s">
        <v>273</v>
      </c>
      <c r="G29" s="147"/>
      <c r="H29" s="11" t="s">
        <v>724</v>
      </c>
      <c r="I29" s="14">
        <v>4.87</v>
      </c>
      <c r="J29" s="109">
        <f t="shared" si="0"/>
        <v>38.96</v>
      </c>
      <c r="K29" s="115"/>
    </row>
    <row r="30" spans="1:11">
      <c r="A30" s="114"/>
      <c r="B30" s="107">
        <v>2</v>
      </c>
      <c r="C30" s="10" t="s">
        <v>723</v>
      </c>
      <c r="D30" s="118" t="s">
        <v>723</v>
      </c>
      <c r="E30" s="118" t="s">
        <v>25</v>
      </c>
      <c r="F30" s="146" t="s">
        <v>717</v>
      </c>
      <c r="G30" s="147"/>
      <c r="H30" s="11" t="s">
        <v>724</v>
      </c>
      <c r="I30" s="14">
        <v>4.87</v>
      </c>
      <c r="J30" s="109">
        <f t="shared" si="0"/>
        <v>9.74</v>
      </c>
      <c r="K30" s="115"/>
    </row>
    <row r="31" spans="1:11" ht="24">
      <c r="A31" s="114"/>
      <c r="B31" s="107">
        <v>14</v>
      </c>
      <c r="C31" s="10" t="s">
        <v>725</v>
      </c>
      <c r="D31" s="118" t="s">
        <v>725</v>
      </c>
      <c r="E31" s="118" t="s">
        <v>23</v>
      </c>
      <c r="F31" s="146" t="s">
        <v>273</v>
      </c>
      <c r="G31" s="147"/>
      <c r="H31" s="11" t="s">
        <v>726</v>
      </c>
      <c r="I31" s="14">
        <v>20.51</v>
      </c>
      <c r="J31" s="109">
        <f t="shared" si="0"/>
        <v>287.14000000000004</v>
      </c>
      <c r="K31" s="115"/>
    </row>
    <row r="32" spans="1:11" ht="24">
      <c r="A32" s="114"/>
      <c r="B32" s="107">
        <v>14</v>
      </c>
      <c r="C32" s="10" t="s">
        <v>725</v>
      </c>
      <c r="D32" s="118" t="s">
        <v>725</v>
      </c>
      <c r="E32" s="118" t="s">
        <v>25</v>
      </c>
      <c r="F32" s="146" t="s">
        <v>273</v>
      </c>
      <c r="G32" s="147"/>
      <c r="H32" s="11" t="s">
        <v>726</v>
      </c>
      <c r="I32" s="14">
        <v>20.51</v>
      </c>
      <c r="J32" s="109">
        <f t="shared" si="0"/>
        <v>287.14000000000004</v>
      </c>
      <c r="K32" s="115"/>
    </row>
    <row r="33" spans="1:11" ht="24">
      <c r="A33" s="114"/>
      <c r="B33" s="107">
        <v>1</v>
      </c>
      <c r="C33" s="10" t="s">
        <v>725</v>
      </c>
      <c r="D33" s="118" t="s">
        <v>725</v>
      </c>
      <c r="E33" s="118" t="s">
        <v>25</v>
      </c>
      <c r="F33" s="146" t="s">
        <v>271</v>
      </c>
      <c r="G33" s="147"/>
      <c r="H33" s="11" t="s">
        <v>726</v>
      </c>
      <c r="I33" s="14">
        <v>20.51</v>
      </c>
      <c r="J33" s="109">
        <f t="shared" si="0"/>
        <v>20.51</v>
      </c>
      <c r="K33" s="115"/>
    </row>
    <row r="34" spans="1:11" ht="24">
      <c r="A34" s="114"/>
      <c r="B34" s="107">
        <v>10</v>
      </c>
      <c r="C34" s="10" t="s">
        <v>725</v>
      </c>
      <c r="D34" s="118" t="s">
        <v>725</v>
      </c>
      <c r="E34" s="118" t="s">
        <v>26</v>
      </c>
      <c r="F34" s="146" t="s">
        <v>273</v>
      </c>
      <c r="G34" s="147"/>
      <c r="H34" s="11" t="s">
        <v>726</v>
      </c>
      <c r="I34" s="14">
        <v>20.51</v>
      </c>
      <c r="J34" s="109">
        <f t="shared" si="0"/>
        <v>205.10000000000002</v>
      </c>
      <c r="K34" s="115"/>
    </row>
    <row r="35" spans="1:11" ht="24">
      <c r="A35" s="114"/>
      <c r="B35" s="107">
        <v>1</v>
      </c>
      <c r="C35" s="10" t="s">
        <v>725</v>
      </c>
      <c r="D35" s="118" t="s">
        <v>725</v>
      </c>
      <c r="E35" s="118" t="s">
        <v>26</v>
      </c>
      <c r="F35" s="146" t="s">
        <v>271</v>
      </c>
      <c r="G35" s="147"/>
      <c r="H35" s="11" t="s">
        <v>726</v>
      </c>
      <c r="I35" s="14">
        <v>20.51</v>
      </c>
      <c r="J35" s="109">
        <f t="shared" si="0"/>
        <v>20.51</v>
      </c>
      <c r="K35" s="115"/>
    </row>
    <row r="36" spans="1:11" ht="24">
      <c r="A36" s="114"/>
      <c r="B36" s="107">
        <v>14</v>
      </c>
      <c r="C36" s="10" t="s">
        <v>727</v>
      </c>
      <c r="D36" s="118" t="s">
        <v>727</v>
      </c>
      <c r="E36" s="118" t="s">
        <v>23</v>
      </c>
      <c r="F36" s="146" t="s">
        <v>273</v>
      </c>
      <c r="G36" s="147"/>
      <c r="H36" s="11" t="s">
        <v>728</v>
      </c>
      <c r="I36" s="14">
        <v>20.51</v>
      </c>
      <c r="J36" s="109">
        <f t="shared" si="0"/>
        <v>287.14000000000004</v>
      </c>
      <c r="K36" s="115"/>
    </row>
    <row r="37" spans="1:11" ht="24">
      <c r="A37" s="114"/>
      <c r="B37" s="107">
        <v>1</v>
      </c>
      <c r="C37" s="10" t="s">
        <v>727</v>
      </c>
      <c r="D37" s="118" t="s">
        <v>727</v>
      </c>
      <c r="E37" s="118" t="s">
        <v>23</v>
      </c>
      <c r="F37" s="146" t="s">
        <v>271</v>
      </c>
      <c r="G37" s="147"/>
      <c r="H37" s="11" t="s">
        <v>728</v>
      </c>
      <c r="I37" s="14">
        <v>20.51</v>
      </c>
      <c r="J37" s="109">
        <f t="shared" si="0"/>
        <v>20.51</v>
      </c>
      <c r="K37" s="115"/>
    </row>
    <row r="38" spans="1:11" ht="24">
      <c r="A38" s="114"/>
      <c r="B38" s="107">
        <v>14</v>
      </c>
      <c r="C38" s="10" t="s">
        <v>727</v>
      </c>
      <c r="D38" s="118" t="s">
        <v>727</v>
      </c>
      <c r="E38" s="118" t="s">
        <v>25</v>
      </c>
      <c r="F38" s="146" t="s">
        <v>273</v>
      </c>
      <c r="G38" s="147"/>
      <c r="H38" s="11" t="s">
        <v>728</v>
      </c>
      <c r="I38" s="14">
        <v>20.51</v>
      </c>
      <c r="J38" s="109">
        <f t="shared" si="0"/>
        <v>287.14000000000004</v>
      </c>
      <c r="K38" s="115"/>
    </row>
    <row r="39" spans="1:11" ht="24">
      <c r="A39" s="114"/>
      <c r="B39" s="107">
        <v>1</v>
      </c>
      <c r="C39" s="10" t="s">
        <v>727</v>
      </c>
      <c r="D39" s="118" t="s">
        <v>727</v>
      </c>
      <c r="E39" s="118" t="s">
        <v>25</v>
      </c>
      <c r="F39" s="146" t="s">
        <v>271</v>
      </c>
      <c r="G39" s="147"/>
      <c r="H39" s="11" t="s">
        <v>728</v>
      </c>
      <c r="I39" s="14">
        <v>20.51</v>
      </c>
      <c r="J39" s="109">
        <f t="shared" si="0"/>
        <v>20.51</v>
      </c>
      <c r="K39" s="115"/>
    </row>
    <row r="40" spans="1:11" ht="24">
      <c r="A40" s="114"/>
      <c r="B40" s="107">
        <v>14</v>
      </c>
      <c r="C40" s="10" t="s">
        <v>727</v>
      </c>
      <c r="D40" s="118" t="s">
        <v>727</v>
      </c>
      <c r="E40" s="118" t="s">
        <v>26</v>
      </c>
      <c r="F40" s="146" t="s">
        <v>273</v>
      </c>
      <c r="G40" s="147"/>
      <c r="H40" s="11" t="s">
        <v>728</v>
      </c>
      <c r="I40" s="14">
        <v>20.51</v>
      </c>
      <c r="J40" s="109">
        <f t="shared" si="0"/>
        <v>287.14000000000004</v>
      </c>
      <c r="K40" s="115"/>
    </row>
    <row r="41" spans="1:11" ht="24">
      <c r="A41" s="114"/>
      <c r="B41" s="107">
        <v>10</v>
      </c>
      <c r="C41" s="10" t="s">
        <v>729</v>
      </c>
      <c r="D41" s="118" t="s">
        <v>729</v>
      </c>
      <c r="E41" s="118" t="s">
        <v>37</v>
      </c>
      <c r="F41" s="146" t="s">
        <v>273</v>
      </c>
      <c r="G41" s="147"/>
      <c r="H41" s="11" t="s">
        <v>730</v>
      </c>
      <c r="I41" s="14">
        <v>25.72</v>
      </c>
      <c r="J41" s="109">
        <f t="shared" si="0"/>
        <v>257.2</v>
      </c>
      <c r="K41" s="115"/>
    </row>
    <row r="42" spans="1:11" ht="24">
      <c r="A42" s="114"/>
      <c r="B42" s="107">
        <v>8</v>
      </c>
      <c r="C42" s="10" t="s">
        <v>729</v>
      </c>
      <c r="D42" s="118" t="s">
        <v>729</v>
      </c>
      <c r="E42" s="118" t="s">
        <v>37</v>
      </c>
      <c r="F42" s="146" t="s">
        <v>673</v>
      </c>
      <c r="G42" s="147"/>
      <c r="H42" s="11" t="s">
        <v>730</v>
      </c>
      <c r="I42" s="14">
        <v>25.72</v>
      </c>
      <c r="J42" s="109">
        <f t="shared" si="0"/>
        <v>205.76</v>
      </c>
      <c r="K42" s="115"/>
    </row>
    <row r="43" spans="1:11" ht="13.5" customHeight="1">
      <c r="A43" s="114"/>
      <c r="B43" s="107">
        <v>8</v>
      </c>
      <c r="C43" s="10" t="s">
        <v>731</v>
      </c>
      <c r="D43" s="118" t="s">
        <v>731</v>
      </c>
      <c r="E43" s="118" t="s">
        <v>25</v>
      </c>
      <c r="F43" s="146"/>
      <c r="G43" s="147"/>
      <c r="H43" s="11" t="s">
        <v>732</v>
      </c>
      <c r="I43" s="14">
        <v>5.56</v>
      </c>
      <c r="J43" s="109">
        <f t="shared" si="0"/>
        <v>44.48</v>
      </c>
      <c r="K43" s="115"/>
    </row>
    <row r="44" spans="1:11" ht="13.5" customHeight="1">
      <c r="A44" s="114"/>
      <c r="B44" s="107">
        <v>20</v>
      </c>
      <c r="C44" s="10" t="s">
        <v>731</v>
      </c>
      <c r="D44" s="118" t="s">
        <v>731</v>
      </c>
      <c r="E44" s="118" t="s">
        <v>67</v>
      </c>
      <c r="F44" s="146"/>
      <c r="G44" s="147"/>
      <c r="H44" s="11" t="s">
        <v>732</v>
      </c>
      <c r="I44" s="14">
        <v>5.56</v>
      </c>
      <c r="J44" s="109">
        <f t="shared" si="0"/>
        <v>111.19999999999999</v>
      </c>
      <c r="K44" s="115"/>
    </row>
    <row r="45" spans="1:11" ht="24">
      <c r="A45" s="114"/>
      <c r="B45" s="107">
        <v>1</v>
      </c>
      <c r="C45" s="10" t="s">
        <v>733</v>
      </c>
      <c r="D45" s="118" t="s">
        <v>733</v>
      </c>
      <c r="E45" s="118" t="s">
        <v>212</v>
      </c>
      <c r="F45" s="146" t="s">
        <v>273</v>
      </c>
      <c r="G45" s="147"/>
      <c r="H45" s="11" t="s">
        <v>810</v>
      </c>
      <c r="I45" s="14">
        <v>51.79</v>
      </c>
      <c r="J45" s="109">
        <f t="shared" si="0"/>
        <v>51.79</v>
      </c>
      <c r="K45" s="115"/>
    </row>
    <row r="46" spans="1:11" ht="36">
      <c r="A46" s="114"/>
      <c r="B46" s="107">
        <v>2</v>
      </c>
      <c r="C46" s="10" t="s">
        <v>734</v>
      </c>
      <c r="D46" s="118" t="s">
        <v>734</v>
      </c>
      <c r="E46" s="118" t="s">
        <v>26</v>
      </c>
      <c r="F46" s="146" t="s">
        <v>239</v>
      </c>
      <c r="G46" s="147"/>
      <c r="H46" s="11" t="s">
        <v>735</v>
      </c>
      <c r="I46" s="14">
        <v>97.67</v>
      </c>
      <c r="J46" s="109">
        <f t="shared" si="0"/>
        <v>195.34</v>
      </c>
      <c r="K46" s="115"/>
    </row>
    <row r="47" spans="1:11" ht="24">
      <c r="A47" s="114"/>
      <c r="B47" s="107">
        <v>6</v>
      </c>
      <c r="C47" s="10" t="s">
        <v>736</v>
      </c>
      <c r="D47" s="118" t="s">
        <v>736</v>
      </c>
      <c r="E47" s="118" t="s">
        <v>583</v>
      </c>
      <c r="F47" s="146"/>
      <c r="G47" s="147"/>
      <c r="H47" s="11" t="s">
        <v>811</v>
      </c>
      <c r="I47" s="14">
        <v>6.26</v>
      </c>
      <c r="J47" s="109">
        <f t="shared" si="0"/>
        <v>37.56</v>
      </c>
      <c r="K47" s="115"/>
    </row>
    <row r="48" spans="1:11" ht="14.25" customHeight="1">
      <c r="A48" s="114"/>
      <c r="B48" s="107">
        <v>12</v>
      </c>
      <c r="C48" s="10" t="s">
        <v>737</v>
      </c>
      <c r="D48" s="118" t="s">
        <v>737</v>
      </c>
      <c r="E48" s="118" t="s">
        <v>651</v>
      </c>
      <c r="F48" s="146"/>
      <c r="G48" s="147"/>
      <c r="H48" s="11" t="s">
        <v>738</v>
      </c>
      <c r="I48" s="14">
        <v>8.34</v>
      </c>
      <c r="J48" s="109">
        <f t="shared" si="0"/>
        <v>100.08</v>
      </c>
      <c r="K48" s="115"/>
    </row>
    <row r="49" spans="1:11" ht="24">
      <c r="A49" s="114"/>
      <c r="B49" s="107">
        <v>16</v>
      </c>
      <c r="C49" s="10" t="s">
        <v>739</v>
      </c>
      <c r="D49" s="118" t="s">
        <v>739</v>
      </c>
      <c r="E49" s="118" t="s">
        <v>25</v>
      </c>
      <c r="F49" s="146"/>
      <c r="G49" s="147"/>
      <c r="H49" s="11" t="s">
        <v>812</v>
      </c>
      <c r="I49" s="14">
        <v>4.87</v>
      </c>
      <c r="J49" s="109">
        <f t="shared" si="0"/>
        <v>77.92</v>
      </c>
      <c r="K49" s="115"/>
    </row>
    <row r="50" spans="1:11">
      <c r="A50" s="114"/>
      <c r="B50" s="107">
        <v>4</v>
      </c>
      <c r="C50" s="10" t="s">
        <v>740</v>
      </c>
      <c r="D50" s="118" t="s">
        <v>740</v>
      </c>
      <c r="E50" s="118" t="s">
        <v>25</v>
      </c>
      <c r="F50" s="146" t="s">
        <v>273</v>
      </c>
      <c r="G50" s="147"/>
      <c r="H50" s="11" t="s">
        <v>741</v>
      </c>
      <c r="I50" s="14">
        <v>9.0399999999999991</v>
      </c>
      <c r="J50" s="109">
        <f t="shared" si="0"/>
        <v>36.159999999999997</v>
      </c>
      <c r="K50" s="115"/>
    </row>
    <row r="51" spans="1:11">
      <c r="A51" s="114"/>
      <c r="B51" s="107">
        <v>12</v>
      </c>
      <c r="C51" s="10" t="s">
        <v>740</v>
      </c>
      <c r="D51" s="118" t="s">
        <v>740</v>
      </c>
      <c r="E51" s="118" t="s">
        <v>25</v>
      </c>
      <c r="F51" s="146" t="s">
        <v>110</v>
      </c>
      <c r="G51" s="147"/>
      <c r="H51" s="11" t="s">
        <v>741</v>
      </c>
      <c r="I51" s="14">
        <v>9.0399999999999991</v>
      </c>
      <c r="J51" s="109">
        <f t="shared" si="0"/>
        <v>108.47999999999999</v>
      </c>
      <c r="K51" s="115"/>
    </row>
    <row r="52" spans="1:11">
      <c r="A52" s="114"/>
      <c r="B52" s="107">
        <v>8</v>
      </c>
      <c r="C52" s="10" t="s">
        <v>742</v>
      </c>
      <c r="D52" s="118" t="s">
        <v>742</v>
      </c>
      <c r="E52" s="118" t="s">
        <v>25</v>
      </c>
      <c r="F52" s="146" t="s">
        <v>273</v>
      </c>
      <c r="G52" s="147"/>
      <c r="H52" s="11" t="s">
        <v>743</v>
      </c>
      <c r="I52" s="14">
        <v>9.0399999999999991</v>
      </c>
      <c r="J52" s="109">
        <f t="shared" si="0"/>
        <v>72.319999999999993</v>
      </c>
      <c r="K52" s="115"/>
    </row>
    <row r="53" spans="1:11">
      <c r="A53" s="114"/>
      <c r="B53" s="107">
        <v>2</v>
      </c>
      <c r="C53" s="10" t="s">
        <v>744</v>
      </c>
      <c r="D53" s="118" t="s">
        <v>789</v>
      </c>
      <c r="E53" s="118" t="s">
        <v>745</v>
      </c>
      <c r="F53" s="146" t="s">
        <v>273</v>
      </c>
      <c r="G53" s="147"/>
      <c r="H53" s="11" t="s">
        <v>746</v>
      </c>
      <c r="I53" s="14">
        <v>14.6</v>
      </c>
      <c r="J53" s="109">
        <f t="shared" si="0"/>
        <v>29.2</v>
      </c>
      <c r="K53" s="115"/>
    </row>
    <row r="54" spans="1:11">
      <c r="A54" s="114"/>
      <c r="B54" s="107">
        <v>10</v>
      </c>
      <c r="C54" s="10" t="s">
        <v>744</v>
      </c>
      <c r="D54" s="118" t="s">
        <v>790</v>
      </c>
      <c r="E54" s="118" t="s">
        <v>747</v>
      </c>
      <c r="F54" s="146" t="s">
        <v>273</v>
      </c>
      <c r="G54" s="147"/>
      <c r="H54" s="11" t="s">
        <v>746</v>
      </c>
      <c r="I54" s="14">
        <v>16.68</v>
      </c>
      <c r="J54" s="109">
        <f t="shared" ref="J54:J85" si="1">I54*B54</f>
        <v>166.8</v>
      </c>
      <c r="K54" s="115"/>
    </row>
    <row r="55" spans="1:11">
      <c r="A55" s="114"/>
      <c r="B55" s="107">
        <v>12</v>
      </c>
      <c r="C55" s="10" t="s">
        <v>744</v>
      </c>
      <c r="D55" s="118" t="s">
        <v>791</v>
      </c>
      <c r="E55" s="118" t="s">
        <v>748</v>
      </c>
      <c r="F55" s="146" t="s">
        <v>273</v>
      </c>
      <c r="G55" s="147"/>
      <c r="H55" s="11" t="s">
        <v>746</v>
      </c>
      <c r="I55" s="14">
        <v>18.07</v>
      </c>
      <c r="J55" s="109">
        <f t="shared" si="1"/>
        <v>216.84</v>
      </c>
      <c r="K55" s="115"/>
    </row>
    <row r="56" spans="1:11">
      <c r="A56" s="114"/>
      <c r="B56" s="107">
        <v>2</v>
      </c>
      <c r="C56" s="10" t="s">
        <v>744</v>
      </c>
      <c r="D56" s="118" t="s">
        <v>792</v>
      </c>
      <c r="E56" s="118" t="s">
        <v>749</v>
      </c>
      <c r="F56" s="146" t="s">
        <v>273</v>
      </c>
      <c r="G56" s="147"/>
      <c r="H56" s="11" t="s">
        <v>746</v>
      </c>
      <c r="I56" s="14">
        <v>22.94</v>
      </c>
      <c r="J56" s="109">
        <f t="shared" si="1"/>
        <v>45.88</v>
      </c>
      <c r="K56" s="115"/>
    </row>
    <row r="57" spans="1:11">
      <c r="A57" s="114"/>
      <c r="B57" s="107">
        <v>4</v>
      </c>
      <c r="C57" s="10" t="s">
        <v>744</v>
      </c>
      <c r="D57" s="118" t="s">
        <v>793</v>
      </c>
      <c r="E57" s="118" t="s">
        <v>750</v>
      </c>
      <c r="F57" s="146" t="s">
        <v>273</v>
      </c>
      <c r="G57" s="147"/>
      <c r="H57" s="11" t="s">
        <v>746</v>
      </c>
      <c r="I57" s="14">
        <v>24.33</v>
      </c>
      <c r="J57" s="109">
        <f t="shared" si="1"/>
        <v>97.32</v>
      </c>
      <c r="K57" s="115"/>
    </row>
    <row r="58" spans="1:11">
      <c r="A58" s="114"/>
      <c r="B58" s="107">
        <v>12</v>
      </c>
      <c r="C58" s="10" t="s">
        <v>744</v>
      </c>
      <c r="D58" s="118" t="s">
        <v>794</v>
      </c>
      <c r="E58" s="118" t="s">
        <v>751</v>
      </c>
      <c r="F58" s="146" t="s">
        <v>273</v>
      </c>
      <c r="G58" s="147"/>
      <c r="H58" s="11" t="s">
        <v>746</v>
      </c>
      <c r="I58" s="14">
        <v>26.76</v>
      </c>
      <c r="J58" s="109">
        <f t="shared" si="1"/>
        <v>321.12</v>
      </c>
      <c r="K58" s="115"/>
    </row>
    <row r="59" spans="1:11">
      <c r="A59" s="114"/>
      <c r="B59" s="107">
        <v>4</v>
      </c>
      <c r="C59" s="10" t="s">
        <v>752</v>
      </c>
      <c r="D59" s="118" t="s">
        <v>795</v>
      </c>
      <c r="E59" s="118" t="s">
        <v>753</v>
      </c>
      <c r="F59" s="146"/>
      <c r="G59" s="147"/>
      <c r="H59" s="11" t="s">
        <v>754</v>
      </c>
      <c r="I59" s="14">
        <v>55.27</v>
      </c>
      <c r="J59" s="109">
        <f t="shared" si="1"/>
        <v>221.08</v>
      </c>
      <c r="K59" s="115"/>
    </row>
    <row r="60" spans="1:11">
      <c r="A60" s="114"/>
      <c r="B60" s="107">
        <v>2</v>
      </c>
      <c r="C60" s="10" t="s">
        <v>755</v>
      </c>
      <c r="D60" s="118" t="s">
        <v>755</v>
      </c>
      <c r="E60" s="118" t="s">
        <v>294</v>
      </c>
      <c r="F60" s="146" t="s">
        <v>273</v>
      </c>
      <c r="G60" s="147"/>
      <c r="H60" s="11" t="s">
        <v>756</v>
      </c>
      <c r="I60" s="14">
        <v>11.82</v>
      </c>
      <c r="J60" s="109">
        <f t="shared" si="1"/>
        <v>23.64</v>
      </c>
      <c r="K60" s="115"/>
    </row>
    <row r="61" spans="1:11" ht="30" customHeight="1">
      <c r="A61" s="114"/>
      <c r="B61" s="107">
        <v>1</v>
      </c>
      <c r="C61" s="10" t="s">
        <v>757</v>
      </c>
      <c r="D61" s="118" t="s">
        <v>757</v>
      </c>
      <c r="E61" s="118" t="s">
        <v>23</v>
      </c>
      <c r="F61" s="146" t="s">
        <v>107</v>
      </c>
      <c r="G61" s="147"/>
      <c r="H61" s="11" t="s">
        <v>758</v>
      </c>
      <c r="I61" s="14">
        <v>12.17</v>
      </c>
      <c r="J61" s="109">
        <f t="shared" si="1"/>
        <v>12.17</v>
      </c>
      <c r="K61" s="115"/>
    </row>
    <row r="62" spans="1:11" ht="30" customHeight="1">
      <c r="A62" s="114"/>
      <c r="B62" s="107">
        <v>1</v>
      </c>
      <c r="C62" s="10" t="s">
        <v>757</v>
      </c>
      <c r="D62" s="118" t="s">
        <v>757</v>
      </c>
      <c r="E62" s="118" t="s">
        <v>23</v>
      </c>
      <c r="F62" s="146" t="s">
        <v>266</v>
      </c>
      <c r="G62" s="147"/>
      <c r="H62" s="11" t="s">
        <v>758</v>
      </c>
      <c r="I62" s="14">
        <v>12.17</v>
      </c>
      <c r="J62" s="109">
        <f t="shared" si="1"/>
        <v>12.17</v>
      </c>
      <c r="K62" s="115"/>
    </row>
    <row r="63" spans="1:11" ht="30" customHeight="1">
      <c r="A63" s="114"/>
      <c r="B63" s="107">
        <v>1</v>
      </c>
      <c r="C63" s="10" t="s">
        <v>757</v>
      </c>
      <c r="D63" s="118" t="s">
        <v>757</v>
      </c>
      <c r="E63" s="118" t="s">
        <v>23</v>
      </c>
      <c r="F63" s="146" t="s">
        <v>267</v>
      </c>
      <c r="G63" s="147"/>
      <c r="H63" s="11" t="s">
        <v>758</v>
      </c>
      <c r="I63" s="14">
        <v>12.17</v>
      </c>
      <c r="J63" s="109">
        <f t="shared" si="1"/>
        <v>12.17</v>
      </c>
      <c r="K63" s="115"/>
    </row>
    <row r="64" spans="1:11" ht="30" customHeight="1">
      <c r="A64" s="114"/>
      <c r="B64" s="107">
        <v>1</v>
      </c>
      <c r="C64" s="10" t="s">
        <v>757</v>
      </c>
      <c r="D64" s="118" t="s">
        <v>757</v>
      </c>
      <c r="E64" s="118" t="s">
        <v>23</v>
      </c>
      <c r="F64" s="146" t="s">
        <v>310</v>
      </c>
      <c r="G64" s="147"/>
      <c r="H64" s="11" t="s">
        <v>758</v>
      </c>
      <c r="I64" s="14">
        <v>12.17</v>
      </c>
      <c r="J64" s="109">
        <f t="shared" si="1"/>
        <v>12.17</v>
      </c>
      <c r="K64" s="115"/>
    </row>
    <row r="65" spans="1:11" ht="30" customHeight="1">
      <c r="A65" s="114"/>
      <c r="B65" s="107">
        <v>1</v>
      </c>
      <c r="C65" s="10" t="s">
        <v>759</v>
      </c>
      <c r="D65" s="118" t="s">
        <v>759</v>
      </c>
      <c r="E65" s="118" t="s">
        <v>23</v>
      </c>
      <c r="F65" s="146" t="s">
        <v>210</v>
      </c>
      <c r="G65" s="147"/>
      <c r="H65" s="11" t="s">
        <v>760</v>
      </c>
      <c r="I65" s="14">
        <v>11.82</v>
      </c>
      <c r="J65" s="109">
        <f t="shared" si="1"/>
        <v>11.82</v>
      </c>
      <c r="K65" s="115"/>
    </row>
    <row r="66" spans="1:11" ht="30" customHeight="1">
      <c r="A66" s="114"/>
      <c r="B66" s="107">
        <v>1</v>
      </c>
      <c r="C66" s="10" t="s">
        <v>759</v>
      </c>
      <c r="D66" s="118" t="s">
        <v>759</v>
      </c>
      <c r="E66" s="118" t="s">
        <v>25</v>
      </c>
      <c r="F66" s="146" t="s">
        <v>210</v>
      </c>
      <c r="G66" s="147"/>
      <c r="H66" s="11" t="s">
        <v>760</v>
      </c>
      <c r="I66" s="14">
        <v>11.82</v>
      </c>
      <c r="J66" s="109">
        <f t="shared" si="1"/>
        <v>11.82</v>
      </c>
      <c r="K66" s="115"/>
    </row>
    <row r="67" spans="1:11" ht="30" customHeight="1">
      <c r="A67" s="114"/>
      <c r="B67" s="107">
        <v>1</v>
      </c>
      <c r="C67" s="10" t="s">
        <v>759</v>
      </c>
      <c r="D67" s="118" t="s">
        <v>759</v>
      </c>
      <c r="E67" s="118" t="s">
        <v>26</v>
      </c>
      <c r="F67" s="146" t="s">
        <v>210</v>
      </c>
      <c r="G67" s="147"/>
      <c r="H67" s="11" t="s">
        <v>760</v>
      </c>
      <c r="I67" s="14">
        <v>11.82</v>
      </c>
      <c r="J67" s="109">
        <f t="shared" si="1"/>
        <v>11.82</v>
      </c>
      <c r="K67" s="115"/>
    </row>
    <row r="68" spans="1:11" ht="30" customHeight="1">
      <c r="A68" s="114"/>
      <c r="B68" s="107">
        <v>7</v>
      </c>
      <c r="C68" s="10" t="s">
        <v>761</v>
      </c>
      <c r="D68" s="118" t="s">
        <v>796</v>
      </c>
      <c r="E68" s="118" t="s">
        <v>231</v>
      </c>
      <c r="F68" s="146" t="s">
        <v>107</v>
      </c>
      <c r="G68" s="147"/>
      <c r="H68" s="11" t="s">
        <v>762</v>
      </c>
      <c r="I68" s="14">
        <v>29.2</v>
      </c>
      <c r="J68" s="109">
        <f t="shared" si="1"/>
        <v>204.4</v>
      </c>
      <c r="K68" s="115"/>
    </row>
    <row r="69" spans="1:11" ht="30" customHeight="1">
      <c r="A69" s="114"/>
      <c r="B69" s="107">
        <v>1</v>
      </c>
      <c r="C69" s="10" t="s">
        <v>761</v>
      </c>
      <c r="D69" s="118" t="s">
        <v>796</v>
      </c>
      <c r="E69" s="118" t="s">
        <v>231</v>
      </c>
      <c r="F69" s="146" t="s">
        <v>212</v>
      </c>
      <c r="G69" s="147"/>
      <c r="H69" s="11" t="s">
        <v>762</v>
      </c>
      <c r="I69" s="14">
        <v>29.2</v>
      </c>
      <c r="J69" s="109">
        <f t="shared" si="1"/>
        <v>29.2</v>
      </c>
      <c r="K69" s="115"/>
    </row>
    <row r="70" spans="1:11" ht="30" customHeight="1">
      <c r="A70" s="114"/>
      <c r="B70" s="107">
        <v>5</v>
      </c>
      <c r="C70" s="10" t="s">
        <v>761</v>
      </c>
      <c r="D70" s="118" t="s">
        <v>796</v>
      </c>
      <c r="E70" s="118" t="s">
        <v>231</v>
      </c>
      <c r="F70" s="146" t="s">
        <v>268</v>
      </c>
      <c r="G70" s="147"/>
      <c r="H70" s="11" t="s">
        <v>762</v>
      </c>
      <c r="I70" s="14">
        <v>29.2</v>
      </c>
      <c r="J70" s="109">
        <f t="shared" si="1"/>
        <v>146</v>
      </c>
      <c r="K70" s="115"/>
    </row>
    <row r="71" spans="1:11" ht="30" customHeight="1">
      <c r="A71" s="114"/>
      <c r="B71" s="107">
        <v>3</v>
      </c>
      <c r="C71" s="10" t="s">
        <v>761</v>
      </c>
      <c r="D71" s="118" t="s">
        <v>797</v>
      </c>
      <c r="E71" s="118" t="s">
        <v>233</v>
      </c>
      <c r="F71" s="146" t="s">
        <v>210</v>
      </c>
      <c r="G71" s="147"/>
      <c r="H71" s="11" t="s">
        <v>762</v>
      </c>
      <c r="I71" s="14">
        <v>30.94</v>
      </c>
      <c r="J71" s="109">
        <f t="shared" si="1"/>
        <v>92.820000000000007</v>
      </c>
      <c r="K71" s="115"/>
    </row>
    <row r="72" spans="1:11" ht="30" customHeight="1">
      <c r="A72" s="114"/>
      <c r="B72" s="107">
        <v>3</v>
      </c>
      <c r="C72" s="10" t="s">
        <v>761</v>
      </c>
      <c r="D72" s="118" t="s">
        <v>797</v>
      </c>
      <c r="E72" s="118" t="s">
        <v>234</v>
      </c>
      <c r="F72" s="146" t="s">
        <v>210</v>
      </c>
      <c r="G72" s="147"/>
      <c r="H72" s="11" t="s">
        <v>762</v>
      </c>
      <c r="I72" s="14">
        <v>30.94</v>
      </c>
      <c r="J72" s="109">
        <f t="shared" si="1"/>
        <v>92.820000000000007</v>
      </c>
      <c r="K72" s="115"/>
    </row>
    <row r="73" spans="1:11" ht="30" customHeight="1">
      <c r="A73" s="114"/>
      <c r="B73" s="107">
        <v>4</v>
      </c>
      <c r="C73" s="10" t="s">
        <v>761</v>
      </c>
      <c r="D73" s="118" t="s">
        <v>797</v>
      </c>
      <c r="E73" s="118" t="s">
        <v>234</v>
      </c>
      <c r="F73" s="146" t="s">
        <v>310</v>
      </c>
      <c r="G73" s="147"/>
      <c r="H73" s="11" t="s">
        <v>762</v>
      </c>
      <c r="I73" s="14">
        <v>30.94</v>
      </c>
      <c r="J73" s="109">
        <f t="shared" si="1"/>
        <v>123.76</v>
      </c>
      <c r="K73" s="115"/>
    </row>
    <row r="74" spans="1:11" ht="30" customHeight="1">
      <c r="A74" s="114"/>
      <c r="B74" s="107">
        <v>4</v>
      </c>
      <c r="C74" s="10" t="s">
        <v>763</v>
      </c>
      <c r="D74" s="118" t="s">
        <v>763</v>
      </c>
      <c r="E74" s="118" t="s">
        <v>25</v>
      </c>
      <c r="F74" s="146" t="s">
        <v>273</v>
      </c>
      <c r="G74" s="147"/>
      <c r="H74" s="11" t="s">
        <v>764</v>
      </c>
      <c r="I74" s="14">
        <v>20.51</v>
      </c>
      <c r="J74" s="109">
        <f t="shared" si="1"/>
        <v>82.04</v>
      </c>
      <c r="K74" s="115"/>
    </row>
    <row r="75" spans="1:11" ht="30" customHeight="1">
      <c r="A75" s="114"/>
      <c r="B75" s="107">
        <v>2</v>
      </c>
      <c r="C75" s="10" t="s">
        <v>763</v>
      </c>
      <c r="D75" s="118" t="s">
        <v>763</v>
      </c>
      <c r="E75" s="118" t="s">
        <v>25</v>
      </c>
      <c r="F75" s="146" t="s">
        <v>673</v>
      </c>
      <c r="G75" s="147"/>
      <c r="H75" s="11" t="s">
        <v>764</v>
      </c>
      <c r="I75" s="14">
        <v>20.51</v>
      </c>
      <c r="J75" s="109">
        <f t="shared" si="1"/>
        <v>41.02</v>
      </c>
      <c r="K75" s="115"/>
    </row>
    <row r="76" spans="1:11">
      <c r="A76" s="114"/>
      <c r="B76" s="107">
        <v>3</v>
      </c>
      <c r="C76" s="10" t="s">
        <v>765</v>
      </c>
      <c r="D76" s="118" t="s">
        <v>765</v>
      </c>
      <c r="E76" s="118" t="s">
        <v>23</v>
      </c>
      <c r="F76" s="146" t="s">
        <v>673</v>
      </c>
      <c r="G76" s="147"/>
      <c r="H76" s="11" t="s">
        <v>766</v>
      </c>
      <c r="I76" s="14">
        <v>20.51</v>
      </c>
      <c r="J76" s="109">
        <f t="shared" si="1"/>
        <v>61.53</v>
      </c>
      <c r="K76" s="115"/>
    </row>
    <row r="77" spans="1:11">
      <c r="A77" s="114"/>
      <c r="B77" s="107">
        <v>3</v>
      </c>
      <c r="C77" s="10" t="s">
        <v>765</v>
      </c>
      <c r="D77" s="118" t="s">
        <v>765</v>
      </c>
      <c r="E77" s="118" t="s">
        <v>25</v>
      </c>
      <c r="F77" s="146" t="s">
        <v>673</v>
      </c>
      <c r="G77" s="147"/>
      <c r="H77" s="11" t="s">
        <v>766</v>
      </c>
      <c r="I77" s="14">
        <v>20.51</v>
      </c>
      <c r="J77" s="109">
        <f t="shared" si="1"/>
        <v>61.53</v>
      </c>
      <c r="K77" s="115"/>
    </row>
    <row r="78" spans="1:11" ht="24">
      <c r="A78" s="114"/>
      <c r="B78" s="107">
        <v>2</v>
      </c>
      <c r="C78" s="10" t="s">
        <v>653</v>
      </c>
      <c r="D78" s="118" t="s">
        <v>653</v>
      </c>
      <c r="E78" s="118" t="s">
        <v>25</v>
      </c>
      <c r="F78" s="146" t="s">
        <v>673</v>
      </c>
      <c r="G78" s="147"/>
      <c r="H78" s="11" t="s">
        <v>655</v>
      </c>
      <c r="I78" s="14">
        <v>20.51</v>
      </c>
      <c r="J78" s="109">
        <f t="shared" si="1"/>
        <v>41.02</v>
      </c>
      <c r="K78" s="115"/>
    </row>
    <row r="79" spans="1:11" ht="36">
      <c r="A79" s="114"/>
      <c r="B79" s="107">
        <v>1</v>
      </c>
      <c r="C79" s="10" t="s">
        <v>767</v>
      </c>
      <c r="D79" s="118" t="s">
        <v>767</v>
      </c>
      <c r="E79" s="118" t="s">
        <v>26</v>
      </c>
      <c r="F79" s="146" t="s">
        <v>107</v>
      </c>
      <c r="G79" s="147"/>
      <c r="H79" s="11" t="s">
        <v>813</v>
      </c>
      <c r="I79" s="14">
        <v>70.56</v>
      </c>
      <c r="J79" s="109">
        <f t="shared" si="1"/>
        <v>70.56</v>
      </c>
      <c r="K79" s="115"/>
    </row>
    <row r="80" spans="1:11" ht="36">
      <c r="A80" s="114"/>
      <c r="B80" s="107">
        <v>14</v>
      </c>
      <c r="C80" s="10" t="s">
        <v>768</v>
      </c>
      <c r="D80" s="118" t="s">
        <v>768</v>
      </c>
      <c r="E80" s="118" t="s">
        <v>26</v>
      </c>
      <c r="F80" s="146" t="s">
        <v>107</v>
      </c>
      <c r="G80" s="147"/>
      <c r="H80" s="11" t="s">
        <v>814</v>
      </c>
      <c r="I80" s="14">
        <v>55.96</v>
      </c>
      <c r="J80" s="109">
        <f t="shared" si="1"/>
        <v>783.44</v>
      </c>
      <c r="K80" s="115"/>
    </row>
    <row r="81" spans="1:11" ht="36">
      <c r="A81" s="114"/>
      <c r="B81" s="107">
        <v>2</v>
      </c>
      <c r="C81" s="10" t="s">
        <v>769</v>
      </c>
      <c r="D81" s="118" t="s">
        <v>769</v>
      </c>
      <c r="E81" s="118" t="s">
        <v>26</v>
      </c>
      <c r="F81" s="146" t="s">
        <v>107</v>
      </c>
      <c r="G81" s="147"/>
      <c r="H81" s="11" t="s">
        <v>770</v>
      </c>
      <c r="I81" s="14">
        <v>70.209999999999994</v>
      </c>
      <c r="J81" s="109">
        <f t="shared" si="1"/>
        <v>140.41999999999999</v>
      </c>
      <c r="K81" s="115"/>
    </row>
    <row r="82" spans="1:11" ht="17.25" customHeight="1">
      <c r="A82" s="114"/>
      <c r="B82" s="107">
        <v>4</v>
      </c>
      <c r="C82" s="10" t="s">
        <v>771</v>
      </c>
      <c r="D82" s="118" t="s">
        <v>798</v>
      </c>
      <c r="E82" s="118" t="s">
        <v>745</v>
      </c>
      <c r="F82" s="146" t="s">
        <v>636</v>
      </c>
      <c r="G82" s="147"/>
      <c r="H82" s="11" t="s">
        <v>772</v>
      </c>
      <c r="I82" s="14">
        <v>17.03</v>
      </c>
      <c r="J82" s="109">
        <f t="shared" si="1"/>
        <v>68.12</v>
      </c>
      <c r="K82" s="115"/>
    </row>
    <row r="83" spans="1:11" ht="17.25" customHeight="1">
      <c r="A83" s="114"/>
      <c r="B83" s="107">
        <v>6</v>
      </c>
      <c r="C83" s="10" t="s">
        <v>771</v>
      </c>
      <c r="D83" s="118" t="s">
        <v>798</v>
      </c>
      <c r="E83" s="118" t="s">
        <v>745</v>
      </c>
      <c r="F83" s="146" t="s">
        <v>637</v>
      </c>
      <c r="G83" s="147"/>
      <c r="H83" s="11" t="s">
        <v>772</v>
      </c>
      <c r="I83" s="14">
        <v>17.03</v>
      </c>
      <c r="J83" s="109">
        <f t="shared" si="1"/>
        <v>102.18</v>
      </c>
      <c r="K83" s="115"/>
    </row>
    <row r="84" spans="1:11" ht="17.25" customHeight="1">
      <c r="A84" s="114"/>
      <c r="B84" s="107">
        <v>6</v>
      </c>
      <c r="C84" s="10" t="s">
        <v>771</v>
      </c>
      <c r="D84" s="118" t="s">
        <v>798</v>
      </c>
      <c r="E84" s="118" t="s">
        <v>745</v>
      </c>
      <c r="F84" s="146" t="s">
        <v>638</v>
      </c>
      <c r="G84" s="147"/>
      <c r="H84" s="11" t="s">
        <v>772</v>
      </c>
      <c r="I84" s="14">
        <v>17.03</v>
      </c>
      <c r="J84" s="109">
        <f t="shared" si="1"/>
        <v>102.18</v>
      </c>
      <c r="K84" s="115"/>
    </row>
    <row r="85" spans="1:11" ht="17.25" customHeight="1">
      <c r="A85" s="114"/>
      <c r="B85" s="107">
        <v>2</v>
      </c>
      <c r="C85" s="10" t="s">
        <v>771</v>
      </c>
      <c r="D85" s="118" t="s">
        <v>799</v>
      </c>
      <c r="E85" s="118" t="s">
        <v>747</v>
      </c>
      <c r="F85" s="146" t="s">
        <v>637</v>
      </c>
      <c r="G85" s="147"/>
      <c r="H85" s="11" t="s">
        <v>772</v>
      </c>
      <c r="I85" s="14">
        <v>18.420000000000002</v>
      </c>
      <c r="J85" s="109">
        <f t="shared" si="1"/>
        <v>36.840000000000003</v>
      </c>
      <c r="K85" s="115"/>
    </row>
    <row r="86" spans="1:11" ht="17.25" customHeight="1">
      <c r="A86" s="114"/>
      <c r="B86" s="107">
        <v>2</v>
      </c>
      <c r="C86" s="10" t="s">
        <v>771</v>
      </c>
      <c r="D86" s="118" t="s">
        <v>799</v>
      </c>
      <c r="E86" s="118" t="s">
        <v>747</v>
      </c>
      <c r="F86" s="146" t="s">
        <v>638</v>
      </c>
      <c r="G86" s="147"/>
      <c r="H86" s="11" t="s">
        <v>772</v>
      </c>
      <c r="I86" s="14">
        <v>18.420000000000002</v>
      </c>
      <c r="J86" s="109">
        <f t="shared" ref="J86:J107" si="2">I86*B86</f>
        <v>36.840000000000003</v>
      </c>
      <c r="K86" s="115"/>
    </row>
    <row r="87" spans="1:11" ht="17.25" customHeight="1">
      <c r="A87" s="114"/>
      <c r="B87" s="107">
        <v>2</v>
      </c>
      <c r="C87" s="10" t="s">
        <v>771</v>
      </c>
      <c r="D87" s="118" t="s">
        <v>800</v>
      </c>
      <c r="E87" s="118" t="s">
        <v>748</v>
      </c>
      <c r="F87" s="146" t="s">
        <v>637</v>
      </c>
      <c r="G87" s="147"/>
      <c r="H87" s="11" t="s">
        <v>772</v>
      </c>
      <c r="I87" s="14">
        <v>19.809999999999999</v>
      </c>
      <c r="J87" s="109">
        <f t="shared" si="2"/>
        <v>39.619999999999997</v>
      </c>
      <c r="K87" s="115"/>
    </row>
    <row r="88" spans="1:11" ht="17.25" customHeight="1">
      <c r="A88" s="114"/>
      <c r="B88" s="107">
        <v>2</v>
      </c>
      <c r="C88" s="10" t="s">
        <v>771</v>
      </c>
      <c r="D88" s="118" t="s">
        <v>800</v>
      </c>
      <c r="E88" s="118" t="s">
        <v>748</v>
      </c>
      <c r="F88" s="146" t="s">
        <v>638</v>
      </c>
      <c r="G88" s="147"/>
      <c r="H88" s="11" t="s">
        <v>772</v>
      </c>
      <c r="I88" s="14">
        <v>19.809999999999999</v>
      </c>
      <c r="J88" s="109">
        <f t="shared" si="2"/>
        <v>39.619999999999997</v>
      </c>
      <c r="K88" s="115"/>
    </row>
    <row r="89" spans="1:11" ht="17.25" customHeight="1">
      <c r="A89" s="114"/>
      <c r="B89" s="107">
        <v>2</v>
      </c>
      <c r="C89" s="10" t="s">
        <v>771</v>
      </c>
      <c r="D89" s="118" t="s">
        <v>801</v>
      </c>
      <c r="E89" s="118" t="s">
        <v>773</v>
      </c>
      <c r="F89" s="146" t="s">
        <v>637</v>
      </c>
      <c r="G89" s="147"/>
      <c r="H89" s="11" t="s">
        <v>772</v>
      </c>
      <c r="I89" s="14">
        <v>21.2</v>
      </c>
      <c r="J89" s="109">
        <f t="shared" si="2"/>
        <v>42.4</v>
      </c>
      <c r="K89" s="115"/>
    </row>
    <row r="90" spans="1:11" ht="17.25" customHeight="1">
      <c r="A90" s="114"/>
      <c r="B90" s="107">
        <v>2</v>
      </c>
      <c r="C90" s="10" t="s">
        <v>771</v>
      </c>
      <c r="D90" s="118" t="s">
        <v>801</v>
      </c>
      <c r="E90" s="118" t="s">
        <v>773</v>
      </c>
      <c r="F90" s="146" t="s">
        <v>638</v>
      </c>
      <c r="G90" s="147"/>
      <c r="H90" s="11" t="s">
        <v>772</v>
      </c>
      <c r="I90" s="14">
        <v>21.2</v>
      </c>
      <c r="J90" s="109">
        <f t="shared" si="2"/>
        <v>42.4</v>
      </c>
      <c r="K90" s="115"/>
    </row>
    <row r="91" spans="1:11" ht="17.25" customHeight="1">
      <c r="A91" s="114"/>
      <c r="B91" s="107">
        <v>2</v>
      </c>
      <c r="C91" s="10" t="s">
        <v>771</v>
      </c>
      <c r="D91" s="118" t="s">
        <v>802</v>
      </c>
      <c r="E91" s="118" t="s">
        <v>774</v>
      </c>
      <c r="F91" s="146" t="s">
        <v>637</v>
      </c>
      <c r="G91" s="147"/>
      <c r="H91" s="11" t="s">
        <v>772</v>
      </c>
      <c r="I91" s="14">
        <v>22.59</v>
      </c>
      <c r="J91" s="109">
        <f t="shared" si="2"/>
        <v>45.18</v>
      </c>
      <c r="K91" s="115"/>
    </row>
    <row r="92" spans="1:11" ht="17.25" customHeight="1">
      <c r="A92" s="114"/>
      <c r="B92" s="107">
        <v>2</v>
      </c>
      <c r="C92" s="10" t="s">
        <v>771</v>
      </c>
      <c r="D92" s="118" t="s">
        <v>802</v>
      </c>
      <c r="E92" s="118" t="s">
        <v>774</v>
      </c>
      <c r="F92" s="146" t="s">
        <v>638</v>
      </c>
      <c r="G92" s="147"/>
      <c r="H92" s="11" t="s">
        <v>772</v>
      </c>
      <c r="I92" s="14">
        <v>22.59</v>
      </c>
      <c r="J92" s="109">
        <f t="shared" si="2"/>
        <v>45.18</v>
      </c>
      <c r="K92" s="115"/>
    </row>
    <row r="93" spans="1:11" ht="17.25" customHeight="1">
      <c r="A93" s="114"/>
      <c r="B93" s="107">
        <v>2</v>
      </c>
      <c r="C93" s="10" t="s">
        <v>771</v>
      </c>
      <c r="D93" s="118" t="s">
        <v>803</v>
      </c>
      <c r="E93" s="118" t="s">
        <v>749</v>
      </c>
      <c r="F93" s="146" t="s">
        <v>636</v>
      </c>
      <c r="G93" s="147"/>
      <c r="H93" s="11" t="s">
        <v>772</v>
      </c>
      <c r="I93" s="14">
        <v>23.98</v>
      </c>
      <c r="J93" s="109">
        <f t="shared" si="2"/>
        <v>47.96</v>
      </c>
      <c r="K93" s="115"/>
    </row>
    <row r="94" spans="1:11" ht="17.25" customHeight="1">
      <c r="A94" s="114"/>
      <c r="B94" s="107">
        <v>4</v>
      </c>
      <c r="C94" s="10" t="s">
        <v>771</v>
      </c>
      <c r="D94" s="118" t="s">
        <v>803</v>
      </c>
      <c r="E94" s="118" t="s">
        <v>749</v>
      </c>
      <c r="F94" s="146" t="s">
        <v>637</v>
      </c>
      <c r="G94" s="147"/>
      <c r="H94" s="11" t="s">
        <v>772</v>
      </c>
      <c r="I94" s="14">
        <v>23.98</v>
      </c>
      <c r="J94" s="109">
        <f t="shared" si="2"/>
        <v>95.92</v>
      </c>
      <c r="K94" s="115"/>
    </row>
    <row r="95" spans="1:11" ht="17.25" customHeight="1">
      <c r="A95" s="114"/>
      <c r="B95" s="107">
        <v>4</v>
      </c>
      <c r="C95" s="10" t="s">
        <v>771</v>
      </c>
      <c r="D95" s="118" t="s">
        <v>803</v>
      </c>
      <c r="E95" s="118" t="s">
        <v>749</v>
      </c>
      <c r="F95" s="146" t="s">
        <v>638</v>
      </c>
      <c r="G95" s="147"/>
      <c r="H95" s="11" t="s">
        <v>772</v>
      </c>
      <c r="I95" s="14">
        <v>23.98</v>
      </c>
      <c r="J95" s="109">
        <f t="shared" si="2"/>
        <v>95.92</v>
      </c>
      <c r="K95" s="115"/>
    </row>
    <row r="96" spans="1:11" ht="17.25" customHeight="1">
      <c r="A96" s="114"/>
      <c r="B96" s="107">
        <v>2</v>
      </c>
      <c r="C96" s="10" t="s">
        <v>771</v>
      </c>
      <c r="D96" s="118" t="s">
        <v>804</v>
      </c>
      <c r="E96" s="118" t="s">
        <v>750</v>
      </c>
      <c r="F96" s="146" t="s">
        <v>637</v>
      </c>
      <c r="G96" s="147"/>
      <c r="H96" s="11" t="s">
        <v>772</v>
      </c>
      <c r="I96" s="14">
        <v>25.72</v>
      </c>
      <c r="J96" s="109">
        <f t="shared" si="2"/>
        <v>51.44</v>
      </c>
      <c r="K96" s="115"/>
    </row>
    <row r="97" spans="1:11" ht="17.25" customHeight="1">
      <c r="A97" s="114"/>
      <c r="B97" s="107">
        <v>2</v>
      </c>
      <c r="C97" s="10" t="s">
        <v>771</v>
      </c>
      <c r="D97" s="118" t="s">
        <v>804</v>
      </c>
      <c r="E97" s="118" t="s">
        <v>750</v>
      </c>
      <c r="F97" s="146" t="s">
        <v>638</v>
      </c>
      <c r="G97" s="147"/>
      <c r="H97" s="11" t="s">
        <v>772</v>
      </c>
      <c r="I97" s="14">
        <v>25.72</v>
      </c>
      <c r="J97" s="109">
        <f t="shared" si="2"/>
        <v>51.44</v>
      </c>
      <c r="K97" s="115"/>
    </row>
    <row r="98" spans="1:11" ht="17.25" customHeight="1">
      <c r="A98" s="114"/>
      <c r="B98" s="107">
        <v>2</v>
      </c>
      <c r="C98" s="10" t="s">
        <v>771</v>
      </c>
      <c r="D98" s="118" t="s">
        <v>805</v>
      </c>
      <c r="E98" s="118" t="s">
        <v>751</v>
      </c>
      <c r="F98" s="146" t="s">
        <v>637</v>
      </c>
      <c r="G98" s="147"/>
      <c r="H98" s="11" t="s">
        <v>772</v>
      </c>
      <c r="I98" s="14">
        <v>27.81</v>
      </c>
      <c r="J98" s="109">
        <f t="shared" si="2"/>
        <v>55.62</v>
      </c>
      <c r="K98" s="115"/>
    </row>
    <row r="99" spans="1:11" ht="18" customHeight="1">
      <c r="A99" s="114"/>
      <c r="B99" s="107">
        <v>2</v>
      </c>
      <c r="C99" s="10" t="s">
        <v>771</v>
      </c>
      <c r="D99" s="118" t="s">
        <v>805</v>
      </c>
      <c r="E99" s="118" t="s">
        <v>751</v>
      </c>
      <c r="F99" s="146" t="s">
        <v>638</v>
      </c>
      <c r="G99" s="147"/>
      <c r="H99" s="11" t="s">
        <v>772</v>
      </c>
      <c r="I99" s="14">
        <v>27.81</v>
      </c>
      <c r="J99" s="109">
        <f t="shared" si="2"/>
        <v>55.62</v>
      </c>
      <c r="K99" s="115"/>
    </row>
    <row r="100" spans="1:11" ht="18" customHeight="1">
      <c r="A100" s="114"/>
      <c r="B100" s="107">
        <v>2</v>
      </c>
      <c r="C100" s="10" t="s">
        <v>775</v>
      </c>
      <c r="D100" s="118" t="s">
        <v>775</v>
      </c>
      <c r="E100" s="118" t="s">
        <v>23</v>
      </c>
      <c r="F100" s="146"/>
      <c r="G100" s="147"/>
      <c r="H100" s="11" t="s">
        <v>776</v>
      </c>
      <c r="I100" s="14">
        <v>34.409999999999997</v>
      </c>
      <c r="J100" s="109">
        <f t="shared" si="2"/>
        <v>68.819999999999993</v>
      </c>
      <c r="K100" s="115"/>
    </row>
    <row r="101" spans="1:11" ht="26.25" customHeight="1">
      <c r="A101" s="114"/>
      <c r="B101" s="107">
        <v>2</v>
      </c>
      <c r="C101" s="10" t="s">
        <v>777</v>
      </c>
      <c r="D101" s="118" t="s">
        <v>806</v>
      </c>
      <c r="E101" s="118" t="s">
        <v>778</v>
      </c>
      <c r="F101" s="146" t="s">
        <v>239</v>
      </c>
      <c r="G101" s="147"/>
      <c r="H101" s="11" t="s">
        <v>779</v>
      </c>
      <c r="I101" s="14">
        <v>69.17</v>
      </c>
      <c r="J101" s="109">
        <f t="shared" si="2"/>
        <v>138.34</v>
      </c>
      <c r="K101" s="115"/>
    </row>
    <row r="102" spans="1:11" ht="24">
      <c r="A102" s="114"/>
      <c r="B102" s="107">
        <v>4</v>
      </c>
      <c r="C102" s="10" t="s">
        <v>780</v>
      </c>
      <c r="D102" s="118" t="s">
        <v>780</v>
      </c>
      <c r="E102" s="118" t="s">
        <v>25</v>
      </c>
      <c r="F102" s="146" t="s">
        <v>781</v>
      </c>
      <c r="G102" s="147"/>
      <c r="H102" s="11" t="s">
        <v>782</v>
      </c>
      <c r="I102" s="14">
        <v>51.1</v>
      </c>
      <c r="J102" s="109">
        <f t="shared" si="2"/>
        <v>204.4</v>
      </c>
      <c r="K102" s="115"/>
    </row>
    <row r="103" spans="1:11" ht="24">
      <c r="A103" s="114"/>
      <c r="B103" s="107">
        <v>12</v>
      </c>
      <c r="C103" s="10" t="s">
        <v>780</v>
      </c>
      <c r="D103" s="118" t="s">
        <v>780</v>
      </c>
      <c r="E103" s="118" t="s">
        <v>26</v>
      </c>
      <c r="F103" s="146" t="s">
        <v>781</v>
      </c>
      <c r="G103" s="147"/>
      <c r="H103" s="11" t="s">
        <v>782</v>
      </c>
      <c r="I103" s="14">
        <v>51.1</v>
      </c>
      <c r="J103" s="109">
        <f t="shared" si="2"/>
        <v>613.20000000000005</v>
      </c>
      <c r="K103" s="115"/>
    </row>
    <row r="104" spans="1:11" ht="24">
      <c r="A104" s="114"/>
      <c r="B104" s="107">
        <v>2</v>
      </c>
      <c r="C104" s="10" t="s">
        <v>783</v>
      </c>
      <c r="D104" s="118" t="s">
        <v>783</v>
      </c>
      <c r="E104" s="118" t="s">
        <v>273</v>
      </c>
      <c r="F104" s="146" t="s">
        <v>25</v>
      </c>
      <c r="G104" s="147"/>
      <c r="H104" s="11" t="s">
        <v>784</v>
      </c>
      <c r="I104" s="14">
        <v>58.74</v>
      </c>
      <c r="J104" s="109">
        <f t="shared" si="2"/>
        <v>117.48</v>
      </c>
      <c r="K104" s="115"/>
    </row>
    <row r="105" spans="1:11" ht="24">
      <c r="A105" s="114"/>
      <c r="B105" s="107">
        <v>4</v>
      </c>
      <c r="C105" s="10" t="s">
        <v>785</v>
      </c>
      <c r="D105" s="118" t="s">
        <v>785</v>
      </c>
      <c r="E105" s="118" t="s">
        <v>271</v>
      </c>
      <c r="F105" s="146"/>
      <c r="G105" s="147"/>
      <c r="H105" s="11" t="s">
        <v>786</v>
      </c>
      <c r="I105" s="14">
        <v>69.17</v>
      </c>
      <c r="J105" s="109">
        <f t="shared" si="2"/>
        <v>276.68</v>
      </c>
      <c r="K105" s="115"/>
    </row>
    <row r="106" spans="1:11" ht="24">
      <c r="A106" s="114"/>
      <c r="B106" s="108">
        <v>7</v>
      </c>
      <c r="C106" s="12" t="s">
        <v>787</v>
      </c>
      <c r="D106" s="119" t="s">
        <v>787</v>
      </c>
      <c r="E106" s="119" t="s">
        <v>107</v>
      </c>
      <c r="F106" s="158"/>
      <c r="G106" s="159"/>
      <c r="H106" s="13" t="s">
        <v>788</v>
      </c>
      <c r="I106" s="15">
        <v>128.61000000000001</v>
      </c>
      <c r="J106" s="110">
        <f t="shared" si="2"/>
        <v>900.2700000000001</v>
      </c>
      <c r="K106" s="115"/>
    </row>
    <row r="107" spans="1:11" ht="24" hidden="1">
      <c r="A107" s="114"/>
      <c r="B107" s="140">
        <v>0</v>
      </c>
      <c r="C107" s="141" t="s">
        <v>787</v>
      </c>
      <c r="D107" s="142" t="s">
        <v>787</v>
      </c>
      <c r="E107" s="142" t="s">
        <v>210</v>
      </c>
      <c r="F107" s="148"/>
      <c r="G107" s="149"/>
      <c r="H107" s="143" t="s">
        <v>788</v>
      </c>
      <c r="I107" s="144">
        <v>128.61000000000001</v>
      </c>
      <c r="J107" s="145">
        <f t="shared" si="2"/>
        <v>0</v>
      </c>
      <c r="K107" s="115"/>
    </row>
    <row r="108" spans="1:11" ht="15.75" thickBot="1">
      <c r="A108" s="114"/>
      <c r="B108"/>
      <c r="C108" s="126"/>
      <c r="D108" s="126"/>
      <c r="E108" s="126"/>
      <c r="F108" s="126"/>
      <c r="G108" s="126"/>
      <c r="H108" s="126"/>
      <c r="I108" s="127" t="s">
        <v>255</v>
      </c>
      <c r="J108" s="128">
        <f>SUM(J22:J107)</f>
        <v>9929.4800000000014</v>
      </c>
      <c r="K108" s="115"/>
    </row>
    <row r="109" spans="1:11" ht="15">
      <c r="A109" s="114"/>
      <c r="B109" s="139"/>
      <c r="C109" s="130" t="s">
        <v>822</v>
      </c>
      <c r="D109" s="131"/>
      <c r="E109" s="131"/>
      <c r="F109" s="132"/>
      <c r="G109" s="133"/>
      <c r="H109" s="126"/>
      <c r="I109" s="127" t="s">
        <v>824</v>
      </c>
      <c r="J109" s="128">
        <f>J108*-0.4</f>
        <v>-3971.7920000000008</v>
      </c>
      <c r="K109" s="115"/>
    </row>
    <row r="110" spans="1:11" ht="15.75" outlineLevel="1" thickBot="1">
      <c r="A110" s="114"/>
      <c r="B110" s="139"/>
      <c r="C110" s="134" t="s">
        <v>823</v>
      </c>
      <c r="D110" s="135">
        <f>K14+90</f>
        <v>90</v>
      </c>
      <c r="E110" s="136">
        <f>J14+90</f>
        <v>45354</v>
      </c>
      <c r="F110" s="137"/>
      <c r="G110" s="138"/>
      <c r="H110" s="126"/>
      <c r="I110" s="127" t="s">
        <v>825</v>
      </c>
      <c r="J110" s="128">
        <v>0</v>
      </c>
      <c r="K110" s="115"/>
    </row>
    <row r="111" spans="1:11" ht="15">
      <c r="A111" s="114"/>
      <c r="B111"/>
      <c r="C111" s="126"/>
      <c r="D111" s="126"/>
      <c r="E111" s="126"/>
      <c r="F111" s="126"/>
      <c r="G111" s="126"/>
      <c r="H111" s="126"/>
      <c r="I111" s="127" t="s">
        <v>257</v>
      </c>
      <c r="J111" s="128">
        <f>SUM(J108:J110)</f>
        <v>5957.6880000000001</v>
      </c>
      <c r="K111" s="115"/>
    </row>
    <row r="112" spans="1:11">
      <c r="A112" s="6"/>
      <c r="B112" s="7"/>
      <c r="C112" s="7"/>
      <c r="D112" s="7"/>
      <c r="E112" s="7"/>
      <c r="F112" s="7"/>
      <c r="G112" s="7"/>
      <c r="H112" s="7" t="s">
        <v>826</v>
      </c>
      <c r="I112" s="7"/>
      <c r="J112" s="7"/>
      <c r="K112" s="8"/>
    </row>
    <row r="114" spans="8:9">
      <c r="H114" s="1" t="s">
        <v>815</v>
      </c>
      <c r="I114" s="91">
        <f>'Tax Invoice'!E14</f>
        <v>1</v>
      </c>
    </row>
    <row r="115" spans="8:9">
      <c r="H115" s="1" t="s">
        <v>705</v>
      </c>
      <c r="I115" s="91">
        <v>35.47</v>
      </c>
    </row>
    <row r="116" spans="8:9">
      <c r="H116" s="1" t="s">
        <v>708</v>
      </c>
      <c r="I116" s="91">
        <f>I118/I115</f>
        <v>167.96413870876799</v>
      </c>
    </row>
    <row r="117" spans="8:9">
      <c r="H117" s="1" t="s">
        <v>709</v>
      </c>
      <c r="I117" s="91">
        <f>I119/I115</f>
        <v>167.96413870876799</v>
      </c>
    </row>
    <row r="118" spans="8:9">
      <c r="H118" s="1" t="s">
        <v>706</v>
      </c>
      <c r="I118" s="91">
        <f>I119</f>
        <v>5957.6880000000001</v>
      </c>
    </row>
    <row r="119" spans="8:9">
      <c r="H119" s="1" t="s">
        <v>707</v>
      </c>
      <c r="I119" s="91">
        <f>J111*I114</f>
        <v>5957.6880000000001</v>
      </c>
    </row>
  </sheetData>
  <mergeCells count="90">
    <mergeCell ref="F33:G33"/>
    <mergeCell ref="F34:G34"/>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5:G105"/>
    <mergeCell ref="F106:G106"/>
    <mergeCell ref="F107:G107"/>
    <mergeCell ref="F100:G100"/>
    <mergeCell ref="F101:G101"/>
    <mergeCell ref="F102:G102"/>
    <mergeCell ref="F103:G103"/>
    <mergeCell ref="F104:G104"/>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0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438</v>
      </c>
      <c r="O1" t="s">
        <v>144</v>
      </c>
      <c r="T1" t="s">
        <v>255</v>
      </c>
      <c r="U1">
        <v>10058.090000000002</v>
      </c>
    </row>
    <row r="2" spans="1:21" ht="15.75">
      <c r="A2" s="114"/>
      <c r="B2" s="124" t="s">
        <v>134</v>
      </c>
      <c r="C2" s="120"/>
      <c r="D2" s="120"/>
      <c r="E2" s="120"/>
      <c r="F2" s="120"/>
      <c r="G2" s="120"/>
      <c r="H2" s="120"/>
      <c r="I2" s="125" t="s">
        <v>140</v>
      </c>
      <c r="J2" s="115"/>
      <c r="T2" t="s">
        <v>184</v>
      </c>
      <c r="U2">
        <v>695.19</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10753.280000000002</v>
      </c>
    </row>
    <row r="5" spans="1:21">
      <c r="A5" s="114"/>
      <c r="B5" s="121" t="s">
        <v>137</v>
      </c>
      <c r="C5" s="120"/>
      <c r="D5" s="120"/>
      <c r="E5" s="120"/>
      <c r="F5" s="120"/>
      <c r="G5" s="120"/>
      <c r="H5" s="120"/>
      <c r="I5" s="120"/>
      <c r="J5" s="115"/>
      <c r="S5" t="s">
        <v>807</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50"/>
      <c r="J10" s="115"/>
    </row>
    <row r="11" spans="1:21">
      <c r="A11" s="114"/>
      <c r="B11" s="114" t="s">
        <v>711</v>
      </c>
      <c r="C11" s="120"/>
      <c r="D11" s="120"/>
      <c r="E11" s="115"/>
      <c r="F11" s="116"/>
      <c r="G11" s="116" t="s">
        <v>711</v>
      </c>
      <c r="H11" s="120"/>
      <c r="I11" s="151"/>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152</v>
      </c>
      <c r="C14" s="120"/>
      <c r="D14" s="120"/>
      <c r="E14" s="115"/>
      <c r="F14" s="116"/>
      <c r="G14" s="116" t="s">
        <v>152</v>
      </c>
      <c r="H14" s="120"/>
      <c r="I14" s="152">
        <v>45264</v>
      </c>
      <c r="J14" s="115"/>
    </row>
    <row r="15" spans="1:21">
      <c r="A15" s="114"/>
      <c r="B15" s="6" t="s">
        <v>6</v>
      </c>
      <c r="C15" s="7"/>
      <c r="D15" s="7"/>
      <c r="E15" s="8"/>
      <c r="F15" s="116"/>
      <c r="G15" s="9" t="s">
        <v>6</v>
      </c>
      <c r="H15" s="120"/>
      <c r="I15" s="153"/>
      <c r="J15" s="115"/>
    </row>
    <row r="16" spans="1:21">
      <c r="A16" s="114"/>
      <c r="B16" s="120"/>
      <c r="C16" s="120"/>
      <c r="D16" s="120"/>
      <c r="E16" s="120"/>
      <c r="F16" s="120"/>
      <c r="G16" s="120"/>
      <c r="H16" s="123" t="s">
        <v>142</v>
      </c>
      <c r="I16" s="129">
        <v>40981</v>
      </c>
      <c r="J16" s="115"/>
    </row>
    <row r="17" spans="1:16">
      <c r="A17" s="114"/>
      <c r="B17" s="120" t="s">
        <v>714</v>
      </c>
      <c r="C17" s="120"/>
      <c r="D17" s="120"/>
      <c r="E17" s="120"/>
      <c r="F17" s="120"/>
      <c r="G17" s="120"/>
      <c r="H17" s="123" t="s">
        <v>143</v>
      </c>
      <c r="I17" s="129"/>
      <c r="J17" s="115"/>
    </row>
    <row r="18" spans="1:16" ht="18">
      <c r="A18" s="114"/>
      <c r="B18" s="120" t="s">
        <v>715</v>
      </c>
      <c r="C18" s="120"/>
      <c r="D18" s="120"/>
      <c r="E18" s="120"/>
      <c r="F18" s="120"/>
      <c r="G18" s="120"/>
      <c r="H18" s="122" t="s">
        <v>258</v>
      </c>
      <c r="I18" s="104" t="s">
        <v>276</v>
      </c>
      <c r="J18" s="115"/>
    </row>
    <row r="19" spans="1:16">
      <c r="A19" s="114"/>
      <c r="B19" s="120"/>
      <c r="C19" s="120"/>
      <c r="D19" s="120"/>
      <c r="E19" s="120"/>
      <c r="F19" s="120"/>
      <c r="G19" s="120"/>
      <c r="H19" s="120"/>
      <c r="I19" s="120"/>
      <c r="J19" s="115"/>
      <c r="P19">
        <v>45264</v>
      </c>
    </row>
    <row r="20" spans="1:16">
      <c r="A20" s="114"/>
      <c r="B20" s="100" t="s">
        <v>198</v>
      </c>
      <c r="C20" s="100" t="s">
        <v>199</v>
      </c>
      <c r="D20" s="117" t="s">
        <v>200</v>
      </c>
      <c r="E20" s="154" t="s">
        <v>201</v>
      </c>
      <c r="F20" s="155"/>
      <c r="G20" s="100" t="s">
        <v>169</v>
      </c>
      <c r="H20" s="100" t="s">
        <v>202</v>
      </c>
      <c r="I20" s="100" t="s">
        <v>21</v>
      </c>
      <c r="J20" s="115"/>
    </row>
    <row r="21" spans="1:16">
      <c r="A21" s="114"/>
      <c r="B21" s="105"/>
      <c r="C21" s="105"/>
      <c r="D21" s="106"/>
      <c r="E21" s="156"/>
      <c r="F21" s="157"/>
      <c r="G21" s="105" t="s">
        <v>141</v>
      </c>
      <c r="H21" s="105"/>
      <c r="I21" s="105"/>
      <c r="J21" s="115"/>
    </row>
    <row r="22" spans="1:16" ht="132">
      <c r="A22" s="114"/>
      <c r="B22" s="107">
        <v>2</v>
      </c>
      <c r="C22" s="10" t="s">
        <v>716</v>
      </c>
      <c r="D22" s="118" t="s">
        <v>717</v>
      </c>
      <c r="E22" s="146"/>
      <c r="F22" s="147"/>
      <c r="G22" s="11" t="s">
        <v>808</v>
      </c>
      <c r="H22" s="14">
        <v>5.91</v>
      </c>
      <c r="I22" s="109">
        <f t="shared" ref="I22:I53" si="0">H22*B22</f>
        <v>11.82</v>
      </c>
      <c r="J22" s="115"/>
    </row>
    <row r="23" spans="1:16" ht="180">
      <c r="A23" s="114"/>
      <c r="B23" s="107">
        <v>2</v>
      </c>
      <c r="C23" s="10" t="s">
        <v>718</v>
      </c>
      <c r="D23" s="118" t="s">
        <v>273</v>
      </c>
      <c r="E23" s="146"/>
      <c r="F23" s="147"/>
      <c r="G23" s="11" t="s">
        <v>809</v>
      </c>
      <c r="H23" s="14">
        <v>5.91</v>
      </c>
      <c r="I23" s="109">
        <f t="shared" si="0"/>
        <v>11.82</v>
      </c>
      <c r="J23" s="115"/>
    </row>
    <row r="24" spans="1:16" ht="180">
      <c r="A24" s="114"/>
      <c r="B24" s="107">
        <v>22</v>
      </c>
      <c r="C24" s="10" t="s">
        <v>718</v>
      </c>
      <c r="D24" s="118" t="s">
        <v>719</v>
      </c>
      <c r="E24" s="146"/>
      <c r="F24" s="147"/>
      <c r="G24" s="11" t="s">
        <v>809</v>
      </c>
      <c r="H24" s="14">
        <v>5.91</v>
      </c>
      <c r="I24" s="109">
        <f t="shared" si="0"/>
        <v>130.02000000000001</v>
      </c>
      <c r="J24" s="115"/>
    </row>
    <row r="25" spans="1:16" ht="180">
      <c r="A25" s="114"/>
      <c r="B25" s="107">
        <v>2</v>
      </c>
      <c r="C25" s="10" t="s">
        <v>718</v>
      </c>
      <c r="D25" s="118" t="s">
        <v>720</v>
      </c>
      <c r="E25" s="146"/>
      <c r="F25" s="147"/>
      <c r="G25" s="11" t="s">
        <v>809</v>
      </c>
      <c r="H25" s="14">
        <v>5.91</v>
      </c>
      <c r="I25" s="109">
        <f t="shared" si="0"/>
        <v>11.82</v>
      </c>
      <c r="J25" s="115"/>
    </row>
    <row r="26" spans="1:16" ht="108">
      <c r="A26" s="114"/>
      <c r="B26" s="107">
        <v>8</v>
      </c>
      <c r="C26" s="10" t="s">
        <v>721</v>
      </c>
      <c r="D26" s="118" t="s">
        <v>25</v>
      </c>
      <c r="E26" s="146" t="s">
        <v>273</v>
      </c>
      <c r="F26" s="147"/>
      <c r="G26" s="11" t="s">
        <v>722</v>
      </c>
      <c r="H26" s="14">
        <v>7.3</v>
      </c>
      <c r="I26" s="109">
        <f t="shared" si="0"/>
        <v>58.4</v>
      </c>
      <c r="J26" s="115"/>
    </row>
    <row r="27" spans="1:16" ht="108">
      <c r="A27" s="114"/>
      <c r="B27" s="107">
        <v>2</v>
      </c>
      <c r="C27" s="10" t="s">
        <v>721</v>
      </c>
      <c r="D27" s="118" t="s">
        <v>25</v>
      </c>
      <c r="E27" s="146" t="s">
        <v>717</v>
      </c>
      <c r="F27" s="147"/>
      <c r="G27" s="11" t="s">
        <v>722</v>
      </c>
      <c r="H27" s="14">
        <v>7.3</v>
      </c>
      <c r="I27" s="109">
        <f t="shared" si="0"/>
        <v>14.6</v>
      </c>
      <c r="J27" s="115"/>
    </row>
    <row r="28" spans="1:16" ht="168">
      <c r="A28" s="114"/>
      <c r="B28" s="107">
        <v>6</v>
      </c>
      <c r="C28" s="10" t="s">
        <v>580</v>
      </c>
      <c r="D28" s="118"/>
      <c r="E28" s="146"/>
      <c r="F28" s="147"/>
      <c r="G28" s="11" t="s">
        <v>275</v>
      </c>
      <c r="H28" s="14">
        <v>11.82</v>
      </c>
      <c r="I28" s="109">
        <f t="shared" si="0"/>
        <v>70.92</v>
      </c>
      <c r="J28" s="115"/>
    </row>
    <row r="29" spans="1:16" ht="84">
      <c r="A29" s="114"/>
      <c r="B29" s="107">
        <v>8</v>
      </c>
      <c r="C29" s="10" t="s">
        <v>723</v>
      </c>
      <c r="D29" s="118" t="s">
        <v>25</v>
      </c>
      <c r="E29" s="146" t="s">
        <v>273</v>
      </c>
      <c r="F29" s="147"/>
      <c r="G29" s="11" t="s">
        <v>724</v>
      </c>
      <c r="H29" s="14">
        <v>4.87</v>
      </c>
      <c r="I29" s="109">
        <f t="shared" si="0"/>
        <v>38.96</v>
      </c>
      <c r="J29" s="115"/>
    </row>
    <row r="30" spans="1:16" ht="84">
      <c r="A30" s="114"/>
      <c r="B30" s="107">
        <v>2</v>
      </c>
      <c r="C30" s="10" t="s">
        <v>723</v>
      </c>
      <c r="D30" s="118" t="s">
        <v>25</v>
      </c>
      <c r="E30" s="146" t="s">
        <v>717</v>
      </c>
      <c r="F30" s="147"/>
      <c r="G30" s="11" t="s">
        <v>724</v>
      </c>
      <c r="H30" s="14">
        <v>4.87</v>
      </c>
      <c r="I30" s="109">
        <f t="shared" si="0"/>
        <v>9.74</v>
      </c>
      <c r="J30" s="115"/>
    </row>
    <row r="31" spans="1:16" ht="132">
      <c r="A31" s="114"/>
      <c r="B31" s="107">
        <v>14</v>
      </c>
      <c r="C31" s="10" t="s">
        <v>725</v>
      </c>
      <c r="D31" s="118" t="s">
        <v>23</v>
      </c>
      <c r="E31" s="146" t="s">
        <v>273</v>
      </c>
      <c r="F31" s="147"/>
      <c r="G31" s="11" t="s">
        <v>726</v>
      </c>
      <c r="H31" s="14">
        <v>20.51</v>
      </c>
      <c r="I31" s="109">
        <f t="shared" si="0"/>
        <v>287.14000000000004</v>
      </c>
      <c r="J31" s="115"/>
    </row>
    <row r="32" spans="1:16" ht="132">
      <c r="A32" s="114"/>
      <c r="B32" s="107">
        <v>14</v>
      </c>
      <c r="C32" s="10" t="s">
        <v>725</v>
      </c>
      <c r="D32" s="118" t="s">
        <v>25</v>
      </c>
      <c r="E32" s="146" t="s">
        <v>273</v>
      </c>
      <c r="F32" s="147"/>
      <c r="G32" s="11" t="s">
        <v>726</v>
      </c>
      <c r="H32" s="14">
        <v>20.51</v>
      </c>
      <c r="I32" s="109">
        <f t="shared" si="0"/>
        <v>287.14000000000004</v>
      </c>
      <c r="J32" s="115"/>
    </row>
    <row r="33" spans="1:10" ht="132">
      <c r="A33" s="114"/>
      <c r="B33" s="107">
        <v>1</v>
      </c>
      <c r="C33" s="10" t="s">
        <v>725</v>
      </c>
      <c r="D33" s="118" t="s">
        <v>25</v>
      </c>
      <c r="E33" s="146" t="s">
        <v>271</v>
      </c>
      <c r="F33" s="147"/>
      <c r="G33" s="11" t="s">
        <v>726</v>
      </c>
      <c r="H33" s="14">
        <v>20.51</v>
      </c>
      <c r="I33" s="109">
        <f t="shared" si="0"/>
        <v>20.51</v>
      </c>
      <c r="J33" s="115"/>
    </row>
    <row r="34" spans="1:10" ht="132">
      <c r="A34" s="114"/>
      <c r="B34" s="107">
        <v>10</v>
      </c>
      <c r="C34" s="10" t="s">
        <v>725</v>
      </c>
      <c r="D34" s="118" t="s">
        <v>26</v>
      </c>
      <c r="E34" s="146" t="s">
        <v>273</v>
      </c>
      <c r="F34" s="147"/>
      <c r="G34" s="11" t="s">
        <v>726</v>
      </c>
      <c r="H34" s="14">
        <v>20.51</v>
      </c>
      <c r="I34" s="109">
        <f t="shared" si="0"/>
        <v>205.10000000000002</v>
      </c>
      <c r="J34" s="115"/>
    </row>
    <row r="35" spans="1:10" ht="132">
      <c r="A35" s="114"/>
      <c r="B35" s="107">
        <v>1</v>
      </c>
      <c r="C35" s="10" t="s">
        <v>725</v>
      </c>
      <c r="D35" s="118" t="s">
        <v>26</v>
      </c>
      <c r="E35" s="146" t="s">
        <v>271</v>
      </c>
      <c r="F35" s="147"/>
      <c r="G35" s="11" t="s">
        <v>726</v>
      </c>
      <c r="H35" s="14">
        <v>20.51</v>
      </c>
      <c r="I35" s="109">
        <f t="shared" si="0"/>
        <v>20.51</v>
      </c>
      <c r="J35" s="115"/>
    </row>
    <row r="36" spans="1:10" ht="132">
      <c r="A36" s="114"/>
      <c r="B36" s="107">
        <v>14</v>
      </c>
      <c r="C36" s="10" t="s">
        <v>727</v>
      </c>
      <c r="D36" s="118" t="s">
        <v>23</v>
      </c>
      <c r="E36" s="146" t="s">
        <v>273</v>
      </c>
      <c r="F36" s="147"/>
      <c r="G36" s="11" t="s">
        <v>728</v>
      </c>
      <c r="H36" s="14">
        <v>20.51</v>
      </c>
      <c r="I36" s="109">
        <f t="shared" si="0"/>
        <v>287.14000000000004</v>
      </c>
      <c r="J36" s="115"/>
    </row>
    <row r="37" spans="1:10" ht="132">
      <c r="A37" s="114"/>
      <c r="B37" s="107">
        <v>1</v>
      </c>
      <c r="C37" s="10" t="s">
        <v>727</v>
      </c>
      <c r="D37" s="118" t="s">
        <v>23</v>
      </c>
      <c r="E37" s="146" t="s">
        <v>271</v>
      </c>
      <c r="F37" s="147"/>
      <c r="G37" s="11" t="s">
        <v>728</v>
      </c>
      <c r="H37" s="14">
        <v>20.51</v>
      </c>
      <c r="I37" s="109">
        <f t="shared" si="0"/>
        <v>20.51</v>
      </c>
      <c r="J37" s="115"/>
    </row>
    <row r="38" spans="1:10" ht="132">
      <c r="A38" s="114"/>
      <c r="B38" s="107">
        <v>14</v>
      </c>
      <c r="C38" s="10" t="s">
        <v>727</v>
      </c>
      <c r="D38" s="118" t="s">
        <v>25</v>
      </c>
      <c r="E38" s="146" t="s">
        <v>273</v>
      </c>
      <c r="F38" s="147"/>
      <c r="G38" s="11" t="s">
        <v>728</v>
      </c>
      <c r="H38" s="14">
        <v>20.51</v>
      </c>
      <c r="I38" s="109">
        <f t="shared" si="0"/>
        <v>287.14000000000004</v>
      </c>
      <c r="J38" s="115"/>
    </row>
    <row r="39" spans="1:10" ht="132">
      <c r="A39" s="114"/>
      <c r="B39" s="107">
        <v>1</v>
      </c>
      <c r="C39" s="10" t="s">
        <v>727</v>
      </c>
      <c r="D39" s="118" t="s">
        <v>25</v>
      </c>
      <c r="E39" s="146" t="s">
        <v>271</v>
      </c>
      <c r="F39" s="147"/>
      <c r="G39" s="11" t="s">
        <v>728</v>
      </c>
      <c r="H39" s="14">
        <v>20.51</v>
      </c>
      <c r="I39" s="109">
        <f t="shared" si="0"/>
        <v>20.51</v>
      </c>
      <c r="J39" s="115"/>
    </row>
    <row r="40" spans="1:10" ht="132">
      <c r="A40" s="114"/>
      <c r="B40" s="107">
        <v>14</v>
      </c>
      <c r="C40" s="10" t="s">
        <v>727</v>
      </c>
      <c r="D40" s="118" t="s">
        <v>26</v>
      </c>
      <c r="E40" s="146" t="s">
        <v>273</v>
      </c>
      <c r="F40" s="147"/>
      <c r="G40" s="11" t="s">
        <v>728</v>
      </c>
      <c r="H40" s="14">
        <v>20.51</v>
      </c>
      <c r="I40" s="109">
        <f t="shared" si="0"/>
        <v>287.14000000000004</v>
      </c>
      <c r="J40" s="115"/>
    </row>
    <row r="41" spans="1:10" ht="144">
      <c r="A41" s="114"/>
      <c r="B41" s="107">
        <v>10</v>
      </c>
      <c r="C41" s="10" t="s">
        <v>729</v>
      </c>
      <c r="D41" s="118" t="s">
        <v>37</v>
      </c>
      <c r="E41" s="146" t="s">
        <v>273</v>
      </c>
      <c r="F41" s="147"/>
      <c r="G41" s="11" t="s">
        <v>730</v>
      </c>
      <c r="H41" s="14">
        <v>25.72</v>
      </c>
      <c r="I41" s="109">
        <f t="shared" si="0"/>
        <v>257.2</v>
      </c>
      <c r="J41" s="115"/>
    </row>
    <row r="42" spans="1:10" ht="144">
      <c r="A42" s="114"/>
      <c r="B42" s="107">
        <v>8</v>
      </c>
      <c r="C42" s="10" t="s">
        <v>729</v>
      </c>
      <c r="D42" s="118" t="s">
        <v>37</v>
      </c>
      <c r="E42" s="146" t="s">
        <v>673</v>
      </c>
      <c r="F42" s="147"/>
      <c r="G42" s="11" t="s">
        <v>730</v>
      </c>
      <c r="H42" s="14">
        <v>25.72</v>
      </c>
      <c r="I42" s="109">
        <f t="shared" si="0"/>
        <v>205.76</v>
      </c>
      <c r="J42" s="115"/>
    </row>
    <row r="43" spans="1:10" ht="108">
      <c r="A43" s="114"/>
      <c r="B43" s="107">
        <v>8</v>
      </c>
      <c r="C43" s="10" t="s">
        <v>731</v>
      </c>
      <c r="D43" s="118" t="s">
        <v>25</v>
      </c>
      <c r="E43" s="146"/>
      <c r="F43" s="147"/>
      <c r="G43" s="11" t="s">
        <v>732</v>
      </c>
      <c r="H43" s="14">
        <v>5.56</v>
      </c>
      <c r="I43" s="109">
        <f t="shared" si="0"/>
        <v>44.48</v>
      </c>
      <c r="J43" s="115"/>
    </row>
    <row r="44" spans="1:10" ht="108">
      <c r="A44" s="114"/>
      <c r="B44" s="107">
        <v>20</v>
      </c>
      <c r="C44" s="10" t="s">
        <v>731</v>
      </c>
      <c r="D44" s="118" t="s">
        <v>67</v>
      </c>
      <c r="E44" s="146"/>
      <c r="F44" s="147"/>
      <c r="G44" s="11" t="s">
        <v>732</v>
      </c>
      <c r="H44" s="14">
        <v>5.56</v>
      </c>
      <c r="I44" s="109">
        <f t="shared" si="0"/>
        <v>111.19999999999999</v>
      </c>
      <c r="J44" s="115"/>
    </row>
    <row r="45" spans="1:10" ht="192">
      <c r="A45" s="114"/>
      <c r="B45" s="107">
        <v>1</v>
      </c>
      <c r="C45" s="10" t="s">
        <v>733</v>
      </c>
      <c r="D45" s="118" t="s">
        <v>212</v>
      </c>
      <c r="E45" s="146" t="s">
        <v>273</v>
      </c>
      <c r="F45" s="147"/>
      <c r="G45" s="11" t="s">
        <v>810</v>
      </c>
      <c r="H45" s="14">
        <v>51.79</v>
      </c>
      <c r="I45" s="109">
        <f t="shared" si="0"/>
        <v>51.79</v>
      </c>
      <c r="J45" s="115"/>
    </row>
    <row r="46" spans="1:10" ht="228">
      <c r="A46" s="114"/>
      <c r="B46" s="107">
        <v>2</v>
      </c>
      <c r="C46" s="10" t="s">
        <v>734</v>
      </c>
      <c r="D46" s="118" t="s">
        <v>26</v>
      </c>
      <c r="E46" s="146" t="s">
        <v>239</v>
      </c>
      <c r="F46" s="147"/>
      <c r="G46" s="11" t="s">
        <v>735</v>
      </c>
      <c r="H46" s="14">
        <v>97.67</v>
      </c>
      <c r="I46" s="109">
        <f t="shared" si="0"/>
        <v>195.34</v>
      </c>
      <c r="J46" s="115"/>
    </row>
    <row r="47" spans="1:10" ht="156">
      <c r="A47" s="114"/>
      <c r="B47" s="107">
        <v>6</v>
      </c>
      <c r="C47" s="10" t="s">
        <v>736</v>
      </c>
      <c r="D47" s="118" t="s">
        <v>583</v>
      </c>
      <c r="E47" s="146"/>
      <c r="F47" s="147"/>
      <c r="G47" s="11" t="s">
        <v>811</v>
      </c>
      <c r="H47" s="14">
        <v>6.26</v>
      </c>
      <c r="I47" s="109">
        <f t="shared" si="0"/>
        <v>37.56</v>
      </c>
      <c r="J47" s="115"/>
    </row>
    <row r="48" spans="1:10" ht="108">
      <c r="A48" s="114"/>
      <c r="B48" s="107">
        <v>12</v>
      </c>
      <c r="C48" s="10" t="s">
        <v>737</v>
      </c>
      <c r="D48" s="118" t="s">
        <v>651</v>
      </c>
      <c r="E48" s="146"/>
      <c r="F48" s="147"/>
      <c r="G48" s="11" t="s">
        <v>738</v>
      </c>
      <c r="H48" s="14">
        <v>8.34</v>
      </c>
      <c r="I48" s="109">
        <f t="shared" si="0"/>
        <v>100.08</v>
      </c>
      <c r="J48" s="115"/>
    </row>
    <row r="49" spans="1:10" ht="120">
      <c r="A49" s="114"/>
      <c r="B49" s="107">
        <v>16</v>
      </c>
      <c r="C49" s="10" t="s">
        <v>739</v>
      </c>
      <c r="D49" s="118" t="s">
        <v>25</v>
      </c>
      <c r="E49" s="146"/>
      <c r="F49" s="147"/>
      <c r="G49" s="11" t="s">
        <v>812</v>
      </c>
      <c r="H49" s="14">
        <v>4.87</v>
      </c>
      <c r="I49" s="109">
        <f t="shared" si="0"/>
        <v>77.92</v>
      </c>
      <c r="J49" s="115"/>
    </row>
    <row r="50" spans="1:10" ht="96">
      <c r="A50" s="114"/>
      <c r="B50" s="107">
        <v>4</v>
      </c>
      <c r="C50" s="10" t="s">
        <v>740</v>
      </c>
      <c r="D50" s="118" t="s">
        <v>25</v>
      </c>
      <c r="E50" s="146" t="s">
        <v>273</v>
      </c>
      <c r="F50" s="147"/>
      <c r="G50" s="11" t="s">
        <v>741</v>
      </c>
      <c r="H50" s="14">
        <v>9.0399999999999991</v>
      </c>
      <c r="I50" s="109">
        <f t="shared" si="0"/>
        <v>36.159999999999997</v>
      </c>
      <c r="J50" s="115"/>
    </row>
    <row r="51" spans="1:10" ht="96">
      <c r="A51" s="114"/>
      <c r="B51" s="107">
        <v>12</v>
      </c>
      <c r="C51" s="10" t="s">
        <v>740</v>
      </c>
      <c r="D51" s="118" t="s">
        <v>25</v>
      </c>
      <c r="E51" s="146" t="s">
        <v>110</v>
      </c>
      <c r="F51" s="147"/>
      <c r="G51" s="11" t="s">
        <v>741</v>
      </c>
      <c r="H51" s="14">
        <v>9.0399999999999991</v>
      </c>
      <c r="I51" s="109">
        <f t="shared" si="0"/>
        <v>108.47999999999999</v>
      </c>
      <c r="J51" s="115"/>
    </row>
    <row r="52" spans="1:10" ht="96">
      <c r="A52" s="114"/>
      <c r="B52" s="107">
        <v>8</v>
      </c>
      <c r="C52" s="10" t="s">
        <v>742</v>
      </c>
      <c r="D52" s="118" t="s">
        <v>25</v>
      </c>
      <c r="E52" s="146" t="s">
        <v>273</v>
      </c>
      <c r="F52" s="147"/>
      <c r="G52" s="11" t="s">
        <v>743</v>
      </c>
      <c r="H52" s="14">
        <v>9.0399999999999991</v>
      </c>
      <c r="I52" s="109">
        <f t="shared" si="0"/>
        <v>72.319999999999993</v>
      </c>
      <c r="J52" s="115"/>
    </row>
    <row r="53" spans="1:10" ht="60">
      <c r="A53" s="114"/>
      <c r="B53" s="107">
        <v>2</v>
      </c>
      <c r="C53" s="10" t="s">
        <v>744</v>
      </c>
      <c r="D53" s="118" t="s">
        <v>745</v>
      </c>
      <c r="E53" s="146" t="s">
        <v>273</v>
      </c>
      <c r="F53" s="147"/>
      <c r="G53" s="11" t="s">
        <v>746</v>
      </c>
      <c r="H53" s="14">
        <v>14.6</v>
      </c>
      <c r="I53" s="109">
        <f t="shared" si="0"/>
        <v>29.2</v>
      </c>
      <c r="J53" s="115"/>
    </row>
    <row r="54" spans="1:10" ht="60">
      <c r="A54" s="114"/>
      <c r="B54" s="107">
        <v>10</v>
      </c>
      <c r="C54" s="10" t="s">
        <v>744</v>
      </c>
      <c r="D54" s="118" t="s">
        <v>747</v>
      </c>
      <c r="E54" s="146" t="s">
        <v>273</v>
      </c>
      <c r="F54" s="147"/>
      <c r="G54" s="11" t="s">
        <v>746</v>
      </c>
      <c r="H54" s="14">
        <v>16.68</v>
      </c>
      <c r="I54" s="109">
        <f t="shared" ref="I54:I85" si="1">H54*B54</f>
        <v>166.8</v>
      </c>
      <c r="J54" s="115"/>
    </row>
    <row r="55" spans="1:10" ht="60">
      <c r="A55" s="114"/>
      <c r="B55" s="107">
        <v>12</v>
      </c>
      <c r="C55" s="10" t="s">
        <v>744</v>
      </c>
      <c r="D55" s="118" t="s">
        <v>748</v>
      </c>
      <c r="E55" s="146" t="s">
        <v>273</v>
      </c>
      <c r="F55" s="147"/>
      <c r="G55" s="11" t="s">
        <v>746</v>
      </c>
      <c r="H55" s="14">
        <v>18.07</v>
      </c>
      <c r="I55" s="109">
        <f t="shared" si="1"/>
        <v>216.84</v>
      </c>
      <c r="J55" s="115"/>
    </row>
    <row r="56" spans="1:10" ht="60">
      <c r="A56" s="114"/>
      <c r="B56" s="107">
        <v>2</v>
      </c>
      <c r="C56" s="10" t="s">
        <v>744</v>
      </c>
      <c r="D56" s="118" t="s">
        <v>749</v>
      </c>
      <c r="E56" s="146" t="s">
        <v>273</v>
      </c>
      <c r="F56" s="147"/>
      <c r="G56" s="11" t="s">
        <v>746</v>
      </c>
      <c r="H56" s="14">
        <v>22.94</v>
      </c>
      <c r="I56" s="109">
        <f t="shared" si="1"/>
        <v>45.88</v>
      </c>
      <c r="J56" s="115"/>
    </row>
    <row r="57" spans="1:10" ht="60">
      <c r="A57" s="114"/>
      <c r="B57" s="107">
        <v>4</v>
      </c>
      <c r="C57" s="10" t="s">
        <v>744</v>
      </c>
      <c r="D57" s="118" t="s">
        <v>750</v>
      </c>
      <c r="E57" s="146" t="s">
        <v>273</v>
      </c>
      <c r="F57" s="147"/>
      <c r="G57" s="11" t="s">
        <v>746</v>
      </c>
      <c r="H57" s="14">
        <v>24.33</v>
      </c>
      <c r="I57" s="109">
        <f t="shared" si="1"/>
        <v>97.32</v>
      </c>
      <c r="J57" s="115"/>
    </row>
    <row r="58" spans="1:10" ht="60">
      <c r="A58" s="114"/>
      <c r="B58" s="107">
        <v>12</v>
      </c>
      <c r="C58" s="10" t="s">
        <v>744</v>
      </c>
      <c r="D58" s="118" t="s">
        <v>751</v>
      </c>
      <c r="E58" s="146" t="s">
        <v>273</v>
      </c>
      <c r="F58" s="147"/>
      <c r="G58" s="11" t="s">
        <v>746</v>
      </c>
      <c r="H58" s="14">
        <v>26.76</v>
      </c>
      <c r="I58" s="109">
        <f t="shared" si="1"/>
        <v>321.12</v>
      </c>
      <c r="J58" s="115"/>
    </row>
    <row r="59" spans="1:10" ht="48">
      <c r="A59" s="114"/>
      <c r="B59" s="107">
        <v>4</v>
      </c>
      <c r="C59" s="10" t="s">
        <v>752</v>
      </c>
      <c r="D59" s="118" t="s">
        <v>753</v>
      </c>
      <c r="E59" s="146"/>
      <c r="F59" s="147"/>
      <c r="G59" s="11" t="s">
        <v>754</v>
      </c>
      <c r="H59" s="14">
        <v>55.27</v>
      </c>
      <c r="I59" s="109">
        <f t="shared" si="1"/>
        <v>221.08</v>
      </c>
      <c r="J59" s="115"/>
    </row>
    <row r="60" spans="1:10" ht="60">
      <c r="A60" s="114"/>
      <c r="B60" s="107">
        <v>2</v>
      </c>
      <c r="C60" s="10" t="s">
        <v>755</v>
      </c>
      <c r="D60" s="118" t="s">
        <v>294</v>
      </c>
      <c r="E60" s="146" t="s">
        <v>273</v>
      </c>
      <c r="F60" s="147"/>
      <c r="G60" s="11" t="s">
        <v>756</v>
      </c>
      <c r="H60" s="14">
        <v>11.82</v>
      </c>
      <c r="I60" s="109">
        <f t="shared" si="1"/>
        <v>23.64</v>
      </c>
      <c r="J60" s="115"/>
    </row>
    <row r="61" spans="1:10" ht="108">
      <c r="A61" s="114"/>
      <c r="B61" s="107">
        <v>1</v>
      </c>
      <c r="C61" s="10" t="s">
        <v>757</v>
      </c>
      <c r="D61" s="118" t="s">
        <v>23</v>
      </c>
      <c r="E61" s="146" t="s">
        <v>107</v>
      </c>
      <c r="F61" s="147"/>
      <c r="G61" s="11" t="s">
        <v>758</v>
      </c>
      <c r="H61" s="14">
        <v>12.17</v>
      </c>
      <c r="I61" s="109">
        <f t="shared" si="1"/>
        <v>12.17</v>
      </c>
      <c r="J61" s="115"/>
    </row>
    <row r="62" spans="1:10" ht="108">
      <c r="A62" s="114"/>
      <c r="B62" s="107">
        <v>1</v>
      </c>
      <c r="C62" s="10" t="s">
        <v>757</v>
      </c>
      <c r="D62" s="118" t="s">
        <v>23</v>
      </c>
      <c r="E62" s="146" t="s">
        <v>266</v>
      </c>
      <c r="F62" s="147"/>
      <c r="G62" s="11" t="s">
        <v>758</v>
      </c>
      <c r="H62" s="14">
        <v>12.17</v>
      </c>
      <c r="I62" s="109">
        <f t="shared" si="1"/>
        <v>12.17</v>
      </c>
      <c r="J62" s="115"/>
    </row>
    <row r="63" spans="1:10" ht="108">
      <c r="A63" s="114"/>
      <c r="B63" s="107">
        <v>1</v>
      </c>
      <c r="C63" s="10" t="s">
        <v>757</v>
      </c>
      <c r="D63" s="118" t="s">
        <v>23</v>
      </c>
      <c r="E63" s="146" t="s">
        <v>267</v>
      </c>
      <c r="F63" s="147"/>
      <c r="G63" s="11" t="s">
        <v>758</v>
      </c>
      <c r="H63" s="14">
        <v>12.17</v>
      </c>
      <c r="I63" s="109">
        <f t="shared" si="1"/>
        <v>12.17</v>
      </c>
      <c r="J63" s="115"/>
    </row>
    <row r="64" spans="1:10" ht="108">
      <c r="A64" s="114"/>
      <c r="B64" s="107">
        <v>1</v>
      </c>
      <c r="C64" s="10" t="s">
        <v>757</v>
      </c>
      <c r="D64" s="118" t="s">
        <v>23</v>
      </c>
      <c r="E64" s="146" t="s">
        <v>310</v>
      </c>
      <c r="F64" s="147"/>
      <c r="G64" s="11" t="s">
        <v>758</v>
      </c>
      <c r="H64" s="14">
        <v>12.17</v>
      </c>
      <c r="I64" s="109">
        <f t="shared" si="1"/>
        <v>12.17</v>
      </c>
      <c r="J64" s="115"/>
    </row>
    <row r="65" spans="1:10" ht="144">
      <c r="A65" s="114"/>
      <c r="B65" s="107">
        <v>1</v>
      </c>
      <c r="C65" s="10" t="s">
        <v>759</v>
      </c>
      <c r="D65" s="118" t="s">
        <v>23</v>
      </c>
      <c r="E65" s="146" t="s">
        <v>210</v>
      </c>
      <c r="F65" s="147"/>
      <c r="G65" s="11" t="s">
        <v>760</v>
      </c>
      <c r="H65" s="14">
        <v>11.82</v>
      </c>
      <c r="I65" s="109">
        <f t="shared" si="1"/>
        <v>11.82</v>
      </c>
      <c r="J65" s="115"/>
    </row>
    <row r="66" spans="1:10" ht="144">
      <c r="A66" s="114"/>
      <c r="B66" s="107">
        <v>1</v>
      </c>
      <c r="C66" s="10" t="s">
        <v>759</v>
      </c>
      <c r="D66" s="118" t="s">
        <v>25</v>
      </c>
      <c r="E66" s="146" t="s">
        <v>210</v>
      </c>
      <c r="F66" s="147"/>
      <c r="G66" s="11" t="s">
        <v>760</v>
      </c>
      <c r="H66" s="14">
        <v>11.82</v>
      </c>
      <c r="I66" s="109">
        <f t="shared" si="1"/>
        <v>11.82</v>
      </c>
      <c r="J66" s="115"/>
    </row>
    <row r="67" spans="1:10" ht="144">
      <c r="A67" s="114"/>
      <c r="B67" s="107">
        <v>1</v>
      </c>
      <c r="C67" s="10" t="s">
        <v>759</v>
      </c>
      <c r="D67" s="118" t="s">
        <v>26</v>
      </c>
      <c r="E67" s="146" t="s">
        <v>210</v>
      </c>
      <c r="F67" s="147"/>
      <c r="G67" s="11" t="s">
        <v>760</v>
      </c>
      <c r="H67" s="14">
        <v>11.82</v>
      </c>
      <c r="I67" s="109">
        <f t="shared" si="1"/>
        <v>11.82</v>
      </c>
      <c r="J67" s="115"/>
    </row>
    <row r="68" spans="1:10" ht="192">
      <c r="A68" s="114"/>
      <c r="B68" s="107">
        <v>7</v>
      </c>
      <c r="C68" s="10" t="s">
        <v>761</v>
      </c>
      <c r="D68" s="118" t="s">
        <v>231</v>
      </c>
      <c r="E68" s="146" t="s">
        <v>107</v>
      </c>
      <c r="F68" s="147"/>
      <c r="G68" s="11" t="s">
        <v>762</v>
      </c>
      <c r="H68" s="14">
        <v>29.2</v>
      </c>
      <c r="I68" s="109">
        <f t="shared" si="1"/>
        <v>204.4</v>
      </c>
      <c r="J68" s="115"/>
    </row>
    <row r="69" spans="1:10" ht="192">
      <c r="A69" s="114"/>
      <c r="B69" s="107">
        <v>1</v>
      </c>
      <c r="C69" s="10" t="s">
        <v>761</v>
      </c>
      <c r="D69" s="118" t="s">
        <v>231</v>
      </c>
      <c r="E69" s="146" t="s">
        <v>212</v>
      </c>
      <c r="F69" s="147"/>
      <c r="G69" s="11" t="s">
        <v>762</v>
      </c>
      <c r="H69" s="14">
        <v>29.2</v>
      </c>
      <c r="I69" s="109">
        <f t="shared" si="1"/>
        <v>29.2</v>
      </c>
      <c r="J69" s="115"/>
    </row>
    <row r="70" spans="1:10" ht="192">
      <c r="A70" s="114"/>
      <c r="B70" s="107">
        <v>5</v>
      </c>
      <c r="C70" s="10" t="s">
        <v>761</v>
      </c>
      <c r="D70" s="118" t="s">
        <v>231</v>
      </c>
      <c r="E70" s="146" t="s">
        <v>268</v>
      </c>
      <c r="F70" s="147"/>
      <c r="G70" s="11" t="s">
        <v>762</v>
      </c>
      <c r="H70" s="14">
        <v>29.2</v>
      </c>
      <c r="I70" s="109">
        <f t="shared" si="1"/>
        <v>146</v>
      </c>
      <c r="J70" s="115"/>
    </row>
    <row r="71" spans="1:10" ht="192">
      <c r="A71" s="114"/>
      <c r="B71" s="107">
        <v>3</v>
      </c>
      <c r="C71" s="10" t="s">
        <v>761</v>
      </c>
      <c r="D71" s="118" t="s">
        <v>233</v>
      </c>
      <c r="E71" s="146" t="s">
        <v>210</v>
      </c>
      <c r="F71" s="147"/>
      <c r="G71" s="11" t="s">
        <v>762</v>
      </c>
      <c r="H71" s="14">
        <v>30.94</v>
      </c>
      <c r="I71" s="109">
        <f t="shared" si="1"/>
        <v>92.820000000000007</v>
      </c>
      <c r="J71" s="115"/>
    </row>
    <row r="72" spans="1:10" ht="192">
      <c r="A72" s="114"/>
      <c r="B72" s="107">
        <v>3</v>
      </c>
      <c r="C72" s="10" t="s">
        <v>761</v>
      </c>
      <c r="D72" s="118" t="s">
        <v>234</v>
      </c>
      <c r="E72" s="146" t="s">
        <v>210</v>
      </c>
      <c r="F72" s="147"/>
      <c r="G72" s="11" t="s">
        <v>762</v>
      </c>
      <c r="H72" s="14">
        <v>30.94</v>
      </c>
      <c r="I72" s="109">
        <f t="shared" si="1"/>
        <v>92.820000000000007</v>
      </c>
      <c r="J72" s="115"/>
    </row>
    <row r="73" spans="1:10" ht="192">
      <c r="A73" s="114"/>
      <c r="B73" s="107">
        <v>4</v>
      </c>
      <c r="C73" s="10" t="s">
        <v>761</v>
      </c>
      <c r="D73" s="118" t="s">
        <v>234</v>
      </c>
      <c r="E73" s="146" t="s">
        <v>310</v>
      </c>
      <c r="F73" s="147"/>
      <c r="G73" s="11" t="s">
        <v>762</v>
      </c>
      <c r="H73" s="14">
        <v>30.94</v>
      </c>
      <c r="I73" s="109">
        <f t="shared" si="1"/>
        <v>123.76</v>
      </c>
      <c r="J73" s="115"/>
    </row>
    <row r="74" spans="1:10" ht="120">
      <c r="A74" s="114"/>
      <c r="B74" s="107">
        <v>4</v>
      </c>
      <c r="C74" s="10" t="s">
        <v>763</v>
      </c>
      <c r="D74" s="118" t="s">
        <v>25</v>
      </c>
      <c r="E74" s="146" t="s">
        <v>273</v>
      </c>
      <c r="F74" s="147"/>
      <c r="G74" s="11" t="s">
        <v>764</v>
      </c>
      <c r="H74" s="14">
        <v>20.51</v>
      </c>
      <c r="I74" s="109">
        <f t="shared" si="1"/>
        <v>82.04</v>
      </c>
      <c r="J74" s="115"/>
    </row>
    <row r="75" spans="1:10" ht="120">
      <c r="A75" s="114"/>
      <c r="B75" s="107">
        <v>2</v>
      </c>
      <c r="C75" s="10" t="s">
        <v>763</v>
      </c>
      <c r="D75" s="118" t="s">
        <v>25</v>
      </c>
      <c r="E75" s="146" t="s">
        <v>673</v>
      </c>
      <c r="F75" s="147"/>
      <c r="G75" s="11" t="s">
        <v>764</v>
      </c>
      <c r="H75" s="14">
        <v>20.51</v>
      </c>
      <c r="I75" s="109">
        <f t="shared" si="1"/>
        <v>41.02</v>
      </c>
      <c r="J75" s="115"/>
    </row>
    <row r="76" spans="1:10" ht="96">
      <c r="A76" s="114"/>
      <c r="B76" s="107">
        <v>3</v>
      </c>
      <c r="C76" s="10" t="s">
        <v>765</v>
      </c>
      <c r="D76" s="118" t="s">
        <v>23</v>
      </c>
      <c r="E76" s="146" t="s">
        <v>673</v>
      </c>
      <c r="F76" s="147"/>
      <c r="G76" s="11" t="s">
        <v>766</v>
      </c>
      <c r="H76" s="14">
        <v>20.51</v>
      </c>
      <c r="I76" s="109">
        <f t="shared" si="1"/>
        <v>61.53</v>
      </c>
      <c r="J76" s="115"/>
    </row>
    <row r="77" spans="1:10" ht="96">
      <c r="A77" s="114"/>
      <c r="B77" s="107">
        <v>3</v>
      </c>
      <c r="C77" s="10" t="s">
        <v>765</v>
      </c>
      <c r="D77" s="118" t="s">
        <v>25</v>
      </c>
      <c r="E77" s="146" t="s">
        <v>673</v>
      </c>
      <c r="F77" s="147"/>
      <c r="G77" s="11" t="s">
        <v>766</v>
      </c>
      <c r="H77" s="14">
        <v>20.51</v>
      </c>
      <c r="I77" s="109">
        <f t="shared" si="1"/>
        <v>61.53</v>
      </c>
      <c r="J77" s="115"/>
    </row>
    <row r="78" spans="1:10" ht="132">
      <c r="A78" s="114"/>
      <c r="B78" s="107">
        <v>2</v>
      </c>
      <c r="C78" s="10" t="s">
        <v>653</v>
      </c>
      <c r="D78" s="118" t="s">
        <v>25</v>
      </c>
      <c r="E78" s="146" t="s">
        <v>673</v>
      </c>
      <c r="F78" s="147"/>
      <c r="G78" s="11" t="s">
        <v>655</v>
      </c>
      <c r="H78" s="14">
        <v>20.51</v>
      </c>
      <c r="I78" s="109">
        <f t="shared" si="1"/>
        <v>41.02</v>
      </c>
      <c r="J78" s="115"/>
    </row>
    <row r="79" spans="1:10" ht="204">
      <c r="A79" s="114"/>
      <c r="B79" s="107">
        <v>1</v>
      </c>
      <c r="C79" s="10" t="s">
        <v>767</v>
      </c>
      <c r="D79" s="118" t="s">
        <v>26</v>
      </c>
      <c r="E79" s="146" t="s">
        <v>107</v>
      </c>
      <c r="F79" s="147"/>
      <c r="G79" s="11" t="s">
        <v>813</v>
      </c>
      <c r="H79" s="14">
        <v>70.56</v>
      </c>
      <c r="I79" s="109">
        <f t="shared" si="1"/>
        <v>70.56</v>
      </c>
      <c r="J79" s="115"/>
    </row>
    <row r="80" spans="1:10" ht="216">
      <c r="A80" s="114"/>
      <c r="B80" s="107">
        <v>14</v>
      </c>
      <c r="C80" s="10" t="s">
        <v>768</v>
      </c>
      <c r="D80" s="118" t="s">
        <v>26</v>
      </c>
      <c r="E80" s="146" t="s">
        <v>107</v>
      </c>
      <c r="F80" s="147"/>
      <c r="G80" s="11" t="s">
        <v>814</v>
      </c>
      <c r="H80" s="14">
        <v>55.96</v>
      </c>
      <c r="I80" s="109">
        <f t="shared" si="1"/>
        <v>783.44</v>
      </c>
      <c r="J80" s="115"/>
    </row>
    <row r="81" spans="1:10" ht="192">
      <c r="A81" s="114"/>
      <c r="B81" s="107">
        <v>2</v>
      </c>
      <c r="C81" s="10" t="s">
        <v>769</v>
      </c>
      <c r="D81" s="118" t="s">
        <v>26</v>
      </c>
      <c r="E81" s="146" t="s">
        <v>107</v>
      </c>
      <c r="F81" s="147"/>
      <c r="G81" s="11" t="s">
        <v>770</v>
      </c>
      <c r="H81" s="14">
        <v>70.209999999999994</v>
      </c>
      <c r="I81" s="109">
        <f t="shared" si="1"/>
        <v>140.41999999999999</v>
      </c>
      <c r="J81" s="115"/>
    </row>
    <row r="82" spans="1:10" ht="60">
      <c r="A82" s="114"/>
      <c r="B82" s="107">
        <v>4</v>
      </c>
      <c r="C82" s="10" t="s">
        <v>771</v>
      </c>
      <c r="D82" s="118" t="s">
        <v>745</v>
      </c>
      <c r="E82" s="146" t="s">
        <v>636</v>
      </c>
      <c r="F82" s="147"/>
      <c r="G82" s="11" t="s">
        <v>772</v>
      </c>
      <c r="H82" s="14">
        <v>17.03</v>
      </c>
      <c r="I82" s="109">
        <f t="shared" si="1"/>
        <v>68.12</v>
      </c>
      <c r="J82" s="115"/>
    </row>
    <row r="83" spans="1:10" ht="60">
      <c r="A83" s="114"/>
      <c r="B83" s="107">
        <v>6</v>
      </c>
      <c r="C83" s="10" t="s">
        <v>771</v>
      </c>
      <c r="D83" s="118" t="s">
        <v>745</v>
      </c>
      <c r="E83" s="146" t="s">
        <v>637</v>
      </c>
      <c r="F83" s="147"/>
      <c r="G83" s="11" t="s">
        <v>772</v>
      </c>
      <c r="H83" s="14">
        <v>17.03</v>
      </c>
      <c r="I83" s="109">
        <f t="shared" si="1"/>
        <v>102.18</v>
      </c>
      <c r="J83" s="115"/>
    </row>
    <row r="84" spans="1:10" ht="60">
      <c r="A84" s="114"/>
      <c r="B84" s="107">
        <v>6</v>
      </c>
      <c r="C84" s="10" t="s">
        <v>771</v>
      </c>
      <c r="D84" s="118" t="s">
        <v>745</v>
      </c>
      <c r="E84" s="146" t="s">
        <v>638</v>
      </c>
      <c r="F84" s="147"/>
      <c r="G84" s="11" t="s">
        <v>772</v>
      </c>
      <c r="H84" s="14">
        <v>17.03</v>
      </c>
      <c r="I84" s="109">
        <f t="shared" si="1"/>
        <v>102.18</v>
      </c>
      <c r="J84" s="115"/>
    </row>
    <row r="85" spans="1:10" ht="60">
      <c r="A85" s="114"/>
      <c r="B85" s="107">
        <v>2</v>
      </c>
      <c r="C85" s="10" t="s">
        <v>771</v>
      </c>
      <c r="D85" s="118" t="s">
        <v>747</v>
      </c>
      <c r="E85" s="146" t="s">
        <v>637</v>
      </c>
      <c r="F85" s="147"/>
      <c r="G85" s="11" t="s">
        <v>772</v>
      </c>
      <c r="H85" s="14">
        <v>18.420000000000002</v>
      </c>
      <c r="I85" s="109">
        <f t="shared" si="1"/>
        <v>36.840000000000003</v>
      </c>
      <c r="J85" s="115"/>
    </row>
    <row r="86" spans="1:10" ht="60">
      <c r="A86" s="114"/>
      <c r="B86" s="107">
        <v>2</v>
      </c>
      <c r="C86" s="10" t="s">
        <v>771</v>
      </c>
      <c r="D86" s="118" t="s">
        <v>747</v>
      </c>
      <c r="E86" s="146" t="s">
        <v>638</v>
      </c>
      <c r="F86" s="147"/>
      <c r="G86" s="11" t="s">
        <v>772</v>
      </c>
      <c r="H86" s="14">
        <v>18.420000000000002</v>
      </c>
      <c r="I86" s="109">
        <f t="shared" ref="I86:I107" si="2">H86*B86</f>
        <v>36.840000000000003</v>
      </c>
      <c r="J86" s="115"/>
    </row>
    <row r="87" spans="1:10" ht="60">
      <c r="A87" s="114"/>
      <c r="B87" s="107">
        <v>2</v>
      </c>
      <c r="C87" s="10" t="s">
        <v>771</v>
      </c>
      <c r="D87" s="118" t="s">
        <v>748</v>
      </c>
      <c r="E87" s="146" t="s">
        <v>637</v>
      </c>
      <c r="F87" s="147"/>
      <c r="G87" s="11" t="s">
        <v>772</v>
      </c>
      <c r="H87" s="14">
        <v>19.809999999999999</v>
      </c>
      <c r="I87" s="109">
        <f t="shared" si="2"/>
        <v>39.619999999999997</v>
      </c>
      <c r="J87" s="115"/>
    </row>
    <row r="88" spans="1:10" ht="60">
      <c r="A88" s="114"/>
      <c r="B88" s="107">
        <v>2</v>
      </c>
      <c r="C88" s="10" t="s">
        <v>771</v>
      </c>
      <c r="D88" s="118" t="s">
        <v>748</v>
      </c>
      <c r="E88" s="146" t="s">
        <v>638</v>
      </c>
      <c r="F88" s="147"/>
      <c r="G88" s="11" t="s">
        <v>772</v>
      </c>
      <c r="H88" s="14">
        <v>19.809999999999999</v>
      </c>
      <c r="I88" s="109">
        <f t="shared" si="2"/>
        <v>39.619999999999997</v>
      </c>
      <c r="J88" s="115"/>
    </row>
    <row r="89" spans="1:10" ht="60">
      <c r="A89" s="114"/>
      <c r="B89" s="107">
        <v>2</v>
      </c>
      <c r="C89" s="10" t="s">
        <v>771</v>
      </c>
      <c r="D89" s="118" t="s">
        <v>773</v>
      </c>
      <c r="E89" s="146" t="s">
        <v>637</v>
      </c>
      <c r="F89" s="147"/>
      <c r="G89" s="11" t="s">
        <v>772</v>
      </c>
      <c r="H89" s="14">
        <v>21.2</v>
      </c>
      <c r="I89" s="109">
        <f t="shared" si="2"/>
        <v>42.4</v>
      </c>
      <c r="J89" s="115"/>
    </row>
    <row r="90" spans="1:10" ht="60">
      <c r="A90" s="114"/>
      <c r="B90" s="107">
        <v>2</v>
      </c>
      <c r="C90" s="10" t="s">
        <v>771</v>
      </c>
      <c r="D90" s="118" t="s">
        <v>773</v>
      </c>
      <c r="E90" s="146" t="s">
        <v>638</v>
      </c>
      <c r="F90" s="147"/>
      <c r="G90" s="11" t="s">
        <v>772</v>
      </c>
      <c r="H90" s="14">
        <v>21.2</v>
      </c>
      <c r="I90" s="109">
        <f t="shared" si="2"/>
        <v>42.4</v>
      </c>
      <c r="J90" s="115"/>
    </row>
    <row r="91" spans="1:10" ht="60">
      <c r="A91" s="114"/>
      <c r="B91" s="107">
        <v>2</v>
      </c>
      <c r="C91" s="10" t="s">
        <v>771</v>
      </c>
      <c r="D91" s="118" t="s">
        <v>774</v>
      </c>
      <c r="E91" s="146" t="s">
        <v>637</v>
      </c>
      <c r="F91" s="147"/>
      <c r="G91" s="11" t="s">
        <v>772</v>
      </c>
      <c r="H91" s="14">
        <v>22.59</v>
      </c>
      <c r="I91" s="109">
        <f t="shared" si="2"/>
        <v>45.18</v>
      </c>
      <c r="J91" s="115"/>
    </row>
    <row r="92" spans="1:10" ht="60">
      <c r="A92" s="114"/>
      <c r="B92" s="107">
        <v>2</v>
      </c>
      <c r="C92" s="10" t="s">
        <v>771</v>
      </c>
      <c r="D92" s="118" t="s">
        <v>774</v>
      </c>
      <c r="E92" s="146" t="s">
        <v>638</v>
      </c>
      <c r="F92" s="147"/>
      <c r="G92" s="11" t="s">
        <v>772</v>
      </c>
      <c r="H92" s="14">
        <v>22.59</v>
      </c>
      <c r="I92" s="109">
        <f t="shared" si="2"/>
        <v>45.18</v>
      </c>
      <c r="J92" s="115"/>
    </row>
    <row r="93" spans="1:10" ht="60">
      <c r="A93" s="114"/>
      <c r="B93" s="107">
        <v>2</v>
      </c>
      <c r="C93" s="10" t="s">
        <v>771</v>
      </c>
      <c r="D93" s="118" t="s">
        <v>749</v>
      </c>
      <c r="E93" s="146" t="s">
        <v>636</v>
      </c>
      <c r="F93" s="147"/>
      <c r="G93" s="11" t="s">
        <v>772</v>
      </c>
      <c r="H93" s="14">
        <v>23.98</v>
      </c>
      <c r="I93" s="109">
        <f t="shared" si="2"/>
        <v>47.96</v>
      </c>
      <c r="J93" s="115"/>
    </row>
    <row r="94" spans="1:10" ht="60">
      <c r="A94" s="114"/>
      <c r="B94" s="107">
        <v>4</v>
      </c>
      <c r="C94" s="10" t="s">
        <v>771</v>
      </c>
      <c r="D94" s="118" t="s">
        <v>749</v>
      </c>
      <c r="E94" s="146" t="s">
        <v>637</v>
      </c>
      <c r="F94" s="147"/>
      <c r="G94" s="11" t="s">
        <v>772</v>
      </c>
      <c r="H94" s="14">
        <v>23.98</v>
      </c>
      <c r="I94" s="109">
        <f t="shared" si="2"/>
        <v>95.92</v>
      </c>
      <c r="J94" s="115"/>
    </row>
    <row r="95" spans="1:10" ht="60">
      <c r="A95" s="114"/>
      <c r="B95" s="107">
        <v>4</v>
      </c>
      <c r="C95" s="10" t="s">
        <v>771</v>
      </c>
      <c r="D95" s="118" t="s">
        <v>749</v>
      </c>
      <c r="E95" s="146" t="s">
        <v>638</v>
      </c>
      <c r="F95" s="147"/>
      <c r="G95" s="11" t="s">
        <v>772</v>
      </c>
      <c r="H95" s="14">
        <v>23.98</v>
      </c>
      <c r="I95" s="109">
        <f t="shared" si="2"/>
        <v>95.92</v>
      </c>
      <c r="J95" s="115"/>
    </row>
    <row r="96" spans="1:10" ht="60">
      <c r="A96" s="114"/>
      <c r="B96" s="107">
        <v>2</v>
      </c>
      <c r="C96" s="10" t="s">
        <v>771</v>
      </c>
      <c r="D96" s="118" t="s">
        <v>750</v>
      </c>
      <c r="E96" s="146" t="s">
        <v>637</v>
      </c>
      <c r="F96" s="147"/>
      <c r="G96" s="11" t="s">
        <v>772</v>
      </c>
      <c r="H96" s="14">
        <v>25.72</v>
      </c>
      <c r="I96" s="109">
        <f t="shared" si="2"/>
        <v>51.44</v>
      </c>
      <c r="J96" s="115"/>
    </row>
    <row r="97" spans="1:10" ht="60">
      <c r="A97" s="114"/>
      <c r="B97" s="107">
        <v>2</v>
      </c>
      <c r="C97" s="10" t="s">
        <v>771</v>
      </c>
      <c r="D97" s="118" t="s">
        <v>750</v>
      </c>
      <c r="E97" s="146" t="s">
        <v>638</v>
      </c>
      <c r="F97" s="147"/>
      <c r="G97" s="11" t="s">
        <v>772</v>
      </c>
      <c r="H97" s="14">
        <v>25.72</v>
      </c>
      <c r="I97" s="109">
        <f t="shared" si="2"/>
        <v>51.44</v>
      </c>
      <c r="J97" s="115"/>
    </row>
    <row r="98" spans="1:10" ht="60">
      <c r="A98" s="114"/>
      <c r="B98" s="107">
        <v>2</v>
      </c>
      <c r="C98" s="10" t="s">
        <v>771</v>
      </c>
      <c r="D98" s="118" t="s">
        <v>751</v>
      </c>
      <c r="E98" s="146" t="s">
        <v>637</v>
      </c>
      <c r="F98" s="147"/>
      <c r="G98" s="11" t="s">
        <v>772</v>
      </c>
      <c r="H98" s="14">
        <v>27.81</v>
      </c>
      <c r="I98" s="109">
        <f t="shared" si="2"/>
        <v>55.62</v>
      </c>
      <c r="J98" s="115"/>
    </row>
    <row r="99" spans="1:10" ht="60">
      <c r="A99" s="114"/>
      <c r="B99" s="107">
        <v>2</v>
      </c>
      <c r="C99" s="10" t="s">
        <v>771</v>
      </c>
      <c r="D99" s="118" t="s">
        <v>751</v>
      </c>
      <c r="E99" s="146" t="s">
        <v>638</v>
      </c>
      <c r="F99" s="147"/>
      <c r="G99" s="11" t="s">
        <v>772</v>
      </c>
      <c r="H99" s="14">
        <v>27.81</v>
      </c>
      <c r="I99" s="109">
        <f t="shared" si="2"/>
        <v>55.62</v>
      </c>
      <c r="J99" s="115"/>
    </row>
    <row r="100" spans="1:10" ht="96">
      <c r="A100" s="114"/>
      <c r="B100" s="107">
        <v>2</v>
      </c>
      <c r="C100" s="10" t="s">
        <v>775</v>
      </c>
      <c r="D100" s="118" t="s">
        <v>23</v>
      </c>
      <c r="E100" s="146"/>
      <c r="F100" s="147"/>
      <c r="G100" s="11" t="s">
        <v>776</v>
      </c>
      <c r="H100" s="14">
        <v>34.409999999999997</v>
      </c>
      <c r="I100" s="109">
        <f t="shared" si="2"/>
        <v>68.819999999999993</v>
      </c>
      <c r="J100" s="115"/>
    </row>
    <row r="101" spans="1:10" ht="204">
      <c r="A101" s="114"/>
      <c r="B101" s="107">
        <v>2</v>
      </c>
      <c r="C101" s="10" t="s">
        <v>777</v>
      </c>
      <c r="D101" s="118" t="s">
        <v>778</v>
      </c>
      <c r="E101" s="146" t="s">
        <v>239</v>
      </c>
      <c r="F101" s="147"/>
      <c r="G101" s="11" t="s">
        <v>779</v>
      </c>
      <c r="H101" s="14">
        <v>69.17</v>
      </c>
      <c r="I101" s="109">
        <f t="shared" si="2"/>
        <v>138.34</v>
      </c>
      <c r="J101" s="115"/>
    </row>
    <row r="102" spans="1:10" ht="120">
      <c r="A102" s="114"/>
      <c r="B102" s="107">
        <v>4</v>
      </c>
      <c r="C102" s="10" t="s">
        <v>780</v>
      </c>
      <c r="D102" s="118" t="s">
        <v>25</v>
      </c>
      <c r="E102" s="146" t="s">
        <v>781</v>
      </c>
      <c r="F102" s="147"/>
      <c r="G102" s="11" t="s">
        <v>782</v>
      </c>
      <c r="H102" s="14">
        <v>51.1</v>
      </c>
      <c r="I102" s="109">
        <f t="shared" si="2"/>
        <v>204.4</v>
      </c>
      <c r="J102" s="115"/>
    </row>
    <row r="103" spans="1:10" ht="120">
      <c r="A103" s="114"/>
      <c r="B103" s="107">
        <v>12</v>
      </c>
      <c r="C103" s="10" t="s">
        <v>780</v>
      </c>
      <c r="D103" s="118" t="s">
        <v>26</v>
      </c>
      <c r="E103" s="146" t="s">
        <v>781</v>
      </c>
      <c r="F103" s="147"/>
      <c r="G103" s="11" t="s">
        <v>782</v>
      </c>
      <c r="H103" s="14">
        <v>51.1</v>
      </c>
      <c r="I103" s="109">
        <f t="shared" si="2"/>
        <v>613.20000000000005</v>
      </c>
      <c r="J103" s="115"/>
    </row>
    <row r="104" spans="1:10" ht="132">
      <c r="A104" s="114"/>
      <c r="B104" s="107">
        <v>2</v>
      </c>
      <c r="C104" s="10" t="s">
        <v>783</v>
      </c>
      <c r="D104" s="118" t="s">
        <v>273</v>
      </c>
      <c r="E104" s="146" t="s">
        <v>25</v>
      </c>
      <c r="F104" s="147"/>
      <c r="G104" s="11" t="s">
        <v>784</v>
      </c>
      <c r="H104" s="14">
        <v>58.74</v>
      </c>
      <c r="I104" s="109">
        <f t="shared" si="2"/>
        <v>117.48</v>
      </c>
      <c r="J104" s="115"/>
    </row>
    <row r="105" spans="1:10" ht="120">
      <c r="A105" s="114"/>
      <c r="B105" s="107">
        <v>4</v>
      </c>
      <c r="C105" s="10" t="s">
        <v>785</v>
      </c>
      <c r="D105" s="118" t="s">
        <v>271</v>
      </c>
      <c r="E105" s="146"/>
      <c r="F105" s="147"/>
      <c r="G105" s="11" t="s">
        <v>786</v>
      </c>
      <c r="H105" s="14">
        <v>69.17</v>
      </c>
      <c r="I105" s="109">
        <f t="shared" si="2"/>
        <v>276.68</v>
      </c>
      <c r="J105" s="115"/>
    </row>
    <row r="106" spans="1:10" ht="156">
      <c r="A106" s="114"/>
      <c r="B106" s="107">
        <v>7</v>
      </c>
      <c r="C106" s="10" t="s">
        <v>787</v>
      </c>
      <c r="D106" s="118" t="s">
        <v>107</v>
      </c>
      <c r="E106" s="146"/>
      <c r="F106" s="147"/>
      <c r="G106" s="11" t="s">
        <v>788</v>
      </c>
      <c r="H106" s="14">
        <v>128.61000000000001</v>
      </c>
      <c r="I106" s="109">
        <f t="shared" si="2"/>
        <v>900.2700000000001</v>
      </c>
      <c r="J106" s="115"/>
    </row>
    <row r="107" spans="1:10" ht="156">
      <c r="A107" s="114"/>
      <c r="B107" s="108">
        <v>1</v>
      </c>
      <c r="C107" s="12" t="s">
        <v>787</v>
      </c>
      <c r="D107" s="119" t="s">
        <v>210</v>
      </c>
      <c r="E107" s="158"/>
      <c r="F107" s="159"/>
      <c r="G107" s="13" t="s">
        <v>788</v>
      </c>
      <c r="H107" s="15">
        <v>128.61000000000001</v>
      </c>
      <c r="I107" s="110">
        <f t="shared" si="2"/>
        <v>128.61000000000001</v>
      </c>
      <c r="J107" s="115"/>
    </row>
  </sheetData>
  <mergeCells count="90">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 ref="E105:F105"/>
    <mergeCell ref="E106:F106"/>
    <mergeCell ref="E107:F107"/>
    <mergeCell ref="E100:F100"/>
    <mergeCell ref="E101:F101"/>
    <mergeCell ref="E102:F102"/>
    <mergeCell ref="E103:F103"/>
    <mergeCell ref="E104:F10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19"/>
  <sheetViews>
    <sheetView zoomScale="90" zoomScaleNormal="90" workbookViewId="0">
      <selection activeCell="D22" sqref="D22:D107"/>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10058.090000000002</v>
      </c>
      <c r="O2" t="s">
        <v>182</v>
      </c>
    </row>
    <row r="3" spans="1:15" ht="12.75" customHeight="1">
      <c r="A3" s="114"/>
      <c r="B3" s="121" t="s">
        <v>135</v>
      </c>
      <c r="C3" s="120"/>
      <c r="D3" s="120"/>
      <c r="E3" s="120"/>
      <c r="F3" s="120"/>
      <c r="G3" s="120"/>
      <c r="H3" s="120"/>
      <c r="I3" s="120"/>
      <c r="J3" s="120"/>
      <c r="K3" s="120"/>
      <c r="L3" s="115"/>
      <c r="N3">
        <v>10058.090000000002</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50">
        <f>IF(Invoice!J10&lt;&gt;"",Invoice!J10,"")</f>
        <v>52441</v>
      </c>
      <c r="L10" s="115"/>
    </row>
    <row r="11" spans="1:15" ht="12.75" customHeight="1">
      <c r="A11" s="114"/>
      <c r="B11" s="114" t="s">
        <v>711</v>
      </c>
      <c r="C11" s="120"/>
      <c r="D11" s="120"/>
      <c r="E11" s="120"/>
      <c r="F11" s="115"/>
      <c r="G11" s="116"/>
      <c r="H11" s="116" t="s">
        <v>711</v>
      </c>
      <c r="I11" s="120"/>
      <c r="J11" s="120"/>
      <c r="K11" s="151"/>
      <c r="L11" s="115"/>
    </row>
    <row r="12" spans="1:15" ht="12.75" customHeight="1">
      <c r="A12" s="114"/>
      <c r="B12" s="114" t="s">
        <v>712</v>
      </c>
      <c r="C12" s="120"/>
      <c r="D12" s="120"/>
      <c r="E12" s="120"/>
      <c r="F12" s="115"/>
      <c r="G12" s="116"/>
      <c r="H12" s="116" t="s">
        <v>712</v>
      </c>
      <c r="I12" s="120"/>
      <c r="J12" s="120"/>
      <c r="K12" s="120"/>
      <c r="L12" s="115"/>
    </row>
    <row r="13" spans="1:15" ht="12.75" customHeight="1">
      <c r="A13" s="114"/>
      <c r="B13" s="114" t="s">
        <v>713</v>
      </c>
      <c r="C13" s="120"/>
      <c r="D13" s="120"/>
      <c r="E13" s="120"/>
      <c r="F13" s="115"/>
      <c r="G13" s="116"/>
      <c r="H13" s="116" t="s">
        <v>713</v>
      </c>
      <c r="I13" s="120"/>
      <c r="J13" s="120"/>
      <c r="K13" s="99" t="s">
        <v>11</v>
      </c>
      <c r="L13" s="115"/>
    </row>
    <row r="14" spans="1:15" ht="15" customHeight="1">
      <c r="A14" s="114"/>
      <c r="B14" s="114" t="s">
        <v>152</v>
      </c>
      <c r="C14" s="120"/>
      <c r="D14" s="120"/>
      <c r="E14" s="120"/>
      <c r="F14" s="115"/>
      <c r="G14" s="116"/>
      <c r="H14" s="116" t="s">
        <v>152</v>
      </c>
      <c r="I14" s="120"/>
      <c r="J14" s="120"/>
      <c r="K14" s="152">
        <f>Invoice!J14</f>
        <v>45264</v>
      </c>
      <c r="L14" s="115"/>
    </row>
    <row r="15" spans="1:15" ht="15" customHeight="1">
      <c r="A15" s="114"/>
      <c r="B15" s="6" t="s">
        <v>6</v>
      </c>
      <c r="C15" s="7"/>
      <c r="D15" s="7"/>
      <c r="E15" s="7"/>
      <c r="F15" s="8"/>
      <c r="G15" s="116"/>
      <c r="H15" s="9" t="s">
        <v>6</v>
      </c>
      <c r="I15" s="120"/>
      <c r="J15" s="120"/>
      <c r="K15" s="153"/>
      <c r="L15" s="115"/>
    </row>
    <row r="16" spans="1:15" ht="15" customHeight="1">
      <c r="A16" s="114"/>
      <c r="B16" s="120"/>
      <c r="C16" s="120"/>
      <c r="D16" s="120"/>
      <c r="E16" s="120"/>
      <c r="F16" s="120"/>
      <c r="G16" s="120"/>
      <c r="H16" s="120"/>
      <c r="I16" s="123" t="s">
        <v>142</v>
      </c>
      <c r="J16" s="123" t="s">
        <v>142</v>
      </c>
      <c r="K16" s="129">
        <v>40981</v>
      </c>
      <c r="L16" s="115"/>
    </row>
    <row r="17" spans="1:12" ht="12.75" customHeight="1">
      <c r="A17" s="114"/>
      <c r="B17" s="120" t="s">
        <v>714</v>
      </c>
      <c r="C17" s="120"/>
      <c r="D17" s="120"/>
      <c r="E17" s="120"/>
      <c r="F17" s="120"/>
      <c r="G17" s="120"/>
      <c r="H17" s="120"/>
      <c r="I17" s="123" t="s">
        <v>143</v>
      </c>
      <c r="J17" s="123" t="s">
        <v>143</v>
      </c>
      <c r="K17" s="129" t="str">
        <f>IF(Invoice!J17&lt;&gt;"",Invoice!J17,"")</f>
        <v>Sunny</v>
      </c>
      <c r="L17" s="115"/>
    </row>
    <row r="18" spans="1:12" ht="18" customHeight="1">
      <c r="A18" s="114"/>
      <c r="B18" s="120" t="s">
        <v>715</v>
      </c>
      <c r="C18" s="120"/>
      <c r="D18" s="120"/>
      <c r="E18" s="120"/>
      <c r="F18" s="120"/>
      <c r="G18" s="120"/>
      <c r="H18" s="120"/>
      <c r="I18" s="122" t="s">
        <v>258</v>
      </c>
      <c r="J18" s="122" t="s">
        <v>258</v>
      </c>
      <c r="K18" s="104" t="s">
        <v>276</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54" t="s">
        <v>201</v>
      </c>
      <c r="G20" s="155"/>
      <c r="H20" s="100" t="s">
        <v>169</v>
      </c>
      <c r="I20" s="100" t="s">
        <v>202</v>
      </c>
      <c r="J20" s="100" t="s">
        <v>202</v>
      </c>
      <c r="K20" s="100" t="s">
        <v>21</v>
      </c>
      <c r="L20" s="115"/>
    </row>
    <row r="21" spans="1:12" ht="12.75" customHeight="1">
      <c r="A21" s="114"/>
      <c r="B21" s="105"/>
      <c r="C21" s="105"/>
      <c r="D21" s="105"/>
      <c r="E21" s="106"/>
      <c r="F21" s="156"/>
      <c r="G21" s="157"/>
      <c r="H21" s="105" t="s">
        <v>141</v>
      </c>
      <c r="I21" s="105"/>
      <c r="J21" s="105"/>
      <c r="K21" s="105"/>
      <c r="L21" s="115"/>
    </row>
    <row r="22" spans="1:12" ht="24" customHeight="1">
      <c r="A22" s="114"/>
      <c r="B22" s="107">
        <f>'Tax Invoice'!D18</f>
        <v>2</v>
      </c>
      <c r="C22" s="10" t="s">
        <v>716</v>
      </c>
      <c r="D22" s="10" t="s">
        <v>716</v>
      </c>
      <c r="E22" s="118" t="s">
        <v>717</v>
      </c>
      <c r="F22" s="146"/>
      <c r="G22" s="147"/>
      <c r="H22" s="11" t="s">
        <v>808</v>
      </c>
      <c r="I22" s="14">
        <f t="shared" ref="I22:I53" si="0">ROUNDUP(J22*$N$1,2)</f>
        <v>5.91</v>
      </c>
      <c r="J22" s="14">
        <v>5.91</v>
      </c>
      <c r="K22" s="109">
        <f t="shared" ref="K22:K53" si="1">I22*B22</f>
        <v>11.82</v>
      </c>
      <c r="L22" s="115"/>
    </row>
    <row r="23" spans="1:12" ht="24" customHeight="1">
      <c r="A23" s="114"/>
      <c r="B23" s="107">
        <f>'Tax Invoice'!D19</f>
        <v>2</v>
      </c>
      <c r="C23" s="10" t="s">
        <v>718</v>
      </c>
      <c r="D23" s="10" t="s">
        <v>718</v>
      </c>
      <c r="E23" s="118" t="s">
        <v>273</v>
      </c>
      <c r="F23" s="146"/>
      <c r="G23" s="147"/>
      <c r="H23" s="11" t="s">
        <v>809</v>
      </c>
      <c r="I23" s="14">
        <f t="shared" si="0"/>
        <v>5.91</v>
      </c>
      <c r="J23" s="14">
        <v>5.91</v>
      </c>
      <c r="K23" s="109">
        <f t="shared" si="1"/>
        <v>11.82</v>
      </c>
      <c r="L23" s="115"/>
    </row>
    <row r="24" spans="1:12" ht="24" customHeight="1">
      <c r="A24" s="114"/>
      <c r="B24" s="107">
        <f>'Tax Invoice'!D20</f>
        <v>22</v>
      </c>
      <c r="C24" s="10" t="s">
        <v>718</v>
      </c>
      <c r="D24" s="10" t="s">
        <v>718</v>
      </c>
      <c r="E24" s="118" t="s">
        <v>719</v>
      </c>
      <c r="F24" s="146"/>
      <c r="G24" s="147"/>
      <c r="H24" s="11" t="s">
        <v>809</v>
      </c>
      <c r="I24" s="14">
        <f t="shared" si="0"/>
        <v>5.91</v>
      </c>
      <c r="J24" s="14">
        <v>5.91</v>
      </c>
      <c r="K24" s="109">
        <f t="shared" si="1"/>
        <v>130.02000000000001</v>
      </c>
      <c r="L24" s="115"/>
    </row>
    <row r="25" spans="1:12" ht="24" customHeight="1">
      <c r="A25" s="114"/>
      <c r="B25" s="107">
        <f>'Tax Invoice'!D21</f>
        <v>2</v>
      </c>
      <c r="C25" s="10" t="s">
        <v>718</v>
      </c>
      <c r="D25" s="10" t="s">
        <v>718</v>
      </c>
      <c r="E25" s="118" t="s">
        <v>720</v>
      </c>
      <c r="F25" s="146"/>
      <c r="G25" s="147"/>
      <c r="H25" s="11" t="s">
        <v>809</v>
      </c>
      <c r="I25" s="14">
        <f t="shared" si="0"/>
        <v>5.91</v>
      </c>
      <c r="J25" s="14">
        <v>5.91</v>
      </c>
      <c r="K25" s="109">
        <f t="shared" si="1"/>
        <v>11.82</v>
      </c>
      <c r="L25" s="115"/>
    </row>
    <row r="26" spans="1:12" ht="24" customHeight="1">
      <c r="A26" s="114"/>
      <c r="B26" s="107">
        <f>'Tax Invoice'!D22</f>
        <v>8</v>
      </c>
      <c r="C26" s="10" t="s">
        <v>721</v>
      </c>
      <c r="D26" s="10" t="s">
        <v>721</v>
      </c>
      <c r="E26" s="118" t="s">
        <v>25</v>
      </c>
      <c r="F26" s="146" t="s">
        <v>273</v>
      </c>
      <c r="G26" s="147"/>
      <c r="H26" s="11" t="s">
        <v>722</v>
      </c>
      <c r="I26" s="14">
        <f t="shared" si="0"/>
        <v>7.3</v>
      </c>
      <c r="J26" s="14">
        <v>7.3</v>
      </c>
      <c r="K26" s="109">
        <f t="shared" si="1"/>
        <v>58.4</v>
      </c>
      <c r="L26" s="115"/>
    </row>
    <row r="27" spans="1:12" ht="24" customHeight="1">
      <c r="A27" s="114"/>
      <c r="B27" s="107">
        <f>'Tax Invoice'!D23</f>
        <v>2</v>
      </c>
      <c r="C27" s="10" t="s">
        <v>721</v>
      </c>
      <c r="D27" s="10" t="s">
        <v>721</v>
      </c>
      <c r="E27" s="118" t="s">
        <v>25</v>
      </c>
      <c r="F27" s="146" t="s">
        <v>717</v>
      </c>
      <c r="G27" s="147"/>
      <c r="H27" s="11" t="s">
        <v>722</v>
      </c>
      <c r="I27" s="14">
        <f t="shared" si="0"/>
        <v>7.3</v>
      </c>
      <c r="J27" s="14">
        <v>7.3</v>
      </c>
      <c r="K27" s="109">
        <f t="shared" si="1"/>
        <v>14.6</v>
      </c>
      <c r="L27" s="115"/>
    </row>
    <row r="28" spans="1:12" ht="24" customHeight="1">
      <c r="A28" s="114"/>
      <c r="B28" s="107">
        <f>'Tax Invoice'!D24</f>
        <v>6</v>
      </c>
      <c r="C28" s="10" t="s">
        <v>580</v>
      </c>
      <c r="D28" s="10" t="s">
        <v>580</v>
      </c>
      <c r="E28" s="118"/>
      <c r="F28" s="146"/>
      <c r="G28" s="147"/>
      <c r="H28" s="11" t="s">
        <v>275</v>
      </c>
      <c r="I28" s="14">
        <f t="shared" si="0"/>
        <v>11.82</v>
      </c>
      <c r="J28" s="14">
        <v>11.82</v>
      </c>
      <c r="K28" s="109">
        <f t="shared" si="1"/>
        <v>70.92</v>
      </c>
      <c r="L28" s="115"/>
    </row>
    <row r="29" spans="1:12" ht="12.75" customHeight="1">
      <c r="A29" s="114"/>
      <c r="B29" s="107">
        <f>'Tax Invoice'!D25</f>
        <v>8</v>
      </c>
      <c r="C29" s="10" t="s">
        <v>723</v>
      </c>
      <c r="D29" s="10" t="s">
        <v>723</v>
      </c>
      <c r="E29" s="118" t="s">
        <v>25</v>
      </c>
      <c r="F29" s="146" t="s">
        <v>273</v>
      </c>
      <c r="G29" s="147"/>
      <c r="H29" s="11" t="s">
        <v>724</v>
      </c>
      <c r="I29" s="14">
        <f t="shared" si="0"/>
        <v>4.87</v>
      </c>
      <c r="J29" s="14">
        <v>4.87</v>
      </c>
      <c r="K29" s="109">
        <f t="shared" si="1"/>
        <v>38.96</v>
      </c>
      <c r="L29" s="115"/>
    </row>
    <row r="30" spans="1:12" ht="12.75" customHeight="1">
      <c r="A30" s="114"/>
      <c r="B30" s="107">
        <f>'Tax Invoice'!D26</f>
        <v>2</v>
      </c>
      <c r="C30" s="10" t="s">
        <v>723</v>
      </c>
      <c r="D30" s="10" t="s">
        <v>723</v>
      </c>
      <c r="E30" s="118" t="s">
        <v>25</v>
      </c>
      <c r="F30" s="146" t="s">
        <v>717</v>
      </c>
      <c r="G30" s="147"/>
      <c r="H30" s="11" t="s">
        <v>724</v>
      </c>
      <c r="I30" s="14">
        <f t="shared" si="0"/>
        <v>4.87</v>
      </c>
      <c r="J30" s="14">
        <v>4.87</v>
      </c>
      <c r="K30" s="109">
        <f t="shared" si="1"/>
        <v>9.74</v>
      </c>
      <c r="L30" s="115"/>
    </row>
    <row r="31" spans="1:12" ht="24" customHeight="1">
      <c r="A31" s="114"/>
      <c r="B31" s="107">
        <f>'Tax Invoice'!D27</f>
        <v>14</v>
      </c>
      <c r="C31" s="10" t="s">
        <v>725</v>
      </c>
      <c r="D31" s="10" t="s">
        <v>725</v>
      </c>
      <c r="E31" s="118" t="s">
        <v>23</v>
      </c>
      <c r="F31" s="146" t="s">
        <v>273</v>
      </c>
      <c r="G31" s="147"/>
      <c r="H31" s="11" t="s">
        <v>726</v>
      </c>
      <c r="I31" s="14">
        <f t="shared" si="0"/>
        <v>20.51</v>
      </c>
      <c r="J31" s="14">
        <v>20.51</v>
      </c>
      <c r="K31" s="109">
        <f t="shared" si="1"/>
        <v>287.14000000000004</v>
      </c>
      <c r="L31" s="115"/>
    </row>
    <row r="32" spans="1:12" ht="24" customHeight="1">
      <c r="A32" s="114"/>
      <c r="B32" s="107">
        <f>'Tax Invoice'!D28</f>
        <v>14</v>
      </c>
      <c r="C32" s="10" t="s">
        <v>725</v>
      </c>
      <c r="D32" s="10" t="s">
        <v>725</v>
      </c>
      <c r="E32" s="118" t="s">
        <v>25</v>
      </c>
      <c r="F32" s="146" t="s">
        <v>273</v>
      </c>
      <c r="G32" s="147"/>
      <c r="H32" s="11" t="s">
        <v>726</v>
      </c>
      <c r="I32" s="14">
        <f t="shared" si="0"/>
        <v>20.51</v>
      </c>
      <c r="J32" s="14">
        <v>20.51</v>
      </c>
      <c r="K32" s="109">
        <f t="shared" si="1"/>
        <v>287.14000000000004</v>
      </c>
      <c r="L32" s="115"/>
    </row>
    <row r="33" spans="1:12" ht="24" customHeight="1">
      <c r="A33" s="114"/>
      <c r="B33" s="107">
        <f>'Tax Invoice'!D29</f>
        <v>1</v>
      </c>
      <c r="C33" s="10" t="s">
        <v>725</v>
      </c>
      <c r="D33" s="10" t="s">
        <v>725</v>
      </c>
      <c r="E33" s="118" t="s">
        <v>25</v>
      </c>
      <c r="F33" s="146" t="s">
        <v>271</v>
      </c>
      <c r="G33" s="147"/>
      <c r="H33" s="11" t="s">
        <v>726</v>
      </c>
      <c r="I33" s="14">
        <f t="shared" si="0"/>
        <v>20.51</v>
      </c>
      <c r="J33" s="14">
        <v>20.51</v>
      </c>
      <c r="K33" s="109">
        <f t="shared" si="1"/>
        <v>20.51</v>
      </c>
      <c r="L33" s="115"/>
    </row>
    <row r="34" spans="1:12" ht="24" customHeight="1">
      <c r="A34" s="114"/>
      <c r="B34" s="107">
        <f>'Tax Invoice'!D30</f>
        <v>10</v>
      </c>
      <c r="C34" s="10" t="s">
        <v>725</v>
      </c>
      <c r="D34" s="10" t="s">
        <v>725</v>
      </c>
      <c r="E34" s="118" t="s">
        <v>26</v>
      </c>
      <c r="F34" s="146" t="s">
        <v>273</v>
      </c>
      <c r="G34" s="147"/>
      <c r="H34" s="11" t="s">
        <v>726</v>
      </c>
      <c r="I34" s="14">
        <f t="shared" si="0"/>
        <v>20.51</v>
      </c>
      <c r="J34" s="14">
        <v>20.51</v>
      </c>
      <c r="K34" s="109">
        <f t="shared" si="1"/>
        <v>205.10000000000002</v>
      </c>
      <c r="L34" s="115"/>
    </row>
    <row r="35" spans="1:12" ht="24" customHeight="1">
      <c r="A35" s="114"/>
      <c r="B35" s="107">
        <f>'Tax Invoice'!D31</f>
        <v>1</v>
      </c>
      <c r="C35" s="10" t="s">
        <v>725</v>
      </c>
      <c r="D35" s="10" t="s">
        <v>725</v>
      </c>
      <c r="E35" s="118" t="s">
        <v>26</v>
      </c>
      <c r="F35" s="146" t="s">
        <v>271</v>
      </c>
      <c r="G35" s="147"/>
      <c r="H35" s="11" t="s">
        <v>726</v>
      </c>
      <c r="I35" s="14">
        <f t="shared" si="0"/>
        <v>20.51</v>
      </c>
      <c r="J35" s="14">
        <v>20.51</v>
      </c>
      <c r="K35" s="109">
        <f t="shared" si="1"/>
        <v>20.51</v>
      </c>
      <c r="L35" s="115"/>
    </row>
    <row r="36" spans="1:12" ht="24" customHeight="1">
      <c r="A36" s="114"/>
      <c r="B36" s="107">
        <f>'Tax Invoice'!D32</f>
        <v>14</v>
      </c>
      <c r="C36" s="10" t="s">
        <v>727</v>
      </c>
      <c r="D36" s="10" t="s">
        <v>727</v>
      </c>
      <c r="E36" s="118" t="s">
        <v>23</v>
      </c>
      <c r="F36" s="146" t="s">
        <v>273</v>
      </c>
      <c r="G36" s="147"/>
      <c r="H36" s="11" t="s">
        <v>728</v>
      </c>
      <c r="I36" s="14">
        <f t="shared" si="0"/>
        <v>20.51</v>
      </c>
      <c r="J36" s="14">
        <v>20.51</v>
      </c>
      <c r="K36" s="109">
        <f t="shared" si="1"/>
        <v>287.14000000000004</v>
      </c>
      <c r="L36" s="115"/>
    </row>
    <row r="37" spans="1:12" ht="24" customHeight="1">
      <c r="A37" s="114"/>
      <c r="B37" s="107">
        <f>'Tax Invoice'!D33</f>
        <v>1</v>
      </c>
      <c r="C37" s="10" t="s">
        <v>727</v>
      </c>
      <c r="D37" s="10" t="s">
        <v>727</v>
      </c>
      <c r="E37" s="118" t="s">
        <v>23</v>
      </c>
      <c r="F37" s="146" t="s">
        <v>271</v>
      </c>
      <c r="G37" s="147"/>
      <c r="H37" s="11" t="s">
        <v>728</v>
      </c>
      <c r="I37" s="14">
        <f t="shared" si="0"/>
        <v>20.51</v>
      </c>
      <c r="J37" s="14">
        <v>20.51</v>
      </c>
      <c r="K37" s="109">
        <f t="shared" si="1"/>
        <v>20.51</v>
      </c>
      <c r="L37" s="115"/>
    </row>
    <row r="38" spans="1:12" ht="24" customHeight="1">
      <c r="A38" s="114"/>
      <c r="B38" s="107">
        <f>'Tax Invoice'!D34</f>
        <v>14</v>
      </c>
      <c r="C38" s="10" t="s">
        <v>727</v>
      </c>
      <c r="D38" s="10" t="s">
        <v>727</v>
      </c>
      <c r="E38" s="118" t="s">
        <v>25</v>
      </c>
      <c r="F38" s="146" t="s">
        <v>273</v>
      </c>
      <c r="G38" s="147"/>
      <c r="H38" s="11" t="s">
        <v>728</v>
      </c>
      <c r="I38" s="14">
        <f t="shared" si="0"/>
        <v>20.51</v>
      </c>
      <c r="J38" s="14">
        <v>20.51</v>
      </c>
      <c r="K38" s="109">
        <f t="shared" si="1"/>
        <v>287.14000000000004</v>
      </c>
      <c r="L38" s="115"/>
    </row>
    <row r="39" spans="1:12" ht="24" customHeight="1">
      <c r="A39" s="114"/>
      <c r="B39" s="107">
        <f>'Tax Invoice'!D35</f>
        <v>1</v>
      </c>
      <c r="C39" s="10" t="s">
        <v>727</v>
      </c>
      <c r="D39" s="10" t="s">
        <v>727</v>
      </c>
      <c r="E39" s="118" t="s">
        <v>25</v>
      </c>
      <c r="F39" s="146" t="s">
        <v>271</v>
      </c>
      <c r="G39" s="147"/>
      <c r="H39" s="11" t="s">
        <v>728</v>
      </c>
      <c r="I39" s="14">
        <f t="shared" si="0"/>
        <v>20.51</v>
      </c>
      <c r="J39" s="14">
        <v>20.51</v>
      </c>
      <c r="K39" s="109">
        <f t="shared" si="1"/>
        <v>20.51</v>
      </c>
      <c r="L39" s="115"/>
    </row>
    <row r="40" spans="1:12" ht="24" customHeight="1">
      <c r="A40" s="114"/>
      <c r="B40" s="107">
        <f>'Tax Invoice'!D36</f>
        <v>14</v>
      </c>
      <c r="C40" s="10" t="s">
        <v>727</v>
      </c>
      <c r="D40" s="10" t="s">
        <v>727</v>
      </c>
      <c r="E40" s="118" t="s">
        <v>26</v>
      </c>
      <c r="F40" s="146" t="s">
        <v>273</v>
      </c>
      <c r="G40" s="147"/>
      <c r="H40" s="11" t="s">
        <v>728</v>
      </c>
      <c r="I40" s="14">
        <f t="shared" si="0"/>
        <v>20.51</v>
      </c>
      <c r="J40" s="14">
        <v>20.51</v>
      </c>
      <c r="K40" s="109">
        <f t="shared" si="1"/>
        <v>287.14000000000004</v>
      </c>
      <c r="L40" s="115"/>
    </row>
    <row r="41" spans="1:12" ht="24" customHeight="1">
      <c r="A41" s="114"/>
      <c r="B41" s="107">
        <f>'Tax Invoice'!D37</f>
        <v>10</v>
      </c>
      <c r="C41" s="10" t="s">
        <v>729</v>
      </c>
      <c r="D41" s="10" t="s">
        <v>729</v>
      </c>
      <c r="E41" s="118" t="s">
        <v>37</v>
      </c>
      <c r="F41" s="146" t="s">
        <v>273</v>
      </c>
      <c r="G41" s="147"/>
      <c r="H41" s="11" t="s">
        <v>730</v>
      </c>
      <c r="I41" s="14">
        <f t="shared" si="0"/>
        <v>25.72</v>
      </c>
      <c r="J41" s="14">
        <v>25.72</v>
      </c>
      <c r="K41" s="109">
        <f t="shared" si="1"/>
        <v>257.2</v>
      </c>
      <c r="L41" s="115"/>
    </row>
    <row r="42" spans="1:12" ht="24" customHeight="1">
      <c r="A42" s="114"/>
      <c r="B42" s="107">
        <f>'Tax Invoice'!D38</f>
        <v>8</v>
      </c>
      <c r="C42" s="10" t="s">
        <v>729</v>
      </c>
      <c r="D42" s="10" t="s">
        <v>729</v>
      </c>
      <c r="E42" s="118" t="s">
        <v>37</v>
      </c>
      <c r="F42" s="146" t="s">
        <v>673</v>
      </c>
      <c r="G42" s="147"/>
      <c r="H42" s="11" t="s">
        <v>730</v>
      </c>
      <c r="I42" s="14">
        <f t="shared" si="0"/>
        <v>25.72</v>
      </c>
      <c r="J42" s="14">
        <v>25.72</v>
      </c>
      <c r="K42" s="109">
        <f t="shared" si="1"/>
        <v>205.76</v>
      </c>
      <c r="L42" s="115"/>
    </row>
    <row r="43" spans="1:12" ht="24" customHeight="1">
      <c r="A43" s="114"/>
      <c r="B43" s="107">
        <f>'Tax Invoice'!D39</f>
        <v>8</v>
      </c>
      <c r="C43" s="10" t="s">
        <v>731</v>
      </c>
      <c r="D43" s="10" t="s">
        <v>731</v>
      </c>
      <c r="E43" s="118" t="s">
        <v>25</v>
      </c>
      <c r="F43" s="146"/>
      <c r="G43" s="147"/>
      <c r="H43" s="11" t="s">
        <v>732</v>
      </c>
      <c r="I43" s="14">
        <f t="shared" si="0"/>
        <v>5.56</v>
      </c>
      <c r="J43" s="14">
        <v>5.56</v>
      </c>
      <c r="K43" s="109">
        <f t="shared" si="1"/>
        <v>44.48</v>
      </c>
      <c r="L43" s="115"/>
    </row>
    <row r="44" spans="1:12" ht="24" customHeight="1">
      <c r="A44" s="114"/>
      <c r="B44" s="107">
        <f>'Tax Invoice'!D40</f>
        <v>20</v>
      </c>
      <c r="C44" s="10" t="s">
        <v>731</v>
      </c>
      <c r="D44" s="10" t="s">
        <v>731</v>
      </c>
      <c r="E44" s="118" t="s">
        <v>67</v>
      </c>
      <c r="F44" s="146"/>
      <c r="G44" s="147"/>
      <c r="H44" s="11" t="s">
        <v>732</v>
      </c>
      <c r="I44" s="14">
        <f t="shared" si="0"/>
        <v>5.56</v>
      </c>
      <c r="J44" s="14">
        <v>5.56</v>
      </c>
      <c r="K44" s="109">
        <f t="shared" si="1"/>
        <v>111.19999999999999</v>
      </c>
      <c r="L44" s="115"/>
    </row>
    <row r="45" spans="1:12" ht="24" customHeight="1">
      <c r="A45" s="114"/>
      <c r="B45" s="107">
        <f>'Tax Invoice'!D41</f>
        <v>1</v>
      </c>
      <c r="C45" s="10" t="s">
        <v>733</v>
      </c>
      <c r="D45" s="10" t="s">
        <v>733</v>
      </c>
      <c r="E45" s="118" t="s">
        <v>212</v>
      </c>
      <c r="F45" s="146" t="s">
        <v>273</v>
      </c>
      <c r="G45" s="147"/>
      <c r="H45" s="11" t="s">
        <v>810</v>
      </c>
      <c r="I45" s="14">
        <f t="shared" si="0"/>
        <v>51.79</v>
      </c>
      <c r="J45" s="14">
        <v>51.79</v>
      </c>
      <c r="K45" s="109">
        <f t="shared" si="1"/>
        <v>51.79</v>
      </c>
      <c r="L45" s="115"/>
    </row>
    <row r="46" spans="1:12" ht="36" customHeight="1">
      <c r="A46" s="114"/>
      <c r="B46" s="107">
        <f>'Tax Invoice'!D42</f>
        <v>2</v>
      </c>
      <c r="C46" s="10" t="s">
        <v>734</v>
      </c>
      <c r="D46" s="10" t="s">
        <v>734</v>
      </c>
      <c r="E46" s="118" t="s">
        <v>26</v>
      </c>
      <c r="F46" s="146" t="s">
        <v>239</v>
      </c>
      <c r="G46" s="147"/>
      <c r="H46" s="11" t="s">
        <v>735</v>
      </c>
      <c r="I46" s="14">
        <f t="shared" si="0"/>
        <v>97.67</v>
      </c>
      <c r="J46" s="14">
        <v>97.67</v>
      </c>
      <c r="K46" s="109">
        <f t="shared" si="1"/>
        <v>195.34</v>
      </c>
      <c r="L46" s="115"/>
    </row>
    <row r="47" spans="1:12" ht="24" customHeight="1">
      <c r="A47" s="114"/>
      <c r="B47" s="107">
        <f>'Tax Invoice'!D43</f>
        <v>6</v>
      </c>
      <c r="C47" s="10" t="s">
        <v>736</v>
      </c>
      <c r="D47" s="10" t="s">
        <v>736</v>
      </c>
      <c r="E47" s="118" t="s">
        <v>583</v>
      </c>
      <c r="F47" s="146"/>
      <c r="G47" s="147"/>
      <c r="H47" s="11" t="s">
        <v>811</v>
      </c>
      <c r="I47" s="14">
        <f t="shared" si="0"/>
        <v>6.26</v>
      </c>
      <c r="J47" s="14">
        <v>6.26</v>
      </c>
      <c r="K47" s="109">
        <f t="shared" si="1"/>
        <v>37.56</v>
      </c>
      <c r="L47" s="115"/>
    </row>
    <row r="48" spans="1:12" ht="24" customHeight="1">
      <c r="A48" s="114"/>
      <c r="B48" s="107">
        <f>'Tax Invoice'!D44</f>
        <v>12</v>
      </c>
      <c r="C48" s="10" t="s">
        <v>737</v>
      </c>
      <c r="D48" s="10" t="s">
        <v>737</v>
      </c>
      <c r="E48" s="118" t="s">
        <v>651</v>
      </c>
      <c r="F48" s="146"/>
      <c r="G48" s="147"/>
      <c r="H48" s="11" t="s">
        <v>738</v>
      </c>
      <c r="I48" s="14">
        <f t="shared" si="0"/>
        <v>8.34</v>
      </c>
      <c r="J48" s="14">
        <v>8.34</v>
      </c>
      <c r="K48" s="109">
        <f t="shared" si="1"/>
        <v>100.08</v>
      </c>
      <c r="L48" s="115"/>
    </row>
    <row r="49" spans="1:12" ht="24" customHeight="1">
      <c r="A49" s="114"/>
      <c r="B49" s="107">
        <f>'Tax Invoice'!D45</f>
        <v>16</v>
      </c>
      <c r="C49" s="10" t="s">
        <v>739</v>
      </c>
      <c r="D49" s="10" t="s">
        <v>739</v>
      </c>
      <c r="E49" s="118" t="s">
        <v>25</v>
      </c>
      <c r="F49" s="146"/>
      <c r="G49" s="147"/>
      <c r="H49" s="11" t="s">
        <v>812</v>
      </c>
      <c r="I49" s="14">
        <f t="shared" si="0"/>
        <v>4.87</v>
      </c>
      <c r="J49" s="14">
        <v>4.87</v>
      </c>
      <c r="K49" s="109">
        <f t="shared" si="1"/>
        <v>77.92</v>
      </c>
      <c r="L49" s="115"/>
    </row>
    <row r="50" spans="1:12" ht="12.75" customHeight="1">
      <c r="A50" s="114"/>
      <c r="B50" s="107">
        <f>'Tax Invoice'!D46</f>
        <v>4</v>
      </c>
      <c r="C50" s="10" t="s">
        <v>740</v>
      </c>
      <c r="D50" s="10" t="s">
        <v>740</v>
      </c>
      <c r="E50" s="118" t="s">
        <v>25</v>
      </c>
      <c r="F50" s="146" t="s">
        <v>273</v>
      </c>
      <c r="G50" s="147"/>
      <c r="H50" s="11" t="s">
        <v>741</v>
      </c>
      <c r="I50" s="14">
        <f t="shared" si="0"/>
        <v>9.0399999999999991</v>
      </c>
      <c r="J50" s="14">
        <v>9.0399999999999991</v>
      </c>
      <c r="K50" s="109">
        <f t="shared" si="1"/>
        <v>36.159999999999997</v>
      </c>
      <c r="L50" s="115"/>
    </row>
    <row r="51" spans="1:12" ht="12.75" customHeight="1">
      <c r="A51" s="114"/>
      <c r="B51" s="107">
        <f>'Tax Invoice'!D47</f>
        <v>12</v>
      </c>
      <c r="C51" s="10" t="s">
        <v>740</v>
      </c>
      <c r="D51" s="10" t="s">
        <v>740</v>
      </c>
      <c r="E51" s="118" t="s">
        <v>25</v>
      </c>
      <c r="F51" s="146" t="s">
        <v>110</v>
      </c>
      <c r="G51" s="147"/>
      <c r="H51" s="11" t="s">
        <v>741</v>
      </c>
      <c r="I51" s="14">
        <f t="shared" si="0"/>
        <v>9.0399999999999991</v>
      </c>
      <c r="J51" s="14">
        <v>9.0399999999999991</v>
      </c>
      <c r="K51" s="109">
        <f t="shared" si="1"/>
        <v>108.47999999999999</v>
      </c>
      <c r="L51" s="115"/>
    </row>
    <row r="52" spans="1:12" ht="12.75" customHeight="1">
      <c r="A52" s="114"/>
      <c r="B52" s="107">
        <f>'Tax Invoice'!D48</f>
        <v>8</v>
      </c>
      <c r="C52" s="10" t="s">
        <v>742</v>
      </c>
      <c r="D52" s="10" t="s">
        <v>742</v>
      </c>
      <c r="E52" s="118" t="s">
        <v>25</v>
      </c>
      <c r="F52" s="146" t="s">
        <v>273</v>
      </c>
      <c r="G52" s="147"/>
      <c r="H52" s="11" t="s">
        <v>743</v>
      </c>
      <c r="I52" s="14">
        <f t="shared" si="0"/>
        <v>9.0399999999999991</v>
      </c>
      <c r="J52" s="14">
        <v>9.0399999999999991</v>
      </c>
      <c r="K52" s="109">
        <f t="shared" si="1"/>
        <v>72.319999999999993</v>
      </c>
      <c r="L52" s="115"/>
    </row>
    <row r="53" spans="1:12" ht="12.75" customHeight="1">
      <c r="A53" s="114"/>
      <c r="B53" s="107">
        <f>'Tax Invoice'!D49</f>
        <v>2</v>
      </c>
      <c r="C53" s="10" t="s">
        <v>744</v>
      </c>
      <c r="D53" s="10" t="s">
        <v>789</v>
      </c>
      <c r="E53" s="118" t="s">
        <v>745</v>
      </c>
      <c r="F53" s="146" t="s">
        <v>273</v>
      </c>
      <c r="G53" s="147"/>
      <c r="H53" s="11" t="s">
        <v>746</v>
      </c>
      <c r="I53" s="14">
        <f t="shared" si="0"/>
        <v>14.6</v>
      </c>
      <c r="J53" s="14">
        <v>14.6</v>
      </c>
      <c r="K53" s="109">
        <f t="shared" si="1"/>
        <v>29.2</v>
      </c>
      <c r="L53" s="115"/>
    </row>
    <row r="54" spans="1:12" ht="12.75" customHeight="1">
      <c r="A54" s="114"/>
      <c r="B54" s="107">
        <f>'Tax Invoice'!D50</f>
        <v>10</v>
      </c>
      <c r="C54" s="10" t="s">
        <v>744</v>
      </c>
      <c r="D54" s="10" t="s">
        <v>790</v>
      </c>
      <c r="E54" s="118" t="s">
        <v>747</v>
      </c>
      <c r="F54" s="146" t="s">
        <v>273</v>
      </c>
      <c r="G54" s="147"/>
      <c r="H54" s="11" t="s">
        <v>746</v>
      </c>
      <c r="I54" s="14">
        <f t="shared" ref="I54:I85" si="2">ROUNDUP(J54*$N$1,2)</f>
        <v>16.68</v>
      </c>
      <c r="J54" s="14">
        <v>16.68</v>
      </c>
      <c r="K54" s="109">
        <f t="shared" ref="K54:K85" si="3">I54*B54</f>
        <v>166.8</v>
      </c>
      <c r="L54" s="115"/>
    </row>
    <row r="55" spans="1:12" ht="12.75" customHeight="1">
      <c r="A55" s="114"/>
      <c r="B55" s="107">
        <f>'Tax Invoice'!D51</f>
        <v>12</v>
      </c>
      <c r="C55" s="10" t="s">
        <v>744</v>
      </c>
      <c r="D55" s="10" t="s">
        <v>791</v>
      </c>
      <c r="E55" s="118" t="s">
        <v>748</v>
      </c>
      <c r="F55" s="146" t="s">
        <v>273</v>
      </c>
      <c r="G55" s="147"/>
      <c r="H55" s="11" t="s">
        <v>746</v>
      </c>
      <c r="I55" s="14">
        <f t="shared" si="2"/>
        <v>18.07</v>
      </c>
      <c r="J55" s="14">
        <v>18.07</v>
      </c>
      <c r="K55" s="109">
        <f t="shared" si="3"/>
        <v>216.84</v>
      </c>
      <c r="L55" s="115"/>
    </row>
    <row r="56" spans="1:12" ht="12.75" customHeight="1">
      <c r="A56" s="114"/>
      <c r="B56" s="107">
        <f>'Tax Invoice'!D52</f>
        <v>2</v>
      </c>
      <c r="C56" s="10" t="s">
        <v>744</v>
      </c>
      <c r="D56" s="10" t="s">
        <v>792</v>
      </c>
      <c r="E56" s="118" t="s">
        <v>749</v>
      </c>
      <c r="F56" s="146" t="s">
        <v>273</v>
      </c>
      <c r="G56" s="147"/>
      <c r="H56" s="11" t="s">
        <v>746</v>
      </c>
      <c r="I56" s="14">
        <f t="shared" si="2"/>
        <v>22.94</v>
      </c>
      <c r="J56" s="14">
        <v>22.94</v>
      </c>
      <c r="K56" s="109">
        <f t="shared" si="3"/>
        <v>45.88</v>
      </c>
      <c r="L56" s="115"/>
    </row>
    <row r="57" spans="1:12" ht="12.75" customHeight="1">
      <c r="A57" s="114"/>
      <c r="B57" s="107">
        <f>'Tax Invoice'!D53</f>
        <v>4</v>
      </c>
      <c r="C57" s="10" t="s">
        <v>744</v>
      </c>
      <c r="D57" s="10" t="s">
        <v>793</v>
      </c>
      <c r="E57" s="118" t="s">
        <v>750</v>
      </c>
      <c r="F57" s="146" t="s">
        <v>273</v>
      </c>
      <c r="G57" s="147"/>
      <c r="H57" s="11" t="s">
        <v>746</v>
      </c>
      <c r="I57" s="14">
        <f t="shared" si="2"/>
        <v>24.33</v>
      </c>
      <c r="J57" s="14">
        <v>24.33</v>
      </c>
      <c r="K57" s="109">
        <f t="shared" si="3"/>
        <v>97.32</v>
      </c>
      <c r="L57" s="115"/>
    </row>
    <row r="58" spans="1:12" ht="12.75" customHeight="1">
      <c r="A58" s="114"/>
      <c r="B58" s="107">
        <f>'Tax Invoice'!D54</f>
        <v>12</v>
      </c>
      <c r="C58" s="10" t="s">
        <v>744</v>
      </c>
      <c r="D58" s="10" t="s">
        <v>794</v>
      </c>
      <c r="E58" s="118" t="s">
        <v>751</v>
      </c>
      <c r="F58" s="146" t="s">
        <v>273</v>
      </c>
      <c r="G58" s="147"/>
      <c r="H58" s="11" t="s">
        <v>746</v>
      </c>
      <c r="I58" s="14">
        <f t="shared" si="2"/>
        <v>26.76</v>
      </c>
      <c r="J58" s="14">
        <v>26.76</v>
      </c>
      <c r="K58" s="109">
        <f t="shared" si="3"/>
        <v>321.12</v>
      </c>
      <c r="L58" s="115"/>
    </row>
    <row r="59" spans="1:12" ht="12.75" customHeight="1">
      <c r="A59" s="114"/>
      <c r="B59" s="107">
        <f>'Tax Invoice'!D55</f>
        <v>4</v>
      </c>
      <c r="C59" s="10" t="s">
        <v>752</v>
      </c>
      <c r="D59" s="10" t="s">
        <v>795</v>
      </c>
      <c r="E59" s="118" t="s">
        <v>753</v>
      </c>
      <c r="F59" s="146"/>
      <c r="G59" s="147"/>
      <c r="H59" s="11" t="s">
        <v>754</v>
      </c>
      <c r="I59" s="14">
        <f t="shared" si="2"/>
        <v>55.27</v>
      </c>
      <c r="J59" s="14">
        <v>55.27</v>
      </c>
      <c r="K59" s="109">
        <f t="shared" si="3"/>
        <v>221.08</v>
      </c>
      <c r="L59" s="115"/>
    </row>
    <row r="60" spans="1:12" ht="12.75" customHeight="1">
      <c r="A60" s="114"/>
      <c r="B60" s="107">
        <f>'Tax Invoice'!D56</f>
        <v>2</v>
      </c>
      <c r="C60" s="10" t="s">
        <v>755</v>
      </c>
      <c r="D60" s="10" t="s">
        <v>755</v>
      </c>
      <c r="E60" s="118" t="s">
        <v>294</v>
      </c>
      <c r="F60" s="146" t="s">
        <v>273</v>
      </c>
      <c r="G60" s="147"/>
      <c r="H60" s="11" t="s">
        <v>756</v>
      </c>
      <c r="I60" s="14">
        <f t="shared" si="2"/>
        <v>11.82</v>
      </c>
      <c r="J60" s="14">
        <v>11.82</v>
      </c>
      <c r="K60" s="109">
        <f t="shared" si="3"/>
        <v>23.64</v>
      </c>
      <c r="L60" s="115"/>
    </row>
    <row r="61" spans="1:12" ht="24" customHeight="1">
      <c r="A61" s="114"/>
      <c r="B61" s="107">
        <f>'Tax Invoice'!D57</f>
        <v>1</v>
      </c>
      <c r="C61" s="10" t="s">
        <v>757</v>
      </c>
      <c r="D61" s="10" t="s">
        <v>757</v>
      </c>
      <c r="E61" s="118" t="s">
        <v>23</v>
      </c>
      <c r="F61" s="146" t="s">
        <v>107</v>
      </c>
      <c r="G61" s="147"/>
      <c r="H61" s="11" t="s">
        <v>758</v>
      </c>
      <c r="I61" s="14">
        <f t="shared" si="2"/>
        <v>12.17</v>
      </c>
      <c r="J61" s="14">
        <v>12.17</v>
      </c>
      <c r="K61" s="109">
        <f t="shared" si="3"/>
        <v>12.17</v>
      </c>
      <c r="L61" s="115"/>
    </row>
    <row r="62" spans="1:12" ht="24" customHeight="1">
      <c r="A62" s="114"/>
      <c r="B62" s="107">
        <f>'Tax Invoice'!D58</f>
        <v>1</v>
      </c>
      <c r="C62" s="10" t="s">
        <v>757</v>
      </c>
      <c r="D62" s="10" t="s">
        <v>757</v>
      </c>
      <c r="E62" s="118" t="s">
        <v>23</v>
      </c>
      <c r="F62" s="146" t="s">
        <v>266</v>
      </c>
      <c r="G62" s="147"/>
      <c r="H62" s="11" t="s">
        <v>758</v>
      </c>
      <c r="I62" s="14">
        <f t="shared" si="2"/>
        <v>12.17</v>
      </c>
      <c r="J62" s="14">
        <v>12.17</v>
      </c>
      <c r="K62" s="109">
        <f t="shared" si="3"/>
        <v>12.17</v>
      </c>
      <c r="L62" s="115"/>
    </row>
    <row r="63" spans="1:12" ht="24" customHeight="1">
      <c r="A63" s="114"/>
      <c r="B63" s="107">
        <f>'Tax Invoice'!D59</f>
        <v>1</v>
      </c>
      <c r="C63" s="10" t="s">
        <v>757</v>
      </c>
      <c r="D63" s="10" t="s">
        <v>757</v>
      </c>
      <c r="E63" s="118" t="s">
        <v>23</v>
      </c>
      <c r="F63" s="146" t="s">
        <v>267</v>
      </c>
      <c r="G63" s="147"/>
      <c r="H63" s="11" t="s">
        <v>758</v>
      </c>
      <c r="I63" s="14">
        <f t="shared" si="2"/>
        <v>12.17</v>
      </c>
      <c r="J63" s="14">
        <v>12.17</v>
      </c>
      <c r="K63" s="109">
        <f t="shared" si="3"/>
        <v>12.17</v>
      </c>
      <c r="L63" s="115"/>
    </row>
    <row r="64" spans="1:12" ht="24" customHeight="1">
      <c r="A64" s="114"/>
      <c r="B64" s="107">
        <f>'Tax Invoice'!D60</f>
        <v>1</v>
      </c>
      <c r="C64" s="10" t="s">
        <v>757</v>
      </c>
      <c r="D64" s="10" t="s">
        <v>757</v>
      </c>
      <c r="E64" s="118" t="s">
        <v>23</v>
      </c>
      <c r="F64" s="146" t="s">
        <v>310</v>
      </c>
      <c r="G64" s="147"/>
      <c r="H64" s="11" t="s">
        <v>758</v>
      </c>
      <c r="I64" s="14">
        <f t="shared" si="2"/>
        <v>12.17</v>
      </c>
      <c r="J64" s="14">
        <v>12.17</v>
      </c>
      <c r="K64" s="109">
        <f t="shared" si="3"/>
        <v>12.17</v>
      </c>
      <c r="L64" s="115"/>
    </row>
    <row r="65" spans="1:12" ht="24" customHeight="1">
      <c r="A65" s="114"/>
      <c r="B65" s="107">
        <f>'Tax Invoice'!D61</f>
        <v>1</v>
      </c>
      <c r="C65" s="10" t="s">
        <v>759</v>
      </c>
      <c r="D65" s="10" t="s">
        <v>759</v>
      </c>
      <c r="E65" s="118" t="s">
        <v>23</v>
      </c>
      <c r="F65" s="146" t="s">
        <v>210</v>
      </c>
      <c r="G65" s="147"/>
      <c r="H65" s="11" t="s">
        <v>760</v>
      </c>
      <c r="I65" s="14">
        <f t="shared" si="2"/>
        <v>11.82</v>
      </c>
      <c r="J65" s="14">
        <v>11.82</v>
      </c>
      <c r="K65" s="109">
        <f t="shared" si="3"/>
        <v>11.82</v>
      </c>
      <c r="L65" s="115"/>
    </row>
    <row r="66" spans="1:12" ht="24" customHeight="1">
      <c r="A66" s="114"/>
      <c r="B66" s="107">
        <f>'Tax Invoice'!D62</f>
        <v>1</v>
      </c>
      <c r="C66" s="10" t="s">
        <v>759</v>
      </c>
      <c r="D66" s="10" t="s">
        <v>759</v>
      </c>
      <c r="E66" s="118" t="s">
        <v>25</v>
      </c>
      <c r="F66" s="146" t="s">
        <v>210</v>
      </c>
      <c r="G66" s="147"/>
      <c r="H66" s="11" t="s">
        <v>760</v>
      </c>
      <c r="I66" s="14">
        <f t="shared" si="2"/>
        <v>11.82</v>
      </c>
      <c r="J66" s="14">
        <v>11.82</v>
      </c>
      <c r="K66" s="109">
        <f t="shared" si="3"/>
        <v>11.82</v>
      </c>
      <c r="L66" s="115"/>
    </row>
    <row r="67" spans="1:12" ht="24" customHeight="1">
      <c r="A67" s="114"/>
      <c r="B67" s="107">
        <f>'Tax Invoice'!D63</f>
        <v>1</v>
      </c>
      <c r="C67" s="10" t="s">
        <v>759</v>
      </c>
      <c r="D67" s="10" t="s">
        <v>759</v>
      </c>
      <c r="E67" s="118" t="s">
        <v>26</v>
      </c>
      <c r="F67" s="146" t="s">
        <v>210</v>
      </c>
      <c r="G67" s="147"/>
      <c r="H67" s="11" t="s">
        <v>760</v>
      </c>
      <c r="I67" s="14">
        <f t="shared" si="2"/>
        <v>11.82</v>
      </c>
      <c r="J67" s="14">
        <v>11.82</v>
      </c>
      <c r="K67" s="109">
        <f t="shared" si="3"/>
        <v>11.82</v>
      </c>
      <c r="L67" s="115"/>
    </row>
    <row r="68" spans="1:12" ht="36" customHeight="1">
      <c r="A68" s="114"/>
      <c r="B68" s="107">
        <f>'Tax Invoice'!D64</f>
        <v>7</v>
      </c>
      <c r="C68" s="10" t="s">
        <v>761</v>
      </c>
      <c r="D68" s="10" t="s">
        <v>796</v>
      </c>
      <c r="E68" s="118" t="s">
        <v>231</v>
      </c>
      <c r="F68" s="146" t="s">
        <v>107</v>
      </c>
      <c r="G68" s="147"/>
      <c r="H68" s="11" t="s">
        <v>762</v>
      </c>
      <c r="I68" s="14">
        <f t="shared" si="2"/>
        <v>29.2</v>
      </c>
      <c r="J68" s="14">
        <v>29.2</v>
      </c>
      <c r="K68" s="109">
        <f t="shared" si="3"/>
        <v>204.4</v>
      </c>
      <c r="L68" s="115"/>
    </row>
    <row r="69" spans="1:12" ht="36" customHeight="1">
      <c r="A69" s="114"/>
      <c r="B69" s="107">
        <f>'Tax Invoice'!D65</f>
        <v>1</v>
      </c>
      <c r="C69" s="10" t="s">
        <v>761</v>
      </c>
      <c r="D69" s="10" t="s">
        <v>796</v>
      </c>
      <c r="E69" s="118" t="s">
        <v>231</v>
      </c>
      <c r="F69" s="146" t="s">
        <v>212</v>
      </c>
      <c r="G69" s="147"/>
      <c r="H69" s="11" t="s">
        <v>762</v>
      </c>
      <c r="I69" s="14">
        <f t="shared" si="2"/>
        <v>29.2</v>
      </c>
      <c r="J69" s="14">
        <v>29.2</v>
      </c>
      <c r="K69" s="109">
        <f t="shared" si="3"/>
        <v>29.2</v>
      </c>
      <c r="L69" s="115"/>
    </row>
    <row r="70" spans="1:12" ht="36" customHeight="1">
      <c r="A70" s="114"/>
      <c r="B70" s="107">
        <f>'Tax Invoice'!D66</f>
        <v>5</v>
      </c>
      <c r="C70" s="10" t="s">
        <v>761</v>
      </c>
      <c r="D70" s="10" t="s">
        <v>796</v>
      </c>
      <c r="E70" s="118" t="s">
        <v>231</v>
      </c>
      <c r="F70" s="146" t="s">
        <v>268</v>
      </c>
      <c r="G70" s="147"/>
      <c r="H70" s="11" t="s">
        <v>762</v>
      </c>
      <c r="I70" s="14">
        <f t="shared" si="2"/>
        <v>29.2</v>
      </c>
      <c r="J70" s="14">
        <v>29.2</v>
      </c>
      <c r="K70" s="109">
        <f t="shared" si="3"/>
        <v>146</v>
      </c>
      <c r="L70" s="115"/>
    </row>
    <row r="71" spans="1:12" ht="36" customHeight="1">
      <c r="A71" s="114"/>
      <c r="B71" s="107">
        <f>'Tax Invoice'!D67</f>
        <v>3</v>
      </c>
      <c r="C71" s="10" t="s">
        <v>761</v>
      </c>
      <c r="D71" s="10" t="s">
        <v>797</v>
      </c>
      <c r="E71" s="118" t="s">
        <v>233</v>
      </c>
      <c r="F71" s="146" t="s">
        <v>210</v>
      </c>
      <c r="G71" s="147"/>
      <c r="H71" s="11" t="s">
        <v>762</v>
      </c>
      <c r="I71" s="14">
        <f t="shared" si="2"/>
        <v>30.94</v>
      </c>
      <c r="J71" s="14">
        <v>30.94</v>
      </c>
      <c r="K71" s="109">
        <f t="shared" si="3"/>
        <v>92.820000000000007</v>
      </c>
      <c r="L71" s="115"/>
    </row>
    <row r="72" spans="1:12" ht="36" customHeight="1">
      <c r="A72" s="114"/>
      <c r="B72" s="107">
        <f>'Tax Invoice'!D68</f>
        <v>3</v>
      </c>
      <c r="C72" s="10" t="s">
        <v>761</v>
      </c>
      <c r="D72" s="10" t="s">
        <v>797</v>
      </c>
      <c r="E72" s="118" t="s">
        <v>234</v>
      </c>
      <c r="F72" s="146" t="s">
        <v>210</v>
      </c>
      <c r="G72" s="147"/>
      <c r="H72" s="11" t="s">
        <v>762</v>
      </c>
      <c r="I72" s="14">
        <f t="shared" si="2"/>
        <v>30.94</v>
      </c>
      <c r="J72" s="14">
        <v>30.94</v>
      </c>
      <c r="K72" s="109">
        <f t="shared" si="3"/>
        <v>92.820000000000007</v>
      </c>
      <c r="L72" s="115"/>
    </row>
    <row r="73" spans="1:12" ht="36" customHeight="1">
      <c r="A73" s="114"/>
      <c r="B73" s="107">
        <f>'Tax Invoice'!D69</f>
        <v>4</v>
      </c>
      <c r="C73" s="10" t="s">
        <v>761</v>
      </c>
      <c r="D73" s="10" t="s">
        <v>797</v>
      </c>
      <c r="E73" s="118" t="s">
        <v>234</v>
      </c>
      <c r="F73" s="146" t="s">
        <v>310</v>
      </c>
      <c r="G73" s="147"/>
      <c r="H73" s="11" t="s">
        <v>762</v>
      </c>
      <c r="I73" s="14">
        <f t="shared" si="2"/>
        <v>30.94</v>
      </c>
      <c r="J73" s="14">
        <v>30.94</v>
      </c>
      <c r="K73" s="109">
        <f t="shared" si="3"/>
        <v>123.76</v>
      </c>
      <c r="L73" s="115"/>
    </row>
    <row r="74" spans="1:12" ht="24" customHeight="1">
      <c r="A74" s="114"/>
      <c r="B74" s="107">
        <f>'Tax Invoice'!D70</f>
        <v>4</v>
      </c>
      <c r="C74" s="10" t="s">
        <v>763</v>
      </c>
      <c r="D74" s="10" t="s">
        <v>763</v>
      </c>
      <c r="E74" s="118" t="s">
        <v>25</v>
      </c>
      <c r="F74" s="146" t="s">
        <v>273</v>
      </c>
      <c r="G74" s="147"/>
      <c r="H74" s="11" t="s">
        <v>764</v>
      </c>
      <c r="I74" s="14">
        <f t="shared" si="2"/>
        <v>20.51</v>
      </c>
      <c r="J74" s="14">
        <v>20.51</v>
      </c>
      <c r="K74" s="109">
        <f t="shared" si="3"/>
        <v>82.04</v>
      </c>
      <c r="L74" s="115"/>
    </row>
    <row r="75" spans="1:12" ht="24" customHeight="1">
      <c r="A75" s="114"/>
      <c r="B75" s="107">
        <f>'Tax Invoice'!D71</f>
        <v>2</v>
      </c>
      <c r="C75" s="10" t="s">
        <v>763</v>
      </c>
      <c r="D75" s="10" t="s">
        <v>763</v>
      </c>
      <c r="E75" s="118" t="s">
        <v>25</v>
      </c>
      <c r="F75" s="146" t="s">
        <v>673</v>
      </c>
      <c r="G75" s="147"/>
      <c r="H75" s="11" t="s">
        <v>764</v>
      </c>
      <c r="I75" s="14">
        <f t="shared" si="2"/>
        <v>20.51</v>
      </c>
      <c r="J75" s="14">
        <v>20.51</v>
      </c>
      <c r="K75" s="109">
        <f t="shared" si="3"/>
        <v>41.02</v>
      </c>
      <c r="L75" s="115"/>
    </row>
    <row r="76" spans="1:12" ht="12.75" customHeight="1">
      <c r="A76" s="114"/>
      <c r="B76" s="107">
        <f>'Tax Invoice'!D72</f>
        <v>3</v>
      </c>
      <c r="C76" s="10" t="s">
        <v>765</v>
      </c>
      <c r="D76" s="10" t="s">
        <v>765</v>
      </c>
      <c r="E76" s="118" t="s">
        <v>23</v>
      </c>
      <c r="F76" s="146" t="s">
        <v>673</v>
      </c>
      <c r="G76" s="147"/>
      <c r="H76" s="11" t="s">
        <v>766</v>
      </c>
      <c r="I76" s="14">
        <f t="shared" si="2"/>
        <v>20.51</v>
      </c>
      <c r="J76" s="14">
        <v>20.51</v>
      </c>
      <c r="K76" s="109">
        <f t="shared" si="3"/>
        <v>61.53</v>
      </c>
      <c r="L76" s="115"/>
    </row>
    <row r="77" spans="1:12" ht="12.75" customHeight="1">
      <c r="A77" s="114"/>
      <c r="B77" s="107">
        <f>'Tax Invoice'!D73</f>
        <v>3</v>
      </c>
      <c r="C77" s="10" t="s">
        <v>765</v>
      </c>
      <c r="D77" s="10" t="s">
        <v>765</v>
      </c>
      <c r="E77" s="118" t="s">
        <v>25</v>
      </c>
      <c r="F77" s="146" t="s">
        <v>673</v>
      </c>
      <c r="G77" s="147"/>
      <c r="H77" s="11" t="s">
        <v>766</v>
      </c>
      <c r="I77" s="14">
        <f t="shared" si="2"/>
        <v>20.51</v>
      </c>
      <c r="J77" s="14">
        <v>20.51</v>
      </c>
      <c r="K77" s="109">
        <f t="shared" si="3"/>
        <v>61.53</v>
      </c>
      <c r="L77" s="115"/>
    </row>
    <row r="78" spans="1:12" ht="24" customHeight="1">
      <c r="A78" s="114"/>
      <c r="B78" s="107">
        <f>'Tax Invoice'!D74</f>
        <v>2</v>
      </c>
      <c r="C78" s="10" t="s">
        <v>653</v>
      </c>
      <c r="D78" s="10" t="s">
        <v>653</v>
      </c>
      <c r="E78" s="118" t="s">
        <v>25</v>
      </c>
      <c r="F78" s="146" t="s">
        <v>673</v>
      </c>
      <c r="G78" s="147"/>
      <c r="H78" s="11" t="s">
        <v>655</v>
      </c>
      <c r="I78" s="14">
        <f t="shared" si="2"/>
        <v>20.51</v>
      </c>
      <c r="J78" s="14">
        <v>20.51</v>
      </c>
      <c r="K78" s="109">
        <f t="shared" si="3"/>
        <v>41.02</v>
      </c>
      <c r="L78" s="115"/>
    </row>
    <row r="79" spans="1:12" ht="36" customHeight="1">
      <c r="A79" s="114"/>
      <c r="B79" s="107">
        <f>'Tax Invoice'!D75</f>
        <v>1</v>
      </c>
      <c r="C79" s="10" t="s">
        <v>767</v>
      </c>
      <c r="D79" s="10" t="s">
        <v>767</v>
      </c>
      <c r="E79" s="118" t="s">
        <v>26</v>
      </c>
      <c r="F79" s="146" t="s">
        <v>107</v>
      </c>
      <c r="G79" s="147"/>
      <c r="H79" s="11" t="s">
        <v>813</v>
      </c>
      <c r="I79" s="14">
        <f t="shared" si="2"/>
        <v>70.56</v>
      </c>
      <c r="J79" s="14">
        <v>70.56</v>
      </c>
      <c r="K79" s="109">
        <f t="shared" si="3"/>
        <v>70.56</v>
      </c>
      <c r="L79" s="115"/>
    </row>
    <row r="80" spans="1:12" ht="36" customHeight="1">
      <c r="A80" s="114"/>
      <c r="B80" s="107">
        <f>'Tax Invoice'!D76</f>
        <v>14</v>
      </c>
      <c r="C80" s="10" t="s">
        <v>768</v>
      </c>
      <c r="D80" s="10" t="s">
        <v>768</v>
      </c>
      <c r="E80" s="118" t="s">
        <v>26</v>
      </c>
      <c r="F80" s="146" t="s">
        <v>107</v>
      </c>
      <c r="G80" s="147"/>
      <c r="H80" s="11" t="s">
        <v>814</v>
      </c>
      <c r="I80" s="14">
        <f t="shared" si="2"/>
        <v>55.96</v>
      </c>
      <c r="J80" s="14">
        <v>55.96</v>
      </c>
      <c r="K80" s="109">
        <f t="shared" si="3"/>
        <v>783.44</v>
      </c>
      <c r="L80" s="115"/>
    </row>
    <row r="81" spans="1:12" ht="36" customHeight="1">
      <c r="A81" s="114"/>
      <c r="B81" s="107">
        <f>'Tax Invoice'!D77</f>
        <v>2</v>
      </c>
      <c r="C81" s="10" t="s">
        <v>769</v>
      </c>
      <c r="D81" s="10" t="s">
        <v>769</v>
      </c>
      <c r="E81" s="118" t="s">
        <v>26</v>
      </c>
      <c r="F81" s="146" t="s">
        <v>107</v>
      </c>
      <c r="G81" s="147"/>
      <c r="H81" s="11" t="s">
        <v>770</v>
      </c>
      <c r="I81" s="14">
        <f t="shared" si="2"/>
        <v>70.209999999999994</v>
      </c>
      <c r="J81" s="14">
        <v>70.209999999999994</v>
      </c>
      <c r="K81" s="109">
        <f t="shared" si="3"/>
        <v>140.41999999999999</v>
      </c>
      <c r="L81" s="115"/>
    </row>
    <row r="82" spans="1:12" ht="12.75" customHeight="1">
      <c r="A82" s="114"/>
      <c r="B82" s="107">
        <f>'Tax Invoice'!D78</f>
        <v>4</v>
      </c>
      <c r="C82" s="10" t="s">
        <v>771</v>
      </c>
      <c r="D82" s="10" t="s">
        <v>798</v>
      </c>
      <c r="E82" s="118" t="s">
        <v>745</v>
      </c>
      <c r="F82" s="146" t="s">
        <v>636</v>
      </c>
      <c r="G82" s="147"/>
      <c r="H82" s="11" t="s">
        <v>772</v>
      </c>
      <c r="I82" s="14">
        <f t="shared" si="2"/>
        <v>17.03</v>
      </c>
      <c r="J82" s="14">
        <v>17.03</v>
      </c>
      <c r="K82" s="109">
        <f t="shared" si="3"/>
        <v>68.12</v>
      </c>
      <c r="L82" s="115"/>
    </row>
    <row r="83" spans="1:12" ht="12.75" customHeight="1">
      <c r="A83" s="114"/>
      <c r="B83" s="107">
        <f>'Tax Invoice'!D79</f>
        <v>6</v>
      </c>
      <c r="C83" s="10" t="s">
        <v>771</v>
      </c>
      <c r="D83" s="10" t="s">
        <v>798</v>
      </c>
      <c r="E83" s="118" t="s">
        <v>745</v>
      </c>
      <c r="F83" s="146" t="s">
        <v>637</v>
      </c>
      <c r="G83" s="147"/>
      <c r="H83" s="11" t="s">
        <v>772</v>
      </c>
      <c r="I83" s="14">
        <f t="shared" si="2"/>
        <v>17.03</v>
      </c>
      <c r="J83" s="14">
        <v>17.03</v>
      </c>
      <c r="K83" s="109">
        <f t="shared" si="3"/>
        <v>102.18</v>
      </c>
      <c r="L83" s="115"/>
    </row>
    <row r="84" spans="1:12" ht="12.75" customHeight="1">
      <c r="A84" s="114"/>
      <c r="B84" s="107">
        <f>'Tax Invoice'!D80</f>
        <v>6</v>
      </c>
      <c r="C84" s="10" t="s">
        <v>771</v>
      </c>
      <c r="D84" s="10" t="s">
        <v>798</v>
      </c>
      <c r="E84" s="118" t="s">
        <v>745</v>
      </c>
      <c r="F84" s="146" t="s">
        <v>638</v>
      </c>
      <c r="G84" s="147"/>
      <c r="H84" s="11" t="s">
        <v>772</v>
      </c>
      <c r="I84" s="14">
        <f t="shared" si="2"/>
        <v>17.03</v>
      </c>
      <c r="J84" s="14">
        <v>17.03</v>
      </c>
      <c r="K84" s="109">
        <f t="shared" si="3"/>
        <v>102.18</v>
      </c>
      <c r="L84" s="115"/>
    </row>
    <row r="85" spans="1:12" ht="12.75" customHeight="1">
      <c r="A85" s="114"/>
      <c r="B85" s="107">
        <f>'Tax Invoice'!D81</f>
        <v>2</v>
      </c>
      <c r="C85" s="10" t="s">
        <v>771</v>
      </c>
      <c r="D85" s="10" t="s">
        <v>799</v>
      </c>
      <c r="E85" s="118" t="s">
        <v>747</v>
      </c>
      <c r="F85" s="146" t="s">
        <v>637</v>
      </c>
      <c r="G85" s="147"/>
      <c r="H85" s="11" t="s">
        <v>772</v>
      </c>
      <c r="I85" s="14">
        <f t="shared" si="2"/>
        <v>18.420000000000002</v>
      </c>
      <c r="J85" s="14">
        <v>18.420000000000002</v>
      </c>
      <c r="K85" s="109">
        <f t="shared" si="3"/>
        <v>36.840000000000003</v>
      </c>
      <c r="L85" s="115"/>
    </row>
    <row r="86" spans="1:12" ht="12.75" customHeight="1">
      <c r="A86" s="114"/>
      <c r="B86" s="107">
        <f>'Tax Invoice'!D82</f>
        <v>2</v>
      </c>
      <c r="C86" s="10" t="s">
        <v>771</v>
      </c>
      <c r="D86" s="10" t="s">
        <v>799</v>
      </c>
      <c r="E86" s="118" t="s">
        <v>747</v>
      </c>
      <c r="F86" s="146" t="s">
        <v>638</v>
      </c>
      <c r="G86" s="147"/>
      <c r="H86" s="11" t="s">
        <v>772</v>
      </c>
      <c r="I86" s="14">
        <f t="shared" ref="I86:I107" si="4">ROUNDUP(J86*$N$1,2)</f>
        <v>18.420000000000002</v>
      </c>
      <c r="J86" s="14">
        <v>18.420000000000002</v>
      </c>
      <c r="K86" s="109">
        <f t="shared" ref="K86:K107" si="5">I86*B86</f>
        <v>36.840000000000003</v>
      </c>
      <c r="L86" s="115"/>
    </row>
    <row r="87" spans="1:12" ht="12.75" customHeight="1">
      <c r="A87" s="114"/>
      <c r="B87" s="107">
        <f>'Tax Invoice'!D83</f>
        <v>2</v>
      </c>
      <c r="C87" s="10" t="s">
        <v>771</v>
      </c>
      <c r="D87" s="10" t="s">
        <v>800</v>
      </c>
      <c r="E87" s="118" t="s">
        <v>748</v>
      </c>
      <c r="F87" s="146" t="s">
        <v>637</v>
      </c>
      <c r="G87" s="147"/>
      <c r="H87" s="11" t="s">
        <v>772</v>
      </c>
      <c r="I87" s="14">
        <f t="shared" si="4"/>
        <v>19.809999999999999</v>
      </c>
      <c r="J87" s="14">
        <v>19.809999999999999</v>
      </c>
      <c r="K87" s="109">
        <f t="shared" si="5"/>
        <v>39.619999999999997</v>
      </c>
      <c r="L87" s="115"/>
    </row>
    <row r="88" spans="1:12" ht="12.75" customHeight="1">
      <c r="A88" s="114"/>
      <c r="B88" s="107">
        <f>'Tax Invoice'!D84</f>
        <v>2</v>
      </c>
      <c r="C88" s="10" t="s">
        <v>771</v>
      </c>
      <c r="D88" s="10" t="s">
        <v>800</v>
      </c>
      <c r="E88" s="118" t="s">
        <v>748</v>
      </c>
      <c r="F88" s="146" t="s">
        <v>638</v>
      </c>
      <c r="G88" s="147"/>
      <c r="H88" s="11" t="s">
        <v>772</v>
      </c>
      <c r="I88" s="14">
        <f t="shared" si="4"/>
        <v>19.809999999999999</v>
      </c>
      <c r="J88" s="14">
        <v>19.809999999999999</v>
      </c>
      <c r="K88" s="109">
        <f t="shared" si="5"/>
        <v>39.619999999999997</v>
      </c>
      <c r="L88" s="115"/>
    </row>
    <row r="89" spans="1:12" ht="12.75" customHeight="1">
      <c r="A89" s="114"/>
      <c r="B89" s="107">
        <f>'Tax Invoice'!D85</f>
        <v>2</v>
      </c>
      <c r="C89" s="10" t="s">
        <v>771</v>
      </c>
      <c r="D89" s="10" t="s">
        <v>801</v>
      </c>
      <c r="E89" s="118" t="s">
        <v>773</v>
      </c>
      <c r="F89" s="146" t="s">
        <v>637</v>
      </c>
      <c r="G89" s="147"/>
      <c r="H89" s="11" t="s">
        <v>772</v>
      </c>
      <c r="I89" s="14">
        <f t="shared" si="4"/>
        <v>21.2</v>
      </c>
      <c r="J89" s="14">
        <v>21.2</v>
      </c>
      <c r="K89" s="109">
        <f t="shared" si="5"/>
        <v>42.4</v>
      </c>
      <c r="L89" s="115"/>
    </row>
    <row r="90" spans="1:12" ht="12.75" customHeight="1">
      <c r="A90" s="114"/>
      <c r="B90" s="107">
        <f>'Tax Invoice'!D86</f>
        <v>2</v>
      </c>
      <c r="C90" s="10" t="s">
        <v>771</v>
      </c>
      <c r="D90" s="10" t="s">
        <v>801</v>
      </c>
      <c r="E90" s="118" t="s">
        <v>773</v>
      </c>
      <c r="F90" s="146" t="s">
        <v>638</v>
      </c>
      <c r="G90" s="147"/>
      <c r="H90" s="11" t="s">
        <v>772</v>
      </c>
      <c r="I90" s="14">
        <f t="shared" si="4"/>
        <v>21.2</v>
      </c>
      <c r="J90" s="14">
        <v>21.2</v>
      </c>
      <c r="K90" s="109">
        <f t="shared" si="5"/>
        <v>42.4</v>
      </c>
      <c r="L90" s="115"/>
    </row>
    <row r="91" spans="1:12" ht="12.75" customHeight="1">
      <c r="A91" s="114"/>
      <c r="B91" s="107">
        <f>'Tax Invoice'!D87</f>
        <v>2</v>
      </c>
      <c r="C91" s="10" t="s">
        <v>771</v>
      </c>
      <c r="D91" s="10" t="s">
        <v>802</v>
      </c>
      <c r="E91" s="118" t="s">
        <v>774</v>
      </c>
      <c r="F91" s="146" t="s">
        <v>637</v>
      </c>
      <c r="G91" s="147"/>
      <c r="H91" s="11" t="s">
        <v>772</v>
      </c>
      <c r="I91" s="14">
        <f t="shared" si="4"/>
        <v>22.59</v>
      </c>
      <c r="J91" s="14">
        <v>22.59</v>
      </c>
      <c r="K91" s="109">
        <f t="shared" si="5"/>
        <v>45.18</v>
      </c>
      <c r="L91" s="115"/>
    </row>
    <row r="92" spans="1:12" ht="12.75" customHeight="1">
      <c r="A92" s="114"/>
      <c r="B92" s="107">
        <f>'Tax Invoice'!D88</f>
        <v>2</v>
      </c>
      <c r="C92" s="10" t="s">
        <v>771</v>
      </c>
      <c r="D92" s="10" t="s">
        <v>802</v>
      </c>
      <c r="E92" s="118" t="s">
        <v>774</v>
      </c>
      <c r="F92" s="146" t="s">
        <v>638</v>
      </c>
      <c r="G92" s="147"/>
      <c r="H92" s="11" t="s">
        <v>772</v>
      </c>
      <c r="I92" s="14">
        <f t="shared" si="4"/>
        <v>22.59</v>
      </c>
      <c r="J92" s="14">
        <v>22.59</v>
      </c>
      <c r="K92" s="109">
        <f t="shared" si="5"/>
        <v>45.18</v>
      </c>
      <c r="L92" s="115"/>
    </row>
    <row r="93" spans="1:12" ht="12.75" customHeight="1">
      <c r="A93" s="114"/>
      <c r="B93" s="107">
        <f>'Tax Invoice'!D89</f>
        <v>2</v>
      </c>
      <c r="C93" s="10" t="s">
        <v>771</v>
      </c>
      <c r="D93" s="10" t="s">
        <v>803</v>
      </c>
      <c r="E93" s="118" t="s">
        <v>749</v>
      </c>
      <c r="F93" s="146" t="s">
        <v>636</v>
      </c>
      <c r="G93" s="147"/>
      <c r="H93" s="11" t="s">
        <v>772</v>
      </c>
      <c r="I93" s="14">
        <f t="shared" si="4"/>
        <v>23.98</v>
      </c>
      <c r="J93" s="14">
        <v>23.98</v>
      </c>
      <c r="K93" s="109">
        <f t="shared" si="5"/>
        <v>47.96</v>
      </c>
      <c r="L93" s="115"/>
    </row>
    <row r="94" spans="1:12" ht="12.75" customHeight="1">
      <c r="A94" s="114"/>
      <c r="B94" s="107">
        <f>'Tax Invoice'!D90</f>
        <v>4</v>
      </c>
      <c r="C94" s="10" t="s">
        <v>771</v>
      </c>
      <c r="D94" s="10" t="s">
        <v>803</v>
      </c>
      <c r="E94" s="118" t="s">
        <v>749</v>
      </c>
      <c r="F94" s="146" t="s">
        <v>637</v>
      </c>
      <c r="G94" s="147"/>
      <c r="H94" s="11" t="s">
        <v>772</v>
      </c>
      <c r="I94" s="14">
        <f t="shared" si="4"/>
        <v>23.98</v>
      </c>
      <c r="J94" s="14">
        <v>23.98</v>
      </c>
      <c r="K94" s="109">
        <f t="shared" si="5"/>
        <v>95.92</v>
      </c>
      <c r="L94" s="115"/>
    </row>
    <row r="95" spans="1:12" ht="12.75" customHeight="1">
      <c r="A95" s="114"/>
      <c r="B95" s="107">
        <f>'Tax Invoice'!D91</f>
        <v>4</v>
      </c>
      <c r="C95" s="10" t="s">
        <v>771</v>
      </c>
      <c r="D95" s="10" t="s">
        <v>803</v>
      </c>
      <c r="E95" s="118" t="s">
        <v>749</v>
      </c>
      <c r="F95" s="146" t="s">
        <v>638</v>
      </c>
      <c r="G95" s="147"/>
      <c r="H95" s="11" t="s">
        <v>772</v>
      </c>
      <c r="I95" s="14">
        <f t="shared" si="4"/>
        <v>23.98</v>
      </c>
      <c r="J95" s="14">
        <v>23.98</v>
      </c>
      <c r="K95" s="109">
        <f t="shared" si="5"/>
        <v>95.92</v>
      </c>
      <c r="L95" s="115"/>
    </row>
    <row r="96" spans="1:12" ht="12.75" customHeight="1">
      <c r="A96" s="114"/>
      <c r="B96" s="107">
        <f>'Tax Invoice'!D92</f>
        <v>2</v>
      </c>
      <c r="C96" s="10" t="s">
        <v>771</v>
      </c>
      <c r="D96" s="10" t="s">
        <v>804</v>
      </c>
      <c r="E96" s="118" t="s">
        <v>750</v>
      </c>
      <c r="F96" s="146" t="s">
        <v>637</v>
      </c>
      <c r="G96" s="147"/>
      <c r="H96" s="11" t="s">
        <v>772</v>
      </c>
      <c r="I96" s="14">
        <f t="shared" si="4"/>
        <v>25.72</v>
      </c>
      <c r="J96" s="14">
        <v>25.72</v>
      </c>
      <c r="K96" s="109">
        <f t="shared" si="5"/>
        <v>51.44</v>
      </c>
      <c r="L96" s="115"/>
    </row>
    <row r="97" spans="1:12" ht="12.75" customHeight="1">
      <c r="A97" s="114"/>
      <c r="B97" s="107">
        <f>'Tax Invoice'!D93</f>
        <v>2</v>
      </c>
      <c r="C97" s="10" t="s">
        <v>771</v>
      </c>
      <c r="D97" s="10" t="s">
        <v>804</v>
      </c>
      <c r="E97" s="118" t="s">
        <v>750</v>
      </c>
      <c r="F97" s="146" t="s">
        <v>638</v>
      </c>
      <c r="G97" s="147"/>
      <c r="H97" s="11" t="s">
        <v>772</v>
      </c>
      <c r="I97" s="14">
        <f t="shared" si="4"/>
        <v>25.72</v>
      </c>
      <c r="J97" s="14">
        <v>25.72</v>
      </c>
      <c r="K97" s="109">
        <f t="shared" si="5"/>
        <v>51.44</v>
      </c>
      <c r="L97" s="115"/>
    </row>
    <row r="98" spans="1:12" ht="12.75" customHeight="1">
      <c r="A98" s="114"/>
      <c r="B98" s="107">
        <f>'Tax Invoice'!D94</f>
        <v>2</v>
      </c>
      <c r="C98" s="10" t="s">
        <v>771</v>
      </c>
      <c r="D98" s="10" t="s">
        <v>805</v>
      </c>
      <c r="E98" s="118" t="s">
        <v>751</v>
      </c>
      <c r="F98" s="146" t="s">
        <v>637</v>
      </c>
      <c r="G98" s="147"/>
      <c r="H98" s="11" t="s">
        <v>772</v>
      </c>
      <c r="I98" s="14">
        <f t="shared" si="4"/>
        <v>27.81</v>
      </c>
      <c r="J98" s="14">
        <v>27.81</v>
      </c>
      <c r="K98" s="109">
        <f t="shared" si="5"/>
        <v>55.62</v>
      </c>
      <c r="L98" s="115"/>
    </row>
    <row r="99" spans="1:12" ht="12.75" customHeight="1">
      <c r="A99" s="114"/>
      <c r="B99" s="107">
        <f>'Tax Invoice'!D95</f>
        <v>2</v>
      </c>
      <c r="C99" s="10" t="s">
        <v>771</v>
      </c>
      <c r="D99" s="10" t="s">
        <v>805</v>
      </c>
      <c r="E99" s="118" t="s">
        <v>751</v>
      </c>
      <c r="F99" s="146" t="s">
        <v>638</v>
      </c>
      <c r="G99" s="147"/>
      <c r="H99" s="11" t="s">
        <v>772</v>
      </c>
      <c r="I99" s="14">
        <f t="shared" si="4"/>
        <v>27.81</v>
      </c>
      <c r="J99" s="14">
        <v>27.81</v>
      </c>
      <c r="K99" s="109">
        <f t="shared" si="5"/>
        <v>55.62</v>
      </c>
      <c r="L99" s="115"/>
    </row>
    <row r="100" spans="1:12" ht="12.75" customHeight="1">
      <c r="A100" s="114"/>
      <c r="B100" s="107">
        <f>'Tax Invoice'!D96</f>
        <v>2</v>
      </c>
      <c r="C100" s="10" t="s">
        <v>775</v>
      </c>
      <c r="D100" s="10" t="s">
        <v>775</v>
      </c>
      <c r="E100" s="118" t="s">
        <v>23</v>
      </c>
      <c r="F100" s="146"/>
      <c r="G100" s="147"/>
      <c r="H100" s="11" t="s">
        <v>776</v>
      </c>
      <c r="I100" s="14">
        <f t="shared" si="4"/>
        <v>34.409999999999997</v>
      </c>
      <c r="J100" s="14">
        <v>34.409999999999997</v>
      </c>
      <c r="K100" s="109">
        <f t="shared" si="5"/>
        <v>68.819999999999993</v>
      </c>
      <c r="L100" s="115"/>
    </row>
    <row r="101" spans="1:12" ht="36" customHeight="1">
      <c r="A101" s="114"/>
      <c r="B101" s="107">
        <f>'Tax Invoice'!D97</f>
        <v>2</v>
      </c>
      <c r="C101" s="10" t="s">
        <v>777</v>
      </c>
      <c r="D101" s="10" t="s">
        <v>806</v>
      </c>
      <c r="E101" s="118" t="s">
        <v>778</v>
      </c>
      <c r="F101" s="146" t="s">
        <v>239</v>
      </c>
      <c r="G101" s="147"/>
      <c r="H101" s="11" t="s">
        <v>779</v>
      </c>
      <c r="I101" s="14">
        <f t="shared" si="4"/>
        <v>69.17</v>
      </c>
      <c r="J101" s="14">
        <v>69.17</v>
      </c>
      <c r="K101" s="109">
        <f t="shared" si="5"/>
        <v>138.34</v>
      </c>
      <c r="L101" s="115"/>
    </row>
    <row r="102" spans="1:12" ht="24" customHeight="1">
      <c r="A102" s="114"/>
      <c r="B102" s="107">
        <f>'Tax Invoice'!D98</f>
        <v>4</v>
      </c>
      <c r="C102" s="10" t="s">
        <v>780</v>
      </c>
      <c r="D102" s="10" t="s">
        <v>780</v>
      </c>
      <c r="E102" s="118" t="s">
        <v>25</v>
      </c>
      <c r="F102" s="146" t="s">
        <v>781</v>
      </c>
      <c r="G102" s="147"/>
      <c r="H102" s="11" t="s">
        <v>782</v>
      </c>
      <c r="I102" s="14">
        <f t="shared" si="4"/>
        <v>51.1</v>
      </c>
      <c r="J102" s="14">
        <v>51.1</v>
      </c>
      <c r="K102" s="109">
        <f t="shared" si="5"/>
        <v>204.4</v>
      </c>
      <c r="L102" s="115"/>
    </row>
    <row r="103" spans="1:12" ht="24" customHeight="1">
      <c r="A103" s="114"/>
      <c r="B103" s="107">
        <f>'Tax Invoice'!D99</f>
        <v>12</v>
      </c>
      <c r="C103" s="10" t="s">
        <v>780</v>
      </c>
      <c r="D103" s="10" t="s">
        <v>780</v>
      </c>
      <c r="E103" s="118" t="s">
        <v>26</v>
      </c>
      <c r="F103" s="146" t="s">
        <v>781</v>
      </c>
      <c r="G103" s="147"/>
      <c r="H103" s="11" t="s">
        <v>782</v>
      </c>
      <c r="I103" s="14">
        <f t="shared" si="4"/>
        <v>51.1</v>
      </c>
      <c r="J103" s="14">
        <v>51.1</v>
      </c>
      <c r="K103" s="109">
        <f t="shared" si="5"/>
        <v>613.20000000000005</v>
      </c>
      <c r="L103" s="115"/>
    </row>
    <row r="104" spans="1:12" ht="24" customHeight="1">
      <c r="A104" s="114"/>
      <c r="B104" s="107">
        <f>'Tax Invoice'!D100</f>
        <v>2</v>
      </c>
      <c r="C104" s="10" t="s">
        <v>783</v>
      </c>
      <c r="D104" s="10" t="s">
        <v>783</v>
      </c>
      <c r="E104" s="118" t="s">
        <v>273</v>
      </c>
      <c r="F104" s="146" t="s">
        <v>25</v>
      </c>
      <c r="G104" s="147"/>
      <c r="H104" s="11" t="s">
        <v>784</v>
      </c>
      <c r="I104" s="14">
        <f t="shared" si="4"/>
        <v>58.74</v>
      </c>
      <c r="J104" s="14">
        <v>58.74</v>
      </c>
      <c r="K104" s="109">
        <f t="shared" si="5"/>
        <v>117.48</v>
      </c>
      <c r="L104" s="115"/>
    </row>
    <row r="105" spans="1:12" ht="24" customHeight="1">
      <c r="A105" s="114"/>
      <c r="B105" s="107">
        <f>'Tax Invoice'!D101</f>
        <v>4</v>
      </c>
      <c r="C105" s="10" t="s">
        <v>785</v>
      </c>
      <c r="D105" s="10" t="s">
        <v>785</v>
      </c>
      <c r="E105" s="118" t="s">
        <v>271</v>
      </c>
      <c r="F105" s="146"/>
      <c r="G105" s="147"/>
      <c r="H105" s="11" t="s">
        <v>786</v>
      </c>
      <c r="I105" s="14">
        <f t="shared" si="4"/>
        <v>69.17</v>
      </c>
      <c r="J105" s="14">
        <v>69.17</v>
      </c>
      <c r="K105" s="109">
        <f t="shared" si="5"/>
        <v>276.68</v>
      </c>
      <c r="L105" s="115"/>
    </row>
    <row r="106" spans="1:12" ht="24" customHeight="1">
      <c r="A106" s="114"/>
      <c r="B106" s="107">
        <f>'Tax Invoice'!D102</f>
        <v>7</v>
      </c>
      <c r="C106" s="10" t="s">
        <v>787</v>
      </c>
      <c r="D106" s="10" t="s">
        <v>787</v>
      </c>
      <c r="E106" s="118" t="s">
        <v>107</v>
      </c>
      <c r="F106" s="146"/>
      <c r="G106" s="147"/>
      <c r="H106" s="11" t="s">
        <v>788</v>
      </c>
      <c r="I106" s="14">
        <f t="shared" si="4"/>
        <v>128.61000000000001</v>
      </c>
      <c r="J106" s="14">
        <v>128.61000000000001</v>
      </c>
      <c r="K106" s="109">
        <f t="shared" si="5"/>
        <v>900.2700000000001</v>
      </c>
      <c r="L106" s="115"/>
    </row>
    <row r="107" spans="1:12" ht="24" customHeight="1">
      <c r="A107" s="114"/>
      <c r="B107" s="108">
        <f>'Tax Invoice'!D103</f>
        <v>0</v>
      </c>
      <c r="C107" s="12" t="s">
        <v>787</v>
      </c>
      <c r="D107" s="12" t="s">
        <v>787</v>
      </c>
      <c r="E107" s="119" t="s">
        <v>210</v>
      </c>
      <c r="F107" s="158"/>
      <c r="G107" s="159"/>
      <c r="H107" s="13" t="s">
        <v>788</v>
      </c>
      <c r="I107" s="15">
        <f t="shared" si="4"/>
        <v>128.61000000000001</v>
      </c>
      <c r="J107" s="15">
        <v>128.61000000000001</v>
      </c>
      <c r="K107" s="110">
        <f t="shared" si="5"/>
        <v>0</v>
      </c>
      <c r="L107" s="115"/>
    </row>
    <row r="108" spans="1:12" ht="12.75" customHeight="1">
      <c r="A108" s="114"/>
      <c r="B108" s="126">
        <f>SUM(B22:B107)</f>
        <v>437</v>
      </c>
      <c r="C108" s="126" t="s">
        <v>144</v>
      </c>
      <c r="D108" s="126"/>
      <c r="E108" s="126"/>
      <c r="F108" s="126"/>
      <c r="G108" s="126"/>
      <c r="H108" s="126"/>
      <c r="I108" s="127" t="s">
        <v>255</v>
      </c>
      <c r="J108" s="127" t="s">
        <v>255</v>
      </c>
      <c r="K108" s="128">
        <f>SUM(K22:K107)</f>
        <v>9929.4800000000014</v>
      </c>
      <c r="L108" s="115"/>
    </row>
    <row r="109" spans="1:12" ht="12.75" customHeight="1">
      <c r="A109" s="114"/>
      <c r="B109" s="126"/>
      <c r="C109" s="126"/>
      <c r="D109" s="126"/>
      <c r="E109" s="126"/>
      <c r="F109" s="126"/>
      <c r="G109" s="126"/>
      <c r="H109" s="126"/>
      <c r="I109" s="127" t="s">
        <v>184</v>
      </c>
      <c r="J109" s="127" t="s">
        <v>184</v>
      </c>
      <c r="K109" s="128">
        <f>Invoice!J109</f>
        <v>-3971.7920000000008</v>
      </c>
      <c r="L109" s="115"/>
    </row>
    <row r="110" spans="1:12" ht="12.75" customHeight="1" outlineLevel="1">
      <c r="A110" s="114"/>
      <c r="B110" s="126"/>
      <c r="C110" s="126"/>
      <c r="D110" s="126"/>
      <c r="E110" s="126"/>
      <c r="F110" s="126"/>
      <c r="G110" s="126"/>
      <c r="H110" s="126"/>
      <c r="I110" s="127" t="s">
        <v>185</v>
      </c>
      <c r="J110" s="127" t="s">
        <v>185</v>
      </c>
      <c r="K110" s="128">
        <f>Invoice!J110</f>
        <v>0</v>
      </c>
      <c r="L110" s="115"/>
    </row>
    <row r="111" spans="1:12" ht="12.75" customHeight="1">
      <c r="A111" s="114"/>
      <c r="B111" s="126"/>
      <c r="C111" s="126"/>
      <c r="D111" s="126"/>
      <c r="E111" s="126"/>
      <c r="F111" s="126"/>
      <c r="G111" s="126"/>
      <c r="H111" s="126"/>
      <c r="I111" s="127" t="s">
        <v>257</v>
      </c>
      <c r="J111" s="127" t="s">
        <v>257</v>
      </c>
      <c r="K111" s="128">
        <f>SUM(K108:K110)</f>
        <v>5957.6880000000001</v>
      </c>
      <c r="L111" s="115"/>
    </row>
    <row r="112" spans="1:12" ht="12.75" customHeight="1">
      <c r="A112" s="6"/>
      <c r="B112" s="7"/>
      <c r="C112" s="7"/>
      <c r="D112" s="7"/>
      <c r="E112" s="7"/>
      <c r="F112" s="7"/>
      <c r="G112" s="7"/>
      <c r="H112" s="7" t="s">
        <v>807</v>
      </c>
      <c r="I112" s="7"/>
      <c r="J112" s="7"/>
      <c r="K112" s="7"/>
      <c r="L112" s="8"/>
    </row>
    <row r="113" ht="12.75" customHeight="1"/>
    <row r="114" ht="12.75" customHeight="1"/>
    <row r="115" ht="12.75" customHeight="1"/>
    <row r="116" ht="12.75" customHeight="1"/>
    <row r="117" ht="12.75" customHeight="1"/>
    <row r="118" ht="12.75" customHeight="1"/>
    <row r="119" ht="12.75" customHeight="1"/>
  </sheetData>
  <mergeCells count="90">
    <mergeCell ref="F20:G20"/>
    <mergeCell ref="F21:G21"/>
    <mergeCell ref="F22:G22"/>
    <mergeCell ref="K10:K11"/>
    <mergeCell ref="K14:K15"/>
    <mergeCell ref="F33:G33"/>
    <mergeCell ref="F34:G34"/>
    <mergeCell ref="F30:G30"/>
    <mergeCell ref="F31:G31"/>
    <mergeCell ref="F32:G32"/>
    <mergeCell ref="F24:G24"/>
    <mergeCell ref="F25:G25"/>
    <mergeCell ref="F23:G23"/>
    <mergeCell ref="F28:G28"/>
    <mergeCell ref="F29:G29"/>
    <mergeCell ref="F26:G26"/>
    <mergeCell ref="F27:G27"/>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5:G105"/>
    <mergeCell ref="F106:G106"/>
    <mergeCell ref="F107:G107"/>
    <mergeCell ref="F100:G100"/>
    <mergeCell ref="F101:G101"/>
    <mergeCell ref="F102:G102"/>
    <mergeCell ref="F103:G103"/>
    <mergeCell ref="F104:G10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103"/>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10058.090000000002</v>
      </c>
      <c r="O2" s="21" t="s">
        <v>259</v>
      </c>
    </row>
    <row r="3" spans="1:15" s="21" customFormat="1" ht="15" customHeight="1" thickBot="1">
      <c r="A3" s="22" t="s">
        <v>151</v>
      </c>
      <c r="G3" s="28">
        <f>Invoice!J14</f>
        <v>45264</v>
      </c>
      <c r="H3" s="29"/>
      <c r="N3" s="21">
        <v>10058.090000000002</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95" t="s">
        <v>276</v>
      </c>
      <c r="L10" s="35" t="s">
        <v>276</v>
      </c>
      <c r="M10" s="21">
        <v>1</v>
      </c>
    </row>
    <row r="11" spans="1:15" s="21" customFormat="1" ht="15.75" thickBot="1">
      <c r="A11" s="41" t="str">
        <f>'Copy paste to Here'!G11</f>
        <v>Sam4 Kong4</v>
      </c>
      <c r="B11" s="42"/>
      <c r="C11" s="42"/>
      <c r="D11" s="42"/>
      <c r="F11" s="43" t="str">
        <f>'Copy paste to Here'!B11</f>
        <v>Sam4 Kong4</v>
      </c>
      <c r="G11" s="44"/>
      <c r="H11" s="45"/>
      <c r="K11" s="93" t="s">
        <v>158</v>
      </c>
      <c r="L11" s="46" t="s">
        <v>159</v>
      </c>
      <c r="M11" s="21">
        <f>VLOOKUP(G3,[1]Sheet1!$A$9:$I$7290,2,FALSE)</f>
        <v>34.65</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93" t="s">
        <v>160</v>
      </c>
      <c r="L12" s="46" t="s">
        <v>133</v>
      </c>
      <c r="M12" s="21">
        <f>VLOOKUP(G3,[1]Sheet1!$A$9:$I$7290,3,FALSE)</f>
        <v>37.47</v>
      </c>
    </row>
    <row r="13" spans="1:15" s="21" customFormat="1" ht="15.75" thickBot="1">
      <c r="A13" s="41" t="str">
        <f>'Copy paste to Here'!G13</f>
        <v>10500 Bangkok</v>
      </c>
      <c r="B13" s="42"/>
      <c r="C13" s="42"/>
      <c r="D13" s="42"/>
      <c r="E13" s="111" t="s">
        <v>276</v>
      </c>
      <c r="F13" s="43" t="str">
        <f>'Copy paste to Here'!B13</f>
        <v>10500 Bangkok</v>
      </c>
      <c r="G13" s="44"/>
      <c r="H13" s="45"/>
      <c r="K13" s="93" t="s">
        <v>161</v>
      </c>
      <c r="L13" s="46" t="s">
        <v>162</v>
      </c>
      <c r="M13" s="113">
        <f>VLOOKUP(G3,[1]Sheet1!$A$9:$I$7290,4,FALSE)</f>
        <v>43.67</v>
      </c>
    </row>
    <row r="14" spans="1:15" s="21" customFormat="1" ht="15.75" thickBot="1">
      <c r="A14" s="41" t="str">
        <f>'Copy paste to Here'!G14</f>
        <v>Thailand</v>
      </c>
      <c r="B14" s="42"/>
      <c r="C14" s="42"/>
      <c r="D14" s="42"/>
      <c r="E14" s="111">
        <f>VLOOKUP(J9,$L$10:$M$17,2,FALSE)</f>
        <v>1</v>
      </c>
      <c r="F14" s="43" t="str">
        <f>'Copy paste to Here'!B14</f>
        <v>Thailand</v>
      </c>
      <c r="G14" s="44"/>
      <c r="H14" s="45"/>
      <c r="K14" s="93" t="s">
        <v>163</v>
      </c>
      <c r="L14" s="46" t="s">
        <v>164</v>
      </c>
      <c r="M14" s="21">
        <f>VLOOKUP(G3,[1]Sheet1!$A$9:$I$7290,5,FALSE)</f>
        <v>22.74</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25.46</v>
      </c>
    </row>
    <row r="16" spans="1:15" s="21" customFormat="1" ht="13.7" customHeight="1" thickBot="1">
      <c r="A16" s="52"/>
      <c r="K16" s="94" t="s">
        <v>167</v>
      </c>
      <c r="L16" s="51" t="s">
        <v>168</v>
      </c>
      <c r="M16" s="21">
        <f>VLOOKUP(G3,[1]Sheet1!$A$9:$I$7290,7,FALSE)</f>
        <v>21.21</v>
      </c>
    </row>
    <row r="17" spans="1:13" s="21" customFormat="1" ht="13.5" thickBot="1">
      <c r="A17" s="53" t="s">
        <v>169</v>
      </c>
      <c r="B17" s="54" t="s">
        <v>170</v>
      </c>
      <c r="C17" s="54" t="s">
        <v>284</v>
      </c>
      <c r="D17" s="55" t="s">
        <v>198</v>
      </c>
      <c r="E17" s="55" t="s">
        <v>261</v>
      </c>
      <c r="F17" s="55" t="str">
        <f>CONCATENATE("Amount ",,J9)</f>
        <v>Amount THB</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Acrylic eyebrow banana, 16g (1.2mm) with two 3mm balls - length 5/16'' (8mm) &amp; Color: Purple  &amp;  </v>
      </c>
      <c r="B18" s="57" t="str">
        <f>'Copy paste to Here'!C22</f>
        <v>ABNEVB</v>
      </c>
      <c r="C18" s="57" t="s">
        <v>716</v>
      </c>
      <c r="D18" s="58">
        <f>Invoice!B22</f>
        <v>2</v>
      </c>
      <c r="E18" s="59">
        <f>'Shipping Invoice'!J22*$N$1</f>
        <v>5.91</v>
      </c>
      <c r="F18" s="59">
        <f>D18*E18</f>
        <v>11.82</v>
      </c>
      <c r="G18" s="60">
        <f>E18*$E$14</f>
        <v>5.91</v>
      </c>
      <c r="H18" s="61">
        <f>D18*G18</f>
        <v>11.82</v>
      </c>
    </row>
    <row r="19" spans="1:13" s="62" customFormat="1" ht="24">
      <c r="A19" s="112" t="str">
        <f>IF((LEN('Copy paste to Here'!G23))&gt;5,((CONCATENATE('Copy paste to Here'!G23," &amp; ",'Copy paste to Here'!D23,"  &amp;  ",'Copy paste to Here'!E23))),"Empty Cell")</f>
        <v xml:space="preserve">Flexible acrylic belly banana, 14g (1.6mm) with 5 &amp; 8mm solid colored acrylic balls - length 3/8'' (10mm) &amp; Color: Black  &amp;  </v>
      </c>
      <c r="B19" s="57" t="str">
        <f>'Copy paste to Here'!C23</f>
        <v>ABNSA</v>
      </c>
      <c r="C19" s="57" t="s">
        <v>718</v>
      </c>
      <c r="D19" s="58">
        <f>Invoice!B23</f>
        <v>2</v>
      </c>
      <c r="E19" s="59">
        <f>'Shipping Invoice'!J23*$N$1</f>
        <v>5.91</v>
      </c>
      <c r="F19" s="59">
        <f t="shared" ref="F19:F82" si="0">D19*E19</f>
        <v>11.82</v>
      </c>
      <c r="G19" s="60">
        <f t="shared" ref="G19:G82" si="1">E19*$E$14</f>
        <v>5.91</v>
      </c>
      <c r="H19" s="63">
        <f t="shared" ref="H19:H82" si="2">D19*G19</f>
        <v>11.82</v>
      </c>
    </row>
    <row r="20" spans="1:13" s="62" customFormat="1" ht="24">
      <c r="A20" s="56" t="str">
        <f>IF((LEN('Copy paste to Here'!G24))&gt;5,((CONCATENATE('Copy paste to Here'!G24," &amp; ",'Copy paste to Here'!D24,"  &amp;  ",'Copy paste to Here'!E24))),"Empty Cell")</f>
        <v xml:space="preserve">Flexible acrylic belly banana, 14g (1.6mm) with 5 &amp; 8mm solid colored acrylic balls - length 3/8'' (10mm) &amp; Color: Pink  &amp;  </v>
      </c>
      <c r="B20" s="57" t="str">
        <f>'Copy paste to Here'!C24</f>
        <v>ABNSA</v>
      </c>
      <c r="C20" s="57" t="s">
        <v>718</v>
      </c>
      <c r="D20" s="58">
        <f>Invoice!B24</f>
        <v>22</v>
      </c>
      <c r="E20" s="59">
        <f>'Shipping Invoice'!J24*$N$1</f>
        <v>5.91</v>
      </c>
      <c r="F20" s="59">
        <f t="shared" si="0"/>
        <v>130.02000000000001</v>
      </c>
      <c r="G20" s="60">
        <f t="shared" si="1"/>
        <v>5.91</v>
      </c>
      <c r="H20" s="63">
        <f t="shared" si="2"/>
        <v>130.02000000000001</v>
      </c>
    </row>
    <row r="21" spans="1:13" s="62" customFormat="1" ht="24">
      <c r="A21" s="56" t="str">
        <f>IF((LEN('Copy paste to Here'!G25))&gt;5,((CONCATENATE('Copy paste to Here'!G25," &amp; ",'Copy paste to Here'!D25,"  &amp;  ",'Copy paste to Here'!E25))),"Empty Cell")</f>
        <v xml:space="preserve">Flexible acrylic belly banana, 14g (1.6mm) with 5 &amp; 8mm solid colored acrylic balls - length 3/8'' (10mm) &amp; Color: Red  &amp;  </v>
      </c>
      <c r="B21" s="57" t="str">
        <f>'Copy paste to Here'!C25</f>
        <v>ABNSA</v>
      </c>
      <c r="C21" s="57" t="s">
        <v>718</v>
      </c>
      <c r="D21" s="58">
        <f>Invoice!B25</f>
        <v>2</v>
      </c>
      <c r="E21" s="59">
        <f>'Shipping Invoice'!J25*$N$1</f>
        <v>5.91</v>
      </c>
      <c r="F21" s="59">
        <f t="shared" si="0"/>
        <v>11.82</v>
      </c>
      <c r="G21" s="60">
        <f t="shared" si="1"/>
        <v>5.91</v>
      </c>
      <c r="H21" s="63">
        <f t="shared" si="2"/>
        <v>11.82</v>
      </c>
    </row>
    <row r="22" spans="1:13" s="62" customFormat="1" ht="24">
      <c r="A22" s="56" t="str">
        <f>IF((LEN('Copy paste to Here'!G26))&gt;5,((CONCATENATE('Copy paste to Here'!G26," &amp; ",'Copy paste to Here'!D26,"  &amp;  ",'Copy paste to Here'!E26))),"Empty Cell")</f>
        <v>Flexible acrylic circular barbell, 16g (1.2mm) with two 3mm UV balls &amp; Length: 8mm  &amp;  Color: Black</v>
      </c>
      <c r="B22" s="57" t="str">
        <f>'Copy paste to Here'!C26</f>
        <v>ACBEVB</v>
      </c>
      <c r="C22" s="57" t="s">
        <v>721</v>
      </c>
      <c r="D22" s="58">
        <f>Invoice!B26</f>
        <v>8</v>
      </c>
      <c r="E22" s="59">
        <f>'Shipping Invoice'!J26*$N$1</f>
        <v>7.3</v>
      </c>
      <c r="F22" s="59">
        <f t="shared" si="0"/>
        <v>58.4</v>
      </c>
      <c r="G22" s="60">
        <f t="shared" si="1"/>
        <v>7.3</v>
      </c>
      <c r="H22" s="63">
        <f t="shared" si="2"/>
        <v>58.4</v>
      </c>
    </row>
    <row r="23" spans="1:13" s="62" customFormat="1" ht="24">
      <c r="A23" s="56" t="str">
        <f>IF((LEN('Copy paste to Here'!G27))&gt;5,((CONCATENATE('Copy paste to Here'!G27," &amp; ",'Copy paste to Here'!D27,"  &amp;  ",'Copy paste to Here'!E27))),"Empty Cell")</f>
        <v>Flexible acrylic circular barbell, 16g (1.2mm) with two 3mm UV balls &amp; Length: 8mm  &amp;  Color: Purple</v>
      </c>
      <c r="B23" s="57" t="str">
        <f>'Copy paste to Here'!C27</f>
        <v>ACBEVB</v>
      </c>
      <c r="C23" s="57" t="s">
        <v>721</v>
      </c>
      <c r="D23" s="58">
        <f>Invoice!B27</f>
        <v>2</v>
      </c>
      <c r="E23" s="59">
        <f>'Shipping Invoice'!J27*$N$1</f>
        <v>7.3</v>
      </c>
      <c r="F23" s="59">
        <f t="shared" si="0"/>
        <v>14.6</v>
      </c>
      <c r="G23" s="60">
        <f t="shared" si="1"/>
        <v>7.3</v>
      </c>
      <c r="H23" s="63">
        <f t="shared" si="2"/>
        <v>14.6</v>
      </c>
    </row>
    <row r="24" spans="1:13" s="62" customFormat="1" ht="24">
      <c r="A24" s="56" t="str">
        <f>IF((LEN('Copy paste to Here'!G28))&gt;5,((CONCATENATE('Copy paste to Here'!G28," &amp; ",'Copy paste to Here'!D28,"  &amp;  ",'Copy paste to Here'!E28))),"Empty Cell")</f>
        <v xml:space="preserve">Pair of flexible clear acrylic retainer ear studs, 20g (0.8mm) with flat disk top and ultra soft silicon butterflies &amp;   &amp;  </v>
      </c>
      <c r="B24" s="57" t="str">
        <f>'Copy paste to Here'!C28</f>
        <v>AERRD</v>
      </c>
      <c r="C24" s="57" t="s">
        <v>580</v>
      </c>
      <c r="D24" s="58">
        <f>Invoice!B28</f>
        <v>6</v>
      </c>
      <c r="E24" s="59">
        <f>'Shipping Invoice'!J28*$N$1</f>
        <v>11.82</v>
      </c>
      <c r="F24" s="59">
        <f t="shared" si="0"/>
        <v>70.92</v>
      </c>
      <c r="G24" s="60">
        <f t="shared" si="1"/>
        <v>11.82</v>
      </c>
      <c r="H24" s="63">
        <f t="shared" si="2"/>
        <v>70.92</v>
      </c>
    </row>
    <row r="25" spans="1:13" s="62" customFormat="1" ht="24">
      <c r="A25" s="56" t="str">
        <f>IF((LEN('Copy paste to Here'!G29))&gt;5,((CONCATENATE('Copy paste to Here'!G29," &amp; ",'Copy paste to Here'!D29,"  &amp;  ",'Copy paste to Here'!E29))),"Empty Cell")</f>
        <v>Flexible acrylic labret, 16g (1.2mm) with 3mm UV ball &amp; Length: 8mm  &amp;  Color: Black</v>
      </c>
      <c r="B25" s="57" t="str">
        <f>'Copy paste to Here'!C29</f>
        <v>ALBEVB</v>
      </c>
      <c r="C25" s="57" t="s">
        <v>723</v>
      </c>
      <c r="D25" s="58">
        <f>Invoice!B29</f>
        <v>8</v>
      </c>
      <c r="E25" s="59">
        <f>'Shipping Invoice'!J29*$N$1</f>
        <v>4.87</v>
      </c>
      <c r="F25" s="59">
        <f t="shared" si="0"/>
        <v>38.96</v>
      </c>
      <c r="G25" s="60">
        <f t="shared" si="1"/>
        <v>4.87</v>
      </c>
      <c r="H25" s="63">
        <f t="shared" si="2"/>
        <v>38.96</v>
      </c>
    </row>
    <row r="26" spans="1:13" s="62" customFormat="1" ht="24">
      <c r="A26" s="56" t="str">
        <f>IF((LEN('Copy paste to Here'!G30))&gt;5,((CONCATENATE('Copy paste to Here'!G30," &amp; ",'Copy paste to Here'!D30,"  &amp;  ",'Copy paste to Here'!E30))),"Empty Cell")</f>
        <v>Flexible acrylic labret, 16g (1.2mm) with 3mm UV ball &amp; Length: 8mm  &amp;  Color: Purple</v>
      </c>
      <c r="B26" s="57" t="str">
        <f>'Copy paste to Here'!C30</f>
        <v>ALBEVB</v>
      </c>
      <c r="C26" s="57" t="s">
        <v>723</v>
      </c>
      <c r="D26" s="58">
        <f>Invoice!B30</f>
        <v>2</v>
      </c>
      <c r="E26" s="59">
        <f>'Shipping Invoice'!J30*$N$1</f>
        <v>4.87</v>
      </c>
      <c r="F26" s="59">
        <f t="shared" si="0"/>
        <v>9.74</v>
      </c>
      <c r="G26" s="60">
        <f t="shared" si="1"/>
        <v>4.87</v>
      </c>
      <c r="H26" s="63">
        <f t="shared" si="2"/>
        <v>9.74</v>
      </c>
    </row>
    <row r="27" spans="1:13" s="62" customFormat="1" ht="24">
      <c r="A27" s="56" t="str">
        <f>IF((LEN('Copy paste to Here'!G31))&gt;5,((CONCATENATE('Copy paste to Here'!G31," &amp; ",'Copy paste to Here'!D31,"  &amp;  ",'Copy paste to Here'!E31))),"Empty Cell")</f>
        <v>Anodized surgical steel eyebrow or helix barbell, 16g (1.2mm) with two 3mm balls &amp; Length: 6mm  &amp;  Color: Black</v>
      </c>
      <c r="B27" s="57" t="str">
        <f>'Copy paste to Here'!C31</f>
        <v>BBETB</v>
      </c>
      <c r="C27" s="57" t="s">
        <v>725</v>
      </c>
      <c r="D27" s="58">
        <f>Invoice!B31</f>
        <v>14</v>
      </c>
      <c r="E27" s="59">
        <f>'Shipping Invoice'!J31*$N$1</f>
        <v>20.51</v>
      </c>
      <c r="F27" s="59">
        <f t="shared" si="0"/>
        <v>287.14000000000004</v>
      </c>
      <c r="G27" s="60">
        <f t="shared" si="1"/>
        <v>20.51</v>
      </c>
      <c r="H27" s="63">
        <f t="shared" si="2"/>
        <v>287.14000000000004</v>
      </c>
    </row>
    <row r="28" spans="1:13" s="62" customFormat="1" ht="24">
      <c r="A28" s="56" t="str">
        <f>IF((LEN('Copy paste to Here'!G32))&gt;5,((CONCATENATE('Copy paste to Here'!G32," &amp; ",'Copy paste to Here'!D32,"  &amp;  ",'Copy paste to Here'!E32))),"Empty Cell")</f>
        <v>Anodized surgical steel eyebrow or helix barbell, 16g (1.2mm) with two 3mm balls &amp; Length: 8mm  &amp;  Color: Black</v>
      </c>
      <c r="B28" s="57" t="str">
        <f>'Copy paste to Here'!C32</f>
        <v>BBETB</v>
      </c>
      <c r="C28" s="57" t="s">
        <v>725</v>
      </c>
      <c r="D28" s="58">
        <f>Invoice!B32</f>
        <v>14</v>
      </c>
      <c r="E28" s="59">
        <f>'Shipping Invoice'!J32*$N$1</f>
        <v>20.51</v>
      </c>
      <c r="F28" s="59">
        <f t="shared" si="0"/>
        <v>287.14000000000004</v>
      </c>
      <c r="G28" s="60">
        <f t="shared" si="1"/>
        <v>20.51</v>
      </c>
      <c r="H28" s="63">
        <f t="shared" si="2"/>
        <v>287.14000000000004</v>
      </c>
    </row>
    <row r="29" spans="1:13" s="62" customFormat="1" ht="24">
      <c r="A29" s="56" t="str">
        <f>IF((LEN('Copy paste to Here'!G33))&gt;5,((CONCATENATE('Copy paste to Here'!G33," &amp; ",'Copy paste to Here'!D33,"  &amp;  ",'Copy paste to Here'!E33))),"Empty Cell")</f>
        <v>Anodized surgical steel eyebrow or helix barbell, 16g (1.2mm) with two 3mm balls &amp; Length: 8mm  &amp;  Color: Rainbow</v>
      </c>
      <c r="B29" s="57" t="str">
        <f>'Copy paste to Here'!C33</f>
        <v>BBETB</v>
      </c>
      <c r="C29" s="57" t="s">
        <v>725</v>
      </c>
      <c r="D29" s="58">
        <f>Invoice!B33</f>
        <v>1</v>
      </c>
      <c r="E29" s="59">
        <f>'Shipping Invoice'!J33*$N$1</f>
        <v>20.51</v>
      </c>
      <c r="F29" s="59">
        <f t="shared" si="0"/>
        <v>20.51</v>
      </c>
      <c r="G29" s="60">
        <f t="shared" si="1"/>
        <v>20.51</v>
      </c>
      <c r="H29" s="63">
        <f t="shared" si="2"/>
        <v>20.51</v>
      </c>
    </row>
    <row r="30" spans="1:13" s="62" customFormat="1" ht="24">
      <c r="A30" s="56" t="str">
        <f>IF((LEN('Copy paste to Here'!G34))&gt;5,((CONCATENATE('Copy paste to Here'!G34," &amp; ",'Copy paste to Here'!D34,"  &amp;  ",'Copy paste to Here'!E34))),"Empty Cell")</f>
        <v>Anodized surgical steel eyebrow or helix barbell, 16g (1.2mm) with two 3mm balls &amp; Length: 10mm  &amp;  Color: Black</v>
      </c>
      <c r="B30" s="57" t="str">
        <f>'Copy paste to Here'!C34</f>
        <v>BBETB</v>
      </c>
      <c r="C30" s="57" t="s">
        <v>725</v>
      </c>
      <c r="D30" s="58">
        <f>Invoice!B34</f>
        <v>10</v>
      </c>
      <c r="E30" s="59">
        <f>'Shipping Invoice'!J34*$N$1</f>
        <v>20.51</v>
      </c>
      <c r="F30" s="59">
        <f t="shared" si="0"/>
        <v>205.10000000000002</v>
      </c>
      <c r="G30" s="60">
        <f t="shared" si="1"/>
        <v>20.51</v>
      </c>
      <c r="H30" s="63">
        <f t="shared" si="2"/>
        <v>205.10000000000002</v>
      </c>
    </row>
    <row r="31" spans="1:13" s="62" customFormat="1" ht="24">
      <c r="A31" s="56" t="str">
        <f>IF((LEN('Copy paste to Here'!G35))&gt;5,((CONCATENATE('Copy paste to Here'!G35," &amp; ",'Copy paste to Here'!D35,"  &amp;  ",'Copy paste to Here'!E35))),"Empty Cell")</f>
        <v>Anodized surgical steel eyebrow or helix barbell, 16g (1.2mm) with two 3mm balls &amp; Length: 10mm  &amp;  Color: Rainbow</v>
      </c>
      <c r="B31" s="57" t="str">
        <f>'Copy paste to Here'!C35</f>
        <v>BBETB</v>
      </c>
      <c r="C31" s="57" t="s">
        <v>725</v>
      </c>
      <c r="D31" s="58">
        <f>Invoice!B35</f>
        <v>1</v>
      </c>
      <c r="E31" s="59">
        <f>'Shipping Invoice'!J35*$N$1</f>
        <v>20.51</v>
      </c>
      <c r="F31" s="59">
        <f t="shared" si="0"/>
        <v>20.51</v>
      </c>
      <c r="G31" s="60">
        <f t="shared" si="1"/>
        <v>20.51</v>
      </c>
      <c r="H31" s="63">
        <f t="shared" si="2"/>
        <v>20.51</v>
      </c>
    </row>
    <row r="32" spans="1:13" s="62" customFormat="1" ht="24">
      <c r="A32" s="56" t="str">
        <f>IF((LEN('Copy paste to Here'!G36))&gt;5,((CONCATENATE('Copy paste to Here'!G36," &amp; ",'Copy paste to Here'!D36,"  &amp;  ",'Copy paste to Here'!E36))),"Empty Cell")</f>
        <v>Anodized surgical steel eyebrow or helix barbell, 16g (1.2mm) with two 3mm cones &amp; Length: 6mm  &amp;  Color: Black</v>
      </c>
      <c r="B32" s="57" t="str">
        <f>'Copy paste to Here'!C36</f>
        <v>BBETCN</v>
      </c>
      <c r="C32" s="57" t="s">
        <v>727</v>
      </c>
      <c r="D32" s="58">
        <f>Invoice!B36</f>
        <v>14</v>
      </c>
      <c r="E32" s="59">
        <f>'Shipping Invoice'!J36*$N$1</f>
        <v>20.51</v>
      </c>
      <c r="F32" s="59">
        <f t="shared" si="0"/>
        <v>287.14000000000004</v>
      </c>
      <c r="G32" s="60">
        <f t="shared" si="1"/>
        <v>20.51</v>
      </c>
      <c r="H32" s="63">
        <f t="shared" si="2"/>
        <v>287.14000000000004</v>
      </c>
    </row>
    <row r="33" spans="1:8" s="62" customFormat="1" ht="24">
      <c r="A33" s="56" t="str">
        <f>IF((LEN('Copy paste to Here'!G37))&gt;5,((CONCATENATE('Copy paste to Here'!G37," &amp; ",'Copy paste to Here'!D37,"  &amp;  ",'Copy paste to Here'!E37))),"Empty Cell")</f>
        <v>Anodized surgical steel eyebrow or helix barbell, 16g (1.2mm) with two 3mm cones &amp; Length: 6mm  &amp;  Color: Rainbow</v>
      </c>
      <c r="B33" s="57" t="str">
        <f>'Copy paste to Here'!C37</f>
        <v>BBETCN</v>
      </c>
      <c r="C33" s="57" t="s">
        <v>727</v>
      </c>
      <c r="D33" s="58">
        <f>Invoice!B37</f>
        <v>1</v>
      </c>
      <c r="E33" s="59">
        <f>'Shipping Invoice'!J37*$N$1</f>
        <v>20.51</v>
      </c>
      <c r="F33" s="59">
        <f t="shared" si="0"/>
        <v>20.51</v>
      </c>
      <c r="G33" s="60">
        <f t="shared" si="1"/>
        <v>20.51</v>
      </c>
      <c r="H33" s="63">
        <f t="shared" si="2"/>
        <v>20.51</v>
      </c>
    </row>
    <row r="34" spans="1:8" s="62" customFormat="1" ht="24">
      <c r="A34" s="56" t="str">
        <f>IF((LEN('Copy paste to Here'!G38))&gt;5,((CONCATENATE('Copy paste to Here'!G38," &amp; ",'Copy paste to Here'!D38,"  &amp;  ",'Copy paste to Here'!E38))),"Empty Cell")</f>
        <v>Anodized surgical steel eyebrow or helix barbell, 16g (1.2mm) with two 3mm cones &amp; Length: 8mm  &amp;  Color: Black</v>
      </c>
      <c r="B34" s="57" t="str">
        <f>'Copy paste to Here'!C38</f>
        <v>BBETCN</v>
      </c>
      <c r="C34" s="57" t="s">
        <v>727</v>
      </c>
      <c r="D34" s="58">
        <f>Invoice!B38</f>
        <v>14</v>
      </c>
      <c r="E34" s="59">
        <f>'Shipping Invoice'!J38*$N$1</f>
        <v>20.51</v>
      </c>
      <c r="F34" s="59">
        <f t="shared" si="0"/>
        <v>287.14000000000004</v>
      </c>
      <c r="G34" s="60">
        <f t="shared" si="1"/>
        <v>20.51</v>
      </c>
      <c r="H34" s="63">
        <f t="shared" si="2"/>
        <v>287.14000000000004</v>
      </c>
    </row>
    <row r="35" spans="1:8" s="62" customFormat="1" ht="24">
      <c r="A35" s="56" t="str">
        <f>IF((LEN('Copy paste to Here'!G39))&gt;5,((CONCATENATE('Copy paste to Here'!G39," &amp; ",'Copy paste to Here'!D39,"  &amp;  ",'Copy paste to Here'!E39))),"Empty Cell")</f>
        <v>Anodized surgical steel eyebrow or helix barbell, 16g (1.2mm) with two 3mm cones &amp; Length: 8mm  &amp;  Color: Rainbow</v>
      </c>
      <c r="B35" s="57" t="str">
        <f>'Copy paste to Here'!C39</f>
        <v>BBETCN</v>
      </c>
      <c r="C35" s="57" t="s">
        <v>727</v>
      </c>
      <c r="D35" s="58">
        <f>Invoice!B39</f>
        <v>1</v>
      </c>
      <c r="E35" s="59">
        <f>'Shipping Invoice'!J39*$N$1</f>
        <v>20.51</v>
      </c>
      <c r="F35" s="59">
        <f t="shared" si="0"/>
        <v>20.51</v>
      </c>
      <c r="G35" s="60">
        <f t="shared" si="1"/>
        <v>20.51</v>
      </c>
      <c r="H35" s="63">
        <f t="shared" si="2"/>
        <v>20.51</v>
      </c>
    </row>
    <row r="36" spans="1:8" s="62" customFormat="1" ht="24">
      <c r="A36" s="56" t="str">
        <f>IF((LEN('Copy paste to Here'!G40))&gt;5,((CONCATENATE('Copy paste to Here'!G40," &amp; ",'Copy paste to Here'!D40,"  &amp;  ",'Copy paste to Here'!E40))),"Empty Cell")</f>
        <v>Anodized surgical steel eyebrow or helix barbell, 16g (1.2mm) with two 3mm cones &amp; Length: 10mm  &amp;  Color: Black</v>
      </c>
      <c r="B36" s="57" t="str">
        <f>'Copy paste to Here'!C40</f>
        <v>BBETCN</v>
      </c>
      <c r="C36" s="57" t="s">
        <v>727</v>
      </c>
      <c r="D36" s="58">
        <f>Invoice!B40</f>
        <v>14</v>
      </c>
      <c r="E36" s="59">
        <f>'Shipping Invoice'!J40*$N$1</f>
        <v>20.51</v>
      </c>
      <c r="F36" s="59">
        <f t="shared" si="0"/>
        <v>287.14000000000004</v>
      </c>
      <c r="G36" s="60">
        <f t="shared" si="1"/>
        <v>20.51</v>
      </c>
      <c r="H36" s="63">
        <f t="shared" si="2"/>
        <v>287.14000000000004</v>
      </c>
    </row>
    <row r="37" spans="1:8" s="62" customFormat="1" ht="24">
      <c r="A37" s="56" t="str">
        <f>IF((LEN('Copy paste to Here'!G41))&gt;5,((CONCATENATE('Copy paste to Here'!G41," &amp; ",'Copy paste to Here'!D41,"  &amp;  ",'Copy paste to Here'!E41))),"Empty Cell")</f>
        <v>Premium PVD plated surgical steel industrial Barbell, 14g (1.6mm) with two 5mm balls &amp; Length: 38mm  &amp;  Color: Black</v>
      </c>
      <c r="B37" s="57" t="str">
        <f>'Copy paste to Here'!C41</f>
        <v>BBITB</v>
      </c>
      <c r="C37" s="57" t="s">
        <v>729</v>
      </c>
      <c r="D37" s="58">
        <f>Invoice!B41</f>
        <v>10</v>
      </c>
      <c r="E37" s="59">
        <f>'Shipping Invoice'!J41*$N$1</f>
        <v>25.72</v>
      </c>
      <c r="F37" s="59">
        <f t="shared" si="0"/>
        <v>257.2</v>
      </c>
      <c r="G37" s="60">
        <f t="shared" si="1"/>
        <v>25.72</v>
      </c>
      <c r="H37" s="63">
        <f t="shared" si="2"/>
        <v>257.2</v>
      </c>
    </row>
    <row r="38" spans="1:8" s="62" customFormat="1" ht="24">
      <c r="A38" s="56" t="str">
        <f>IF((LEN('Copy paste to Here'!G42))&gt;5,((CONCATENATE('Copy paste to Here'!G42," &amp; ",'Copy paste to Here'!D42,"  &amp;  ",'Copy paste to Here'!E42))),"Empty Cell")</f>
        <v>Premium PVD plated surgical steel industrial Barbell, 14g (1.6mm) with two 5mm balls &amp; Length: 38mm  &amp;  Color: Blue</v>
      </c>
      <c r="B38" s="57" t="str">
        <f>'Copy paste to Here'!C42</f>
        <v>BBITB</v>
      </c>
      <c r="C38" s="57" t="s">
        <v>729</v>
      </c>
      <c r="D38" s="58">
        <f>Invoice!B42</f>
        <v>8</v>
      </c>
      <c r="E38" s="59">
        <f>'Shipping Invoice'!J42*$N$1</f>
        <v>25.72</v>
      </c>
      <c r="F38" s="59">
        <f t="shared" si="0"/>
        <v>205.76</v>
      </c>
      <c r="G38" s="60">
        <f t="shared" si="1"/>
        <v>25.72</v>
      </c>
      <c r="H38" s="63">
        <f t="shared" si="2"/>
        <v>205.76</v>
      </c>
    </row>
    <row r="39" spans="1:8" s="62" customFormat="1" ht="24">
      <c r="A39" s="56" t="str">
        <f>IF((LEN('Copy paste to Here'!G43))&gt;5,((CONCATENATE('Copy paste to Here'!G43," &amp; ",'Copy paste to Here'!D43,"  &amp;  ",'Copy paste to Here'!E43))),"Empty Cell")</f>
        <v xml:space="preserve">Surgical steel eyebrow banana, 16g (1.2mm) with two 3mm balls &amp; Length: 8mm  &amp;  </v>
      </c>
      <c r="B39" s="57" t="str">
        <f>'Copy paste to Here'!C43</f>
        <v>BNEB</v>
      </c>
      <c r="C39" s="57" t="s">
        <v>731</v>
      </c>
      <c r="D39" s="58">
        <f>Invoice!B43</f>
        <v>8</v>
      </c>
      <c r="E39" s="59">
        <f>'Shipping Invoice'!J43*$N$1</f>
        <v>5.56</v>
      </c>
      <c r="F39" s="59">
        <f t="shared" si="0"/>
        <v>44.48</v>
      </c>
      <c r="G39" s="60">
        <f t="shared" si="1"/>
        <v>5.56</v>
      </c>
      <c r="H39" s="63">
        <f t="shared" si="2"/>
        <v>44.48</v>
      </c>
    </row>
    <row r="40" spans="1:8" s="62" customFormat="1" ht="24">
      <c r="A40" s="56" t="str">
        <f>IF((LEN('Copy paste to Here'!G44))&gt;5,((CONCATENATE('Copy paste to Here'!G44," &amp; ",'Copy paste to Here'!D44,"  &amp;  ",'Copy paste to Here'!E44))),"Empty Cell")</f>
        <v xml:space="preserve">Surgical steel eyebrow banana, 16g (1.2mm) with two 3mm balls &amp; Length: 9mm  &amp;  </v>
      </c>
      <c r="B40" s="57" t="str">
        <f>'Copy paste to Here'!C44</f>
        <v>BNEB</v>
      </c>
      <c r="C40" s="57" t="s">
        <v>731</v>
      </c>
      <c r="D40" s="58">
        <f>Invoice!B44</f>
        <v>20</v>
      </c>
      <c r="E40" s="59">
        <f>'Shipping Invoice'!J44*$N$1</f>
        <v>5.56</v>
      </c>
      <c r="F40" s="59">
        <f t="shared" si="0"/>
        <v>111.19999999999999</v>
      </c>
      <c r="G40" s="60">
        <f t="shared" si="1"/>
        <v>5.56</v>
      </c>
      <c r="H40" s="63">
        <f t="shared" si="2"/>
        <v>111.19999999999999</v>
      </c>
    </row>
    <row r="41" spans="1:8" s="62" customFormat="1" ht="36">
      <c r="A41" s="56" t="str">
        <f>IF((LEN('Copy paste to Here'!G45))&gt;5,((CONCATENATE('Copy paste to Here'!G45," &amp; ",'Copy paste to Here'!D45,"  &amp;  ",'Copy paste to Here'!E45))),"Empty Cell")</f>
        <v>Clear bio flexible belly banana, 14g (1.6mm) with a 5mm and a 10mm jewel ball - length 5/8'' (16mm) ''cut to fit to your size'' &amp; Crystal Color: Rose  &amp;  Color: Black</v>
      </c>
      <c r="B41" s="57" t="str">
        <f>'Copy paste to Here'!C45</f>
        <v>BNOCC</v>
      </c>
      <c r="C41" s="57" t="s">
        <v>733</v>
      </c>
      <c r="D41" s="58">
        <f>Invoice!B45</f>
        <v>1</v>
      </c>
      <c r="E41" s="59">
        <f>'Shipping Invoice'!J45*$N$1</f>
        <v>51.79</v>
      </c>
      <c r="F41" s="59">
        <f t="shared" si="0"/>
        <v>51.79</v>
      </c>
      <c r="G41" s="60">
        <f t="shared" si="1"/>
        <v>51.79</v>
      </c>
      <c r="H41" s="63">
        <f t="shared" si="2"/>
        <v>51.79</v>
      </c>
    </row>
    <row r="42" spans="1:8" s="62" customFormat="1" ht="36">
      <c r="A42" s="56" t="str">
        <f>IF((LEN('Copy paste to Here'!G46))&gt;5,((CONCATENATE('Copy paste to Here'!G46," &amp; ",'Copy paste to Here'!D46,"  &amp;  ",'Copy paste to Here'!E46))),"Empty Cell")</f>
        <v>Surgical steel casting belly banana, 14g (1.6mm) with 8mm prong set cubic zirconia (CZ) stone with dangling dolphin design with cubic zirconia stone &amp; Length: 10mm  &amp;  Cz Color: Clear</v>
      </c>
      <c r="B42" s="57" t="str">
        <f>'Copy paste to Here'!C46</f>
        <v>BNRZ300</v>
      </c>
      <c r="C42" s="57" t="s">
        <v>734</v>
      </c>
      <c r="D42" s="58">
        <f>Invoice!B46</f>
        <v>2</v>
      </c>
      <c r="E42" s="59">
        <f>'Shipping Invoice'!J46*$N$1</f>
        <v>97.67</v>
      </c>
      <c r="F42" s="59">
        <f t="shared" si="0"/>
        <v>195.34</v>
      </c>
      <c r="G42" s="60">
        <f t="shared" si="1"/>
        <v>97.67</v>
      </c>
      <c r="H42" s="63">
        <f t="shared" si="2"/>
        <v>195.34</v>
      </c>
    </row>
    <row r="43" spans="1:8" s="62" customFormat="1" ht="24">
      <c r="A43" s="56" t="str">
        <f>IF((LEN('Copy paste to Here'!G47))&gt;5,((CONCATENATE('Copy paste to Here'!G47," &amp; ",'Copy paste to Here'!D47,"  &amp;  ",'Copy paste to Here'!E47))),"Empty Cell")</f>
        <v xml:space="preserve">Surgical steel belly bananas, 14g (1.6mm) with 5 &amp; 8mm solid acrylic color balls - length 3/8'' (10mm) &amp; Color: White  &amp;  </v>
      </c>
      <c r="B43" s="57" t="str">
        <f>'Copy paste to Here'!C47</f>
        <v>BNSA</v>
      </c>
      <c r="C43" s="57" t="s">
        <v>736</v>
      </c>
      <c r="D43" s="58">
        <f>Invoice!B47</f>
        <v>6</v>
      </c>
      <c r="E43" s="59">
        <f>'Shipping Invoice'!J47*$N$1</f>
        <v>6.26</v>
      </c>
      <c r="F43" s="59">
        <f t="shared" si="0"/>
        <v>37.56</v>
      </c>
      <c r="G43" s="60">
        <f t="shared" si="1"/>
        <v>6.26</v>
      </c>
      <c r="H43" s="63">
        <f t="shared" si="2"/>
        <v>37.56</v>
      </c>
    </row>
    <row r="44" spans="1:8" s="62" customFormat="1" ht="24">
      <c r="A44" s="56" t="str">
        <f>IF((LEN('Copy paste to Here'!G48))&gt;5,((CONCATENATE('Copy paste to Here'!G48," &amp; ",'Copy paste to Here'!D48,"  &amp;  ",'Copy paste to Here'!E48))),"Empty Cell")</f>
        <v xml:space="preserve">Surgical steel circular barbell, 16g (1.2mm) with two 3mm balls &amp; Length: 7mm  &amp;  </v>
      </c>
      <c r="B44" s="57" t="str">
        <f>'Copy paste to Here'!C48</f>
        <v>CBEB</v>
      </c>
      <c r="C44" s="57" t="s">
        <v>737</v>
      </c>
      <c r="D44" s="58">
        <f>Invoice!B48</f>
        <v>12</v>
      </c>
      <c r="E44" s="59">
        <f>'Shipping Invoice'!J48*$N$1</f>
        <v>8.34</v>
      </c>
      <c r="F44" s="59">
        <f t="shared" si="0"/>
        <v>100.08</v>
      </c>
      <c r="G44" s="60">
        <f t="shared" si="1"/>
        <v>8.34</v>
      </c>
      <c r="H44" s="63">
        <f t="shared" si="2"/>
        <v>100.08</v>
      </c>
    </row>
    <row r="45" spans="1:8" s="62" customFormat="1" ht="24">
      <c r="A45" s="56" t="str">
        <f>IF((LEN('Copy paste to Here'!G49))&gt;5,((CONCATENATE('Copy paste to Here'!G49," &amp; ",'Copy paste to Here'!D49,"  &amp;  ",'Copy paste to Here'!E49))),"Empty Cell")</f>
        <v xml:space="preserve">Bio flexible eyebrow retainer, 16g (1.2mm) - length 1/4'' to 1/2'' (6mm to 12mm) &amp; Length: 8mm  &amp;  </v>
      </c>
      <c r="B45" s="57" t="str">
        <f>'Copy paste to Here'!C49</f>
        <v>EBRT</v>
      </c>
      <c r="C45" s="57" t="s">
        <v>739</v>
      </c>
      <c r="D45" s="58">
        <f>Invoice!B49</f>
        <v>16</v>
      </c>
      <c r="E45" s="59">
        <f>'Shipping Invoice'!J49*$N$1</f>
        <v>4.87</v>
      </c>
      <c r="F45" s="59">
        <f t="shared" si="0"/>
        <v>77.92</v>
      </c>
      <c r="G45" s="60">
        <f t="shared" si="1"/>
        <v>4.87</v>
      </c>
      <c r="H45" s="63">
        <f t="shared" si="2"/>
        <v>77.92</v>
      </c>
    </row>
    <row r="46" spans="1:8" s="62" customFormat="1" ht="25.5">
      <c r="A46" s="56" t="str">
        <f>IF((LEN('Copy paste to Here'!G50))&gt;5,((CONCATENATE('Copy paste to Here'!G50," &amp; ",'Copy paste to Here'!D50,"  &amp;  ",'Copy paste to Here'!E50))),"Empty Cell")</f>
        <v>Bioflex eyebrow banana, 16g (1.2mm) with two 3mm cones &amp; Length: 8mm  &amp;  Color: Black</v>
      </c>
      <c r="B46" s="57" t="str">
        <f>'Copy paste to Here'!C50</f>
        <v>FBNEVCN</v>
      </c>
      <c r="C46" s="57" t="s">
        <v>740</v>
      </c>
      <c r="D46" s="58">
        <f>Invoice!B50</f>
        <v>4</v>
      </c>
      <c r="E46" s="59">
        <f>'Shipping Invoice'!J50*$N$1</f>
        <v>9.0399999999999991</v>
      </c>
      <c r="F46" s="59">
        <f t="shared" si="0"/>
        <v>36.159999999999997</v>
      </c>
      <c r="G46" s="60">
        <f t="shared" si="1"/>
        <v>9.0399999999999991</v>
      </c>
      <c r="H46" s="63">
        <f t="shared" si="2"/>
        <v>36.159999999999997</v>
      </c>
    </row>
    <row r="47" spans="1:8" s="62" customFormat="1" ht="25.5">
      <c r="A47" s="56" t="str">
        <f>IF((LEN('Copy paste to Here'!G51))&gt;5,((CONCATENATE('Copy paste to Here'!G51," &amp; ",'Copy paste to Here'!D51,"  &amp;  ",'Copy paste to Here'!E51))),"Empty Cell")</f>
        <v>Bioflex eyebrow banana, 16g (1.2mm) with two 3mm cones &amp; Length: 8mm  &amp;  Color: Clear</v>
      </c>
      <c r="B47" s="57" t="str">
        <f>'Copy paste to Here'!C51</f>
        <v>FBNEVCN</v>
      </c>
      <c r="C47" s="57" t="s">
        <v>740</v>
      </c>
      <c r="D47" s="58">
        <f>Invoice!B51</f>
        <v>12</v>
      </c>
      <c r="E47" s="59">
        <f>'Shipping Invoice'!J51*$N$1</f>
        <v>9.0399999999999991</v>
      </c>
      <c r="F47" s="59">
        <f t="shared" si="0"/>
        <v>108.47999999999999</v>
      </c>
      <c r="G47" s="60">
        <f t="shared" si="1"/>
        <v>9.0399999999999991</v>
      </c>
      <c r="H47" s="63">
        <f t="shared" si="2"/>
        <v>108.47999999999999</v>
      </c>
    </row>
    <row r="48" spans="1:8" s="62" customFormat="1" ht="25.5">
      <c r="A48" s="56" t="str">
        <f>IF((LEN('Copy paste to Here'!G52))&gt;5,((CONCATENATE('Copy paste to Here'!G52," &amp; ",'Copy paste to Here'!D52,"  &amp;  ",'Copy paste to Here'!E52))),"Empty Cell")</f>
        <v>Bioflex circular barbell, 16g (1.2mm) with two 3mm cones &amp; Length: 8mm  &amp;  Color: Black</v>
      </c>
      <c r="B48" s="57" t="str">
        <f>'Copy paste to Here'!C52</f>
        <v>FCBEVCN</v>
      </c>
      <c r="C48" s="57" t="s">
        <v>742</v>
      </c>
      <c r="D48" s="58">
        <f>Invoice!B52</f>
        <v>8</v>
      </c>
      <c r="E48" s="59">
        <f>'Shipping Invoice'!J52*$N$1</f>
        <v>9.0399999999999991</v>
      </c>
      <c r="F48" s="59">
        <f t="shared" si="0"/>
        <v>72.319999999999993</v>
      </c>
      <c r="G48" s="60">
        <f t="shared" si="1"/>
        <v>9.0399999999999991</v>
      </c>
      <c r="H48" s="63">
        <f t="shared" si="2"/>
        <v>72.319999999999993</v>
      </c>
    </row>
    <row r="49" spans="1:8" s="62" customFormat="1">
      <c r="A49" s="56" t="str">
        <f>IF((LEN('Copy paste to Here'!G53))&gt;5,((CONCATENATE('Copy paste to Here'!G53," &amp; ",'Copy paste to Here'!D53,"  &amp;  ",'Copy paste to Here'!E53))),"Empty Cell")</f>
        <v>Silicone double flared flesh tunnel &amp; Gauge: 6mm  &amp;  Color: Black</v>
      </c>
      <c r="B49" s="57" t="str">
        <f>'Copy paste to Here'!C53</f>
        <v>FTSI</v>
      </c>
      <c r="C49" s="57" t="s">
        <v>789</v>
      </c>
      <c r="D49" s="58">
        <f>Invoice!B53</f>
        <v>2</v>
      </c>
      <c r="E49" s="59">
        <f>'Shipping Invoice'!J53*$N$1</f>
        <v>14.6</v>
      </c>
      <c r="F49" s="59">
        <f t="shared" si="0"/>
        <v>29.2</v>
      </c>
      <c r="G49" s="60">
        <f t="shared" si="1"/>
        <v>14.6</v>
      </c>
      <c r="H49" s="63">
        <f t="shared" si="2"/>
        <v>29.2</v>
      </c>
    </row>
    <row r="50" spans="1:8" s="62" customFormat="1">
      <c r="A50" s="56" t="str">
        <f>IF((LEN('Copy paste to Here'!G54))&gt;5,((CONCATENATE('Copy paste to Here'!G54," &amp; ",'Copy paste to Here'!D54,"  &amp;  ",'Copy paste to Here'!E54))),"Empty Cell")</f>
        <v>Silicone double flared flesh tunnel &amp; Gauge: 8mm  &amp;  Color: Black</v>
      </c>
      <c r="B50" s="57" t="str">
        <f>'Copy paste to Here'!C54</f>
        <v>FTSI</v>
      </c>
      <c r="C50" s="57" t="s">
        <v>790</v>
      </c>
      <c r="D50" s="58">
        <f>Invoice!B54</f>
        <v>10</v>
      </c>
      <c r="E50" s="59">
        <f>'Shipping Invoice'!J54*$N$1</f>
        <v>16.68</v>
      </c>
      <c r="F50" s="59">
        <f t="shared" si="0"/>
        <v>166.8</v>
      </c>
      <c r="G50" s="60">
        <f t="shared" si="1"/>
        <v>16.68</v>
      </c>
      <c r="H50" s="63">
        <f t="shared" si="2"/>
        <v>166.8</v>
      </c>
    </row>
    <row r="51" spans="1:8" s="62" customFormat="1" ht="24">
      <c r="A51" s="56" t="str">
        <f>IF((LEN('Copy paste to Here'!G55))&gt;5,((CONCATENATE('Copy paste to Here'!G55," &amp; ",'Copy paste to Here'!D55,"  &amp;  ",'Copy paste to Here'!E55))),"Empty Cell")</f>
        <v>Silicone double flared flesh tunnel &amp; Gauge: 10mm  &amp;  Color: Black</v>
      </c>
      <c r="B51" s="57" t="str">
        <f>'Copy paste to Here'!C55</f>
        <v>FTSI</v>
      </c>
      <c r="C51" s="57" t="s">
        <v>791</v>
      </c>
      <c r="D51" s="58">
        <f>Invoice!B55</f>
        <v>12</v>
      </c>
      <c r="E51" s="59">
        <f>'Shipping Invoice'!J55*$N$1</f>
        <v>18.07</v>
      </c>
      <c r="F51" s="59">
        <f t="shared" si="0"/>
        <v>216.84</v>
      </c>
      <c r="G51" s="60">
        <f t="shared" si="1"/>
        <v>18.07</v>
      </c>
      <c r="H51" s="63">
        <f t="shared" si="2"/>
        <v>216.84</v>
      </c>
    </row>
    <row r="52" spans="1:8" s="62" customFormat="1" ht="24">
      <c r="A52" s="56" t="str">
        <f>IF((LEN('Copy paste to Here'!G56))&gt;5,((CONCATENATE('Copy paste to Here'!G56," &amp; ",'Copy paste to Here'!D56,"  &amp;  ",'Copy paste to Here'!E56))),"Empty Cell")</f>
        <v>Silicone double flared flesh tunnel &amp; Gauge: 16mm  &amp;  Color: Black</v>
      </c>
      <c r="B52" s="57" t="str">
        <f>'Copy paste to Here'!C56</f>
        <v>FTSI</v>
      </c>
      <c r="C52" s="57" t="s">
        <v>792</v>
      </c>
      <c r="D52" s="58">
        <f>Invoice!B56</f>
        <v>2</v>
      </c>
      <c r="E52" s="59">
        <f>'Shipping Invoice'!J56*$N$1</f>
        <v>22.94</v>
      </c>
      <c r="F52" s="59">
        <f t="shared" si="0"/>
        <v>45.88</v>
      </c>
      <c r="G52" s="60">
        <f t="shared" si="1"/>
        <v>22.94</v>
      </c>
      <c r="H52" s="63">
        <f t="shared" si="2"/>
        <v>45.88</v>
      </c>
    </row>
    <row r="53" spans="1:8" s="62" customFormat="1" ht="25.5">
      <c r="A53" s="56" t="str">
        <f>IF((LEN('Copy paste to Here'!G57))&gt;5,((CONCATENATE('Copy paste to Here'!G57," &amp; ",'Copy paste to Here'!D57,"  &amp;  ",'Copy paste to Here'!E57))),"Empty Cell")</f>
        <v>Silicone double flared flesh tunnel &amp; Gauge: 18mm  &amp;  Color: Black</v>
      </c>
      <c r="B53" s="57" t="str">
        <f>'Copy paste to Here'!C57</f>
        <v>FTSI</v>
      </c>
      <c r="C53" s="57" t="s">
        <v>793</v>
      </c>
      <c r="D53" s="58">
        <f>Invoice!B57</f>
        <v>4</v>
      </c>
      <c r="E53" s="59">
        <f>'Shipping Invoice'!J57*$N$1</f>
        <v>24.33</v>
      </c>
      <c r="F53" s="59">
        <f t="shared" si="0"/>
        <v>97.32</v>
      </c>
      <c r="G53" s="60">
        <f t="shared" si="1"/>
        <v>24.33</v>
      </c>
      <c r="H53" s="63">
        <f t="shared" si="2"/>
        <v>97.32</v>
      </c>
    </row>
    <row r="54" spans="1:8" s="62" customFormat="1" ht="25.5">
      <c r="A54" s="56" t="str">
        <f>IF((LEN('Copy paste to Here'!G58))&gt;5,((CONCATENATE('Copy paste to Here'!G58," &amp; ",'Copy paste to Here'!D58,"  &amp;  ",'Copy paste to Here'!E58))),"Empty Cell")</f>
        <v>Silicone double flared flesh tunnel &amp; Gauge: 20mm  &amp;  Color: Black</v>
      </c>
      <c r="B54" s="57" t="str">
        <f>'Copy paste to Here'!C58</f>
        <v>FTSI</v>
      </c>
      <c r="C54" s="57" t="s">
        <v>794</v>
      </c>
      <c r="D54" s="58">
        <f>Invoice!B58</f>
        <v>12</v>
      </c>
      <c r="E54" s="59">
        <f>'Shipping Invoice'!J58*$N$1</f>
        <v>26.76</v>
      </c>
      <c r="F54" s="59">
        <f t="shared" si="0"/>
        <v>321.12</v>
      </c>
      <c r="G54" s="60">
        <f t="shared" si="1"/>
        <v>26.76</v>
      </c>
      <c r="H54" s="63">
        <f t="shared" si="2"/>
        <v>321.12</v>
      </c>
    </row>
    <row r="55" spans="1:8" s="62" customFormat="1">
      <c r="A55" s="56" t="str">
        <f>IF((LEN('Copy paste to Here'!G59))&gt;5,((CONCATENATE('Copy paste to Here'!G59," &amp; ",'Copy paste to Here'!D59,"  &amp;  ",'Copy paste to Here'!E59))),"Empty Cell")</f>
        <v xml:space="preserve">Sawo wood spiral coil taper &amp; Gauge: 3mm  &amp;  </v>
      </c>
      <c r="B55" s="57" t="str">
        <f>'Copy paste to Here'!C59</f>
        <v>IPTE</v>
      </c>
      <c r="C55" s="57" t="s">
        <v>795</v>
      </c>
      <c r="D55" s="58">
        <f>Invoice!B59</f>
        <v>4</v>
      </c>
      <c r="E55" s="59">
        <f>'Shipping Invoice'!J59*$N$1</f>
        <v>55.27</v>
      </c>
      <c r="F55" s="59">
        <f t="shared" si="0"/>
        <v>221.08</v>
      </c>
      <c r="G55" s="60">
        <f t="shared" si="1"/>
        <v>55.27</v>
      </c>
      <c r="H55" s="63">
        <f t="shared" si="2"/>
        <v>221.08</v>
      </c>
    </row>
    <row r="56" spans="1:8" s="62" customFormat="1">
      <c r="A56" s="56" t="str">
        <f>IF((LEN('Copy paste to Here'!G60))&gt;5,((CONCATENATE('Copy paste to Here'!G60," &amp; ",'Copy paste to Here'!D60,"  &amp;  ",'Copy paste to Here'!E60))),"Empty Cell")</f>
        <v>Acrylic fake plug with rubber O-rings &amp; Size: 8mm  &amp;  Color: Black</v>
      </c>
      <c r="B56" s="57" t="str">
        <f>'Copy paste to Here'!C60</f>
        <v>IPVR</v>
      </c>
      <c r="C56" s="57" t="s">
        <v>755</v>
      </c>
      <c r="D56" s="58">
        <f>Invoice!B60</f>
        <v>2</v>
      </c>
      <c r="E56" s="59">
        <f>'Shipping Invoice'!J60*$N$1</f>
        <v>11.82</v>
      </c>
      <c r="F56" s="59">
        <f t="shared" si="0"/>
        <v>23.64</v>
      </c>
      <c r="G56" s="60">
        <f t="shared" si="1"/>
        <v>11.82</v>
      </c>
      <c r="H56" s="63">
        <f t="shared" si="2"/>
        <v>23.64</v>
      </c>
    </row>
    <row r="57" spans="1:8" s="62" customFormat="1" ht="24">
      <c r="A57" s="56" t="str">
        <f>IF((LEN('Copy paste to Here'!G61))&gt;5,((CONCATENATE('Copy paste to Here'!G61," &amp; ",'Copy paste to Here'!D61,"  &amp;  ",'Copy paste to Here'!E61))),"Empty Cell")</f>
        <v>Surgical steel labret, 14g (1.6mm) with a 4mm bezel set jewel ball &amp; Length: 6mm  &amp;  Crystal Color: Clear</v>
      </c>
      <c r="B57" s="57" t="str">
        <f>'Copy paste to Here'!C61</f>
        <v>LBC4</v>
      </c>
      <c r="C57" s="57" t="s">
        <v>757</v>
      </c>
      <c r="D57" s="58">
        <f>Invoice!B61</f>
        <v>1</v>
      </c>
      <c r="E57" s="59">
        <f>'Shipping Invoice'!J61*$N$1</f>
        <v>12.17</v>
      </c>
      <c r="F57" s="59">
        <f t="shared" si="0"/>
        <v>12.17</v>
      </c>
      <c r="G57" s="60">
        <f t="shared" si="1"/>
        <v>12.17</v>
      </c>
      <c r="H57" s="63">
        <f t="shared" si="2"/>
        <v>12.17</v>
      </c>
    </row>
    <row r="58" spans="1:8" s="62" customFormat="1" ht="24">
      <c r="A58" s="56" t="str">
        <f>IF((LEN('Copy paste to Here'!G62))&gt;5,((CONCATENATE('Copy paste to Here'!G62," &amp; ",'Copy paste to Here'!D62,"  &amp;  ",'Copy paste to Here'!E62))),"Empty Cell")</f>
        <v>Surgical steel labret, 14g (1.6mm) with a 4mm bezel set jewel ball &amp; Length: 6mm  &amp;  Crystal Color: Light Amethyst</v>
      </c>
      <c r="B58" s="57" t="str">
        <f>'Copy paste to Here'!C62</f>
        <v>LBC4</v>
      </c>
      <c r="C58" s="57" t="s">
        <v>757</v>
      </c>
      <c r="D58" s="58">
        <f>Invoice!B62</f>
        <v>1</v>
      </c>
      <c r="E58" s="59">
        <f>'Shipping Invoice'!J62*$N$1</f>
        <v>12.17</v>
      </c>
      <c r="F58" s="59">
        <f t="shared" si="0"/>
        <v>12.17</v>
      </c>
      <c r="G58" s="60">
        <f t="shared" si="1"/>
        <v>12.17</v>
      </c>
      <c r="H58" s="63">
        <f t="shared" si="2"/>
        <v>12.17</v>
      </c>
    </row>
    <row r="59" spans="1:8" s="62" customFormat="1" ht="24">
      <c r="A59" s="56" t="str">
        <f>IF((LEN('Copy paste to Here'!G63))&gt;5,((CONCATENATE('Copy paste to Here'!G63," &amp; ",'Copy paste to Here'!D63,"  &amp;  ",'Copy paste to Here'!E63))),"Empty Cell")</f>
        <v>Surgical steel labret, 14g (1.6mm) with a 4mm bezel set jewel ball &amp; Length: 6mm  &amp;  Crystal Color: Amethyst</v>
      </c>
      <c r="B59" s="57" t="str">
        <f>'Copy paste to Here'!C63</f>
        <v>LBC4</v>
      </c>
      <c r="C59" s="57" t="s">
        <v>757</v>
      </c>
      <c r="D59" s="58">
        <f>Invoice!B63</f>
        <v>1</v>
      </c>
      <c r="E59" s="59">
        <f>'Shipping Invoice'!J63*$N$1</f>
        <v>12.17</v>
      </c>
      <c r="F59" s="59">
        <f t="shared" si="0"/>
        <v>12.17</v>
      </c>
      <c r="G59" s="60">
        <f t="shared" si="1"/>
        <v>12.17</v>
      </c>
      <c r="H59" s="63">
        <f t="shared" si="2"/>
        <v>12.17</v>
      </c>
    </row>
    <row r="60" spans="1:8" s="62" customFormat="1" ht="24">
      <c r="A60" s="56" t="str">
        <f>IF((LEN('Copy paste to Here'!G64))&gt;5,((CONCATENATE('Copy paste to Here'!G64," &amp; ",'Copy paste to Here'!D64,"  &amp;  ",'Copy paste to Here'!E64))),"Empty Cell")</f>
        <v>Surgical steel labret, 14g (1.6mm) with a 4mm bezel set jewel ball &amp; Length: 6mm  &amp;  Crystal Color: Fuchsia</v>
      </c>
      <c r="B60" s="57" t="str">
        <f>'Copy paste to Here'!C64</f>
        <v>LBC4</v>
      </c>
      <c r="C60" s="57" t="s">
        <v>757</v>
      </c>
      <c r="D60" s="58">
        <f>Invoice!B64</f>
        <v>1</v>
      </c>
      <c r="E60" s="59">
        <f>'Shipping Invoice'!J64*$N$1</f>
        <v>12.17</v>
      </c>
      <c r="F60" s="59">
        <f t="shared" si="0"/>
        <v>12.17</v>
      </c>
      <c r="G60" s="60">
        <f t="shared" si="1"/>
        <v>12.17</v>
      </c>
      <c r="H60" s="63">
        <f t="shared" si="2"/>
        <v>12.17</v>
      </c>
    </row>
    <row r="61" spans="1:8" s="62" customFormat="1" ht="24">
      <c r="A61" s="56" t="str">
        <f>IF((LEN('Copy paste to Here'!G65))&gt;5,((CONCATENATE('Copy paste to Here'!G65," &amp; ",'Copy paste to Here'!D65,"  &amp;  ",'Copy paste to Here'!E65))),"Empty Cell")</f>
        <v>Clear bio flexible labret, 16g (1.2mm) with a 316L steel push in 2mm flat jewel ball top &amp; Length: 6mm  &amp;  Crystal Color: AB</v>
      </c>
      <c r="B61" s="57" t="str">
        <f>'Copy paste to Here'!C65</f>
        <v>LBIJ</v>
      </c>
      <c r="C61" s="57" t="s">
        <v>759</v>
      </c>
      <c r="D61" s="58">
        <f>Invoice!B65</f>
        <v>1</v>
      </c>
      <c r="E61" s="59">
        <f>'Shipping Invoice'!J65*$N$1</f>
        <v>11.82</v>
      </c>
      <c r="F61" s="59">
        <f t="shared" si="0"/>
        <v>11.82</v>
      </c>
      <c r="G61" s="60">
        <f t="shared" si="1"/>
        <v>11.82</v>
      </c>
      <c r="H61" s="63">
        <f t="shared" si="2"/>
        <v>11.82</v>
      </c>
    </row>
    <row r="62" spans="1:8" s="62" customFormat="1" ht="24">
      <c r="A62" s="56" t="str">
        <f>IF((LEN('Copy paste to Here'!G66))&gt;5,((CONCATENATE('Copy paste to Here'!G66," &amp; ",'Copy paste to Here'!D66,"  &amp;  ",'Copy paste to Here'!E66))),"Empty Cell")</f>
        <v>Clear bio flexible labret, 16g (1.2mm) with a 316L steel push in 2mm flat jewel ball top &amp; Length: 8mm  &amp;  Crystal Color: AB</v>
      </c>
      <c r="B62" s="57" t="str">
        <f>'Copy paste to Here'!C66</f>
        <v>LBIJ</v>
      </c>
      <c r="C62" s="57" t="s">
        <v>759</v>
      </c>
      <c r="D62" s="58">
        <f>Invoice!B66</f>
        <v>1</v>
      </c>
      <c r="E62" s="59">
        <f>'Shipping Invoice'!J66*$N$1</f>
        <v>11.82</v>
      </c>
      <c r="F62" s="59">
        <f t="shared" si="0"/>
        <v>11.82</v>
      </c>
      <c r="G62" s="60">
        <f t="shared" si="1"/>
        <v>11.82</v>
      </c>
      <c r="H62" s="63">
        <f t="shared" si="2"/>
        <v>11.82</v>
      </c>
    </row>
    <row r="63" spans="1:8" s="62" customFormat="1" ht="24">
      <c r="A63" s="56" t="str">
        <f>IF((LEN('Copy paste to Here'!G67))&gt;5,((CONCATENATE('Copy paste to Here'!G67," &amp; ",'Copy paste to Here'!D67,"  &amp;  ",'Copy paste to Here'!E67))),"Empty Cell")</f>
        <v>Clear bio flexible labret, 16g (1.2mm) with a 316L steel push in 2mm flat jewel ball top &amp; Length: 10mm  &amp;  Crystal Color: AB</v>
      </c>
      <c r="B63" s="57" t="str">
        <f>'Copy paste to Here'!C67</f>
        <v>LBIJ</v>
      </c>
      <c r="C63" s="57" t="s">
        <v>759</v>
      </c>
      <c r="D63" s="58">
        <f>Invoice!B67</f>
        <v>1</v>
      </c>
      <c r="E63" s="59">
        <f>'Shipping Invoice'!J67*$N$1</f>
        <v>11.82</v>
      </c>
      <c r="F63" s="59">
        <f t="shared" si="0"/>
        <v>11.82</v>
      </c>
      <c r="G63" s="60">
        <f t="shared" si="1"/>
        <v>11.82</v>
      </c>
      <c r="H63" s="63">
        <f t="shared" si="2"/>
        <v>11.82</v>
      </c>
    </row>
    <row r="64" spans="1:8" s="62" customFormat="1" ht="36">
      <c r="A64" s="56" t="str">
        <f>IF((LEN('Copy paste to Here'!G68))&gt;5,((CONCATENATE('Copy paste to Here'!G68," &amp; ",'Copy paste to Here'!D68,"  &amp;  ",'Copy paste to Here'!E68))),"Empty Cell")</f>
        <v>Surgical steel internally threaded labret, 16g (1.2mm) with bezel set jewel flat head sized 1.5mm to 4mm for triple tragus piercings &amp; Length: 8mm with 3mm top part  &amp;  Crystal Color: Clear</v>
      </c>
      <c r="B64" s="57" t="str">
        <f>'Copy paste to Here'!C68</f>
        <v>LBIRC</v>
      </c>
      <c r="C64" s="57" t="s">
        <v>796</v>
      </c>
      <c r="D64" s="58">
        <f>Invoice!B68</f>
        <v>7</v>
      </c>
      <c r="E64" s="59">
        <f>'Shipping Invoice'!J68*$N$1</f>
        <v>29.2</v>
      </c>
      <c r="F64" s="59">
        <f t="shared" si="0"/>
        <v>204.4</v>
      </c>
      <c r="G64" s="60">
        <f t="shared" si="1"/>
        <v>29.2</v>
      </c>
      <c r="H64" s="63">
        <f t="shared" si="2"/>
        <v>204.4</v>
      </c>
    </row>
    <row r="65" spans="1:8" s="62" customFormat="1" ht="36">
      <c r="A65" s="56" t="str">
        <f>IF((LEN('Copy paste to Here'!G69))&gt;5,((CONCATENATE('Copy paste to Here'!G69," &amp; ",'Copy paste to Here'!D69,"  &amp;  ",'Copy paste to Here'!E69))),"Empty Cell")</f>
        <v>Surgical steel internally threaded labret, 16g (1.2mm) with bezel set jewel flat head sized 1.5mm to 4mm for triple tragus piercings &amp; Length: 8mm with 3mm top part  &amp;  Crystal Color: Rose</v>
      </c>
      <c r="B65" s="57" t="str">
        <f>'Copy paste to Here'!C69</f>
        <v>LBIRC</v>
      </c>
      <c r="C65" s="57" t="s">
        <v>796</v>
      </c>
      <c r="D65" s="58">
        <f>Invoice!B69</f>
        <v>1</v>
      </c>
      <c r="E65" s="59">
        <f>'Shipping Invoice'!J69*$N$1</f>
        <v>29.2</v>
      </c>
      <c r="F65" s="59">
        <f t="shared" si="0"/>
        <v>29.2</v>
      </c>
      <c r="G65" s="60">
        <f t="shared" si="1"/>
        <v>29.2</v>
      </c>
      <c r="H65" s="63">
        <f t="shared" si="2"/>
        <v>29.2</v>
      </c>
    </row>
    <row r="66" spans="1:8" s="62" customFormat="1" ht="36">
      <c r="A66" s="56" t="str">
        <f>IF((LEN('Copy paste to Here'!G70))&gt;5,((CONCATENATE('Copy paste to Here'!G70," &amp; ",'Copy paste to Here'!D70,"  &amp;  ",'Copy paste to Here'!E70))),"Empty Cell")</f>
        <v>Surgical steel internally threaded labret, 16g (1.2mm) with bezel set jewel flat head sized 1.5mm to 4mm for triple tragus piercings &amp; Length: 8mm with 3mm top part  &amp;  Crystal Color: Jet</v>
      </c>
      <c r="B66" s="57" t="str">
        <f>'Copy paste to Here'!C70</f>
        <v>LBIRC</v>
      </c>
      <c r="C66" s="57" t="s">
        <v>796</v>
      </c>
      <c r="D66" s="58">
        <f>Invoice!B70</f>
        <v>5</v>
      </c>
      <c r="E66" s="59">
        <f>'Shipping Invoice'!J70*$N$1</f>
        <v>29.2</v>
      </c>
      <c r="F66" s="59">
        <f t="shared" si="0"/>
        <v>146</v>
      </c>
      <c r="G66" s="60">
        <f t="shared" si="1"/>
        <v>29.2</v>
      </c>
      <c r="H66" s="63">
        <f t="shared" si="2"/>
        <v>146</v>
      </c>
    </row>
    <row r="67" spans="1:8" s="62" customFormat="1" ht="36">
      <c r="A67" s="56" t="str">
        <f>IF((LEN('Copy paste to Here'!G71))&gt;5,((CONCATENATE('Copy paste to Here'!G71," &amp; ",'Copy paste to Here'!D71,"  &amp;  ",'Copy paste to Here'!E71))),"Empty Cell")</f>
        <v>Surgical steel internally threaded labret, 16g (1.2mm) with bezel set jewel flat head sized 1.5mm to 4mm for triple tragus piercings &amp; Length: 6mm with 4mm top part  &amp;  Crystal Color: AB</v>
      </c>
      <c r="B67" s="57" t="str">
        <f>'Copy paste to Here'!C71</f>
        <v>LBIRC</v>
      </c>
      <c r="C67" s="57" t="s">
        <v>797</v>
      </c>
      <c r="D67" s="58">
        <f>Invoice!B71</f>
        <v>3</v>
      </c>
      <c r="E67" s="59">
        <f>'Shipping Invoice'!J71*$N$1</f>
        <v>30.94</v>
      </c>
      <c r="F67" s="59">
        <f t="shared" si="0"/>
        <v>92.820000000000007</v>
      </c>
      <c r="G67" s="60">
        <f t="shared" si="1"/>
        <v>30.94</v>
      </c>
      <c r="H67" s="63">
        <f t="shared" si="2"/>
        <v>92.820000000000007</v>
      </c>
    </row>
    <row r="68" spans="1:8" s="62" customFormat="1" ht="36">
      <c r="A68" s="56" t="str">
        <f>IF((LEN('Copy paste to Here'!G72))&gt;5,((CONCATENATE('Copy paste to Here'!G72," &amp; ",'Copy paste to Here'!D72,"  &amp;  ",'Copy paste to Here'!E72))),"Empty Cell")</f>
        <v>Surgical steel internally threaded labret, 16g (1.2mm) with bezel set jewel flat head sized 1.5mm to 4mm for triple tragus piercings &amp; Length: 8mm with 4mm top part  &amp;  Crystal Color: AB</v>
      </c>
      <c r="B68" s="57" t="str">
        <f>'Copy paste to Here'!C72</f>
        <v>LBIRC</v>
      </c>
      <c r="C68" s="57" t="s">
        <v>797</v>
      </c>
      <c r="D68" s="58">
        <f>Invoice!B72</f>
        <v>3</v>
      </c>
      <c r="E68" s="59">
        <f>'Shipping Invoice'!J72*$N$1</f>
        <v>30.94</v>
      </c>
      <c r="F68" s="59">
        <f t="shared" si="0"/>
        <v>92.820000000000007</v>
      </c>
      <c r="G68" s="60">
        <f t="shared" si="1"/>
        <v>30.94</v>
      </c>
      <c r="H68" s="63">
        <f t="shared" si="2"/>
        <v>92.820000000000007</v>
      </c>
    </row>
    <row r="69" spans="1:8" s="62" customFormat="1" ht="36">
      <c r="A69" s="56" t="str">
        <f>IF((LEN('Copy paste to Here'!G73))&gt;5,((CONCATENATE('Copy paste to Here'!G73," &amp; ",'Copy paste to Here'!D73,"  &amp;  ",'Copy paste to Here'!E73))),"Empty Cell")</f>
        <v>Surgical steel internally threaded labret, 16g (1.2mm) with bezel set jewel flat head sized 1.5mm to 4mm for triple tragus piercings &amp; Length: 8mm with 4mm top part  &amp;  Crystal Color: Fuchsia</v>
      </c>
      <c r="B69" s="57" t="str">
        <f>'Copy paste to Here'!C73</f>
        <v>LBIRC</v>
      </c>
      <c r="C69" s="57" t="s">
        <v>797</v>
      </c>
      <c r="D69" s="58">
        <f>Invoice!B73</f>
        <v>4</v>
      </c>
      <c r="E69" s="59">
        <f>'Shipping Invoice'!J73*$N$1</f>
        <v>30.94</v>
      </c>
      <c r="F69" s="59">
        <f t="shared" si="0"/>
        <v>123.76</v>
      </c>
      <c r="G69" s="60">
        <f t="shared" si="1"/>
        <v>30.94</v>
      </c>
      <c r="H69" s="63">
        <f t="shared" si="2"/>
        <v>123.76</v>
      </c>
    </row>
    <row r="70" spans="1:8" s="62" customFormat="1" ht="24">
      <c r="A70" s="56" t="str">
        <f>IF((LEN('Copy paste to Here'!G74))&gt;5,((CONCATENATE('Copy paste to Here'!G74," &amp; ",'Copy paste to Here'!D74,"  &amp;  ",'Copy paste to Here'!E74))),"Empty Cell")</f>
        <v>Premium PVD plated surgical steel labret, 16g (1.2mm) with a 3mm ball &amp; Length: 8mm  &amp;  Color: Black</v>
      </c>
      <c r="B70" s="57" t="str">
        <f>'Copy paste to Here'!C74</f>
        <v>LBTB3</v>
      </c>
      <c r="C70" s="57" t="s">
        <v>763</v>
      </c>
      <c r="D70" s="58">
        <f>Invoice!B74</f>
        <v>4</v>
      </c>
      <c r="E70" s="59">
        <f>'Shipping Invoice'!J74*$N$1</f>
        <v>20.51</v>
      </c>
      <c r="F70" s="59">
        <f t="shared" si="0"/>
        <v>82.04</v>
      </c>
      <c r="G70" s="60">
        <f t="shared" si="1"/>
        <v>20.51</v>
      </c>
      <c r="H70" s="63">
        <f t="shared" si="2"/>
        <v>82.04</v>
      </c>
    </row>
    <row r="71" spans="1:8" s="62" customFormat="1" ht="24">
      <c r="A71" s="56" t="str">
        <f>IF((LEN('Copy paste to Here'!G75))&gt;5,((CONCATENATE('Copy paste to Here'!G75," &amp; ",'Copy paste to Here'!D75,"  &amp;  ",'Copy paste to Here'!E75))),"Empty Cell")</f>
        <v>Premium PVD plated surgical steel labret, 16g (1.2mm) with a 3mm ball &amp; Length: 8mm  &amp;  Color: Blue</v>
      </c>
      <c r="B71" s="57" t="str">
        <f>'Copy paste to Here'!C75</f>
        <v>LBTB3</v>
      </c>
      <c r="C71" s="57" t="s">
        <v>763</v>
      </c>
      <c r="D71" s="58">
        <f>Invoice!B75</f>
        <v>2</v>
      </c>
      <c r="E71" s="59">
        <f>'Shipping Invoice'!J75*$N$1</f>
        <v>20.51</v>
      </c>
      <c r="F71" s="59">
        <f t="shared" si="0"/>
        <v>41.02</v>
      </c>
      <c r="G71" s="60">
        <f t="shared" si="1"/>
        <v>20.51</v>
      </c>
      <c r="H71" s="63">
        <f t="shared" si="2"/>
        <v>41.02</v>
      </c>
    </row>
    <row r="72" spans="1:8" s="62" customFormat="1" ht="24">
      <c r="A72" s="56" t="str">
        <f>IF((LEN('Copy paste to Here'!G76))&gt;5,((CONCATENATE('Copy paste to Here'!G76," &amp; ",'Copy paste to Here'!D76,"  &amp;  ",'Copy paste to Here'!E76))),"Empty Cell")</f>
        <v>Anodized surgical steel labret, 14g (1.6mm) with a 4mm ball &amp; Length: 6mm  &amp;  Color: Blue</v>
      </c>
      <c r="B72" s="57" t="str">
        <f>'Copy paste to Here'!C76</f>
        <v>LBTB4</v>
      </c>
      <c r="C72" s="57" t="s">
        <v>765</v>
      </c>
      <c r="D72" s="58">
        <f>Invoice!B76</f>
        <v>3</v>
      </c>
      <c r="E72" s="59">
        <f>'Shipping Invoice'!J76*$N$1</f>
        <v>20.51</v>
      </c>
      <c r="F72" s="59">
        <f t="shared" si="0"/>
        <v>61.53</v>
      </c>
      <c r="G72" s="60">
        <f t="shared" si="1"/>
        <v>20.51</v>
      </c>
      <c r="H72" s="63">
        <f t="shared" si="2"/>
        <v>61.53</v>
      </c>
    </row>
    <row r="73" spans="1:8" s="62" customFormat="1" ht="24">
      <c r="A73" s="56" t="str">
        <f>IF((LEN('Copy paste to Here'!G77))&gt;5,((CONCATENATE('Copy paste to Here'!G77," &amp; ",'Copy paste to Here'!D77,"  &amp;  ",'Copy paste to Here'!E77))),"Empty Cell")</f>
        <v>Anodized surgical steel labret, 14g (1.6mm) with a 4mm ball &amp; Length: 8mm  &amp;  Color: Blue</v>
      </c>
      <c r="B73" s="57" t="str">
        <f>'Copy paste to Here'!C77</f>
        <v>LBTB4</v>
      </c>
      <c r="C73" s="57" t="s">
        <v>765</v>
      </c>
      <c r="D73" s="58">
        <f>Invoice!B77</f>
        <v>3</v>
      </c>
      <c r="E73" s="59">
        <f>'Shipping Invoice'!J77*$N$1</f>
        <v>20.51</v>
      </c>
      <c r="F73" s="59">
        <f t="shared" si="0"/>
        <v>61.53</v>
      </c>
      <c r="G73" s="60">
        <f t="shared" si="1"/>
        <v>20.51</v>
      </c>
      <c r="H73" s="63">
        <f t="shared" si="2"/>
        <v>61.53</v>
      </c>
    </row>
    <row r="74" spans="1:8" s="62" customFormat="1" ht="24">
      <c r="A74" s="56" t="str">
        <f>IF((LEN('Copy paste to Here'!G78))&gt;5,((CONCATENATE('Copy paste to Here'!G78," &amp; ",'Copy paste to Here'!D78,"  &amp;  ",'Copy paste to Here'!E78))),"Empty Cell")</f>
        <v>Premium PVD plated surgical steel labret, 16g (1.2mm) with a 3mm cone &amp; Length: 8mm  &amp;  Color: Blue</v>
      </c>
      <c r="B74" s="57" t="str">
        <f>'Copy paste to Here'!C78</f>
        <v>LBTCN3</v>
      </c>
      <c r="C74" s="57" t="s">
        <v>653</v>
      </c>
      <c r="D74" s="58">
        <f>Invoice!B78</f>
        <v>2</v>
      </c>
      <c r="E74" s="59">
        <f>'Shipping Invoice'!J78*$N$1</f>
        <v>20.51</v>
      </c>
      <c r="F74" s="59">
        <f t="shared" si="0"/>
        <v>41.02</v>
      </c>
      <c r="G74" s="60">
        <f t="shared" si="1"/>
        <v>20.51</v>
      </c>
      <c r="H74" s="63">
        <f t="shared" si="2"/>
        <v>41.02</v>
      </c>
    </row>
    <row r="75" spans="1:8" s="62" customFormat="1" ht="36">
      <c r="A75" s="56" t="str">
        <f>IF((LEN('Copy paste to Here'!G79))&gt;5,((CONCATENATE('Copy paste to Here'!G79," &amp; ",'Copy paste to Here'!D79,"  &amp;  ",'Copy paste to Here'!E79))),"Empty Cell")</f>
        <v>Surgical steel belly banana, 14g (1.6mm) with an 8mm jewel ball and a dangling pair of crystal coconut palm tree - length 3/8'' (10mm) &amp; Length: 10mm  &amp;  Crystal Color: Clear</v>
      </c>
      <c r="B75" s="57" t="str">
        <f>'Copy paste to Here'!C79</f>
        <v>MCD363</v>
      </c>
      <c r="C75" s="57" t="s">
        <v>767</v>
      </c>
      <c r="D75" s="58">
        <f>Invoice!B79</f>
        <v>1</v>
      </c>
      <c r="E75" s="59">
        <f>'Shipping Invoice'!J79*$N$1</f>
        <v>70.56</v>
      </c>
      <c r="F75" s="59">
        <f t="shared" si="0"/>
        <v>70.56</v>
      </c>
      <c r="G75" s="60">
        <f t="shared" si="1"/>
        <v>70.56</v>
      </c>
      <c r="H75" s="63">
        <f t="shared" si="2"/>
        <v>70.56</v>
      </c>
    </row>
    <row r="76" spans="1:8" s="62" customFormat="1" ht="36">
      <c r="A76" s="56" t="str">
        <f>IF((LEN('Copy paste to Here'!G80))&gt;5,((CONCATENATE('Copy paste to Here'!G80," &amp; ",'Copy paste to Here'!D80,"  &amp;  ",'Copy paste to Here'!E80))),"Empty Cell")</f>
        <v>Surgical steel belly banana, 14g (1.6mm) with an 8mm bezel set jewel ball and a dangling crystal studded star shape - length 3/8'' (10mm) &amp; Length: 10mm  &amp;  Crystal Color: Clear</v>
      </c>
      <c r="B76" s="57" t="str">
        <f>'Copy paste to Here'!C80</f>
        <v>MCDSAR5</v>
      </c>
      <c r="C76" s="57" t="s">
        <v>768</v>
      </c>
      <c r="D76" s="58">
        <f>Invoice!B80</f>
        <v>14</v>
      </c>
      <c r="E76" s="59">
        <f>'Shipping Invoice'!J80*$N$1</f>
        <v>55.96</v>
      </c>
      <c r="F76" s="59">
        <f t="shared" si="0"/>
        <v>783.44</v>
      </c>
      <c r="G76" s="60">
        <f t="shared" si="1"/>
        <v>55.96</v>
      </c>
      <c r="H76" s="63">
        <f t="shared" si="2"/>
        <v>783.44</v>
      </c>
    </row>
    <row r="77" spans="1:8" s="62" customFormat="1" ht="36">
      <c r="A77" s="56" t="str">
        <f>IF((LEN('Copy paste to Here'!G81))&gt;5,((CONCATENATE('Copy paste to Here'!G81," &amp; ",'Copy paste to Here'!D81,"  &amp;  ",'Copy paste to Here'!E81))),"Empty Cell")</f>
        <v>Surgical steel belly banana, 14g (1.6mm) with an 8mm bezel set jewel ball and a dangling crystal studded skull with crossed bones &amp; Length: 10mm  &amp;  Crystal Color: Clear</v>
      </c>
      <c r="B77" s="57" t="str">
        <f>'Copy paste to Here'!C81</f>
        <v>MCDSK5</v>
      </c>
      <c r="C77" s="57" t="s">
        <v>769</v>
      </c>
      <c r="D77" s="58">
        <f>Invoice!B81</f>
        <v>2</v>
      </c>
      <c r="E77" s="59">
        <f>'Shipping Invoice'!J81*$N$1</f>
        <v>70.209999999999994</v>
      </c>
      <c r="F77" s="59">
        <f t="shared" si="0"/>
        <v>140.41999999999999</v>
      </c>
      <c r="G77" s="60">
        <f t="shared" si="1"/>
        <v>70.209999999999994</v>
      </c>
      <c r="H77" s="63">
        <f t="shared" si="2"/>
        <v>140.41999999999999</v>
      </c>
    </row>
    <row r="78" spans="1:8" s="62" customFormat="1" ht="24">
      <c r="A78" s="56" t="str">
        <f>IF((LEN('Copy paste to Here'!G82))&gt;5,((CONCATENATE('Copy paste to Here'!G82," &amp; ",'Copy paste to Here'!D82,"  &amp;  ",'Copy paste to Here'!E82))),"Empty Cell")</f>
        <v>Silicone double flared solid plug retainer &amp; Gauge: 6mm  &amp;  Color: # 2 in picture</v>
      </c>
      <c r="B78" s="57" t="str">
        <f>'Copy paste to Here'!C82</f>
        <v>SIPG</v>
      </c>
      <c r="C78" s="57" t="s">
        <v>798</v>
      </c>
      <c r="D78" s="58">
        <f>Invoice!B82</f>
        <v>4</v>
      </c>
      <c r="E78" s="59">
        <f>'Shipping Invoice'!J82*$N$1</f>
        <v>17.03</v>
      </c>
      <c r="F78" s="59">
        <f t="shared" si="0"/>
        <v>68.12</v>
      </c>
      <c r="G78" s="60">
        <f t="shared" si="1"/>
        <v>17.03</v>
      </c>
      <c r="H78" s="63">
        <f t="shared" si="2"/>
        <v>68.12</v>
      </c>
    </row>
    <row r="79" spans="1:8" s="62" customFormat="1" ht="24">
      <c r="A79" s="56" t="str">
        <f>IF((LEN('Copy paste to Here'!G83))&gt;5,((CONCATENATE('Copy paste to Here'!G83," &amp; ",'Copy paste to Here'!D83,"  &amp;  ",'Copy paste to Here'!E83))),"Empty Cell")</f>
        <v>Silicone double flared solid plug retainer &amp; Gauge: 6mm  &amp;  Color: # 3 in picture</v>
      </c>
      <c r="B79" s="57" t="str">
        <f>'Copy paste to Here'!C83</f>
        <v>SIPG</v>
      </c>
      <c r="C79" s="57" t="s">
        <v>798</v>
      </c>
      <c r="D79" s="58">
        <f>Invoice!B83</f>
        <v>6</v>
      </c>
      <c r="E79" s="59">
        <f>'Shipping Invoice'!J83*$N$1</f>
        <v>17.03</v>
      </c>
      <c r="F79" s="59">
        <f t="shared" si="0"/>
        <v>102.18</v>
      </c>
      <c r="G79" s="60">
        <f t="shared" si="1"/>
        <v>17.03</v>
      </c>
      <c r="H79" s="63">
        <f t="shared" si="2"/>
        <v>102.18</v>
      </c>
    </row>
    <row r="80" spans="1:8" s="62" customFormat="1" ht="24">
      <c r="A80" s="56" t="str">
        <f>IF((LEN('Copy paste to Here'!G84))&gt;5,((CONCATENATE('Copy paste to Here'!G84," &amp; ",'Copy paste to Here'!D84,"  &amp;  ",'Copy paste to Here'!E84))),"Empty Cell")</f>
        <v>Silicone double flared solid plug retainer &amp; Gauge: 6mm  &amp;  Color: # 4 in picture</v>
      </c>
      <c r="B80" s="57" t="str">
        <f>'Copy paste to Here'!C84</f>
        <v>SIPG</v>
      </c>
      <c r="C80" s="57" t="s">
        <v>798</v>
      </c>
      <c r="D80" s="58">
        <f>Invoice!B84</f>
        <v>6</v>
      </c>
      <c r="E80" s="59">
        <f>'Shipping Invoice'!J84*$N$1</f>
        <v>17.03</v>
      </c>
      <c r="F80" s="59">
        <f t="shared" si="0"/>
        <v>102.18</v>
      </c>
      <c r="G80" s="60">
        <f t="shared" si="1"/>
        <v>17.03</v>
      </c>
      <c r="H80" s="63">
        <f t="shared" si="2"/>
        <v>102.18</v>
      </c>
    </row>
    <row r="81" spans="1:8" s="62" customFormat="1" ht="24">
      <c r="A81" s="56" t="str">
        <f>IF((LEN('Copy paste to Here'!G85))&gt;5,((CONCATENATE('Copy paste to Here'!G85," &amp; ",'Copy paste to Here'!D85,"  &amp;  ",'Copy paste to Here'!E85))),"Empty Cell")</f>
        <v>Silicone double flared solid plug retainer &amp; Gauge: 8mm  &amp;  Color: # 3 in picture</v>
      </c>
      <c r="B81" s="57" t="str">
        <f>'Copy paste to Here'!C85</f>
        <v>SIPG</v>
      </c>
      <c r="C81" s="57" t="s">
        <v>799</v>
      </c>
      <c r="D81" s="58">
        <f>Invoice!B85</f>
        <v>2</v>
      </c>
      <c r="E81" s="59">
        <f>'Shipping Invoice'!J85*$N$1</f>
        <v>18.420000000000002</v>
      </c>
      <c r="F81" s="59">
        <f t="shared" si="0"/>
        <v>36.840000000000003</v>
      </c>
      <c r="G81" s="60">
        <f t="shared" si="1"/>
        <v>18.420000000000002</v>
      </c>
      <c r="H81" s="63">
        <f t="shared" si="2"/>
        <v>36.840000000000003</v>
      </c>
    </row>
    <row r="82" spans="1:8" s="62" customFormat="1" ht="24">
      <c r="A82" s="56" t="str">
        <f>IF((LEN('Copy paste to Here'!G86))&gt;5,((CONCATENATE('Copy paste to Here'!G86," &amp; ",'Copy paste to Here'!D86,"  &amp;  ",'Copy paste to Here'!E86))),"Empty Cell")</f>
        <v>Silicone double flared solid plug retainer &amp; Gauge: 8mm  &amp;  Color: # 4 in picture</v>
      </c>
      <c r="B82" s="57" t="str">
        <f>'Copy paste to Here'!C86</f>
        <v>SIPG</v>
      </c>
      <c r="C82" s="57" t="s">
        <v>799</v>
      </c>
      <c r="D82" s="58">
        <f>Invoice!B86</f>
        <v>2</v>
      </c>
      <c r="E82" s="59">
        <f>'Shipping Invoice'!J86*$N$1</f>
        <v>18.420000000000002</v>
      </c>
      <c r="F82" s="59">
        <f t="shared" si="0"/>
        <v>36.840000000000003</v>
      </c>
      <c r="G82" s="60">
        <f t="shared" si="1"/>
        <v>18.420000000000002</v>
      </c>
      <c r="H82" s="63">
        <f t="shared" si="2"/>
        <v>36.840000000000003</v>
      </c>
    </row>
    <row r="83" spans="1:8" s="62" customFormat="1" ht="24">
      <c r="A83" s="56" t="str">
        <f>IF((LEN('Copy paste to Here'!G87))&gt;5,((CONCATENATE('Copy paste to Here'!G87," &amp; ",'Copy paste to Here'!D87,"  &amp;  ",'Copy paste to Here'!E87))),"Empty Cell")</f>
        <v>Silicone double flared solid plug retainer &amp; Gauge: 10mm  &amp;  Color: # 3 in picture</v>
      </c>
      <c r="B83" s="57" t="str">
        <f>'Copy paste to Here'!C87</f>
        <v>SIPG</v>
      </c>
      <c r="C83" s="57" t="s">
        <v>800</v>
      </c>
      <c r="D83" s="58">
        <f>Invoice!B87</f>
        <v>2</v>
      </c>
      <c r="E83" s="59">
        <f>'Shipping Invoice'!J87*$N$1</f>
        <v>19.809999999999999</v>
      </c>
      <c r="F83" s="59">
        <f t="shared" ref="F83:F146" si="3">D83*E83</f>
        <v>39.619999999999997</v>
      </c>
      <c r="G83" s="60">
        <f t="shared" ref="G83:G146" si="4">E83*$E$14</f>
        <v>19.809999999999999</v>
      </c>
      <c r="H83" s="63">
        <f t="shared" ref="H83:H146" si="5">D83*G83</f>
        <v>39.619999999999997</v>
      </c>
    </row>
    <row r="84" spans="1:8" s="62" customFormat="1" ht="24">
      <c r="A84" s="56" t="str">
        <f>IF((LEN('Copy paste to Here'!G88))&gt;5,((CONCATENATE('Copy paste to Here'!G88," &amp; ",'Copy paste to Here'!D88,"  &amp;  ",'Copy paste to Here'!E88))),"Empty Cell")</f>
        <v>Silicone double flared solid plug retainer &amp; Gauge: 10mm  &amp;  Color: # 4 in picture</v>
      </c>
      <c r="B84" s="57" t="str">
        <f>'Copy paste to Here'!C88</f>
        <v>SIPG</v>
      </c>
      <c r="C84" s="57" t="s">
        <v>800</v>
      </c>
      <c r="D84" s="58">
        <f>Invoice!B88</f>
        <v>2</v>
      </c>
      <c r="E84" s="59">
        <f>'Shipping Invoice'!J88*$N$1</f>
        <v>19.809999999999999</v>
      </c>
      <c r="F84" s="59">
        <f t="shared" si="3"/>
        <v>39.619999999999997</v>
      </c>
      <c r="G84" s="60">
        <f t="shared" si="4"/>
        <v>19.809999999999999</v>
      </c>
      <c r="H84" s="63">
        <f t="shared" si="5"/>
        <v>39.619999999999997</v>
      </c>
    </row>
    <row r="85" spans="1:8" s="62" customFormat="1" ht="24">
      <c r="A85" s="56" t="str">
        <f>IF((LEN('Copy paste to Here'!G89))&gt;5,((CONCATENATE('Copy paste to Here'!G89," &amp; ",'Copy paste to Here'!D89,"  &amp;  ",'Copy paste to Here'!E89))),"Empty Cell")</f>
        <v>Silicone double flared solid plug retainer &amp; Gauge: 12mm  &amp;  Color: # 3 in picture</v>
      </c>
      <c r="B85" s="57" t="str">
        <f>'Copy paste to Here'!C89</f>
        <v>SIPG</v>
      </c>
      <c r="C85" s="57" t="s">
        <v>801</v>
      </c>
      <c r="D85" s="58">
        <f>Invoice!B89</f>
        <v>2</v>
      </c>
      <c r="E85" s="59">
        <f>'Shipping Invoice'!J89*$N$1</f>
        <v>21.2</v>
      </c>
      <c r="F85" s="59">
        <f t="shared" si="3"/>
        <v>42.4</v>
      </c>
      <c r="G85" s="60">
        <f t="shared" si="4"/>
        <v>21.2</v>
      </c>
      <c r="H85" s="63">
        <f t="shared" si="5"/>
        <v>42.4</v>
      </c>
    </row>
    <row r="86" spans="1:8" s="62" customFormat="1" ht="24">
      <c r="A86" s="56" t="str">
        <f>IF((LEN('Copy paste to Here'!G90))&gt;5,((CONCATENATE('Copy paste to Here'!G90," &amp; ",'Copy paste to Here'!D90,"  &amp;  ",'Copy paste to Here'!E90))),"Empty Cell")</f>
        <v>Silicone double flared solid plug retainer &amp; Gauge: 12mm  &amp;  Color: # 4 in picture</v>
      </c>
      <c r="B86" s="57" t="str">
        <f>'Copy paste to Here'!C90</f>
        <v>SIPG</v>
      </c>
      <c r="C86" s="57" t="s">
        <v>801</v>
      </c>
      <c r="D86" s="58">
        <f>Invoice!B90</f>
        <v>2</v>
      </c>
      <c r="E86" s="59">
        <f>'Shipping Invoice'!J90*$N$1</f>
        <v>21.2</v>
      </c>
      <c r="F86" s="59">
        <f t="shared" si="3"/>
        <v>42.4</v>
      </c>
      <c r="G86" s="60">
        <f t="shared" si="4"/>
        <v>21.2</v>
      </c>
      <c r="H86" s="63">
        <f t="shared" si="5"/>
        <v>42.4</v>
      </c>
    </row>
    <row r="87" spans="1:8" s="62" customFormat="1" ht="24">
      <c r="A87" s="56" t="str">
        <f>IF((LEN('Copy paste to Here'!G91))&gt;5,((CONCATENATE('Copy paste to Here'!G91," &amp; ",'Copy paste to Here'!D91,"  &amp;  ",'Copy paste to Here'!E91))),"Empty Cell")</f>
        <v>Silicone double flared solid plug retainer &amp; Gauge: 14mm  &amp;  Color: # 3 in picture</v>
      </c>
      <c r="B87" s="57" t="str">
        <f>'Copy paste to Here'!C91</f>
        <v>SIPG</v>
      </c>
      <c r="C87" s="57" t="s">
        <v>802</v>
      </c>
      <c r="D87" s="58">
        <f>Invoice!B91</f>
        <v>2</v>
      </c>
      <c r="E87" s="59">
        <f>'Shipping Invoice'!J91*$N$1</f>
        <v>22.59</v>
      </c>
      <c r="F87" s="59">
        <f t="shared" si="3"/>
        <v>45.18</v>
      </c>
      <c r="G87" s="60">
        <f t="shared" si="4"/>
        <v>22.59</v>
      </c>
      <c r="H87" s="63">
        <f t="shared" si="5"/>
        <v>45.18</v>
      </c>
    </row>
    <row r="88" spans="1:8" s="62" customFormat="1" ht="24">
      <c r="A88" s="56" t="str">
        <f>IF((LEN('Copy paste to Here'!G92))&gt;5,((CONCATENATE('Copy paste to Here'!G92," &amp; ",'Copy paste to Here'!D92,"  &amp;  ",'Copy paste to Here'!E92))),"Empty Cell")</f>
        <v>Silicone double flared solid plug retainer &amp; Gauge: 14mm  &amp;  Color: # 4 in picture</v>
      </c>
      <c r="B88" s="57" t="str">
        <f>'Copy paste to Here'!C92</f>
        <v>SIPG</v>
      </c>
      <c r="C88" s="57" t="s">
        <v>802</v>
      </c>
      <c r="D88" s="58">
        <f>Invoice!B92</f>
        <v>2</v>
      </c>
      <c r="E88" s="59">
        <f>'Shipping Invoice'!J92*$N$1</f>
        <v>22.59</v>
      </c>
      <c r="F88" s="59">
        <f t="shared" si="3"/>
        <v>45.18</v>
      </c>
      <c r="G88" s="60">
        <f t="shared" si="4"/>
        <v>22.59</v>
      </c>
      <c r="H88" s="63">
        <f t="shared" si="5"/>
        <v>45.18</v>
      </c>
    </row>
    <row r="89" spans="1:8" s="62" customFormat="1" ht="24">
      <c r="A89" s="56" t="str">
        <f>IF((LEN('Copy paste to Here'!G93))&gt;5,((CONCATENATE('Copy paste to Here'!G93," &amp; ",'Copy paste to Here'!D93,"  &amp;  ",'Copy paste to Here'!E93))),"Empty Cell")</f>
        <v>Silicone double flared solid plug retainer &amp; Gauge: 16mm  &amp;  Color: # 2 in picture</v>
      </c>
      <c r="B89" s="57" t="str">
        <f>'Copy paste to Here'!C93</f>
        <v>SIPG</v>
      </c>
      <c r="C89" s="57" t="s">
        <v>803</v>
      </c>
      <c r="D89" s="58">
        <f>Invoice!B93</f>
        <v>2</v>
      </c>
      <c r="E89" s="59">
        <f>'Shipping Invoice'!J93*$N$1</f>
        <v>23.98</v>
      </c>
      <c r="F89" s="59">
        <f t="shared" si="3"/>
        <v>47.96</v>
      </c>
      <c r="G89" s="60">
        <f t="shared" si="4"/>
        <v>23.98</v>
      </c>
      <c r="H89" s="63">
        <f t="shared" si="5"/>
        <v>47.96</v>
      </c>
    </row>
    <row r="90" spans="1:8" s="62" customFormat="1" ht="24">
      <c r="A90" s="56" t="str">
        <f>IF((LEN('Copy paste to Here'!G94))&gt;5,((CONCATENATE('Copy paste to Here'!G94," &amp; ",'Copy paste to Here'!D94,"  &amp;  ",'Copy paste to Here'!E94))),"Empty Cell")</f>
        <v>Silicone double flared solid plug retainer &amp; Gauge: 16mm  &amp;  Color: # 3 in picture</v>
      </c>
      <c r="B90" s="57" t="str">
        <f>'Copy paste to Here'!C94</f>
        <v>SIPG</v>
      </c>
      <c r="C90" s="57" t="s">
        <v>803</v>
      </c>
      <c r="D90" s="58">
        <f>Invoice!B94</f>
        <v>4</v>
      </c>
      <c r="E90" s="59">
        <f>'Shipping Invoice'!J94*$N$1</f>
        <v>23.98</v>
      </c>
      <c r="F90" s="59">
        <f t="shared" si="3"/>
        <v>95.92</v>
      </c>
      <c r="G90" s="60">
        <f t="shared" si="4"/>
        <v>23.98</v>
      </c>
      <c r="H90" s="63">
        <f t="shared" si="5"/>
        <v>95.92</v>
      </c>
    </row>
    <row r="91" spans="1:8" s="62" customFormat="1" ht="24">
      <c r="A91" s="56" t="str">
        <f>IF((LEN('Copy paste to Here'!G95))&gt;5,((CONCATENATE('Copy paste to Here'!G95," &amp; ",'Copy paste to Here'!D95,"  &amp;  ",'Copy paste to Here'!E95))),"Empty Cell")</f>
        <v>Silicone double flared solid plug retainer &amp; Gauge: 16mm  &amp;  Color: # 4 in picture</v>
      </c>
      <c r="B91" s="57" t="str">
        <f>'Copy paste to Here'!C95</f>
        <v>SIPG</v>
      </c>
      <c r="C91" s="57" t="s">
        <v>803</v>
      </c>
      <c r="D91" s="58">
        <f>Invoice!B95</f>
        <v>4</v>
      </c>
      <c r="E91" s="59">
        <f>'Shipping Invoice'!J95*$N$1</f>
        <v>23.98</v>
      </c>
      <c r="F91" s="59">
        <f t="shared" si="3"/>
        <v>95.92</v>
      </c>
      <c r="G91" s="60">
        <f t="shared" si="4"/>
        <v>23.98</v>
      </c>
      <c r="H91" s="63">
        <f t="shared" si="5"/>
        <v>95.92</v>
      </c>
    </row>
    <row r="92" spans="1:8" s="62" customFormat="1" ht="25.5">
      <c r="A92" s="56" t="str">
        <f>IF((LEN('Copy paste to Here'!G96))&gt;5,((CONCATENATE('Copy paste to Here'!G96," &amp; ",'Copy paste to Here'!D96,"  &amp;  ",'Copy paste to Here'!E96))),"Empty Cell")</f>
        <v>Silicone double flared solid plug retainer &amp; Gauge: 18mm  &amp;  Color: # 3 in picture</v>
      </c>
      <c r="B92" s="57" t="str">
        <f>'Copy paste to Here'!C96</f>
        <v>SIPG</v>
      </c>
      <c r="C92" s="57" t="s">
        <v>804</v>
      </c>
      <c r="D92" s="58">
        <f>Invoice!B96</f>
        <v>2</v>
      </c>
      <c r="E92" s="59">
        <f>'Shipping Invoice'!J96*$N$1</f>
        <v>25.72</v>
      </c>
      <c r="F92" s="59">
        <f t="shared" si="3"/>
        <v>51.44</v>
      </c>
      <c r="G92" s="60">
        <f t="shared" si="4"/>
        <v>25.72</v>
      </c>
      <c r="H92" s="63">
        <f t="shared" si="5"/>
        <v>51.44</v>
      </c>
    </row>
    <row r="93" spans="1:8" s="62" customFormat="1" ht="25.5">
      <c r="A93" s="56" t="str">
        <f>IF((LEN('Copy paste to Here'!G97))&gt;5,((CONCATENATE('Copy paste to Here'!G97," &amp; ",'Copy paste to Here'!D97,"  &amp;  ",'Copy paste to Here'!E97))),"Empty Cell")</f>
        <v>Silicone double flared solid plug retainer &amp; Gauge: 18mm  &amp;  Color: # 4 in picture</v>
      </c>
      <c r="B93" s="57" t="str">
        <f>'Copy paste to Here'!C97</f>
        <v>SIPG</v>
      </c>
      <c r="C93" s="57" t="s">
        <v>804</v>
      </c>
      <c r="D93" s="58">
        <f>Invoice!B97</f>
        <v>2</v>
      </c>
      <c r="E93" s="59">
        <f>'Shipping Invoice'!J97*$N$1</f>
        <v>25.72</v>
      </c>
      <c r="F93" s="59">
        <f t="shared" si="3"/>
        <v>51.44</v>
      </c>
      <c r="G93" s="60">
        <f t="shared" si="4"/>
        <v>25.72</v>
      </c>
      <c r="H93" s="63">
        <f t="shared" si="5"/>
        <v>51.44</v>
      </c>
    </row>
    <row r="94" spans="1:8" s="62" customFormat="1" ht="25.5">
      <c r="A94" s="56" t="str">
        <f>IF((LEN('Copy paste to Here'!G98))&gt;5,((CONCATENATE('Copy paste to Here'!G98," &amp; ",'Copy paste to Here'!D98,"  &amp;  ",'Copy paste to Here'!E98))),"Empty Cell")</f>
        <v>Silicone double flared solid plug retainer &amp; Gauge: 20mm  &amp;  Color: # 3 in picture</v>
      </c>
      <c r="B94" s="57" t="str">
        <f>'Copy paste to Here'!C98</f>
        <v>SIPG</v>
      </c>
      <c r="C94" s="57" t="s">
        <v>805</v>
      </c>
      <c r="D94" s="58">
        <f>Invoice!B98</f>
        <v>2</v>
      </c>
      <c r="E94" s="59">
        <f>'Shipping Invoice'!J98*$N$1</f>
        <v>27.81</v>
      </c>
      <c r="F94" s="59">
        <f t="shared" si="3"/>
        <v>55.62</v>
      </c>
      <c r="G94" s="60">
        <f t="shared" si="4"/>
        <v>27.81</v>
      </c>
      <c r="H94" s="63">
        <f t="shared" si="5"/>
        <v>55.62</v>
      </c>
    </row>
    <row r="95" spans="1:8" s="62" customFormat="1" ht="25.5">
      <c r="A95" s="56" t="str">
        <f>IF((LEN('Copy paste to Here'!G99))&gt;5,((CONCATENATE('Copy paste to Here'!G99," &amp; ",'Copy paste to Here'!D99,"  &amp;  ",'Copy paste to Here'!E99))),"Empty Cell")</f>
        <v>Silicone double flared solid plug retainer &amp; Gauge: 20mm  &amp;  Color: # 4 in picture</v>
      </c>
      <c r="B95" s="57" t="str">
        <f>'Copy paste to Here'!C99</f>
        <v>SIPG</v>
      </c>
      <c r="C95" s="57" t="s">
        <v>805</v>
      </c>
      <c r="D95" s="58">
        <f>Invoice!B99</f>
        <v>2</v>
      </c>
      <c r="E95" s="59">
        <f>'Shipping Invoice'!J99*$N$1</f>
        <v>27.81</v>
      </c>
      <c r="F95" s="59">
        <f t="shared" si="3"/>
        <v>55.62</v>
      </c>
      <c r="G95" s="60">
        <f t="shared" si="4"/>
        <v>27.81</v>
      </c>
      <c r="H95" s="63">
        <f t="shared" si="5"/>
        <v>55.62</v>
      </c>
    </row>
    <row r="96" spans="1:8" s="62" customFormat="1" ht="25.5">
      <c r="A96" s="56" t="str">
        <f>IF((LEN('Copy paste to Here'!G100))&gt;5,((CONCATENATE('Copy paste to Here'!G100," &amp; ",'Copy paste to Here'!D100,"  &amp;  ",'Copy paste to Here'!E100))),"Empty Cell")</f>
        <v xml:space="preserve">Titanium G23 helix barbell, 16g (1.2mm) with two 3mm balls &amp; Length: 6mm  &amp;  </v>
      </c>
      <c r="B96" s="57" t="str">
        <f>'Copy paste to Here'!C100</f>
        <v>UBBER31</v>
      </c>
      <c r="C96" s="57" t="s">
        <v>775</v>
      </c>
      <c r="D96" s="58">
        <f>Invoice!B100</f>
        <v>2</v>
      </c>
      <c r="E96" s="59">
        <f>'Shipping Invoice'!J100*$N$1</f>
        <v>34.409999999999997</v>
      </c>
      <c r="F96" s="59">
        <f t="shared" si="3"/>
        <v>68.819999999999993</v>
      </c>
      <c r="G96" s="60">
        <f t="shared" si="4"/>
        <v>34.409999999999997</v>
      </c>
      <c r="H96" s="63">
        <f t="shared" si="5"/>
        <v>68.819999999999993</v>
      </c>
    </row>
    <row r="97" spans="1:8" s="62" customFormat="1" ht="36">
      <c r="A97" s="56" t="str">
        <f>IF((LEN('Copy paste to Here'!G101))&gt;5,((CONCATENATE('Copy paste to Here'!G101," &amp; ",'Copy paste to Here'!D101,"  &amp;  ",'Copy paste to Here'!E101))),"Empty Cell")</f>
        <v>Titanium G23 internally threaded labret, 16g (1.2mm) with 2mm to 5mm round color Cubic Zirconia (CZ) stone in prong set top &amp; Length: 11mm with 3mm top part  &amp;  Cz Color: Clear</v>
      </c>
      <c r="B97" s="57" t="str">
        <f>'Copy paste to Here'!C101</f>
        <v>ULBIN12</v>
      </c>
      <c r="C97" s="57" t="s">
        <v>806</v>
      </c>
      <c r="D97" s="58">
        <f>Invoice!B101</f>
        <v>2</v>
      </c>
      <c r="E97" s="59">
        <f>'Shipping Invoice'!J101*$N$1</f>
        <v>69.17</v>
      </c>
      <c r="F97" s="59">
        <f t="shared" si="3"/>
        <v>138.34</v>
      </c>
      <c r="G97" s="60">
        <f t="shared" si="4"/>
        <v>69.17</v>
      </c>
      <c r="H97" s="63">
        <f t="shared" si="5"/>
        <v>138.34</v>
      </c>
    </row>
    <row r="98" spans="1:8" s="62" customFormat="1" ht="24">
      <c r="A98" s="56" t="str">
        <f>IF((LEN('Copy paste to Here'!G102))&gt;5,((CONCATENATE('Copy paste to Here'!G102," &amp; ",'Copy paste to Here'!D102,"  &amp;  ",'Copy paste to Here'!E102))),"Empty Cell")</f>
        <v>Anodized titanium G23 circular eyebrow barbell, 16g (1.2mm) with 3mm balls &amp; Length: 8mm  &amp;  Color: Green</v>
      </c>
      <c r="B98" s="57" t="str">
        <f>'Copy paste to Here'!C102</f>
        <v>UTCBEB</v>
      </c>
      <c r="C98" s="57" t="s">
        <v>780</v>
      </c>
      <c r="D98" s="58">
        <f>Invoice!B102</f>
        <v>4</v>
      </c>
      <c r="E98" s="59">
        <f>'Shipping Invoice'!J102*$N$1</f>
        <v>51.1</v>
      </c>
      <c r="F98" s="59">
        <f t="shared" si="3"/>
        <v>204.4</v>
      </c>
      <c r="G98" s="60">
        <f t="shared" si="4"/>
        <v>51.1</v>
      </c>
      <c r="H98" s="63">
        <f t="shared" si="5"/>
        <v>204.4</v>
      </c>
    </row>
    <row r="99" spans="1:8" s="62" customFormat="1" ht="24">
      <c r="A99" s="56" t="str">
        <f>IF((LEN('Copy paste to Here'!G103))&gt;5,((CONCATENATE('Copy paste to Here'!G103," &amp; ",'Copy paste to Here'!D103,"  &amp;  ",'Copy paste to Here'!E103))),"Empty Cell")</f>
        <v>Anodized titanium G23 circular eyebrow barbell, 16g (1.2mm) with 3mm balls &amp; Length: 10mm  &amp;  Color: Green</v>
      </c>
      <c r="B99" s="57" t="str">
        <f>'Copy paste to Here'!C103</f>
        <v>UTCBEB</v>
      </c>
      <c r="C99" s="57" t="s">
        <v>780</v>
      </c>
      <c r="D99" s="58">
        <f>Invoice!B103</f>
        <v>12</v>
      </c>
      <c r="E99" s="59">
        <f>'Shipping Invoice'!J103*$N$1</f>
        <v>51.1</v>
      </c>
      <c r="F99" s="59">
        <f t="shared" si="3"/>
        <v>613.20000000000005</v>
      </c>
      <c r="G99" s="60">
        <f t="shared" si="4"/>
        <v>51.1</v>
      </c>
      <c r="H99" s="63">
        <f t="shared" si="5"/>
        <v>613.20000000000005</v>
      </c>
    </row>
    <row r="100" spans="1:8" s="62" customFormat="1" ht="25.5">
      <c r="A100" s="56" t="str">
        <f>IF((LEN('Copy paste to Here'!G104))&gt;5,((CONCATENATE('Copy paste to Here'!G104," &amp; ",'Copy paste to Here'!D104,"  &amp;  ",'Copy paste to Here'!E104))),"Empty Cell")</f>
        <v>PVD plated titanium G23 internally threaded labret, 1.2mm (16g) with a 3mm ball &amp; Color: Black  &amp;  Length: 8mm</v>
      </c>
      <c r="B100" s="57" t="str">
        <f>'Copy paste to Here'!C104</f>
        <v>UTLBB3IN</v>
      </c>
      <c r="C100" s="57" t="s">
        <v>783</v>
      </c>
      <c r="D100" s="58">
        <f>Invoice!B104</f>
        <v>2</v>
      </c>
      <c r="E100" s="59">
        <f>'Shipping Invoice'!J104*$N$1</f>
        <v>58.74</v>
      </c>
      <c r="F100" s="59">
        <f t="shared" si="3"/>
        <v>117.48</v>
      </c>
      <c r="G100" s="60">
        <f t="shared" si="4"/>
        <v>58.74</v>
      </c>
      <c r="H100" s="63">
        <f t="shared" si="5"/>
        <v>117.48</v>
      </c>
    </row>
    <row r="101" spans="1:8" s="62" customFormat="1" ht="24">
      <c r="A101" s="56" t="str">
        <f>IF((LEN('Copy paste to Here'!G105))&gt;5,((CONCATENATE('Copy paste to Here'!G105," &amp; ",'Copy paste to Here'!D105,"  &amp;  ",'Copy paste to Here'!E105))),"Empty Cell")</f>
        <v xml:space="preserve">Pack of 10 pcs. of 4mm anodized surgical steel balls with threading 1.6mm (14g) &amp; Color: Rainbow  &amp;  </v>
      </c>
      <c r="B101" s="57" t="str">
        <f>'Copy paste to Here'!C105</f>
        <v>XBT4G</v>
      </c>
      <c r="C101" s="57" t="s">
        <v>785</v>
      </c>
      <c r="D101" s="58">
        <f>Invoice!B105</f>
        <v>4</v>
      </c>
      <c r="E101" s="59">
        <f>'Shipping Invoice'!J105*$N$1</f>
        <v>69.17</v>
      </c>
      <c r="F101" s="59">
        <f t="shared" si="3"/>
        <v>276.68</v>
      </c>
      <c r="G101" s="60">
        <f t="shared" si="4"/>
        <v>69.17</v>
      </c>
      <c r="H101" s="63">
        <f t="shared" si="5"/>
        <v>276.68</v>
      </c>
    </row>
    <row r="102" spans="1:8" s="62" customFormat="1" ht="24">
      <c r="A102" s="56" t="str">
        <f>IF((LEN('Copy paste to Here'!G106))&gt;5,((CONCATENATE('Copy paste to Here'!G106," &amp; ",'Copy paste to Here'!D106,"  &amp;  ",'Copy paste to Here'!E106))),"Empty Cell")</f>
        <v xml:space="preserve">Pack of 10 pcs. of 3mm surgical steel half jewel balls with bezel set crystal with 1.2mm threading (16g) &amp; Crystal Color: Clear  &amp;  </v>
      </c>
      <c r="B102" s="57" t="str">
        <f>'Copy paste to Here'!C106</f>
        <v>XHJB3</v>
      </c>
      <c r="C102" s="57" t="s">
        <v>787</v>
      </c>
      <c r="D102" s="58">
        <f>Invoice!B106</f>
        <v>7</v>
      </c>
      <c r="E102" s="59">
        <f>'Shipping Invoice'!J106*$N$1</f>
        <v>128.61000000000001</v>
      </c>
      <c r="F102" s="59">
        <f t="shared" si="3"/>
        <v>900.2700000000001</v>
      </c>
      <c r="G102" s="60">
        <f t="shared" si="4"/>
        <v>128.61000000000001</v>
      </c>
      <c r="H102" s="63">
        <f t="shared" si="5"/>
        <v>900.2700000000001</v>
      </c>
    </row>
    <row r="103" spans="1:8" s="62" customFormat="1" ht="24">
      <c r="A103" s="56" t="str">
        <f>IF((LEN('Copy paste to Here'!G107))&gt;5,((CONCATENATE('Copy paste to Here'!G107," &amp; ",'Copy paste to Here'!D107,"  &amp;  ",'Copy paste to Here'!E107))),"Empty Cell")</f>
        <v xml:space="preserve">Pack of 10 pcs. of 3mm surgical steel half jewel balls with bezel set crystal with 1.2mm threading (16g) &amp; Crystal Color: AB  &amp;  </v>
      </c>
      <c r="B103" s="57" t="str">
        <f>'Copy paste to Here'!C107</f>
        <v>XHJB3</v>
      </c>
      <c r="C103" s="57" t="s">
        <v>787</v>
      </c>
      <c r="D103" s="58">
        <f>Invoice!B107</f>
        <v>0</v>
      </c>
      <c r="E103" s="59">
        <f>'Shipping Invoice'!J107*$N$1</f>
        <v>128.61000000000001</v>
      </c>
      <c r="F103" s="59">
        <f t="shared" si="3"/>
        <v>0</v>
      </c>
      <c r="G103" s="60">
        <f t="shared" si="4"/>
        <v>128.61000000000001</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9929.4800000000014</v>
      </c>
      <c r="G1000" s="60"/>
      <c r="H1000" s="61">
        <f t="shared" ref="H1000:H1007" si="49">F1000*$E$14</f>
        <v>9929.4800000000014</v>
      </c>
    </row>
    <row r="1001" spans="1:8" s="62" customFormat="1">
      <c r="A1001" s="56" t="str">
        <f>'[2]Copy paste to Here'!T2</f>
        <v>SHIPPING HANDLING</v>
      </c>
      <c r="B1001" s="75"/>
      <c r="C1001" s="75"/>
      <c r="D1001" s="76"/>
      <c r="E1001" s="67"/>
      <c r="F1001" s="59">
        <f>Invoice!J109</f>
        <v>-3971.7920000000008</v>
      </c>
      <c r="G1001" s="60"/>
      <c r="H1001" s="61">
        <f t="shared" si="49"/>
        <v>-3971.7920000000008</v>
      </c>
    </row>
    <row r="1002" spans="1:8" s="62" customFormat="1" outlineLevel="1">
      <c r="A1002" s="56" t="str">
        <f>'[2]Copy paste to Here'!T3</f>
        <v>DISCOUNT</v>
      </c>
      <c r="B1002" s="75"/>
      <c r="C1002" s="75"/>
      <c r="D1002" s="76"/>
      <c r="E1002" s="67"/>
      <c r="F1002" s="59">
        <f>Invoice!J110</f>
        <v>0</v>
      </c>
      <c r="G1002" s="60"/>
      <c r="H1002" s="61">
        <f t="shared" si="49"/>
        <v>0</v>
      </c>
    </row>
    <row r="1003" spans="1:8" s="62" customFormat="1">
      <c r="A1003" s="56" t="str">
        <f>'[2]Copy paste to Here'!T4</f>
        <v>Total:</v>
      </c>
      <c r="B1003" s="75"/>
      <c r="C1003" s="75"/>
      <c r="D1003" s="76"/>
      <c r="E1003" s="67"/>
      <c r="F1003" s="59">
        <f>SUM(F1000:F1002)</f>
        <v>5957.6880000000001</v>
      </c>
      <c r="G1003" s="60"/>
      <c r="H1003" s="61">
        <f t="shared" si="49"/>
        <v>5957.6880000000001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9929.4800000000014</v>
      </c>
    </row>
    <row r="1010" spans="1:8" s="21" customFormat="1">
      <c r="A1010" s="22"/>
      <c r="E1010" s="21" t="s">
        <v>177</v>
      </c>
      <c r="H1010" s="84">
        <f>(SUMIF($A$1000:$A$1008,"Total:",$H$1000:$H$1008))</f>
        <v>5957.6880000000001</v>
      </c>
    </row>
    <row r="1011" spans="1:8" s="21" customFormat="1">
      <c r="E1011" s="21" t="s">
        <v>178</v>
      </c>
      <c r="H1011" s="85">
        <f>H1013-H1012</f>
        <v>5567.9299999999994</v>
      </c>
    </row>
    <row r="1012" spans="1:8" s="21" customFormat="1">
      <c r="E1012" s="21" t="s">
        <v>179</v>
      </c>
      <c r="H1012" s="85">
        <f>ROUND((H1013*7)/107,2)</f>
        <v>389.76</v>
      </c>
    </row>
    <row r="1013" spans="1:8" s="21" customFormat="1">
      <c r="E1013" s="22" t="s">
        <v>180</v>
      </c>
      <c r="H1013" s="86">
        <f>ROUND((SUMIF($A$1000:$A$1008,"Total:",$H$1000:$H$1008)),2)</f>
        <v>5957.69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6"/>
  <sheetViews>
    <sheetView workbookViewId="0">
      <selection activeCell="A5" sqref="A5"/>
    </sheetView>
  </sheetViews>
  <sheetFormatPr defaultRowHeight="15"/>
  <sheetData>
    <row r="1" spans="1:1">
      <c r="A1" s="2" t="s">
        <v>716</v>
      </c>
    </row>
    <row r="2" spans="1:1">
      <c r="A2" s="2" t="s">
        <v>718</v>
      </c>
    </row>
    <row r="3" spans="1:1">
      <c r="A3" s="2" t="s">
        <v>718</v>
      </c>
    </row>
    <row r="4" spans="1:1">
      <c r="A4" s="2" t="s">
        <v>718</v>
      </c>
    </row>
    <row r="5" spans="1:1">
      <c r="A5" s="2" t="s">
        <v>721</v>
      </c>
    </row>
    <row r="6" spans="1:1">
      <c r="A6" s="2" t="s">
        <v>721</v>
      </c>
    </row>
    <row r="7" spans="1:1">
      <c r="A7" s="2" t="s">
        <v>580</v>
      </c>
    </row>
    <row r="8" spans="1:1">
      <c r="A8" s="2" t="s">
        <v>723</v>
      </c>
    </row>
    <row r="9" spans="1:1">
      <c r="A9" s="2" t="s">
        <v>723</v>
      </c>
    </row>
    <row r="10" spans="1:1">
      <c r="A10" s="2" t="s">
        <v>725</v>
      </c>
    </row>
    <row r="11" spans="1:1">
      <c r="A11" s="2" t="s">
        <v>725</v>
      </c>
    </row>
    <row r="12" spans="1:1">
      <c r="A12" s="2" t="s">
        <v>725</v>
      </c>
    </row>
    <row r="13" spans="1:1">
      <c r="A13" s="2" t="s">
        <v>725</v>
      </c>
    </row>
    <row r="14" spans="1:1">
      <c r="A14" s="2" t="s">
        <v>725</v>
      </c>
    </row>
    <row r="15" spans="1:1">
      <c r="A15" s="2" t="s">
        <v>727</v>
      </c>
    </row>
    <row r="16" spans="1:1">
      <c r="A16" s="2" t="s">
        <v>727</v>
      </c>
    </row>
    <row r="17" spans="1:1">
      <c r="A17" s="2" t="s">
        <v>727</v>
      </c>
    </row>
    <row r="18" spans="1:1">
      <c r="A18" s="2" t="s">
        <v>727</v>
      </c>
    </row>
    <row r="19" spans="1:1">
      <c r="A19" s="2" t="s">
        <v>727</v>
      </c>
    </row>
    <row r="20" spans="1:1">
      <c r="A20" s="2" t="s">
        <v>729</v>
      </c>
    </row>
    <row r="21" spans="1:1">
      <c r="A21" s="2" t="s">
        <v>729</v>
      </c>
    </row>
    <row r="22" spans="1:1">
      <c r="A22" s="2" t="s">
        <v>731</v>
      </c>
    </row>
    <row r="23" spans="1:1">
      <c r="A23" s="2" t="s">
        <v>731</v>
      </c>
    </row>
    <row r="24" spans="1:1">
      <c r="A24" s="2" t="s">
        <v>733</v>
      </c>
    </row>
    <row r="25" spans="1:1">
      <c r="A25" s="2" t="s">
        <v>734</v>
      </c>
    </row>
    <row r="26" spans="1:1">
      <c r="A26" s="2" t="s">
        <v>736</v>
      </c>
    </row>
    <row r="27" spans="1:1">
      <c r="A27" s="2" t="s">
        <v>737</v>
      </c>
    </row>
    <row r="28" spans="1:1">
      <c r="A28" s="2" t="s">
        <v>739</v>
      </c>
    </row>
    <row r="29" spans="1:1">
      <c r="A29" s="2" t="s">
        <v>740</v>
      </c>
    </row>
    <row r="30" spans="1:1">
      <c r="A30" s="2" t="s">
        <v>740</v>
      </c>
    </row>
    <row r="31" spans="1:1">
      <c r="A31" s="2" t="s">
        <v>742</v>
      </c>
    </row>
    <row r="32" spans="1:1">
      <c r="A32" s="2" t="s">
        <v>789</v>
      </c>
    </row>
    <row r="33" spans="1:1">
      <c r="A33" s="2" t="s">
        <v>790</v>
      </c>
    </row>
    <row r="34" spans="1:1">
      <c r="A34" s="2" t="s">
        <v>791</v>
      </c>
    </row>
    <row r="35" spans="1:1">
      <c r="A35" s="2" t="s">
        <v>792</v>
      </c>
    </row>
    <row r="36" spans="1:1">
      <c r="A36" s="2" t="s">
        <v>793</v>
      </c>
    </row>
    <row r="37" spans="1:1">
      <c r="A37" s="2" t="s">
        <v>794</v>
      </c>
    </row>
    <row r="38" spans="1:1">
      <c r="A38" s="2" t="s">
        <v>795</v>
      </c>
    </row>
    <row r="39" spans="1:1">
      <c r="A39" s="2" t="s">
        <v>755</v>
      </c>
    </row>
    <row r="40" spans="1:1">
      <c r="A40" s="2" t="s">
        <v>757</v>
      </c>
    </row>
    <row r="41" spans="1:1">
      <c r="A41" s="2" t="s">
        <v>757</v>
      </c>
    </row>
    <row r="42" spans="1:1">
      <c r="A42" s="2" t="s">
        <v>757</v>
      </c>
    </row>
    <row r="43" spans="1:1">
      <c r="A43" s="2" t="s">
        <v>757</v>
      </c>
    </row>
    <row r="44" spans="1:1">
      <c r="A44" s="2" t="s">
        <v>759</v>
      </c>
    </row>
    <row r="45" spans="1:1">
      <c r="A45" s="2" t="s">
        <v>759</v>
      </c>
    </row>
    <row r="46" spans="1:1">
      <c r="A46" s="2" t="s">
        <v>759</v>
      </c>
    </row>
    <row r="47" spans="1:1">
      <c r="A47" s="2" t="s">
        <v>796</v>
      </c>
    </row>
    <row r="48" spans="1:1">
      <c r="A48" s="2" t="s">
        <v>796</v>
      </c>
    </row>
    <row r="49" spans="1:1">
      <c r="A49" s="2" t="s">
        <v>796</v>
      </c>
    </row>
    <row r="50" spans="1:1">
      <c r="A50" s="2" t="s">
        <v>797</v>
      </c>
    </row>
    <row r="51" spans="1:1">
      <c r="A51" s="2" t="s">
        <v>797</v>
      </c>
    </row>
    <row r="52" spans="1:1">
      <c r="A52" s="2" t="s">
        <v>797</v>
      </c>
    </row>
    <row r="53" spans="1:1">
      <c r="A53" s="2" t="s">
        <v>763</v>
      </c>
    </row>
    <row r="54" spans="1:1">
      <c r="A54" s="2" t="s">
        <v>763</v>
      </c>
    </row>
    <row r="55" spans="1:1">
      <c r="A55" s="2" t="s">
        <v>765</v>
      </c>
    </row>
    <row r="56" spans="1:1">
      <c r="A56" s="2" t="s">
        <v>765</v>
      </c>
    </row>
    <row r="57" spans="1:1">
      <c r="A57" s="2" t="s">
        <v>653</v>
      </c>
    </row>
    <row r="58" spans="1:1">
      <c r="A58" s="2" t="s">
        <v>767</v>
      </c>
    </row>
    <row r="59" spans="1:1">
      <c r="A59" s="2" t="s">
        <v>768</v>
      </c>
    </row>
    <row r="60" spans="1:1">
      <c r="A60" s="2" t="s">
        <v>769</v>
      </c>
    </row>
    <row r="61" spans="1:1">
      <c r="A61" s="2" t="s">
        <v>798</v>
      </c>
    </row>
    <row r="62" spans="1:1">
      <c r="A62" s="2" t="s">
        <v>798</v>
      </c>
    </row>
    <row r="63" spans="1:1">
      <c r="A63" s="2" t="s">
        <v>798</v>
      </c>
    </row>
    <row r="64" spans="1:1">
      <c r="A64" s="2" t="s">
        <v>799</v>
      </c>
    </row>
    <row r="65" spans="1:1">
      <c r="A65" s="2" t="s">
        <v>799</v>
      </c>
    </row>
    <row r="66" spans="1:1">
      <c r="A66" s="2" t="s">
        <v>800</v>
      </c>
    </row>
    <row r="67" spans="1:1">
      <c r="A67" s="2" t="s">
        <v>800</v>
      </c>
    </row>
    <row r="68" spans="1:1">
      <c r="A68" s="2" t="s">
        <v>801</v>
      </c>
    </row>
    <row r="69" spans="1:1">
      <c r="A69" s="2" t="s">
        <v>801</v>
      </c>
    </row>
    <row r="70" spans="1:1">
      <c r="A70" s="2" t="s">
        <v>802</v>
      </c>
    </row>
    <row r="71" spans="1:1">
      <c r="A71" s="2" t="s">
        <v>802</v>
      </c>
    </row>
    <row r="72" spans="1:1">
      <c r="A72" s="2" t="s">
        <v>803</v>
      </c>
    </row>
    <row r="73" spans="1:1">
      <c r="A73" s="2" t="s">
        <v>803</v>
      </c>
    </row>
    <row r="74" spans="1:1">
      <c r="A74" s="2" t="s">
        <v>803</v>
      </c>
    </row>
    <row r="75" spans="1:1">
      <c r="A75" s="2" t="s">
        <v>804</v>
      </c>
    </row>
    <row r="76" spans="1:1">
      <c r="A76" s="2" t="s">
        <v>804</v>
      </c>
    </row>
    <row r="77" spans="1:1">
      <c r="A77" s="2" t="s">
        <v>805</v>
      </c>
    </row>
    <row r="78" spans="1:1">
      <c r="A78" s="2" t="s">
        <v>805</v>
      </c>
    </row>
    <row r="79" spans="1:1">
      <c r="A79" s="2" t="s">
        <v>775</v>
      </c>
    </row>
    <row r="80" spans="1:1">
      <c r="A80" s="2" t="s">
        <v>806</v>
      </c>
    </row>
    <row r="81" spans="1:1">
      <c r="A81" s="2" t="s">
        <v>780</v>
      </c>
    </row>
    <row r="82" spans="1:1">
      <c r="A82" s="2" t="s">
        <v>780</v>
      </c>
    </row>
    <row r="83" spans="1:1">
      <c r="A83" s="2" t="s">
        <v>783</v>
      </c>
    </row>
    <row r="84" spans="1:1">
      <c r="A84" s="2" t="s">
        <v>785</v>
      </c>
    </row>
    <row r="85" spans="1:1">
      <c r="A85" s="2" t="s">
        <v>787</v>
      </c>
    </row>
    <row r="86" spans="1:1">
      <c r="A86" s="2" t="s">
        <v>787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2024-03-13T02:53:20Z</cp:lastPrinted>
  <dcterms:created xsi:type="dcterms:W3CDTF">2009-06-02T18:56:54Z</dcterms:created>
  <dcterms:modified xsi:type="dcterms:W3CDTF">2024-03-13T02:53:25Z</dcterms:modified>
</cp:coreProperties>
</file>