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42C91BF-B6CF-4E41-AC2D-6BDBE72AE93B}"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Invoice!$A$1:$K$294</definedName>
    <definedName name="_xlnm.Print_Area" localSheetId="2">'Shipping Invoice'!$A$1:$L$287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0" i="2" l="1"/>
  <c r="E285" i="2" l="1"/>
  <c r="K285" i="7"/>
  <c r="K14" i="7"/>
  <c r="K17" i="7"/>
  <c r="K10" i="7"/>
  <c r="I280" i="7"/>
  <c r="I265" i="7"/>
  <c r="B261" i="7"/>
  <c r="I250" i="7"/>
  <c r="I235" i="7"/>
  <c r="I219" i="7"/>
  <c r="I203" i="7"/>
  <c r="I187" i="7"/>
  <c r="I171" i="7"/>
  <c r="I155" i="7"/>
  <c r="I139" i="7"/>
  <c r="I123" i="7"/>
  <c r="I108" i="7"/>
  <c r="I92" i="7"/>
  <c r="I76" i="7"/>
  <c r="I60" i="7"/>
  <c r="I44" i="7"/>
  <c r="I29" i="7"/>
  <c r="I28" i="7"/>
  <c r="N1" i="7"/>
  <c r="I272" i="7" s="1"/>
  <c r="N1" i="6"/>
  <c r="E269" i="6" s="1"/>
  <c r="F1002" i="6"/>
  <c r="D278" i="6"/>
  <c r="B282" i="7" s="1"/>
  <c r="D277" i="6"/>
  <c r="B281" i="7" s="1"/>
  <c r="D276" i="6"/>
  <c r="B280" i="7" s="1"/>
  <c r="D275" i="6"/>
  <c r="B279" i="7" s="1"/>
  <c r="D274" i="6"/>
  <c r="B278" i="7" s="1"/>
  <c r="D273" i="6"/>
  <c r="B277" i="7" s="1"/>
  <c r="D272" i="6"/>
  <c r="B276" i="7" s="1"/>
  <c r="D271" i="6"/>
  <c r="B275" i="7" s="1"/>
  <c r="D270" i="6"/>
  <c r="B274" i="7" s="1"/>
  <c r="D269" i="6"/>
  <c r="B273" i="7" s="1"/>
  <c r="D268" i="6"/>
  <c r="B272" i="7" s="1"/>
  <c r="D267" i="6"/>
  <c r="B271" i="7" s="1"/>
  <c r="D266" i="6"/>
  <c r="B270" i="7" s="1"/>
  <c r="D265" i="6"/>
  <c r="B269" i="7" s="1"/>
  <c r="D264" i="6"/>
  <c r="B268" i="7" s="1"/>
  <c r="D263" i="6"/>
  <c r="B267" i="7" s="1"/>
  <c r="D262" i="6"/>
  <c r="B266" i="7" s="1"/>
  <c r="D261" i="6"/>
  <c r="B265" i="7" s="1"/>
  <c r="D260" i="6"/>
  <c r="B264" i="7" s="1"/>
  <c r="D259" i="6"/>
  <c r="B263" i="7" s="1"/>
  <c r="D258" i="6"/>
  <c r="B262" i="7" s="1"/>
  <c r="D257" i="6"/>
  <c r="D256" i="6"/>
  <c r="B260" i="7" s="1"/>
  <c r="D255" i="6"/>
  <c r="B259" i="7" s="1"/>
  <c r="D254" i="6"/>
  <c r="B258" i="7" s="1"/>
  <c r="D253" i="6"/>
  <c r="B257" i="7" s="1"/>
  <c r="D252" i="6"/>
  <c r="B256" i="7" s="1"/>
  <c r="D251" i="6"/>
  <c r="B255" i="7" s="1"/>
  <c r="D250" i="6"/>
  <c r="B254" i="7" s="1"/>
  <c r="D249" i="6"/>
  <c r="B253" i="7" s="1"/>
  <c r="D248" i="6"/>
  <c r="B252" i="7" s="1"/>
  <c r="D247" i="6"/>
  <c r="B251" i="7" s="1"/>
  <c r="D246" i="6"/>
  <c r="B250" i="7" s="1"/>
  <c r="D245" i="6"/>
  <c r="B249" i="7" s="1"/>
  <c r="D244" i="6"/>
  <c r="B248" i="7" s="1"/>
  <c r="D243" i="6"/>
  <c r="B247" i="7" s="1"/>
  <c r="D242" i="6"/>
  <c r="B246" i="7" s="1"/>
  <c r="D241" i="6"/>
  <c r="B245" i="7" s="1"/>
  <c r="D240" i="6"/>
  <c r="B244" i="7" s="1"/>
  <c r="D239" i="6"/>
  <c r="B243" i="7" s="1"/>
  <c r="D238" i="6"/>
  <c r="B242" i="7" s="1"/>
  <c r="D237" i="6"/>
  <c r="B241" i="7" s="1"/>
  <c r="D236" i="6"/>
  <c r="B240" i="7" s="1"/>
  <c r="D235" i="6"/>
  <c r="B239" i="7" s="1"/>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283" i="2" l="1"/>
  <c r="J284" i="2" s="1"/>
  <c r="K284" i="7" s="1"/>
  <c r="K107" i="7"/>
  <c r="K155" i="7"/>
  <c r="K187" i="7"/>
  <c r="K235" i="7"/>
  <c r="I34" i="7"/>
  <c r="K29" i="7"/>
  <c r="K205" i="7"/>
  <c r="K253" i="7"/>
  <c r="I36" i="7"/>
  <c r="I52" i="7"/>
  <c r="I68" i="7"/>
  <c r="I84" i="7"/>
  <c r="I100" i="7"/>
  <c r="K100" i="7" s="1"/>
  <c r="I115" i="7"/>
  <c r="I131" i="7"/>
  <c r="I147" i="7"/>
  <c r="I163" i="7"/>
  <c r="I179" i="7"/>
  <c r="I195" i="7"/>
  <c r="I211" i="7"/>
  <c r="K211" i="7" s="1"/>
  <c r="I227" i="7"/>
  <c r="I243" i="7"/>
  <c r="I258" i="7"/>
  <c r="K258" i="7" s="1"/>
  <c r="I273" i="7"/>
  <c r="K273" i="7" s="1"/>
  <c r="K54" i="7"/>
  <c r="I37" i="7"/>
  <c r="I53" i="7"/>
  <c r="I69" i="7"/>
  <c r="I85" i="7"/>
  <c r="I101" i="7"/>
  <c r="I116" i="7"/>
  <c r="I132" i="7"/>
  <c r="K132" i="7" s="1"/>
  <c r="I148" i="7"/>
  <c r="I164" i="7"/>
  <c r="I180" i="7"/>
  <c r="I196" i="7"/>
  <c r="I212" i="7"/>
  <c r="I228" i="7"/>
  <c r="I244" i="7"/>
  <c r="I259" i="7"/>
  <c r="K259" i="7" s="1"/>
  <c r="I274" i="7"/>
  <c r="K47" i="7"/>
  <c r="I102" i="7"/>
  <c r="I213" i="7"/>
  <c r="K213" i="7" s="1"/>
  <c r="I275" i="7"/>
  <c r="I22" i="7"/>
  <c r="K22" i="7" s="1"/>
  <c r="I38" i="7"/>
  <c r="K38" i="7" s="1"/>
  <c r="I54" i="7"/>
  <c r="I70" i="7"/>
  <c r="K70" i="7" s="1"/>
  <c r="I86" i="7"/>
  <c r="I117" i="7"/>
  <c r="K117" i="7" s="1"/>
  <c r="I133" i="7"/>
  <c r="I149" i="7"/>
  <c r="K149" i="7" s="1"/>
  <c r="I165" i="7"/>
  <c r="K165" i="7" s="1"/>
  <c r="I181" i="7"/>
  <c r="I197" i="7"/>
  <c r="K197" i="7" s="1"/>
  <c r="I229" i="7"/>
  <c r="K229" i="7" s="1"/>
  <c r="I245" i="7"/>
  <c r="I260" i="7"/>
  <c r="K64" i="7"/>
  <c r="K112" i="7"/>
  <c r="K272" i="7"/>
  <c r="I23" i="7"/>
  <c r="K23" i="7" s="1"/>
  <c r="I39" i="7"/>
  <c r="I55" i="7"/>
  <c r="K55" i="7" s="1"/>
  <c r="I71" i="7"/>
  <c r="I87" i="7"/>
  <c r="I103" i="7"/>
  <c r="K103" i="7" s="1"/>
  <c r="I118" i="7"/>
  <c r="I134" i="7"/>
  <c r="I150" i="7"/>
  <c r="K150" i="7" s="1"/>
  <c r="I166" i="7"/>
  <c r="I182" i="7"/>
  <c r="K182" i="7" s="1"/>
  <c r="I198" i="7"/>
  <c r="I214" i="7"/>
  <c r="I230" i="7"/>
  <c r="K230" i="7" s="1"/>
  <c r="K245" i="7"/>
  <c r="I261" i="7"/>
  <c r="K261" i="7" s="1"/>
  <c r="I276" i="7"/>
  <c r="K214" i="7"/>
  <c r="K206" i="7"/>
  <c r="I40" i="7"/>
  <c r="I56" i="7"/>
  <c r="K56" i="7" s="1"/>
  <c r="I72" i="7"/>
  <c r="I88" i="7"/>
  <c r="I104" i="7"/>
  <c r="K104" i="7" s="1"/>
  <c r="I119" i="7"/>
  <c r="I135" i="7"/>
  <c r="I151" i="7"/>
  <c r="I167" i="7"/>
  <c r="K167" i="7" s="1"/>
  <c r="I199" i="7"/>
  <c r="I215" i="7"/>
  <c r="I231" i="7"/>
  <c r="I246" i="7"/>
  <c r="K246" i="7" s="1"/>
  <c r="I277" i="7"/>
  <c r="K53" i="7"/>
  <c r="K78" i="7"/>
  <c r="K111" i="7"/>
  <c r="I24" i="7"/>
  <c r="I183" i="7"/>
  <c r="K34" i="7"/>
  <c r="K50" i="7"/>
  <c r="K98" i="7"/>
  <c r="K274" i="7"/>
  <c r="I25" i="7"/>
  <c r="I41" i="7"/>
  <c r="K41" i="7" s="1"/>
  <c r="I57" i="7"/>
  <c r="I73" i="7"/>
  <c r="I89" i="7"/>
  <c r="K89" i="7" s="1"/>
  <c r="I105" i="7"/>
  <c r="K105" i="7" s="1"/>
  <c r="I120" i="7"/>
  <c r="I136" i="7"/>
  <c r="K136" i="7" s="1"/>
  <c r="I152" i="7"/>
  <c r="K152" i="7" s="1"/>
  <c r="I168" i="7"/>
  <c r="I184" i="7"/>
  <c r="I200" i="7"/>
  <c r="I216" i="7"/>
  <c r="K216" i="7" s="1"/>
  <c r="I232" i="7"/>
  <c r="I247" i="7"/>
  <c r="I262" i="7"/>
  <c r="K277" i="7"/>
  <c r="K85" i="7"/>
  <c r="K158" i="7"/>
  <c r="K275" i="7"/>
  <c r="I121" i="7"/>
  <c r="K121" i="7" s="1"/>
  <c r="I153" i="7"/>
  <c r="K153" i="7" s="1"/>
  <c r="I169" i="7"/>
  <c r="I201" i="7"/>
  <c r="K201" i="7" s="1"/>
  <c r="I217" i="7"/>
  <c r="I233" i="7"/>
  <c r="I248" i="7"/>
  <c r="I263" i="7"/>
  <c r="I278" i="7"/>
  <c r="K166" i="7"/>
  <c r="K115" i="7"/>
  <c r="K131" i="7"/>
  <c r="K147" i="7"/>
  <c r="K163" i="7"/>
  <c r="K179" i="7"/>
  <c r="K195" i="7"/>
  <c r="K227" i="7"/>
  <c r="K243" i="7"/>
  <c r="I26" i="7"/>
  <c r="I42" i="7"/>
  <c r="I58" i="7"/>
  <c r="I74" i="7"/>
  <c r="K74" i="7" s="1"/>
  <c r="I90" i="7"/>
  <c r="I106" i="7"/>
  <c r="I137" i="7"/>
  <c r="K137" i="7" s="1"/>
  <c r="I185" i="7"/>
  <c r="K185" i="7" s="1"/>
  <c r="K36" i="7"/>
  <c r="K52" i="7"/>
  <c r="K68" i="7"/>
  <c r="K84" i="7"/>
  <c r="K116" i="7"/>
  <c r="K148" i="7"/>
  <c r="K164" i="7"/>
  <c r="K180" i="7"/>
  <c r="K196" i="7"/>
  <c r="K212" i="7"/>
  <c r="K228" i="7"/>
  <c r="K244" i="7"/>
  <c r="K260" i="7"/>
  <c r="K276" i="7"/>
  <c r="I27" i="7"/>
  <c r="I43" i="7"/>
  <c r="K43" i="7" s="1"/>
  <c r="I59" i="7"/>
  <c r="K59" i="7" s="1"/>
  <c r="I75" i="7"/>
  <c r="I91" i="7"/>
  <c r="I107" i="7"/>
  <c r="I122" i="7"/>
  <c r="I138" i="7"/>
  <c r="I154" i="7"/>
  <c r="K154" i="7" s="1"/>
  <c r="I170" i="7"/>
  <c r="I186" i="7"/>
  <c r="I202" i="7"/>
  <c r="K202" i="7" s="1"/>
  <c r="I218" i="7"/>
  <c r="I234" i="7"/>
  <c r="I249" i="7"/>
  <c r="I264" i="7"/>
  <c r="I279" i="7"/>
  <c r="K279" i="7" s="1"/>
  <c r="K133" i="7"/>
  <c r="K118" i="7"/>
  <c r="K262" i="7"/>
  <c r="K278" i="7"/>
  <c r="I45" i="7"/>
  <c r="K45" i="7" s="1"/>
  <c r="I61" i="7"/>
  <c r="K61" i="7" s="1"/>
  <c r="I77" i="7"/>
  <c r="K77" i="7" s="1"/>
  <c r="I93" i="7"/>
  <c r="K93" i="7" s="1"/>
  <c r="K108" i="7"/>
  <c r="I124" i="7"/>
  <c r="K124" i="7" s="1"/>
  <c r="I140" i="7"/>
  <c r="I156" i="7"/>
  <c r="I172" i="7"/>
  <c r="K172" i="7" s="1"/>
  <c r="I188" i="7"/>
  <c r="I204" i="7"/>
  <c r="K204" i="7" s="1"/>
  <c r="I220" i="7"/>
  <c r="K220" i="7" s="1"/>
  <c r="I236" i="7"/>
  <c r="I251" i="7"/>
  <c r="K251" i="7" s="1"/>
  <c r="I266" i="7"/>
  <c r="I281" i="7"/>
  <c r="K101" i="7"/>
  <c r="K134" i="7"/>
  <c r="K71" i="7"/>
  <c r="K135" i="7"/>
  <c r="K199" i="7"/>
  <c r="K215" i="7"/>
  <c r="K263" i="7"/>
  <c r="I30" i="7"/>
  <c r="K30" i="7" s="1"/>
  <c r="I46" i="7"/>
  <c r="K46" i="7" s="1"/>
  <c r="I62" i="7"/>
  <c r="K62" i="7" s="1"/>
  <c r="I78" i="7"/>
  <c r="I94" i="7"/>
  <c r="K94" i="7" s="1"/>
  <c r="I109" i="7"/>
  <c r="K109" i="7" s="1"/>
  <c r="I125" i="7"/>
  <c r="K125" i="7" s="1"/>
  <c r="I141" i="7"/>
  <c r="K141" i="7" s="1"/>
  <c r="I157" i="7"/>
  <c r="K157" i="7" s="1"/>
  <c r="I173" i="7"/>
  <c r="K173" i="7" s="1"/>
  <c r="I189" i="7"/>
  <c r="K189" i="7" s="1"/>
  <c r="I205" i="7"/>
  <c r="I221" i="7"/>
  <c r="K221" i="7" s="1"/>
  <c r="I237" i="7"/>
  <c r="K237" i="7" s="1"/>
  <c r="I252" i="7"/>
  <c r="I267" i="7"/>
  <c r="I282" i="7"/>
  <c r="K86" i="7"/>
  <c r="K247" i="7"/>
  <c r="K40" i="7"/>
  <c r="K72" i="7"/>
  <c r="K184" i="7"/>
  <c r="K248" i="7"/>
  <c r="K280" i="7"/>
  <c r="I47" i="7"/>
  <c r="I79" i="7"/>
  <c r="K79" i="7" s="1"/>
  <c r="I158" i="7"/>
  <c r="K25" i="7"/>
  <c r="K57" i="7"/>
  <c r="K73" i="7"/>
  <c r="K169" i="7"/>
  <c r="K217" i="7"/>
  <c r="K233" i="7"/>
  <c r="K249" i="7"/>
  <c r="K265" i="7"/>
  <c r="K281" i="7"/>
  <c r="I32" i="7"/>
  <c r="K32" i="7" s="1"/>
  <c r="I48" i="7"/>
  <c r="K48" i="7" s="1"/>
  <c r="I64" i="7"/>
  <c r="I80" i="7"/>
  <c r="K80" i="7" s="1"/>
  <c r="I96" i="7"/>
  <c r="K96" i="7" s="1"/>
  <c r="I111" i="7"/>
  <c r="I127" i="7"/>
  <c r="K127" i="7" s="1"/>
  <c r="I143" i="7"/>
  <c r="K143" i="7" s="1"/>
  <c r="I159" i="7"/>
  <c r="K159" i="7" s="1"/>
  <c r="I175" i="7"/>
  <c r="K175" i="7" s="1"/>
  <c r="I191" i="7"/>
  <c r="K191" i="7" s="1"/>
  <c r="I207" i="7"/>
  <c r="K207" i="7" s="1"/>
  <c r="I223" i="7"/>
  <c r="K223" i="7" s="1"/>
  <c r="I239" i="7"/>
  <c r="K239" i="7" s="1"/>
  <c r="I254" i="7"/>
  <c r="K254" i="7" s="1"/>
  <c r="I269" i="7"/>
  <c r="K269" i="7" s="1"/>
  <c r="K37" i="7"/>
  <c r="K102" i="7"/>
  <c r="K39" i="7"/>
  <c r="K87" i="7"/>
  <c r="K119" i="7"/>
  <c r="K231" i="7"/>
  <c r="K24" i="7"/>
  <c r="K88" i="7"/>
  <c r="K120" i="7"/>
  <c r="K168" i="7"/>
  <c r="K200" i="7"/>
  <c r="K232" i="7"/>
  <c r="K264" i="7"/>
  <c r="I31" i="7"/>
  <c r="K31" i="7" s="1"/>
  <c r="I63" i="7"/>
  <c r="K63" i="7" s="1"/>
  <c r="I95" i="7"/>
  <c r="K95" i="7" s="1"/>
  <c r="I110" i="7"/>
  <c r="K110" i="7" s="1"/>
  <c r="I126" i="7"/>
  <c r="K126" i="7" s="1"/>
  <c r="I142" i="7"/>
  <c r="K142" i="7" s="1"/>
  <c r="I174" i="7"/>
  <c r="K174" i="7" s="1"/>
  <c r="I190" i="7"/>
  <c r="K190" i="7" s="1"/>
  <c r="I206" i="7"/>
  <c r="I222" i="7"/>
  <c r="K222" i="7" s="1"/>
  <c r="I238" i="7"/>
  <c r="K238" i="7" s="1"/>
  <c r="I253" i="7"/>
  <c r="I268" i="7"/>
  <c r="K26" i="7"/>
  <c r="K42" i="7"/>
  <c r="K58" i="7"/>
  <c r="K90" i="7"/>
  <c r="K106" i="7"/>
  <c r="K122" i="7"/>
  <c r="K138" i="7"/>
  <c r="K170" i="7"/>
  <c r="K186" i="7"/>
  <c r="K218" i="7"/>
  <c r="K234" i="7"/>
  <c r="K250" i="7"/>
  <c r="K266" i="7"/>
  <c r="K282" i="7"/>
  <c r="I33" i="7"/>
  <c r="K33" i="7" s="1"/>
  <c r="I49" i="7"/>
  <c r="K49" i="7" s="1"/>
  <c r="I65" i="7"/>
  <c r="K65" i="7" s="1"/>
  <c r="I81" i="7"/>
  <c r="K81" i="7" s="1"/>
  <c r="I97" i="7"/>
  <c r="K97" i="7" s="1"/>
  <c r="I112" i="7"/>
  <c r="I128" i="7"/>
  <c r="K128" i="7" s="1"/>
  <c r="I144" i="7"/>
  <c r="K144" i="7" s="1"/>
  <c r="I160" i="7"/>
  <c r="K160" i="7" s="1"/>
  <c r="I176" i="7"/>
  <c r="K176" i="7" s="1"/>
  <c r="I192" i="7"/>
  <c r="K192" i="7" s="1"/>
  <c r="I208" i="7"/>
  <c r="K208" i="7" s="1"/>
  <c r="I224" i="7"/>
  <c r="K224" i="7" s="1"/>
  <c r="I240" i="7"/>
  <c r="K240" i="7" s="1"/>
  <c r="I255" i="7"/>
  <c r="K255" i="7" s="1"/>
  <c r="I270" i="7"/>
  <c r="K270" i="7" s="1"/>
  <c r="K69" i="7"/>
  <c r="K198" i="7"/>
  <c r="K151" i="7"/>
  <c r="K27" i="7"/>
  <c r="K75" i="7"/>
  <c r="K123" i="7"/>
  <c r="K171" i="7"/>
  <c r="K219" i="7"/>
  <c r="I50" i="7"/>
  <c r="I82" i="7"/>
  <c r="K82" i="7" s="1"/>
  <c r="I98" i="7"/>
  <c r="I113" i="7"/>
  <c r="K113" i="7" s="1"/>
  <c r="I129" i="7"/>
  <c r="K129" i="7" s="1"/>
  <c r="I145" i="7"/>
  <c r="K145" i="7" s="1"/>
  <c r="I161" i="7"/>
  <c r="K161" i="7" s="1"/>
  <c r="I177" i="7"/>
  <c r="K177" i="7" s="1"/>
  <c r="I193" i="7"/>
  <c r="K193" i="7" s="1"/>
  <c r="I209" i="7"/>
  <c r="K209" i="7" s="1"/>
  <c r="I225" i="7"/>
  <c r="K225" i="7" s="1"/>
  <c r="I241" i="7"/>
  <c r="K241" i="7" s="1"/>
  <c r="I256" i="7"/>
  <c r="K256" i="7" s="1"/>
  <c r="I271" i="7"/>
  <c r="K271" i="7" s="1"/>
  <c r="K181" i="7"/>
  <c r="K183" i="7"/>
  <c r="K91" i="7"/>
  <c r="K139" i="7"/>
  <c r="K203" i="7"/>
  <c r="K267" i="7"/>
  <c r="I66" i="7"/>
  <c r="K66" i="7" s="1"/>
  <c r="K28" i="7"/>
  <c r="K44" i="7"/>
  <c r="K60" i="7"/>
  <c r="K76" i="7"/>
  <c r="K92" i="7"/>
  <c r="K140" i="7"/>
  <c r="K156" i="7"/>
  <c r="K188" i="7"/>
  <c r="K236" i="7"/>
  <c r="K252" i="7"/>
  <c r="K268" i="7"/>
  <c r="I35" i="7"/>
  <c r="K35" i="7" s="1"/>
  <c r="I51" i="7"/>
  <c r="K51" i="7" s="1"/>
  <c r="I67" i="7"/>
  <c r="K67" i="7" s="1"/>
  <c r="I83" i="7"/>
  <c r="K83" i="7" s="1"/>
  <c r="I99" i="7"/>
  <c r="K99" i="7" s="1"/>
  <c r="I114" i="7"/>
  <c r="K114" i="7" s="1"/>
  <c r="I130" i="7"/>
  <c r="K130" i="7" s="1"/>
  <c r="I146" i="7"/>
  <c r="K146" i="7" s="1"/>
  <c r="I162" i="7"/>
  <c r="K162" i="7" s="1"/>
  <c r="I178" i="7"/>
  <c r="K178" i="7" s="1"/>
  <c r="I194" i="7"/>
  <c r="K194" i="7" s="1"/>
  <c r="I210" i="7"/>
  <c r="K210" i="7" s="1"/>
  <c r="I226" i="7"/>
  <c r="K226" i="7" s="1"/>
  <c r="I242" i="7"/>
  <c r="K242" i="7" s="1"/>
  <c r="I257" i="7"/>
  <c r="K257" i="7" s="1"/>
  <c r="E30" i="6"/>
  <c r="E46" i="6"/>
  <c r="E62" i="6"/>
  <c r="E78" i="6"/>
  <c r="E94" i="6"/>
  <c r="E110" i="6"/>
  <c r="E126" i="6"/>
  <c r="E142" i="6"/>
  <c r="E158" i="6"/>
  <c r="E174" i="6"/>
  <c r="E190" i="6"/>
  <c r="E206" i="6"/>
  <c r="E222" i="6"/>
  <c r="E238" i="6"/>
  <c r="E254" i="6"/>
  <c r="E270" i="6"/>
  <c r="E31" i="6"/>
  <c r="E47" i="6"/>
  <c r="E63" i="6"/>
  <c r="E79" i="6"/>
  <c r="E95" i="6"/>
  <c r="E111" i="6"/>
  <c r="E127" i="6"/>
  <c r="E143" i="6"/>
  <c r="E159" i="6"/>
  <c r="E175" i="6"/>
  <c r="E191" i="6"/>
  <c r="E207" i="6"/>
  <c r="E223" i="6"/>
  <c r="E239" i="6"/>
  <c r="E255" i="6"/>
  <c r="E271" i="6"/>
  <c r="E32" i="6"/>
  <c r="E48" i="6"/>
  <c r="E64" i="6"/>
  <c r="E80" i="6"/>
  <c r="E96" i="6"/>
  <c r="E112" i="6"/>
  <c r="E128" i="6"/>
  <c r="E144" i="6"/>
  <c r="E160" i="6"/>
  <c r="E176" i="6"/>
  <c r="E192" i="6"/>
  <c r="E208" i="6"/>
  <c r="E224" i="6"/>
  <c r="E240" i="6"/>
  <c r="E256" i="6"/>
  <c r="E272" i="6"/>
  <c r="E33" i="6"/>
  <c r="E49" i="6"/>
  <c r="E65" i="6"/>
  <c r="E81" i="6"/>
  <c r="E97" i="6"/>
  <c r="E113" i="6"/>
  <c r="E129" i="6"/>
  <c r="E145" i="6"/>
  <c r="E161" i="6"/>
  <c r="E177" i="6"/>
  <c r="E193" i="6"/>
  <c r="E209" i="6"/>
  <c r="E225" i="6"/>
  <c r="E241" i="6"/>
  <c r="E257" i="6"/>
  <c r="E273" i="6"/>
  <c r="E18" i="6"/>
  <c r="E34" i="6"/>
  <c r="E50" i="6"/>
  <c r="E66" i="6"/>
  <c r="E82" i="6"/>
  <c r="E98" i="6"/>
  <c r="E114" i="6"/>
  <c r="E130" i="6"/>
  <c r="E146" i="6"/>
  <c r="E162" i="6"/>
  <c r="E178" i="6"/>
  <c r="E194" i="6"/>
  <c r="E210" i="6"/>
  <c r="E226" i="6"/>
  <c r="E242" i="6"/>
  <c r="E258" i="6"/>
  <c r="E274" i="6"/>
  <c r="E19" i="6"/>
  <c r="E35" i="6"/>
  <c r="E51" i="6"/>
  <c r="E67" i="6"/>
  <c r="E83" i="6"/>
  <c r="E99" i="6"/>
  <c r="E115" i="6"/>
  <c r="E131" i="6"/>
  <c r="E147" i="6"/>
  <c r="E163" i="6"/>
  <c r="E179" i="6"/>
  <c r="E195" i="6"/>
  <c r="E211" i="6"/>
  <c r="E227" i="6"/>
  <c r="E243" i="6"/>
  <c r="E259" i="6"/>
  <c r="E275" i="6"/>
  <c r="E20" i="6"/>
  <c r="E36" i="6"/>
  <c r="E52" i="6"/>
  <c r="E68" i="6"/>
  <c r="E84" i="6"/>
  <c r="E100" i="6"/>
  <c r="E116" i="6"/>
  <c r="E132" i="6"/>
  <c r="E148" i="6"/>
  <c r="E164" i="6"/>
  <c r="E180" i="6"/>
  <c r="E196" i="6"/>
  <c r="E212" i="6"/>
  <c r="E228" i="6"/>
  <c r="E244" i="6"/>
  <c r="E260" i="6"/>
  <c r="E276" i="6"/>
  <c r="E21" i="6"/>
  <c r="E37" i="6"/>
  <c r="E53" i="6"/>
  <c r="E69" i="6"/>
  <c r="E85" i="6"/>
  <c r="E101" i="6"/>
  <c r="E117" i="6"/>
  <c r="E133" i="6"/>
  <c r="E149" i="6"/>
  <c r="E165" i="6"/>
  <c r="E181" i="6"/>
  <c r="E197" i="6"/>
  <c r="E213" i="6"/>
  <c r="E229" i="6"/>
  <c r="E245" i="6"/>
  <c r="E261" i="6"/>
  <c r="E277" i="6"/>
  <c r="E22" i="6"/>
  <c r="E38" i="6"/>
  <c r="E54" i="6"/>
  <c r="E70" i="6"/>
  <c r="E86" i="6"/>
  <c r="E102" i="6"/>
  <c r="E118" i="6"/>
  <c r="E134" i="6"/>
  <c r="E150" i="6"/>
  <c r="E166" i="6"/>
  <c r="E182" i="6"/>
  <c r="E198" i="6"/>
  <c r="E214" i="6"/>
  <c r="E230" i="6"/>
  <c r="E246" i="6"/>
  <c r="E262" i="6"/>
  <c r="E278" i="6"/>
  <c r="E23" i="6"/>
  <c r="E39" i="6"/>
  <c r="E55" i="6"/>
  <c r="E71" i="6"/>
  <c r="E87" i="6"/>
  <c r="E103" i="6"/>
  <c r="E119" i="6"/>
  <c r="E135" i="6"/>
  <c r="E151" i="6"/>
  <c r="E167" i="6"/>
  <c r="E183" i="6"/>
  <c r="E199" i="6"/>
  <c r="E215" i="6"/>
  <c r="E231" i="6"/>
  <c r="E247" i="6"/>
  <c r="E263" i="6"/>
  <c r="E24" i="6"/>
  <c r="E40" i="6"/>
  <c r="E56" i="6"/>
  <c r="E72" i="6"/>
  <c r="E88" i="6"/>
  <c r="E104" i="6"/>
  <c r="E120" i="6"/>
  <c r="E136" i="6"/>
  <c r="E152" i="6"/>
  <c r="E168" i="6"/>
  <c r="E184" i="6"/>
  <c r="E200" i="6"/>
  <c r="E216" i="6"/>
  <c r="E232" i="6"/>
  <c r="E248" i="6"/>
  <c r="E264" i="6"/>
  <c r="E25" i="6"/>
  <c r="E41" i="6"/>
  <c r="E57" i="6"/>
  <c r="E73" i="6"/>
  <c r="E89" i="6"/>
  <c r="E105" i="6"/>
  <c r="E121" i="6"/>
  <c r="E137" i="6"/>
  <c r="E153" i="6"/>
  <c r="E169" i="6"/>
  <c r="E185" i="6"/>
  <c r="E201" i="6"/>
  <c r="E217" i="6"/>
  <c r="E233" i="6"/>
  <c r="E249" i="6"/>
  <c r="E265" i="6"/>
  <c r="E26" i="6"/>
  <c r="E42" i="6"/>
  <c r="E58" i="6"/>
  <c r="E74" i="6"/>
  <c r="E90" i="6"/>
  <c r="E106" i="6"/>
  <c r="E122" i="6"/>
  <c r="E138" i="6"/>
  <c r="E154" i="6"/>
  <c r="E170" i="6"/>
  <c r="E186" i="6"/>
  <c r="E202" i="6"/>
  <c r="E218" i="6"/>
  <c r="E234" i="6"/>
  <c r="E250" i="6"/>
  <c r="E266" i="6"/>
  <c r="E27" i="6"/>
  <c r="E43" i="6"/>
  <c r="E59" i="6"/>
  <c r="E75" i="6"/>
  <c r="E91" i="6"/>
  <c r="E107" i="6"/>
  <c r="E123" i="6"/>
  <c r="E139" i="6"/>
  <c r="E155" i="6"/>
  <c r="E171" i="6"/>
  <c r="E187" i="6"/>
  <c r="E203" i="6"/>
  <c r="E219" i="6"/>
  <c r="E235" i="6"/>
  <c r="E251" i="6"/>
  <c r="E267" i="6"/>
  <c r="E28" i="6"/>
  <c r="E44" i="6"/>
  <c r="E60" i="6"/>
  <c r="E76" i="6"/>
  <c r="E92" i="6"/>
  <c r="E108" i="6"/>
  <c r="E124" i="6"/>
  <c r="E140" i="6"/>
  <c r="E156" i="6"/>
  <c r="E172" i="6"/>
  <c r="E188" i="6"/>
  <c r="E204" i="6"/>
  <c r="E220" i="6"/>
  <c r="E236" i="6"/>
  <c r="E252" i="6"/>
  <c r="E268" i="6"/>
  <c r="E29" i="6"/>
  <c r="E45" i="6"/>
  <c r="E61" i="6"/>
  <c r="E77" i="6"/>
  <c r="E93" i="6"/>
  <c r="E109" i="6"/>
  <c r="E125" i="6"/>
  <c r="E141" i="6"/>
  <c r="E157" i="6"/>
  <c r="E173" i="6"/>
  <c r="E189" i="6"/>
  <c r="E205" i="6"/>
  <c r="E221" i="6"/>
  <c r="E237" i="6"/>
  <c r="E253" i="6"/>
  <c r="J286" i="2"/>
  <c r="B283" i="7"/>
  <c r="M11" i="6"/>
  <c r="F1001" i="6" l="1"/>
  <c r="K283" i="7"/>
  <c r="K28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89" i="2" s="1"/>
  <c r="I293" i="2" l="1"/>
  <c r="I291" i="2" s="1"/>
  <c r="I294" i="2"/>
  <c r="I29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<sst xmlns="http://schemas.openxmlformats.org/spreadsheetml/2006/main" count="5780" uniqueCount="1095">
  <si>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</si>
  <si>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</si>
  <si>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</si>
  <si>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</si>
  <si>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</si>
  <si>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</si>
  <si>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</si>
  <si>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</si>
  <si>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</si>
  <si>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</si>
  <si>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</si>
  <si>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</si>
  <si>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</si>
  <si>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</si>
  <si>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</si>
  <si>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</si>
  <si>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</si>
  <si>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</si>
  <si>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</si>
  <si>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</si>
  <si>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</si>
  <si>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</si>
  <si>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</si>
  <si>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</si>
  <si>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</si>
  <si>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</si>
  <si>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</si>
  <si>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</si>
  <si>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</si>
  <si>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</si>
  <si>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</si>
  <si>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</si>
  <si>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</si>
  <si>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</si>
  <si>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</si>
  <si>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</si>
  <si>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</si>
  <si>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</si>
  <si>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</si>
  <si>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</si>
  <si>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</si>
  <si>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</si>
  <si>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</si>
  <si>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</si>
  <si>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</si>
  <si>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</si>
  <si>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</si>
  <si>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</si>
  <si>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</si>
  <si>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</si>
  <si>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</si>
  <si>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</si>
  <si>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</si>
  <si>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</si>
  <si>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</si>
  <si>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</si>
  <si>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</si>
  <si>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</si>
  <si>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</si>
  <si>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</si>
  <si>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</si>
  <si>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</si>
  <si>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</si>
  <si>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</si>
  <si>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</si>
  <si>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</si>
  <si>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</si>
  <si>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</si>
  <si>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</si>
  <si>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</si>
  <si>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</si>
  <si>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</si>
  <si>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</si>
  <si>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</si>
  <si>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</si>
  <si>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</si>
  <si>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</si>
  <si>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</si>
  <si>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</si>
  <si>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</si>
  <si>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</si>
  <si>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</si>
  <si>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</si>
  <si>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</si>
  <si>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</si>
  <si>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</si>
  <si>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</si>
  <si>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</si>
  <si>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</si>
  <si>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</si>
  <si>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</si>
  <si>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</si>
  <si>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</si>
  <si>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</si>
  <si>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</si>
  <si>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</si>
  <si>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</si>
  <si>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</si>
  <si>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</si>
  <si>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</si>
  <si>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</si>
  <si>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</si>
  <si>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</si>
  <si>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</si>
  <si>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</si>
  <si>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</si>
  <si>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</si>
  <si>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</si>
  <si>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</si>
  <si>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</si>
  <si>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</si>
  <si>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</si>
  <si>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</si>
  <si>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</si>
  <si>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</si>
  <si>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</si>
  <si>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</si>
  <si>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</si>
  <si>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</si>
  <si>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</si>
  <si>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</si>
  <si>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</si>
  <si>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</si>
  <si>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</si>
  <si>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</si>
  <si>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</si>
  <si>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</si>
  <si>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</si>
  <si>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</si>
  <si>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</si>
  <si>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</si>
  <si>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</si>
  <si>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</si>
  <si>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</si>
  <si>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</si>
  <si>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</si>
  <si>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</si>
  <si>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</si>
  <si>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</si>
  <si>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</si>
  <si>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</si>
  <si>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</si>
  <si>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</si>
  <si>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</si>
  <si>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</si>
  <si>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</si>
  <si>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</si>
  <si>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</si>
  <si>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</si>
  <si>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</si>
  <si>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</si>
  <si>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</si>
  <si>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</si>
  <si>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</si>
  <si>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</si>
  <si>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</si>
  <si>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</si>
  <si>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</si>
  <si>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</si>
  <si>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</si>
  <si>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</si>
  <si>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</si>
  <si>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</si>
  <si>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</si>
  <si>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</si>
  <si>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</si>
  <si>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</si>
  <si>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</si>
  <si>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</si>
  <si>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</si>
  <si>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</si>
  <si>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</si>
  <si>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</si>
  <si>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</si>
  <si>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</si>
  <si>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</si>
  <si>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</si>
  <si>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</si>
  <si>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</si>
  <si>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</si>
  <si>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</si>
  <si>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</si>
  <si>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</si>
  <si>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</si>
  <si>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</si>
  <si>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</si>
  <si>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</si>
  <si>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</si>
  <si>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</si>
  <si>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</si>
  <si>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</si>
  <si>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</si>
  <si>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</si>
  <si>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</si>
  <si>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</si>
  <si>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</si>
  <si>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</si>
  <si>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</si>
  <si>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</si>
  <si>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</si>
  <si>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</si>
  <si>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</si>
  <si>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</si>
  <si>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</si>
  <si>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</si>
  <si>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</si>
  <si>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</si>
  <si>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</si>
  <si>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</si>
  <si>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</si>
  <si>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</si>
  <si>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</si>
  <si>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</si>
  <si>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</si>
  <si>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</si>
  <si>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</si>
  <si>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</si>
  <si>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</si>
  <si>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</si>
  <si>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</si>
  <si>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</si>
  <si>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</si>
  <si>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</si>
  <si>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</si>
  <si>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</si>
  <si>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</si>
  <si>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</si>
  <si>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</si>
  <si>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</si>
  <si>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</si>
  <si>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</si>
  <si>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</si>
  <si>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</si>
  <si>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</si>
  <si>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</si>
  <si>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</si>
  <si>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</si>
  <si>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</si>
  <si>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</si>
  <si>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</si>
  <si>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</si>
  <si>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</si>
  <si>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</si>
  <si>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</si>
  <si>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</si>
  <si>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</si>
  <si>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</si>
  <si>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</si>
  <si>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</si>
  <si>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</si>
  <si>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</si>
  <si>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</si>
  <si>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</si>
  <si>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</si>
  <si>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</si>
  <si>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</si>
  <si>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</si>
  <si>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</si>
  <si>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</si>
  <si>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</si>
  <si>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</si>
  <si>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</si>
  <si>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</si>
  <si>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</si>
  <si>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</si>
  <si>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</si>
  <si>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</si>
  <si>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</si>
  <si>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</si>
  <si>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</si>
  <si>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</si>
  <si>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</si>
  <si>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</si>
  <si>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</si>
  <si>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</si>
  <si>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</si>
  <si>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</si>
  <si>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</si>
  <si>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</si>
  <si>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</si>
  <si>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</si>
  <si>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</si>
  <si>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</si>
  <si>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</si>
  <si>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</si>
  <si>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</si>
  <si>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</si>
  <si>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</si>
  <si>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</si>
  <si>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</si>
  <si>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</si>
  <si>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</si>
  <si>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</si>
  <si>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</si>
  <si>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</si>
  <si>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</si>
  <si>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</si>
  <si>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</si>
  <si>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</si>
  <si>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</si>
  <si>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</si>
  <si>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</si>
  <si>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</si>
  <si>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</si>
  <si>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</si>
  <si>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</si>
  <si>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</si>
  <si>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</si>
  <si>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</si>
  <si>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</si>
  <si>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</si>
  <si>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</si>
  <si>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</si>
  <si>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</si>
  <si>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</si>
  <si>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</si>
  <si>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</si>
  <si>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</si>
  <si>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</si>
  <si>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</si>
  <si>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</si>
  <si>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</si>
  <si>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</si>
  <si>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</si>
  <si>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</si>
  <si>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</si>
  <si>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</si>
  <si>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</si>
  <si>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</si>
  <si>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</si>
  <si>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</si>
  <si>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</si>
  <si>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</si>
  <si>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</si>
  <si>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</si>
  <si>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</si>
  <si>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</si>
  <si>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</si>
  <si>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</si>
  <si>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</si>
  <si>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</si>
  <si>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</si>
  <si>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</si>
  <si>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</si>
  <si>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</si>
  <si>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</si>
  <si>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</si>
  <si>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</si>
  <si>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</si>
  <si>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</si>
  <si>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</si>
  <si>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</si>
  <si>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</si>
  <si>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</si>
  <si>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</si>
  <si>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</si>
  <si>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</si>
  <si>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</si>
  <si>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</si>
  <si>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</si>
  <si>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</si>
  <si>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</si>
  <si>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</si>
  <si>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</si>
  <si>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</si>
  <si>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</si>
  <si>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</si>
  <si>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</si>
  <si>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</si>
  <si>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</si>
  <si>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</si>
  <si>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</si>
  <si>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</si>
  <si>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</si>
  <si>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</si>
  <si>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</si>
  <si>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</si>
  <si>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</si>
  <si>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</si>
  <si>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</si>
  <si>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</si>
  <si>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</si>
  <si>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</si>
  <si>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</si>
  <si>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</si>
  <si>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</si>
  <si>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</si>
  <si>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</si>
  <si>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</si>
  <si>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</si>
  <si>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</si>
  <si>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</si>
  <si>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</si>
  <si>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</si>
  <si>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</si>
  <si>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</si>
  <si>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</si>
  <si>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</si>
  <si>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</si>
  <si>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</si>
  <si>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</si>
  <si>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</si>
  <si>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</si>
  <si>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</si>
  <si>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</si>
  <si>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</si>
  <si>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</si>
  <si>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</si>
  <si>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</si>
  <si>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</si>
  <si>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</si>
  <si>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</si>
  <si>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</si>
  <si>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</si>
  <si>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</si>
  <si>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</si>
  <si>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</si>
  <si>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</si>
  <si>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</si>
  <si>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</si>
  <si>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</si>
  <si>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</si>
  <si>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</si>
  <si>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</si>
  <si>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</si>
  <si>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</si>
  <si>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</si>
  <si>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</si>
  <si>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</si>
  <si>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</si>
  <si>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</si>
  <si>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</si>
  <si>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</si>
  <si>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</si>
  <si>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</si>
  <si>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</si>
  <si>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</si>
  <si>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</si>
  <si>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</si>
  <si>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</si>
  <si>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</si>
  <si>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</si>
  <si>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</si>
  <si>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</si>
  <si>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</si>
  <si>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</si>
  <si>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</si>
  <si>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</si>
  <si>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</si>
  <si>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</si>
  <si>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</si>
  <si>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</si>
  <si>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</si>
  <si>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</si>
  <si>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</si>
  <si>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</si>
  <si>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</si>
  <si>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</si>
  <si>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</si>
  <si>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</si>
  <si>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</si>
  <si>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</si>
  <si>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</si>
  <si>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</si>
  <si>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</si>
  <si>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</si>
  <si>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</si>
  <si>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</si>
  <si>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</si>
  <si>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</si>
  <si>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</si>
  <si>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</si>
  <si>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</si>
  <si>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</si>
  <si>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</si>
  <si>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</si>
  <si>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</si>
  <si>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</si>
  <si>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</si>
  <si>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</si>
  <si>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</si>
  <si>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</si>
  <si>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</si>
  <si>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</si>
  <si>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</si>
  <si>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</si>
  <si>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</si>
  <si>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</si>
  <si>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</si>
  <si>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</si>
  <si>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</si>
  <si>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</si>
  <si>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</si>
  <si>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</si>
  <si>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</si>
  <si>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</si>
  <si>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</si>
  <si>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</si>
  <si>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</si>
  <si>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</si>
  <si>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</si>
  <si>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</si>
  <si>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</si>
  <si>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</si>
  <si>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</si>
  <si>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</si>
  <si>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</si>
  <si>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</si>
  <si>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</si>
  <si>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</si>
  <si>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</si>
  <si>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</si>
  <si>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</si>
  <si>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</si>
  <si>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</si>
  <si>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</si>
  <si>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</si>
  <si>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</si>
  <si>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</si>
  <si>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</si>
  <si>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</si>
  <si>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</si>
  <si>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</si>
  <si>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</si>
  <si>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</si>
  <si>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</si>
  <si>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</si>
  <si>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</si>
  <si>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</si>
  <si>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</si>
  <si>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</si>
  <si>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</si>
  <si>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</si>
  <si>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</si>
  <si>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</si>
  <si>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</si>
  <si>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</si>
  <si>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</si>
  <si>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</si>
  <si>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</si>
  <si>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</si>
  <si>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</si>
  <si>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</si>
  <si>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</si>
  <si>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</si>
  <si>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</si>
  <si>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</si>
  <si>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</si>
  <si>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</si>
  <si>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</si>
  <si>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</si>
  <si>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</si>
  <si>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</si>
  <si>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</si>
  <si>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</si>
  <si>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</si>
  <si>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</si>
  <si>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</si>
  <si>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</si>
  <si>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</si>
  <si>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</si>
  <si>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</si>
  <si>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</si>
  <si>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</si>
  <si>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</si>
  <si>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</si>
  <si>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</si>
  <si>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</si>
  <si>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</si>
  <si>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</si>
  <si>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</si>
  <si>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</si>
  <si>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</si>
  <si>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</si>
  <si>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</si>
  <si>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</si>
  <si>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</si>
  <si>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</si>
  <si>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</si>
  <si>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</si>
  <si>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</si>
  <si>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</si>
  <si>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</si>
  <si>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</si>
  <si>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</si>
  <si>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</si>
  <si>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</si>
  <si>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</si>
  <si>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</si>
  <si>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</si>
  <si>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</si>
  <si>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</si>
  <si>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</si>
  <si>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</si>
  <si>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</si>
  <si>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</si>
  <si>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</si>
  <si>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</si>
  <si>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</si>
  <si>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</si>
  <si>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</si>
  <si>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</si>
  <si>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</si>
  <si>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</si>
  <si>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</si>
  <si>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</si>
  <si>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</si>
  <si>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</si>
  <si>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</si>
  <si>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</si>
  <si>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</si>
  <si>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</si>
  <si>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</si>
  <si>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</si>
  <si>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</si>
  <si>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</si>
  <si>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</si>
  <si>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</si>
  <si>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</si>
  <si>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</si>
  <si>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</si>
  <si>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</si>
  <si>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</si>
  <si>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</si>
  <si>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</si>
  <si>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</si>
  <si>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</si>
  <si>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</si>
  <si>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</si>
  <si>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</si>
  <si>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</si>
  <si>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</si>
  <si>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</si>
  <si>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</si>
  <si>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</si>
  <si>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</si>
  <si>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</si>
  <si>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</si>
  <si>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</si>
  <si>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</si>
  <si>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</si>
  <si>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</si>
  <si>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</si>
  <si>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</si>
  <si>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</si>
  <si>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</si>
  <si>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</si>
  <si>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</si>
  <si>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</si>
  <si>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</si>
  <si>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</si>
  <si>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</si>
  <si>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</si>
  <si>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</si>
  <si>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</si>
  <si>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</si>
  <si>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</si>
  <si>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</si>
  <si>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</si>
  <si>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</si>
  <si>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</si>
  <si>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</si>
  <si>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</si>
  <si>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</si>
  <si>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</si>
  <si>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</si>
  <si>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</si>
  <si>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</si>
  <si>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</si>
  <si>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</si>
  <si>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</si>
  <si>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</si>
  <si>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</si>
  <si>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</si>
  <si>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</si>
  <si>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</si>
  <si>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</si>
  <si>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</si>
  <si>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</si>
  <si>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</si>
  <si>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</si>
  <si>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</si>
  <si>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</si>
  <si>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</si>
  <si>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</si>
  <si>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</si>
  <si>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</si>
  <si>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</si>
  <si>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</si>
  <si>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</si>
  <si>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</si>
  <si>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</si>
  <si>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</si>
  <si>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</si>
  <si>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</si>
  <si>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</si>
  <si>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</si>
  <si>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</si>
  <si>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</si>
  <si>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</si>
  <si>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</si>
  <si>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</si>
  <si>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</si>
  <si>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</si>
  <si>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</si>
  <si>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</si>
  <si>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</si>
  <si>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</si>
  <si>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</si>
  <si>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</si>
  <si>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</si>
  <si>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</si>
  <si>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</si>
  <si>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</si>
  <si>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</si>
  <si>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</si>
  <si>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ACCOR</t>
  </si>
  <si>
    <t>Gauge: 5mm</t>
  </si>
  <si>
    <t>Color: Green</t>
  </si>
  <si>
    <t>Acrylic solid &amp; UV spiral coil taper with two rubber O-rings</t>
  </si>
  <si>
    <t>Color: Pink</t>
  </si>
  <si>
    <t>Gauge: 6mm</t>
  </si>
  <si>
    <t>Gauge: 8mm</t>
  </si>
  <si>
    <t>Gauge: 12mm</t>
  </si>
  <si>
    <t>ACFP</t>
  </si>
  <si>
    <t>Gauge: 2.5mm</t>
  </si>
  <si>
    <t>Acrylic flesh tunnel with external screw-fit</t>
  </si>
  <si>
    <t>Gauge: 3mm</t>
  </si>
  <si>
    <t>Gauge: 4mm</t>
  </si>
  <si>
    <t>Color: Purple</t>
  </si>
  <si>
    <t>Color: Red</t>
  </si>
  <si>
    <t>Gauge: 10mm</t>
  </si>
  <si>
    <t>Gauge: 14mm</t>
  </si>
  <si>
    <t>Gauge: 16mm</t>
  </si>
  <si>
    <t>Gauge: 20mm</t>
  </si>
  <si>
    <t>Gauge: 25mm</t>
  </si>
  <si>
    <t>AFEM</t>
  </si>
  <si>
    <t>White acrylic screw-fit flesh tunnel with crystal studded rim</t>
  </si>
  <si>
    <t>AFEMK</t>
  </si>
  <si>
    <t>Black acrylic screw-fit flesh tunnel with clear crystal studded rim</t>
  </si>
  <si>
    <t>AFEMP</t>
  </si>
  <si>
    <t>Pink acrylic screw-fit flesh tunnel with clear crystal studded rim</t>
  </si>
  <si>
    <t>AFTP</t>
  </si>
  <si>
    <t>Black acrylic screw-fit flesh tunnel with colored rim</t>
  </si>
  <si>
    <t>AHP</t>
  </si>
  <si>
    <t>Double flared acrylic flesh tunnel with internal screw-fit</t>
  </si>
  <si>
    <t>Gauge: 18mm</t>
  </si>
  <si>
    <t>APRD</t>
  </si>
  <si>
    <t>Semi transparent acrylic double flared flesh tunnel</t>
  </si>
  <si>
    <t>ASPG</t>
  </si>
  <si>
    <t>Solid acrylic double flared plug</t>
  </si>
  <si>
    <t>Gauge: 22mm</t>
  </si>
  <si>
    <t>BSHP</t>
  </si>
  <si>
    <t>Bi color PVD plated &amp; mirror polished surgical steel double flared flesh tunnel with internal screw-fit Enjoy having two different colors in a single plug</t>
  </si>
  <si>
    <t>DPJFR</t>
  </si>
  <si>
    <t>Jackfruit wood single flare flesh tunnel with rubber O-ring</t>
  </si>
  <si>
    <t>DPWB</t>
  </si>
  <si>
    <t>Coconut wood double flared flesh tunnel</t>
  </si>
  <si>
    <t>DPWT</t>
  </si>
  <si>
    <t>Teak wood double flared flesh tunnel</t>
  </si>
  <si>
    <t>DTPG</t>
  </si>
  <si>
    <t>Gauge: 11mm</t>
  </si>
  <si>
    <t>ERHSDSR</t>
  </si>
  <si>
    <t>Pair of high polished stainless steel huggies earrings with a dangling David star</t>
  </si>
  <si>
    <t>ERK569</t>
  </si>
  <si>
    <t>Pair of black PVD plated stainless steel huggies earrings with a dangling black bat</t>
  </si>
  <si>
    <t>EXSR</t>
  </si>
  <si>
    <t>High polished 316L steel curved taper with double rubber O-rings</t>
  </si>
  <si>
    <t>EXTSR</t>
  </si>
  <si>
    <t>Gauge: 1.6mm</t>
  </si>
  <si>
    <t>Black anodized surgical steel curved taper with double rubber O-rings</t>
  </si>
  <si>
    <t>FPG</t>
  </si>
  <si>
    <t>Mirror polished surgical steel screw-fit flesh tunnel</t>
  </si>
  <si>
    <t>Gauge: 28mm</t>
  </si>
  <si>
    <t>Gauge: 42mm</t>
  </si>
  <si>
    <t>Gauge: 7mm</t>
  </si>
  <si>
    <t>Gauge: 9mm</t>
  </si>
  <si>
    <t>FPSI</t>
  </si>
  <si>
    <t>Silicone double flared flesh tunnel</t>
  </si>
  <si>
    <t>FPST</t>
  </si>
  <si>
    <t>High polished surgical steel screw-fit flesh tunnel with laser cut star on front</t>
  </si>
  <si>
    <t>FQPG</t>
  </si>
  <si>
    <t>High polished surgical steel screw-fit flesh tunnel in hexagon screw nut design</t>
  </si>
  <si>
    <t>FSPG</t>
  </si>
  <si>
    <t>High polished surgical steel double flared solid plug</t>
  </si>
  <si>
    <t>FTAB</t>
  </si>
  <si>
    <t>Black acrylic screw-fit flesh tunnel with rainbow color logo</t>
  </si>
  <si>
    <t>FTPG</t>
  </si>
  <si>
    <t>Gauge: 2mm</t>
  </si>
  <si>
    <t>PVD plated surgical steel screw-fit flesh tunnel</t>
  </si>
  <si>
    <t>Gauge: 38mm</t>
  </si>
  <si>
    <t>Gauge: 48mm</t>
  </si>
  <si>
    <t>FTSHA</t>
  </si>
  <si>
    <t>Black PVD plated steel screw-fit flesh tunnel with laser cut bio hazard on front</t>
  </si>
  <si>
    <t>FTSI</t>
  </si>
  <si>
    <t>FTSPFR</t>
  </si>
  <si>
    <t>Black PVD plated surgical steel screw-fit flesh tunnel with ferido glued multi crystal studded rim with resin cover. Stones will never fall out guaranteed!</t>
  </si>
  <si>
    <t>FTSPW</t>
  </si>
  <si>
    <t>High polished and black anodized surgical steel screw-fit flesh tunnel with laser cut spider web on front</t>
  </si>
  <si>
    <t>GTPG</t>
  </si>
  <si>
    <t>Dual use acrylic plug; glitter plug during the day and glow in the dark plug at night</t>
  </si>
  <si>
    <t>IPR</t>
  </si>
  <si>
    <t>High polished surgical steel fake plug with rubber O-Rings</t>
  </si>
  <si>
    <t>IPTE</t>
  </si>
  <si>
    <t>Sawo wood spiral coil taper</t>
  </si>
  <si>
    <t>IPTM</t>
  </si>
  <si>
    <t>Tamarind wood spiral coil taper</t>
  </si>
  <si>
    <t>IPTR</t>
  </si>
  <si>
    <t>Anodized surgical steel fake plug with rubber O-Rings</t>
  </si>
  <si>
    <t>IPVR</t>
  </si>
  <si>
    <t>Acrylic fake plug with rubber O-rings</t>
  </si>
  <si>
    <t>IPVRD</t>
  </si>
  <si>
    <t>Acrylic fake plug without rubber O-rings</t>
  </si>
  <si>
    <t>NLSPGX</t>
  </si>
  <si>
    <t>High polished surgical steel taper with double rubber O-rings</t>
  </si>
  <si>
    <t>PACP</t>
  </si>
  <si>
    <t>Pincher Size: Thickness 2mm &amp; width 11mm</t>
  </si>
  <si>
    <t>Acrylic pincher with double rubber O-Rings - gauge 14g to 00g (1.6mm - 10mm)</t>
  </si>
  <si>
    <t>Pincher Size: Thickness 1.6mm &amp; width 10mm</t>
  </si>
  <si>
    <t>Pincher Size: Thickness 8mm &amp; width 22mm</t>
  </si>
  <si>
    <t>PARGC</t>
  </si>
  <si>
    <t>Areng wood double flare plug with giant clear SwarovskiⓇ crystal center</t>
  </si>
  <si>
    <t>PBA</t>
  </si>
  <si>
    <t>Double flare Batik wood plug</t>
  </si>
  <si>
    <t>PCP</t>
  </si>
  <si>
    <t>Pincher Size: Thickness 3mm &amp; width 10mm</t>
  </si>
  <si>
    <t>Surgical steel septum pincher with ridged ends and a double O-rings</t>
  </si>
  <si>
    <t>PGSEE</t>
  </si>
  <si>
    <t>Hematite double flared stone plug</t>
  </si>
  <si>
    <t>PGSHH</t>
  </si>
  <si>
    <t>Black Onyx double flared stone plug</t>
  </si>
  <si>
    <t>PGSJJ</t>
  </si>
  <si>
    <t>Snowflake obsidian double flare stone plug</t>
  </si>
  <si>
    <t>PGSQQ</t>
  </si>
  <si>
    <t>Green Fluorite double flare stone plug</t>
  </si>
  <si>
    <t>PGTZS</t>
  </si>
  <si>
    <t>Black or gold anodized surgical steel screw-fit flesh tunnel with clear star-shaped CZ stone</t>
  </si>
  <si>
    <t>PKTO</t>
  </si>
  <si>
    <t>Black ebony and teak wood 2-tone double flared plug</t>
  </si>
  <si>
    <t>PKWT</t>
  </si>
  <si>
    <t>Areng wood double flared solid plug with teak wood inlay</t>
  </si>
  <si>
    <t>PPAW</t>
  </si>
  <si>
    <t>Palm wood double flared plug</t>
  </si>
  <si>
    <t>PSAGC</t>
  </si>
  <si>
    <t>Sawo wood double flare plug with giant clear SwarovskiⓇ crystal center</t>
  </si>
  <si>
    <t>PWB</t>
  </si>
  <si>
    <t>Coconut wood double flared solid plug</t>
  </si>
  <si>
    <t>Gauge: 19mm</t>
  </si>
  <si>
    <t>PWKY</t>
  </si>
  <si>
    <t>Concave double flare solid crocodile and black ebony wood plug in checkers design</t>
  </si>
  <si>
    <t>PWT</t>
  </si>
  <si>
    <t>Teak wood double flared solid plug</t>
  </si>
  <si>
    <t>PWTR</t>
  </si>
  <si>
    <t>Teak wood solid plug with double rubber O-rings</t>
  </si>
  <si>
    <t>PWY</t>
  </si>
  <si>
    <t>Crocodile wood double flared solid plug</t>
  </si>
  <si>
    <t>PYSR</t>
  </si>
  <si>
    <t>Crocodile wood double flared plug with black star on the front</t>
  </si>
  <si>
    <t>RFTPG</t>
  </si>
  <si>
    <t>Color: Black anodized</t>
  </si>
  <si>
    <t>Anodized surgical steel screw-fit flesh tunnel with rounded edges</t>
  </si>
  <si>
    <t>SIPG</t>
  </si>
  <si>
    <t>Silicone double flared solid plug retainer</t>
  </si>
  <si>
    <t>SIUT</t>
  </si>
  <si>
    <t>Silicone Ultra Thin double flared flesh tunnel</t>
  </si>
  <si>
    <t>Color: Skin Tone</t>
  </si>
  <si>
    <t>SKTE</t>
  </si>
  <si>
    <t>Teak wood double flared plug with hand carved skull</t>
  </si>
  <si>
    <t>SPG</t>
  </si>
  <si>
    <t>High polished surgical steel single flesh tunnel with rubber O-ring</t>
  </si>
  <si>
    <t>Gauge: 32mm</t>
  </si>
  <si>
    <t>STHP</t>
  </si>
  <si>
    <t>PVD plated internally threaded surgical steel double flare flesh tunnel</t>
  </si>
  <si>
    <t>STPG</t>
  </si>
  <si>
    <t>PVD plated surgical steel single flared flesh tunnel with rubber O-ring</t>
  </si>
  <si>
    <t>STSI</t>
  </si>
  <si>
    <t>Silicon Plug with star shaped cut out</t>
  </si>
  <si>
    <t>TPCOR</t>
  </si>
  <si>
    <t>Coconut wood taper with double rubber O-rings</t>
  </si>
  <si>
    <t>TPSV</t>
  </si>
  <si>
    <t>Solid colored acrylic taper with double rubber O-rings</t>
  </si>
  <si>
    <t>TPUVK</t>
  </si>
  <si>
    <t>Acrylic taper with double rubber O-rings</t>
  </si>
  <si>
    <t>TRSI</t>
  </si>
  <si>
    <t>Triangle shaped silicone double flared flesh tunnel</t>
  </si>
  <si>
    <t>UFPG</t>
  </si>
  <si>
    <t>High polished titanium G23 screw-fit flesh tunnel</t>
  </si>
  <si>
    <t>ACCOR4</t>
  </si>
  <si>
    <t>ACCOR2</t>
  </si>
  <si>
    <t>ACCOR0</t>
  </si>
  <si>
    <t>ACCOR1/2</t>
  </si>
  <si>
    <t>ACFP10</t>
  </si>
  <si>
    <t>ACFP8</t>
  </si>
  <si>
    <t>ACFP6</t>
  </si>
  <si>
    <t>ACFP4</t>
  </si>
  <si>
    <t>ACFP2</t>
  </si>
  <si>
    <t>ACFP0</t>
  </si>
  <si>
    <t>ACFP00</t>
  </si>
  <si>
    <t>ACFP9/16</t>
  </si>
  <si>
    <t>ACFP5/8</t>
  </si>
  <si>
    <t>ACFP13/16</t>
  </si>
  <si>
    <t>ACFP1</t>
  </si>
  <si>
    <t>AFEM2</t>
  </si>
  <si>
    <t>AFEM5/8</t>
  </si>
  <si>
    <t>AFEM13/16</t>
  </si>
  <si>
    <t>AFEMK0</t>
  </si>
  <si>
    <t>AFEMP4</t>
  </si>
  <si>
    <t>AFEMP2</t>
  </si>
  <si>
    <t>AFTP9/16</t>
  </si>
  <si>
    <t>AFTP13/16</t>
  </si>
  <si>
    <t>AFTP1</t>
  </si>
  <si>
    <t>AHP8</t>
  </si>
  <si>
    <t>AHP6</t>
  </si>
  <si>
    <t>AHP5/8</t>
  </si>
  <si>
    <t>AHP11/16</t>
  </si>
  <si>
    <t>APRD0</t>
  </si>
  <si>
    <t>ASPG6</t>
  </si>
  <si>
    <t>ASPG4</t>
  </si>
  <si>
    <t>ASPG2</t>
  </si>
  <si>
    <t>ASPG0</t>
  </si>
  <si>
    <t>ASPG00</t>
  </si>
  <si>
    <t>ASPG1/2</t>
  </si>
  <si>
    <t>ASPG9/16</t>
  </si>
  <si>
    <t>ASPG5/8</t>
  </si>
  <si>
    <t>ASPG7/8</t>
  </si>
  <si>
    <t>ASPG1</t>
  </si>
  <si>
    <t>BSHP4</t>
  </si>
  <si>
    <t>BSHP9/16</t>
  </si>
  <si>
    <t>DPJFR2</t>
  </si>
  <si>
    <t>DPJFR1/2</t>
  </si>
  <si>
    <t>DPWB4</t>
  </si>
  <si>
    <t>DPWB0</t>
  </si>
  <si>
    <t>DPWB1/2</t>
  </si>
  <si>
    <t>DPWB1</t>
  </si>
  <si>
    <t>DPWT8</t>
  </si>
  <si>
    <t>DTPG2</t>
  </si>
  <si>
    <t>DTPG1/2</t>
  </si>
  <si>
    <t>DTPG7/16</t>
  </si>
  <si>
    <t>EXSR16</t>
  </si>
  <si>
    <t>EXTSR14</t>
  </si>
  <si>
    <t>FPG14</t>
  </si>
  <si>
    <t>FPG1</t>
  </si>
  <si>
    <t>FPG11/8</t>
  </si>
  <si>
    <t>FPG15/8</t>
  </si>
  <si>
    <t>FPG9/32</t>
  </si>
  <si>
    <t>FPG11/32</t>
  </si>
  <si>
    <t>FPG7/16</t>
  </si>
  <si>
    <t>FPSI5/8</t>
  </si>
  <si>
    <t>FPST0</t>
  </si>
  <si>
    <t>FPST00</t>
  </si>
  <si>
    <t>FQPG8</t>
  </si>
  <si>
    <t>FQPG6</t>
  </si>
  <si>
    <t>FQPG00</t>
  </si>
  <si>
    <t>FSPG8</t>
  </si>
  <si>
    <t>FSPG6</t>
  </si>
  <si>
    <t>FSPG4</t>
  </si>
  <si>
    <t>FSPG5/8</t>
  </si>
  <si>
    <t>FTAB0</t>
  </si>
  <si>
    <t>FTPG12</t>
  </si>
  <si>
    <t>FTPG10</t>
  </si>
  <si>
    <t>FTPG2</t>
  </si>
  <si>
    <t>FTPG00</t>
  </si>
  <si>
    <t>FTPG1</t>
  </si>
  <si>
    <t>FTPG11/2</t>
  </si>
  <si>
    <t>FTPG15/8</t>
  </si>
  <si>
    <t>FTPG17/8</t>
  </si>
  <si>
    <t>FTPG9/32</t>
  </si>
  <si>
    <t>FTPG11/32</t>
  </si>
  <si>
    <t>FTPG7/16</t>
  </si>
  <si>
    <t>FTSHA1/2</t>
  </si>
  <si>
    <t>FTSI4</t>
  </si>
  <si>
    <t>FTSI2</t>
  </si>
  <si>
    <t>FTSI0</t>
  </si>
  <si>
    <t>FTSI00</t>
  </si>
  <si>
    <t>FTSI9/16</t>
  </si>
  <si>
    <t>FTSI7/8</t>
  </si>
  <si>
    <t>FTSPFR4</t>
  </si>
  <si>
    <t>FTSPW5/8</t>
  </si>
  <si>
    <t>FTSPW11/16</t>
  </si>
  <si>
    <t>FTSPW7/8</t>
  </si>
  <si>
    <t>GTPG4</t>
  </si>
  <si>
    <t>IPR6</t>
  </si>
  <si>
    <t>IPTE0</t>
  </si>
  <si>
    <t>IPTM4</t>
  </si>
  <si>
    <t>IPTM2</t>
  </si>
  <si>
    <t>IPTM00</t>
  </si>
  <si>
    <t>IPTR6</t>
  </si>
  <si>
    <t>IPTR10</t>
  </si>
  <si>
    <t>IPTR12</t>
  </si>
  <si>
    <t>NLSPGX12</t>
  </si>
  <si>
    <t>NLSPGX10</t>
  </si>
  <si>
    <t>PACP12</t>
  </si>
  <si>
    <t>PACP14</t>
  </si>
  <si>
    <t>PACP0</t>
  </si>
  <si>
    <t>PARGC00</t>
  </si>
  <si>
    <t>PBA00</t>
  </si>
  <si>
    <t>PBA1/2</t>
  </si>
  <si>
    <t>PBA5/8</t>
  </si>
  <si>
    <t>PBA11/16</t>
  </si>
  <si>
    <t>PCP8S</t>
  </si>
  <si>
    <t>PGSEE0</t>
  </si>
  <si>
    <t>PGSHH5/8</t>
  </si>
  <si>
    <t>PGSJJ00</t>
  </si>
  <si>
    <t>PGSQQ0</t>
  </si>
  <si>
    <t>PGSQQ13/16</t>
  </si>
  <si>
    <t>PGTZS8</t>
  </si>
  <si>
    <t>PGTZS6</t>
  </si>
  <si>
    <t>PKTO4</t>
  </si>
  <si>
    <t>PKWT4</t>
  </si>
  <si>
    <t>PKWT2</t>
  </si>
  <si>
    <t>PPAW8</t>
  </si>
  <si>
    <t>PPAW2</t>
  </si>
  <si>
    <t>PSAGC9/16</t>
  </si>
  <si>
    <t>PWB0</t>
  </si>
  <si>
    <t>PWB1/2</t>
  </si>
  <si>
    <t>PWB3/4</t>
  </si>
  <si>
    <t>PWB13/16</t>
  </si>
  <si>
    <t>PWKY5/8</t>
  </si>
  <si>
    <t>PWT8</t>
  </si>
  <si>
    <t>PWT1/2</t>
  </si>
  <si>
    <t>PWTR10</t>
  </si>
  <si>
    <t>PWY1/2</t>
  </si>
  <si>
    <t>PWY5/8</t>
  </si>
  <si>
    <t>PWY13/16</t>
  </si>
  <si>
    <t>PYSR00</t>
  </si>
  <si>
    <t>RFTPG8</t>
  </si>
  <si>
    <t>RFTPG1</t>
  </si>
  <si>
    <t>SIPG9/16</t>
  </si>
  <si>
    <t>SIPG3/4</t>
  </si>
  <si>
    <t>SIPG13/16</t>
  </si>
  <si>
    <t>SIUT8</t>
  </si>
  <si>
    <t>SIUT6</t>
  </si>
  <si>
    <t>SIUT4</t>
  </si>
  <si>
    <t>SIUT2</t>
  </si>
  <si>
    <t>SIUT0</t>
  </si>
  <si>
    <t>SIUT00</t>
  </si>
  <si>
    <t>SIUT1/2</t>
  </si>
  <si>
    <t>SIUT11/16</t>
  </si>
  <si>
    <t>SIUT3/4</t>
  </si>
  <si>
    <t>SIUT13/16</t>
  </si>
  <si>
    <t>SIUT1</t>
  </si>
  <si>
    <t>SKTE9/16</t>
  </si>
  <si>
    <t>SPG6</t>
  </si>
  <si>
    <t>SPG4</t>
  </si>
  <si>
    <t>SPG2</t>
  </si>
  <si>
    <t>SPG1/2</t>
  </si>
  <si>
    <t>SPG5/8</t>
  </si>
  <si>
    <t>SPG11/16</t>
  </si>
  <si>
    <t>SPG3/4</t>
  </si>
  <si>
    <t>SPG7/8</t>
  </si>
  <si>
    <t>SPG11/4</t>
  </si>
  <si>
    <t>SPG17/8</t>
  </si>
  <si>
    <t>SPG11/32</t>
  </si>
  <si>
    <t>STHP2</t>
  </si>
  <si>
    <t>STHP0</t>
  </si>
  <si>
    <t>STHP00</t>
  </si>
  <si>
    <t>STHP1/2</t>
  </si>
  <si>
    <t>STHP5/8</t>
  </si>
  <si>
    <t>STHP1</t>
  </si>
  <si>
    <t>STPG10</t>
  </si>
  <si>
    <t>STPG4</t>
  </si>
  <si>
    <t>STPG2</t>
  </si>
  <si>
    <t>STPG00</t>
  </si>
  <si>
    <t>STPG1/2</t>
  </si>
  <si>
    <t>STPG1</t>
  </si>
  <si>
    <t>STPG11/32</t>
  </si>
  <si>
    <t>STSI2</t>
  </si>
  <si>
    <t>STSI00</t>
  </si>
  <si>
    <t>STSI1/2</t>
  </si>
  <si>
    <t>STSI11/16</t>
  </si>
  <si>
    <t>STSI7/8</t>
  </si>
  <si>
    <t>STSI1</t>
  </si>
  <si>
    <t>TPCOR1/2</t>
  </si>
  <si>
    <t>TPSV14</t>
  </si>
  <si>
    <t>TPSV00</t>
  </si>
  <si>
    <t>TPUVK10</t>
  </si>
  <si>
    <t>TRSI00</t>
  </si>
  <si>
    <t>TRSI1/2</t>
  </si>
  <si>
    <t>UFPG4</t>
  </si>
  <si>
    <t>UFPG0</t>
  </si>
  <si>
    <t>UFPG00</t>
  </si>
  <si>
    <t>Fifty Thousand Five Hundred Eighty Seven and 85 cents THB</t>
  </si>
  <si>
    <t>PVD plated surgical steel double flared flesh tunnel - 12g (2mm) to 2'' (52mm)</t>
  </si>
  <si>
    <t>Exchange Rate THB-THB</t>
  </si>
  <si>
    <t>Sunny</t>
  </si>
  <si>
    <r>
      <t xml:space="preserve">40% Discount as per </t>
    </r>
    <r>
      <rPr>
        <b/>
        <sz val="10"/>
        <color theme="1"/>
        <rFont val="Arial"/>
        <family val="2"/>
      </rPr>
      <t>Platinum Membership</t>
    </r>
    <r>
      <rPr>
        <sz val="10"/>
        <color theme="1"/>
        <rFont val="Arial"/>
        <family val="2"/>
      </rPr>
      <t>:</t>
    </r>
  </si>
  <si>
    <t>Pick up at the Shop:</t>
  </si>
  <si>
    <t>JS Sourcings</t>
  </si>
  <si>
    <t>Sam Kong</t>
  </si>
  <si>
    <t xml:space="preserve">30/F Room 30-01 / S-01 152 </t>
  </si>
  <si>
    <t>30/F Room 30-01 / S-01 152</t>
  </si>
  <si>
    <t>Chartered Square Building</t>
  </si>
  <si>
    <t xml:space="preserve">Credit 90 Days from the day order is picked up. </t>
  </si>
  <si>
    <t>Due Date</t>
  </si>
  <si>
    <t>Thirty One Thousand Nine Hundred Fifty and 22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</si>
</sst>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u/>
      <sz val="11"/>
      <color theme="10"/>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5">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1"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1" fillId="0" borderId="0" applyNumberFormat="0" applyFill="0" applyBorder="0" applyAlignment="0" applyProtection="0"/>
    <xf numFmtId="0" fontId="2" fillId="0" borderId="0"/>
    <xf numFmtId="0" fontId="5" fillId="0" borderId="0"/>
    <xf numFmtId="0" fontId="5"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cellStyleXfs>
  <cellXfs count="15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4" fontId="1" fillId="2" borderId="17" xfId="0" applyNumberFormat="1" applyFont="1" applyFill="1" applyBorder="1"/>
    <xf numFmtId="0" fontId="1" fillId="2" borderId="0" xfId="0" applyFont="1" applyFill="1" applyAlignment="1">
      <alignment horizontal="right"/>
    </xf>
    <xf numFmtId="0" fontId="18" fillId="2" borderId="0" xfId="0" applyFont="1" applyFill="1"/>
    <xf numFmtId="0" fontId="19" fillId="2" borderId="0" xfId="0" applyFont="1" applyFill="1"/>
    <xf numFmtId="0" fontId="18" fillId="2" borderId="0" xfId="0" applyFont="1" applyFill="1" applyAlignment="1">
      <alignment horizontal="right"/>
    </xf>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2" borderId="2" xfId="78" applyNumberFormat="1" applyFont="1" applyFill="1" applyBorder="1"/>
    <xf numFmtId="1" fontId="1" fillId="2" borderId="3" xfId="0" applyNumberFormat="1" applyFont="1" applyFill="1" applyBorder="1"/>
    <xf numFmtId="1" fontId="1" fillId="2" borderId="2" xfId="0" applyNumberFormat="1" applyFont="1" applyFill="1" applyBorder="1"/>
    <xf numFmtId="1" fontId="18" fillId="2" borderId="1" xfId="78" applyNumberFormat="1" applyFont="1" applyFill="1" applyBorder="1"/>
    <xf numFmtId="1" fontId="1" fillId="2" borderId="8" xfId="0" applyNumberFormat="1" applyFont="1" applyFill="1" applyBorder="1"/>
    <xf numFmtId="1" fontId="1" fillId="2" borderId="7" xfId="0" applyNumberFormat="1" applyFont="1" applyFill="1" applyBorder="1"/>
    <xf numFmtId="165" fontId="32" fillId="2" borderId="7" xfId="78" applyNumberFormat="1" applyFont="1" applyFill="1" applyBorder="1"/>
    <xf numFmtId="165" fontId="32" fillId="2" borderId="7" xfId="78" applyNumberFormat="1" applyFont="1" applyFill="1" applyBorder="1" applyAlignment="1">
      <alignment horizontal="center"/>
    </xf>
    <xf numFmtId="1" fontId="18" fillId="2" borderId="6" xfId="78" applyNumberFormat="1" applyFont="1" applyFill="1" applyBorder="1"/>
    <xf numFmtId="0" fontId="5" fillId="2" borderId="14" xfId="0"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75">
    <cellStyle name="Comma 2" xfId="7" xr:uid="{65FB4471-B38D-441E-A6E1-34D7B4C6AD93}"/>
    <cellStyle name="Comma 2 2" xfId="4430" xr:uid="{23D4360E-0363-428E-B383-AC72ACB57E98}"/>
    <cellStyle name="Comma 2 2 2" xfId="4755" xr:uid="{051DE512-59AB-4B86-8DC0-407964429E8D}"/>
    <cellStyle name="Comma 2 2 2 2" xfId="5326" xr:uid="{31DEDEBA-46F2-44FC-BD20-1200B26E503C}"/>
    <cellStyle name="Comma 2 2 3" xfId="4591" xr:uid="{8D6DD96C-EF08-422E-A438-9DB16CF2C8B5}"/>
    <cellStyle name="Comma 2 2 4" xfId="5352" xr:uid="{8055A9C9-C0FF-474F-B87D-948138F84306}"/>
    <cellStyle name="Comma 2 2 5" xfId="5369" xr:uid="{9016E481-7C42-44EC-95AC-BD6944F4F1A4}"/>
    <cellStyle name="Comma 3" xfId="4318" xr:uid="{949D7B17-2903-401A-9594-83AC7AA25DEC}"/>
    <cellStyle name="Comma 3 2" xfId="4432" xr:uid="{C573A7AC-D89D-4239-9ACB-7F4873370FC8}"/>
    <cellStyle name="Comma 3 2 2" xfId="4756" xr:uid="{98C3CBA6-37B4-4C0E-85B8-3C2FE595E6F9}"/>
    <cellStyle name="Comma 3 2 2 2" xfId="5327" xr:uid="{856C536D-7235-427F-9628-45EFA9E3A251}"/>
    <cellStyle name="Comma 3 2 3" xfId="5325" xr:uid="{B1C79BF2-E221-4895-8F94-7933D83C5870}"/>
    <cellStyle name="Comma 3 2 4" xfId="5353" xr:uid="{B4271E7B-F477-472A-A28C-5678F0A3EDA4}"/>
    <cellStyle name="Currency 10" xfId="8" xr:uid="{74AFFC3F-0843-400F-9A02-D62CDDAECA98}"/>
    <cellStyle name="Currency 10 2" xfId="9" xr:uid="{D3478993-84E7-4983-A812-3123CFE264AA}"/>
    <cellStyle name="Currency 10 2 2" xfId="203" xr:uid="{6EC99461-0062-4B2F-A4B2-216C81B271E0}"/>
    <cellStyle name="Currency 10 2 2 2" xfId="4616" xr:uid="{53C579A7-19AA-41E5-B543-F5C52444CBF3}"/>
    <cellStyle name="Currency 10 2 3" xfId="4511" xr:uid="{CB1902DB-2298-4AC9-B744-F9F6C3F0D1EF}"/>
    <cellStyle name="Currency 10 3" xfId="10" xr:uid="{A3DD09F8-2E9E-42B3-A7D1-89C586FE583D}"/>
    <cellStyle name="Currency 10 3 2" xfId="204" xr:uid="{2CA31C96-898A-4F76-AC06-B8D8AE48496D}"/>
    <cellStyle name="Currency 10 3 2 2" xfId="4617" xr:uid="{C9CDDAA8-4110-4CE3-87E8-5FB9FA7118B1}"/>
    <cellStyle name="Currency 10 3 3" xfId="4512" xr:uid="{F5FDB09C-E128-480B-8F71-EBB67C51BE47}"/>
    <cellStyle name="Currency 10 4" xfId="205" xr:uid="{F29CCCC8-C46F-43BC-AA13-592B12561FB9}"/>
    <cellStyle name="Currency 10 4 2" xfId="4618" xr:uid="{4521DC42-7A4B-4BD1-B4E4-1DF1EAA4611C}"/>
    <cellStyle name="Currency 10 5" xfId="4437" xr:uid="{EA1C3522-BD5B-44F3-B4A0-18D745E171E2}"/>
    <cellStyle name="Currency 10 6" xfId="4510" xr:uid="{1C172932-27E4-4498-B41C-2C1CA046CDFE}"/>
    <cellStyle name="Currency 11" xfId="11" xr:uid="{7D9495C8-173D-42BA-80B7-10093CD29DB5}"/>
    <cellStyle name="Currency 11 2" xfId="12" xr:uid="{ED85661B-ECE7-4820-BBA0-ED490C3E7F22}"/>
    <cellStyle name="Currency 11 2 2" xfId="206" xr:uid="{2D44CC8E-BFFA-4536-8457-D3401DF8B6EF}"/>
    <cellStyle name="Currency 11 2 2 2" xfId="4619" xr:uid="{F532489D-F836-491B-B5F5-994E1E4BF4AA}"/>
    <cellStyle name="Currency 11 2 3" xfId="4514" xr:uid="{0E3B2FEE-163F-49CF-9EF0-9A547A376930}"/>
    <cellStyle name="Currency 11 3" xfId="13" xr:uid="{309E382D-C34A-4FD7-B218-0B4C0E03B072}"/>
    <cellStyle name="Currency 11 3 2" xfId="207" xr:uid="{A1B308F8-05DD-4C1F-9CCE-C24239B4404D}"/>
    <cellStyle name="Currency 11 3 2 2" xfId="4620" xr:uid="{8D095DEA-FF7C-492A-B859-FF3BFD035027}"/>
    <cellStyle name="Currency 11 3 3" xfId="4515" xr:uid="{4E8D552B-E9DA-43AB-8F3C-33434234FB6E}"/>
    <cellStyle name="Currency 11 4" xfId="208" xr:uid="{9BDFEE00-4F8E-48D2-9BF5-BCD2646D4242}"/>
    <cellStyle name="Currency 11 4 2" xfId="4621" xr:uid="{53277505-01C9-4050-8470-8455B87A4ACE}"/>
    <cellStyle name="Currency 11 5" xfId="4319" xr:uid="{3F4F7090-ADB4-46B2-97E3-D7EB99599CD5}"/>
    <cellStyle name="Currency 11 5 2" xfId="4438" xr:uid="{31DDA43F-25F3-44D3-981A-C8C1E12AC421}"/>
    <cellStyle name="Currency 11 5 3" xfId="4720" xr:uid="{8EBE8650-87C7-4B7D-80B3-1351D9838F9F}"/>
    <cellStyle name="Currency 11 5 3 2" xfId="5315" xr:uid="{13064ABE-4790-4232-BD95-BCBCA677CA1A}"/>
    <cellStyle name="Currency 11 5 3 3" xfId="4757" xr:uid="{54A1A755-CC04-48DC-9525-28B4E050E00A}"/>
    <cellStyle name="Currency 11 5 4" xfId="4697" xr:uid="{72F5665C-5112-4EE0-9A66-3F6711CED410}"/>
    <cellStyle name="Currency 11 6" xfId="4513" xr:uid="{A74624A1-F0F7-4D81-B116-F533918BC10C}"/>
    <cellStyle name="Currency 12" xfId="14" xr:uid="{2C32B2FB-5E9D-4C4F-B6F4-8CFA9FB53F3E}"/>
    <cellStyle name="Currency 12 2" xfId="15" xr:uid="{001F1668-F0FE-4EB0-92F6-E4CEEC7C7BBD}"/>
    <cellStyle name="Currency 12 2 2" xfId="209" xr:uid="{3390005E-A411-4EDF-8746-E073371667E2}"/>
    <cellStyle name="Currency 12 2 2 2" xfId="4622" xr:uid="{6A91F078-4C28-4AF9-8B54-DA1FF42DA9FA}"/>
    <cellStyle name="Currency 12 2 3" xfId="4517" xr:uid="{171246A3-E6AC-47A7-8468-61D66C8C2822}"/>
    <cellStyle name="Currency 12 3" xfId="210" xr:uid="{2A7F2C22-42F3-4F37-8C9B-0F60DA999BAE}"/>
    <cellStyle name="Currency 12 3 2" xfId="4623" xr:uid="{7B090241-2BEA-4093-8361-7705BCC6B4B8}"/>
    <cellStyle name="Currency 12 4" xfId="4516" xr:uid="{FFE2D33E-0535-4584-8033-F3926FA84CA4}"/>
    <cellStyle name="Currency 13" xfId="16" xr:uid="{D72C103A-4B08-46E5-B25E-1985932C1FAA}"/>
    <cellStyle name="Currency 13 2" xfId="4321" xr:uid="{A61BA45A-A970-48A8-BDB4-1653485E2106}"/>
    <cellStyle name="Currency 13 2 2" xfId="5370" xr:uid="{76D5C8A0-05D1-4008-A725-D3452EE48E27}"/>
    <cellStyle name="Currency 13 3" xfId="4322" xr:uid="{C72729F7-EBD8-45A9-9378-561E56148B4A}"/>
    <cellStyle name="Currency 13 3 2" xfId="4759" xr:uid="{D5CA4FC1-1D47-496A-BC20-1AA51D1E61FC}"/>
    <cellStyle name="Currency 13 4" xfId="4320" xr:uid="{9160DCB8-E62E-44B1-8082-4849A46D4BEC}"/>
    <cellStyle name="Currency 13 5" xfId="4758" xr:uid="{6248E2C3-8C48-4D40-8399-199875918E9C}"/>
    <cellStyle name="Currency 14" xfId="17" xr:uid="{393D8E89-8EEB-4107-A9D6-13DD7FF593F4}"/>
    <cellStyle name="Currency 14 2" xfId="211" xr:uid="{F917694B-BDFA-4FB5-BD50-38C13219B0F4}"/>
    <cellStyle name="Currency 14 2 2" xfId="4624" xr:uid="{2E95E6BA-6B53-4280-9340-D2E7DFD73884}"/>
    <cellStyle name="Currency 14 3" xfId="4518" xr:uid="{31FAE2EF-79EC-4EC4-BF87-F0C793DE35A7}"/>
    <cellStyle name="Currency 15" xfId="4414" xr:uid="{DD0BDC3B-9620-4878-B976-0F33E1BAEED8}"/>
    <cellStyle name="Currency 15 2" xfId="5358" xr:uid="{34E9B1C1-DE99-4B07-822B-144ED6FD542C}"/>
    <cellStyle name="Currency 17" xfId="4323" xr:uid="{351AC361-8D9B-4ED4-8450-0FCEC95F4808}"/>
    <cellStyle name="Currency 2" xfId="18" xr:uid="{BB5757B7-262A-45C4-9026-8C02113EBAC9}"/>
    <cellStyle name="Currency 2 2" xfId="19" xr:uid="{23CB80D3-D4C5-464D-A576-0B935F12CA86}"/>
    <cellStyle name="Currency 2 2 2" xfId="20" xr:uid="{673CDB4A-63BC-4371-B947-44E4C8C4F7F6}"/>
    <cellStyle name="Currency 2 2 2 2" xfId="21" xr:uid="{61754E2A-07FB-4FE7-A126-DCAC1DC1E658}"/>
    <cellStyle name="Currency 2 2 2 2 2" xfId="4760" xr:uid="{53680A48-2916-4CA8-8A6D-831F1A4F73D3}"/>
    <cellStyle name="Currency 2 2 2 2 2 2" xfId="5371" xr:uid="{A235C304-F5C4-4CFB-8FA9-D1E43B5B4F8A}"/>
    <cellStyle name="Currency 2 2 2 3" xfId="22" xr:uid="{40C3E071-FCF1-4301-864E-BC0D62D24FD2}"/>
    <cellStyle name="Currency 2 2 2 3 2" xfId="212" xr:uid="{68E317BF-002B-4232-8DF0-E028C1D47325}"/>
    <cellStyle name="Currency 2 2 2 3 2 2" xfId="4625" xr:uid="{A6B0C753-E988-4491-88B3-C4517B50DF3B}"/>
    <cellStyle name="Currency 2 2 2 3 3" xfId="4521" xr:uid="{E591F477-836A-4A19-998E-D81657C3DBB9}"/>
    <cellStyle name="Currency 2 2 2 4" xfId="213" xr:uid="{7DC40692-C276-4164-BAE0-BD2F6EFBD991}"/>
    <cellStyle name="Currency 2 2 2 4 2" xfId="4626" xr:uid="{E1D0C523-BB07-4C51-95AF-06153EEB6C26}"/>
    <cellStyle name="Currency 2 2 2 5" xfId="4520" xr:uid="{8003CF51-65F3-43AE-B0F2-C21ACEFEC8FD}"/>
    <cellStyle name="Currency 2 2 3" xfId="214" xr:uid="{AD4E3FEE-BF4F-4CBA-A484-50A78297F1C6}"/>
    <cellStyle name="Currency 2 2 3 2" xfId="4627" xr:uid="{4945BD1D-0012-4E6C-88F5-D6121DFA40B2}"/>
    <cellStyle name="Currency 2 2 4" xfId="4519" xr:uid="{1F685B0D-D249-4795-8BC1-B64A4ABA6E0B}"/>
    <cellStyle name="Currency 2 3" xfId="23" xr:uid="{EDBD31F7-FDCF-474B-BBFC-604F12AB3CDF}"/>
    <cellStyle name="Currency 2 3 2" xfId="215" xr:uid="{272FCC2C-0700-4E29-9463-95702F9E32AF}"/>
    <cellStyle name="Currency 2 3 2 2" xfId="4628" xr:uid="{4835E9C7-5ACD-467C-B09E-250A54D5C533}"/>
    <cellStyle name="Currency 2 3 3" xfId="4522" xr:uid="{EF5E9252-4F3D-4FEA-A275-DAB94B20AF44}"/>
    <cellStyle name="Currency 2 4" xfId="216" xr:uid="{23074B22-5097-458F-A4AA-3ED0A633C2D4}"/>
    <cellStyle name="Currency 2 4 2" xfId="217" xr:uid="{D5A27B42-8AB0-4285-8434-4765E5277C7A}"/>
    <cellStyle name="Currency 2 5" xfId="218" xr:uid="{A9CCAFDB-DD94-4E52-B357-5273E317EED7}"/>
    <cellStyle name="Currency 2 5 2" xfId="219" xr:uid="{F67F4724-E95B-49C8-BC16-8DF7806B5FF7}"/>
    <cellStyle name="Currency 2 6" xfId="220" xr:uid="{71B690B4-E6D9-41C7-A2F5-DF544463B3F2}"/>
    <cellStyle name="Currency 3" xfId="24" xr:uid="{5B78AAB8-EA50-419E-82C5-86CFCE81972E}"/>
    <cellStyle name="Currency 3 2" xfId="25" xr:uid="{57137B36-BAA8-47B1-85A8-BF597F60F5CE}"/>
    <cellStyle name="Currency 3 2 2" xfId="221" xr:uid="{83717D98-E0AD-44A3-9B57-D8AA187DF344}"/>
    <cellStyle name="Currency 3 2 2 2" xfId="4629" xr:uid="{BA227039-F4B9-4986-80AC-6CF01B39B9C3}"/>
    <cellStyle name="Currency 3 2 3" xfId="4524" xr:uid="{58E8A123-33C5-4457-9D7F-D36361E20394}"/>
    <cellStyle name="Currency 3 3" xfId="26" xr:uid="{0D55346E-6521-4B47-B90C-84EFDE05B8A0}"/>
    <cellStyle name="Currency 3 3 2" xfId="222" xr:uid="{E3DFD98B-69E2-4909-ABE9-EC013EF58408}"/>
    <cellStyle name="Currency 3 3 2 2" xfId="4630" xr:uid="{92073CCC-059C-48F9-A429-1B2F3A70EE5D}"/>
    <cellStyle name="Currency 3 3 3" xfId="4525" xr:uid="{80F032A8-17D9-4456-B1EB-237DD5E80A04}"/>
    <cellStyle name="Currency 3 4" xfId="27" xr:uid="{C9EB66D3-3FDB-4F10-AE72-08AB6FB8803C}"/>
    <cellStyle name="Currency 3 4 2" xfId="223" xr:uid="{A25DF1FF-44B1-48E7-927F-4C1F24A49EFA}"/>
    <cellStyle name="Currency 3 4 2 2" xfId="4631" xr:uid="{CAEEC16E-B271-4D8D-A748-C42D6CAF0DAA}"/>
    <cellStyle name="Currency 3 4 3" xfId="4526" xr:uid="{77245416-91F5-4D9E-B1D2-F7FC56B1941E}"/>
    <cellStyle name="Currency 3 5" xfId="224" xr:uid="{B7EED086-5A7D-4202-88F7-9624DA91F728}"/>
    <cellStyle name="Currency 3 5 2" xfId="4632" xr:uid="{831C7A0A-94C4-4153-8499-2D01EDA12277}"/>
    <cellStyle name="Currency 3 6" xfId="4523" xr:uid="{573A1277-A3BF-4006-BEEF-EADBC9E22472}"/>
    <cellStyle name="Currency 4" xfId="28" xr:uid="{38BE5917-0C19-4187-8939-CBADB6CCF1E3}"/>
    <cellStyle name="Currency 4 2" xfId="29" xr:uid="{D018EBD1-1131-405E-B7E0-7939A56E83CC}"/>
    <cellStyle name="Currency 4 2 2" xfId="225" xr:uid="{F2F3DEB6-DC60-4880-B443-309534F25C57}"/>
    <cellStyle name="Currency 4 2 2 2" xfId="4633" xr:uid="{DAD42F43-D2CD-4443-AEF3-82A5A7368363}"/>
    <cellStyle name="Currency 4 2 3" xfId="4528" xr:uid="{F37D5721-6D6B-4CF0-B948-EF7BF6E5EF03}"/>
    <cellStyle name="Currency 4 3" xfId="30" xr:uid="{F149F2E5-A961-4EBF-8DA4-EA0694775A07}"/>
    <cellStyle name="Currency 4 3 2" xfId="226" xr:uid="{FCB5C878-FD7F-4D53-835E-B6FFFDA90716}"/>
    <cellStyle name="Currency 4 3 2 2" xfId="4634" xr:uid="{26560A6C-A67A-4904-A971-B52DA2DA079B}"/>
    <cellStyle name="Currency 4 3 3" xfId="4529" xr:uid="{930C5DDD-0E53-4967-9585-4810FCDC4530}"/>
    <cellStyle name="Currency 4 4" xfId="227" xr:uid="{F9CDCEC7-870F-40C1-BE39-2A886FA33A3F}"/>
    <cellStyle name="Currency 4 4 2" xfId="4635" xr:uid="{36F95AB2-2883-4F67-9582-65B368F780CA}"/>
    <cellStyle name="Currency 4 5" xfId="4324" xr:uid="{07B24AEE-3050-4674-AE70-9783BBA3348C}"/>
    <cellStyle name="Currency 4 5 2" xfId="4439" xr:uid="{86FC1D0C-693B-4EB1-B1B6-06435BA6242C}"/>
    <cellStyle name="Currency 4 5 3" xfId="4721" xr:uid="{6477DCC8-558A-4298-962B-91AF717CDC2C}"/>
    <cellStyle name="Currency 4 5 3 2" xfId="5316" xr:uid="{1CC9FC71-C005-4DC4-AAEA-0A897F18C6FC}"/>
    <cellStyle name="Currency 4 5 3 3" xfId="4761" xr:uid="{421C08EA-A892-41B4-9E15-30E296816196}"/>
    <cellStyle name="Currency 4 5 4" xfId="4698" xr:uid="{36485E95-1773-4D99-9133-18ACC0E55031}"/>
    <cellStyle name="Currency 4 6" xfId="4527" xr:uid="{B1A072D4-D8BB-4F27-BBCE-442D12DAF72D}"/>
    <cellStyle name="Currency 5" xfId="31" xr:uid="{E6BFB90B-1915-4AAA-8474-B15EC52659C5}"/>
    <cellStyle name="Currency 5 2" xfId="32" xr:uid="{A278A6FD-603D-4BE1-AE64-EA73467C118B}"/>
    <cellStyle name="Currency 5 2 2" xfId="228" xr:uid="{40182186-89A3-4256-9BC5-98A06A9FFAF8}"/>
    <cellStyle name="Currency 5 2 2 2" xfId="4636" xr:uid="{156A16BC-BF72-48C7-81A1-E7605DB15FFC}"/>
    <cellStyle name="Currency 5 2 3" xfId="4530" xr:uid="{84B263DC-7785-4F62-8597-B9E9EFE965E2}"/>
    <cellStyle name="Currency 5 3" xfId="4325" xr:uid="{D3BB4500-D7AE-432F-A4FD-EA073FD77A27}"/>
    <cellStyle name="Currency 5 3 2" xfId="4440" xr:uid="{BBAC3BBB-0CAD-4FBF-BCC0-C1C95552A705}"/>
    <cellStyle name="Currency 5 3 2 2" xfId="5306" xr:uid="{E96B03B1-B7D7-4CA9-B36C-C8C83E6487F1}"/>
    <cellStyle name="Currency 5 3 2 3" xfId="4763" xr:uid="{F1AB11DE-9E95-452C-951C-56757B2A10BB}"/>
    <cellStyle name="Currency 5 4" xfId="4762" xr:uid="{51CCCF04-2174-49B5-B141-5E0942609176}"/>
    <cellStyle name="Currency 6" xfId="33" xr:uid="{7B36F6DD-F886-4EB2-9451-01A67EDB6AEF}"/>
    <cellStyle name="Currency 6 2" xfId="229" xr:uid="{A8DD17D4-48D0-45E8-B8B9-492692936797}"/>
    <cellStyle name="Currency 6 2 2" xfId="4637" xr:uid="{B68F4603-B15D-4BBF-BD0F-CFDDA1D4F267}"/>
    <cellStyle name="Currency 6 3" xfId="4326" xr:uid="{F5C831E2-3AE8-464E-98DD-337365D30122}"/>
    <cellStyle name="Currency 6 3 2" xfId="4441" xr:uid="{4590E146-B136-4B22-A634-26FE0D522012}"/>
    <cellStyle name="Currency 6 3 3" xfId="4722" xr:uid="{7E1ECAC8-CED4-44A0-96AC-082158D68C92}"/>
    <cellStyle name="Currency 6 3 3 2" xfId="5317" xr:uid="{F4703B91-7E50-475B-AED4-78F27B429FEC}"/>
    <cellStyle name="Currency 6 3 3 3" xfId="4764" xr:uid="{D3AF9846-5028-46A6-8FD4-7765B2E76172}"/>
    <cellStyle name="Currency 6 3 4" xfId="4699" xr:uid="{40010193-7D48-4E5C-822F-B1BF703C0017}"/>
    <cellStyle name="Currency 6 4" xfId="4531" xr:uid="{0A258AC4-B557-4BFE-91C7-BA93B62222F2}"/>
    <cellStyle name="Currency 7" xfId="34" xr:uid="{5A8FA29E-69E2-4A8A-B9C9-8536819BCEB8}"/>
    <cellStyle name="Currency 7 2" xfId="35" xr:uid="{DED67CD9-1D2F-469A-8C9B-7F9AFCB94D3E}"/>
    <cellStyle name="Currency 7 2 2" xfId="250" xr:uid="{C82697A4-D551-4BFF-9032-78FB418382F8}"/>
    <cellStyle name="Currency 7 2 2 2" xfId="4638" xr:uid="{347D0549-3033-49BB-AD78-5E07D91A2F07}"/>
    <cellStyle name="Currency 7 2 3" xfId="4533" xr:uid="{B3C729AE-2C07-41C8-86E2-572516ED7750}"/>
    <cellStyle name="Currency 7 3" xfId="230" xr:uid="{8F8790B9-A370-4617-9918-2DF167936E99}"/>
    <cellStyle name="Currency 7 3 2" xfId="4639" xr:uid="{25B2C880-C1C8-42B8-90AD-5DBF19EFADC4}"/>
    <cellStyle name="Currency 7 4" xfId="4442" xr:uid="{CC6AE185-D324-4674-961C-5601862AEC88}"/>
    <cellStyle name="Currency 7 5" xfId="4532" xr:uid="{DA04389B-2A91-4195-BF5E-3146A2BD9E39}"/>
    <cellStyle name="Currency 8" xfId="36" xr:uid="{CF97A580-E0DD-44CF-B3A9-35981716E9AF}"/>
    <cellStyle name="Currency 8 2" xfId="37" xr:uid="{EA8160BE-2C98-4A07-B3C1-96EB65C13D39}"/>
    <cellStyle name="Currency 8 2 2" xfId="231" xr:uid="{87391653-44F3-4AD1-9691-149D5F9C674A}"/>
    <cellStyle name="Currency 8 2 2 2" xfId="4640" xr:uid="{F0C096AA-9257-4358-B298-8FB8E9E5C1FD}"/>
    <cellStyle name="Currency 8 2 3" xfId="4535" xr:uid="{CF4CE461-E04B-4B29-8CBC-E6622D69201D}"/>
    <cellStyle name="Currency 8 3" xfId="38" xr:uid="{7D18FDCB-439C-4CD8-9867-418F571343DD}"/>
    <cellStyle name="Currency 8 3 2" xfId="232" xr:uid="{6001985E-DEFE-40C7-BD17-C61A726801F9}"/>
    <cellStyle name="Currency 8 3 2 2" xfId="4641" xr:uid="{377C6705-A856-488C-A2EC-91CF6F608969}"/>
    <cellStyle name="Currency 8 3 3" xfId="4536" xr:uid="{D25ACFAD-6E22-4120-8B15-25749422BA2F}"/>
    <cellStyle name="Currency 8 4" xfId="39" xr:uid="{64A001A1-C34A-474B-AFB8-5D128F8D4D51}"/>
    <cellStyle name="Currency 8 4 2" xfId="233" xr:uid="{C18459AF-3D59-42F2-ACA8-777A43AF49C5}"/>
    <cellStyle name="Currency 8 4 2 2" xfId="4642" xr:uid="{8DBC1EFD-5BEC-40FE-918F-743B07C6F4C6}"/>
    <cellStyle name="Currency 8 4 3" xfId="4537" xr:uid="{715B406C-844F-4B2C-B38F-9F00E6CC3D81}"/>
    <cellStyle name="Currency 8 5" xfId="234" xr:uid="{0334B3B9-6D75-470D-9EA6-FB6797213D45}"/>
    <cellStyle name="Currency 8 5 2" xfId="4643" xr:uid="{AB9433AA-D07A-484D-979A-81B84639D386}"/>
    <cellStyle name="Currency 8 6" xfId="4443" xr:uid="{734D4D22-1499-41D3-96AB-BF55963E82A5}"/>
    <cellStyle name="Currency 8 7" xfId="4534" xr:uid="{69A10167-AE04-49C0-82CB-76FFA22FE3FE}"/>
    <cellStyle name="Currency 9" xfId="40" xr:uid="{AC16364E-D71C-4ADE-A18D-84BF0C33CA45}"/>
    <cellStyle name="Currency 9 2" xfId="41" xr:uid="{E83831E5-0E27-4174-996D-9B52B3F43FD8}"/>
    <cellStyle name="Currency 9 2 2" xfId="235" xr:uid="{6323E1D0-69C0-447F-A606-1C6430ACFCDA}"/>
    <cellStyle name="Currency 9 2 2 2" xfId="4644" xr:uid="{3FE8E1C6-481F-488E-9296-CEAF79911E13}"/>
    <cellStyle name="Currency 9 2 3" xfId="4539" xr:uid="{02D8C6C1-E4C0-4F4D-817C-7EC5376EAB93}"/>
    <cellStyle name="Currency 9 3" xfId="42" xr:uid="{7BFCAF84-12D6-4382-BE64-DAE96DBD9FD2}"/>
    <cellStyle name="Currency 9 3 2" xfId="236" xr:uid="{A2EB016E-7EA6-47AC-AC8D-B93E1CB011A0}"/>
    <cellStyle name="Currency 9 3 2 2" xfId="4645" xr:uid="{EC578375-8993-4EAF-8E73-96943994F476}"/>
    <cellStyle name="Currency 9 3 3" xfId="4540" xr:uid="{2150ADC9-13C4-4ACB-BC60-A779F5786EDF}"/>
    <cellStyle name="Currency 9 4" xfId="237" xr:uid="{38F4319C-AC22-4D50-AA05-DC50DA7D71CA}"/>
    <cellStyle name="Currency 9 4 2" xfId="4646" xr:uid="{C50E9100-CE96-4B6D-9DAF-15532CCA42F5}"/>
    <cellStyle name="Currency 9 5" xfId="4327" xr:uid="{C8C6847C-8713-4953-ADED-4F1DD3A35E50}"/>
    <cellStyle name="Currency 9 5 2" xfId="4444" xr:uid="{D3F15385-170B-4D20-A0E4-498CB664FA14}"/>
    <cellStyle name="Currency 9 5 3" xfId="4723" xr:uid="{FB07D698-161E-4BD1-ADC8-C311E001F590}"/>
    <cellStyle name="Currency 9 5 4" xfId="4700" xr:uid="{0EE83523-72A2-440D-B4C3-FE35594AA6CD}"/>
    <cellStyle name="Currency 9 6" xfId="4538" xr:uid="{3DE2160D-74D3-4CBB-8128-ED76BF4DA024}"/>
    <cellStyle name="Hyperlink 2" xfId="6" xr:uid="{6CFFD761-E1C4-4FFC-9C82-FDD569F38491}"/>
    <cellStyle name="Hyperlink 2 2" xfId="5362" xr:uid="{208ADDBA-BFEF-4640-AB1A-9DDF0FCD1336}"/>
    <cellStyle name="Hyperlink 3" xfId="202" xr:uid="{B187ECDB-673E-461C-BD44-F9EA00ED20F9}"/>
    <cellStyle name="Hyperlink 3 2" xfId="4415" xr:uid="{7AF7E7E6-C481-4650-B340-BA5969F845EC}"/>
    <cellStyle name="Hyperlink 3 3" xfId="4328" xr:uid="{8BD41589-CA71-460C-9676-C0F197A553CE}"/>
    <cellStyle name="Hyperlink 4" xfId="4329" xr:uid="{AEA6B8D2-262C-47C2-AD8D-0AA899FB7314}"/>
    <cellStyle name="Hyperlink 4 2" xfId="5356" xr:uid="{338E333E-F3F0-4E32-93DB-C4E79554AC05}"/>
    <cellStyle name="Normal" xfId="0" builtinId="0"/>
    <cellStyle name="Normal 10" xfId="43" xr:uid="{59C5960A-E43B-45FE-A9F1-9E324D428C16}"/>
    <cellStyle name="Normal 10 10" xfId="903" xr:uid="{B5FD772C-B62A-463D-9584-518F53382EA7}"/>
    <cellStyle name="Normal 10 10 2" xfId="2508" xr:uid="{E972148F-B811-4166-A8C9-B39B883DA55A}"/>
    <cellStyle name="Normal 10 10 2 2" xfId="4331" xr:uid="{B7ABA382-173D-4D0A-A531-62E00DA8A5D5}"/>
    <cellStyle name="Normal 10 10 2 3" xfId="4675" xr:uid="{BCB2EFE3-556E-4671-BF56-D21D5EEFB6B5}"/>
    <cellStyle name="Normal 10 10 3" xfId="2509" xr:uid="{D41C5515-D4AD-4E55-B781-A0CC742622E0}"/>
    <cellStyle name="Normal 10 10 4" xfId="2510" xr:uid="{640EC736-1BFB-4553-BF45-3DA998273C03}"/>
    <cellStyle name="Normal 10 11" xfId="2511" xr:uid="{D98E2AAA-7531-4A76-9A1C-3CABE6B37C41}"/>
    <cellStyle name="Normal 10 11 2" xfId="2512" xr:uid="{EF0E710C-95C6-41B0-BC52-CF84A9394A31}"/>
    <cellStyle name="Normal 10 11 3" xfId="2513" xr:uid="{C18858F9-A3CD-4E20-85CD-CB853C6B78B8}"/>
    <cellStyle name="Normal 10 11 4" xfId="2514" xr:uid="{B3C96712-4B50-430E-8588-7E3C7D4EBC05}"/>
    <cellStyle name="Normal 10 12" xfId="2515" xr:uid="{2E92882F-1332-47A3-A946-490D3D04EB43}"/>
    <cellStyle name="Normal 10 12 2" xfId="2516" xr:uid="{4B2AB12A-595D-48DC-9CDF-C853C94882B5}"/>
    <cellStyle name="Normal 10 13" xfId="2517" xr:uid="{C9B58305-5021-4E91-8639-282437EC5AD8}"/>
    <cellStyle name="Normal 10 14" xfId="2518" xr:uid="{462BAECA-F6F0-4953-BC9C-A8104BD73A39}"/>
    <cellStyle name="Normal 10 15" xfId="2519" xr:uid="{4D2041E4-A6DD-4960-993D-FE7AFCC51B5A}"/>
    <cellStyle name="Normal 10 2" xfId="44" xr:uid="{1E23CF0A-5F25-434A-91D6-B94B28C7402E}"/>
    <cellStyle name="Normal 10 2 10" xfId="2520" xr:uid="{611AD428-DD60-47C9-BE87-04E762A4BE65}"/>
    <cellStyle name="Normal 10 2 11" xfId="2521" xr:uid="{E214E4F3-45EA-478A-A5AA-4D61803BC39F}"/>
    <cellStyle name="Normal 10 2 2" xfId="45" xr:uid="{0BE9195B-FC5C-43CD-990F-BBDEBDC9182B}"/>
    <cellStyle name="Normal 10 2 2 2" xfId="46" xr:uid="{B59C1FA4-3398-430C-B75D-5D624372147A}"/>
    <cellStyle name="Normal 10 2 2 2 2" xfId="238" xr:uid="{E24640EF-3058-4381-9E63-B0B1D4989E38}"/>
    <cellStyle name="Normal 10 2 2 2 2 2" xfId="454" xr:uid="{5ADB1419-C6FD-4DEA-AB68-5114D198F26B}"/>
    <cellStyle name="Normal 10 2 2 2 2 2 2" xfId="455" xr:uid="{3E5EFB4C-A9A9-466F-83F0-657CB9676915}"/>
    <cellStyle name="Normal 10 2 2 2 2 2 2 2" xfId="904" xr:uid="{B43ADC26-2354-40F1-815F-77EB17A2A74E}"/>
    <cellStyle name="Normal 10 2 2 2 2 2 2 2 2" xfId="905" xr:uid="{6C0B6BF0-EFCE-47FF-A949-FE4ED8FC33AA}"/>
    <cellStyle name="Normal 10 2 2 2 2 2 2 3" xfId="906" xr:uid="{D32CCE6D-84EF-4BF1-BD35-8FA6CE6E3BAB}"/>
    <cellStyle name="Normal 10 2 2 2 2 2 3" xfId="907" xr:uid="{C9A1E8F7-2188-424C-9352-7BF2795E2FDF}"/>
    <cellStyle name="Normal 10 2 2 2 2 2 3 2" xfId="908" xr:uid="{0C2425A3-029A-4EF8-BF96-FF05E1870F84}"/>
    <cellStyle name="Normal 10 2 2 2 2 2 4" xfId="909" xr:uid="{14809F38-2F20-4CA0-BD6A-1921419A86C8}"/>
    <cellStyle name="Normal 10 2 2 2 2 3" xfId="456" xr:uid="{8CB0ECE1-84C4-4759-94A5-A0DCB277A030}"/>
    <cellStyle name="Normal 10 2 2 2 2 3 2" xfId="910" xr:uid="{D2D9D534-BB0C-4B99-B869-439C57EB7ECC}"/>
    <cellStyle name="Normal 10 2 2 2 2 3 2 2" xfId="911" xr:uid="{7350683D-58CC-4EF3-882F-1B5FF5035235}"/>
    <cellStyle name="Normal 10 2 2 2 2 3 3" xfId="912" xr:uid="{CB84A64E-F8A0-45E3-B7D6-436DA7D38874}"/>
    <cellStyle name="Normal 10 2 2 2 2 3 4" xfId="2522" xr:uid="{99E5C9A5-AA44-47EF-A371-6226E0790963}"/>
    <cellStyle name="Normal 10 2 2 2 2 4" xfId="913" xr:uid="{C375F88F-86B8-41BF-85AE-44D0B2D9956B}"/>
    <cellStyle name="Normal 10 2 2 2 2 4 2" xfId="914" xr:uid="{B62AE281-0D50-40EC-B009-7D2E13800A62}"/>
    <cellStyle name="Normal 10 2 2 2 2 5" xfId="915" xr:uid="{0E00C0D9-4282-4DBC-BC7D-8BFA3A8AF7B2}"/>
    <cellStyle name="Normal 10 2 2 2 2 6" xfId="2523" xr:uid="{A453C304-1B0F-46E3-A707-AA6195B4FEB5}"/>
    <cellStyle name="Normal 10 2 2 2 3" xfId="239" xr:uid="{5F50F1D2-F4EE-40C3-BE62-1FB8482D8EDB}"/>
    <cellStyle name="Normal 10 2 2 2 3 2" xfId="457" xr:uid="{27CE1F63-3B2C-4570-8DC8-E2F53F6E5143}"/>
    <cellStyle name="Normal 10 2 2 2 3 2 2" xfId="458" xr:uid="{8FBE1FB8-DA78-4A5F-85F8-7897C8D69AA0}"/>
    <cellStyle name="Normal 10 2 2 2 3 2 2 2" xfId="916" xr:uid="{0C25C294-7606-4F72-AED7-0B6EF166E047}"/>
    <cellStyle name="Normal 10 2 2 2 3 2 2 2 2" xfId="917" xr:uid="{B215E04C-8901-4891-8C4F-E52858E447E0}"/>
    <cellStyle name="Normal 10 2 2 2 3 2 2 3" xfId="918" xr:uid="{0C6188B4-A69B-42C8-A7AE-53D9900075AD}"/>
    <cellStyle name="Normal 10 2 2 2 3 2 3" xfId="919" xr:uid="{3098D311-B820-488B-A850-EDB519E2B00B}"/>
    <cellStyle name="Normal 10 2 2 2 3 2 3 2" xfId="920" xr:uid="{D6D25C26-3F44-48AA-A67F-8DE61B024E1F}"/>
    <cellStyle name="Normal 10 2 2 2 3 2 4" xfId="921" xr:uid="{9081E52D-BF29-4B52-903C-DC09C2998145}"/>
    <cellStyle name="Normal 10 2 2 2 3 3" xfId="459" xr:uid="{7D383FD5-62BC-4358-9F51-22FD27DAEE18}"/>
    <cellStyle name="Normal 10 2 2 2 3 3 2" xfId="922" xr:uid="{2069583C-B965-4E89-95CB-365E1BB396C6}"/>
    <cellStyle name="Normal 10 2 2 2 3 3 2 2" xfId="923" xr:uid="{B88AE041-771B-4963-B11D-32CADD55A0F8}"/>
    <cellStyle name="Normal 10 2 2 2 3 3 3" xfId="924" xr:uid="{F6ACFBBA-D931-4541-8130-2E55D11C2467}"/>
    <cellStyle name="Normal 10 2 2 2 3 4" xfId="925" xr:uid="{9C9E5596-1E58-444B-986D-E8D05A145DC5}"/>
    <cellStyle name="Normal 10 2 2 2 3 4 2" xfId="926" xr:uid="{1399EDF1-C674-47FC-A9A4-A6F8788DA1AD}"/>
    <cellStyle name="Normal 10 2 2 2 3 5" xfId="927" xr:uid="{40871942-7139-42C3-9990-493E27B1C291}"/>
    <cellStyle name="Normal 10 2 2 2 4" xfId="460" xr:uid="{F8948075-DF68-4752-A648-269FBF2AEC69}"/>
    <cellStyle name="Normal 10 2 2 2 4 2" xfId="461" xr:uid="{866342CC-5F67-4026-B03F-927897A24726}"/>
    <cellStyle name="Normal 10 2 2 2 4 2 2" xfId="928" xr:uid="{80F82C9C-75E4-4B16-9048-BFEF9DA3CAFE}"/>
    <cellStyle name="Normal 10 2 2 2 4 2 2 2" xfId="929" xr:uid="{BB53C5DE-6442-4053-B6A7-D9099E24994E}"/>
    <cellStyle name="Normal 10 2 2 2 4 2 3" xfId="930" xr:uid="{878E7CA8-BA9D-4559-BCB7-03FDB530487F}"/>
    <cellStyle name="Normal 10 2 2 2 4 3" xfId="931" xr:uid="{FA594961-50B4-4272-8340-55E3B0912FD6}"/>
    <cellStyle name="Normal 10 2 2 2 4 3 2" xfId="932" xr:uid="{D3188998-E065-4C7A-9A19-403066AD552D}"/>
    <cellStyle name="Normal 10 2 2 2 4 4" xfId="933" xr:uid="{B8416D48-1C28-4D59-AF53-17E5D95D89A5}"/>
    <cellStyle name="Normal 10 2 2 2 5" xfId="462" xr:uid="{33258508-E896-4EA3-AB9C-A9C7CBDA2247}"/>
    <cellStyle name="Normal 10 2 2 2 5 2" xfId="934" xr:uid="{3903CB7C-A399-4C1C-9096-D9B40E955831}"/>
    <cellStyle name="Normal 10 2 2 2 5 2 2" xfId="935" xr:uid="{7C13D85A-4A39-4145-9996-2A9505675276}"/>
    <cellStyle name="Normal 10 2 2 2 5 3" xfId="936" xr:uid="{CDFAA2E3-01E1-4522-B7FC-8834A56C0C47}"/>
    <cellStyle name="Normal 10 2 2 2 5 4" xfId="2524" xr:uid="{8F91DB96-3BBF-42C0-908A-8740E20E5E44}"/>
    <cellStyle name="Normal 10 2 2 2 6" xfId="937" xr:uid="{E08170F6-244D-4003-A4E5-20CBC2FFC0CE}"/>
    <cellStyle name="Normal 10 2 2 2 6 2" xfId="938" xr:uid="{9385D32D-4F52-46D0-BDB2-6EB329CF903B}"/>
    <cellStyle name="Normal 10 2 2 2 7" xfId="939" xr:uid="{191E540F-D898-440D-95C7-D5577406C95C}"/>
    <cellStyle name="Normal 10 2 2 2 8" xfId="2525" xr:uid="{141C5287-AAC1-4593-A975-8331507CA367}"/>
    <cellStyle name="Normal 10 2 2 3" xfId="240" xr:uid="{BC09B1FE-4B76-4CF0-97D9-7B0702B1616B}"/>
    <cellStyle name="Normal 10 2 2 3 2" xfId="463" xr:uid="{41049156-C41E-4C67-8E53-B1134194949D}"/>
    <cellStyle name="Normal 10 2 2 3 2 2" xfId="464" xr:uid="{30A7A132-F9D2-4823-A087-5C26CFE08482}"/>
    <cellStyle name="Normal 10 2 2 3 2 2 2" xfId="940" xr:uid="{BC802D5B-28EB-4215-8925-5FCDF7AECA05}"/>
    <cellStyle name="Normal 10 2 2 3 2 2 2 2" xfId="941" xr:uid="{6D2113DA-34C8-4DCF-95BB-3C527E0AB467}"/>
    <cellStyle name="Normal 10 2 2 3 2 2 3" xfId="942" xr:uid="{C6E40129-1EF0-4282-9740-EC7B0D62A23F}"/>
    <cellStyle name="Normal 10 2 2 3 2 3" xfId="943" xr:uid="{9AD7E707-8D9C-461D-88B7-65D22D08FA24}"/>
    <cellStyle name="Normal 10 2 2 3 2 3 2" xfId="944" xr:uid="{AED1474C-EC07-4F31-B5AA-4F212A784435}"/>
    <cellStyle name="Normal 10 2 2 3 2 4" xfId="945" xr:uid="{6F04D15F-6B10-4790-A77E-FE9BB997F026}"/>
    <cellStyle name="Normal 10 2 2 3 3" xfId="465" xr:uid="{F01D8B41-1C10-4350-ABC2-091465531E26}"/>
    <cellStyle name="Normal 10 2 2 3 3 2" xfId="946" xr:uid="{5C4960A4-F025-4E3D-9537-733231B92B98}"/>
    <cellStyle name="Normal 10 2 2 3 3 2 2" xfId="947" xr:uid="{EA89DA94-93E0-4AA6-BF79-110B1C47BE33}"/>
    <cellStyle name="Normal 10 2 2 3 3 3" xfId="948" xr:uid="{9BAEA5F4-51BD-40F1-8C5D-AEEA479405A2}"/>
    <cellStyle name="Normal 10 2 2 3 3 4" xfId="2526" xr:uid="{C46DB604-BD8B-4AE3-B562-F35CD759BD18}"/>
    <cellStyle name="Normal 10 2 2 3 4" xfId="949" xr:uid="{8613E1A0-765E-4E64-A2C1-E6B1F7DF4C41}"/>
    <cellStyle name="Normal 10 2 2 3 4 2" xfId="950" xr:uid="{76DE1037-D7F8-40D4-8CE4-86F76D5C6F9B}"/>
    <cellStyle name="Normal 10 2 2 3 5" xfId="951" xr:uid="{7D1EC871-5FAA-4AA4-9142-F42D5265B7C3}"/>
    <cellStyle name="Normal 10 2 2 3 6" xfId="2527" xr:uid="{7F62CE14-326F-4846-8F23-D76A32A87D40}"/>
    <cellStyle name="Normal 10 2 2 4" xfId="241" xr:uid="{B9420575-742C-4686-9E68-66086D5F27D2}"/>
    <cellStyle name="Normal 10 2 2 4 2" xfId="466" xr:uid="{1FCFC1CA-9730-4A23-B28E-EF489AF0312B}"/>
    <cellStyle name="Normal 10 2 2 4 2 2" xfId="467" xr:uid="{DAFAE8AB-2313-448A-A63A-299BF135B5BE}"/>
    <cellStyle name="Normal 10 2 2 4 2 2 2" xfId="952" xr:uid="{B1770A21-8373-4B01-A1E8-835205D7530C}"/>
    <cellStyle name="Normal 10 2 2 4 2 2 2 2" xfId="953" xr:uid="{6803F7C9-FF01-4D47-9041-51ADA6BFAAC3}"/>
    <cellStyle name="Normal 10 2 2 4 2 2 3" xfId="954" xr:uid="{F0DAC459-D2E3-420B-9D0C-F4666DAF0EC1}"/>
    <cellStyle name="Normal 10 2 2 4 2 3" xfId="955" xr:uid="{FA728F40-4540-469F-9881-AC99DBE3E2C0}"/>
    <cellStyle name="Normal 10 2 2 4 2 3 2" xfId="956" xr:uid="{3AB5D4D0-6C5D-46FA-A046-1E6EAA7E2466}"/>
    <cellStyle name="Normal 10 2 2 4 2 4" xfId="957" xr:uid="{649C9957-FD10-4120-88C2-6D42B4EE2602}"/>
    <cellStyle name="Normal 10 2 2 4 3" xfId="468" xr:uid="{FE38FC61-C9FE-4B76-AB66-61AAB7775F09}"/>
    <cellStyle name="Normal 10 2 2 4 3 2" xfId="958" xr:uid="{4776B7DC-0B75-48EF-AF2D-2695F5905194}"/>
    <cellStyle name="Normal 10 2 2 4 3 2 2" xfId="959" xr:uid="{62C46CCD-7F70-43C4-971D-E8BC2F587A0D}"/>
    <cellStyle name="Normal 10 2 2 4 3 3" xfId="960" xr:uid="{6BFC6A8C-88BC-45D7-8E3C-F64E76427F62}"/>
    <cellStyle name="Normal 10 2 2 4 4" xfId="961" xr:uid="{D06123BA-8831-41E3-A405-22F21EA580BE}"/>
    <cellStyle name="Normal 10 2 2 4 4 2" xfId="962" xr:uid="{D657A972-19D3-42BC-8E80-6E22C0ECAB8A}"/>
    <cellStyle name="Normal 10 2 2 4 5" xfId="963" xr:uid="{F102C8CA-0F94-4692-A907-37A9999CB3D9}"/>
    <cellStyle name="Normal 10 2 2 5" xfId="242" xr:uid="{13A263AF-C83B-49CB-8497-5ECEE46B2E3D}"/>
    <cellStyle name="Normal 10 2 2 5 2" xfId="469" xr:uid="{89C96788-9CC6-4A07-9B52-918E1754BA81}"/>
    <cellStyle name="Normal 10 2 2 5 2 2" xfId="964" xr:uid="{9D15B3D4-36CA-41CA-BEC8-4ED7C66422FF}"/>
    <cellStyle name="Normal 10 2 2 5 2 2 2" xfId="965" xr:uid="{1B2A72D7-54F5-40FF-80B2-BF26463B4B0B}"/>
    <cellStyle name="Normal 10 2 2 5 2 3" xfId="966" xr:uid="{F9FEB05C-6AEF-4EB3-8C2A-0F457113AFCD}"/>
    <cellStyle name="Normal 10 2 2 5 3" xfId="967" xr:uid="{80275802-0273-4A5B-A7B4-257731A12DFB}"/>
    <cellStyle name="Normal 10 2 2 5 3 2" xfId="968" xr:uid="{6B6ED380-2636-42E8-833F-7C96698E9D24}"/>
    <cellStyle name="Normal 10 2 2 5 4" xfId="969" xr:uid="{72362D30-273E-4734-AE51-3093C8C93525}"/>
    <cellStyle name="Normal 10 2 2 6" xfId="470" xr:uid="{FF2C65CC-2A8B-4E4D-B95C-7CA2E091428A}"/>
    <cellStyle name="Normal 10 2 2 6 2" xfId="970" xr:uid="{E39953CB-13D6-43C6-8A2F-B3C2B942E756}"/>
    <cellStyle name="Normal 10 2 2 6 2 2" xfId="971" xr:uid="{EDCC19C4-0156-4C59-835B-572A4B0FBAED}"/>
    <cellStyle name="Normal 10 2 2 6 2 3" xfId="4333" xr:uid="{3B05A930-D543-4859-9661-6CECEC90EDEC}"/>
    <cellStyle name="Normal 10 2 2 6 3" xfId="972" xr:uid="{2781C080-947A-4431-902C-B0CFE95858F5}"/>
    <cellStyle name="Normal 10 2 2 6 4" xfId="2528" xr:uid="{22D445F0-A959-4EB1-8903-D37050A75099}"/>
    <cellStyle name="Normal 10 2 2 6 4 2" xfId="4564" xr:uid="{59C99A22-6A3E-488F-918F-7589CC81DF7C}"/>
    <cellStyle name="Normal 10 2 2 6 4 3" xfId="4676" xr:uid="{7DA739F0-B79A-4FC5-B8C2-E077666117DD}"/>
    <cellStyle name="Normal 10 2 2 6 4 4" xfId="4602" xr:uid="{A507BE3E-8A56-4257-B2F3-6326132CD29D}"/>
    <cellStyle name="Normal 10 2 2 7" xfId="973" xr:uid="{745EC56A-A393-47F1-A02B-24D03432858E}"/>
    <cellStyle name="Normal 10 2 2 7 2" xfId="974" xr:uid="{B81E7F8B-A604-4BD6-B34C-6D3F4FE28F42}"/>
    <cellStyle name="Normal 10 2 2 8" xfId="975" xr:uid="{038F3B32-3846-4ED1-A35F-3951712B70C3}"/>
    <cellStyle name="Normal 10 2 2 9" xfId="2529" xr:uid="{AA4DCD48-AEA2-46C4-B646-A243143E874F}"/>
    <cellStyle name="Normal 10 2 3" xfId="47" xr:uid="{F5717D6E-DD72-4BBE-8868-33756556D214}"/>
    <cellStyle name="Normal 10 2 3 2" xfId="48" xr:uid="{CE7C4CAA-A093-478D-AD71-30C86C0698A2}"/>
    <cellStyle name="Normal 10 2 3 2 2" xfId="471" xr:uid="{6CECCFCF-916C-431C-A3D7-6FB83E188D87}"/>
    <cellStyle name="Normal 10 2 3 2 2 2" xfId="472" xr:uid="{A0C9C3C8-B94A-425D-B818-62738844217D}"/>
    <cellStyle name="Normal 10 2 3 2 2 2 2" xfId="976" xr:uid="{598B5C27-067F-4107-9839-A0789529F161}"/>
    <cellStyle name="Normal 10 2 3 2 2 2 2 2" xfId="977" xr:uid="{5BA2B9CA-D522-47AE-A395-4CBFBCF5B2C1}"/>
    <cellStyle name="Normal 10 2 3 2 2 2 3" xfId="978" xr:uid="{586842C9-5C4D-4BE2-B420-0B0556485C22}"/>
    <cellStyle name="Normal 10 2 3 2 2 3" xfId="979" xr:uid="{5BE629C9-136C-428D-946F-225F7A5C98BA}"/>
    <cellStyle name="Normal 10 2 3 2 2 3 2" xfId="980" xr:uid="{4856425A-42E6-4CC4-BF43-55E272270A1C}"/>
    <cellStyle name="Normal 10 2 3 2 2 4" xfId="981" xr:uid="{EF595017-F817-4C5B-977E-EAC21BE86478}"/>
    <cellStyle name="Normal 10 2 3 2 3" xfId="473" xr:uid="{DD690706-1AEB-49CA-A6FC-8795521AA1E4}"/>
    <cellStyle name="Normal 10 2 3 2 3 2" xfId="982" xr:uid="{F6A67E54-E754-4E8E-B6FF-EFA0A5186A63}"/>
    <cellStyle name="Normal 10 2 3 2 3 2 2" xfId="983" xr:uid="{35F389DE-7838-4FDD-880C-CCDD503E90AA}"/>
    <cellStyle name="Normal 10 2 3 2 3 3" xfId="984" xr:uid="{97765C4F-F78A-43A7-80A4-6F6CED8EB0BA}"/>
    <cellStyle name="Normal 10 2 3 2 3 4" xfId="2530" xr:uid="{4E258B78-29CE-40E0-B9F6-A0DB783EF300}"/>
    <cellStyle name="Normal 10 2 3 2 4" xfId="985" xr:uid="{2DC0B357-AB44-420A-AB73-7F941CBD9BCD}"/>
    <cellStyle name="Normal 10 2 3 2 4 2" xfId="986" xr:uid="{AEB3ECE8-6E90-4546-9209-6E89ABB7266F}"/>
    <cellStyle name="Normal 10 2 3 2 5" xfId="987" xr:uid="{93BA8EF6-20AA-4B13-B551-37198DA7C052}"/>
    <cellStyle name="Normal 10 2 3 2 6" xfId="2531" xr:uid="{1D96E4BB-10FF-4FE8-ACCD-5BE502D8BA61}"/>
    <cellStyle name="Normal 10 2 3 3" xfId="243" xr:uid="{BD2178C3-90FC-4995-BBF5-DF8168837E7A}"/>
    <cellStyle name="Normal 10 2 3 3 2" xfId="474" xr:uid="{C43A751B-A6C4-4D80-A534-B292AE7B9BAD}"/>
    <cellStyle name="Normal 10 2 3 3 2 2" xfId="475" xr:uid="{C23D4EA4-1282-4CBC-9592-38CCB770F187}"/>
    <cellStyle name="Normal 10 2 3 3 2 2 2" xfId="988" xr:uid="{DF0E6442-514A-49F4-86F2-B733AA64245C}"/>
    <cellStyle name="Normal 10 2 3 3 2 2 2 2" xfId="989" xr:uid="{736659D8-29A7-41CE-A4F0-5A5B9712B3A6}"/>
    <cellStyle name="Normal 10 2 3 3 2 2 3" xfId="990" xr:uid="{9C16CE6A-ED40-494F-A9A6-6B017E0C589C}"/>
    <cellStyle name="Normal 10 2 3 3 2 3" xfId="991" xr:uid="{A9CC9552-F676-4BBF-9D06-796252549878}"/>
    <cellStyle name="Normal 10 2 3 3 2 3 2" xfId="992" xr:uid="{3630EC3D-C0D4-4F68-90E2-D8D133F95AB9}"/>
    <cellStyle name="Normal 10 2 3 3 2 4" xfId="993" xr:uid="{E4BAD339-B1FD-4E97-B39C-9C86799A44C9}"/>
    <cellStyle name="Normal 10 2 3 3 3" xfId="476" xr:uid="{488790F0-ED12-4A88-A91E-14630E8BBF99}"/>
    <cellStyle name="Normal 10 2 3 3 3 2" xfId="994" xr:uid="{CA2905AC-D69B-4DA5-BA2E-ABC5207E9B81}"/>
    <cellStyle name="Normal 10 2 3 3 3 2 2" xfId="995" xr:uid="{E9134975-1A40-46ED-AF57-C0BDA2BA9947}"/>
    <cellStyle name="Normal 10 2 3 3 3 3" xfId="996" xr:uid="{31F102AD-8C51-442C-8A8C-8F00A9C5691D}"/>
    <cellStyle name="Normal 10 2 3 3 4" xfId="997" xr:uid="{2E6F76EF-3923-4DC0-B11D-DD19265C6FC7}"/>
    <cellStyle name="Normal 10 2 3 3 4 2" xfId="998" xr:uid="{EE60CB9D-1E3A-45E3-B999-30261C6178EE}"/>
    <cellStyle name="Normal 10 2 3 3 5" xfId="999" xr:uid="{E2F3A06A-2B9E-4DB2-8E66-77E2A275FD0B}"/>
    <cellStyle name="Normal 10 2 3 4" xfId="244" xr:uid="{D861B674-9C05-4768-9EBD-E9ED1B70A76B}"/>
    <cellStyle name="Normal 10 2 3 4 2" xfId="477" xr:uid="{37D9C20A-BFD8-4811-A255-A1034A9B15B6}"/>
    <cellStyle name="Normal 10 2 3 4 2 2" xfId="1000" xr:uid="{1EA17EEE-376C-42C3-8121-908898BE75BD}"/>
    <cellStyle name="Normal 10 2 3 4 2 2 2" xfId="1001" xr:uid="{6DED4B11-CAAF-4B6F-B548-82801E0515B2}"/>
    <cellStyle name="Normal 10 2 3 4 2 3" xfId="1002" xr:uid="{30161821-FFDE-48AE-A7EA-69E21E723E8A}"/>
    <cellStyle name="Normal 10 2 3 4 3" xfId="1003" xr:uid="{E1216B31-7A25-4878-B76A-1E600DC40C0E}"/>
    <cellStyle name="Normal 10 2 3 4 3 2" xfId="1004" xr:uid="{74C50FD0-829C-4AB7-9FF1-632D2046903C}"/>
    <cellStyle name="Normal 10 2 3 4 4" xfId="1005" xr:uid="{A4AC6619-4BD2-4FED-B868-3A0A77F2391C}"/>
    <cellStyle name="Normal 10 2 3 5" xfId="478" xr:uid="{14124A74-ED8D-4ECF-BD0B-32DF5416F7EA}"/>
    <cellStyle name="Normal 10 2 3 5 2" xfId="1006" xr:uid="{9ACC6F78-E7CD-45BC-BA7B-95D9F7EE562B}"/>
    <cellStyle name="Normal 10 2 3 5 2 2" xfId="1007" xr:uid="{C1632436-7A4F-4CC4-84F7-13F3D5911D63}"/>
    <cellStyle name="Normal 10 2 3 5 2 3" xfId="4334" xr:uid="{BBDC20A5-8730-4F57-81F6-04C447D99731}"/>
    <cellStyle name="Normal 10 2 3 5 3" xfId="1008" xr:uid="{1DF0C7B5-2D74-4865-9055-E0FD18756740}"/>
    <cellStyle name="Normal 10 2 3 5 4" xfId="2532" xr:uid="{098D96F5-507A-49D8-9684-73C2B8982BE3}"/>
    <cellStyle name="Normal 10 2 3 5 4 2" xfId="4565" xr:uid="{8D6BD377-B190-47CF-8943-64F453D41AE6}"/>
    <cellStyle name="Normal 10 2 3 5 4 3" xfId="4677" xr:uid="{84A122C4-0A36-4602-BA88-423D4D7669DF}"/>
    <cellStyle name="Normal 10 2 3 5 4 4" xfId="4603" xr:uid="{F7CDC316-6A85-41A5-9E35-68423AEC9CA1}"/>
    <cellStyle name="Normal 10 2 3 6" xfId="1009" xr:uid="{4DA880E2-250E-4D5F-8933-824598746555}"/>
    <cellStyle name="Normal 10 2 3 6 2" xfId="1010" xr:uid="{6DEB9848-6A4C-475C-99AF-9843C161BB47}"/>
    <cellStyle name="Normal 10 2 3 7" xfId="1011" xr:uid="{ABDED40D-C90F-4E44-BC7D-3FC49F334DAB}"/>
    <cellStyle name="Normal 10 2 3 8" xfId="2533" xr:uid="{61F15770-B4FD-413B-8CEA-06E2542C1C38}"/>
    <cellStyle name="Normal 10 2 4" xfId="49" xr:uid="{25B30D7A-B3EC-4E31-9DD0-4D7D8F60E0F5}"/>
    <cellStyle name="Normal 10 2 4 2" xfId="429" xr:uid="{E2098BB3-240F-4E8D-BBC5-E127C50A637E}"/>
    <cellStyle name="Normal 10 2 4 2 2" xfId="479" xr:uid="{83A44191-B0EB-46B5-AA69-E7A0007B883E}"/>
    <cellStyle name="Normal 10 2 4 2 2 2" xfId="1012" xr:uid="{13F785E8-F044-4A75-ADAB-1E83F9A4C157}"/>
    <cellStyle name="Normal 10 2 4 2 2 2 2" xfId="1013" xr:uid="{06E08D73-005F-42C0-9943-348DDBFDDDDD}"/>
    <cellStyle name="Normal 10 2 4 2 2 3" xfId="1014" xr:uid="{7B9733C4-672D-43D4-8317-F4245263DAC4}"/>
    <cellStyle name="Normal 10 2 4 2 2 4" xfId="2534" xr:uid="{27AFAD7A-B7AC-48D3-88FA-E08F601BD4D0}"/>
    <cellStyle name="Normal 10 2 4 2 3" xfId="1015" xr:uid="{9E085A9D-B07F-47C0-AD55-EFB383BF0963}"/>
    <cellStyle name="Normal 10 2 4 2 3 2" xfId="1016" xr:uid="{A568E2BE-4048-4B81-84A7-D539B5345D00}"/>
    <cellStyle name="Normal 10 2 4 2 4" xfId="1017" xr:uid="{908A45CD-80DD-4B2C-B532-6E4CAE2EAC1D}"/>
    <cellStyle name="Normal 10 2 4 2 5" xfId="2535" xr:uid="{DF617979-1FFB-46CB-B35C-91043A1DD2B9}"/>
    <cellStyle name="Normal 10 2 4 3" xfId="480" xr:uid="{ED45C3B8-B637-4F2F-9CE0-ACE327B7D6F0}"/>
    <cellStyle name="Normal 10 2 4 3 2" xfId="1018" xr:uid="{CBF074FB-4118-4309-8AA9-248D6E2CB11F}"/>
    <cellStyle name="Normal 10 2 4 3 2 2" xfId="1019" xr:uid="{BDD3C908-6211-4312-B848-32DC5BD8DB42}"/>
    <cellStyle name="Normal 10 2 4 3 3" xfId="1020" xr:uid="{980059E8-A0A3-4896-AB26-3D91D0EE0CA8}"/>
    <cellStyle name="Normal 10 2 4 3 4" xfId="2536" xr:uid="{ED338BD8-0B7B-4490-83E3-D43635E4C224}"/>
    <cellStyle name="Normal 10 2 4 4" xfId="1021" xr:uid="{08CD04BC-6AAE-4BE7-836F-032162E4943B}"/>
    <cellStyle name="Normal 10 2 4 4 2" xfId="1022" xr:uid="{442A126A-CCFC-4340-ACCD-303F3B724E54}"/>
    <cellStyle name="Normal 10 2 4 4 3" xfId="2537" xr:uid="{36761F17-0E2B-4CD8-A602-0FF28D566CBB}"/>
    <cellStyle name="Normal 10 2 4 4 4" xfId="2538" xr:uid="{F7AE01A2-7AAC-4A3C-BFE6-1D8FA01D5340}"/>
    <cellStyle name="Normal 10 2 4 5" xfId="1023" xr:uid="{8DED554F-759E-4221-BFFA-A29C5497E820}"/>
    <cellStyle name="Normal 10 2 4 6" xfId="2539" xr:uid="{BD8332CE-CACB-410C-833B-8FE7AD692B5F}"/>
    <cellStyle name="Normal 10 2 4 7" xfId="2540" xr:uid="{8BA20279-2AE9-4273-B789-2A102F3E7C7C}"/>
    <cellStyle name="Normal 10 2 5" xfId="245" xr:uid="{92ABDA91-D839-4A8C-8429-253E0CEAFDA1}"/>
    <cellStyle name="Normal 10 2 5 2" xfId="481" xr:uid="{5456F7B7-82FC-4A94-AA42-64840DDAE726}"/>
    <cellStyle name="Normal 10 2 5 2 2" xfId="482" xr:uid="{F753E8EF-745F-488C-A942-FC5E3A584DB0}"/>
    <cellStyle name="Normal 10 2 5 2 2 2" xfId="1024" xr:uid="{D5796F92-65A9-4B94-8BE7-9B5DCFC69A8C}"/>
    <cellStyle name="Normal 10 2 5 2 2 2 2" xfId="1025" xr:uid="{319B833E-D9F8-4599-8A90-DE74426B418F}"/>
    <cellStyle name="Normal 10 2 5 2 2 3" xfId="1026" xr:uid="{A007F2B2-51DA-4376-8E07-E9EB26AD39C4}"/>
    <cellStyle name="Normal 10 2 5 2 3" xfId="1027" xr:uid="{4113C9B9-BE58-49F1-80A1-66887DD8D1CB}"/>
    <cellStyle name="Normal 10 2 5 2 3 2" xfId="1028" xr:uid="{A9ED35E4-316C-477B-989F-F5D68C43A8D4}"/>
    <cellStyle name="Normal 10 2 5 2 4" xfId="1029" xr:uid="{726302E1-CF58-4ED4-9AA7-E788F4D805F4}"/>
    <cellStyle name="Normal 10 2 5 3" xfId="483" xr:uid="{CD7ACBDD-98A1-4FA8-81C8-C7BDBFE9E753}"/>
    <cellStyle name="Normal 10 2 5 3 2" xfId="1030" xr:uid="{6A33B8F4-3B2D-45BB-860B-FA34E4EA6C3F}"/>
    <cellStyle name="Normal 10 2 5 3 2 2" xfId="1031" xr:uid="{07E0FCE7-EE5A-45F8-8C95-D180FDD297DF}"/>
    <cellStyle name="Normal 10 2 5 3 3" xfId="1032" xr:uid="{4E3C3A03-ACE8-43C6-B7A7-46C984523DB8}"/>
    <cellStyle name="Normal 10 2 5 3 4" xfId="2541" xr:uid="{5D473347-D81B-4F10-9CF4-125EF2F7B129}"/>
    <cellStyle name="Normal 10 2 5 4" xfId="1033" xr:uid="{7CB9F06B-52F7-4AC7-B672-90A86A437BEA}"/>
    <cellStyle name="Normal 10 2 5 4 2" xfId="1034" xr:uid="{8CC74448-7CBC-45C1-B7A8-B6B337E46E54}"/>
    <cellStyle name="Normal 10 2 5 5" xfId="1035" xr:uid="{3F7ABAE4-1E3E-446B-85ED-7CCB81CB0DED}"/>
    <cellStyle name="Normal 10 2 5 6" xfId="2542" xr:uid="{DC229D4B-55EE-48EC-B282-D56AD66DB45C}"/>
    <cellStyle name="Normal 10 2 6" xfId="246" xr:uid="{2FF9E9D4-F772-469A-9708-E123A93C10A5}"/>
    <cellStyle name="Normal 10 2 6 2" xfId="484" xr:uid="{33366224-EED5-4B62-AA5F-E32411E61427}"/>
    <cellStyle name="Normal 10 2 6 2 2" xfId="1036" xr:uid="{317DC596-DA1C-4B8B-9628-5BC0A4D08715}"/>
    <cellStyle name="Normal 10 2 6 2 2 2" xfId="1037" xr:uid="{8C7B9C28-F5EB-42AD-8F8E-06E879B25A3C}"/>
    <cellStyle name="Normal 10 2 6 2 3" xfId="1038" xr:uid="{49FF8F84-9A60-4552-BC32-D3D54F3370E3}"/>
    <cellStyle name="Normal 10 2 6 2 4" xfId="2543" xr:uid="{F8CEE729-5450-43E1-B7EE-AF9CE72ED7B3}"/>
    <cellStyle name="Normal 10 2 6 3" xfId="1039" xr:uid="{A5613F86-6EDD-43AB-85C2-420724D96D16}"/>
    <cellStyle name="Normal 10 2 6 3 2" xfId="1040" xr:uid="{26EBB135-0977-492D-B9B2-05E89864929B}"/>
    <cellStyle name="Normal 10 2 6 4" xfId="1041" xr:uid="{63F9090D-5C91-49C3-A470-714CB8134846}"/>
    <cellStyle name="Normal 10 2 6 5" xfId="2544" xr:uid="{38B6E42A-CB42-43C4-8EA8-58CC905B2C4B}"/>
    <cellStyle name="Normal 10 2 7" xfId="485" xr:uid="{79569B7D-B41A-4FCA-8223-282E8FDC82CC}"/>
    <cellStyle name="Normal 10 2 7 2" xfId="1042" xr:uid="{86104BD4-C082-451F-8274-B99102ED4549}"/>
    <cellStyle name="Normal 10 2 7 2 2" xfId="1043" xr:uid="{E3653CA9-F633-4414-B721-C627C9F0DE76}"/>
    <cellStyle name="Normal 10 2 7 2 3" xfId="4332" xr:uid="{E261D60E-DFCB-47A9-9F03-682AB13A002A}"/>
    <cellStyle name="Normal 10 2 7 3" xfId="1044" xr:uid="{6A564890-F378-48D1-8FDE-DB71CA43CE34}"/>
    <cellStyle name="Normal 10 2 7 4" xfId="2545" xr:uid="{78BB6E23-6416-45A8-AD40-81065AD1DB87}"/>
    <cellStyle name="Normal 10 2 7 4 2" xfId="4563" xr:uid="{8BEBBF39-6205-4CCD-ACEC-417A8B528A89}"/>
    <cellStyle name="Normal 10 2 7 4 3" xfId="4678" xr:uid="{E539FAEC-FD3F-4205-828C-86281441E50B}"/>
    <cellStyle name="Normal 10 2 7 4 4" xfId="4601" xr:uid="{DCF71609-8A36-4F58-B10C-C94565D592C1}"/>
    <cellStyle name="Normal 10 2 8" xfId="1045" xr:uid="{4F523E5F-B373-4AA2-A74D-46CEC4DEC7EB}"/>
    <cellStyle name="Normal 10 2 8 2" xfId="1046" xr:uid="{5CC8F3DF-C33A-4A0D-9F7F-5E3A3BBB9543}"/>
    <cellStyle name="Normal 10 2 8 3" xfId="2546" xr:uid="{77FD4B2F-B6A7-4900-9E81-751616D7A47E}"/>
    <cellStyle name="Normal 10 2 8 4" xfId="2547" xr:uid="{0761440C-8527-4F3A-BE89-2931BD7CE812}"/>
    <cellStyle name="Normal 10 2 9" xfId="1047" xr:uid="{62CADF07-A15C-46B6-BEB5-EECF1FB7E7BA}"/>
    <cellStyle name="Normal 10 3" xfId="50" xr:uid="{A0177C04-5587-405E-92D9-EE6F0A485EB0}"/>
    <cellStyle name="Normal 10 3 10" xfId="2548" xr:uid="{A1F82251-1B86-49E1-8893-5B2DADC1893B}"/>
    <cellStyle name="Normal 10 3 11" xfId="2549" xr:uid="{C6127247-95BD-437F-9F47-6F2274947181}"/>
    <cellStyle name="Normal 10 3 2" xfId="51" xr:uid="{F73EC556-B04D-4CE0-90B2-43424B0C24B1}"/>
    <cellStyle name="Normal 10 3 2 2" xfId="52" xr:uid="{2D24AED4-04B5-48B6-8DB9-39A2231A3B67}"/>
    <cellStyle name="Normal 10 3 2 2 2" xfId="247" xr:uid="{59B3D755-06EE-485B-BA91-5B6E1BC947CC}"/>
    <cellStyle name="Normal 10 3 2 2 2 2" xfId="486" xr:uid="{F0964322-6179-4430-8309-36C35D3C388B}"/>
    <cellStyle name="Normal 10 3 2 2 2 2 2" xfId="1048" xr:uid="{0E03D0C6-3473-4895-8FED-E9AE150F0E4E}"/>
    <cellStyle name="Normal 10 3 2 2 2 2 2 2" xfId="1049" xr:uid="{D6D95982-E72F-4BC8-9947-A578E606D1D5}"/>
    <cellStyle name="Normal 10 3 2 2 2 2 3" xfId="1050" xr:uid="{4A8D60E4-0B64-4587-9C6D-84240AF7E1FE}"/>
    <cellStyle name="Normal 10 3 2 2 2 2 4" xfId="2550" xr:uid="{0E63CEE9-AC14-4161-BCE2-4512B9B69CD7}"/>
    <cellStyle name="Normal 10 3 2 2 2 3" xfId="1051" xr:uid="{4E270FA8-E47F-4D14-8B38-4A9FBE27ED2F}"/>
    <cellStyle name="Normal 10 3 2 2 2 3 2" xfId="1052" xr:uid="{13CDD0AD-02C7-46DD-B8BA-6D1862BB2A24}"/>
    <cellStyle name="Normal 10 3 2 2 2 3 3" xfId="2551" xr:uid="{24610A44-9DC7-4E02-9349-09556B6477F2}"/>
    <cellStyle name="Normal 10 3 2 2 2 3 4" xfId="2552" xr:uid="{F9423965-4D6E-46B6-A336-45E510338769}"/>
    <cellStyle name="Normal 10 3 2 2 2 4" xfId="1053" xr:uid="{DC340597-E4D1-44BD-A6AD-840704A1734F}"/>
    <cellStyle name="Normal 10 3 2 2 2 5" xfId="2553" xr:uid="{689999C9-59F5-477D-914B-D3A109CBF219}"/>
    <cellStyle name="Normal 10 3 2 2 2 6" xfId="2554" xr:uid="{01924C8C-02D6-4C9D-88C9-21923988D9D7}"/>
    <cellStyle name="Normal 10 3 2 2 3" xfId="487" xr:uid="{6C1D4528-D0D3-45FA-9A90-EC1ADB5AC3F3}"/>
    <cellStyle name="Normal 10 3 2 2 3 2" xfId="1054" xr:uid="{B2C6187E-E08B-420A-B81E-20EC6E6228BF}"/>
    <cellStyle name="Normal 10 3 2 2 3 2 2" xfId="1055" xr:uid="{3F5429D8-7C5C-4EA9-A01B-966A64AA576E}"/>
    <cellStyle name="Normal 10 3 2 2 3 2 3" xfId="2555" xr:uid="{3D2C2F1B-F457-47B4-8D47-B0061D346104}"/>
    <cellStyle name="Normal 10 3 2 2 3 2 4" xfId="2556" xr:uid="{7CE05FF3-4BF0-4397-9362-C3C0E94CC70D}"/>
    <cellStyle name="Normal 10 3 2 2 3 3" xfId="1056" xr:uid="{E41E0F77-0D77-4A84-B236-377707483063}"/>
    <cellStyle name="Normal 10 3 2 2 3 4" xfId="2557" xr:uid="{4113528A-7220-4239-9D94-48615FE60150}"/>
    <cellStyle name="Normal 10 3 2 2 3 5" xfId="2558" xr:uid="{E1322755-D297-407B-AB4C-32A250866CF2}"/>
    <cellStyle name="Normal 10 3 2 2 4" xfId="1057" xr:uid="{9DF1BD86-3D17-443A-AD04-14724E4283E4}"/>
    <cellStyle name="Normal 10 3 2 2 4 2" xfId="1058" xr:uid="{2031C5D3-2B9C-4DA9-A7BB-218FFA2DDB3F}"/>
    <cellStyle name="Normal 10 3 2 2 4 3" xfId="2559" xr:uid="{1D772F3A-336F-4A81-A8C1-052FB733E923}"/>
    <cellStyle name="Normal 10 3 2 2 4 4" xfId="2560" xr:uid="{D345D7CC-A03E-49EE-8B37-6D80758A63E1}"/>
    <cellStyle name="Normal 10 3 2 2 5" xfId="1059" xr:uid="{62E500C8-E905-4005-89A0-545076E4524C}"/>
    <cellStyle name="Normal 10 3 2 2 5 2" xfId="2561" xr:uid="{C41284F0-0D2A-4AA6-A0F8-1EA0CE938CF8}"/>
    <cellStyle name="Normal 10 3 2 2 5 3" xfId="2562" xr:uid="{48597B83-87EE-4B61-ACD0-6DD255F4B199}"/>
    <cellStyle name="Normal 10 3 2 2 5 4" xfId="2563" xr:uid="{FFF2EA8E-0DB6-4DC9-BE1E-1A94CC285829}"/>
    <cellStyle name="Normal 10 3 2 2 6" xfId="2564" xr:uid="{5D317752-815E-4F3C-8C25-0B7665DEAA75}"/>
    <cellStyle name="Normal 10 3 2 2 7" xfId="2565" xr:uid="{DC17F7E7-826C-4F3B-A4C6-9D94247E61BF}"/>
    <cellStyle name="Normal 10 3 2 2 8" xfId="2566" xr:uid="{E75AB8F9-3D80-4EED-878F-AB3D1C13D632}"/>
    <cellStyle name="Normal 10 3 2 3" xfId="248" xr:uid="{E45B752F-8E12-4D4D-A2FE-7E22D78584B0}"/>
    <cellStyle name="Normal 10 3 2 3 2" xfId="488" xr:uid="{FBF0E127-3E6F-4152-8023-92BE2DB350DD}"/>
    <cellStyle name="Normal 10 3 2 3 2 2" xfId="489" xr:uid="{73D37294-F145-4ED5-B3A3-3EE328A31396}"/>
    <cellStyle name="Normal 10 3 2 3 2 2 2" xfId="1060" xr:uid="{1DE4BD23-E3DB-4F2C-9DA4-F57A6BF82359}"/>
    <cellStyle name="Normal 10 3 2 3 2 2 2 2" xfId="1061" xr:uid="{BBFA0F70-115A-4077-B274-812C8DEF4DD7}"/>
    <cellStyle name="Normal 10 3 2 3 2 2 3" xfId="1062" xr:uid="{2D5D3C88-FFA9-4CC4-8D31-27C3AF031CD9}"/>
    <cellStyle name="Normal 10 3 2 3 2 3" xfId="1063" xr:uid="{A2C64B17-8F79-4524-B316-94DDE33CCF5F}"/>
    <cellStyle name="Normal 10 3 2 3 2 3 2" xfId="1064" xr:uid="{A9B064A4-AC04-46D4-8EDE-D8E5F3C63233}"/>
    <cellStyle name="Normal 10 3 2 3 2 4" xfId="1065" xr:uid="{8BA9FFBA-E6D8-4609-A70B-1D10F440902A}"/>
    <cellStyle name="Normal 10 3 2 3 3" xfId="490" xr:uid="{042E90CE-127C-4B67-9DCF-016D92A21BDE}"/>
    <cellStyle name="Normal 10 3 2 3 3 2" xfId="1066" xr:uid="{699F6684-0957-49D8-B9D9-5683EFE35FF8}"/>
    <cellStyle name="Normal 10 3 2 3 3 2 2" xfId="1067" xr:uid="{67FAD902-99C8-49E9-97E1-A3F396E33D1B}"/>
    <cellStyle name="Normal 10 3 2 3 3 3" xfId="1068" xr:uid="{A491BB47-AA3A-480D-958F-51D9E769D525}"/>
    <cellStyle name="Normal 10 3 2 3 3 4" xfId="2567" xr:uid="{E2371A8E-EA0F-4102-96F9-1B53B37DF189}"/>
    <cellStyle name="Normal 10 3 2 3 4" xfId="1069" xr:uid="{8306E728-68DF-426B-ABAE-F15B1E763216}"/>
    <cellStyle name="Normal 10 3 2 3 4 2" xfId="1070" xr:uid="{7380C6E0-7914-4978-B0E2-A52AE4D0CBE0}"/>
    <cellStyle name="Normal 10 3 2 3 5" xfId="1071" xr:uid="{04613EB0-F943-4FF6-A732-68491503315A}"/>
    <cellStyle name="Normal 10 3 2 3 6" xfId="2568" xr:uid="{79DCC32A-DF03-46CC-86F1-9A30539F6EA9}"/>
    <cellStyle name="Normal 10 3 2 4" xfId="249" xr:uid="{2923B78C-6A78-4BB9-9557-FC161E627D78}"/>
    <cellStyle name="Normal 10 3 2 4 2" xfId="491" xr:uid="{F9C6A28F-B690-46FB-A080-ED4FB0F28E99}"/>
    <cellStyle name="Normal 10 3 2 4 2 2" xfId="1072" xr:uid="{2D81D9AE-5C8F-42B6-8A53-147CA9C85AD3}"/>
    <cellStyle name="Normal 10 3 2 4 2 2 2" xfId="1073" xr:uid="{6606CF6B-5CCF-4890-992B-F9B41DD055E5}"/>
    <cellStyle name="Normal 10 3 2 4 2 3" xfId="1074" xr:uid="{A4D1C0ED-ADD7-4F64-9126-55AF1621D2CC}"/>
    <cellStyle name="Normal 10 3 2 4 2 4" xfId="2569" xr:uid="{4665DA4C-EAA1-4504-8AC3-5C7EA277AAFA}"/>
    <cellStyle name="Normal 10 3 2 4 3" xfId="1075" xr:uid="{70F33653-5988-42B0-A94D-A8CEFF230461}"/>
    <cellStyle name="Normal 10 3 2 4 3 2" xfId="1076" xr:uid="{A351484D-8BF4-487A-8837-274CE12A0E5F}"/>
    <cellStyle name="Normal 10 3 2 4 4" xfId="1077" xr:uid="{F1CACBA9-50DD-4527-B88E-34ED3B203371}"/>
    <cellStyle name="Normal 10 3 2 4 5" xfId="2570" xr:uid="{D1986743-75E7-4205-95CD-96413B76ADEB}"/>
    <cellStyle name="Normal 10 3 2 5" xfId="251" xr:uid="{0B721034-B50F-45CD-9A37-A6EDDE3E255F}"/>
    <cellStyle name="Normal 10 3 2 5 2" xfId="1078" xr:uid="{9ABF319F-6D2B-4B54-A9D3-035EE00C5DB9}"/>
    <cellStyle name="Normal 10 3 2 5 2 2" xfId="1079" xr:uid="{DB3821CB-A4BB-43D0-A4A0-7542C2DF0D95}"/>
    <cellStyle name="Normal 10 3 2 5 3" xfId="1080" xr:uid="{56EFB805-29AF-4894-917B-5882EB8DE99C}"/>
    <cellStyle name="Normal 10 3 2 5 4" xfId="2571" xr:uid="{C274C450-8C70-46A7-92E7-1F85D0866256}"/>
    <cellStyle name="Normal 10 3 2 6" xfId="1081" xr:uid="{5766469E-512E-44BA-ADC2-49F0D7B0554D}"/>
    <cellStyle name="Normal 10 3 2 6 2" xfId="1082" xr:uid="{87BEEBDB-3DA2-4C87-A91C-85E5E32DAB40}"/>
    <cellStyle name="Normal 10 3 2 6 3" xfId="2572" xr:uid="{C414075E-38E3-4A2C-9673-3F0BEEF88D99}"/>
    <cellStyle name="Normal 10 3 2 6 4" xfId="2573" xr:uid="{EE0B328C-595F-42C6-9A68-9A2C0F6E85AB}"/>
    <cellStyle name="Normal 10 3 2 7" xfId="1083" xr:uid="{AA0C9F4D-3357-4F37-BDE2-17F2BECA7ED2}"/>
    <cellStyle name="Normal 10 3 2 8" xfId="2574" xr:uid="{15143BFA-65AD-4A33-9800-4AA9AA84EADA}"/>
    <cellStyle name="Normal 10 3 2 9" xfId="2575" xr:uid="{F7B75361-6280-4CC7-8234-4A72998ED3C7}"/>
    <cellStyle name="Normal 10 3 3" xfId="53" xr:uid="{797A0DD9-517A-44C1-B95F-97F8182C209A}"/>
    <cellStyle name="Normal 10 3 3 2" xfId="54" xr:uid="{66DB9FF8-E385-4F93-8190-6D563C02EE1C}"/>
    <cellStyle name="Normal 10 3 3 2 2" xfId="492" xr:uid="{1B03E3CE-2B91-42B3-A305-B7483D8FD4A5}"/>
    <cellStyle name="Normal 10 3 3 2 2 2" xfId="1084" xr:uid="{B67B7802-B8BB-4FD8-9B2E-71ABF7C408DB}"/>
    <cellStyle name="Normal 10 3 3 2 2 2 2" xfId="1085" xr:uid="{0826C93A-7FE6-4C5A-813F-73036CA65A4A}"/>
    <cellStyle name="Normal 10 3 3 2 2 2 2 2" xfId="4445" xr:uid="{9507BE30-6656-4D2E-8127-FD68BC1D84BF}"/>
    <cellStyle name="Normal 10 3 3 2 2 2 3" xfId="4446" xr:uid="{AF7E7588-0195-493E-B778-6428107D3C15}"/>
    <cellStyle name="Normal 10 3 3 2 2 3" xfId="1086" xr:uid="{5F47CB02-CD14-4B88-A9DE-131F938778ED}"/>
    <cellStyle name="Normal 10 3 3 2 2 3 2" xfId="4447" xr:uid="{2DC74F73-46EF-4B89-A969-E1AE3B19CE69}"/>
    <cellStyle name="Normal 10 3 3 2 2 4" xfId="2576" xr:uid="{CD41E959-B33E-46BD-8649-4DD8FFD08BEA}"/>
    <cellStyle name="Normal 10 3 3 2 3" xfId="1087" xr:uid="{82B32559-FE3D-4AA7-8E8B-42C3C3CD8CA2}"/>
    <cellStyle name="Normal 10 3 3 2 3 2" xfId="1088" xr:uid="{FE59EF8B-CFC1-4250-828A-01D463C2745C}"/>
    <cellStyle name="Normal 10 3 3 2 3 2 2" xfId="4448" xr:uid="{F8AA2C1A-CC4E-4534-841A-9E9A96667694}"/>
    <cellStyle name="Normal 10 3 3 2 3 3" xfId="2577" xr:uid="{0C343397-448B-4AF3-A40A-ACD08EBFFAA3}"/>
    <cellStyle name="Normal 10 3 3 2 3 4" xfId="2578" xr:uid="{E3729417-50A2-44FA-A5E1-9090284B7433}"/>
    <cellStyle name="Normal 10 3 3 2 4" xfId="1089" xr:uid="{E0DDDA2B-9B79-43D7-AFF6-01A4C4584F25}"/>
    <cellStyle name="Normal 10 3 3 2 4 2" xfId="4449" xr:uid="{696FEFB6-F860-419F-9694-B0413BF4A7A9}"/>
    <cellStyle name="Normal 10 3 3 2 5" xfId="2579" xr:uid="{FF1447A0-56E6-4401-8EFB-8750A06C538B}"/>
    <cellStyle name="Normal 10 3 3 2 6" xfId="2580" xr:uid="{6CCBEDC1-31B3-4489-BC6B-6A487EE3AE8A}"/>
    <cellStyle name="Normal 10 3 3 3" xfId="252" xr:uid="{753E06FF-8883-4E34-A903-A9444338D1B7}"/>
    <cellStyle name="Normal 10 3 3 3 2" xfId="1090" xr:uid="{79C1747E-956F-46F1-9BBF-4D233F85FC8B}"/>
    <cellStyle name="Normal 10 3 3 3 2 2" xfId="1091" xr:uid="{CC6B6F79-199E-481A-A9FE-4B1BA07E5BBC}"/>
    <cellStyle name="Normal 10 3 3 3 2 2 2" xfId="4450" xr:uid="{435655D4-9F11-4D68-A317-BF4DE78F2E6A}"/>
    <cellStyle name="Normal 10 3 3 3 2 3" xfId="2581" xr:uid="{5D487542-7DA0-4FE6-8DF7-4AAEF8D8A04A}"/>
    <cellStyle name="Normal 10 3 3 3 2 4" xfId="2582" xr:uid="{96439BB7-C449-46EF-977B-C3345F5CCD7C}"/>
    <cellStyle name="Normal 10 3 3 3 3" xfId="1092" xr:uid="{8485A48D-6884-40B3-986D-05DE4C9A6EB2}"/>
    <cellStyle name="Normal 10 3 3 3 3 2" xfId="4451" xr:uid="{7CE238D2-4518-4A24-8E9C-620BA2CDF215}"/>
    <cellStyle name="Normal 10 3 3 3 4" xfId="2583" xr:uid="{D0120A9D-08EA-47DC-81A1-58BC5E1B6DF3}"/>
    <cellStyle name="Normal 10 3 3 3 5" xfId="2584" xr:uid="{2FC357D6-A59F-489D-8043-2B77CF8403A7}"/>
    <cellStyle name="Normal 10 3 3 4" xfId="1093" xr:uid="{47F8DC8C-8402-4C61-9A0F-4E43DEF912B1}"/>
    <cellStyle name="Normal 10 3 3 4 2" xfId="1094" xr:uid="{5DB82C46-61A3-41C4-B69A-B22C3CC9EDFA}"/>
    <cellStyle name="Normal 10 3 3 4 2 2" xfId="4452" xr:uid="{D06E0EAD-F3AA-492B-A8E0-63023282F957}"/>
    <cellStyle name="Normal 10 3 3 4 3" xfId="2585" xr:uid="{A2430882-5B63-4C3D-8E5E-FDB5FE6F5B15}"/>
    <cellStyle name="Normal 10 3 3 4 4" xfId="2586" xr:uid="{27108FF5-4BF2-4FCA-B674-9DF145CC2BFC}"/>
    <cellStyle name="Normal 10 3 3 5" xfId="1095" xr:uid="{493B631B-0781-4A61-A99F-275D14E219FC}"/>
    <cellStyle name="Normal 10 3 3 5 2" xfId="2587" xr:uid="{3380DEFB-07C1-4FA8-BF5F-AB3AAFD7A7AC}"/>
    <cellStyle name="Normal 10 3 3 5 3" xfId="2588" xr:uid="{8FF92B5F-2876-4E37-8849-509E4BEA8E7A}"/>
    <cellStyle name="Normal 10 3 3 5 4" xfId="2589" xr:uid="{8F34A82E-0EDB-4605-BF54-0AE3EA667295}"/>
    <cellStyle name="Normal 10 3 3 6" xfId="2590" xr:uid="{AF81EE9F-B2FF-4BD5-8C5E-522801E28793}"/>
    <cellStyle name="Normal 10 3 3 7" xfId="2591" xr:uid="{79730FA7-2046-43B3-9DE2-8202CD36491C}"/>
    <cellStyle name="Normal 10 3 3 8" xfId="2592" xr:uid="{AE59C39B-20DD-49A6-80CB-70807989A1DF}"/>
    <cellStyle name="Normal 10 3 4" xfId="55" xr:uid="{917E87EF-6E6E-4464-832E-3AAA62248AB2}"/>
    <cellStyle name="Normal 10 3 4 2" xfId="493" xr:uid="{755DBFBD-FCCC-4F20-BF7A-DE59C508B81C}"/>
    <cellStyle name="Normal 10 3 4 2 2" xfId="494" xr:uid="{292AC6BE-EA83-4C93-808C-CCC53685F5FD}"/>
    <cellStyle name="Normal 10 3 4 2 2 2" xfId="1096" xr:uid="{1A3F9206-15AA-4D74-87CC-556685EA4BDC}"/>
    <cellStyle name="Normal 10 3 4 2 2 2 2" xfId="1097" xr:uid="{71D42C60-2999-4A76-9A36-CB7D25A932F7}"/>
    <cellStyle name="Normal 10 3 4 2 2 3" xfId="1098" xr:uid="{3A02D47C-8FDA-45E5-8D21-C51A723424A0}"/>
    <cellStyle name="Normal 10 3 4 2 2 4" xfId="2593" xr:uid="{7BEB0C1B-848C-4233-8D7B-3CE650D5F410}"/>
    <cellStyle name="Normal 10 3 4 2 3" xfId="1099" xr:uid="{6E7C9660-EF6C-40A6-9C79-292A4D147471}"/>
    <cellStyle name="Normal 10 3 4 2 3 2" xfId="1100" xr:uid="{D78EF452-ECD9-497C-A0C2-7A4174DDD022}"/>
    <cellStyle name="Normal 10 3 4 2 4" xfId="1101" xr:uid="{A70FD715-7589-4AA0-8208-43661E67BCBC}"/>
    <cellStyle name="Normal 10 3 4 2 5" xfId="2594" xr:uid="{A7B33BE1-C759-40CD-87A7-6654B5C4A0AC}"/>
    <cellStyle name="Normal 10 3 4 3" xfId="495" xr:uid="{BE5DF010-B13E-41F1-AC6B-466A33BCD485}"/>
    <cellStyle name="Normal 10 3 4 3 2" xfId="1102" xr:uid="{34532EB2-E1B8-45A3-A466-49B4288F969F}"/>
    <cellStyle name="Normal 10 3 4 3 2 2" xfId="1103" xr:uid="{4D1C66B7-5E23-498C-AF13-4A2C40D8F00D}"/>
    <cellStyle name="Normal 10 3 4 3 3" xfId="1104" xr:uid="{D0D36BB3-65AE-4FFF-A1E4-443E13A59948}"/>
    <cellStyle name="Normal 10 3 4 3 4" xfId="2595" xr:uid="{86971954-5A92-4FF0-A2B4-2548B676AE57}"/>
    <cellStyle name="Normal 10 3 4 4" xfId="1105" xr:uid="{EEECB925-535F-486A-9A79-3B1CEE67AEAC}"/>
    <cellStyle name="Normal 10 3 4 4 2" xfId="1106" xr:uid="{DE2E2BFC-DFA3-4D89-93DB-D21EFD2FB013}"/>
    <cellStyle name="Normal 10 3 4 4 3" xfId="2596" xr:uid="{8D9E590E-2379-44D5-8A09-19D359299DD0}"/>
    <cellStyle name="Normal 10 3 4 4 4" xfId="2597" xr:uid="{9EE6F27C-C26F-4FE2-A717-37202F456497}"/>
    <cellStyle name="Normal 10 3 4 5" xfId="1107" xr:uid="{675A180B-ED61-47BA-990E-4AEDAD6710BF}"/>
    <cellStyle name="Normal 10 3 4 6" xfId="2598" xr:uid="{83F5D539-569D-41A8-880F-B43B052A544D}"/>
    <cellStyle name="Normal 10 3 4 7" xfId="2599" xr:uid="{5E050C50-9A4F-4D22-9044-38C494BAC8B3}"/>
    <cellStyle name="Normal 10 3 5" xfId="253" xr:uid="{94738BF7-8481-4DE9-90E0-6AF8D929D8B0}"/>
    <cellStyle name="Normal 10 3 5 2" xfId="496" xr:uid="{4294A59B-8B6D-4384-BA65-06FFFEECBB4E}"/>
    <cellStyle name="Normal 10 3 5 2 2" xfId="1108" xr:uid="{BD46A1BF-388E-4D0A-94A1-09441B9E6AD2}"/>
    <cellStyle name="Normal 10 3 5 2 2 2" xfId="1109" xr:uid="{073B87D4-B252-4811-B73E-6730CF4430EA}"/>
    <cellStyle name="Normal 10 3 5 2 3" xfId="1110" xr:uid="{9020CBDA-0684-450E-9E2D-7BC448D07E9A}"/>
    <cellStyle name="Normal 10 3 5 2 4" xfId="2600" xr:uid="{17FCAD37-8DA4-4124-9791-5947AA79AD57}"/>
    <cellStyle name="Normal 10 3 5 3" xfId="1111" xr:uid="{7F59379E-D3B0-4EFA-828A-14D58F01330D}"/>
    <cellStyle name="Normal 10 3 5 3 2" xfId="1112" xr:uid="{BAF80CB0-AC3B-4579-AB15-43936C959E49}"/>
    <cellStyle name="Normal 10 3 5 3 3" xfId="2601" xr:uid="{46B05FDC-50EF-4142-B6FF-98BB2C81A460}"/>
    <cellStyle name="Normal 10 3 5 3 4" xfId="2602" xr:uid="{4954855D-B258-418D-B1E1-8FAFDD033067}"/>
    <cellStyle name="Normal 10 3 5 4" xfId="1113" xr:uid="{DA4804EB-3379-4FA4-A528-FD26D040A2BE}"/>
    <cellStyle name="Normal 10 3 5 5" xfId="2603" xr:uid="{0703892E-B44A-4353-BB41-39B4A930B6F4}"/>
    <cellStyle name="Normal 10 3 5 6" xfId="2604" xr:uid="{7E80D223-0DBD-4C4C-AB33-15B625DBA7EF}"/>
    <cellStyle name="Normal 10 3 6" xfId="254" xr:uid="{08CF321C-76F8-4915-BE2E-234AD4E9A9E6}"/>
    <cellStyle name="Normal 10 3 6 2" xfId="1114" xr:uid="{5C568F40-445B-46A3-811C-4AB294E8E3C2}"/>
    <cellStyle name="Normal 10 3 6 2 2" xfId="1115" xr:uid="{39993F17-37E4-41F2-A4E8-99366731CA3D}"/>
    <cellStyle name="Normal 10 3 6 2 3" xfId="2605" xr:uid="{63CFF84B-314F-40DC-86AA-7E5B38559857}"/>
    <cellStyle name="Normal 10 3 6 2 4" xfId="2606" xr:uid="{01C0CE07-BF6E-40AC-806C-EA0CC723FE9B}"/>
    <cellStyle name="Normal 10 3 6 3" xfId="1116" xr:uid="{29DCD0F9-6E2F-4D57-9EA6-07600EF87873}"/>
    <cellStyle name="Normal 10 3 6 4" xfId="2607" xr:uid="{655393E8-C5C4-46BC-84D9-B82D68CD45B7}"/>
    <cellStyle name="Normal 10 3 6 5" xfId="2608" xr:uid="{425BA3CC-21A3-4D04-8949-5B6592588E35}"/>
    <cellStyle name="Normal 10 3 7" xfId="1117" xr:uid="{0F634D57-3EE1-4BD4-93EB-BC669DA87395}"/>
    <cellStyle name="Normal 10 3 7 2" xfId="1118" xr:uid="{EB80093A-E05D-4C2D-9FCF-EF126F2BAC22}"/>
    <cellStyle name="Normal 10 3 7 3" xfId="2609" xr:uid="{A3C935A2-8209-43C9-A38B-3A9FEF6E4BDE}"/>
    <cellStyle name="Normal 10 3 7 4" xfId="2610" xr:uid="{0FCE69D8-9ECD-4205-BAD4-F0539170A9EC}"/>
    <cellStyle name="Normal 10 3 8" xfId="1119" xr:uid="{79AC8768-7852-402D-9125-9FEF3C517FAE}"/>
    <cellStyle name="Normal 10 3 8 2" xfId="2611" xr:uid="{20F3DBAE-05AC-40D2-AE6B-1C5117FB34B6}"/>
    <cellStyle name="Normal 10 3 8 3" xfId="2612" xr:uid="{A52148FA-0BDA-499E-8E6C-71A46C210DB3}"/>
    <cellStyle name="Normal 10 3 8 4" xfId="2613" xr:uid="{527B279B-1DD2-447E-8EB3-570B963FE39F}"/>
    <cellStyle name="Normal 10 3 9" xfId="2614" xr:uid="{D454C060-B4B4-4C8D-8734-2A91EE576B26}"/>
    <cellStyle name="Normal 10 4" xfId="56" xr:uid="{DC1CE721-6F45-4875-8B08-4740B82B3224}"/>
    <cellStyle name="Normal 10 4 10" xfId="2615" xr:uid="{9E0D93A4-9250-4712-A64E-4EDB59649BB3}"/>
    <cellStyle name="Normal 10 4 11" xfId="2616" xr:uid="{051B4BCD-E297-4B08-AD87-52071B0652ED}"/>
    <cellStyle name="Normal 10 4 2" xfId="57" xr:uid="{504B1E7B-EAA1-496A-9955-762C4378280F}"/>
    <cellStyle name="Normal 10 4 2 2" xfId="255" xr:uid="{550D3BD3-128C-45A7-AA16-816BEF1E842F}"/>
    <cellStyle name="Normal 10 4 2 2 2" xfId="497" xr:uid="{4769C904-96CF-4633-A9D9-22201570C2CE}"/>
    <cellStyle name="Normal 10 4 2 2 2 2" xfId="498" xr:uid="{22A13258-401F-492A-B065-42574E3498C1}"/>
    <cellStyle name="Normal 10 4 2 2 2 2 2" xfId="1120" xr:uid="{73307250-891E-4E6B-A2B8-54BC222D9780}"/>
    <cellStyle name="Normal 10 4 2 2 2 2 3" xfId="2617" xr:uid="{11A0F0A1-68EA-4FBC-BED4-E3A4F105582B}"/>
    <cellStyle name="Normal 10 4 2 2 2 2 4" xfId="2618" xr:uid="{2BEDC758-72B8-4057-9BB7-7302D343E480}"/>
    <cellStyle name="Normal 10 4 2 2 2 3" xfId="1121" xr:uid="{249FB9E4-142F-426D-84E3-7E42D55C552A}"/>
    <cellStyle name="Normal 10 4 2 2 2 3 2" xfId="2619" xr:uid="{647199D9-470F-4709-B597-8AFBF87E380B}"/>
    <cellStyle name="Normal 10 4 2 2 2 3 3" xfId="2620" xr:uid="{B1A63481-4AFE-4EB0-B628-915E5B4C9D92}"/>
    <cellStyle name="Normal 10 4 2 2 2 3 4" xfId="2621" xr:uid="{0A8464BF-062C-4478-99A6-3BD08B0AACFB}"/>
    <cellStyle name="Normal 10 4 2 2 2 4" xfId="2622" xr:uid="{F2D83EA2-4D67-497B-8C4E-B1F3D2D1FEAD}"/>
    <cellStyle name="Normal 10 4 2 2 2 5" xfId="2623" xr:uid="{B19B2EED-AD6E-4C4D-8E77-96B4F3BFCA67}"/>
    <cellStyle name="Normal 10 4 2 2 2 6" xfId="2624" xr:uid="{5BF4EE76-57F3-499A-9A17-0BFEF30508CE}"/>
    <cellStyle name="Normal 10 4 2 2 3" xfId="499" xr:uid="{E1D8E308-7032-464A-B972-4B960B780344}"/>
    <cellStyle name="Normal 10 4 2 2 3 2" xfId="1122" xr:uid="{46D3B265-C74F-4305-AB6F-7EF77CC4ED5F}"/>
    <cellStyle name="Normal 10 4 2 2 3 2 2" xfId="2625" xr:uid="{7E22C6A4-3B58-429B-9D61-39D94C7C7045}"/>
    <cellStyle name="Normal 10 4 2 2 3 2 3" xfId="2626" xr:uid="{80B49E05-BF5E-4247-B365-BD2BC3E00191}"/>
    <cellStyle name="Normal 10 4 2 2 3 2 4" xfId="2627" xr:uid="{1F457105-7211-47BA-A36B-65EDD39B8430}"/>
    <cellStyle name="Normal 10 4 2 2 3 3" xfId="2628" xr:uid="{1B682838-FDD1-41B1-A64A-8A4B73C22DD6}"/>
    <cellStyle name="Normal 10 4 2 2 3 4" xfId="2629" xr:uid="{89C35698-0C67-4036-8EE6-E849CA40A607}"/>
    <cellStyle name="Normal 10 4 2 2 3 5" xfId="2630" xr:uid="{7D335EBB-285B-42D4-892C-695D5A036CCC}"/>
    <cellStyle name="Normal 10 4 2 2 4" xfId="1123" xr:uid="{D52ACF0B-6082-4905-949E-DEF8CBBC63C1}"/>
    <cellStyle name="Normal 10 4 2 2 4 2" xfId="2631" xr:uid="{6D910C33-AFCA-4C63-AC4E-8742CB30E68E}"/>
    <cellStyle name="Normal 10 4 2 2 4 3" xfId="2632" xr:uid="{0F72F93E-40FB-44B6-8E4B-5D9768E1ED1D}"/>
    <cellStyle name="Normal 10 4 2 2 4 4" xfId="2633" xr:uid="{522521F9-2FD7-4F16-AE24-70D8CEBC333C}"/>
    <cellStyle name="Normal 10 4 2 2 5" xfId="2634" xr:uid="{636D1319-A95E-44B7-8397-4DF877F2B503}"/>
    <cellStyle name="Normal 10 4 2 2 5 2" xfId="2635" xr:uid="{28FBF5F2-A666-4A3B-B421-3B1D5E88E1D9}"/>
    <cellStyle name="Normal 10 4 2 2 5 3" xfId="2636" xr:uid="{C99BBB9A-2266-4C51-9074-E0F525306F04}"/>
    <cellStyle name="Normal 10 4 2 2 5 4" xfId="2637" xr:uid="{77173E6E-2986-4C01-B480-0674C3478910}"/>
    <cellStyle name="Normal 10 4 2 2 6" xfId="2638" xr:uid="{787D4854-7115-4C29-B114-19D4AEBF9631}"/>
    <cellStyle name="Normal 10 4 2 2 7" xfId="2639" xr:uid="{CF3AA8B4-226D-460A-9A1E-46BEFB0723BB}"/>
    <cellStyle name="Normal 10 4 2 2 8" xfId="2640" xr:uid="{3B88D47D-72A3-4184-A986-0C6F5F636891}"/>
    <cellStyle name="Normal 10 4 2 3" xfId="500" xr:uid="{CB68709A-8136-4004-BD2F-DE2DA0A62B3D}"/>
    <cellStyle name="Normal 10 4 2 3 2" xfId="501" xr:uid="{0E3D324A-86A1-4E39-AECC-9800C685AACC}"/>
    <cellStyle name="Normal 10 4 2 3 2 2" xfId="502" xr:uid="{9283E709-F456-457D-B069-85E62CC28D84}"/>
    <cellStyle name="Normal 10 4 2 3 2 3" xfId="2641" xr:uid="{0F107743-E68A-4476-9622-11501477D0DA}"/>
    <cellStyle name="Normal 10 4 2 3 2 4" xfId="2642" xr:uid="{7FD0CADA-B008-42DF-A873-5CCA14F11FB6}"/>
    <cellStyle name="Normal 10 4 2 3 3" xfId="503" xr:uid="{D7243EBE-3AF5-491C-8468-3FB2DE5DA810}"/>
    <cellStyle name="Normal 10 4 2 3 3 2" xfId="2643" xr:uid="{E632D39F-5AF0-4B01-803A-A3CF58415743}"/>
    <cellStyle name="Normal 10 4 2 3 3 3" xfId="2644" xr:uid="{6D431BAF-78F7-4FF4-A1E9-9229CCDFC94D}"/>
    <cellStyle name="Normal 10 4 2 3 3 4" xfId="2645" xr:uid="{AAB7D844-A7E9-4CBA-893E-58CD61E11DF7}"/>
    <cellStyle name="Normal 10 4 2 3 4" xfId="2646" xr:uid="{DFF3B6A9-D2BE-4232-9FDC-2DB17CAA05D6}"/>
    <cellStyle name="Normal 10 4 2 3 5" xfId="2647" xr:uid="{8E0E5171-E00B-44A6-B14E-683041454E92}"/>
    <cellStyle name="Normal 10 4 2 3 6" xfId="2648" xr:uid="{1B7E2106-A5A3-4590-A09C-6A3B602941EA}"/>
    <cellStyle name="Normal 10 4 2 4" xfId="504" xr:uid="{CF03139D-49A7-4C63-AAF2-27A081746031}"/>
    <cellStyle name="Normal 10 4 2 4 2" xfId="505" xr:uid="{16C862FA-2A8A-43D6-89EB-AEA8A1AEDEC9}"/>
    <cellStyle name="Normal 10 4 2 4 2 2" xfId="2649" xr:uid="{8AF268E0-831D-4C4F-BB71-1501F77B36BC}"/>
    <cellStyle name="Normal 10 4 2 4 2 3" xfId="2650" xr:uid="{0BFB739C-82BC-4600-A5B7-F01272CB6486}"/>
    <cellStyle name="Normal 10 4 2 4 2 4" xfId="2651" xr:uid="{9712F9E6-4B4A-4679-81F9-CC614844E58A}"/>
    <cellStyle name="Normal 10 4 2 4 3" xfId="2652" xr:uid="{2EC7193A-51CB-40EC-89A5-D707F1C2369D}"/>
    <cellStyle name="Normal 10 4 2 4 4" xfId="2653" xr:uid="{4E6F28E1-B783-4352-BD40-189945D9D129}"/>
    <cellStyle name="Normal 10 4 2 4 5" xfId="2654" xr:uid="{32FE950A-7F39-4174-B213-F27CB69D5742}"/>
    <cellStyle name="Normal 10 4 2 5" xfId="506" xr:uid="{36CCC7E6-0E13-4096-A1DE-E9CA9CC67D5E}"/>
    <cellStyle name="Normal 10 4 2 5 2" xfId="2655" xr:uid="{BADB1E16-972D-44DA-8663-AC012139A406}"/>
    <cellStyle name="Normal 10 4 2 5 3" xfId="2656" xr:uid="{270173FF-98E1-417D-82CA-004812403E88}"/>
    <cellStyle name="Normal 10 4 2 5 4" xfId="2657" xr:uid="{35620172-A198-46CD-A434-F028A79F9694}"/>
    <cellStyle name="Normal 10 4 2 6" xfId="2658" xr:uid="{493A40BF-9999-46B7-ABBC-AA62237B0B65}"/>
    <cellStyle name="Normal 10 4 2 6 2" xfId="2659" xr:uid="{1C6B6FDB-7527-4998-B124-331E0ECF40C8}"/>
    <cellStyle name="Normal 10 4 2 6 3" xfId="2660" xr:uid="{03BA59B8-3E6B-4615-99EF-0B2520C7E8C3}"/>
    <cellStyle name="Normal 10 4 2 6 4" xfId="2661" xr:uid="{670180FC-5B5D-4418-9D50-4DEF4A49710D}"/>
    <cellStyle name="Normal 10 4 2 7" xfId="2662" xr:uid="{7E3D991E-3D90-4793-A93D-9AA878CA9AD7}"/>
    <cellStyle name="Normal 10 4 2 8" xfId="2663" xr:uid="{5B6159D5-49B7-4170-9CDB-BD029A7C3F68}"/>
    <cellStyle name="Normal 10 4 2 9" xfId="2664" xr:uid="{E9E2C0BB-6A53-49EA-9683-33250482499E}"/>
    <cellStyle name="Normal 10 4 3" xfId="256" xr:uid="{B43258C1-6810-44F5-9354-29F53D77A8BD}"/>
    <cellStyle name="Normal 10 4 3 2" xfId="507" xr:uid="{D7DF89BE-1E70-49E5-A503-5FC50B3D6DC7}"/>
    <cellStyle name="Normal 10 4 3 2 2" xfId="508" xr:uid="{23D7215B-BDDA-4163-B71C-8BE852E44DD3}"/>
    <cellStyle name="Normal 10 4 3 2 2 2" xfId="1124" xr:uid="{34372332-D583-4BF8-B4A0-7362DCFA0395}"/>
    <cellStyle name="Normal 10 4 3 2 2 2 2" xfId="1125" xr:uid="{C8FDA5B3-9E75-448A-8760-1EC60333A782}"/>
    <cellStyle name="Normal 10 4 3 2 2 3" xfId="1126" xr:uid="{C2173B87-E731-4F6E-9969-81C8820F288D}"/>
    <cellStyle name="Normal 10 4 3 2 2 4" xfId="2665" xr:uid="{F2892DD3-7A0E-4040-8EA6-D2B068590B59}"/>
    <cellStyle name="Normal 10 4 3 2 3" xfId="1127" xr:uid="{13E7C648-65E7-4250-97A6-74A3D2E1C1E8}"/>
    <cellStyle name="Normal 10 4 3 2 3 2" xfId="1128" xr:uid="{A8FEA959-2C09-48DB-9F3A-82F1632DC42E}"/>
    <cellStyle name="Normal 10 4 3 2 3 3" xfId="2666" xr:uid="{C8C35ADC-0F8E-4F7B-A234-9AF4CE4E48E8}"/>
    <cellStyle name="Normal 10 4 3 2 3 4" xfId="2667" xr:uid="{CEB7C2C2-161E-48BE-851A-24E172E7D077}"/>
    <cellStyle name="Normal 10 4 3 2 4" xfId="1129" xr:uid="{A9DAA5E2-CD5A-41AA-8A63-DF213013AB26}"/>
    <cellStyle name="Normal 10 4 3 2 5" xfId="2668" xr:uid="{DFF84BDE-B244-4AA2-A447-8C3E8F50CA75}"/>
    <cellStyle name="Normal 10 4 3 2 6" xfId="2669" xr:uid="{9D44047F-C59D-4AFC-A251-4DABD4FAAD61}"/>
    <cellStyle name="Normal 10 4 3 3" xfId="509" xr:uid="{26AE19D8-132F-4C90-8D8E-6A595D2BD916}"/>
    <cellStyle name="Normal 10 4 3 3 2" xfId="1130" xr:uid="{CFA56590-584C-4296-82B3-CD449779ADAB}"/>
    <cellStyle name="Normal 10 4 3 3 2 2" xfId="1131" xr:uid="{33F30480-ED83-49F4-B6AC-A7A00E387A03}"/>
    <cellStyle name="Normal 10 4 3 3 2 3" xfId="2670" xr:uid="{4C8A7F21-BDB0-4E01-B7B3-9837F1DDC7E4}"/>
    <cellStyle name="Normal 10 4 3 3 2 4" xfId="2671" xr:uid="{C40802C2-020E-4FA6-8407-BE6954E6B561}"/>
    <cellStyle name="Normal 10 4 3 3 3" xfId="1132" xr:uid="{D21FAE0E-5989-470E-B4EA-5F7B68C92625}"/>
    <cellStyle name="Normal 10 4 3 3 4" xfId="2672" xr:uid="{0D4A9B7A-CFEA-4B19-AF89-ED49E0B1D88D}"/>
    <cellStyle name="Normal 10 4 3 3 5" xfId="2673" xr:uid="{D7115759-6378-4BCD-9D92-D6BE41C57AB2}"/>
    <cellStyle name="Normal 10 4 3 4" xfId="1133" xr:uid="{8797C347-5391-447F-AD30-59AF1C473BA5}"/>
    <cellStyle name="Normal 10 4 3 4 2" xfId="1134" xr:uid="{58F1D9A6-D0E5-419A-872B-CD91D9FFC508}"/>
    <cellStyle name="Normal 10 4 3 4 3" xfId="2674" xr:uid="{43B2F60F-C6FD-4C6B-ACCB-55929BCC4FE8}"/>
    <cellStyle name="Normal 10 4 3 4 4" xfId="2675" xr:uid="{C4CD40B0-B1BE-462B-8AB7-A1901A8BFB9F}"/>
    <cellStyle name="Normal 10 4 3 5" xfId="1135" xr:uid="{7C846472-B0F8-47F0-A553-96606243253E}"/>
    <cellStyle name="Normal 10 4 3 5 2" xfId="2676" xr:uid="{C1C6304E-D261-4CB3-9D0F-CA33CB393C7B}"/>
    <cellStyle name="Normal 10 4 3 5 3" xfId="2677" xr:uid="{ADE1B297-C6A1-4958-9C89-D11077636E6C}"/>
    <cellStyle name="Normal 10 4 3 5 4" xfId="2678" xr:uid="{94B83A4A-705D-4AE5-BE98-792C0E4CE693}"/>
    <cellStyle name="Normal 10 4 3 6" xfId="2679" xr:uid="{4ABDAA8B-21E8-4735-83C1-82E15F0377F6}"/>
    <cellStyle name="Normal 10 4 3 7" xfId="2680" xr:uid="{4B4BAC77-A421-44FD-93C2-9E77A967606A}"/>
    <cellStyle name="Normal 10 4 3 8" xfId="2681" xr:uid="{E1A5F78E-DE5B-4D7B-B2ED-881ABBBDC2C1}"/>
    <cellStyle name="Normal 10 4 4" xfId="257" xr:uid="{4B45AABC-8219-4818-AD00-7D61187581D9}"/>
    <cellStyle name="Normal 10 4 4 2" xfId="510" xr:uid="{98710F25-2547-4F70-8AE5-BF664B29A68B}"/>
    <cellStyle name="Normal 10 4 4 2 2" xfId="511" xr:uid="{98FBA720-BDAC-4BEC-A3DA-AC49582310EB}"/>
    <cellStyle name="Normal 10 4 4 2 2 2" xfId="1136" xr:uid="{AFA527E3-6DC8-4C86-8CAD-A48911519090}"/>
    <cellStyle name="Normal 10 4 4 2 2 3" xfId="2682" xr:uid="{5C1F1D93-C68E-40FF-B95E-033D55843C62}"/>
    <cellStyle name="Normal 10 4 4 2 2 4" xfId="2683" xr:uid="{ED2F40B0-DBF4-4B2A-BD30-005ED7F5F762}"/>
    <cellStyle name="Normal 10 4 4 2 3" xfId="1137" xr:uid="{004444D1-2B50-4E51-BCC3-26A62837D0FA}"/>
    <cellStyle name="Normal 10 4 4 2 4" xfId="2684" xr:uid="{F6E01855-247E-4F25-9044-8E0892548296}"/>
    <cellStyle name="Normal 10 4 4 2 5" xfId="2685" xr:uid="{ED46A972-792B-4C0A-81B0-2A6E55ABA411}"/>
    <cellStyle name="Normal 10 4 4 3" xfId="512" xr:uid="{98452F0B-832F-4B04-802C-FF455ED5013A}"/>
    <cellStyle name="Normal 10 4 4 3 2" xfId="1138" xr:uid="{7E9B786E-7810-4B47-ACAD-34C145D4E1B5}"/>
    <cellStyle name="Normal 10 4 4 3 3" xfId="2686" xr:uid="{71AEDF88-831D-49FC-823E-2CD34848A25C}"/>
    <cellStyle name="Normal 10 4 4 3 4" xfId="2687" xr:uid="{635C6C49-6E01-43A4-87E9-63B7BDC7F83B}"/>
    <cellStyle name="Normal 10 4 4 4" xfId="1139" xr:uid="{68FE6B74-2D85-453D-9961-AF930F57B6BD}"/>
    <cellStyle name="Normal 10 4 4 4 2" xfId="2688" xr:uid="{E0A587B9-4F62-4FFE-8332-83E8FAD2228E}"/>
    <cellStyle name="Normal 10 4 4 4 3" xfId="2689" xr:uid="{64D0440B-286F-44B5-B961-61A34623D678}"/>
    <cellStyle name="Normal 10 4 4 4 4" xfId="2690" xr:uid="{10F7E27E-4A64-493E-A473-F5919CBB61DA}"/>
    <cellStyle name="Normal 10 4 4 5" xfId="2691" xr:uid="{9537F1BB-99DD-4AD7-AF2E-49C346764E6A}"/>
    <cellStyle name="Normal 10 4 4 6" xfId="2692" xr:uid="{CFEE17A5-BA90-47D9-B95E-369910087D5C}"/>
    <cellStyle name="Normal 10 4 4 7" xfId="2693" xr:uid="{F651A3C9-F7CD-45EB-B35B-792B7D51CBD2}"/>
    <cellStyle name="Normal 10 4 5" xfId="258" xr:uid="{654E8789-1DD2-4757-AA05-B6492049A709}"/>
    <cellStyle name="Normal 10 4 5 2" xfId="513" xr:uid="{5B4D9E27-7EF2-49FA-B008-B2EEC096758E}"/>
    <cellStyle name="Normal 10 4 5 2 2" xfId="1140" xr:uid="{E9F7AF91-DD46-44BF-9642-4CBBEB9968BF}"/>
    <cellStyle name="Normal 10 4 5 2 3" xfId="2694" xr:uid="{167907D2-A3A2-4DF2-9E25-F99CEE8F67E2}"/>
    <cellStyle name="Normal 10 4 5 2 4" xfId="2695" xr:uid="{9A7D7686-BC5B-4D48-8A75-C4E080316278}"/>
    <cellStyle name="Normal 10 4 5 3" xfId="1141" xr:uid="{FC5B500D-4D99-45FC-BC24-7003C4EEE69A}"/>
    <cellStyle name="Normal 10 4 5 3 2" xfId="2696" xr:uid="{7E29FEE3-02BC-4EA1-A35F-DEE5EE366EB6}"/>
    <cellStyle name="Normal 10 4 5 3 3" xfId="2697" xr:uid="{B119C1D9-9114-49A5-8EE9-918A3012C759}"/>
    <cellStyle name="Normal 10 4 5 3 4" xfId="2698" xr:uid="{7AA3E967-6A5F-4598-9F47-C161D6EDC1DC}"/>
    <cellStyle name="Normal 10 4 5 4" xfId="2699" xr:uid="{74B274A6-9579-40BE-8A37-0A0EC270BE13}"/>
    <cellStyle name="Normal 10 4 5 5" xfId="2700" xr:uid="{11331CC7-25E2-4941-B0A5-5FCA534E7B4D}"/>
    <cellStyle name="Normal 10 4 5 6" xfId="2701" xr:uid="{FE1DB940-BA90-4CAC-886E-A21732122324}"/>
    <cellStyle name="Normal 10 4 6" xfId="514" xr:uid="{18E29DF8-DC06-4738-AB60-0CF20E2FEF92}"/>
    <cellStyle name="Normal 10 4 6 2" xfId="1142" xr:uid="{EDD8A90A-5211-4B2D-AD03-42A8FE2E8B73}"/>
    <cellStyle name="Normal 10 4 6 2 2" xfId="2702" xr:uid="{BBEA5BEB-0DB8-402F-9A5E-755558804010}"/>
    <cellStyle name="Normal 10 4 6 2 3" xfId="2703" xr:uid="{2CD612FF-B22D-4A24-B85B-2D7AC7BBADAB}"/>
    <cellStyle name="Normal 10 4 6 2 4" xfId="2704" xr:uid="{29E10E1E-F7CC-419A-8704-722CBCBFDE1E}"/>
    <cellStyle name="Normal 10 4 6 3" xfId="2705" xr:uid="{F2E8165A-A980-4230-AFC7-1A36DE9CC053}"/>
    <cellStyle name="Normal 10 4 6 4" xfId="2706" xr:uid="{2890B996-8830-4860-904D-4E1160EA5F55}"/>
    <cellStyle name="Normal 10 4 6 5" xfId="2707" xr:uid="{B3C2E2E0-CF6A-4076-9323-163CBAE05807}"/>
    <cellStyle name="Normal 10 4 7" xfId="1143" xr:uid="{E6DE7716-AB4A-44A8-95C2-466876AEC98C}"/>
    <cellStyle name="Normal 10 4 7 2" xfId="2708" xr:uid="{D5FB6D05-9BF9-4035-84B3-8E11278915D9}"/>
    <cellStyle name="Normal 10 4 7 3" xfId="2709" xr:uid="{1784F48B-60C9-471C-9C2F-EE8685E9659B}"/>
    <cellStyle name="Normal 10 4 7 4" xfId="2710" xr:uid="{E4D446D4-C6B8-4931-AA39-E9244FDEB151}"/>
    <cellStyle name="Normal 10 4 8" xfId="2711" xr:uid="{10658EDD-BDB2-42AB-BEB4-0B06C4DBEE23}"/>
    <cellStyle name="Normal 10 4 8 2" xfId="2712" xr:uid="{94F5C9CC-FD66-4F60-9852-4AD146A096C6}"/>
    <cellStyle name="Normal 10 4 8 3" xfId="2713" xr:uid="{4AEB0F59-0616-46D9-93A5-D8E3D4E96BB2}"/>
    <cellStyle name="Normal 10 4 8 4" xfId="2714" xr:uid="{9585DAA8-8345-4136-9055-75F2FDEDB899}"/>
    <cellStyle name="Normal 10 4 9" xfId="2715" xr:uid="{3D6D5678-983A-4F13-924C-75D8A10999A2}"/>
    <cellStyle name="Normal 10 5" xfId="58" xr:uid="{4FB768FA-A256-4013-ADB8-FA480741250D}"/>
    <cellStyle name="Normal 10 5 2" xfId="59" xr:uid="{F91CD472-CE26-4DBF-B877-DE6287C1D224}"/>
    <cellStyle name="Normal 10 5 2 2" xfId="259" xr:uid="{89CB95F4-6DEC-42CF-B6ED-895CB2560EFB}"/>
    <cellStyle name="Normal 10 5 2 2 2" xfId="515" xr:uid="{96B194CC-628A-408F-BED9-BB6B832957B2}"/>
    <cellStyle name="Normal 10 5 2 2 2 2" xfId="1144" xr:uid="{520E658F-246A-4FF6-9646-275B92B5B6BA}"/>
    <cellStyle name="Normal 10 5 2 2 2 3" xfId="2716" xr:uid="{5633C47C-B9AD-4918-AAFE-9F4FBA324F03}"/>
    <cellStyle name="Normal 10 5 2 2 2 4" xfId="2717" xr:uid="{DA592675-7640-4FE6-A918-1ADD9B4398DD}"/>
    <cellStyle name="Normal 10 5 2 2 3" xfId="1145" xr:uid="{DF8687BE-44CB-496B-A7CC-509A1CFD4BDD}"/>
    <cellStyle name="Normal 10 5 2 2 3 2" xfId="2718" xr:uid="{A66AA2A6-424A-41B8-9FA2-4F331A0BB2EB}"/>
    <cellStyle name="Normal 10 5 2 2 3 3" xfId="2719" xr:uid="{916A2897-9E16-4B77-A56B-2E513E8DB281}"/>
    <cellStyle name="Normal 10 5 2 2 3 4" xfId="2720" xr:uid="{99C7A397-8FF8-4EF3-8B9C-881D74E6BA7A}"/>
    <cellStyle name="Normal 10 5 2 2 4" xfId="2721" xr:uid="{7C094889-2AAA-4695-AF09-FBBFBDD12883}"/>
    <cellStyle name="Normal 10 5 2 2 5" xfId="2722" xr:uid="{E65AF2F6-3E35-48E2-BAE7-86EDB70B1A90}"/>
    <cellStyle name="Normal 10 5 2 2 6" xfId="2723" xr:uid="{1A8C9C98-7557-4272-80A5-F2CBF2498B8F}"/>
    <cellStyle name="Normal 10 5 2 3" xfId="516" xr:uid="{538878B1-7AD6-4FC0-BFB3-754C83F7E6EE}"/>
    <cellStyle name="Normal 10 5 2 3 2" xfId="1146" xr:uid="{5D1CC84A-8B64-4B62-88FA-FF77E21C721B}"/>
    <cellStyle name="Normal 10 5 2 3 2 2" xfId="2724" xr:uid="{F1E57528-B195-4FE9-9AA7-74DEBA68D1D3}"/>
    <cellStyle name="Normal 10 5 2 3 2 3" xfId="2725" xr:uid="{582C3A2A-7B1B-4F0D-9C5F-05A5874303BC}"/>
    <cellStyle name="Normal 10 5 2 3 2 4" xfId="2726" xr:uid="{98BE8FB7-059A-4827-9B3F-BA66891A6992}"/>
    <cellStyle name="Normal 10 5 2 3 3" xfId="2727" xr:uid="{0E8688E9-ED20-479D-B134-02E6063E2F51}"/>
    <cellStyle name="Normal 10 5 2 3 4" xfId="2728" xr:uid="{38126795-C0F7-4CBB-9AB3-4E2CC89DACA1}"/>
    <cellStyle name="Normal 10 5 2 3 5" xfId="2729" xr:uid="{160A1140-5643-4390-9030-85ADEE32C237}"/>
    <cellStyle name="Normal 10 5 2 4" xfId="1147" xr:uid="{168D969C-DFD0-4222-BF51-B8C2182133BE}"/>
    <cellStyle name="Normal 10 5 2 4 2" xfId="2730" xr:uid="{95D55466-76B5-4F4B-8377-25EFA13B3562}"/>
    <cellStyle name="Normal 10 5 2 4 3" xfId="2731" xr:uid="{F2928B93-0DA9-4350-ADCB-B43C8D395C1C}"/>
    <cellStyle name="Normal 10 5 2 4 4" xfId="2732" xr:uid="{A16E2DED-CF34-4D51-A35A-3021490DC3F4}"/>
    <cellStyle name="Normal 10 5 2 5" xfId="2733" xr:uid="{0544E9F9-8D5A-430D-B587-A9BADBA778E9}"/>
    <cellStyle name="Normal 10 5 2 5 2" xfId="2734" xr:uid="{B0380507-BB93-42A4-A3ED-A1E0F429EB66}"/>
    <cellStyle name="Normal 10 5 2 5 3" xfId="2735" xr:uid="{6FEFAC6F-2947-4624-8B57-FD26690F069F}"/>
    <cellStyle name="Normal 10 5 2 5 4" xfId="2736" xr:uid="{195B17AD-CC50-4D38-9B10-37DDD80AA5DD}"/>
    <cellStyle name="Normal 10 5 2 6" xfId="2737" xr:uid="{1EDB1C2E-4103-482C-9FB6-D2FD0F77C42B}"/>
    <cellStyle name="Normal 10 5 2 7" xfId="2738" xr:uid="{A8C819B4-824A-4B2A-AB05-D3C8BC21944B}"/>
    <cellStyle name="Normal 10 5 2 8" xfId="2739" xr:uid="{1C20451A-39A3-4F2B-9D5B-70D47CEAB301}"/>
    <cellStyle name="Normal 10 5 3" xfId="260" xr:uid="{5773CF4F-F348-4471-9F79-DC10021EDCC7}"/>
    <cellStyle name="Normal 10 5 3 2" xfId="517" xr:uid="{A63B921F-664B-496F-B225-FD1FB1960415}"/>
    <cellStyle name="Normal 10 5 3 2 2" xfId="518" xr:uid="{176F7EAF-8AA5-4860-BB9C-05A8C8E62D7A}"/>
    <cellStyle name="Normal 10 5 3 2 3" xfId="2740" xr:uid="{6904FCBA-C741-4F2E-9FF8-4D59CA475045}"/>
    <cellStyle name="Normal 10 5 3 2 4" xfId="2741" xr:uid="{0BC1B07A-C4CE-46D9-B791-3AF8526E26AF}"/>
    <cellStyle name="Normal 10 5 3 3" xfId="519" xr:uid="{2CEAFD57-0408-4AA1-B566-58CE9F937C2F}"/>
    <cellStyle name="Normal 10 5 3 3 2" xfId="2742" xr:uid="{065D058E-006A-4839-9345-A780F4CBDABD}"/>
    <cellStyle name="Normal 10 5 3 3 3" xfId="2743" xr:uid="{70254664-3450-4428-A522-D537EE6A44DA}"/>
    <cellStyle name="Normal 10 5 3 3 4" xfId="2744" xr:uid="{D0D10E31-CA52-4C91-AE60-ADAC7C6D588C}"/>
    <cellStyle name="Normal 10 5 3 4" xfId="2745" xr:uid="{7BBB7058-7AC3-4E1A-BE90-75932D4CBE35}"/>
    <cellStyle name="Normal 10 5 3 5" xfId="2746" xr:uid="{143CC9CE-949B-42B6-AAC1-1B14A0F29EF6}"/>
    <cellStyle name="Normal 10 5 3 6" xfId="2747" xr:uid="{4B4C8DCE-6C1F-4AF4-8261-E699B2929FFE}"/>
    <cellStyle name="Normal 10 5 4" xfId="261" xr:uid="{07163071-431D-4C67-AFF7-3EF55EF97FFD}"/>
    <cellStyle name="Normal 10 5 4 2" xfId="520" xr:uid="{DD498FA5-A914-47A2-8F1F-952E617C1256}"/>
    <cellStyle name="Normal 10 5 4 2 2" xfId="2748" xr:uid="{7F79F7FA-93B1-44D5-AD2D-6FD2433569F3}"/>
    <cellStyle name="Normal 10 5 4 2 3" xfId="2749" xr:uid="{25127D6B-DBAC-4063-98EF-EA3477158372}"/>
    <cellStyle name="Normal 10 5 4 2 4" xfId="2750" xr:uid="{9D28974D-CE3D-433D-BA99-4C418760CD42}"/>
    <cellStyle name="Normal 10 5 4 3" xfId="2751" xr:uid="{81A6490B-972E-4454-9254-9E266BF3A305}"/>
    <cellStyle name="Normal 10 5 4 4" xfId="2752" xr:uid="{88830855-8CE2-44C0-8867-C3D88316576C}"/>
    <cellStyle name="Normal 10 5 4 5" xfId="2753" xr:uid="{DFB75292-2080-481C-9542-55BFA1F5812F}"/>
    <cellStyle name="Normal 10 5 5" xfId="521" xr:uid="{DB7D799F-56A8-41F7-85AA-5C4280600583}"/>
    <cellStyle name="Normal 10 5 5 2" xfId="2754" xr:uid="{2A5B4360-2699-43D7-BC3D-B383764047AE}"/>
    <cellStyle name="Normal 10 5 5 3" xfId="2755" xr:uid="{69183E43-77FD-409C-89E1-798E68E08F11}"/>
    <cellStyle name="Normal 10 5 5 4" xfId="2756" xr:uid="{77676D7D-6609-4EE5-A520-AB92DB9DDCDE}"/>
    <cellStyle name="Normal 10 5 6" xfId="2757" xr:uid="{CA1AF800-B1A8-4FB8-8D2A-EF980E852139}"/>
    <cellStyle name="Normal 10 5 6 2" xfId="2758" xr:uid="{57602C14-4237-4DB1-9C24-7B6AF6C492BA}"/>
    <cellStyle name="Normal 10 5 6 3" xfId="2759" xr:uid="{564CC8F0-8768-4ABB-8B89-028A256167D3}"/>
    <cellStyle name="Normal 10 5 6 4" xfId="2760" xr:uid="{CA9BD827-CCA2-465D-89DB-A88700AC8E58}"/>
    <cellStyle name="Normal 10 5 7" xfId="2761" xr:uid="{0062B82A-DA60-4C9D-A66D-C94624BE50B1}"/>
    <cellStyle name="Normal 10 5 8" xfId="2762" xr:uid="{2AF416B0-49D5-4223-8541-793549141C98}"/>
    <cellStyle name="Normal 10 5 9" xfId="2763" xr:uid="{354FF74F-79A1-427A-89C8-BCA79363A3FD}"/>
    <cellStyle name="Normal 10 6" xfId="60" xr:uid="{27BE4C99-E775-4A4C-80EB-F9C56BCBA751}"/>
    <cellStyle name="Normal 10 6 2" xfId="262" xr:uid="{B46C295C-E968-46D6-86F9-95D8C6697276}"/>
    <cellStyle name="Normal 10 6 2 2" xfId="522" xr:uid="{36426C96-9395-4329-A826-7C3CEEF94126}"/>
    <cellStyle name="Normal 10 6 2 2 2" xfId="1148" xr:uid="{0525141B-2C96-4582-BC63-A4129DAC1329}"/>
    <cellStyle name="Normal 10 6 2 2 2 2" xfId="1149" xr:uid="{F4B4E555-EF07-4982-936A-3C1EF942C7D9}"/>
    <cellStyle name="Normal 10 6 2 2 3" xfId="1150" xr:uid="{D85F6C60-DDCB-4249-9327-0CA4ACA90F77}"/>
    <cellStyle name="Normal 10 6 2 2 4" xfId="2764" xr:uid="{D0CBCF86-FE15-4C04-A1D4-DC90706F38CE}"/>
    <cellStyle name="Normal 10 6 2 3" xfId="1151" xr:uid="{41BF268E-ADDB-444B-94AD-98532C8413FC}"/>
    <cellStyle name="Normal 10 6 2 3 2" xfId="1152" xr:uid="{9E9657FC-9EBF-4570-8FBE-1747E044F532}"/>
    <cellStyle name="Normal 10 6 2 3 3" xfId="2765" xr:uid="{17511C2A-A92D-459D-ADA6-C4FE95AC166B}"/>
    <cellStyle name="Normal 10 6 2 3 4" xfId="2766" xr:uid="{8F147786-B110-43E5-8743-1FD7C8750E2D}"/>
    <cellStyle name="Normal 10 6 2 4" xfId="1153" xr:uid="{CA65A05D-0B6A-4823-BAB3-FE64C3620C6A}"/>
    <cellStyle name="Normal 10 6 2 5" xfId="2767" xr:uid="{9FCCCE4D-590C-42BB-9C6D-8A332DF8193A}"/>
    <cellStyle name="Normal 10 6 2 6" xfId="2768" xr:uid="{B8C0A148-F966-41C8-A693-D7D930AC7520}"/>
    <cellStyle name="Normal 10 6 3" xfId="523" xr:uid="{43CD7E03-BF18-46F2-AF3A-303B1899E011}"/>
    <cellStyle name="Normal 10 6 3 2" xfId="1154" xr:uid="{59445124-0686-42C2-B2F7-E4CC831FA24E}"/>
    <cellStyle name="Normal 10 6 3 2 2" xfId="1155" xr:uid="{BF6E5352-9F58-4C47-BE8C-3B587B261425}"/>
    <cellStyle name="Normal 10 6 3 2 3" xfId="2769" xr:uid="{A9CF5557-0431-43D4-B8E4-24AF20BFB97A}"/>
    <cellStyle name="Normal 10 6 3 2 4" xfId="2770" xr:uid="{3F8C4001-B645-4CB3-B2AD-1001E61C2A47}"/>
    <cellStyle name="Normal 10 6 3 3" xfId="1156" xr:uid="{903619A6-DA64-4CC9-BCD6-A88E099B9E47}"/>
    <cellStyle name="Normal 10 6 3 4" xfId="2771" xr:uid="{673423A8-DE4B-4293-B984-921BF1AD17AB}"/>
    <cellStyle name="Normal 10 6 3 5" xfId="2772" xr:uid="{35149D62-0669-478C-8D65-017F7030B5AA}"/>
    <cellStyle name="Normal 10 6 4" xfId="1157" xr:uid="{940C0C84-EA3C-44B0-9371-0B11DFE23C61}"/>
    <cellStyle name="Normal 10 6 4 2" xfId="1158" xr:uid="{C1782A64-2C38-426D-956C-752A1BF5F5DE}"/>
    <cellStyle name="Normal 10 6 4 3" xfId="2773" xr:uid="{46A9A110-DBB8-4091-B930-F7C09A9F228E}"/>
    <cellStyle name="Normal 10 6 4 4" xfId="2774" xr:uid="{A51FC157-7F74-4F39-B8FF-AD670319F669}"/>
    <cellStyle name="Normal 10 6 5" xfId="1159" xr:uid="{F91D9868-167E-4016-BA9B-6AD0BD451212}"/>
    <cellStyle name="Normal 10 6 5 2" xfId="2775" xr:uid="{D7F579D0-4D97-4190-80BB-AF05160652BE}"/>
    <cellStyle name="Normal 10 6 5 3" xfId="2776" xr:uid="{C6A23D8C-70AE-4D00-A701-EC27E39E8157}"/>
    <cellStyle name="Normal 10 6 5 4" xfId="2777" xr:uid="{7B3B7DE3-63FC-4EBB-9E11-87A4167AB2A8}"/>
    <cellStyle name="Normal 10 6 6" xfId="2778" xr:uid="{A882F2D5-CB18-4DDD-AD2C-B73908C18160}"/>
    <cellStyle name="Normal 10 6 7" xfId="2779" xr:uid="{5B4C93CF-577E-472D-BB46-53E8442839D5}"/>
    <cellStyle name="Normal 10 6 8" xfId="2780" xr:uid="{8F23F6A0-7665-415D-A353-FE2CD9AC45E0}"/>
    <cellStyle name="Normal 10 7" xfId="263" xr:uid="{7C2FC53B-FA7C-4450-97A4-EA74D8282BDA}"/>
    <cellStyle name="Normal 10 7 2" xfId="524" xr:uid="{D2767407-D1C2-4793-8085-0B790D31D317}"/>
    <cellStyle name="Normal 10 7 2 2" xfId="525" xr:uid="{954EE33D-0846-4CC9-8B3B-F3C68BBF17B4}"/>
    <cellStyle name="Normal 10 7 2 2 2" xfId="1160" xr:uid="{364D7D40-EF92-4E44-B9E2-498156F28EE2}"/>
    <cellStyle name="Normal 10 7 2 2 3" xfId="2781" xr:uid="{04C01C6A-889D-40BD-8A8A-10BA04D9E530}"/>
    <cellStyle name="Normal 10 7 2 2 4" xfId="2782" xr:uid="{56D6F6AC-59F7-4EDF-BF18-9296B8EBE7D2}"/>
    <cellStyle name="Normal 10 7 2 3" xfId="1161" xr:uid="{67EBDEAC-264E-4F31-9750-F5CD62DE358B}"/>
    <cellStyle name="Normal 10 7 2 4" xfId="2783" xr:uid="{4DEE809E-CF07-4529-B2D6-94A83EBFD00E}"/>
    <cellStyle name="Normal 10 7 2 5" xfId="2784" xr:uid="{59E1FBDE-536F-408E-975C-2BF7C5B437BE}"/>
    <cellStyle name="Normal 10 7 3" xfId="526" xr:uid="{AA52AABF-D962-44BF-B214-AB03BEA5C272}"/>
    <cellStyle name="Normal 10 7 3 2" xfId="1162" xr:uid="{B1547656-1633-4785-9E3F-33BF3329E0A4}"/>
    <cellStyle name="Normal 10 7 3 3" xfId="2785" xr:uid="{C175711D-989D-48CA-AF93-CFDC79029900}"/>
    <cellStyle name="Normal 10 7 3 4" xfId="2786" xr:uid="{DD273D26-CF3C-44E6-8F87-440730F8C841}"/>
    <cellStyle name="Normal 10 7 4" xfId="1163" xr:uid="{06983ED7-FD54-42C9-89B1-DA44F1A98C46}"/>
    <cellStyle name="Normal 10 7 4 2" xfId="2787" xr:uid="{E1474289-F765-4CA9-B782-FF95F6E535DA}"/>
    <cellStyle name="Normal 10 7 4 3" xfId="2788" xr:uid="{8BE50772-2D7F-4017-9858-C2AB02253A75}"/>
    <cellStyle name="Normal 10 7 4 4" xfId="2789" xr:uid="{3CAA8947-F922-48F0-AA51-3E19C656CE32}"/>
    <cellStyle name="Normal 10 7 5" xfId="2790" xr:uid="{86ECFB30-B46E-4BD5-8F74-9013C168D1E1}"/>
    <cellStyle name="Normal 10 7 6" xfId="2791" xr:uid="{63376F17-EBDF-4AB6-82B4-ED7A1E7A32AA}"/>
    <cellStyle name="Normal 10 7 7" xfId="2792" xr:uid="{77C33700-0F50-496C-BA8F-1DE21030F616}"/>
    <cellStyle name="Normal 10 8" xfId="264" xr:uid="{6D47E3B7-2291-4D31-8188-B91618108BAE}"/>
    <cellStyle name="Normal 10 8 2" xfId="527" xr:uid="{7161D4E7-99BF-4B36-89CE-B11EBF0AB342}"/>
    <cellStyle name="Normal 10 8 2 2" xfId="1164" xr:uid="{1402B050-8BF2-4148-96C5-8E0FDD99A5BE}"/>
    <cellStyle name="Normal 10 8 2 3" xfId="2793" xr:uid="{358BBCE9-D440-4601-A14A-F7C787DC76B9}"/>
    <cellStyle name="Normal 10 8 2 4" xfId="2794" xr:uid="{40370089-4285-42D2-9303-CC8F850406AB}"/>
    <cellStyle name="Normal 10 8 3" xfId="1165" xr:uid="{3C085911-477F-430D-8156-8CC0435C0F53}"/>
    <cellStyle name="Normal 10 8 3 2" xfId="2795" xr:uid="{4CA10782-FF56-4ED9-A933-B4B5DBEC3AB3}"/>
    <cellStyle name="Normal 10 8 3 3" xfId="2796" xr:uid="{2DA707AB-B841-4079-9F38-D94A210AAB63}"/>
    <cellStyle name="Normal 10 8 3 4" xfId="2797" xr:uid="{0EA26F88-A28B-48DE-BD2D-23118A1876EE}"/>
    <cellStyle name="Normal 10 8 4" xfId="2798" xr:uid="{BD817CB9-E3B5-4086-9372-D145A8D8F175}"/>
    <cellStyle name="Normal 10 8 5" xfId="2799" xr:uid="{3F6FACEE-C5CA-49CB-BD02-69EF2150449A}"/>
    <cellStyle name="Normal 10 8 6" xfId="2800" xr:uid="{77BC4982-5BAA-42FF-BC51-254BA3EC3102}"/>
    <cellStyle name="Normal 10 9" xfId="265" xr:uid="{AE07C085-0566-446F-BB2D-9BC3B26A5D50}"/>
    <cellStyle name="Normal 10 9 2" xfId="1166" xr:uid="{62B1C408-0D86-44D0-8D06-68EA88DA8855}"/>
    <cellStyle name="Normal 10 9 2 2" xfId="2801" xr:uid="{0D1FBF0F-D52D-4A49-9BF1-1F6C43C2B080}"/>
    <cellStyle name="Normal 10 9 2 2 2" xfId="4330" xr:uid="{974E1F94-3471-41F3-8542-D5656599BFD5}"/>
    <cellStyle name="Normal 10 9 2 2 3" xfId="4679" xr:uid="{6152DFA3-E788-4282-979B-FEEEB3ACC69E}"/>
    <cellStyle name="Normal 10 9 2 3" xfId="2802" xr:uid="{15E96346-0C7B-4CB4-9F8C-98D5099A0AAF}"/>
    <cellStyle name="Normal 10 9 2 4" xfId="2803" xr:uid="{CF8CA27A-CFE4-4B86-B1B8-078431E5CD71}"/>
    <cellStyle name="Normal 10 9 3" xfId="2804" xr:uid="{F788F851-2037-449F-818C-12DBD0F0C492}"/>
    <cellStyle name="Normal 10 9 3 2" xfId="5339" xr:uid="{31ABD1A5-E4CD-470C-8216-7D3E8BABB3ED}"/>
    <cellStyle name="Normal 10 9 4" xfId="2805" xr:uid="{CC25BD4F-6CEE-43F2-8174-02D74A298514}"/>
    <cellStyle name="Normal 10 9 4 2" xfId="4562" xr:uid="{7851ABEC-4F16-438E-9765-7A1A600EAB88}"/>
    <cellStyle name="Normal 10 9 4 3" xfId="4680" xr:uid="{A5F1D23E-9BB1-4EFE-9C02-821A71BEBD6F}"/>
    <cellStyle name="Normal 10 9 4 4" xfId="4600" xr:uid="{90A73F20-4346-4F21-93EE-44DA3779D60B}"/>
    <cellStyle name="Normal 10 9 5" xfId="2806" xr:uid="{441C054C-D05E-4C94-8278-E49339095591}"/>
    <cellStyle name="Normal 11" xfId="61" xr:uid="{90B3FEDB-DBC1-48EC-89D8-107A7FFBAA40}"/>
    <cellStyle name="Normal 11 2" xfId="266" xr:uid="{5002F821-CD1A-4214-ADE0-537EB8F403B9}"/>
    <cellStyle name="Normal 11 2 2" xfId="4647" xr:uid="{0613ABB6-8E39-469C-8DBA-A375AF3D6071}"/>
    <cellStyle name="Normal 11 3" xfId="4335" xr:uid="{5CE7B1F9-2F60-4621-9846-25FB20B6590A}"/>
    <cellStyle name="Normal 11 3 2" xfId="4541" xr:uid="{6B542DD6-F911-4551-BC01-06F22DCD22C1}"/>
    <cellStyle name="Normal 11 3 3" xfId="4724" xr:uid="{5BD14AE7-C74A-416B-9F58-5F3D8A0A4739}"/>
    <cellStyle name="Normal 11 3 4" xfId="4701" xr:uid="{D461BA46-D8E3-4830-9CC9-941DEEADB3A3}"/>
    <cellStyle name="Normal 12" xfId="62" xr:uid="{B38A4DFE-DF7B-41AD-8C6D-303B994021F9}"/>
    <cellStyle name="Normal 12 2" xfId="267" xr:uid="{177E596E-14AD-486D-AF2D-C3EF1442786A}"/>
    <cellStyle name="Normal 12 2 2" xfId="4648" xr:uid="{0D21623B-5DFD-48A3-BAB4-A6F53DBA22A2}"/>
    <cellStyle name="Normal 12 3" xfId="4542" xr:uid="{93C1695F-8A0F-4082-94E6-87C952A21E16}"/>
    <cellStyle name="Normal 13" xfId="63" xr:uid="{2B0819D3-4490-4D38-BAB2-E1ACD8ED3AF4}"/>
    <cellStyle name="Normal 13 2" xfId="64" xr:uid="{8DFE4C36-2453-4A83-9969-FEC1F6AD1130}"/>
    <cellStyle name="Normal 13 2 2" xfId="268" xr:uid="{E1D761A6-CB05-4F7C-8D2F-DBE7A8168CF2}"/>
    <cellStyle name="Normal 13 2 2 2" xfId="4649" xr:uid="{F6ECFAA5-CCCC-4B42-89C5-704CC4121A24}"/>
    <cellStyle name="Normal 13 2 3" xfId="4337" xr:uid="{9FFEFA7B-A249-406A-B365-3F9776403AD7}"/>
    <cellStyle name="Normal 13 2 3 2" xfId="4543" xr:uid="{E2FB7F17-5AF9-432F-8AE1-D774722BF71C}"/>
    <cellStyle name="Normal 13 2 3 3" xfId="4725" xr:uid="{E332E7A0-D36E-48E6-A2DE-4BA024BEBBEE}"/>
    <cellStyle name="Normal 13 2 3 4" xfId="4702" xr:uid="{C89212D2-CFE7-402D-8967-06F5CB101954}"/>
    <cellStyle name="Normal 13 3" xfId="269" xr:uid="{75B37F6E-4DA0-42FA-BDE2-61A66BBFCDD0}"/>
    <cellStyle name="Normal 13 3 2" xfId="4421" xr:uid="{0E15F184-4457-4B13-BF59-E5F8B62C261E}"/>
    <cellStyle name="Normal 13 3 3" xfId="4338" xr:uid="{914DD344-18C5-41EE-BA1B-60A0990DDA07}"/>
    <cellStyle name="Normal 13 3 4" xfId="4566" xr:uid="{F0A638DB-7DD6-46E9-82C2-CC9F8B22C599}"/>
    <cellStyle name="Normal 13 3 5" xfId="4726" xr:uid="{EAFBFCE4-AE14-457E-A673-4B757C886406}"/>
    <cellStyle name="Normal 13 4" xfId="4339" xr:uid="{43E60FD0-0AE5-4AE3-AA02-D09F82E0766D}"/>
    <cellStyle name="Normal 13 5" xfId="4336" xr:uid="{4C560DEA-5A50-4645-BBA1-F9DA247F942E}"/>
    <cellStyle name="Normal 14" xfId="65" xr:uid="{2022670D-4C1D-43FD-9DC0-CAA39A03BD19}"/>
    <cellStyle name="Normal 14 18" xfId="4341" xr:uid="{3EB1097A-E6A7-4D98-804B-84F52A34E2E6}"/>
    <cellStyle name="Normal 14 2" xfId="270" xr:uid="{75BEA995-55FE-46D2-9929-C78A0600A132}"/>
    <cellStyle name="Normal 14 2 2" xfId="430" xr:uid="{3B58F405-4EA9-43E0-A4AF-0943133A45CD}"/>
    <cellStyle name="Normal 14 2 2 2" xfId="431" xr:uid="{AA6E04DA-A9C8-4722-928C-AF9BB72276A6}"/>
    <cellStyle name="Normal 14 2 3" xfId="432" xr:uid="{80DE89DF-EF50-4C31-9204-A057E2ECDDEC}"/>
    <cellStyle name="Normal 14 3" xfId="433" xr:uid="{0F3F7660-2C5B-4B13-8A3B-0753E3C53351}"/>
    <cellStyle name="Normal 14 3 2" xfId="4650" xr:uid="{2E0441B9-967A-4811-B372-6CF2F0146612}"/>
    <cellStyle name="Normal 14 4" xfId="4340" xr:uid="{FD946538-A12D-457C-B0BE-342582B83088}"/>
    <cellStyle name="Normal 14 4 2" xfId="4544" xr:uid="{3DBFF5BA-D894-48B4-B849-2D62743BFA7F}"/>
    <cellStyle name="Normal 14 4 3" xfId="4727" xr:uid="{6861470B-A628-42F4-958F-433E0C17A2D7}"/>
    <cellStyle name="Normal 14 4 4" xfId="4703" xr:uid="{580F4E41-A42E-48F5-B355-5DED7BC10B61}"/>
    <cellStyle name="Normal 15" xfId="66" xr:uid="{F77F0AF8-7E15-4E2A-B98C-BDECFE05D0A7}"/>
    <cellStyle name="Normal 15 2" xfId="67" xr:uid="{1828C586-4D92-490E-AA6F-392B95F6D487}"/>
    <cellStyle name="Normal 15 2 2" xfId="271" xr:uid="{2518E119-0CE2-49F3-B8CE-BA0D7D2D4358}"/>
    <cellStyle name="Normal 15 2 2 2" xfId="4453" xr:uid="{57B4655F-5F5F-4EE3-9E99-8AEC777F726E}"/>
    <cellStyle name="Normal 15 2 3" xfId="4546" xr:uid="{0155EF22-9715-4846-9C72-0F9BCD563A81}"/>
    <cellStyle name="Normal 15 3" xfId="272" xr:uid="{FB7763EF-4AF8-4D0E-9ACB-D69991380423}"/>
    <cellStyle name="Normal 15 3 2" xfId="4422" xr:uid="{57114511-95A0-4DD7-8DE3-08502F2BA218}"/>
    <cellStyle name="Normal 15 3 3" xfId="4343" xr:uid="{A3946692-A01F-4AA4-BAA2-9275A25F7BBE}"/>
    <cellStyle name="Normal 15 3 4" xfId="4567" xr:uid="{2270106A-AECB-4797-9F63-D055443AA587}"/>
    <cellStyle name="Normal 15 3 5" xfId="4729" xr:uid="{BB701135-350C-40DF-8BBB-B4C938259CEE}"/>
    <cellStyle name="Normal 15 4" xfId="4342" xr:uid="{333E00FA-277D-47E6-B2FA-20AD9ADED1E4}"/>
    <cellStyle name="Normal 15 4 2" xfId="4545" xr:uid="{7A7448A5-EE35-4660-9C3B-16B0A83F7669}"/>
    <cellStyle name="Normal 15 4 3" xfId="4728" xr:uid="{149AB1E9-78A6-4335-8191-804D674AB6E4}"/>
    <cellStyle name="Normal 15 4 4" xfId="4704" xr:uid="{38327B2F-B2E3-4581-B465-B520C93425D5}"/>
    <cellStyle name="Normal 16" xfId="68" xr:uid="{BD8638FC-0852-4B14-BA20-AA2CBFDFBEAF}"/>
    <cellStyle name="Normal 16 2" xfId="273" xr:uid="{8F2A152A-04C2-4880-98C4-0F7531C6B7F4}"/>
    <cellStyle name="Normal 16 2 2" xfId="4423" xr:uid="{1C718CEC-2BC4-42A5-A99B-7B24AF851CFC}"/>
    <cellStyle name="Normal 16 2 3" xfId="4344" xr:uid="{97728B1B-425D-4577-A812-BC28DEFB006E}"/>
    <cellStyle name="Normal 16 2 4" xfId="4568" xr:uid="{82FFF2B2-649B-46E2-A1DA-124901E133E9}"/>
    <cellStyle name="Normal 16 2 5" xfId="4730" xr:uid="{11C1C5EE-11C5-45BD-8CFB-8535EB463D3F}"/>
    <cellStyle name="Normal 16 3" xfId="274" xr:uid="{D7B39C24-DB65-4538-80F6-A760D0DD48E1}"/>
    <cellStyle name="Normal 17" xfId="69" xr:uid="{D12C63BB-5187-4A82-B951-D23D275F8059}"/>
    <cellStyle name="Normal 17 2" xfId="275" xr:uid="{78150EA7-8170-424F-A239-238CFE4EC0A2}"/>
    <cellStyle name="Normal 17 2 2" xfId="4424" xr:uid="{2129B902-6FA3-4E55-9E91-9254B0D758BF}"/>
    <cellStyle name="Normal 17 2 3" xfId="4346" xr:uid="{71994E8B-6EF8-46BC-AEAE-86FADFE6B671}"/>
    <cellStyle name="Normal 17 2 4" xfId="4569" xr:uid="{C8E66906-55BD-406A-80DA-4C1F650095E8}"/>
    <cellStyle name="Normal 17 2 5" xfId="4731" xr:uid="{F3F07B67-3820-43C4-8706-AE3F74D9B93E}"/>
    <cellStyle name="Normal 17 3" xfId="4347" xr:uid="{4490CE37-38E9-4E61-84E8-26360157E8CD}"/>
    <cellStyle name="Normal 17 4" xfId="4345" xr:uid="{0120A371-2D6D-4259-A284-C499B4C02E20}"/>
    <cellStyle name="Normal 18" xfId="70" xr:uid="{C63FC6F7-727A-4CB1-B1C7-A8997C403571}"/>
    <cellStyle name="Normal 18 2" xfId="276" xr:uid="{316F74BA-8AA0-4479-AB48-8CEE42C56194}"/>
    <cellStyle name="Normal 18 2 2" xfId="4454" xr:uid="{81FE2407-31F0-406A-8866-AE35323BE15A}"/>
    <cellStyle name="Normal 18 3" xfId="4348" xr:uid="{0FC8F7D3-1B38-405D-9215-E4884F5D966D}"/>
    <cellStyle name="Normal 18 3 2" xfId="4547" xr:uid="{EF8376BA-EDED-4029-B2DC-7F5D289FFD35}"/>
    <cellStyle name="Normal 18 3 3" xfId="4732" xr:uid="{151AC39E-8D37-47EE-8AB1-E7945AEADE7C}"/>
    <cellStyle name="Normal 18 3 4" xfId="4705" xr:uid="{F23E2CD4-6FA4-4896-A6A6-58A908D77E0F}"/>
    <cellStyle name="Normal 19" xfId="71" xr:uid="{9F9BD13A-F9FF-4125-9079-E9992F9DBC56}"/>
    <cellStyle name="Normal 19 2" xfId="72" xr:uid="{CC62D1C6-AA05-4465-B864-4C01BAC30D1D}"/>
    <cellStyle name="Normal 19 2 2" xfId="277" xr:uid="{2AC8C0A9-ED43-4A40-8C18-F2A4C226478E}"/>
    <cellStyle name="Normal 19 2 2 2" xfId="4651" xr:uid="{FF79F727-BCBC-4E12-A625-76ED047C7C40}"/>
    <cellStyle name="Normal 19 2 3" xfId="4549" xr:uid="{1C15D033-1D21-4CD5-8711-501228434BE9}"/>
    <cellStyle name="Normal 19 3" xfId="278" xr:uid="{D4DF3B8C-9933-4ED4-B36B-77A3D40E356C}"/>
    <cellStyle name="Normal 19 3 2" xfId="4652" xr:uid="{B6C9FD67-3347-4867-BACE-AF5DF2B80936}"/>
    <cellStyle name="Normal 19 4" xfId="4548" xr:uid="{E29F582B-5D14-46CA-88C4-EB7067762287}"/>
    <cellStyle name="Normal 2" xfId="3" xr:uid="{0035700C-F3A5-4A6F-B63A-5CE25669DEE2}"/>
    <cellStyle name="Normal 2 2" xfId="73" xr:uid="{DA9D13CC-5904-4E38-97FB-9331A3D74566}"/>
    <cellStyle name="Normal 2 2 2" xfId="74" xr:uid="{3015385D-CE4C-4DE7-B8FA-2E3693BEE8E9}"/>
    <cellStyle name="Normal 2 2 2 2" xfId="279" xr:uid="{A2C1BF02-A23B-4E5A-81B7-B92256B9D994}"/>
    <cellStyle name="Normal 2 2 2 2 2" xfId="4655" xr:uid="{4D5F6D46-2532-459C-B044-9CB65E740A35}"/>
    <cellStyle name="Normal 2 2 2 3" xfId="4551" xr:uid="{935BCAA2-B7F4-4C1D-8012-AEE010FE92D0}"/>
    <cellStyle name="Normal 2 2 3" xfId="280" xr:uid="{14CDAB8F-94BE-4E3C-A590-B31652298B8C}"/>
    <cellStyle name="Normal 2 2 3 2" xfId="4455" xr:uid="{A5D13642-F160-4583-9446-82D58C303AFA}"/>
    <cellStyle name="Normal 2 2 3 2 2" xfId="4585" xr:uid="{B6D21EFA-9203-48F2-8C83-2FE906A6F6A9}"/>
    <cellStyle name="Normal 2 2 3 2 2 2" xfId="4656" xr:uid="{D90749EA-90DB-4F30-AA85-48D80187067C}"/>
    <cellStyle name="Normal 2 2 3 2 2 3" xfId="5354" xr:uid="{9F2AC2D1-83EC-4099-901D-33EBD398ABD1}"/>
    <cellStyle name="Normal 2 2 3 2 3" xfId="4750" xr:uid="{8DEF3391-74AB-462F-942B-4DDEB0E32362}"/>
    <cellStyle name="Normal 2 2 3 2 4" xfId="5305" xr:uid="{8CA10C71-57CE-4A06-AC78-B8B325492DC5}"/>
    <cellStyle name="Normal 2 2 3 3" xfId="4435" xr:uid="{AE330B0F-5A02-4FE5-AD2E-EC4CD29CDF2E}"/>
    <cellStyle name="Normal 2 2 3 4" xfId="4706" xr:uid="{78B1AD3C-5C91-4C22-8057-1616C18B06E8}"/>
    <cellStyle name="Normal 2 2 3 5" xfId="4695" xr:uid="{ECB4F42C-BE42-4863-8583-8B366C001963}"/>
    <cellStyle name="Normal 2 2 4" xfId="4349" xr:uid="{2241B1CD-7FD2-45B4-B6B5-9FEA77AA35A0}"/>
    <cellStyle name="Normal 2 2 4 2" xfId="4550" xr:uid="{C2C74E64-D987-424C-95E8-06090F0484EA}"/>
    <cellStyle name="Normal 2 2 4 3" xfId="4733" xr:uid="{C25EA65B-3ED5-4DE5-90D0-CC98E43F6D91}"/>
    <cellStyle name="Normal 2 2 4 4" xfId="4707" xr:uid="{1258CA64-7836-4B1B-B951-D36157451ED0}"/>
    <cellStyle name="Normal 2 2 5" xfId="4654" xr:uid="{DAA8FAB9-9C48-4FF8-8118-9FB113D27D05}"/>
    <cellStyle name="Normal 2 2 6" xfId="4753" xr:uid="{7E48A388-5870-4DE6-8177-404F7E5406AD}"/>
    <cellStyle name="Normal 2 3" xfId="75" xr:uid="{F96ED06E-3817-43A2-96EC-72243723E53E}"/>
    <cellStyle name="Normal 2 3 2" xfId="76" xr:uid="{E5B8FBB1-5E0F-4637-8F6A-44C30C10CB33}"/>
    <cellStyle name="Normal 2 3 2 2" xfId="281" xr:uid="{C7B1B61D-6FEB-4271-B813-E627C7210694}"/>
    <cellStyle name="Normal 2 3 2 2 2" xfId="4657" xr:uid="{CFA3137B-15FA-49FC-B4B4-2E712262437A}"/>
    <cellStyle name="Normal 2 3 2 3" xfId="4351" xr:uid="{D8536790-B53B-4CC5-B590-0545FA03E8DD}"/>
    <cellStyle name="Normal 2 3 2 3 2" xfId="4553" xr:uid="{61E889D0-E319-42F5-BCA0-FEC27C2A7C6B}"/>
    <cellStyle name="Normal 2 3 2 3 3" xfId="4735" xr:uid="{DA1F3124-17E2-4ABB-90C9-38D9BC733184}"/>
    <cellStyle name="Normal 2 3 2 3 4" xfId="4708" xr:uid="{63AE4DDE-FC39-4B82-B823-5A41CF139C7F}"/>
    <cellStyle name="Normal 2 3 3" xfId="77" xr:uid="{D3557E6B-D9CE-4330-BB07-0E5A1E24C16C}"/>
    <cellStyle name="Normal 2 3 4" xfId="78" xr:uid="{7EC29E98-BF3D-4404-8A7D-90064619D1B6}"/>
    <cellStyle name="Normal 2 3 4 2" xfId="5372" xr:uid="{A783820D-F3C9-4148-A69A-21C25AAA1364}"/>
    <cellStyle name="Normal 2 3 5" xfId="185" xr:uid="{1F2080F8-F9CA-4CA2-968D-34127CCA5361}"/>
    <cellStyle name="Normal 2 3 5 2" xfId="4658" xr:uid="{36147C84-D1DA-4C55-BB16-CF6C435AE694}"/>
    <cellStyle name="Normal 2 3 6" xfId="4350" xr:uid="{09D564EE-971F-47D7-AAA3-4F63073DD81C}"/>
    <cellStyle name="Normal 2 3 6 2" xfId="4552" xr:uid="{4C46AF6D-E04D-4EB5-B221-396735B53BB4}"/>
    <cellStyle name="Normal 2 3 6 3" xfId="4734" xr:uid="{08691446-3A27-4709-A521-752835EF6C5D}"/>
    <cellStyle name="Normal 2 3 6 4" xfId="4709" xr:uid="{DF737E93-AFC5-4F9D-935F-CD29463ABB27}"/>
    <cellStyle name="Normal 2 3 7" xfId="5318" xr:uid="{9CABFB66-FC16-4D31-A500-D5E8898239EB}"/>
    <cellStyle name="Normal 2 4" xfId="79" xr:uid="{6C82F276-D0D2-40B7-AE9E-77EA004AAC8E}"/>
    <cellStyle name="Normal 2 4 2" xfId="80" xr:uid="{5237764A-DC28-4CDE-A0D5-A8D1A9898484}"/>
    <cellStyle name="Normal 2 4 3" xfId="282" xr:uid="{3C748096-9DF5-45E1-AA42-CF2FEF2CE4B9}"/>
    <cellStyle name="Normal 2 4 3 2" xfId="4659" xr:uid="{186B0FBB-53A9-4A92-9441-052BCB463B3D}"/>
    <cellStyle name="Normal 2 4 3 3" xfId="4673" xr:uid="{245FA4A9-FCD6-4ADA-A3F3-D4C25BFD8A4A}"/>
    <cellStyle name="Normal 2 4 4" xfId="4554" xr:uid="{964A7115-B795-448A-B45D-72459CC640C2}"/>
    <cellStyle name="Normal 2 4 5" xfId="4754" xr:uid="{1CD1BE2C-78EE-4360-858B-10CDDB908919}"/>
    <cellStyle name="Normal 2 4 6" xfId="4752" xr:uid="{8CA4EEE7-10A7-47DF-BDBE-30B70037BD5C}"/>
    <cellStyle name="Normal 2 5" xfId="184" xr:uid="{090C544B-7D43-4043-A684-14C11E3F60D4}"/>
    <cellStyle name="Normal 2 5 2" xfId="284" xr:uid="{785A83AC-BC44-4C82-9574-668D0FBD001D}"/>
    <cellStyle name="Normal 2 5 2 2" xfId="2505" xr:uid="{ABC46606-6EAD-491A-BC16-9953EB424983}"/>
    <cellStyle name="Normal 2 5 3" xfId="283" xr:uid="{57CF4195-FC39-43F5-85B5-8C31AD631E68}"/>
    <cellStyle name="Normal 2 5 3 2" xfId="4586" xr:uid="{D2509A50-BF68-4455-85FF-52EE196008C3}"/>
    <cellStyle name="Normal 2 5 3 3" xfId="4746" xr:uid="{172954FB-A243-4E88-A25F-6EE532A9AF09}"/>
    <cellStyle name="Normal 2 5 3 4" xfId="5302" xr:uid="{8915D9B0-FF23-4B37-AC08-24BA4486CC7C}"/>
    <cellStyle name="Normal 2 5 3 4 2" xfId="5348" xr:uid="{A0C04E32-CC24-45E3-B7FD-83230207376D}"/>
    <cellStyle name="Normal 2 5 4" xfId="4660" xr:uid="{7775A25E-5B18-494E-8FB7-555808AB6425}"/>
    <cellStyle name="Normal 2 5 5" xfId="4615" xr:uid="{7BFCAC94-D290-49EF-B413-07D837508C62}"/>
    <cellStyle name="Normal 2 5 6" xfId="4614" xr:uid="{B3156575-92ED-4970-B909-F7F8DC191B89}"/>
    <cellStyle name="Normal 2 5 7" xfId="4749" xr:uid="{5880DD7D-25EC-4179-8F0B-26E259797978}"/>
    <cellStyle name="Normal 2 5 8" xfId="4719" xr:uid="{5C62EC05-F8FA-4A04-8494-AE1B29D1B952}"/>
    <cellStyle name="Normal 2 6" xfId="285" xr:uid="{9725B3A4-0B30-4A75-90DF-2C58EFF40073}"/>
    <cellStyle name="Normal 2 6 2" xfId="286" xr:uid="{0620203C-8FB1-4B22-9A89-ED65A2B2D9C4}"/>
    <cellStyle name="Normal 2 6 3" xfId="452" xr:uid="{FF5D65B5-871F-4061-B705-DBB180D5AC39}"/>
    <cellStyle name="Normal 2 6 3 2" xfId="5335" xr:uid="{C3DF7D91-DD40-4E46-93C6-905FBA4CB384}"/>
    <cellStyle name="Normal 2 6 4" xfId="4661" xr:uid="{4D951850-C55A-40E0-AC18-7D545D3F2B6C}"/>
    <cellStyle name="Normal 2 6 5" xfId="4612" xr:uid="{12618128-094C-4D58-A8A0-D6DB0E14BE21}"/>
    <cellStyle name="Normal 2 6 5 2" xfId="4710" xr:uid="{DA829259-738D-414C-A132-9E49C464E81B}"/>
    <cellStyle name="Normal 2 6 6" xfId="4598" xr:uid="{6EDFC960-4B2B-49B8-9DFD-50062D6A7CCF}"/>
    <cellStyle name="Normal 2 6 7" xfId="5322" xr:uid="{01985D01-C534-4F5D-B21A-9521DDEDDF3E}"/>
    <cellStyle name="Normal 2 6 8" xfId="5331" xr:uid="{E72119AA-92A2-483E-879A-A505189CAB26}"/>
    <cellStyle name="Normal 2 7" xfId="287" xr:uid="{E100464B-3AE2-4894-A1F5-2DC91040D92C}"/>
    <cellStyle name="Normal 2 7 2" xfId="4456" xr:uid="{D9CAA3E2-C834-4263-9A30-F2304BB8699D}"/>
    <cellStyle name="Normal 2 7 3" xfId="4662" xr:uid="{32CFFEDD-CA46-4B38-8DD8-B05B008B9B25}"/>
    <cellStyle name="Normal 2 7 4" xfId="5303" xr:uid="{9932D720-E6E4-4AFC-8BD5-E4B17F8858EA}"/>
    <cellStyle name="Normal 2 8" xfId="4508" xr:uid="{EC8B694D-8361-42CA-B9A3-739CB28D854A}"/>
    <cellStyle name="Normal 2 9" xfId="4653" xr:uid="{8358D8DE-3BE6-481A-8CB8-9DADCCBD6D69}"/>
    <cellStyle name="Normal 20" xfId="434" xr:uid="{FB9D8356-85AC-4947-BE7A-374A56FFEA24}"/>
    <cellStyle name="Normal 20 2" xfId="435" xr:uid="{D0DA11B0-96D9-4063-95F6-2115545B26D9}"/>
    <cellStyle name="Normal 20 2 2" xfId="436" xr:uid="{637EBC1F-55D2-41AC-9D5D-15AD2DBFC58F}"/>
    <cellStyle name="Normal 20 2 2 2" xfId="4425" xr:uid="{6220A348-3F98-4762-AFA2-C169B615CE9F}"/>
    <cellStyle name="Normal 20 2 2 3" xfId="4417" xr:uid="{DF13BF3B-E4F9-4AD8-BC86-BAA51F9C2129}"/>
    <cellStyle name="Normal 20 2 2 4" xfId="4582" xr:uid="{16CAACED-3E0A-4EED-9CAE-1CD02EFA692C}"/>
    <cellStyle name="Normal 20 2 2 5" xfId="4744" xr:uid="{714CDE88-8224-46C8-A08B-B1FD1580CE79}"/>
    <cellStyle name="Normal 20 2 3" xfId="4420" xr:uid="{6C2F2AA7-6401-48DE-9248-DFDCB048C647}"/>
    <cellStyle name="Normal 20 2 4" xfId="4416" xr:uid="{533A5D63-2A2E-46AE-AB2C-5A785B7F46D9}"/>
    <cellStyle name="Normal 20 2 5" xfId="4581" xr:uid="{A352A0DE-2AF0-49FE-B342-9F8A5CE05C23}"/>
    <cellStyle name="Normal 20 2 6" xfId="4743" xr:uid="{A9909568-5322-4668-AF0A-8EA8B51E6564}"/>
    <cellStyle name="Normal 20 3" xfId="1167" xr:uid="{7AA0D3C2-2510-4B83-8922-70E610D388F5}"/>
    <cellStyle name="Normal 20 3 2" xfId="4457" xr:uid="{24D542CA-F18B-4BFF-A245-4231D1A9FC1F}"/>
    <cellStyle name="Normal 20 4" xfId="4352" xr:uid="{8EA59CB3-E28F-42A6-8B9A-56FF3245D2DB}"/>
    <cellStyle name="Normal 20 4 2" xfId="4555" xr:uid="{EBF7FC6D-690E-4657-A272-153316CA50A4}"/>
    <cellStyle name="Normal 20 4 3" xfId="4736" xr:uid="{3448CA1A-A5F8-457E-ABA7-B147C6717BA4}"/>
    <cellStyle name="Normal 20 4 4" xfId="4711" xr:uid="{FBFC4247-8038-4AAC-A57F-BB8F65DD826F}"/>
    <cellStyle name="Normal 20 5" xfId="4433" xr:uid="{4C9DA170-185B-4EA2-AA4D-240BAB8C9BA0}"/>
    <cellStyle name="Normal 20 5 2" xfId="5328" xr:uid="{A30FDF94-65CF-4B36-B594-001041DD3706}"/>
    <cellStyle name="Normal 20 6" xfId="4587" xr:uid="{AE64F4D2-C03A-4FC7-9451-AE534D23264A}"/>
    <cellStyle name="Normal 20 7" xfId="4696" xr:uid="{5E0CC178-9726-4C3D-BACF-225F38C3AEA2}"/>
    <cellStyle name="Normal 20 8" xfId="4717" xr:uid="{36295ED9-4CF5-49F4-8B15-27CC171BDC21}"/>
    <cellStyle name="Normal 20 9" xfId="4716" xr:uid="{9C8D8EBA-951D-431B-A03F-AC34E71C5B6E}"/>
    <cellStyle name="Normal 21" xfId="437" xr:uid="{8158A659-F989-482A-BC42-1988E29776DC}"/>
    <cellStyle name="Normal 21 2" xfId="438" xr:uid="{62F4455A-58F9-422D-A35F-32B49AEBA447}"/>
    <cellStyle name="Normal 21 2 2" xfId="439" xr:uid="{3F5EBBA3-C1F0-418D-9CD2-35249A1C2508}"/>
    <cellStyle name="Normal 21 3" xfId="4353" xr:uid="{BE8A6720-B759-4E3E-9B62-F38FF2B637A8}"/>
    <cellStyle name="Normal 21 3 2" xfId="4459" xr:uid="{4F94B22E-EB48-4576-ABD7-C28D85116248}"/>
    <cellStyle name="Normal 21 3 2 2" xfId="5359" xr:uid="{E81BA71E-AF94-4B24-A2D6-9300BDD4BB86}"/>
    <cellStyle name="Normal 21 3 3" xfId="4458" xr:uid="{0A1DC65B-8A07-476C-ABF3-C3353F13C6B0}"/>
    <cellStyle name="Normal 21 4" xfId="4570" xr:uid="{208CAFD0-5E78-43F0-A017-20DBBF6E77A6}"/>
    <cellStyle name="Normal 21 4 2" xfId="5360" xr:uid="{EB7DCA11-6947-4C7E-9D25-116F5075A1FC}"/>
    <cellStyle name="Normal 21 5" xfId="4737" xr:uid="{8F2C6164-0CB1-4091-A4DE-98C5B8A8156E}"/>
    <cellStyle name="Normal 22" xfId="440" xr:uid="{6AE69627-451B-49BB-B44D-63EAEBE47F3C}"/>
    <cellStyle name="Normal 22 2" xfId="441" xr:uid="{CBC6B359-5E81-4912-86D7-B45D87D38BEF}"/>
    <cellStyle name="Normal 22 3" xfId="4310" xr:uid="{DAC6AEDD-0728-4A9F-93BE-CB0B4C48BCA6}"/>
    <cellStyle name="Normal 22 3 2" xfId="4354" xr:uid="{96AAB5CB-7186-4028-BFE8-C9BCCB2716F0}"/>
    <cellStyle name="Normal 22 3 2 2" xfId="4461" xr:uid="{F767F662-881A-4E83-9F55-9D84D4769635}"/>
    <cellStyle name="Normal 22 3 3" xfId="4460" xr:uid="{851C7F76-EA22-4676-9524-B352DC4079ED}"/>
    <cellStyle name="Normal 22 3 4" xfId="4691" xr:uid="{E64E9DD4-C592-4144-A0C2-49E6D5777B7E}"/>
    <cellStyle name="Normal 22 4" xfId="4313" xr:uid="{0DB63557-9420-4280-9A3C-59805E57BE25}"/>
    <cellStyle name="Normal 22 4 10" xfId="5357" xr:uid="{53BA1034-101E-4148-AB78-45BFC9B08EC0}"/>
    <cellStyle name="Normal 22 4 2" xfId="4431" xr:uid="{28410533-60FF-4906-8DDB-DB6F2CFFAF97}"/>
    <cellStyle name="Normal 22 4 3" xfId="4571" xr:uid="{515B44F8-06D0-404C-A701-1468E33B18EF}"/>
    <cellStyle name="Normal 22 4 3 2" xfId="4590" xr:uid="{3E4A1200-8560-4E43-B08A-4900836200F6}"/>
    <cellStyle name="Normal 22 4 3 3" xfId="4748" xr:uid="{7671EA6E-566D-45E9-9B23-CB3510E722A9}"/>
    <cellStyle name="Normal 22 4 3 4" xfId="5338" xr:uid="{BFC46FCB-10F3-4367-A10F-13E6CF246809}"/>
    <cellStyle name="Normal 22 4 3 5" xfId="5334" xr:uid="{5D6B8002-8B15-4F6A-A3CE-9316776DEEC2}"/>
    <cellStyle name="Normal 22 4 4" xfId="4692" xr:uid="{4877BC08-B773-4332-B4BD-9F284ABEECFB}"/>
    <cellStyle name="Normal 22 4 5" xfId="4604" xr:uid="{745AFB72-B75E-4E09-8F08-EDE4D62086F7}"/>
    <cellStyle name="Normal 22 4 6" xfId="4595" xr:uid="{6CF071A0-6526-49DF-8B2A-DD73002C16AC}"/>
    <cellStyle name="Normal 22 4 7" xfId="4594" xr:uid="{63103B64-E925-456F-921D-99B8E437DF35}"/>
    <cellStyle name="Normal 22 4 8" xfId="4593" xr:uid="{95C20DC4-4DDE-4384-95C7-C12B7EA10D91}"/>
    <cellStyle name="Normal 22 4 9" xfId="4592" xr:uid="{19BA48A5-231C-40E2-8F56-5D538E471F96}"/>
    <cellStyle name="Normal 22 5" xfId="4738" xr:uid="{83FEA547-33F2-4FF7-8249-F2DF1C607585}"/>
    <cellStyle name="Normal 23" xfId="442" xr:uid="{FF01D74D-C34A-4871-BE90-221982B121D4}"/>
    <cellStyle name="Normal 23 2" xfId="2500" xr:uid="{5F33F49E-FF47-4ADE-806F-DCDB9EE7F603}"/>
    <cellStyle name="Normal 23 2 2" xfId="4356" xr:uid="{B5164A44-FA45-4B78-BD1E-9FEA135AA4F8}"/>
    <cellStyle name="Normal 23 2 2 2" xfId="4751" xr:uid="{F1D6253B-1AAD-4658-9F74-6110319F4858}"/>
    <cellStyle name="Normal 23 2 2 3" xfId="4693" xr:uid="{C5D7216B-A975-48EB-B0A2-023B55202160}"/>
    <cellStyle name="Normal 23 2 2 4" xfId="4663" xr:uid="{61778611-B707-4631-919F-D4A033552EB6}"/>
    <cellStyle name="Normal 23 2 3" xfId="4605" xr:uid="{D519ADE6-3B2A-4363-AF1A-58949F1E8931}"/>
    <cellStyle name="Normal 23 2 4" xfId="4712" xr:uid="{9B07230E-22E5-474A-A664-8F3077223FB1}"/>
    <cellStyle name="Normal 23 2 5" xfId="5368" xr:uid="{56D86C25-1CCC-41A4-A1F3-408C1FDCE638}"/>
    <cellStyle name="Normal 23 3" xfId="4426" xr:uid="{D8A7DC6C-8C18-4F46-BF5B-4E6CE0DCD803}"/>
    <cellStyle name="Normal 23 4" xfId="4355" xr:uid="{C2B9BC59-A766-4B64-A0C2-2BC58A445ECB}"/>
    <cellStyle name="Normal 23 5" xfId="4572" xr:uid="{2C2CD8AF-821C-4F56-AA61-9CAC203349E6}"/>
    <cellStyle name="Normal 23 6" xfId="4739" xr:uid="{72A43069-8AA0-4EE0-94DB-E8BBDD8B14BC}"/>
    <cellStyle name="Normal 23 7" xfId="5367" xr:uid="{538AE198-5215-4172-8A4A-30BE23E22708}"/>
    <cellStyle name="Normal 24" xfId="443" xr:uid="{B8611F8B-C8E3-4AD5-9A51-066D60DBF95D}"/>
    <cellStyle name="Normal 24 2" xfId="444" xr:uid="{9A0670AD-5B47-4F31-BF66-291ACF43FFE1}"/>
    <cellStyle name="Normal 24 2 2" xfId="4428" xr:uid="{FF05E28D-CF6F-4DAC-B2E0-1F6176E10823}"/>
    <cellStyle name="Normal 24 2 3" xfId="4358" xr:uid="{02A4EEFE-EE56-42F5-8B2A-74D9D26F8B00}"/>
    <cellStyle name="Normal 24 2 4" xfId="4574" xr:uid="{919DFB8C-0871-461A-A26E-2099FF8BB7BE}"/>
    <cellStyle name="Normal 24 2 5" xfId="4741" xr:uid="{43674F8D-3CC4-423F-B678-4AD3055D5328}"/>
    <cellStyle name="Normal 24 3" xfId="4427" xr:uid="{35933C00-CEB7-4F2E-8855-33691645D053}"/>
    <cellStyle name="Normal 24 4" xfId="4357" xr:uid="{CF5A76D9-A4CF-4A7C-8124-283BD5668DD4}"/>
    <cellStyle name="Normal 24 5" xfId="4573" xr:uid="{FD98328D-94AA-45BB-BDD0-AC74816580EF}"/>
    <cellStyle name="Normal 24 6" xfId="4740" xr:uid="{54B9B4E9-7003-496A-9273-A13732F713B2}"/>
    <cellStyle name="Normal 25" xfId="451" xr:uid="{768962DA-3137-4DE2-9AFD-8E87C5ABE407}"/>
    <cellStyle name="Normal 25 2" xfId="4360" xr:uid="{3FEEE9DC-FF9C-43F0-9818-A4AACC83D675}"/>
    <cellStyle name="Normal 25 2 2" xfId="5337" xr:uid="{11BC8C9C-C491-4932-9311-4567DCA66E28}"/>
    <cellStyle name="Normal 25 3" xfId="4429" xr:uid="{D88DCA3D-5226-40FF-A410-A7789F34252A}"/>
    <cellStyle name="Normal 25 4" xfId="4359" xr:uid="{17B30963-BF91-4FF9-B763-FAA6C3FB0ED8}"/>
    <cellStyle name="Normal 25 5" xfId="4575" xr:uid="{F8B57DF1-37B8-42C4-90FA-DE620B36F24D}"/>
    <cellStyle name="Normal 25 5 2" xfId="5365" xr:uid="{6E2A459E-91C2-49BB-A50F-FAE0E96D780C}"/>
    <cellStyle name="Normal 26" xfId="2498" xr:uid="{3B6C3EBC-FFBE-4E13-B395-43B4334B5D3D}"/>
    <cellStyle name="Normal 26 2" xfId="2499" xr:uid="{20310602-5F4C-4183-97FA-13ACFC33C1B9}"/>
    <cellStyle name="Normal 26 2 2" xfId="4362" xr:uid="{D4094421-5DAF-4783-8E4B-3351F51C745F}"/>
    <cellStyle name="Normal 26 3" xfId="4361" xr:uid="{2AACA017-8D0F-4D72-810A-C7550D7D66EF}"/>
    <cellStyle name="Normal 26 3 2" xfId="4436" xr:uid="{E3564B2F-041C-4500-88F2-04833442E502}"/>
    <cellStyle name="Normal 27" xfId="2507" xr:uid="{D215C2D3-53E2-4548-A8BA-1DEE9CD532E4}"/>
    <cellStyle name="Normal 27 2" xfId="4364" xr:uid="{D28E9049-5EEA-4E62-A68F-F1D029984DC4}"/>
    <cellStyle name="Normal 27 3" xfId="4363" xr:uid="{3A4C39CD-8D04-43E2-A8E8-3D963D694E76}"/>
    <cellStyle name="Normal 27 4" xfId="4599" xr:uid="{47C232D9-2551-48CE-833D-614F49740849}"/>
    <cellStyle name="Normal 27 5" xfId="5320" xr:uid="{4ED92C75-76BB-4117-BB47-3443DBCD30B1}"/>
    <cellStyle name="Normal 27 6" xfId="4589" xr:uid="{01DAD485-9382-46F9-BC56-0C7F3C78C2F0}"/>
    <cellStyle name="Normal 27 7" xfId="5332" xr:uid="{9738EDD5-163F-4856-8D44-CBBFE1CF25E2}"/>
    <cellStyle name="Normal 28" xfId="4365" xr:uid="{B33E6114-003E-4357-939F-E43D47F9C216}"/>
    <cellStyle name="Normal 28 2" xfId="4366" xr:uid="{A9146EFB-8C20-4C4E-9B8F-6A66BD957EF9}"/>
    <cellStyle name="Normal 28 3" xfId="4367" xr:uid="{49D52A6C-C09D-4D32-B55D-13EF42614D2B}"/>
    <cellStyle name="Normal 29" xfId="4368" xr:uid="{4E5A0F91-043A-4529-94FA-64116EAF5CA6}"/>
    <cellStyle name="Normal 29 2" xfId="4369" xr:uid="{E2279728-9A06-490A-9917-7ADF44E2FD4F}"/>
    <cellStyle name="Normal 3" xfId="2" xr:uid="{665067A7-73F8-4B7E-BFD2-7BB3B9468366}"/>
    <cellStyle name="Normal 3 2" xfId="81" xr:uid="{EFDA18B6-7754-4633-A83A-537CA0D18F5A}"/>
    <cellStyle name="Normal 3 2 2" xfId="82" xr:uid="{96D73945-3D3C-4B4F-9E5D-486B95BECA08}"/>
    <cellStyle name="Normal 3 2 2 2" xfId="288" xr:uid="{2417BBF1-B18A-4DED-859E-112BD5A7593E}"/>
    <cellStyle name="Normal 3 2 2 2 2" xfId="4665" xr:uid="{4EE57958-01B6-4E3A-A00D-989E8BDCE049}"/>
    <cellStyle name="Normal 3 2 2 3" xfId="4556" xr:uid="{44247F31-0730-498D-9CCA-073C2862E04C}"/>
    <cellStyle name="Normal 3 2 3" xfId="83" xr:uid="{15023AD6-CFC4-4141-93F2-0024EB05CEED}"/>
    <cellStyle name="Normal 3 2 3 2" xfId="5373" xr:uid="{B11026D9-36D3-4CB1-9046-B561B7FDD6B3}"/>
    <cellStyle name="Normal 3 2 4" xfId="289" xr:uid="{4F630175-2878-450D-8597-54912C51A78F}"/>
    <cellStyle name="Normal 3 2 4 2" xfId="4666" xr:uid="{21C263A3-3E13-4645-8197-1EB4012676CF}"/>
    <cellStyle name="Normal 3 2 5" xfId="2506" xr:uid="{10F9F5F1-3253-450F-8A8F-FE60E9D7C21F}"/>
    <cellStyle name="Normal 3 2 5 2" xfId="4509" xr:uid="{07D796CE-0A81-4BD5-ADEA-EBF9886FF9E8}"/>
    <cellStyle name="Normal 3 2 5 3" xfId="5304" xr:uid="{147CD624-461F-4B6D-9447-A21F42F1C7EC}"/>
    <cellStyle name="Normal 3 3" xfId="84" xr:uid="{3A53BADE-2DF3-4843-9657-37BF62806281}"/>
    <cellStyle name="Normal 3 3 2" xfId="290" xr:uid="{D8EC5C76-285D-483A-9BDB-ED93DE09E59E}"/>
    <cellStyle name="Normal 3 3 2 2" xfId="4667" xr:uid="{1EE25366-A0B1-493C-A7D1-F77F99F9925A}"/>
    <cellStyle name="Normal 3 3 3" xfId="4557" xr:uid="{7C912CBD-6074-4792-BC11-45787FB963EA}"/>
    <cellStyle name="Normal 3 4" xfId="85" xr:uid="{BCC4F8D5-1FD2-4FA8-85C2-DBC2AA2159B5}"/>
    <cellStyle name="Normal 3 4 2" xfId="2502" xr:uid="{7F58E29F-E2AD-4060-AF85-9898C1E92834}"/>
    <cellStyle name="Normal 3 4 2 2" xfId="4668" xr:uid="{79ACDF7B-58B4-4BD6-AB8F-33608E1329B4}"/>
    <cellStyle name="Normal 3 4 2 3" xfId="5366" xr:uid="{9B1A55C6-B88B-4CDA-91A0-7CCFE0751A04}"/>
    <cellStyle name="Normal 3 4 3" xfId="5341" xr:uid="{8104765B-9F71-4233-9A33-355A75E12C4F}"/>
    <cellStyle name="Normal 3 5" xfId="2501" xr:uid="{C17DDF47-AF62-4787-B5C6-F464823E0EC8}"/>
    <cellStyle name="Normal 3 5 2" xfId="4669" xr:uid="{6E3FF30C-F181-4955-B316-76B6A144C84B}"/>
    <cellStyle name="Normal 3 5 3" xfId="4745" xr:uid="{3B89DD9F-3A8E-4613-BFBC-8245C17E1E5E}"/>
    <cellStyle name="Normal 3 5 4" xfId="4713" xr:uid="{9E45057A-2607-4E66-8788-A3B1D02566AE}"/>
    <cellStyle name="Normal 3 6" xfId="4664" xr:uid="{608E7C98-8B1F-43D4-92C6-67EBB98AA50A}"/>
    <cellStyle name="Normal 3 6 2" xfId="5336" xr:uid="{CAB388F1-0317-43E3-A7D1-C6D816C71F94}"/>
    <cellStyle name="Normal 3 6 2 2" xfId="5333" xr:uid="{A6B8FA52-2E1C-4C03-9405-ADDF3D068D6A}"/>
    <cellStyle name="Normal 3 6 3" xfId="5344" xr:uid="{5B292D0C-AE49-4950-BFB1-03AFC38504D6}"/>
    <cellStyle name="Normal 30" xfId="4370" xr:uid="{B6DECA62-96A1-409E-9569-A4FF71B0883D}"/>
    <cellStyle name="Normal 30 2" xfId="4371" xr:uid="{91825220-B57A-4C51-A952-219DDD5A3AF3}"/>
    <cellStyle name="Normal 31" xfId="4372" xr:uid="{C0B75495-DFB5-480B-BA16-A818D1447BD9}"/>
    <cellStyle name="Normal 31 2" xfId="4373" xr:uid="{91C81EF4-AC9E-4D4C-A9D7-CA66166CCA0C}"/>
    <cellStyle name="Normal 32" xfId="4374" xr:uid="{B42A89DB-1DA2-4651-9342-F13C5D78D790}"/>
    <cellStyle name="Normal 33" xfId="4375" xr:uid="{56D0478D-7006-407F-A720-1C8A02109B47}"/>
    <cellStyle name="Normal 33 2" xfId="4376" xr:uid="{A4AD813B-282F-4635-99CB-CEBBFFF9F86B}"/>
    <cellStyle name="Normal 34" xfId="4377" xr:uid="{77DD08DC-75D2-40AC-B848-84A2E2F93872}"/>
    <cellStyle name="Normal 34 2" xfId="4378" xr:uid="{BDB9F615-3D16-4E36-B59C-840485E88272}"/>
    <cellStyle name="Normal 35" xfId="4379" xr:uid="{22ED182C-43DE-4812-B948-70C67C45B7B4}"/>
    <cellStyle name="Normal 35 2" xfId="4380" xr:uid="{3E260C51-876A-4FE1-8F0F-0B24A8B174C2}"/>
    <cellStyle name="Normal 36" xfId="4381" xr:uid="{1530A8D7-21D4-432C-92DD-8D0C1B4F7A9C}"/>
    <cellStyle name="Normal 36 2" xfId="4382" xr:uid="{EE8CF975-83FB-43A9-8AC3-A22405A844C9}"/>
    <cellStyle name="Normal 37" xfId="4383" xr:uid="{CF052345-19BD-4491-A859-659A84B8B159}"/>
    <cellStyle name="Normal 37 2" xfId="4384" xr:uid="{5B4552C9-90F9-4E38-BCC3-6C482AC769CE}"/>
    <cellStyle name="Normal 38" xfId="4385" xr:uid="{24A37A65-CE5A-4227-BC43-F856CFB96746}"/>
    <cellStyle name="Normal 38 2" xfId="4386" xr:uid="{CFD9F70C-4B9C-4E19-91AC-3BA1634AB566}"/>
    <cellStyle name="Normal 39" xfId="4387" xr:uid="{02829158-41D2-4C77-8A77-58707AAFCE5C}"/>
    <cellStyle name="Normal 39 2" xfId="4388" xr:uid="{EC31B0B2-67AF-493A-AD1C-521E7CAFA3CD}"/>
    <cellStyle name="Normal 39 2 2" xfId="4389" xr:uid="{91CCC9F2-E196-4546-B34B-F5372325278B}"/>
    <cellStyle name="Normal 39 3" xfId="4390" xr:uid="{52DC85A6-D246-4499-9E4A-AFB25CAD2E72}"/>
    <cellStyle name="Normal 4" xfId="86" xr:uid="{77FCDFA3-B9A0-4C04-A935-AA0DD7B5AA32}"/>
    <cellStyle name="Normal 4 2" xfId="87" xr:uid="{FFCBF99D-67D3-4144-9DF2-A0231CC6E945}"/>
    <cellStyle name="Normal 4 2 2" xfId="88" xr:uid="{8C1363EA-5215-4A42-BC12-63CC97C7E2E7}"/>
    <cellStyle name="Normal 4 2 2 2" xfId="445" xr:uid="{CDDC7959-532B-48FC-A714-109CC145C1AD}"/>
    <cellStyle name="Normal 4 2 2 3" xfId="2807" xr:uid="{EDCB21F0-418C-4A21-830F-2CE90F2B974F}"/>
    <cellStyle name="Normal 4 2 2 4" xfId="2808" xr:uid="{E45D3E3B-37D2-4494-8B4D-59DE2ECBE4C8}"/>
    <cellStyle name="Normal 4 2 2 4 2" xfId="2809" xr:uid="{9CDF2321-8269-4414-B52D-2DB81CB3A244}"/>
    <cellStyle name="Normal 4 2 2 4 3" xfId="2810" xr:uid="{BA0D7D8E-8FFB-49D7-94AD-91BE138E6C61}"/>
    <cellStyle name="Normal 4 2 2 4 3 2" xfId="2811" xr:uid="{47275F08-AF27-4309-A237-561CCF8D5FBE}"/>
    <cellStyle name="Normal 4 2 2 4 3 3" xfId="4312" xr:uid="{EDC0B1B6-E4D4-4359-A637-C9B15F326A45}"/>
    <cellStyle name="Normal 4 2 3" xfId="2493" xr:uid="{C7B163BA-0896-4DB5-A0D7-B9E6C3F90343}"/>
    <cellStyle name="Normal 4 2 3 2" xfId="2504" xr:uid="{537BA162-054E-4760-9AC7-6959E0A9F90E}"/>
    <cellStyle name="Normal 4 2 3 2 2" xfId="4462" xr:uid="{BA3A38A3-398C-4DD4-A07C-C5F8061F8597}"/>
    <cellStyle name="Normal 4 2 3 2 3" xfId="5347" xr:uid="{F2960269-F97C-45FB-A2D3-62DB5485B7FF}"/>
    <cellStyle name="Normal 4 2 3 3" xfId="4463" xr:uid="{2099DE1B-9532-45AB-9DDA-A456130FCCD3}"/>
    <cellStyle name="Normal 4 2 3 3 2" xfId="4464" xr:uid="{1433CF53-26CD-4EA1-99EB-16123A876145}"/>
    <cellStyle name="Normal 4 2 3 4" xfId="4465" xr:uid="{43826948-F126-444F-BE38-5D573F93129F}"/>
    <cellStyle name="Normal 4 2 3 5" xfId="4466" xr:uid="{4F095CBF-7052-4539-BBCC-1EDD0BEBC740}"/>
    <cellStyle name="Normal 4 2 4" xfId="2494" xr:uid="{F4B0C9E5-3492-41FB-AE5E-E69C0501E74B}"/>
    <cellStyle name="Normal 4 2 4 2" xfId="4392" xr:uid="{807F9BAC-B14C-4076-B6DB-277FCDD9F0E5}"/>
    <cellStyle name="Normal 4 2 4 2 2" xfId="4467" xr:uid="{44E2FB4B-856A-4C88-8F8B-9D087AB6B13F}"/>
    <cellStyle name="Normal 4 2 4 2 3" xfId="4694" xr:uid="{BC5D379E-F384-4359-BD4B-E76BE59CF219}"/>
    <cellStyle name="Normal 4 2 4 2 4" xfId="4613" xr:uid="{82F64184-1172-4F93-B9A8-EDC1CB00D4B2}"/>
    <cellStyle name="Normal 4 2 4 3" xfId="4576" xr:uid="{7B8B8D60-5B25-4332-B2AD-6653C7035F5F}"/>
    <cellStyle name="Normal 4 2 4 4" xfId="4714" xr:uid="{3CF67483-1C22-4191-8217-14AB97B6064C}"/>
    <cellStyle name="Normal 4 2 5" xfId="1168" xr:uid="{F63B244C-0BF5-42D7-A571-DEF13F7F261F}"/>
    <cellStyle name="Normal 4 2 6" xfId="4558" xr:uid="{42E3B987-59A5-43E9-B650-7440048FA6CD}"/>
    <cellStyle name="Normal 4 2 7" xfId="5351" xr:uid="{DDFB141E-9667-4302-8F2D-4495910C07F3}"/>
    <cellStyle name="Normal 4 3" xfId="528" xr:uid="{7C885353-B24B-40B5-BDD5-037098B12A28}"/>
    <cellStyle name="Normal 4 3 2" xfId="1170" xr:uid="{85212F3F-4177-460C-9978-325E675A9AA7}"/>
    <cellStyle name="Normal 4 3 2 2" xfId="1171" xr:uid="{2E6843D9-CB9E-479D-B27C-DC5E7F192C02}"/>
    <cellStyle name="Normal 4 3 2 3" xfId="1172" xr:uid="{D6FD97F0-D5E5-4047-A54D-5D3DE528A2C9}"/>
    <cellStyle name="Normal 4 3 3" xfId="1169" xr:uid="{7E303E2F-8EFA-4883-9FE5-435C5088BE04}"/>
    <cellStyle name="Normal 4 3 3 2" xfId="4434" xr:uid="{50FE1D9A-5AF1-4151-9BC5-97461DC27706}"/>
    <cellStyle name="Normal 4 3 4" xfId="2812" xr:uid="{36333EAA-65FD-4CD8-A264-0B0CC209F48C}"/>
    <cellStyle name="Normal 4 3 4 2" xfId="5363" xr:uid="{374BA059-FDB1-4596-A08F-57E80448B40E}"/>
    <cellStyle name="Normal 4 3 5" xfId="2813" xr:uid="{D141D02F-C7F1-4492-A307-08B778E36737}"/>
    <cellStyle name="Normal 4 3 5 2" xfId="2814" xr:uid="{3FB1865B-F5E0-43A1-BA4D-11FAA406C4F5}"/>
    <cellStyle name="Normal 4 3 5 3" xfId="2815" xr:uid="{A005035B-1B03-42BF-A2E2-7CDA602BE3CE}"/>
    <cellStyle name="Normal 4 3 5 3 2" xfId="2816" xr:uid="{A878B6FE-09AA-47EF-8073-D1FE65E288AB}"/>
    <cellStyle name="Normal 4 3 5 3 3" xfId="4311" xr:uid="{DE30CF1E-21D0-4648-9D10-CC0BA44A9358}"/>
    <cellStyle name="Normal 4 3 6" xfId="4314" xr:uid="{09E7F1F2-9E00-4AD8-B204-32247F097592}"/>
    <cellStyle name="Normal 4 3 7" xfId="5346" xr:uid="{73177B47-E3FC-4D4E-A310-CCE8E9BB7F2B}"/>
    <cellStyle name="Normal 4 4" xfId="453" xr:uid="{27FB4786-A5A4-4889-834E-9DE6CCDA805A}"/>
    <cellStyle name="Normal 4 4 2" xfId="2495" xr:uid="{3CE26EA8-8112-45AE-A56E-17978FF4CD3A}"/>
    <cellStyle name="Normal 4 4 2 2" xfId="5355" xr:uid="{E7F69BEB-9671-4E95-9D7A-F1FAE32034D7}"/>
    <cellStyle name="Normal 4 4 3" xfId="2503" xr:uid="{B795CE04-D3CA-4FC1-8B6C-78C9E990057B}"/>
    <cellStyle name="Normal 4 4 3 2" xfId="4317" xr:uid="{D08FD57D-B13D-4FAF-AF7C-0BF551F96906}"/>
    <cellStyle name="Normal 4 4 3 3" xfId="4316" xr:uid="{67CD0B67-B3B2-4BB6-A858-371ACF77787B}"/>
    <cellStyle name="Normal 4 4 4" xfId="4747" xr:uid="{0EDEB24E-3272-445F-83C3-85D3E850BA86}"/>
    <cellStyle name="Normal 4 4 4 2" xfId="5364" xr:uid="{5858366C-EF95-4887-ADF2-870A6870637B}"/>
    <cellStyle name="Normal 4 4 5" xfId="5345" xr:uid="{B57FB5D7-974F-489F-BF00-5CA9239DB85C}"/>
    <cellStyle name="Normal 4 5" xfId="2496" xr:uid="{65F9A6DF-DDDB-4C24-80F8-546CAAED144F}"/>
    <cellStyle name="Normal 4 5 2" xfId="4391" xr:uid="{3DC9EB7C-895E-4141-BB64-FE62EF7974D5}"/>
    <cellStyle name="Normal 4 6" xfId="2497" xr:uid="{65B95271-43CA-4073-B414-E9DC36CAC433}"/>
    <cellStyle name="Normal 4 7" xfId="900" xr:uid="{DF3B1D58-A66C-43DE-ACD6-ECD1DA4175C1}"/>
    <cellStyle name="Normal 4 8" xfId="5350" xr:uid="{F5B8649F-12BE-4F75-9F25-C1F633083D00}"/>
    <cellStyle name="Normal 40" xfId="4393" xr:uid="{FDCB13D6-D474-432F-9B87-7A59251F3ED8}"/>
    <cellStyle name="Normal 40 2" xfId="4394" xr:uid="{E08EC6EF-460C-4842-8AE8-133228952565}"/>
    <cellStyle name="Normal 40 2 2" xfId="4395" xr:uid="{4EB0DA16-3529-4E16-8F2C-ED0012B762AF}"/>
    <cellStyle name="Normal 40 3" xfId="4396" xr:uid="{3782E61C-104C-4CAE-9799-6866C61958E2}"/>
    <cellStyle name="Normal 41" xfId="4397" xr:uid="{B49C2049-27D3-4568-9293-EF134B6DE89B}"/>
    <cellStyle name="Normal 41 2" xfId="4398" xr:uid="{E53907B6-0D54-487E-95BF-A8BBAE640923}"/>
    <cellStyle name="Normal 42" xfId="4399" xr:uid="{1D6EBF7E-3C7F-415D-A373-0213999449CA}"/>
    <cellStyle name="Normal 42 2" xfId="4400" xr:uid="{9232CC26-96D1-4720-9A16-86EEAF81E23C}"/>
    <cellStyle name="Normal 43" xfId="4401" xr:uid="{E70C894B-A521-4E0A-8CE5-2FE80D9E2DB1}"/>
    <cellStyle name="Normal 43 2" xfId="4402" xr:uid="{F3FF8E10-D64E-470A-A34E-D331677ABA9E}"/>
    <cellStyle name="Normal 44" xfId="4412" xr:uid="{023C821E-7475-46A9-B3D5-87C89707C637}"/>
    <cellStyle name="Normal 44 2" xfId="4413" xr:uid="{C6D6E850-48B5-4083-B25D-E06BF0783629}"/>
    <cellStyle name="Normal 45" xfId="4674" xr:uid="{4A1A7FC1-3D5D-4399-B97E-63B3223B70BD}"/>
    <cellStyle name="Normal 45 2" xfId="5324" xr:uid="{3F0C07E7-8012-45AF-B074-5EF84CEC3842}"/>
    <cellStyle name="Normal 45 3" xfId="5323" xr:uid="{FB881752-CB7A-4B09-A714-31B770DA1CC5}"/>
    <cellStyle name="Normal 5" xfId="89" xr:uid="{5D005461-9702-436F-80DC-ACD892138859}"/>
    <cellStyle name="Normal 5 10" xfId="291" xr:uid="{50DDECC4-CBE1-4357-9EDD-E5C1306A5757}"/>
    <cellStyle name="Normal 5 10 2" xfId="529" xr:uid="{21ED22BA-1787-4BA8-9207-F82C3C3B99D8}"/>
    <cellStyle name="Normal 5 10 2 2" xfId="1173" xr:uid="{5097B954-ECDA-480B-9EC2-CA943C932725}"/>
    <cellStyle name="Normal 5 10 2 3" xfId="2817" xr:uid="{07491874-890F-4231-BAAE-2ADBCAFFFB69}"/>
    <cellStyle name="Normal 5 10 2 4" xfId="2818" xr:uid="{FB1A3642-5F48-47FF-BA30-E65FF36DBADB}"/>
    <cellStyle name="Normal 5 10 3" xfId="1174" xr:uid="{0D58B2E4-8FCE-47E3-B5A7-3873E1B525FF}"/>
    <cellStyle name="Normal 5 10 3 2" xfId="2819" xr:uid="{42B6A03C-03CE-4943-9B08-0FADB4F2C6D1}"/>
    <cellStyle name="Normal 5 10 3 3" xfId="2820" xr:uid="{70618CC0-F217-4364-AA7A-DC55C8DE5FFD}"/>
    <cellStyle name="Normal 5 10 3 4" xfId="2821" xr:uid="{EDCE31FD-A429-47D0-9EF3-E4473E65881D}"/>
    <cellStyle name="Normal 5 10 4" xfId="2822" xr:uid="{4C7E46A1-B7C7-413D-8763-00F7A7ABECC4}"/>
    <cellStyle name="Normal 5 10 5" xfId="2823" xr:uid="{BD50B528-4BB2-4E27-B309-9CDB6D3DFC0A}"/>
    <cellStyle name="Normal 5 10 6" xfId="2824" xr:uid="{4C9BB0F4-E112-4571-A657-B3A826C4DF31}"/>
    <cellStyle name="Normal 5 11" xfId="292" xr:uid="{DDC82DF6-C07B-4E45-8992-A65509C3252D}"/>
    <cellStyle name="Normal 5 11 2" xfId="1175" xr:uid="{E8199D51-6D99-4230-829E-DEDE69645FFA}"/>
    <cellStyle name="Normal 5 11 2 2" xfId="2825" xr:uid="{70B85A6A-2541-494D-86BA-D24B62CCFC16}"/>
    <cellStyle name="Normal 5 11 2 2 2" xfId="4403" xr:uid="{2652EDA1-7BFC-4098-AE2A-B4A9C38D10DF}"/>
    <cellStyle name="Normal 5 11 2 2 3" xfId="4681" xr:uid="{B9EE1048-043F-4C7D-87F1-7C76A5055CFA}"/>
    <cellStyle name="Normal 5 11 2 3" xfId="2826" xr:uid="{D8719738-8D64-4825-BAB7-995F6F8EF280}"/>
    <cellStyle name="Normal 5 11 2 4" xfId="2827" xr:uid="{EDDA6794-B50D-4E50-97A5-2164F386BE36}"/>
    <cellStyle name="Normal 5 11 3" xfId="2828" xr:uid="{9E70773C-4C7F-4DDD-B4FB-3F023483E8D5}"/>
    <cellStyle name="Normal 5 11 3 2" xfId="5340" xr:uid="{89125FBB-CB0D-4DCC-82E2-952059239A33}"/>
    <cellStyle name="Normal 5 11 4" xfId="2829" xr:uid="{79C0EE04-FA43-4264-80D8-D8B8444251CB}"/>
    <cellStyle name="Normal 5 11 4 2" xfId="4577" xr:uid="{609BFDB2-1144-496A-8CED-6EBD5D906AA0}"/>
    <cellStyle name="Normal 5 11 4 3" xfId="4682" xr:uid="{8B0F7B91-40D9-4B8A-A54A-3D4FDAC10D41}"/>
    <cellStyle name="Normal 5 11 4 4" xfId="4606" xr:uid="{2EA1379F-E620-4E88-B1BA-9FD92A985D4C}"/>
    <cellStyle name="Normal 5 11 5" xfId="2830" xr:uid="{69FE3F5E-DE4C-42D2-AA6B-36572BF264E4}"/>
    <cellStyle name="Normal 5 12" xfId="1176" xr:uid="{9FE79E5C-E783-4FD9-98D9-26D167BCCA24}"/>
    <cellStyle name="Normal 5 12 2" xfId="2831" xr:uid="{1FBFF7F4-C31F-43A1-9A7A-289C4D8B5480}"/>
    <cellStyle name="Normal 5 12 3" xfId="2832" xr:uid="{B2B7BC5B-9743-468C-8C9F-9D02944371E3}"/>
    <cellStyle name="Normal 5 12 4" xfId="2833" xr:uid="{A1D27992-5BCA-409C-B6A5-32D13AC78E55}"/>
    <cellStyle name="Normal 5 13" xfId="901" xr:uid="{616CAA36-9D1B-46BC-A4FC-7C4EE94F2E63}"/>
    <cellStyle name="Normal 5 13 2" xfId="2834" xr:uid="{780469B4-E05A-4492-AB99-F50D685D8474}"/>
    <cellStyle name="Normal 5 13 3" xfId="2835" xr:uid="{BB0A77EC-399C-4D64-9A8E-79089FEFEACD}"/>
    <cellStyle name="Normal 5 13 4" xfId="2836" xr:uid="{6BCC21E6-D12F-4E82-9BC5-25C2F9A3192F}"/>
    <cellStyle name="Normal 5 14" xfId="2837" xr:uid="{54A53CE2-0838-4A42-87FC-420F1D5F1D47}"/>
    <cellStyle name="Normal 5 14 2" xfId="2838" xr:uid="{2C3EA9AC-E322-4554-A88C-008FF72AE822}"/>
    <cellStyle name="Normal 5 15" xfId="2839" xr:uid="{D124C1CA-FDC0-4688-AF77-A6AEA26E80CC}"/>
    <cellStyle name="Normal 5 16" xfId="2840" xr:uid="{C86BC434-6E6D-4DFE-B8A9-7193558FD1F0}"/>
    <cellStyle name="Normal 5 17" xfId="2841" xr:uid="{EEFE60B5-F35E-44A5-B93B-31049BA2D71C}"/>
    <cellStyle name="Normal 5 18" xfId="5361" xr:uid="{90C5AC62-25B1-482F-BDC4-569A7436054F}"/>
    <cellStyle name="Normal 5 2" xfId="90" xr:uid="{FB2955ED-EE79-4AFB-8548-15AA8C38EEF1}"/>
    <cellStyle name="Normal 5 2 2" xfId="187" xr:uid="{99446AB6-4F00-4715-87E9-BB0473ED3CE7}"/>
    <cellStyle name="Normal 5 2 2 2" xfId="188" xr:uid="{E8552891-BD2E-40B8-A429-454BB2F4F382}"/>
    <cellStyle name="Normal 5 2 2 2 2" xfId="189" xr:uid="{5CC1900C-CCBF-4FC8-97A9-80347085B7B9}"/>
    <cellStyle name="Normal 5 2 2 2 2 2" xfId="190" xr:uid="{DE423F08-6D70-408F-813A-D64C6925F180}"/>
    <cellStyle name="Normal 5 2 2 2 3" xfId="191" xr:uid="{B1F384FC-8920-4C1D-BCBF-9A053A3D60CF}"/>
    <cellStyle name="Normal 5 2 2 2 4" xfId="4670" xr:uid="{F8B416EF-C46F-4901-BE64-23D1C22C277F}"/>
    <cellStyle name="Normal 5 2 2 2 5" xfId="5300" xr:uid="{BFB68E44-244F-48DC-97B9-67DB88BCCA91}"/>
    <cellStyle name="Normal 5 2 2 3" xfId="192" xr:uid="{E5261451-9458-4988-9B92-D7A04F6444DD}"/>
    <cellStyle name="Normal 5 2 2 3 2" xfId="193" xr:uid="{00029718-017D-42D0-8565-F3795D944177}"/>
    <cellStyle name="Normal 5 2 2 4" xfId="194" xr:uid="{F8111982-0B56-477B-8DD0-A97B99CF94CB}"/>
    <cellStyle name="Normal 5 2 2 5" xfId="293" xr:uid="{F95151B2-79B4-41EF-A03F-CFB1C49D3E9E}"/>
    <cellStyle name="Normal 5 2 2 6" xfId="4596" xr:uid="{E34F6462-4834-49F1-9505-80F8F1D102C2}"/>
    <cellStyle name="Normal 5 2 2 7" xfId="5329" xr:uid="{8AADC76E-F22B-4081-AE39-5253A243EB21}"/>
    <cellStyle name="Normal 5 2 3" xfId="195" xr:uid="{073D68B1-08EA-4E04-AF13-441C7FD3B7DC}"/>
    <cellStyle name="Normal 5 2 3 2" xfId="196" xr:uid="{DB266BF6-2E6D-4670-840E-612EDAE9B7C6}"/>
    <cellStyle name="Normal 5 2 3 2 2" xfId="197" xr:uid="{DD31C194-E9CA-461B-B062-89988676720B}"/>
    <cellStyle name="Normal 5 2 3 2 3" xfId="4559" xr:uid="{DBA3904C-BB46-4215-81E7-A1120AA1A1B8}"/>
    <cellStyle name="Normal 5 2 3 2 4" xfId="5301" xr:uid="{4D5786BB-8847-4375-9CD2-4D79D71A7EE8}"/>
    <cellStyle name="Normal 5 2 3 3" xfId="198" xr:uid="{195FEF43-5E79-49C6-9BBA-412B04B284DB}"/>
    <cellStyle name="Normal 5 2 3 3 2" xfId="4742" xr:uid="{0321C906-46E0-40FC-B5D8-DC7AD8ADC0DE}"/>
    <cellStyle name="Normal 5 2 3 4" xfId="4404" xr:uid="{1743F359-491E-4BD2-ADC1-622F07EB7924}"/>
    <cellStyle name="Normal 5 2 3 4 2" xfId="4715" xr:uid="{E1C337DD-43E4-4261-A410-723FE600A9E9}"/>
    <cellStyle name="Normal 5 2 3 5" xfId="4597" xr:uid="{4239CB3E-85E3-41C8-9955-661AA493A992}"/>
    <cellStyle name="Normal 5 2 3 6" xfId="5321" xr:uid="{AFE30952-450C-48E8-98A6-CDED99884778}"/>
    <cellStyle name="Normal 5 2 3 7" xfId="5330" xr:uid="{9D6D97E3-410C-4507-9AAB-0972256BEEC1}"/>
    <cellStyle name="Normal 5 2 4" xfId="199" xr:uid="{A6A1E1CF-9B9D-40EE-887E-BF6DE2BCBA4D}"/>
    <cellStyle name="Normal 5 2 4 2" xfId="200" xr:uid="{A95FCE21-68A9-4A2A-B676-60BAC6E55C9E}"/>
    <cellStyle name="Normal 5 2 5" xfId="201" xr:uid="{E87D6C41-6467-4483-ADA9-D5EC63240374}"/>
    <cellStyle name="Normal 5 2 6" xfId="186" xr:uid="{3D53D935-6B4B-42E3-BAD1-2D63C5055131}"/>
    <cellStyle name="Normal 5 3" xfId="91" xr:uid="{0AFC566C-7ED4-4395-AC4E-0915E80C0F65}"/>
    <cellStyle name="Normal 5 3 2" xfId="4406" xr:uid="{DBD43A43-2699-4778-B4EC-177EFE7B747F}"/>
    <cellStyle name="Normal 5 3 3" xfId="4405" xr:uid="{324616D0-5CDD-4A94-935C-D48BEB8732AD}"/>
    <cellStyle name="Normal 5 4" xfId="92" xr:uid="{200279D1-E9EB-473B-90B9-506421D58419}"/>
    <cellStyle name="Normal 5 4 10" xfId="2842" xr:uid="{8FB3F279-D7E2-46CE-A096-37E6CFDACA12}"/>
    <cellStyle name="Normal 5 4 11" xfId="2843" xr:uid="{6B0138CD-C077-4BCA-9648-3E256D3511D2}"/>
    <cellStyle name="Normal 5 4 2" xfId="93" xr:uid="{20CEC84F-985F-4A78-95F4-205D2C5030BA}"/>
    <cellStyle name="Normal 5 4 2 2" xfId="94" xr:uid="{82F77578-9508-4374-8378-C1B8089D8FA2}"/>
    <cellStyle name="Normal 5 4 2 2 2" xfId="294" xr:uid="{BCFDD0D1-7538-4CD5-A8F9-078E69FB891E}"/>
    <cellStyle name="Normal 5 4 2 2 2 2" xfId="530" xr:uid="{63969BEA-7021-48D3-A281-ECD01FB33218}"/>
    <cellStyle name="Normal 5 4 2 2 2 2 2" xfId="531" xr:uid="{240875A5-5910-4986-BE76-16FB2F98AFC2}"/>
    <cellStyle name="Normal 5 4 2 2 2 2 2 2" xfId="1177" xr:uid="{F51F4CDD-7948-4E2A-889C-72DDA553977A}"/>
    <cellStyle name="Normal 5 4 2 2 2 2 2 2 2" xfId="1178" xr:uid="{05BE04CA-594B-4342-81C0-DC8F0A8E878D}"/>
    <cellStyle name="Normal 5 4 2 2 2 2 2 3" xfId="1179" xr:uid="{AED1FF64-D1CA-4BB5-8465-5ADEF4397386}"/>
    <cellStyle name="Normal 5 4 2 2 2 2 3" xfId="1180" xr:uid="{71EC5DC0-2699-480D-85F1-BDA3EB80992A}"/>
    <cellStyle name="Normal 5 4 2 2 2 2 3 2" xfId="1181" xr:uid="{AEA3329B-470F-442F-ABFF-F52ED9CFDC43}"/>
    <cellStyle name="Normal 5 4 2 2 2 2 4" xfId="1182" xr:uid="{3928E779-F2B1-4730-BA99-FC33140DC8F2}"/>
    <cellStyle name="Normal 5 4 2 2 2 3" xfId="532" xr:uid="{EAC76146-A9A7-4ECE-9E12-35D750719C35}"/>
    <cellStyle name="Normal 5 4 2 2 2 3 2" xfId="1183" xr:uid="{DF2CB3F7-A4C2-42B4-9850-A887DA47666D}"/>
    <cellStyle name="Normal 5 4 2 2 2 3 2 2" xfId="1184" xr:uid="{B109706D-37BC-47FA-9746-CC4FE073CB68}"/>
    <cellStyle name="Normal 5 4 2 2 2 3 3" xfId="1185" xr:uid="{E744FC06-63E0-4573-B899-D87100C3B2FA}"/>
    <cellStyle name="Normal 5 4 2 2 2 3 4" xfId="2844" xr:uid="{B7EEAFE7-EA8B-4436-BF0D-53A41A048C07}"/>
    <cellStyle name="Normal 5 4 2 2 2 4" xfId="1186" xr:uid="{A544EADC-B614-49ED-AE6C-44CBF3361F16}"/>
    <cellStyle name="Normal 5 4 2 2 2 4 2" xfId="1187" xr:uid="{C4322698-CF16-47A3-8357-7C4CF63F8251}"/>
    <cellStyle name="Normal 5 4 2 2 2 5" xfId="1188" xr:uid="{D46181A3-87A3-40D8-B1C7-5AEEFEFCB348}"/>
    <cellStyle name="Normal 5 4 2 2 2 6" xfId="2845" xr:uid="{1A6E04FE-3CE3-401D-AB17-E7E19A85F4EA}"/>
    <cellStyle name="Normal 5 4 2 2 3" xfId="295" xr:uid="{FDCC1ADC-7CFB-4C65-8B9A-D7DA7C96E49C}"/>
    <cellStyle name="Normal 5 4 2 2 3 2" xfId="533" xr:uid="{D4B8ADCA-2851-4EAE-B559-EDBF028C1DED}"/>
    <cellStyle name="Normal 5 4 2 2 3 2 2" xfId="534" xr:uid="{88143553-DFB7-4D7A-8328-A4E5C6E8C714}"/>
    <cellStyle name="Normal 5 4 2 2 3 2 2 2" xfId="1189" xr:uid="{115DE4D7-07B7-4AD2-A0F8-F6C54681B6E6}"/>
    <cellStyle name="Normal 5 4 2 2 3 2 2 2 2" xfId="1190" xr:uid="{521F7347-A13A-4252-928B-7CD300929707}"/>
    <cellStyle name="Normal 5 4 2 2 3 2 2 3" xfId="1191" xr:uid="{9EF2B36A-3A0D-4998-A7DA-C1A4AF472267}"/>
    <cellStyle name="Normal 5 4 2 2 3 2 3" xfId="1192" xr:uid="{828DCBA3-53FD-44E8-9820-21AEB37B6EC6}"/>
    <cellStyle name="Normal 5 4 2 2 3 2 3 2" xfId="1193" xr:uid="{1313AD2A-363D-4310-9AB4-A2EE2C8D619D}"/>
    <cellStyle name="Normal 5 4 2 2 3 2 4" xfId="1194" xr:uid="{D2EE3990-44BB-4008-B3A2-6D315C0BF1C2}"/>
    <cellStyle name="Normal 5 4 2 2 3 3" xfId="535" xr:uid="{8DF7BEC6-2610-4A5E-8987-91CA8019CF64}"/>
    <cellStyle name="Normal 5 4 2 2 3 3 2" xfId="1195" xr:uid="{8793D0CB-5AF1-4455-8435-5F01DF26B39A}"/>
    <cellStyle name="Normal 5 4 2 2 3 3 2 2" xfId="1196" xr:uid="{B5627CDB-31BC-43FF-B40E-799F66084E7A}"/>
    <cellStyle name="Normal 5 4 2 2 3 3 3" xfId="1197" xr:uid="{07A66210-E012-438D-AD31-9897458272DA}"/>
    <cellStyle name="Normal 5 4 2 2 3 4" xfId="1198" xr:uid="{21ED9C0A-D3AA-4B2C-B9B3-974DBDA1C4E7}"/>
    <cellStyle name="Normal 5 4 2 2 3 4 2" xfId="1199" xr:uid="{2AF65E7C-43F3-4DD5-BF43-D49D4317128F}"/>
    <cellStyle name="Normal 5 4 2 2 3 5" xfId="1200" xr:uid="{675B8A23-94EC-4D79-AEFF-3164FD4BCEFB}"/>
    <cellStyle name="Normal 5 4 2 2 4" xfId="536" xr:uid="{9968D81B-401B-4686-AC25-023274AF731B}"/>
    <cellStyle name="Normal 5 4 2 2 4 2" xfId="537" xr:uid="{EB46E202-0BB2-439F-BFBB-456B7B92D0A1}"/>
    <cellStyle name="Normal 5 4 2 2 4 2 2" xfId="1201" xr:uid="{6BFD0B28-448C-46E5-9B98-80A65AC68403}"/>
    <cellStyle name="Normal 5 4 2 2 4 2 2 2" xfId="1202" xr:uid="{C9388F3F-91E5-44F9-A39C-24CC2DAF70FC}"/>
    <cellStyle name="Normal 5 4 2 2 4 2 3" xfId="1203" xr:uid="{56676DEA-1268-4A87-83E2-B2167B8EBAC4}"/>
    <cellStyle name="Normal 5 4 2 2 4 3" xfId="1204" xr:uid="{1F64885E-6DEA-4904-A486-198515495337}"/>
    <cellStyle name="Normal 5 4 2 2 4 3 2" xfId="1205" xr:uid="{DBE7E80A-E5A9-467C-9AB3-6E597C32A951}"/>
    <cellStyle name="Normal 5 4 2 2 4 4" xfId="1206" xr:uid="{4652BC96-203A-405F-AE30-371FE2677F10}"/>
    <cellStyle name="Normal 5 4 2 2 5" xfId="538" xr:uid="{C5718D44-5983-4854-A594-D61C76D23CF8}"/>
    <cellStyle name="Normal 5 4 2 2 5 2" xfId="1207" xr:uid="{14A4FFAB-9F9D-40B9-87F9-235BF11FD2BB}"/>
    <cellStyle name="Normal 5 4 2 2 5 2 2" xfId="1208" xr:uid="{F9FC4602-291F-484B-92BD-009530CFC40F}"/>
    <cellStyle name="Normal 5 4 2 2 5 3" xfId="1209" xr:uid="{6458185D-95E7-4E9C-99BA-AA0BA3B55704}"/>
    <cellStyle name="Normal 5 4 2 2 5 4" xfId="2846" xr:uid="{83AF2C63-9654-42BB-87A4-D6FA2AD3C1DF}"/>
    <cellStyle name="Normal 5 4 2 2 6" xfId="1210" xr:uid="{3DF7E744-9DD4-488E-8A5A-97D9B5BF49A1}"/>
    <cellStyle name="Normal 5 4 2 2 6 2" xfId="1211" xr:uid="{36A9B2CB-5A5B-4950-99C5-354EE2CED753}"/>
    <cellStyle name="Normal 5 4 2 2 7" xfId="1212" xr:uid="{1A0263A0-1F9D-4686-AC3D-1C84B6B2F924}"/>
    <cellStyle name="Normal 5 4 2 2 8" xfId="2847" xr:uid="{F9259578-BB8C-43AA-8561-3DA34FBF8CFB}"/>
    <cellStyle name="Normal 5 4 2 3" xfId="296" xr:uid="{2CA73996-1113-4E07-97FF-9B20806353DC}"/>
    <cellStyle name="Normal 5 4 2 3 2" xfId="539" xr:uid="{12A07370-7C3B-43E8-9366-C5AB4A9C2BAB}"/>
    <cellStyle name="Normal 5 4 2 3 2 2" xfId="540" xr:uid="{EDCF7D65-DFD8-4DEA-9F0E-170266B946BC}"/>
    <cellStyle name="Normal 5 4 2 3 2 2 2" xfId="1213" xr:uid="{73F365B0-C29A-4861-B7B0-59E78A7C7D59}"/>
    <cellStyle name="Normal 5 4 2 3 2 2 2 2" xfId="1214" xr:uid="{6AA70CC7-DDD3-4CAA-9CF2-B2771F8F5963}"/>
    <cellStyle name="Normal 5 4 2 3 2 2 3" xfId="1215" xr:uid="{D2730A8B-5092-4905-93B8-E97787E10C6F}"/>
    <cellStyle name="Normal 5 4 2 3 2 3" xfId="1216" xr:uid="{4161CB02-29CF-4A00-85FD-D043F59E2618}"/>
    <cellStyle name="Normal 5 4 2 3 2 3 2" xfId="1217" xr:uid="{AF079475-50CF-487D-BEEF-104944D307B3}"/>
    <cellStyle name="Normal 5 4 2 3 2 4" xfId="1218" xr:uid="{F34FBFE4-0649-4D39-B598-19B3E1209771}"/>
    <cellStyle name="Normal 5 4 2 3 3" xfId="541" xr:uid="{2CDCDF37-10DE-4665-8208-9E62718CB9C4}"/>
    <cellStyle name="Normal 5 4 2 3 3 2" xfId="1219" xr:uid="{70FEC9DB-92E9-4228-94BE-0A7ABC370688}"/>
    <cellStyle name="Normal 5 4 2 3 3 2 2" xfId="1220" xr:uid="{07E613C2-1341-49B7-A1A9-93FE50083F69}"/>
    <cellStyle name="Normal 5 4 2 3 3 3" xfId="1221" xr:uid="{9A3FDA5D-37AC-40A5-ADA8-B735D1ECF357}"/>
    <cellStyle name="Normal 5 4 2 3 3 4" xfId="2848" xr:uid="{208E4A4C-8765-4792-998D-1795E8203CEF}"/>
    <cellStyle name="Normal 5 4 2 3 4" xfId="1222" xr:uid="{2EE5AD9D-ED26-4EE8-B7DC-5CC5878DC721}"/>
    <cellStyle name="Normal 5 4 2 3 4 2" xfId="1223" xr:uid="{EBB7DE5D-3F3D-497C-8CB1-3F0CD3DC4D6A}"/>
    <cellStyle name="Normal 5 4 2 3 5" xfId="1224" xr:uid="{34F1B91B-B6F1-46BF-BEDC-0A6E503A48B3}"/>
    <cellStyle name="Normal 5 4 2 3 6" xfId="2849" xr:uid="{AAEB89D0-BA32-4E0F-BA51-3B7959F48FB2}"/>
    <cellStyle name="Normal 5 4 2 4" xfId="297" xr:uid="{3B884881-496C-4428-88C7-682BB0E884DB}"/>
    <cellStyle name="Normal 5 4 2 4 2" xfId="542" xr:uid="{03E3F750-BA17-49A9-A2FC-F35C8BCBD138}"/>
    <cellStyle name="Normal 5 4 2 4 2 2" xfId="543" xr:uid="{1F6C98E1-2E38-4CB9-8215-45A777CF0367}"/>
    <cellStyle name="Normal 5 4 2 4 2 2 2" xfId="1225" xr:uid="{4771A817-A5E2-4C23-9765-99AEA03882B5}"/>
    <cellStyle name="Normal 5 4 2 4 2 2 2 2" xfId="1226" xr:uid="{B12625B1-12F7-4922-B111-169176EE358D}"/>
    <cellStyle name="Normal 5 4 2 4 2 2 3" xfId="1227" xr:uid="{82DECAA3-F66B-4680-9824-73AB6C9A50DF}"/>
    <cellStyle name="Normal 5 4 2 4 2 3" xfId="1228" xr:uid="{42078B51-C78C-428F-B331-5D39CC526BAB}"/>
    <cellStyle name="Normal 5 4 2 4 2 3 2" xfId="1229" xr:uid="{7E7FBD8A-49DA-43C4-A532-6A094E9FE37F}"/>
    <cellStyle name="Normal 5 4 2 4 2 4" xfId="1230" xr:uid="{3D4A4C25-0749-4B0D-9FE5-1BFF248A6BE8}"/>
    <cellStyle name="Normal 5 4 2 4 3" xfId="544" xr:uid="{05484916-00B7-4013-8734-B130BEC7206D}"/>
    <cellStyle name="Normal 5 4 2 4 3 2" xfId="1231" xr:uid="{E2B27A18-9C0D-4308-AAF5-EFC748E0D75C}"/>
    <cellStyle name="Normal 5 4 2 4 3 2 2" xfId="1232" xr:uid="{85AA5B29-9ACB-47F4-B2CD-04373B39871B}"/>
    <cellStyle name="Normal 5 4 2 4 3 3" xfId="1233" xr:uid="{38EB87A6-ADD8-49A8-99A2-935E036E73D3}"/>
    <cellStyle name="Normal 5 4 2 4 4" xfId="1234" xr:uid="{95010D14-8CD8-43DA-A1FD-666D951DAC2E}"/>
    <cellStyle name="Normal 5 4 2 4 4 2" xfId="1235" xr:uid="{87B5AB40-ADEA-439B-89DD-C33B304351BB}"/>
    <cellStyle name="Normal 5 4 2 4 5" xfId="1236" xr:uid="{973A7F5D-E67A-4F12-B3D3-1C2B43C58015}"/>
    <cellStyle name="Normal 5 4 2 5" xfId="298" xr:uid="{2398D25E-A28C-43B7-BF86-90FE3C9822D9}"/>
    <cellStyle name="Normal 5 4 2 5 2" xfId="545" xr:uid="{06DFD848-1E17-4965-8655-CE2BC65858AD}"/>
    <cellStyle name="Normal 5 4 2 5 2 2" xfId="1237" xr:uid="{B2EBF97A-355A-4208-9AE5-9C84D328F8B7}"/>
    <cellStyle name="Normal 5 4 2 5 2 2 2" xfId="1238" xr:uid="{262E88BF-8F01-4078-A60B-C924E532C9A2}"/>
    <cellStyle name="Normal 5 4 2 5 2 3" xfId="1239" xr:uid="{580F0E0B-3F1D-4C73-A3AA-72D43CD0CA16}"/>
    <cellStyle name="Normal 5 4 2 5 3" xfId="1240" xr:uid="{8EE0641C-5432-4E40-94D8-F3BEF05D2A1E}"/>
    <cellStyle name="Normal 5 4 2 5 3 2" xfId="1241" xr:uid="{F8A11FB4-AFC4-48D9-AD54-90E922CDA95B}"/>
    <cellStyle name="Normal 5 4 2 5 4" xfId="1242" xr:uid="{687AFCEB-B256-4673-B9BB-C7616C53D83C}"/>
    <cellStyle name="Normal 5 4 2 6" xfId="546" xr:uid="{FBEEECFA-24B4-4EF4-AFB1-B02C7A1B4839}"/>
    <cellStyle name="Normal 5 4 2 6 2" xfId="1243" xr:uid="{787E7DFE-6B6C-47C7-AE03-E5C8D82B4213}"/>
    <cellStyle name="Normal 5 4 2 6 2 2" xfId="1244" xr:uid="{F7F69032-ADDA-42EB-9134-CF344BAA2CC2}"/>
    <cellStyle name="Normal 5 4 2 6 2 3" xfId="4419" xr:uid="{B9147FE2-DD86-48B9-A435-E180BAF94AA1}"/>
    <cellStyle name="Normal 5 4 2 6 3" xfId="1245" xr:uid="{FF02AFC6-8663-461C-A6D9-2DDBECAD1A87}"/>
    <cellStyle name="Normal 5 4 2 6 4" xfId="2850" xr:uid="{16FD248C-09BB-4A57-8CF2-CBB698ED4446}"/>
    <cellStyle name="Normal 5 4 2 6 4 2" xfId="4584" xr:uid="{E67E1488-093D-4763-842F-4B8782A0F199}"/>
    <cellStyle name="Normal 5 4 2 6 4 3" xfId="4683" xr:uid="{0540395E-7E4A-43EC-AAD1-1D3CCCDE91B8}"/>
    <cellStyle name="Normal 5 4 2 6 4 4" xfId="4611" xr:uid="{1343386F-0568-45D3-BF8D-21E1235986C4}"/>
    <cellStyle name="Normal 5 4 2 7" xfId="1246" xr:uid="{F184373F-0B86-4F90-BB24-A5EAB5E2F3A2}"/>
    <cellStyle name="Normal 5 4 2 7 2" xfId="1247" xr:uid="{47F5A3D1-EC26-4B18-863E-350051938145}"/>
    <cellStyle name="Normal 5 4 2 8" xfId="1248" xr:uid="{40ECBA1C-C4EC-4439-A9BD-31FFFE2E57A9}"/>
    <cellStyle name="Normal 5 4 2 9" xfId="2851" xr:uid="{E3F11331-CFA6-466F-BDFC-7E01AFF3DD30}"/>
    <cellStyle name="Normal 5 4 3" xfId="95" xr:uid="{E196B2F0-4B87-49BD-B865-81A12D309A7D}"/>
    <cellStyle name="Normal 5 4 3 2" xfId="96" xr:uid="{6BC4BE29-9EA8-454B-8C8F-F9A66D17F5AB}"/>
    <cellStyle name="Normal 5 4 3 2 2" xfId="547" xr:uid="{9EF560CB-B40B-4204-9B81-99EFF1906F62}"/>
    <cellStyle name="Normal 5 4 3 2 2 2" xfId="548" xr:uid="{8FF68EB1-D219-44DC-A126-075BF054698A}"/>
    <cellStyle name="Normal 5 4 3 2 2 2 2" xfId="1249" xr:uid="{C71753FE-4EDB-4283-ABC7-A31A85D8AB9B}"/>
    <cellStyle name="Normal 5 4 3 2 2 2 2 2" xfId="1250" xr:uid="{C083DED1-73FB-45B6-99B4-005ED7688030}"/>
    <cellStyle name="Normal 5 4 3 2 2 2 3" xfId="1251" xr:uid="{E54C435C-4808-43C1-909F-09C249BF45F2}"/>
    <cellStyle name="Normal 5 4 3 2 2 3" xfId="1252" xr:uid="{04966D90-1FD9-4CB6-9DAA-B7E4849BA960}"/>
    <cellStyle name="Normal 5 4 3 2 2 3 2" xfId="1253" xr:uid="{2ED308AF-EA74-4A45-9D45-B4F3A081F784}"/>
    <cellStyle name="Normal 5 4 3 2 2 4" xfId="1254" xr:uid="{A843A953-E1BF-4DA9-BD48-2A92B2555190}"/>
    <cellStyle name="Normal 5 4 3 2 3" xfId="549" xr:uid="{790BC830-8779-4F25-B248-B1784BCCC587}"/>
    <cellStyle name="Normal 5 4 3 2 3 2" xfId="1255" xr:uid="{ABC486A1-023E-41FA-940C-7C0A7ED550F0}"/>
    <cellStyle name="Normal 5 4 3 2 3 2 2" xfId="1256" xr:uid="{B7D1677D-8F54-401D-B57C-9A87F451780B}"/>
    <cellStyle name="Normal 5 4 3 2 3 3" xfId="1257" xr:uid="{0D6D3C2A-A7DF-4064-94DB-66FEF27371E1}"/>
    <cellStyle name="Normal 5 4 3 2 3 4" xfId="2852" xr:uid="{B3F63B50-EC45-4A0F-962E-B8DCAA7E8583}"/>
    <cellStyle name="Normal 5 4 3 2 4" xfId="1258" xr:uid="{AEDDC58D-BEBD-4814-A05B-1DB3E6D4181A}"/>
    <cellStyle name="Normal 5 4 3 2 4 2" xfId="1259" xr:uid="{B5212A4A-413D-45B9-B683-AC28E4198D9F}"/>
    <cellStyle name="Normal 5 4 3 2 5" xfId="1260" xr:uid="{F3F017A1-DFFA-4B16-A70D-949DE7A30CE3}"/>
    <cellStyle name="Normal 5 4 3 2 6" xfId="2853" xr:uid="{E22B9AE0-E320-4FD6-B9BE-30DEBE2A8239}"/>
    <cellStyle name="Normal 5 4 3 3" xfId="299" xr:uid="{85E9F740-84D8-45BB-A64F-768A3F90BB14}"/>
    <cellStyle name="Normal 5 4 3 3 2" xfId="550" xr:uid="{59EE863F-0CA4-4979-8ABC-9D66544BC8B5}"/>
    <cellStyle name="Normal 5 4 3 3 2 2" xfId="551" xr:uid="{7ED1A55B-3312-40E3-BCE2-B82DE19B6D27}"/>
    <cellStyle name="Normal 5 4 3 3 2 2 2" xfId="1261" xr:uid="{F17D5B7B-AA6B-4B0C-B0B8-0BE2F120F0C0}"/>
    <cellStyle name="Normal 5 4 3 3 2 2 2 2" xfId="1262" xr:uid="{F471C320-CE7E-477D-8F9A-78A14483D7C7}"/>
    <cellStyle name="Normal 5 4 3 3 2 2 3" xfId="1263" xr:uid="{F39AB857-DEAE-4969-8E9D-0AA9C4C8A125}"/>
    <cellStyle name="Normal 5 4 3 3 2 3" xfId="1264" xr:uid="{4C3A0BB4-7948-4277-A9D1-5046933F70A7}"/>
    <cellStyle name="Normal 5 4 3 3 2 3 2" xfId="1265" xr:uid="{43C037BD-E4D6-4811-A367-4FDBDB971A63}"/>
    <cellStyle name="Normal 5 4 3 3 2 4" xfId="1266" xr:uid="{83AD81DB-6172-41E5-867B-79C24F878B6A}"/>
    <cellStyle name="Normal 5 4 3 3 3" xfId="552" xr:uid="{06A1CF90-6D92-4CDA-91C1-0F932B667466}"/>
    <cellStyle name="Normal 5 4 3 3 3 2" xfId="1267" xr:uid="{4155E670-40D7-42B0-8BBA-E54961C39EA5}"/>
    <cellStyle name="Normal 5 4 3 3 3 2 2" xfId="1268" xr:uid="{593C7750-F103-47E2-BBC6-C7EE2B389D2D}"/>
    <cellStyle name="Normal 5 4 3 3 3 3" xfId="1269" xr:uid="{BB2E3CEF-6941-41A7-A224-BB451F591772}"/>
    <cellStyle name="Normal 5 4 3 3 4" xfId="1270" xr:uid="{B5DB2022-456E-4830-ABAE-0345F7BE0EE5}"/>
    <cellStyle name="Normal 5 4 3 3 4 2" xfId="1271" xr:uid="{F350E071-BFC9-4610-91B1-D3CE18692E69}"/>
    <cellStyle name="Normal 5 4 3 3 5" xfId="1272" xr:uid="{3FE04E63-AC09-4419-B47A-8E6A372D5D83}"/>
    <cellStyle name="Normal 5 4 3 4" xfId="300" xr:uid="{C5971329-289B-4541-8941-3F6797CEE001}"/>
    <cellStyle name="Normal 5 4 3 4 2" xfId="553" xr:uid="{15559BE1-D070-4C5F-8797-A312E949CBE6}"/>
    <cellStyle name="Normal 5 4 3 4 2 2" xfId="1273" xr:uid="{15FB0F5C-1008-40C2-B541-7BE6570D5FED}"/>
    <cellStyle name="Normal 5 4 3 4 2 2 2" xfId="1274" xr:uid="{E2018A90-D8C2-490C-9933-2D4FA68EE57A}"/>
    <cellStyle name="Normal 5 4 3 4 2 3" xfId="1275" xr:uid="{4DB7EBCC-7935-45B6-AB7E-B42DAC60FB55}"/>
    <cellStyle name="Normal 5 4 3 4 3" xfId="1276" xr:uid="{871B541F-E450-4915-AE2E-739915FCFF9E}"/>
    <cellStyle name="Normal 5 4 3 4 3 2" xfId="1277" xr:uid="{508B4170-7271-4C5A-A6BD-C36816E6A899}"/>
    <cellStyle name="Normal 5 4 3 4 4" xfId="1278" xr:uid="{5FF544B6-8425-4920-8CE0-01F5993BC155}"/>
    <cellStyle name="Normal 5 4 3 5" xfId="554" xr:uid="{5F6B6F30-97A3-46BB-9AF3-2D8946902B17}"/>
    <cellStyle name="Normal 5 4 3 5 2" xfId="1279" xr:uid="{85994B48-6ECE-4E7B-AD31-441ED4D5B810}"/>
    <cellStyle name="Normal 5 4 3 5 2 2" xfId="1280" xr:uid="{0F4D0467-DCDA-499D-831F-421AA482DF9B}"/>
    <cellStyle name="Normal 5 4 3 5 3" xfId="1281" xr:uid="{4CC52C6F-5B78-4AD7-A688-9849E1423303}"/>
    <cellStyle name="Normal 5 4 3 5 4" xfId="2854" xr:uid="{858EFA41-DA3C-4C66-8670-00252EB3CEF6}"/>
    <cellStyle name="Normal 5 4 3 6" xfId="1282" xr:uid="{3DE30889-6278-4160-9881-4D4BAED455ED}"/>
    <cellStyle name="Normal 5 4 3 6 2" xfId="1283" xr:uid="{5B28A336-A274-42BE-9365-377E995D3522}"/>
    <cellStyle name="Normal 5 4 3 7" xfId="1284" xr:uid="{CAE0A524-E561-4401-A9B1-172F7EA7B55D}"/>
    <cellStyle name="Normal 5 4 3 8" xfId="2855" xr:uid="{A73C21DC-312F-4826-89CB-ED396795FFCC}"/>
    <cellStyle name="Normal 5 4 4" xfId="97" xr:uid="{F71A0D0B-B1B5-44E1-A593-CEF3257EFE98}"/>
    <cellStyle name="Normal 5 4 4 2" xfId="446" xr:uid="{BACD4704-AEE3-434C-8390-F7371D618C50}"/>
    <cellStyle name="Normal 5 4 4 2 2" xfId="555" xr:uid="{06C5F5AF-3945-48DB-B24B-A206B5192B82}"/>
    <cellStyle name="Normal 5 4 4 2 2 2" xfId="1285" xr:uid="{AD0B9108-8A0C-453F-BB11-115CEB2FB7A4}"/>
    <cellStyle name="Normal 5 4 4 2 2 2 2" xfId="1286" xr:uid="{F0C48426-31EB-4DF3-8744-7B4543FCE3AD}"/>
    <cellStyle name="Normal 5 4 4 2 2 3" xfId="1287" xr:uid="{2A5A03E3-E02A-4D76-A6EF-3EBDE817150D}"/>
    <cellStyle name="Normal 5 4 4 2 2 4" xfId="2856" xr:uid="{E2B4ABF1-555D-48CC-86F4-17C369880093}"/>
    <cellStyle name="Normal 5 4 4 2 3" xfId="1288" xr:uid="{D446A94E-0F80-4358-9258-9D18E19ED96C}"/>
    <cellStyle name="Normal 5 4 4 2 3 2" xfId="1289" xr:uid="{AEEF797E-9202-439E-A80A-C9B39D4ECFD8}"/>
    <cellStyle name="Normal 5 4 4 2 4" xfId="1290" xr:uid="{B982BF62-2128-4A58-89FC-3E37E484AF43}"/>
    <cellStyle name="Normal 5 4 4 2 5" xfId="2857" xr:uid="{5928E6F4-14DD-490D-AA89-F4DF0B0702D1}"/>
    <cellStyle name="Normal 5 4 4 3" xfId="556" xr:uid="{3B5AF8EA-BAA5-435E-8B4A-620A3FCD53BD}"/>
    <cellStyle name="Normal 5 4 4 3 2" xfId="1291" xr:uid="{638A17C1-7B17-4A68-BDEC-79B00283583F}"/>
    <cellStyle name="Normal 5 4 4 3 2 2" xfId="1292" xr:uid="{B77E0AA7-66AE-4624-B998-197CB26DC8A7}"/>
    <cellStyle name="Normal 5 4 4 3 3" xfId="1293" xr:uid="{1363B654-DB36-4CBD-960A-6751D3208E00}"/>
    <cellStyle name="Normal 5 4 4 3 4" xfId="2858" xr:uid="{A8C56DEC-80BC-4CDE-B7CC-F5D191124947}"/>
    <cellStyle name="Normal 5 4 4 4" xfId="1294" xr:uid="{3B5F3006-FA6E-4590-AA9D-C427365075A3}"/>
    <cellStyle name="Normal 5 4 4 4 2" xfId="1295" xr:uid="{52F381E5-9213-4C52-A56F-A8A6A04E7D89}"/>
    <cellStyle name="Normal 5 4 4 4 3" xfId="2859" xr:uid="{5382C6C8-1C01-4DA5-B265-84A439A241D5}"/>
    <cellStyle name="Normal 5 4 4 4 4" xfId="2860" xr:uid="{69A6AC1A-932D-4B5F-BCCF-FFF078FC376C}"/>
    <cellStyle name="Normal 5 4 4 5" xfId="1296" xr:uid="{8AF68687-DAD3-4E3C-A3E0-9FB087D4E130}"/>
    <cellStyle name="Normal 5 4 4 6" xfId="2861" xr:uid="{EF971B83-CD8F-491C-A0AA-BD85A2E3DE01}"/>
    <cellStyle name="Normal 5 4 4 7" xfId="2862" xr:uid="{5B263B5A-2E2E-45CC-8617-2C79907622C5}"/>
    <cellStyle name="Normal 5 4 5" xfId="301" xr:uid="{FDFD423C-7991-4CB6-B53F-D1F857E54A86}"/>
    <cellStyle name="Normal 5 4 5 2" xfId="557" xr:uid="{9A89A68A-D81D-40C0-BB2D-18686E5A76FE}"/>
    <cellStyle name="Normal 5 4 5 2 2" xfId="558" xr:uid="{96DA483F-477D-47A1-8E1C-29263A921C39}"/>
    <cellStyle name="Normal 5 4 5 2 2 2" xfId="1297" xr:uid="{930945FF-9E75-4A9A-BFBC-A0522D7BC303}"/>
    <cellStyle name="Normal 5 4 5 2 2 2 2" xfId="1298" xr:uid="{A3944828-9B11-46EC-93CA-E6700A599DE7}"/>
    <cellStyle name="Normal 5 4 5 2 2 3" xfId="1299" xr:uid="{40DC7FC1-79AD-4E7F-8E73-E8E9D337ED0A}"/>
    <cellStyle name="Normal 5 4 5 2 3" xfId="1300" xr:uid="{3C2D6F70-9727-41E6-82E7-025762C19E78}"/>
    <cellStyle name="Normal 5 4 5 2 3 2" xfId="1301" xr:uid="{ED0C8D71-4F4F-4A8C-AF3A-590106C34D74}"/>
    <cellStyle name="Normal 5 4 5 2 4" xfId="1302" xr:uid="{7AEE8381-F153-4E44-98E2-3BC53389691E}"/>
    <cellStyle name="Normal 5 4 5 3" xfId="559" xr:uid="{8B866772-D6A1-497F-B97E-740C7B4ADD4B}"/>
    <cellStyle name="Normal 5 4 5 3 2" xfId="1303" xr:uid="{C2359A82-6C23-45FB-A556-B2741FDE9B98}"/>
    <cellStyle name="Normal 5 4 5 3 2 2" xfId="1304" xr:uid="{D0260E6C-E7BA-4773-B685-B48C6069F452}"/>
    <cellStyle name="Normal 5 4 5 3 3" xfId="1305" xr:uid="{2631BB85-8C14-4104-9777-A6C2D613241E}"/>
    <cellStyle name="Normal 5 4 5 3 4" xfId="2863" xr:uid="{CCEA1D6D-264B-4348-8039-F85D3CA66359}"/>
    <cellStyle name="Normal 5 4 5 4" xfId="1306" xr:uid="{17663CC5-7D71-4A66-BABB-6BF7919C1A5C}"/>
    <cellStyle name="Normal 5 4 5 4 2" xfId="1307" xr:uid="{1A69B96A-7568-4D4F-A28D-840337C88417}"/>
    <cellStyle name="Normal 5 4 5 5" xfId="1308" xr:uid="{84657027-1B0B-48EE-B004-221FDAD9DE40}"/>
    <cellStyle name="Normal 5 4 5 6" xfId="2864" xr:uid="{844CD7FF-1AE2-4EB7-9910-5674252391CF}"/>
    <cellStyle name="Normal 5 4 6" xfId="302" xr:uid="{EF916A6F-C235-4CF8-8514-DBE593CD0112}"/>
    <cellStyle name="Normal 5 4 6 2" xfId="560" xr:uid="{5BE2F8FD-1967-4530-B038-CFDCBDAA7C9D}"/>
    <cellStyle name="Normal 5 4 6 2 2" xfId="1309" xr:uid="{0A8BB37B-9856-4FAE-8975-8FF2D4BF033A}"/>
    <cellStyle name="Normal 5 4 6 2 2 2" xfId="1310" xr:uid="{5AB98EC7-FBF1-4724-943D-94919F52CEFF}"/>
    <cellStyle name="Normal 5 4 6 2 3" xfId="1311" xr:uid="{DB387603-75F1-4B98-A539-A271FA794145}"/>
    <cellStyle name="Normal 5 4 6 2 4" xfId="2865" xr:uid="{FD78BD19-9B1A-4534-968C-D857E7383326}"/>
    <cellStyle name="Normal 5 4 6 3" xfId="1312" xr:uid="{A8DE59D2-4685-4113-A672-5E2C25109F67}"/>
    <cellStyle name="Normal 5 4 6 3 2" xfId="1313" xr:uid="{891BF93C-CF7F-4FCF-BB36-3B857055BC4A}"/>
    <cellStyle name="Normal 5 4 6 4" xfId="1314" xr:uid="{49C66A4C-F90E-4996-82CA-4E9A7433CF74}"/>
    <cellStyle name="Normal 5 4 6 5" xfId="2866" xr:uid="{91214787-1A9C-47A0-90EB-39C9779EBB5D}"/>
    <cellStyle name="Normal 5 4 7" xfId="561" xr:uid="{E3909FE8-9B60-49F8-BC5C-58ABEF84ED49}"/>
    <cellStyle name="Normal 5 4 7 2" xfId="1315" xr:uid="{210C0A11-5BEC-4EDC-8626-BF540200B107}"/>
    <cellStyle name="Normal 5 4 7 2 2" xfId="1316" xr:uid="{6EDC8AAB-A076-43AC-A14F-B6E738B790E7}"/>
    <cellStyle name="Normal 5 4 7 2 3" xfId="4418" xr:uid="{C3FEDBFA-9C26-4777-A05B-8D0E450D109D}"/>
    <cellStyle name="Normal 5 4 7 3" xfId="1317" xr:uid="{B91A0F54-202D-4741-BB4B-F3A08D691E94}"/>
    <cellStyle name="Normal 5 4 7 4" xfId="2867" xr:uid="{FB8E4C22-21F9-463D-A71A-F24B0054E8A2}"/>
    <cellStyle name="Normal 5 4 7 4 2" xfId="4583" xr:uid="{9022E9D0-734C-40B4-BA75-C34B1FDC6974}"/>
    <cellStyle name="Normal 5 4 7 4 3" xfId="4684" xr:uid="{9BE90BA4-F82C-48B2-BBFD-8A3B81AB31ED}"/>
    <cellStyle name="Normal 5 4 7 4 4" xfId="4610" xr:uid="{CA38D615-5AF2-4B5B-A723-0040FB8D4FAB}"/>
    <cellStyle name="Normal 5 4 8" xfId="1318" xr:uid="{539B2C29-A510-4987-A0AD-F9085B0966CC}"/>
    <cellStyle name="Normal 5 4 8 2" xfId="1319" xr:uid="{44F799D9-2F0C-4E36-9238-02E1AE537297}"/>
    <cellStyle name="Normal 5 4 8 3" xfId="2868" xr:uid="{2318A0BF-DD6B-4A8E-B6D8-48607FFA2F9F}"/>
    <cellStyle name="Normal 5 4 8 4" xfId="2869" xr:uid="{49AFBFEA-65F5-428D-B693-7C772172132A}"/>
    <cellStyle name="Normal 5 4 9" xfId="1320" xr:uid="{CB375A01-52C5-451B-AD4D-89C8A373359B}"/>
    <cellStyle name="Normal 5 5" xfId="98" xr:uid="{04916C2A-8CA0-4D01-83DC-D0717927FFC1}"/>
    <cellStyle name="Normal 5 5 10" xfId="2870" xr:uid="{8DA040B9-28C1-4FA1-90FE-BE0536252060}"/>
    <cellStyle name="Normal 5 5 11" xfId="2871" xr:uid="{12656779-5390-4545-BCC5-062BF6927933}"/>
    <cellStyle name="Normal 5 5 2" xfId="99" xr:uid="{AD3B9760-DA02-4322-901F-2F7245312140}"/>
    <cellStyle name="Normal 5 5 2 2" xfId="100" xr:uid="{DE3805B1-434E-4669-8A63-2C9FEA834B74}"/>
    <cellStyle name="Normal 5 5 2 2 2" xfId="303" xr:uid="{AFE93F1C-3960-4EE7-A65B-C66E27DEE43A}"/>
    <cellStyle name="Normal 5 5 2 2 2 2" xfId="562" xr:uid="{A401200F-D66D-4E2C-9F02-9805FCCF4EA8}"/>
    <cellStyle name="Normal 5 5 2 2 2 2 2" xfId="1321" xr:uid="{EFD77C60-CD46-4BA5-926C-20CD5FA21985}"/>
    <cellStyle name="Normal 5 5 2 2 2 2 2 2" xfId="1322" xr:uid="{F92EBC8B-D83B-4A7E-B0D3-909A120DD643}"/>
    <cellStyle name="Normal 5 5 2 2 2 2 3" xfId="1323" xr:uid="{DB2C7646-E1A8-41FB-BB34-0844EDF81F43}"/>
    <cellStyle name="Normal 5 5 2 2 2 2 4" xfId="2872" xr:uid="{B16310DC-C8F8-426B-BEA0-B837E5BF93DC}"/>
    <cellStyle name="Normal 5 5 2 2 2 3" xfId="1324" xr:uid="{865F5494-4224-4D26-9CC5-AE3785D75116}"/>
    <cellStyle name="Normal 5 5 2 2 2 3 2" xfId="1325" xr:uid="{6C87A755-902E-413C-B35D-D003D6A8AD94}"/>
    <cellStyle name="Normal 5 5 2 2 2 3 3" xfId="2873" xr:uid="{001DD943-688A-433D-BCBC-B92C9DE42D87}"/>
    <cellStyle name="Normal 5 5 2 2 2 3 4" xfId="2874" xr:uid="{0418F12C-3753-4ACB-AFBE-9FFC47A22ABF}"/>
    <cellStyle name="Normal 5 5 2 2 2 4" xfId="1326" xr:uid="{D7441C5B-B51B-43D9-8DB0-524A061CCE06}"/>
    <cellStyle name="Normal 5 5 2 2 2 5" xfId="2875" xr:uid="{CF0F4783-E967-4E5B-885A-9E476B652370}"/>
    <cellStyle name="Normal 5 5 2 2 2 6" xfId="2876" xr:uid="{DBE7D9BB-3F95-47D6-A16E-DF9FE1604587}"/>
    <cellStyle name="Normal 5 5 2 2 3" xfId="563" xr:uid="{A38975AB-64EA-4E43-B9F0-7CD7EAFF7411}"/>
    <cellStyle name="Normal 5 5 2 2 3 2" xfId="1327" xr:uid="{38517099-495D-4903-B0D9-5C8F56806C52}"/>
    <cellStyle name="Normal 5 5 2 2 3 2 2" xfId="1328" xr:uid="{9F1723C1-5B77-4686-9E69-46D62540B7BA}"/>
    <cellStyle name="Normal 5 5 2 2 3 2 3" xfId="2877" xr:uid="{F219016E-54B0-46A2-B1A4-C44531B41192}"/>
    <cellStyle name="Normal 5 5 2 2 3 2 4" xfId="2878" xr:uid="{88383AD8-C8CA-4511-A89E-25A127FAC4FA}"/>
    <cellStyle name="Normal 5 5 2 2 3 3" xfId="1329" xr:uid="{8BFA2A6D-2F27-4857-8666-F462A3C6BB7E}"/>
    <cellStyle name="Normal 5 5 2 2 3 4" xfId="2879" xr:uid="{BCA85B17-5A9A-42E8-8761-7AB65678C586}"/>
    <cellStyle name="Normal 5 5 2 2 3 5" xfId="2880" xr:uid="{4E2B5271-5C66-48E4-970D-DE0E2E761887}"/>
    <cellStyle name="Normal 5 5 2 2 4" xfId="1330" xr:uid="{BF51949F-A221-426E-B87C-41F5EE8F4BD7}"/>
    <cellStyle name="Normal 5 5 2 2 4 2" xfId="1331" xr:uid="{96349D68-053A-47EC-B3CE-9F3B8A54C84A}"/>
    <cellStyle name="Normal 5 5 2 2 4 3" xfId="2881" xr:uid="{10F0D72E-07D7-48D1-908A-8F4F6ADAEE17}"/>
    <cellStyle name="Normal 5 5 2 2 4 4" xfId="2882" xr:uid="{23D30C63-9350-421B-BE1A-DC0EC1B6DE0F}"/>
    <cellStyle name="Normal 5 5 2 2 5" xfId="1332" xr:uid="{2744A1F1-15AA-4F23-BACF-3D2DAB1ED8F0}"/>
    <cellStyle name="Normal 5 5 2 2 5 2" xfId="2883" xr:uid="{06D252D1-1B5C-4AB5-965C-904897C7F2CB}"/>
    <cellStyle name="Normal 5 5 2 2 5 3" xfId="2884" xr:uid="{77B505F3-6576-473A-B3BC-0C2388B06564}"/>
    <cellStyle name="Normal 5 5 2 2 5 4" xfId="2885" xr:uid="{44B04B28-114B-454B-8236-2ECCD17AAC20}"/>
    <cellStyle name="Normal 5 5 2 2 6" xfId="2886" xr:uid="{6210C910-4312-4FD7-8248-8672BE89B9D7}"/>
    <cellStyle name="Normal 5 5 2 2 7" xfId="2887" xr:uid="{B3FB5AE0-C6FF-40DA-A857-DF773A716B04}"/>
    <cellStyle name="Normal 5 5 2 2 8" xfId="2888" xr:uid="{FAD7E1F4-E27C-4524-BE0F-02A6B7F7D4D8}"/>
    <cellStyle name="Normal 5 5 2 3" xfId="304" xr:uid="{E53F722B-8254-4669-A010-EFB955CCB3A1}"/>
    <cellStyle name="Normal 5 5 2 3 2" xfId="564" xr:uid="{085AD8AD-FC79-45AB-8105-2317099B6AFA}"/>
    <cellStyle name="Normal 5 5 2 3 2 2" xfId="565" xr:uid="{B0094F4D-7154-4BC8-8CB6-2BC84B39B4CB}"/>
    <cellStyle name="Normal 5 5 2 3 2 2 2" xfId="1333" xr:uid="{71880785-6D56-4BFB-8BA7-95D14C6C0520}"/>
    <cellStyle name="Normal 5 5 2 3 2 2 2 2" xfId="1334" xr:uid="{26515C66-7DD3-431C-A1BD-48206FF08ACE}"/>
    <cellStyle name="Normal 5 5 2 3 2 2 3" xfId="1335" xr:uid="{C27A0327-D265-4CC5-B3A7-8728DAE13AC3}"/>
    <cellStyle name="Normal 5 5 2 3 2 3" xfId="1336" xr:uid="{B43AF764-DA27-4205-BCA4-3487CB17935D}"/>
    <cellStyle name="Normal 5 5 2 3 2 3 2" xfId="1337" xr:uid="{FC6EAE58-8BC5-4E78-AA13-3B0BF70201E6}"/>
    <cellStyle name="Normal 5 5 2 3 2 4" xfId="1338" xr:uid="{4974BDAE-0DC1-4E51-BBC1-4BF6D0DBC60C}"/>
    <cellStyle name="Normal 5 5 2 3 3" xfId="566" xr:uid="{19D49CD4-C240-462D-9010-6176B20C8D89}"/>
    <cellStyle name="Normal 5 5 2 3 3 2" xfId="1339" xr:uid="{533C504B-1927-4737-80BC-1653F094A016}"/>
    <cellStyle name="Normal 5 5 2 3 3 2 2" xfId="1340" xr:uid="{A8AAA993-DE7E-4FBF-AA27-0EE70CB470CF}"/>
    <cellStyle name="Normal 5 5 2 3 3 3" xfId="1341" xr:uid="{E9199216-6B6A-43CB-AD0C-F7D86D85DCE8}"/>
    <cellStyle name="Normal 5 5 2 3 3 4" xfId="2889" xr:uid="{5F26A69D-E97E-436D-9AFE-D9C7A07A7D87}"/>
    <cellStyle name="Normal 5 5 2 3 4" xfId="1342" xr:uid="{3F4D5481-39DA-43ED-9595-A2495AC65629}"/>
    <cellStyle name="Normal 5 5 2 3 4 2" xfId="1343" xr:uid="{5989C797-958D-4E93-978B-A4BE7BBD5256}"/>
    <cellStyle name="Normal 5 5 2 3 5" xfId="1344" xr:uid="{6073F063-19A6-4CAF-AB72-A24DBD79DA14}"/>
    <cellStyle name="Normal 5 5 2 3 6" xfId="2890" xr:uid="{AF67B53E-90A8-46A5-B259-248181B9C226}"/>
    <cellStyle name="Normal 5 5 2 4" xfId="305" xr:uid="{F1FB24A2-0601-46BA-8C84-7415F4AEC667}"/>
    <cellStyle name="Normal 5 5 2 4 2" xfId="567" xr:uid="{21360B9C-C65F-4B6B-A204-05A6CDE359F1}"/>
    <cellStyle name="Normal 5 5 2 4 2 2" xfId="1345" xr:uid="{7AC4D01F-143B-4109-820F-DBDD935323E4}"/>
    <cellStyle name="Normal 5 5 2 4 2 2 2" xfId="1346" xr:uid="{E900D11A-B374-42F1-B930-F350E19B3449}"/>
    <cellStyle name="Normal 5 5 2 4 2 3" xfId="1347" xr:uid="{469F818C-B92E-41DF-9068-73B39808AEA1}"/>
    <cellStyle name="Normal 5 5 2 4 2 4" xfId="2891" xr:uid="{016AE28B-92E8-4A2A-BCE1-21A295039891}"/>
    <cellStyle name="Normal 5 5 2 4 3" xfId="1348" xr:uid="{03D0CF59-FCC9-40BF-9E11-3C4D0DBE3102}"/>
    <cellStyle name="Normal 5 5 2 4 3 2" xfId="1349" xr:uid="{C90E18AB-8341-414F-8D5C-4CAAF04C190A}"/>
    <cellStyle name="Normal 5 5 2 4 4" xfId="1350" xr:uid="{E32C5494-D550-4E21-ADCF-A7D123EC199F}"/>
    <cellStyle name="Normal 5 5 2 4 5" xfId="2892" xr:uid="{8B26845E-7369-4792-AC4D-B03F9F44FA68}"/>
    <cellStyle name="Normal 5 5 2 5" xfId="306" xr:uid="{50E6753D-7818-47F6-A94E-02AA0A0437BF}"/>
    <cellStyle name="Normal 5 5 2 5 2" xfId="1351" xr:uid="{61A7951E-F808-4E13-94E4-B3906B406DB7}"/>
    <cellStyle name="Normal 5 5 2 5 2 2" xfId="1352" xr:uid="{41F91D9D-D2FD-4F8E-9D36-FBF08BA70199}"/>
    <cellStyle name="Normal 5 5 2 5 3" xfId="1353" xr:uid="{1D9C8431-9820-420E-B7FD-E5328C2B1916}"/>
    <cellStyle name="Normal 5 5 2 5 4" xfId="2893" xr:uid="{3375BB7D-6730-4AB3-8660-2802633181D2}"/>
    <cellStyle name="Normal 5 5 2 6" xfId="1354" xr:uid="{D1ACD15D-A0E6-4163-846C-575019AAA84B}"/>
    <cellStyle name="Normal 5 5 2 6 2" xfId="1355" xr:uid="{EEF422D6-F3D6-4954-96B6-FABCF2531CF0}"/>
    <cellStyle name="Normal 5 5 2 6 3" xfId="2894" xr:uid="{4DE4B3AE-F547-46B6-A16D-6E217DEA0D07}"/>
    <cellStyle name="Normal 5 5 2 6 4" xfId="2895" xr:uid="{30C9B811-94A9-4A41-845A-1277227F3650}"/>
    <cellStyle name="Normal 5 5 2 7" xfId="1356" xr:uid="{3C222A54-2082-4A49-A798-8AB6C592F5BA}"/>
    <cellStyle name="Normal 5 5 2 8" xfId="2896" xr:uid="{05F8C2AF-851C-4E36-9AAA-C34BB9C254BA}"/>
    <cellStyle name="Normal 5 5 2 9" xfId="2897" xr:uid="{1DC28360-167A-42AA-8F27-E3D606477609}"/>
    <cellStyle name="Normal 5 5 3" xfId="101" xr:uid="{155C143A-51F6-4012-8892-653817F827DA}"/>
    <cellStyle name="Normal 5 5 3 2" xfId="102" xr:uid="{9A7829C6-7067-4D15-9FA7-E938DE56C11A}"/>
    <cellStyle name="Normal 5 5 3 2 2" xfId="568" xr:uid="{E5C8A288-A55B-4E24-B0D5-D1057D247988}"/>
    <cellStyle name="Normal 5 5 3 2 2 2" xfId="1357" xr:uid="{E73CD00A-3068-4D17-AEA8-79B0DBB84F86}"/>
    <cellStyle name="Normal 5 5 3 2 2 2 2" xfId="1358" xr:uid="{52C5C711-2070-4540-B480-DEC029B64A00}"/>
    <cellStyle name="Normal 5 5 3 2 2 2 2 2" xfId="4468" xr:uid="{C8A9DB78-DF34-4CB0-94E9-8B7958282663}"/>
    <cellStyle name="Normal 5 5 3 2 2 2 3" xfId="4469" xr:uid="{EB25CA3F-4C29-4B6D-AFBA-F539A503B070}"/>
    <cellStyle name="Normal 5 5 3 2 2 3" xfId="1359" xr:uid="{715DB7D5-D5A8-450E-9543-CE320805E68B}"/>
    <cellStyle name="Normal 5 5 3 2 2 3 2" xfId="4470" xr:uid="{505B2506-489B-4EAE-BD42-76905CE9C851}"/>
    <cellStyle name="Normal 5 5 3 2 2 4" xfId="2898" xr:uid="{8169E54C-077F-4102-B1E2-8942A9C382CE}"/>
    <cellStyle name="Normal 5 5 3 2 3" xfId="1360" xr:uid="{0CACB832-570A-43BD-9344-9DF60EC4F030}"/>
    <cellStyle name="Normal 5 5 3 2 3 2" xfId="1361" xr:uid="{2F2641FD-B26F-432E-BC69-7D252A42B190}"/>
    <cellStyle name="Normal 5 5 3 2 3 2 2" xfId="4471" xr:uid="{67CDB5EC-8F73-487F-B421-A0B02C0C5E29}"/>
    <cellStyle name="Normal 5 5 3 2 3 3" xfId="2899" xr:uid="{2D9C53AF-12EA-4923-8E70-0713C20EDFD2}"/>
    <cellStyle name="Normal 5 5 3 2 3 4" xfId="2900" xr:uid="{656EB67A-45DC-446E-A323-7DB63FB79B54}"/>
    <cellStyle name="Normal 5 5 3 2 4" xfId="1362" xr:uid="{87818238-4A95-4ED0-9BF5-CFE7EC79D0AD}"/>
    <cellStyle name="Normal 5 5 3 2 4 2" xfId="4472" xr:uid="{7A57C131-60F9-48F7-B566-85AE0C72B375}"/>
    <cellStyle name="Normal 5 5 3 2 5" xfId="2901" xr:uid="{2ABB3C29-8AF6-489E-AE63-A7CF65F52EE8}"/>
    <cellStyle name="Normal 5 5 3 2 6" xfId="2902" xr:uid="{0983A8AD-3387-46D2-890C-AF64FFA8E2BB}"/>
    <cellStyle name="Normal 5 5 3 3" xfId="307" xr:uid="{B6F88B4A-36D0-4674-A60C-321542E54174}"/>
    <cellStyle name="Normal 5 5 3 3 2" xfId="1363" xr:uid="{FC982B44-2890-4CB7-BAFB-AC1B28F536D8}"/>
    <cellStyle name="Normal 5 5 3 3 2 2" xfId="1364" xr:uid="{EEA2D517-F424-4688-8F7B-9C7B03DA4D71}"/>
    <cellStyle name="Normal 5 5 3 3 2 2 2" xfId="4473" xr:uid="{A421D4EA-B0DA-46DE-8368-5403DCB693BB}"/>
    <cellStyle name="Normal 5 5 3 3 2 3" xfId="2903" xr:uid="{E92EC1DF-5E85-4912-8CC5-56C24AF3750C}"/>
    <cellStyle name="Normal 5 5 3 3 2 4" xfId="2904" xr:uid="{4630DA17-1488-4AA6-B617-CB704DA119B1}"/>
    <cellStyle name="Normal 5 5 3 3 3" xfId="1365" xr:uid="{CC6FC72B-A24F-4DF8-AF78-B410BF3EEAC3}"/>
    <cellStyle name="Normal 5 5 3 3 3 2" xfId="4474" xr:uid="{5AC6887E-22CE-4726-9A64-BB8A883F455F}"/>
    <cellStyle name="Normal 5 5 3 3 4" xfId="2905" xr:uid="{4BEFFA2C-6933-4F11-B806-813BB98B9FC8}"/>
    <cellStyle name="Normal 5 5 3 3 5" xfId="2906" xr:uid="{8A7E866C-3AA8-4561-BDBA-73442952EBF9}"/>
    <cellStyle name="Normal 5 5 3 4" xfId="1366" xr:uid="{4E7A114A-7AC4-4707-AA30-67B90ED35787}"/>
    <cellStyle name="Normal 5 5 3 4 2" xfId="1367" xr:uid="{0E3CCF66-9F6E-4CB8-BE3A-19F3024285B2}"/>
    <cellStyle name="Normal 5 5 3 4 2 2" xfId="4475" xr:uid="{BED7FED1-3927-4317-AB76-F98B98BCF3B1}"/>
    <cellStyle name="Normal 5 5 3 4 3" xfId="2907" xr:uid="{E2925EDD-848C-4FB5-8DAC-6164D1987D27}"/>
    <cellStyle name="Normal 5 5 3 4 4" xfId="2908" xr:uid="{6C32AB0E-3813-434C-976D-1A223AD37003}"/>
    <cellStyle name="Normal 5 5 3 5" xfId="1368" xr:uid="{B6825834-E2CC-4578-84C4-2ECB6F938F66}"/>
    <cellStyle name="Normal 5 5 3 5 2" xfId="2909" xr:uid="{D8D287EA-9F1F-43DA-A530-91F4B2E597F2}"/>
    <cellStyle name="Normal 5 5 3 5 3" xfId="2910" xr:uid="{B7235CE9-6BAE-403A-9296-6D8536C86488}"/>
    <cellStyle name="Normal 5 5 3 5 4" xfId="2911" xr:uid="{AB5C1781-419C-4979-BE1B-19219D6764CF}"/>
    <cellStyle name="Normal 5 5 3 6" xfId="2912" xr:uid="{AE55159F-73FA-4FC6-8B1A-0783D1F7E7D9}"/>
    <cellStyle name="Normal 5 5 3 7" xfId="2913" xr:uid="{5FC778E8-B517-4C34-B892-C98FE325A67A}"/>
    <cellStyle name="Normal 5 5 3 8" xfId="2914" xr:uid="{608C2CD7-6843-425A-93DA-F995FD84448B}"/>
    <cellStyle name="Normal 5 5 4" xfId="103" xr:uid="{D342312C-8C58-400A-870B-D1FE45707E22}"/>
    <cellStyle name="Normal 5 5 4 2" xfId="569" xr:uid="{B826CD1C-2F22-4E21-8D29-20CB3B3F5A93}"/>
    <cellStyle name="Normal 5 5 4 2 2" xfId="570" xr:uid="{C8E122BB-845B-4734-8A44-0AFAE511E1A8}"/>
    <cellStyle name="Normal 5 5 4 2 2 2" xfId="1369" xr:uid="{572F8AD7-080B-481D-95E7-1964B5BF40BC}"/>
    <cellStyle name="Normal 5 5 4 2 2 2 2" xfId="1370" xr:uid="{4A97EAD0-7FEF-460C-9178-9D7A3627FFD9}"/>
    <cellStyle name="Normal 5 5 4 2 2 3" xfId="1371" xr:uid="{1A3F6B18-B1A4-4688-BD41-60FD237F2C09}"/>
    <cellStyle name="Normal 5 5 4 2 2 4" xfId="2915" xr:uid="{463D216C-0CF3-47AE-AEF5-6E13366DCA3B}"/>
    <cellStyle name="Normal 5 5 4 2 3" xfId="1372" xr:uid="{111DA7D0-1D2D-4072-BA59-7B6536D173E7}"/>
    <cellStyle name="Normal 5 5 4 2 3 2" xfId="1373" xr:uid="{97C6CAC6-AE4D-4B59-AB51-4BC53233041B}"/>
    <cellStyle name="Normal 5 5 4 2 4" xfId="1374" xr:uid="{CEA471A8-3972-49B2-B5A6-7FAAB0B6F64B}"/>
    <cellStyle name="Normal 5 5 4 2 5" xfId="2916" xr:uid="{820A1CF3-9473-4EE6-BFE7-CDD02B14C5B8}"/>
    <cellStyle name="Normal 5 5 4 3" xfId="571" xr:uid="{506BFFCA-3DFE-4B61-BD6B-3B8FF4418E42}"/>
    <cellStyle name="Normal 5 5 4 3 2" xfId="1375" xr:uid="{1480D920-861F-4ADA-9DFE-B5EF01C9F25A}"/>
    <cellStyle name="Normal 5 5 4 3 2 2" xfId="1376" xr:uid="{417D0C54-A543-4069-A068-00397A4B4912}"/>
    <cellStyle name="Normal 5 5 4 3 3" xfId="1377" xr:uid="{2F6FE95E-F043-43F6-BC47-BB4154426122}"/>
    <cellStyle name="Normal 5 5 4 3 4" xfId="2917" xr:uid="{D36BB5CA-2018-4248-8353-B8CD2ADFEF93}"/>
    <cellStyle name="Normal 5 5 4 4" xfId="1378" xr:uid="{70E7F42D-C1C3-465A-938A-E99855648896}"/>
    <cellStyle name="Normal 5 5 4 4 2" xfId="1379" xr:uid="{0B2D69DD-37E2-4967-AF23-1BFA7295F237}"/>
    <cellStyle name="Normal 5 5 4 4 3" xfId="2918" xr:uid="{DD1341B8-ED29-4333-97E7-451DEFBD0CD2}"/>
    <cellStyle name="Normal 5 5 4 4 4" xfId="2919" xr:uid="{F554337F-A1A4-403F-9465-13F0C84E313F}"/>
    <cellStyle name="Normal 5 5 4 5" xfId="1380" xr:uid="{36411A94-C2EA-4A11-9F62-4E6A3CB68201}"/>
    <cellStyle name="Normal 5 5 4 6" xfId="2920" xr:uid="{929A5E4E-9546-448C-B1BE-788E532ED05D}"/>
    <cellStyle name="Normal 5 5 4 7" xfId="2921" xr:uid="{407320AC-5652-4C45-804F-6EF742929224}"/>
    <cellStyle name="Normal 5 5 5" xfId="308" xr:uid="{2F771DF3-4E97-45BF-B191-AEC9EC2DF59E}"/>
    <cellStyle name="Normal 5 5 5 2" xfId="572" xr:uid="{70B237F5-0A86-4A55-9D87-E6E5CCC6521B}"/>
    <cellStyle name="Normal 5 5 5 2 2" xfId="1381" xr:uid="{1D047641-DA59-4C9F-A13F-720019C0E5EE}"/>
    <cellStyle name="Normal 5 5 5 2 2 2" xfId="1382" xr:uid="{F0252A8E-543B-4256-996A-757EB96DE9BC}"/>
    <cellStyle name="Normal 5 5 5 2 3" xfId="1383" xr:uid="{81502876-3D6B-4AC2-8DA4-1EF2F0465B00}"/>
    <cellStyle name="Normal 5 5 5 2 4" xfId="2922" xr:uid="{58F35A71-53BD-45EF-91A2-A593ACA3C4E4}"/>
    <cellStyle name="Normal 5 5 5 3" xfId="1384" xr:uid="{FCA27B0D-4975-4BD5-90EC-122ACDBFEE24}"/>
    <cellStyle name="Normal 5 5 5 3 2" xfId="1385" xr:uid="{F7F69F34-1DA0-462C-A280-F96463818B52}"/>
    <cellStyle name="Normal 5 5 5 3 3" xfId="2923" xr:uid="{CAE3DB84-F9DE-4107-A481-AED493460A48}"/>
    <cellStyle name="Normal 5 5 5 3 4" xfId="2924" xr:uid="{1E7E5A5D-C269-4F81-B4BC-4BA0FA695722}"/>
    <cellStyle name="Normal 5 5 5 4" xfId="1386" xr:uid="{1F7A92B0-D9D2-4FC1-B4A8-57800BD11E35}"/>
    <cellStyle name="Normal 5 5 5 5" xfId="2925" xr:uid="{E912AF32-13D9-4BE7-9199-2F7AD6910877}"/>
    <cellStyle name="Normal 5 5 5 6" xfId="2926" xr:uid="{84F5938C-740D-4380-84E7-9C7147AED8A5}"/>
    <cellStyle name="Normal 5 5 6" xfId="309" xr:uid="{20C9F28B-C306-43F2-9AAC-AEC680B6B4BE}"/>
    <cellStyle name="Normal 5 5 6 2" xfId="1387" xr:uid="{09B3BDD1-B911-4BFA-9296-55D39E14B911}"/>
    <cellStyle name="Normal 5 5 6 2 2" xfId="1388" xr:uid="{A754AD38-AEA8-465C-A584-A74C7426BDAA}"/>
    <cellStyle name="Normal 5 5 6 2 3" xfId="2927" xr:uid="{6065CA04-5C1E-4093-BDA9-FFC2EC4D89C6}"/>
    <cellStyle name="Normal 5 5 6 2 4" xfId="2928" xr:uid="{D6F57012-53DF-414C-8D8C-8D4A2391264C}"/>
    <cellStyle name="Normal 5 5 6 3" xfId="1389" xr:uid="{1928353C-E463-4420-9E53-67CD1C7A4540}"/>
    <cellStyle name="Normal 5 5 6 4" xfId="2929" xr:uid="{DBC75ED9-1DFB-4C12-AA8B-CCE1273E0B21}"/>
    <cellStyle name="Normal 5 5 6 5" xfId="2930" xr:uid="{FDDD319E-BD2F-43CA-A25C-F52B702C2735}"/>
    <cellStyle name="Normal 5 5 7" xfId="1390" xr:uid="{62BE7C1E-B187-4459-8DA8-96873BBA90D1}"/>
    <cellStyle name="Normal 5 5 7 2" xfId="1391" xr:uid="{9E9B7CEA-69D4-4EB2-A77F-6BE500EA18D5}"/>
    <cellStyle name="Normal 5 5 7 3" xfId="2931" xr:uid="{096F43FF-06C2-45E8-B8F6-658073BF2B05}"/>
    <cellStyle name="Normal 5 5 7 4" xfId="2932" xr:uid="{43948152-F1DD-4E09-8415-DC91A84FA0B8}"/>
    <cellStyle name="Normal 5 5 8" xfId="1392" xr:uid="{7950CE5B-0FF5-425C-8CBA-78A931EFA9CA}"/>
    <cellStyle name="Normal 5 5 8 2" xfId="2933" xr:uid="{A0E7C9C0-A36C-47FF-8760-572117EA6468}"/>
    <cellStyle name="Normal 5 5 8 3" xfId="2934" xr:uid="{CA86BE41-C297-4071-BE6F-359804B039A7}"/>
    <cellStyle name="Normal 5 5 8 4" xfId="2935" xr:uid="{EF7FF6AE-8FC9-45B1-877B-09CCF05636EE}"/>
    <cellStyle name="Normal 5 5 9" xfId="2936" xr:uid="{9251CE41-1753-435B-A0FD-593216567F6E}"/>
    <cellStyle name="Normal 5 6" xfId="104" xr:uid="{E7AF1790-4A75-45AF-81EE-9295E8CE9923}"/>
    <cellStyle name="Normal 5 6 10" xfId="2937" xr:uid="{7F6A4AB7-4871-415B-8681-472D3011D3FC}"/>
    <cellStyle name="Normal 5 6 11" xfId="2938" xr:uid="{1E5D89CD-FA47-46F8-B8C4-44F1492A2DE7}"/>
    <cellStyle name="Normal 5 6 2" xfId="105" xr:uid="{40587EB4-1DDA-43AF-ACA2-CF920F3957E2}"/>
    <cellStyle name="Normal 5 6 2 2" xfId="310" xr:uid="{72B56F7B-DB76-4464-B83C-5A20839FFDB7}"/>
    <cellStyle name="Normal 5 6 2 2 2" xfId="573" xr:uid="{84AFD34D-9C67-48AB-908D-F5CB30EBE547}"/>
    <cellStyle name="Normal 5 6 2 2 2 2" xfId="574" xr:uid="{7BA7D867-85E1-4535-B81B-B3E219C1D48F}"/>
    <cellStyle name="Normal 5 6 2 2 2 2 2" xfId="1393" xr:uid="{29D7E0C7-8908-45B1-99BC-E218EC7D5A1D}"/>
    <cellStyle name="Normal 5 6 2 2 2 2 3" xfId="2939" xr:uid="{BB18DE58-D57A-4B0D-877C-8983AF4845BD}"/>
    <cellStyle name="Normal 5 6 2 2 2 2 4" xfId="2940" xr:uid="{79F21479-FEC9-4E81-B653-C7459C1A47B6}"/>
    <cellStyle name="Normal 5 6 2 2 2 3" xfId="1394" xr:uid="{299A847E-5C5D-494A-B249-E1D60BD4AFF5}"/>
    <cellStyle name="Normal 5 6 2 2 2 3 2" xfId="2941" xr:uid="{B28D3493-58FD-4E9D-8AED-2ACE50C27BCE}"/>
    <cellStyle name="Normal 5 6 2 2 2 3 3" xfId="2942" xr:uid="{E620681D-BF97-4070-8C4B-2BCFE7B2FE8D}"/>
    <cellStyle name="Normal 5 6 2 2 2 3 4" xfId="2943" xr:uid="{E5C5F1C8-BE96-45ED-BFB7-1DB903718422}"/>
    <cellStyle name="Normal 5 6 2 2 2 4" xfId="2944" xr:uid="{AA15FA24-BBF2-413D-9AEA-1CE60E168E4A}"/>
    <cellStyle name="Normal 5 6 2 2 2 5" xfId="2945" xr:uid="{5C8DF3FF-8CFE-49F7-91B9-3B33BD9E47B0}"/>
    <cellStyle name="Normal 5 6 2 2 2 6" xfId="2946" xr:uid="{502BFFBD-A689-4A42-AA8B-B1C5CAE28151}"/>
    <cellStyle name="Normal 5 6 2 2 3" xfId="575" xr:uid="{67B9B4C6-332B-4EC8-96F2-E4EEA159E636}"/>
    <cellStyle name="Normal 5 6 2 2 3 2" xfId="1395" xr:uid="{8CA19C6E-701F-43C7-8AFB-0C65FB610A23}"/>
    <cellStyle name="Normal 5 6 2 2 3 2 2" xfId="2947" xr:uid="{13941C85-4D56-4517-A52A-0FEA0393857C}"/>
    <cellStyle name="Normal 5 6 2 2 3 2 3" xfId="2948" xr:uid="{493753D4-6075-4867-A79A-F0DD712EF690}"/>
    <cellStyle name="Normal 5 6 2 2 3 2 4" xfId="2949" xr:uid="{C917EFE2-05F4-4820-AB9B-3E46DF2A6FE1}"/>
    <cellStyle name="Normal 5 6 2 2 3 3" xfId="2950" xr:uid="{5F1B61AF-2549-4F51-83A5-41DB581CE3F4}"/>
    <cellStyle name="Normal 5 6 2 2 3 4" xfId="2951" xr:uid="{008BD497-A526-488E-8374-400D6AB1508F}"/>
    <cellStyle name="Normal 5 6 2 2 3 5" xfId="2952" xr:uid="{2987DF56-9E9C-4620-8296-F683A8EA4BB1}"/>
    <cellStyle name="Normal 5 6 2 2 4" xfId="1396" xr:uid="{A860DEA1-9316-4665-818C-3DA62098B443}"/>
    <cellStyle name="Normal 5 6 2 2 4 2" xfId="2953" xr:uid="{CBCE3B8D-BBBC-4B6F-9193-1F5E800D211D}"/>
    <cellStyle name="Normal 5 6 2 2 4 3" xfId="2954" xr:uid="{9018FA98-8366-467D-A695-35D275D9CD15}"/>
    <cellStyle name="Normal 5 6 2 2 4 4" xfId="2955" xr:uid="{E8BFAFDB-FFB2-44DD-9383-9A08756C0392}"/>
    <cellStyle name="Normal 5 6 2 2 5" xfId="2956" xr:uid="{878F036F-CA07-4E51-AA4E-D1FA620E2001}"/>
    <cellStyle name="Normal 5 6 2 2 5 2" xfId="2957" xr:uid="{751899FD-7F4A-4D39-B3FD-C740397C4276}"/>
    <cellStyle name="Normal 5 6 2 2 5 3" xfId="2958" xr:uid="{EADB69ED-9629-4FFF-8ABC-640FF2A4E2F6}"/>
    <cellStyle name="Normal 5 6 2 2 5 4" xfId="2959" xr:uid="{321505DB-4DCD-4901-9B1A-8C8A60651B71}"/>
    <cellStyle name="Normal 5 6 2 2 6" xfId="2960" xr:uid="{DB8CD28E-912D-4EA9-8AB2-D9640BCD04A8}"/>
    <cellStyle name="Normal 5 6 2 2 7" xfId="2961" xr:uid="{386FA589-377B-434F-B4D3-675DA25D45E5}"/>
    <cellStyle name="Normal 5 6 2 2 8" xfId="2962" xr:uid="{54D2BF40-6379-46C5-B49F-1DD1B2CE09F5}"/>
    <cellStyle name="Normal 5 6 2 3" xfId="576" xr:uid="{91296A45-1FB1-442E-933C-4C3D58D03030}"/>
    <cellStyle name="Normal 5 6 2 3 2" xfId="577" xr:uid="{81F2C3E7-5164-43FE-978D-CBC737E588B4}"/>
    <cellStyle name="Normal 5 6 2 3 2 2" xfId="578" xr:uid="{D86F8CA2-3D9D-4C2B-ABEA-87E9C7BDAB9B}"/>
    <cellStyle name="Normal 5 6 2 3 2 3" xfId="2963" xr:uid="{A9A2AB97-B6C9-4AC5-B144-3C554EE39932}"/>
    <cellStyle name="Normal 5 6 2 3 2 4" xfId="2964" xr:uid="{4A0658A3-CBF8-4A41-B6A4-754ADCAE552A}"/>
    <cellStyle name="Normal 5 6 2 3 3" xfId="579" xr:uid="{8F39712B-442E-4275-8C64-AC0F590E8C89}"/>
    <cellStyle name="Normal 5 6 2 3 3 2" xfId="2965" xr:uid="{C32D0356-6E27-4EB5-A9F7-E115A721958B}"/>
    <cellStyle name="Normal 5 6 2 3 3 3" xfId="2966" xr:uid="{158B180D-CAE4-4FCF-9527-5DBAD8E1D93E}"/>
    <cellStyle name="Normal 5 6 2 3 3 4" xfId="2967" xr:uid="{322FCF6A-B6B0-4BE1-88D8-00331EECF045}"/>
    <cellStyle name="Normal 5 6 2 3 4" xfId="2968" xr:uid="{37E4E290-41DF-4277-BFF6-2F4A0BBA8337}"/>
    <cellStyle name="Normal 5 6 2 3 5" xfId="2969" xr:uid="{AD59C2D6-7747-4A04-9C02-F5B9818F14F8}"/>
    <cellStyle name="Normal 5 6 2 3 6" xfId="2970" xr:uid="{C7E10838-9E31-4881-9522-D45FC6F1EBC8}"/>
    <cellStyle name="Normal 5 6 2 4" xfId="580" xr:uid="{93F91233-A360-495F-BD83-0CC935B95F9E}"/>
    <cellStyle name="Normal 5 6 2 4 2" xfId="581" xr:uid="{A5C21C47-9A89-4357-8D53-883E9419CA76}"/>
    <cellStyle name="Normal 5 6 2 4 2 2" xfId="2971" xr:uid="{F9FBF9B6-BAA1-446B-AFE7-32A5FB726893}"/>
    <cellStyle name="Normal 5 6 2 4 2 3" xfId="2972" xr:uid="{522896C2-55B3-481E-AB67-5D2A8E1D2384}"/>
    <cellStyle name="Normal 5 6 2 4 2 4" xfId="2973" xr:uid="{A2525C9A-68C9-440C-B486-B386614E2DC2}"/>
    <cellStyle name="Normal 5 6 2 4 3" xfId="2974" xr:uid="{9BD01386-F0EC-415F-9687-9BAC2A8E6CEF}"/>
    <cellStyle name="Normal 5 6 2 4 4" xfId="2975" xr:uid="{2A60D787-4D9C-4DB2-8D10-2466BFBF0446}"/>
    <cellStyle name="Normal 5 6 2 4 5" xfId="2976" xr:uid="{A02E9D2A-0CE6-4151-92D1-8AC92A829502}"/>
    <cellStyle name="Normal 5 6 2 5" xfId="582" xr:uid="{19CD16D1-10D0-4F4B-AAA2-9E3D376B0958}"/>
    <cellStyle name="Normal 5 6 2 5 2" xfId="2977" xr:uid="{2F147894-324D-4F5A-BFD3-5D3FFACF5B13}"/>
    <cellStyle name="Normal 5 6 2 5 3" xfId="2978" xr:uid="{61984F67-1685-496A-B020-D9E7FC16FBD2}"/>
    <cellStyle name="Normal 5 6 2 5 4" xfId="2979" xr:uid="{4FB0DEEF-68CA-4E4F-9FBE-FBE1E32754B5}"/>
    <cellStyle name="Normal 5 6 2 6" xfId="2980" xr:uid="{B035F941-2737-408F-B2C0-2C04C0A39D21}"/>
    <cellStyle name="Normal 5 6 2 6 2" xfId="2981" xr:uid="{B2270D5C-A05B-44AA-927D-036D42E60226}"/>
    <cellStyle name="Normal 5 6 2 6 3" xfId="2982" xr:uid="{27944804-EEAE-4FA7-8E8E-F4B824D6C227}"/>
    <cellStyle name="Normal 5 6 2 6 4" xfId="2983" xr:uid="{FB6AF498-51AF-43F0-A7A5-982198F676AE}"/>
    <cellStyle name="Normal 5 6 2 7" xfId="2984" xr:uid="{A705F754-FEFF-4DFC-A12A-4B97C50B35B8}"/>
    <cellStyle name="Normal 5 6 2 8" xfId="2985" xr:uid="{71185B3F-9895-44EF-BF21-E809ADF8A369}"/>
    <cellStyle name="Normal 5 6 2 9" xfId="2986" xr:uid="{1B93B942-8183-46CB-B78D-C71F447ED8DD}"/>
    <cellStyle name="Normal 5 6 3" xfId="311" xr:uid="{1B8D5C08-8DF8-4976-9169-7F6ADEF2CEE4}"/>
    <cellStyle name="Normal 5 6 3 2" xfId="583" xr:uid="{3D054DE1-1F36-4F0C-93CA-84D289664758}"/>
    <cellStyle name="Normal 5 6 3 2 2" xfId="584" xr:uid="{28921F65-FF9E-4AD0-B23A-8BA1E9D32919}"/>
    <cellStyle name="Normal 5 6 3 2 2 2" xfId="1397" xr:uid="{FC1EB28D-467C-40AD-9F64-07CB8BF7EB68}"/>
    <cellStyle name="Normal 5 6 3 2 2 2 2" xfId="1398" xr:uid="{BDE13E72-2381-4663-AF44-BD67A844E9CF}"/>
    <cellStyle name="Normal 5 6 3 2 2 3" xfId="1399" xr:uid="{017C2E47-7972-4A8E-A814-668F89DA5FF6}"/>
    <cellStyle name="Normal 5 6 3 2 2 4" xfId="2987" xr:uid="{A6CC29C5-FC18-4DCE-B3AD-A7E944A56F85}"/>
    <cellStyle name="Normal 5 6 3 2 3" xfId="1400" xr:uid="{B5EAC0A3-C812-461B-9BD7-774F2663F53C}"/>
    <cellStyle name="Normal 5 6 3 2 3 2" xfId="1401" xr:uid="{BE85604D-D7DE-4346-9947-B7D29C126034}"/>
    <cellStyle name="Normal 5 6 3 2 3 3" xfId="2988" xr:uid="{04061E22-1CCE-43DF-B4B4-2BB7465200EA}"/>
    <cellStyle name="Normal 5 6 3 2 3 4" xfId="2989" xr:uid="{A324827E-2AA2-4CD7-81EB-3A24B9F78B43}"/>
    <cellStyle name="Normal 5 6 3 2 4" xfId="1402" xr:uid="{A3AFDFD8-03A2-4B45-AA24-133C2202EE53}"/>
    <cellStyle name="Normal 5 6 3 2 5" xfId="2990" xr:uid="{8204C346-5EA9-47EB-B486-8C84F939C01C}"/>
    <cellStyle name="Normal 5 6 3 2 6" xfId="2991" xr:uid="{B00B7FA8-7105-40E0-80D1-5DE6D2E72C54}"/>
    <cellStyle name="Normal 5 6 3 3" xfId="585" xr:uid="{67687565-559D-47B5-A768-E8A79D7030BD}"/>
    <cellStyle name="Normal 5 6 3 3 2" xfId="1403" xr:uid="{AFC4B22F-0EC0-417D-85F7-9BC4A792E1BE}"/>
    <cellStyle name="Normal 5 6 3 3 2 2" xfId="1404" xr:uid="{0F61E53D-6F2B-4C01-A7CD-9A43F766810D}"/>
    <cellStyle name="Normal 5 6 3 3 2 3" xfId="2992" xr:uid="{AC4A85A4-5BFC-4B94-8277-EB4D413A7810}"/>
    <cellStyle name="Normal 5 6 3 3 2 4" xfId="2993" xr:uid="{91057DEF-B228-4EC7-93F4-EFC61D0F5EF3}"/>
    <cellStyle name="Normal 5 6 3 3 3" xfId="1405" xr:uid="{96F3E5B7-5542-4749-8348-5FA5F9C8A696}"/>
    <cellStyle name="Normal 5 6 3 3 4" xfId="2994" xr:uid="{CFEA440F-FF01-4A6B-8B3A-C184B435ECAC}"/>
    <cellStyle name="Normal 5 6 3 3 5" xfId="2995" xr:uid="{0E9E7B98-51FC-42BC-8B6D-4DB40E69EC56}"/>
    <cellStyle name="Normal 5 6 3 4" xfId="1406" xr:uid="{0189FA31-5E9D-4998-B911-B4D74A4E9EC1}"/>
    <cellStyle name="Normal 5 6 3 4 2" xfId="1407" xr:uid="{3600B2C2-BAA6-460C-A778-0AE7A9553D75}"/>
    <cellStyle name="Normal 5 6 3 4 3" xfId="2996" xr:uid="{49CF3284-3114-4E05-AC62-AD87B52BF5BF}"/>
    <cellStyle name="Normal 5 6 3 4 4" xfId="2997" xr:uid="{AF95FDD6-0B41-4198-96AD-72EB7563E715}"/>
    <cellStyle name="Normal 5 6 3 5" xfId="1408" xr:uid="{0D189E9C-FD01-4B3E-8212-4B719E100863}"/>
    <cellStyle name="Normal 5 6 3 5 2" xfId="2998" xr:uid="{3014838F-B8B7-44E2-A97E-D143022C75DE}"/>
    <cellStyle name="Normal 5 6 3 5 3" xfId="2999" xr:uid="{1616BECE-5AAE-4890-8BE2-5F363E3B3BBB}"/>
    <cellStyle name="Normal 5 6 3 5 4" xfId="3000" xr:uid="{2D7B86C4-6E76-412C-949A-9991EA2692FF}"/>
    <cellStyle name="Normal 5 6 3 6" xfId="3001" xr:uid="{463AB588-17FB-4671-B328-EC540476AA1D}"/>
    <cellStyle name="Normal 5 6 3 7" xfId="3002" xr:uid="{4C5C7892-B970-433F-802B-B8591209B79F}"/>
    <cellStyle name="Normal 5 6 3 8" xfId="3003" xr:uid="{300CA957-2011-4D9B-888C-B256FB75E9E0}"/>
    <cellStyle name="Normal 5 6 4" xfId="312" xr:uid="{327EADB5-35ED-4083-A8D1-5BCC657846A5}"/>
    <cellStyle name="Normal 5 6 4 2" xfId="586" xr:uid="{B380CFF1-3082-49C8-9F38-B0A7E4C10997}"/>
    <cellStyle name="Normal 5 6 4 2 2" xfId="587" xr:uid="{57A8E2BF-FE1A-458F-8A38-1514FABF225A}"/>
    <cellStyle name="Normal 5 6 4 2 2 2" xfId="1409" xr:uid="{82AB6E70-8A21-4C9F-8EAB-037AC851F1FE}"/>
    <cellStyle name="Normal 5 6 4 2 2 3" xfId="3004" xr:uid="{89E79E28-02B5-4DDF-8243-2CF44AEB695B}"/>
    <cellStyle name="Normal 5 6 4 2 2 4" xfId="3005" xr:uid="{F56BA3DC-ABE0-4AB1-B1B7-ADCEF1AD7B0D}"/>
    <cellStyle name="Normal 5 6 4 2 3" xfId="1410" xr:uid="{A3C2BACB-48B5-4AF9-845A-6A44BBC1EB60}"/>
    <cellStyle name="Normal 5 6 4 2 4" xfId="3006" xr:uid="{16CF53F3-7478-48DE-8E49-07DF88037837}"/>
    <cellStyle name="Normal 5 6 4 2 5" xfId="3007" xr:uid="{479EC709-867C-4AAA-A47F-CB3EAEDCB05A}"/>
    <cellStyle name="Normal 5 6 4 3" xfId="588" xr:uid="{4810962D-9C7E-48F0-B642-40AB94A972B7}"/>
    <cellStyle name="Normal 5 6 4 3 2" xfId="1411" xr:uid="{DC978157-805B-4C2A-9A58-36D66E5ECCFF}"/>
    <cellStyle name="Normal 5 6 4 3 3" xfId="3008" xr:uid="{0BB74769-E114-4833-B9EA-0EE2870F10A6}"/>
    <cellStyle name="Normal 5 6 4 3 4" xfId="3009" xr:uid="{ADECCA99-7B35-4C8A-A4B0-AFECDD9F0F91}"/>
    <cellStyle name="Normal 5 6 4 4" xfId="1412" xr:uid="{1A082AF0-C12A-48BE-9DE6-0499E8A27D53}"/>
    <cellStyle name="Normal 5 6 4 4 2" xfId="3010" xr:uid="{A7A9E55E-4889-4BCB-A844-C5753E9ED70C}"/>
    <cellStyle name="Normal 5 6 4 4 3" xfId="3011" xr:uid="{84E16743-6574-4AED-B1C4-302648E820AB}"/>
    <cellStyle name="Normal 5 6 4 4 4" xfId="3012" xr:uid="{3891FADF-7E56-47FD-9DF3-13387F4C784D}"/>
    <cellStyle name="Normal 5 6 4 5" xfId="3013" xr:uid="{697ABAAD-42FF-463B-BBCC-074F8A8BFB7A}"/>
    <cellStyle name="Normal 5 6 4 6" xfId="3014" xr:uid="{FE1F5592-BDAA-4102-B424-E2C681492494}"/>
    <cellStyle name="Normal 5 6 4 7" xfId="3015" xr:uid="{0A3DD3CE-27B5-4CE4-9EA6-AA15CB6591AC}"/>
    <cellStyle name="Normal 5 6 5" xfId="313" xr:uid="{88BAC357-03CA-4EE5-9B1A-C776FE0E5A5C}"/>
    <cellStyle name="Normal 5 6 5 2" xfId="589" xr:uid="{D63DB841-FEF4-4D8C-95AB-111FB8E9F756}"/>
    <cellStyle name="Normal 5 6 5 2 2" xfId="1413" xr:uid="{8E61D47F-D5CD-40BA-9962-F940FBC19C23}"/>
    <cellStyle name="Normal 5 6 5 2 3" xfId="3016" xr:uid="{12B17152-0261-447C-9896-8D30EE8595D5}"/>
    <cellStyle name="Normal 5 6 5 2 4" xfId="3017" xr:uid="{4C57C30C-71F6-48A2-99CC-0C3A74A5E947}"/>
    <cellStyle name="Normal 5 6 5 3" xfId="1414" xr:uid="{A5CBFC23-ADE5-464D-9CEA-C4847C6280F1}"/>
    <cellStyle name="Normal 5 6 5 3 2" xfId="3018" xr:uid="{5FBC4140-F6A8-488C-8C97-FB4FBFCFD234}"/>
    <cellStyle name="Normal 5 6 5 3 3" xfId="3019" xr:uid="{C7ADA82F-3580-4506-81F0-8BE35B7D8854}"/>
    <cellStyle name="Normal 5 6 5 3 4" xfId="3020" xr:uid="{C664789E-0ECA-4E6A-90F6-8D41E5DE7E9F}"/>
    <cellStyle name="Normal 5 6 5 4" xfId="3021" xr:uid="{345F8A66-1381-45EF-B44F-CC0B2A696E0A}"/>
    <cellStyle name="Normal 5 6 5 5" xfId="3022" xr:uid="{E4681B99-B242-4FFE-8738-B500491D6801}"/>
    <cellStyle name="Normal 5 6 5 6" xfId="3023" xr:uid="{D53391DE-128D-4547-B285-6FC0E64E5473}"/>
    <cellStyle name="Normal 5 6 6" xfId="590" xr:uid="{186ED472-EF06-4E53-9278-EF4248B7F680}"/>
    <cellStyle name="Normal 5 6 6 2" xfId="1415" xr:uid="{743004D8-5BFA-4ED6-8713-D9A8AFDC19CA}"/>
    <cellStyle name="Normal 5 6 6 2 2" xfId="3024" xr:uid="{A2A6D5B5-74AA-4B46-8C30-CD61D7878F6E}"/>
    <cellStyle name="Normal 5 6 6 2 3" xfId="3025" xr:uid="{7C387F22-1BA2-4A7E-9A36-1536AED9F561}"/>
    <cellStyle name="Normal 5 6 6 2 4" xfId="3026" xr:uid="{EA5070F1-BB56-4EF5-85A4-63239AA28097}"/>
    <cellStyle name="Normal 5 6 6 3" xfId="3027" xr:uid="{D6EED8BA-B458-4773-B4A4-1DFF577E72C8}"/>
    <cellStyle name="Normal 5 6 6 4" xfId="3028" xr:uid="{75DB5873-5FF4-4641-AF7E-EB2196FC2752}"/>
    <cellStyle name="Normal 5 6 6 5" xfId="3029" xr:uid="{C7FC9332-5A16-426E-A20F-5C3FDAF995B1}"/>
    <cellStyle name="Normal 5 6 7" xfId="1416" xr:uid="{3D9A7A7F-6C2B-437C-8ED4-2A844B958ADF}"/>
    <cellStyle name="Normal 5 6 7 2" xfId="3030" xr:uid="{9CF84442-4C9A-4186-8CD2-474684201F68}"/>
    <cellStyle name="Normal 5 6 7 3" xfId="3031" xr:uid="{0253FDB0-1DED-442C-948B-453845264BDC}"/>
    <cellStyle name="Normal 5 6 7 4" xfId="3032" xr:uid="{88B19FC4-4F6A-4DED-B857-29D8E7FBC289}"/>
    <cellStyle name="Normal 5 6 8" xfId="3033" xr:uid="{50B01D23-8265-4CB3-B3F3-E0AE584C5EEA}"/>
    <cellStyle name="Normal 5 6 8 2" xfId="3034" xr:uid="{32E316AC-5724-4849-9594-1F0B2E83626F}"/>
    <cellStyle name="Normal 5 6 8 3" xfId="3035" xr:uid="{A40EB7FE-6569-4A43-89C9-C5E4771D74BF}"/>
    <cellStyle name="Normal 5 6 8 4" xfId="3036" xr:uid="{C970675D-9CBA-466F-B936-FBCFA668F471}"/>
    <cellStyle name="Normal 5 6 9" xfId="3037" xr:uid="{56BB0460-3FE6-462D-A9BA-EA626DE4DA93}"/>
    <cellStyle name="Normal 5 7" xfId="106" xr:uid="{52C84755-BF09-493C-8DC5-41063A02586D}"/>
    <cellStyle name="Normal 5 7 2" xfId="107" xr:uid="{FA14CAC0-17A0-4663-8C0A-3DE1DF814185}"/>
    <cellStyle name="Normal 5 7 2 2" xfId="314" xr:uid="{CC026F17-6DD2-48D4-8955-F4E0B922E975}"/>
    <cellStyle name="Normal 5 7 2 2 2" xfId="591" xr:uid="{1EA0186C-D584-4B5B-88CA-3189E9A42A21}"/>
    <cellStyle name="Normal 5 7 2 2 2 2" xfId="1417" xr:uid="{812111AC-B699-4B49-B720-B3D2717FF7A0}"/>
    <cellStyle name="Normal 5 7 2 2 2 3" xfId="3038" xr:uid="{4A326CB0-6434-4143-A54F-E285F75A83BD}"/>
    <cellStyle name="Normal 5 7 2 2 2 4" xfId="3039" xr:uid="{38276AF0-15BF-4442-B770-6D9048CE82CE}"/>
    <cellStyle name="Normal 5 7 2 2 3" xfId="1418" xr:uid="{FF02F70C-0764-4B6B-84FC-C5DECEE0B872}"/>
    <cellStyle name="Normal 5 7 2 2 3 2" xfId="3040" xr:uid="{B219334B-46F1-484A-AB2E-3BC879D9523A}"/>
    <cellStyle name="Normal 5 7 2 2 3 3" xfId="3041" xr:uid="{29D435F7-98C6-4657-BAC9-08DED67A9459}"/>
    <cellStyle name="Normal 5 7 2 2 3 4" xfId="3042" xr:uid="{C7D48A9F-37ED-4ED8-B39D-1794EB293F90}"/>
    <cellStyle name="Normal 5 7 2 2 4" xfId="3043" xr:uid="{F43385A4-43EF-48FA-88C7-C6F06A03C58D}"/>
    <cellStyle name="Normal 5 7 2 2 5" xfId="3044" xr:uid="{7A254035-F743-404E-9E9E-8F912F018238}"/>
    <cellStyle name="Normal 5 7 2 2 6" xfId="3045" xr:uid="{D99146A3-C385-4955-90C8-B926CF8BF7C6}"/>
    <cellStyle name="Normal 5 7 2 3" xfId="592" xr:uid="{F86D83DA-1483-4825-9D63-5DFC9FA6E9CA}"/>
    <cellStyle name="Normal 5 7 2 3 2" xfId="1419" xr:uid="{C5BC32BA-C19A-4569-B29E-0586F566D627}"/>
    <cellStyle name="Normal 5 7 2 3 2 2" xfId="3046" xr:uid="{015BCCA7-695D-497D-8968-6A0E3656CB37}"/>
    <cellStyle name="Normal 5 7 2 3 2 3" xfId="3047" xr:uid="{E9F6C63C-6939-4CB6-85A2-EAA34FBF1C15}"/>
    <cellStyle name="Normal 5 7 2 3 2 4" xfId="3048" xr:uid="{FE41F051-497E-45E8-88C4-64C823031F81}"/>
    <cellStyle name="Normal 5 7 2 3 3" xfId="3049" xr:uid="{0E610A48-4AA3-46CB-84A2-362C37AB61CE}"/>
    <cellStyle name="Normal 5 7 2 3 4" xfId="3050" xr:uid="{B3CCDC30-5368-406F-8736-39975CFB9915}"/>
    <cellStyle name="Normal 5 7 2 3 5" xfId="3051" xr:uid="{1213CBEA-CC69-4D8F-8FD1-1BABE364FAA3}"/>
    <cellStyle name="Normal 5 7 2 4" xfId="1420" xr:uid="{349E3505-B898-43AA-BCCF-14952480E6EB}"/>
    <cellStyle name="Normal 5 7 2 4 2" xfId="3052" xr:uid="{FC625F7A-59C9-4B91-9481-593C299935ED}"/>
    <cellStyle name="Normal 5 7 2 4 3" xfId="3053" xr:uid="{224C02B9-2830-418D-AE20-677BC7CF3DA6}"/>
    <cellStyle name="Normal 5 7 2 4 4" xfId="3054" xr:uid="{BE9168FA-23F3-47BC-84A8-D1BFFDC2C027}"/>
    <cellStyle name="Normal 5 7 2 5" xfId="3055" xr:uid="{7545165C-67AC-42AF-A4A2-2FCB83CCD24B}"/>
    <cellStyle name="Normal 5 7 2 5 2" xfId="3056" xr:uid="{2491E250-0BA1-47E8-9805-AD0AA6D796A2}"/>
    <cellStyle name="Normal 5 7 2 5 3" xfId="3057" xr:uid="{A435AE88-5783-470A-A280-1975FC874062}"/>
    <cellStyle name="Normal 5 7 2 5 4" xfId="3058" xr:uid="{975B2EE7-C788-4E66-A113-417B1F91FD07}"/>
    <cellStyle name="Normal 5 7 2 6" xfId="3059" xr:uid="{1D330867-11D8-45B1-93CF-442A44344DCF}"/>
    <cellStyle name="Normal 5 7 2 7" xfId="3060" xr:uid="{8DAE6461-F81B-49FC-8915-CEEBCBFFE359}"/>
    <cellStyle name="Normal 5 7 2 8" xfId="3061" xr:uid="{A529CEC9-A270-4D57-9885-4041A2E1C5B0}"/>
    <cellStyle name="Normal 5 7 3" xfId="315" xr:uid="{A96D2E67-B4CF-4679-BB3D-FDE11E53E562}"/>
    <cellStyle name="Normal 5 7 3 2" xfId="593" xr:uid="{FFB508C7-82C5-40F4-87DC-368E333C531B}"/>
    <cellStyle name="Normal 5 7 3 2 2" xfId="594" xr:uid="{9AA18338-8B5E-4BDC-B627-ED06EACC44EC}"/>
    <cellStyle name="Normal 5 7 3 2 3" xfId="3062" xr:uid="{EA791DC4-9A58-4C70-834A-E6AE20D1C38D}"/>
    <cellStyle name="Normal 5 7 3 2 4" xfId="3063" xr:uid="{E84507C1-B36E-4BFF-8269-558474E8291D}"/>
    <cellStyle name="Normal 5 7 3 3" xfId="595" xr:uid="{627DF848-10CF-4307-9E5C-88344191B3CC}"/>
    <cellStyle name="Normal 5 7 3 3 2" xfId="3064" xr:uid="{22EF8D01-F2A6-44C3-9D77-8219B11F8BA3}"/>
    <cellStyle name="Normal 5 7 3 3 3" xfId="3065" xr:uid="{98B92913-7358-4DA1-B950-BFDA0E0EE781}"/>
    <cellStyle name="Normal 5 7 3 3 4" xfId="3066" xr:uid="{BF9BE031-1590-454A-8A11-ED691E61A674}"/>
    <cellStyle name="Normal 5 7 3 4" xfId="3067" xr:uid="{8230CC7F-269E-4E4D-9D4F-E648D84A3CAD}"/>
    <cellStyle name="Normal 5 7 3 5" xfId="3068" xr:uid="{52567B4E-4854-4FA2-A146-77A900803BA5}"/>
    <cellStyle name="Normal 5 7 3 6" xfId="3069" xr:uid="{3640BBE2-B368-4829-9831-42408266755A}"/>
    <cellStyle name="Normal 5 7 4" xfId="316" xr:uid="{CE204C9F-EAE5-4731-92BC-81EB0B6473F8}"/>
    <cellStyle name="Normal 5 7 4 2" xfId="596" xr:uid="{B19E5F32-B8E9-436B-AC79-D7F0D9DF9C91}"/>
    <cellStyle name="Normal 5 7 4 2 2" xfId="3070" xr:uid="{D82FA49B-B1F1-4C8E-85B6-2E089760CC5C}"/>
    <cellStyle name="Normal 5 7 4 2 3" xfId="3071" xr:uid="{76DC4E65-E2AB-4F46-9CA7-4142D2E15131}"/>
    <cellStyle name="Normal 5 7 4 2 4" xfId="3072" xr:uid="{2AF1FE15-35E4-4DD4-B52C-E8535523F958}"/>
    <cellStyle name="Normal 5 7 4 3" xfId="3073" xr:uid="{7E3D0400-DDD9-49E6-A9BD-566CDF3E6EA3}"/>
    <cellStyle name="Normal 5 7 4 4" xfId="3074" xr:uid="{A3CEBF98-D7A9-428A-81B8-23FEF7818C86}"/>
    <cellStyle name="Normal 5 7 4 5" xfId="3075" xr:uid="{BE55C280-E3B3-4ECE-AF1B-8AE3B2C8DEE1}"/>
    <cellStyle name="Normal 5 7 5" xfId="597" xr:uid="{4FACB824-C583-4680-9F57-BC581FE8EA40}"/>
    <cellStyle name="Normal 5 7 5 2" xfId="3076" xr:uid="{21576116-65F7-47DC-AA03-B6411021B6B6}"/>
    <cellStyle name="Normal 5 7 5 3" xfId="3077" xr:uid="{ECEA5C04-66C6-4EEB-9DD8-66BF767D7AC7}"/>
    <cellStyle name="Normal 5 7 5 4" xfId="3078" xr:uid="{86F6464F-D062-48AB-9F1B-CC7245E31CA2}"/>
    <cellStyle name="Normal 5 7 6" xfId="3079" xr:uid="{ED5E8682-3051-48E1-91BF-7091D2B2D583}"/>
    <cellStyle name="Normal 5 7 6 2" xfId="3080" xr:uid="{BA8531C1-7079-42EC-936F-5EFE23EB5B97}"/>
    <cellStyle name="Normal 5 7 6 3" xfId="3081" xr:uid="{8E170217-6EFD-40E3-BBAD-C44C9D291EE1}"/>
    <cellStyle name="Normal 5 7 6 4" xfId="3082" xr:uid="{19945E8F-E4FC-4D97-AC58-DED41261FCED}"/>
    <cellStyle name="Normal 5 7 7" xfId="3083" xr:uid="{FB9D1733-ED1F-4143-9091-B4061CFD24B4}"/>
    <cellStyle name="Normal 5 7 8" xfId="3084" xr:uid="{8D17887C-C830-4519-94E4-6C2D7FCE314E}"/>
    <cellStyle name="Normal 5 7 9" xfId="3085" xr:uid="{8E48F073-608D-4BC1-95D5-48F33AE22B6F}"/>
    <cellStyle name="Normal 5 8" xfId="108" xr:uid="{84EC6C37-E703-4239-9E7B-E35027BC7D75}"/>
    <cellStyle name="Normal 5 8 2" xfId="317" xr:uid="{75C90D9E-4FF6-4FFB-A2EA-1E22AE99719A}"/>
    <cellStyle name="Normal 5 8 2 2" xfId="598" xr:uid="{9350B43F-EEBF-4ED5-AFEC-76C84C53EB50}"/>
    <cellStyle name="Normal 5 8 2 2 2" xfId="1421" xr:uid="{E0640D68-00F3-458C-B61B-D72C07AE2D6F}"/>
    <cellStyle name="Normal 5 8 2 2 2 2" xfId="1422" xr:uid="{95937606-510A-4556-8039-CBF96E0F7E08}"/>
    <cellStyle name="Normal 5 8 2 2 3" xfId="1423" xr:uid="{97348854-2CF9-4D82-9390-494984757111}"/>
    <cellStyle name="Normal 5 8 2 2 4" xfId="3086" xr:uid="{92CEBFAB-BD5B-4DCB-B6D2-43ED11CD4CCA}"/>
    <cellStyle name="Normal 5 8 2 3" xfId="1424" xr:uid="{EDEF57D4-816F-4ECE-BC34-05B94D8763CA}"/>
    <cellStyle name="Normal 5 8 2 3 2" xfId="1425" xr:uid="{06F8DCD1-16FE-4DC2-9BFE-DD6FAF13AE07}"/>
    <cellStyle name="Normal 5 8 2 3 3" xfId="3087" xr:uid="{B89B14F5-E85E-434C-9C5A-74E120829D9F}"/>
    <cellStyle name="Normal 5 8 2 3 4" xfId="3088" xr:uid="{6846F38F-9E49-4C70-9EB7-E54C592B66CC}"/>
    <cellStyle name="Normal 5 8 2 4" xfId="1426" xr:uid="{0313813B-066E-4DB8-9C3A-39ED466392D1}"/>
    <cellStyle name="Normal 5 8 2 5" xfId="3089" xr:uid="{7E3419A5-9D04-4D4D-8358-C22E14933D81}"/>
    <cellStyle name="Normal 5 8 2 6" xfId="3090" xr:uid="{D75ACD79-5853-47B0-BCBA-F68E0B8A578A}"/>
    <cellStyle name="Normal 5 8 3" xfId="599" xr:uid="{45A6B3F4-FB3E-4B50-8162-1DB070047EE4}"/>
    <cellStyle name="Normal 5 8 3 2" xfId="1427" xr:uid="{8233BBEC-A459-439D-AF49-9F9FF23A5FF2}"/>
    <cellStyle name="Normal 5 8 3 2 2" xfId="1428" xr:uid="{99A2C48D-9E1D-4A98-B10E-E408327910BE}"/>
    <cellStyle name="Normal 5 8 3 2 3" xfId="3091" xr:uid="{CBF7575D-F1D1-4262-A41A-B24EEE73CBCA}"/>
    <cellStyle name="Normal 5 8 3 2 4" xfId="3092" xr:uid="{9FDDA7FA-F1B2-4B55-9824-575DD8FF033B}"/>
    <cellStyle name="Normal 5 8 3 3" xfId="1429" xr:uid="{0FE0EF25-DFAE-494E-BC59-274AAACFC803}"/>
    <cellStyle name="Normal 5 8 3 4" xfId="3093" xr:uid="{BE4A32EA-766B-40DD-A7D6-08D62C78D532}"/>
    <cellStyle name="Normal 5 8 3 5" xfId="3094" xr:uid="{6FB6DD2A-0BF9-44E8-9470-569DEC7CB680}"/>
    <cellStyle name="Normal 5 8 4" xfId="1430" xr:uid="{1A29B3EB-2AF8-4EF7-810D-EBF5B0914DC9}"/>
    <cellStyle name="Normal 5 8 4 2" xfId="1431" xr:uid="{06FD518A-D2F3-4E3E-8B99-25B529DCFF17}"/>
    <cellStyle name="Normal 5 8 4 3" xfId="3095" xr:uid="{372883B2-0935-450A-8E98-17C8975D0D6A}"/>
    <cellStyle name="Normal 5 8 4 4" xfId="3096" xr:uid="{AD6D97FF-5A30-46AE-999F-456C21FA3FE2}"/>
    <cellStyle name="Normal 5 8 5" xfId="1432" xr:uid="{55123787-494D-4186-BC78-A92A2CAB136B}"/>
    <cellStyle name="Normal 5 8 5 2" xfId="3097" xr:uid="{4C75C471-4488-470F-98D4-83D089812677}"/>
    <cellStyle name="Normal 5 8 5 3" xfId="3098" xr:uid="{04EA528C-24C4-47F4-8C05-BF4FA809CA14}"/>
    <cellStyle name="Normal 5 8 5 4" xfId="3099" xr:uid="{04434F25-6D17-4272-86DE-4EB0EBED61E9}"/>
    <cellStyle name="Normal 5 8 6" xfId="3100" xr:uid="{63C97F89-533A-4DF5-89A5-C15C5DA0319B}"/>
    <cellStyle name="Normal 5 8 7" xfId="3101" xr:uid="{B9B75F37-E712-48E6-A708-D60C38C6A938}"/>
    <cellStyle name="Normal 5 8 8" xfId="3102" xr:uid="{2120B0DD-C29A-4635-8D5C-0FB980E9ECF7}"/>
    <cellStyle name="Normal 5 9" xfId="318" xr:uid="{D517D6BF-B4DD-432C-96EC-D906D40B7D33}"/>
    <cellStyle name="Normal 5 9 2" xfId="600" xr:uid="{D3787CEE-F007-4BF2-B29D-E8F01E6AE57D}"/>
    <cellStyle name="Normal 5 9 2 2" xfId="601" xr:uid="{CB5CF77D-1822-468E-9BAA-8DD2AB5BF3D9}"/>
    <cellStyle name="Normal 5 9 2 2 2" xfId="1433" xr:uid="{8F2B3CD6-1DC9-4DE6-8263-49CDD15A9A8D}"/>
    <cellStyle name="Normal 5 9 2 2 3" xfId="3103" xr:uid="{43E286C8-490A-4041-8F98-1A2F4ECCE8FC}"/>
    <cellStyle name="Normal 5 9 2 2 4" xfId="3104" xr:uid="{D1FDC028-4DA9-4E08-BF80-B2FFA01DB270}"/>
    <cellStyle name="Normal 5 9 2 3" xfId="1434" xr:uid="{1D3CC738-4EDF-45F0-AD42-318CB97BDD9E}"/>
    <cellStyle name="Normal 5 9 2 4" xfId="3105" xr:uid="{07FF88D9-7A18-4DEC-8601-0E53FA6332DB}"/>
    <cellStyle name="Normal 5 9 2 5" xfId="3106" xr:uid="{C992FA05-944F-4536-B07B-BDD12226650E}"/>
    <cellStyle name="Normal 5 9 3" xfId="602" xr:uid="{A7915E51-6D8D-4FA2-BBCE-575AC77FB399}"/>
    <cellStyle name="Normal 5 9 3 2" xfId="1435" xr:uid="{8538A9FC-C630-47A6-AEE0-0935C496D81E}"/>
    <cellStyle name="Normal 5 9 3 3" xfId="3107" xr:uid="{72A5D0F1-FEC6-49FD-9E17-1AA9FB8092C5}"/>
    <cellStyle name="Normal 5 9 3 4" xfId="3108" xr:uid="{2ADFE084-6E85-4E57-A0B8-0E3060F0C700}"/>
    <cellStyle name="Normal 5 9 4" xfId="1436" xr:uid="{2B5E3B61-032A-4EAB-B6CB-FBA376299EE1}"/>
    <cellStyle name="Normal 5 9 4 2" xfId="3109" xr:uid="{D3EFE1AF-02FC-4BB2-BD8A-9086F78FB5CA}"/>
    <cellStyle name="Normal 5 9 4 3" xfId="3110" xr:uid="{7BE16465-7AE7-4308-936A-731E3401956F}"/>
    <cellStyle name="Normal 5 9 4 4" xfId="3111" xr:uid="{818A1D11-3AC0-40E1-84AB-2ECB76D83C7F}"/>
    <cellStyle name="Normal 5 9 5" xfId="3112" xr:uid="{E4C585A1-BE8B-4793-99BE-25E6A738A70D}"/>
    <cellStyle name="Normal 5 9 6" xfId="3113" xr:uid="{5D5E824D-2D90-4141-B54F-DD2A78F729D5}"/>
    <cellStyle name="Normal 5 9 7" xfId="3114" xr:uid="{C3E32582-9957-4F54-B73A-90273AEF6A93}"/>
    <cellStyle name="Normal 6" xfId="109" xr:uid="{E899DD0E-BDC7-4D99-8483-2120CEA14F80}"/>
    <cellStyle name="Normal 6 10" xfId="319" xr:uid="{6E5DC61F-3C07-4AC7-83ED-251BE0A1B5E3}"/>
    <cellStyle name="Normal 6 10 2" xfId="1437" xr:uid="{7BFB4679-0BBC-4A8A-A7CB-45F39D047ED4}"/>
    <cellStyle name="Normal 6 10 2 2" xfId="3115" xr:uid="{1B97CAE9-39D0-43BA-83E5-B83D1294B6FC}"/>
    <cellStyle name="Normal 6 10 2 2 2" xfId="4588" xr:uid="{C0BFFE64-CE9F-488D-B856-450FD530E877}"/>
    <cellStyle name="Normal 6 10 2 3" xfId="3116" xr:uid="{C54AFF98-6067-44E8-993C-FAF8AD6066C2}"/>
    <cellStyle name="Normal 6 10 2 4" xfId="3117" xr:uid="{18949EE9-41A3-40CA-8507-E779B61B9325}"/>
    <cellStyle name="Normal 6 10 2 5" xfId="5349" xr:uid="{90E5BFB9-CA54-4186-BD56-A4286B4F51B7}"/>
    <cellStyle name="Normal 6 10 3" xfId="3118" xr:uid="{EBBB04C8-69D3-4580-A1C5-C1942DAA55C3}"/>
    <cellStyle name="Normal 6 10 4" xfId="3119" xr:uid="{72E5491C-DC04-438D-826F-8A8FA62501B7}"/>
    <cellStyle name="Normal 6 10 5" xfId="3120" xr:uid="{98CDB346-91D6-45F4-A74E-D94E02A0FD26}"/>
    <cellStyle name="Normal 6 11" xfId="1438" xr:uid="{1D045791-2B38-482E-959A-B6655F8EADE3}"/>
    <cellStyle name="Normal 6 11 2" xfId="3121" xr:uid="{B1D87CBD-FF2A-4CC4-B6B9-61921A6261BD}"/>
    <cellStyle name="Normal 6 11 3" xfId="3122" xr:uid="{08E405FE-376F-46CD-AF90-9F3B1EFA8E55}"/>
    <cellStyle name="Normal 6 11 4" xfId="3123" xr:uid="{7F8B20B4-1A68-48EC-AF50-A06DCA61E166}"/>
    <cellStyle name="Normal 6 12" xfId="902" xr:uid="{B002543C-D72A-4345-893B-18C58FCA3DE4}"/>
    <cellStyle name="Normal 6 12 2" xfId="3124" xr:uid="{A119DAC5-E793-43CA-B9D8-C35B49BAF92B}"/>
    <cellStyle name="Normal 6 12 3" xfId="3125" xr:uid="{1AE6042C-3F4A-46C0-88EC-C4C07B150B9E}"/>
    <cellStyle name="Normal 6 12 4" xfId="3126" xr:uid="{21BA5015-6B42-4538-8888-29D08913C20C}"/>
    <cellStyle name="Normal 6 13" xfId="899" xr:uid="{8E39BFEC-6094-4E92-A737-2FF14FA28791}"/>
    <cellStyle name="Normal 6 13 2" xfId="3128" xr:uid="{36EB9A8E-465B-445F-8409-CF618C650C08}"/>
    <cellStyle name="Normal 6 13 3" xfId="4315" xr:uid="{ED2C8678-EC9D-4A82-897D-83B6526B60FF}"/>
    <cellStyle name="Normal 6 13 4" xfId="3127" xr:uid="{4DDA54E1-3271-4C82-AB96-DB49ACDE7EBA}"/>
    <cellStyle name="Normal 6 13 5" xfId="5319" xr:uid="{AB91B86B-B346-4680-91F7-535330892F15}"/>
    <cellStyle name="Normal 6 14" xfId="3129" xr:uid="{72368ACE-6761-4653-AC41-F0FAC314C33C}"/>
    <cellStyle name="Normal 6 15" xfId="3130" xr:uid="{5BE6BDD7-93B2-4D38-85DA-1EC397061F2D}"/>
    <cellStyle name="Normal 6 16" xfId="3131" xr:uid="{A6D2AFFF-6F15-4710-B4B3-BE960E7336D7}"/>
    <cellStyle name="Normal 6 2" xfId="110" xr:uid="{148436C4-0D86-4159-AEC3-202140BA60E6}"/>
    <cellStyle name="Normal 6 2 2" xfId="320" xr:uid="{CA924152-459B-4BEB-9F30-3AB758B038C0}"/>
    <cellStyle name="Normal 6 2 2 2" xfId="4671" xr:uid="{AAF290E3-DF79-41E0-A011-A973C123F500}"/>
    <cellStyle name="Normal 6 2 3" xfId="4560" xr:uid="{F4C5373C-9344-4D9B-B03F-5100EF1915F8}"/>
    <cellStyle name="Normal 6 3" xfId="111" xr:uid="{4CACC7DF-388A-4FF4-A44A-F939687B7665}"/>
    <cellStyle name="Normal 6 3 10" xfId="3132" xr:uid="{B14D96BD-3248-400B-9A98-404C41C2D561}"/>
    <cellStyle name="Normal 6 3 11" xfId="3133" xr:uid="{97492377-5486-47BC-B9D2-2AE1D2BCFB33}"/>
    <cellStyle name="Normal 6 3 2" xfId="112" xr:uid="{18525EE0-2013-45F6-86DB-C28F6A486404}"/>
    <cellStyle name="Normal 6 3 2 2" xfId="113" xr:uid="{345C464F-7DB7-4C94-A35C-C79B4B887FBD}"/>
    <cellStyle name="Normal 6 3 2 2 2" xfId="321" xr:uid="{F74CFE49-AEFF-46BC-8548-8C3686C4C625}"/>
    <cellStyle name="Normal 6 3 2 2 2 2" xfId="603" xr:uid="{FB2BC891-3057-4422-A888-0FDB4781C491}"/>
    <cellStyle name="Normal 6 3 2 2 2 2 2" xfId="604" xr:uid="{B4C9FBB4-A23E-4D3C-91C2-6D4B5065C870}"/>
    <cellStyle name="Normal 6 3 2 2 2 2 2 2" xfId="1439" xr:uid="{6FC1D209-C887-4E73-AABD-878091534841}"/>
    <cellStyle name="Normal 6 3 2 2 2 2 2 2 2" xfId="1440" xr:uid="{387A60DD-740A-4E62-BAA4-2CE9EFAB4219}"/>
    <cellStyle name="Normal 6 3 2 2 2 2 2 3" xfId="1441" xr:uid="{43066B18-339A-487D-8724-B1C7B1EEE4CE}"/>
    <cellStyle name="Normal 6 3 2 2 2 2 3" xfId="1442" xr:uid="{30EE9FA2-3568-424C-84E1-B0D6A26588BB}"/>
    <cellStyle name="Normal 6 3 2 2 2 2 3 2" xfId="1443" xr:uid="{68682124-EC0A-42C3-B44B-EC7C2C857C79}"/>
    <cellStyle name="Normal 6 3 2 2 2 2 4" xfId="1444" xr:uid="{0253A5B6-B34C-4D77-9CCF-FFF96D37FF1D}"/>
    <cellStyle name="Normal 6 3 2 2 2 3" xfId="605" xr:uid="{C62C519E-A4BB-41B8-BA9F-4BD989C6F204}"/>
    <cellStyle name="Normal 6 3 2 2 2 3 2" xfId="1445" xr:uid="{8FDBD6EF-8F01-4B61-B4CD-42FCFD94C3E4}"/>
    <cellStyle name="Normal 6 3 2 2 2 3 2 2" xfId="1446" xr:uid="{4D55B3C1-9F44-4C33-870F-F9D6E9CE4082}"/>
    <cellStyle name="Normal 6 3 2 2 2 3 3" xfId="1447" xr:uid="{0E35939A-FAA0-45FF-8C0D-BE883676AB03}"/>
    <cellStyle name="Normal 6 3 2 2 2 3 4" xfId="3134" xr:uid="{248BC210-41CF-4593-9BDB-F1B0BA0ADF93}"/>
    <cellStyle name="Normal 6 3 2 2 2 4" xfId="1448" xr:uid="{84FB0FF6-EAD7-4657-9BA7-BD2E0E4C699D}"/>
    <cellStyle name="Normal 6 3 2 2 2 4 2" xfId="1449" xr:uid="{F5E6CD33-C417-4784-A7A4-E3CF13CD6E63}"/>
    <cellStyle name="Normal 6 3 2 2 2 5" xfId="1450" xr:uid="{F1CC421D-FC05-4C3F-9DC0-46B4B38B98D2}"/>
    <cellStyle name="Normal 6 3 2 2 2 6" xfId="3135" xr:uid="{A495017B-CCF6-425F-8937-0327FF6108D7}"/>
    <cellStyle name="Normal 6 3 2 2 3" xfId="322" xr:uid="{6D21D18B-1CD6-430A-8DE9-14D6A946B8F3}"/>
    <cellStyle name="Normal 6 3 2 2 3 2" xfId="606" xr:uid="{E5C5AAF2-0271-4A6C-9051-30A5CAFBF884}"/>
    <cellStyle name="Normal 6 3 2 2 3 2 2" xfId="607" xr:uid="{77E70655-E167-4900-B242-2FA12BA866FB}"/>
    <cellStyle name="Normal 6 3 2 2 3 2 2 2" xfId="1451" xr:uid="{31A8744D-667E-4564-892D-4E9E14F62D1D}"/>
    <cellStyle name="Normal 6 3 2 2 3 2 2 2 2" xfId="1452" xr:uid="{B09FEFC8-254E-4A15-A5AA-DB44A24E72D4}"/>
    <cellStyle name="Normal 6 3 2 2 3 2 2 3" xfId="1453" xr:uid="{9F857FCD-1785-425D-8580-AC7F63B67C5C}"/>
    <cellStyle name="Normal 6 3 2 2 3 2 3" xfId="1454" xr:uid="{87B538DE-1831-44A6-8F81-4BC29103EFAB}"/>
    <cellStyle name="Normal 6 3 2 2 3 2 3 2" xfId="1455" xr:uid="{DEC07EFD-5C6E-4DCC-9935-637CA2E5C8D5}"/>
    <cellStyle name="Normal 6 3 2 2 3 2 4" xfId="1456" xr:uid="{C6540E4E-B16C-4A98-86CB-E8CBE831D0DE}"/>
    <cellStyle name="Normal 6 3 2 2 3 3" xfId="608" xr:uid="{36194B5F-ACA2-4164-B3DF-2DE0C3D1D5F1}"/>
    <cellStyle name="Normal 6 3 2 2 3 3 2" xfId="1457" xr:uid="{7BAF09D7-55C7-4BA3-9B15-49DB985E3010}"/>
    <cellStyle name="Normal 6 3 2 2 3 3 2 2" xfId="1458" xr:uid="{96AAED2E-876A-477B-963D-127C8AE1DE3E}"/>
    <cellStyle name="Normal 6 3 2 2 3 3 3" xfId="1459" xr:uid="{09E1D2B1-058A-48A3-89A3-CD7CC2DC0DAD}"/>
    <cellStyle name="Normal 6 3 2 2 3 4" xfId="1460" xr:uid="{7599A52D-5A47-4C14-B149-8B4A39CC9C6A}"/>
    <cellStyle name="Normal 6 3 2 2 3 4 2" xfId="1461" xr:uid="{F4F235EE-77B5-43ED-BA79-3E074298C180}"/>
    <cellStyle name="Normal 6 3 2 2 3 5" xfId="1462" xr:uid="{1899877E-039C-4C3D-9755-7952AE651362}"/>
    <cellStyle name="Normal 6 3 2 2 4" xfId="609" xr:uid="{D4330187-80B0-46A6-BC3C-D654FB1C1EFB}"/>
    <cellStyle name="Normal 6 3 2 2 4 2" xfId="610" xr:uid="{2A4AFB5A-571E-4F7F-B47B-A18A5B36CFB5}"/>
    <cellStyle name="Normal 6 3 2 2 4 2 2" xfId="1463" xr:uid="{4CD677FA-08A2-447F-80E6-4B2CA5288DF6}"/>
    <cellStyle name="Normal 6 3 2 2 4 2 2 2" xfId="1464" xr:uid="{A7622370-5906-43EC-9B75-B09CFEE749AD}"/>
    <cellStyle name="Normal 6 3 2 2 4 2 3" xfId="1465" xr:uid="{F00DC563-A29A-4A39-928D-8C54C2B77EC5}"/>
    <cellStyle name="Normal 6 3 2 2 4 3" xfId="1466" xr:uid="{C3DF7AB1-42A6-4578-9918-2B2C1F837099}"/>
    <cellStyle name="Normal 6 3 2 2 4 3 2" xfId="1467" xr:uid="{2EB1CD88-78AF-4646-870B-548B623FB9EC}"/>
    <cellStyle name="Normal 6 3 2 2 4 4" xfId="1468" xr:uid="{BC3DB327-83E6-4BD8-B33B-DFDFFCCCA833}"/>
    <cellStyle name="Normal 6 3 2 2 5" xfId="611" xr:uid="{4C8EE91F-87F8-4B4E-B033-DFF742ACC23A}"/>
    <cellStyle name="Normal 6 3 2 2 5 2" xfId="1469" xr:uid="{66400E69-90C9-4D69-A9FF-8F0A49F86A66}"/>
    <cellStyle name="Normal 6 3 2 2 5 2 2" xfId="1470" xr:uid="{FFE1629B-FEB4-4C76-B528-2836352A73CE}"/>
    <cellStyle name="Normal 6 3 2 2 5 3" xfId="1471" xr:uid="{DCD30CB8-23CE-4D42-901F-255CF6438EF6}"/>
    <cellStyle name="Normal 6 3 2 2 5 4" xfId="3136" xr:uid="{F1EB0463-70E0-4A35-8E1A-353B4F1846F5}"/>
    <cellStyle name="Normal 6 3 2 2 6" xfId="1472" xr:uid="{25641642-1F78-4923-98DE-797D3FD4C0EC}"/>
    <cellStyle name="Normal 6 3 2 2 6 2" xfId="1473" xr:uid="{C491B1F0-9959-45BE-84B1-CB566FAF41E7}"/>
    <cellStyle name="Normal 6 3 2 2 7" xfId="1474" xr:uid="{3874A8CD-85D8-4F9E-9C88-53F23DA4D402}"/>
    <cellStyle name="Normal 6 3 2 2 8" xfId="3137" xr:uid="{2AEE8E4C-EE3F-4889-A143-4217A10D89EE}"/>
    <cellStyle name="Normal 6 3 2 3" xfId="323" xr:uid="{5622CDA8-D37F-4D9F-896F-604846B2D6C4}"/>
    <cellStyle name="Normal 6 3 2 3 2" xfId="612" xr:uid="{9B83871E-BA8F-4CD5-BBC7-8F0156FD61E2}"/>
    <cellStyle name="Normal 6 3 2 3 2 2" xfId="613" xr:uid="{731205AE-E882-483C-9A65-8A675C34D6F0}"/>
    <cellStyle name="Normal 6 3 2 3 2 2 2" xfId="1475" xr:uid="{C6E92FAF-1A61-4DAC-9644-4A6F41864045}"/>
    <cellStyle name="Normal 6 3 2 3 2 2 2 2" xfId="1476" xr:uid="{AEEC448B-7A58-448A-AE43-AADC3BD9C81B}"/>
    <cellStyle name="Normal 6 3 2 3 2 2 3" xfId="1477" xr:uid="{5E72F961-E545-4608-BB17-4B2D369B9A13}"/>
    <cellStyle name="Normal 6 3 2 3 2 3" xfId="1478" xr:uid="{4FE28827-61AB-4C01-83ED-8777C63CAB61}"/>
    <cellStyle name="Normal 6 3 2 3 2 3 2" xfId="1479" xr:uid="{F2254E30-56CB-4ECE-AB2D-4D8A02B17267}"/>
    <cellStyle name="Normal 6 3 2 3 2 4" xfId="1480" xr:uid="{664C7421-06FB-4495-8664-C261DBC75BE9}"/>
    <cellStyle name="Normal 6 3 2 3 3" xfId="614" xr:uid="{5E57EDBA-2827-4343-B9CE-48A2C8869F10}"/>
    <cellStyle name="Normal 6 3 2 3 3 2" xfId="1481" xr:uid="{33D9E17B-E6E2-4368-A1C9-7F19ACDB77D6}"/>
    <cellStyle name="Normal 6 3 2 3 3 2 2" xfId="1482" xr:uid="{5C10BE81-4C1E-40D3-AF87-BEBCE45D6795}"/>
    <cellStyle name="Normal 6 3 2 3 3 3" xfId="1483" xr:uid="{67B1FBDE-3E15-4E32-BF10-9167E1AAC3AC}"/>
    <cellStyle name="Normal 6 3 2 3 3 4" xfId="3138" xr:uid="{D0BB351B-DB8B-4677-A26C-77D3BFCA2EED}"/>
    <cellStyle name="Normal 6 3 2 3 4" xfId="1484" xr:uid="{D171BD17-3467-4E16-B39C-000ACB8499BB}"/>
    <cellStyle name="Normal 6 3 2 3 4 2" xfId="1485" xr:uid="{F6E5212C-E708-4F41-A163-5031E9616AAC}"/>
    <cellStyle name="Normal 6 3 2 3 5" xfId="1486" xr:uid="{356A9834-E38F-4BEA-BB88-8DE79C1ADE9B}"/>
    <cellStyle name="Normal 6 3 2 3 6" xfId="3139" xr:uid="{C99E4272-A7BC-4E12-B576-CF1E0EE82A17}"/>
    <cellStyle name="Normal 6 3 2 4" xfId="324" xr:uid="{FC769F4D-A9C2-4338-B778-934DC6E40EDF}"/>
    <cellStyle name="Normal 6 3 2 4 2" xfId="615" xr:uid="{3843545F-B7E7-4369-AC12-67B56AFB914B}"/>
    <cellStyle name="Normal 6 3 2 4 2 2" xfId="616" xr:uid="{61E700DE-3691-4EE4-877A-E9D4914EC7F7}"/>
    <cellStyle name="Normal 6 3 2 4 2 2 2" xfId="1487" xr:uid="{77866FF2-B808-4870-8715-A610EBFEB13C}"/>
    <cellStyle name="Normal 6 3 2 4 2 2 2 2" xfId="1488" xr:uid="{251BFC2E-C5FF-48C9-B9E1-97EAAB369762}"/>
    <cellStyle name="Normal 6 3 2 4 2 2 3" xfId="1489" xr:uid="{0012C2B3-D034-48C2-B01A-FC3AA376502F}"/>
    <cellStyle name="Normal 6 3 2 4 2 3" xfId="1490" xr:uid="{12BC8516-857E-42EA-9D4E-0381ADE519CF}"/>
    <cellStyle name="Normal 6 3 2 4 2 3 2" xfId="1491" xr:uid="{33F56A09-2C32-44D1-84DA-B3AD64F429ED}"/>
    <cellStyle name="Normal 6 3 2 4 2 4" xfId="1492" xr:uid="{35BD77A7-0CF0-48D4-8CC7-0CFFC6CC8238}"/>
    <cellStyle name="Normal 6 3 2 4 3" xfId="617" xr:uid="{E191C22F-7AE2-4713-B230-87E8E6D2A923}"/>
    <cellStyle name="Normal 6 3 2 4 3 2" xfId="1493" xr:uid="{168014C0-0989-42BB-B8B6-4CBBD45CC75D}"/>
    <cellStyle name="Normal 6 3 2 4 3 2 2" xfId="1494" xr:uid="{8DF05630-FFEF-4FEF-AA1E-862C51F9799E}"/>
    <cellStyle name="Normal 6 3 2 4 3 3" xfId="1495" xr:uid="{31BF3367-61B1-4067-B763-20AA9A80EAD6}"/>
    <cellStyle name="Normal 6 3 2 4 4" xfId="1496" xr:uid="{C4702137-CA58-420E-90DA-0BF5C2BE93DA}"/>
    <cellStyle name="Normal 6 3 2 4 4 2" xfId="1497" xr:uid="{3547F591-34E7-40B1-8867-628E25448AB6}"/>
    <cellStyle name="Normal 6 3 2 4 5" xfId="1498" xr:uid="{E3F5DC70-1833-4878-AC6A-FB8A073CFC81}"/>
    <cellStyle name="Normal 6 3 2 5" xfId="325" xr:uid="{C0144194-D5CC-45F8-A3B1-AEFA2124401F}"/>
    <cellStyle name="Normal 6 3 2 5 2" xfId="618" xr:uid="{B2D81190-EC3E-45CC-8C6A-AD60A287D1A9}"/>
    <cellStyle name="Normal 6 3 2 5 2 2" xfId="1499" xr:uid="{33FE480B-D2A1-4CD7-8AE7-825C402EBAF5}"/>
    <cellStyle name="Normal 6 3 2 5 2 2 2" xfId="1500" xr:uid="{8F640B87-7727-4CFA-82FD-1CBA69956288}"/>
    <cellStyle name="Normal 6 3 2 5 2 3" xfId="1501" xr:uid="{4F2736FB-11A0-4600-A924-08C5AB58FEF8}"/>
    <cellStyle name="Normal 6 3 2 5 3" xfId="1502" xr:uid="{6A23DC3B-595E-438B-B67F-46623762624E}"/>
    <cellStyle name="Normal 6 3 2 5 3 2" xfId="1503" xr:uid="{CA194D24-EE16-4ADD-87B6-C0040C19725A}"/>
    <cellStyle name="Normal 6 3 2 5 4" xfId="1504" xr:uid="{5BBA0C54-2249-4323-90B9-C664C67D2BD5}"/>
    <cellStyle name="Normal 6 3 2 6" xfId="619" xr:uid="{D41916CD-19BA-4084-B1C3-7646D5268F94}"/>
    <cellStyle name="Normal 6 3 2 6 2" xfId="1505" xr:uid="{54641442-1BFB-46B2-BD2B-EA4D47DFF021}"/>
    <cellStyle name="Normal 6 3 2 6 2 2" xfId="1506" xr:uid="{48FBD7F9-ED30-49C1-83A1-7F3AB471597D}"/>
    <cellStyle name="Normal 6 3 2 6 3" xfId="1507" xr:uid="{1C451818-6A99-40A5-B2C9-702659283301}"/>
    <cellStyle name="Normal 6 3 2 6 4" xfId="3140" xr:uid="{AEA905FB-CA7F-4512-BB7A-5BBD2CA2AF25}"/>
    <cellStyle name="Normal 6 3 2 7" xfId="1508" xr:uid="{D135AA51-9326-4503-B605-38868DED3072}"/>
    <cellStyle name="Normal 6 3 2 7 2" xfId="1509" xr:uid="{D6452496-6518-4BD9-A22F-368972F088FB}"/>
    <cellStyle name="Normal 6 3 2 8" xfId="1510" xr:uid="{76F22589-1B5A-4DE0-9616-AE533467F8C0}"/>
    <cellStyle name="Normal 6 3 2 9" xfId="3141" xr:uid="{0C2B6C31-3C1F-4162-9729-CFEE1E609D2B}"/>
    <cellStyle name="Normal 6 3 3" xfId="114" xr:uid="{480F6652-74F9-4510-A626-9419E5C6208C}"/>
    <cellStyle name="Normal 6 3 3 2" xfId="115" xr:uid="{305CA413-0326-4665-A753-8FADAC3ECA42}"/>
    <cellStyle name="Normal 6 3 3 2 2" xfId="620" xr:uid="{E6313551-4DE1-4741-B78B-1A9903D320D4}"/>
    <cellStyle name="Normal 6 3 3 2 2 2" xfId="621" xr:uid="{AA26F694-48CE-42D3-A891-8BA57FBBF80E}"/>
    <cellStyle name="Normal 6 3 3 2 2 2 2" xfId="1511" xr:uid="{1991E8BB-0087-4264-8D9D-C3FBC6342F3B}"/>
    <cellStyle name="Normal 6 3 3 2 2 2 2 2" xfId="1512" xr:uid="{86F5DE85-488A-4656-9B8F-9E29E0A38E93}"/>
    <cellStyle name="Normal 6 3 3 2 2 2 3" xfId="1513" xr:uid="{7C5E60B2-B9AD-4E5C-97C8-F58107C84CA2}"/>
    <cellStyle name="Normal 6 3 3 2 2 3" xfId="1514" xr:uid="{5F82D04C-75C5-46F4-A3DC-7702BBDCDB9B}"/>
    <cellStyle name="Normal 6 3 3 2 2 3 2" xfId="1515" xr:uid="{C9DA51C2-4851-4B97-93BA-56C5ECC310AC}"/>
    <cellStyle name="Normal 6 3 3 2 2 4" xfId="1516" xr:uid="{CA5FE4F9-98DD-47F8-AA6F-BEF6034AF572}"/>
    <cellStyle name="Normal 6 3 3 2 3" xfId="622" xr:uid="{0BC71707-9715-4A57-874D-4CF05016939C}"/>
    <cellStyle name="Normal 6 3 3 2 3 2" xfId="1517" xr:uid="{7449D00C-EE12-40CE-ACA8-F2BF8FA8EC82}"/>
    <cellStyle name="Normal 6 3 3 2 3 2 2" xfId="1518" xr:uid="{177758D9-D1D6-487B-8336-588DDD53842D}"/>
    <cellStyle name="Normal 6 3 3 2 3 3" xfId="1519" xr:uid="{5CF2E8B8-67BC-4819-9C8D-00A52B9FA242}"/>
    <cellStyle name="Normal 6 3 3 2 3 4" xfId="3142" xr:uid="{5884E309-8ACD-4372-BA37-4C038EAABACD}"/>
    <cellStyle name="Normal 6 3 3 2 4" xfId="1520" xr:uid="{3BF3D251-F422-4CEA-955F-34F07552D5DE}"/>
    <cellStyle name="Normal 6 3 3 2 4 2" xfId="1521" xr:uid="{95339E71-D38A-4D72-8209-FB3542885096}"/>
    <cellStyle name="Normal 6 3 3 2 5" xfId="1522" xr:uid="{7178592D-BFF5-4CC0-891D-6E0B547643F9}"/>
    <cellStyle name="Normal 6 3 3 2 6" xfId="3143" xr:uid="{A8C8143B-6EF5-4E3C-A3D4-179EABBA7B80}"/>
    <cellStyle name="Normal 6 3 3 3" xfId="326" xr:uid="{9F56D1C0-B700-4615-9490-F5623397965D}"/>
    <cellStyle name="Normal 6 3 3 3 2" xfId="623" xr:uid="{0CFAE876-540D-43FC-B89E-FA7BB28B57CA}"/>
    <cellStyle name="Normal 6 3 3 3 2 2" xfId="624" xr:uid="{F7B8FF82-DBC8-4528-8244-01CC6B201C46}"/>
    <cellStyle name="Normal 6 3 3 3 2 2 2" xfId="1523" xr:uid="{0C667B29-74F9-453F-8464-3239AC5EB813}"/>
    <cellStyle name="Normal 6 3 3 3 2 2 2 2" xfId="1524" xr:uid="{4FCD300D-925E-4D2E-8CD0-46BA3A07C272}"/>
    <cellStyle name="Normal 6 3 3 3 2 2 3" xfId="1525" xr:uid="{588AF652-075E-4228-9F39-2522BED46712}"/>
    <cellStyle name="Normal 6 3 3 3 2 3" xfId="1526" xr:uid="{42D4B7E7-21EF-474B-8223-D9FBC2E3F1C1}"/>
    <cellStyle name="Normal 6 3 3 3 2 3 2" xfId="1527" xr:uid="{5EA1BAF9-6D22-4BA7-9C25-4A223EBD67DC}"/>
    <cellStyle name="Normal 6 3 3 3 2 4" xfId="1528" xr:uid="{8C12EF72-29A4-4C6F-A761-CD3610587477}"/>
    <cellStyle name="Normal 6 3 3 3 3" xfId="625" xr:uid="{392B7E34-3C97-4527-9956-00F28CCF7E06}"/>
    <cellStyle name="Normal 6 3 3 3 3 2" xfId="1529" xr:uid="{E618F741-6303-472E-B9B7-F7639E8D4B97}"/>
    <cellStyle name="Normal 6 3 3 3 3 2 2" xfId="1530" xr:uid="{7A9C9258-55A8-432D-B4E9-BD6CBFF52C0B}"/>
    <cellStyle name="Normal 6 3 3 3 3 3" xfId="1531" xr:uid="{57DCD241-8223-43E4-A586-49A3294BE713}"/>
    <cellStyle name="Normal 6 3 3 3 4" xfId="1532" xr:uid="{C406A134-8321-43F4-8708-787A0B87EDA3}"/>
    <cellStyle name="Normal 6 3 3 3 4 2" xfId="1533" xr:uid="{BAC2AE07-1266-4555-9F37-6C8B6CF16E90}"/>
    <cellStyle name="Normal 6 3 3 3 5" xfId="1534" xr:uid="{489C7592-4440-47B5-8B5B-DDF473357C24}"/>
    <cellStyle name="Normal 6 3 3 4" xfId="327" xr:uid="{EDA6E5D6-F3A4-4FB9-B203-B296CB320634}"/>
    <cellStyle name="Normal 6 3 3 4 2" xfId="626" xr:uid="{BEB1D323-6598-4AFF-93D8-BC116AFC6B23}"/>
    <cellStyle name="Normal 6 3 3 4 2 2" xfId="1535" xr:uid="{0063C3D3-8AC4-48B5-887F-C9BF195923E8}"/>
    <cellStyle name="Normal 6 3 3 4 2 2 2" xfId="1536" xr:uid="{1B59E795-F12D-4750-B170-1153C60C2092}"/>
    <cellStyle name="Normal 6 3 3 4 2 3" xfId="1537" xr:uid="{8DC1B8AB-4ED9-4392-9532-1DB097B32822}"/>
    <cellStyle name="Normal 6 3 3 4 3" xfId="1538" xr:uid="{E6DA3826-37AC-4973-BF7A-88ABF929F77A}"/>
    <cellStyle name="Normal 6 3 3 4 3 2" xfId="1539" xr:uid="{41535BBA-1038-46B3-9299-9E895D57A722}"/>
    <cellStyle name="Normal 6 3 3 4 4" xfId="1540" xr:uid="{DEA2A6B8-CBD5-4E8B-A06B-62CDFB3228D0}"/>
    <cellStyle name="Normal 6 3 3 5" xfId="627" xr:uid="{A349210B-B3FE-4B21-87D6-CEC7BB348853}"/>
    <cellStyle name="Normal 6 3 3 5 2" xfId="1541" xr:uid="{BCBBE8FA-7047-4E26-BC08-B221C77647B8}"/>
    <cellStyle name="Normal 6 3 3 5 2 2" xfId="1542" xr:uid="{82EB6F44-A5E4-43A4-8B9F-F6F04089CA20}"/>
    <cellStyle name="Normal 6 3 3 5 3" xfId="1543" xr:uid="{96023951-B630-480A-85B6-A91B02A0EB02}"/>
    <cellStyle name="Normal 6 3 3 5 4" xfId="3144" xr:uid="{0C971A66-4E2E-43F4-B289-29AA0AF71758}"/>
    <cellStyle name="Normal 6 3 3 6" xfId="1544" xr:uid="{286B5154-0081-41B7-B042-036CDCC06930}"/>
    <cellStyle name="Normal 6 3 3 6 2" xfId="1545" xr:uid="{95D43128-973E-48B6-B311-2BF18D119DCA}"/>
    <cellStyle name="Normal 6 3 3 7" xfId="1546" xr:uid="{A1C66F46-480B-4618-9AA8-B1B6B606EB19}"/>
    <cellStyle name="Normal 6 3 3 8" xfId="3145" xr:uid="{CC83870D-4FFE-425A-8777-73BE77B084C5}"/>
    <cellStyle name="Normal 6 3 4" xfId="116" xr:uid="{3FF400B7-BD50-4827-B609-91268A1DDFC2}"/>
    <cellStyle name="Normal 6 3 4 2" xfId="447" xr:uid="{48FDA251-4762-42AD-A92E-6078748A09C6}"/>
    <cellStyle name="Normal 6 3 4 2 2" xfId="628" xr:uid="{764B5796-9416-4E50-BF52-379C07358EED}"/>
    <cellStyle name="Normal 6 3 4 2 2 2" xfId="1547" xr:uid="{5913BE54-9701-46D3-9801-653ADAC929FC}"/>
    <cellStyle name="Normal 6 3 4 2 2 2 2" xfId="1548" xr:uid="{9D586771-4EF7-4297-96DD-E273E12FACB0}"/>
    <cellStyle name="Normal 6 3 4 2 2 3" xfId="1549" xr:uid="{3724588A-33A5-4B83-B32E-0275113F0D8F}"/>
    <cellStyle name="Normal 6 3 4 2 2 4" xfId="3146" xr:uid="{995414D9-DC01-4798-8E5E-2D30FC605DED}"/>
    <cellStyle name="Normal 6 3 4 2 3" xfId="1550" xr:uid="{10AFC7CB-5A07-45DC-8475-6B00FB3A8C0E}"/>
    <cellStyle name="Normal 6 3 4 2 3 2" xfId="1551" xr:uid="{93B41BCE-EC52-493E-BC10-D00198F1EAE5}"/>
    <cellStyle name="Normal 6 3 4 2 4" xfId="1552" xr:uid="{9BCE577E-2426-4332-91C0-E4D1A11D072F}"/>
    <cellStyle name="Normal 6 3 4 2 5" xfId="3147" xr:uid="{2553773F-FC65-4052-A898-2B6D54F1BF24}"/>
    <cellStyle name="Normal 6 3 4 3" xfId="629" xr:uid="{CF6AC01F-07C4-4A51-B6BE-D0C5986532ED}"/>
    <cellStyle name="Normal 6 3 4 3 2" xfId="1553" xr:uid="{0F6D2220-5B14-4ADB-BC07-C49E9FE7EDF6}"/>
    <cellStyle name="Normal 6 3 4 3 2 2" xfId="1554" xr:uid="{F0A8BE11-35C9-4259-98FF-06132ED13E57}"/>
    <cellStyle name="Normal 6 3 4 3 3" xfId="1555" xr:uid="{ACE4B957-1B0E-41CE-AAB7-FD003FD6C3B2}"/>
    <cellStyle name="Normal 6 3 4 3 4" xfId="3148" xr:uid="{1BBD8796-230B-4C71-8B34-E5E722BFEFEE}"/>
    <cellStyle name="Normal 6 3 4 4" xfId="1556" xr:uid="{2A784D2E-8EF7-46BD-90C4-70510C7C4C4D}"/>
    <cellStyle name="Normal 6 3 4 4 2" xfId="1557" xr:uid="{63E4A174-653D-43B9-ACC2-381F5A8D8025}"/>
    <cellStyle name="Normal 6 3 4 4 3" xfId="3149" xr:uid="{03B35F9D-A77B-41A5-ADE8-BD3DF49A90E9}"/>
    <cellStyle name="Normal 6 3 4 4 4" xfId="3150" xr:uid="{99B59342-438C-4BD6-A026-67DE31A93FB0}"/>
    <cellStyle name="Normal 6 3 4 5" xfId="1558" xr:uid="{90A08A62-FACC-4034-9848-944A58A2A985}"/>
    <cellStyle name="Normal 6 3 4 6" xfId="3151" xr:uid="{EF91655E-35A9-46DE-994E-DA934B7F22BD}"/>
    <cellStyle name="Normal 6 3 4 7" xfId="3152" xr:uid="{1CC8E20F-1AF6-433C-B609-62418D952A25}"/>
    <cellStyle name="Normal 6 3 5" xfId="328" xr:uid="{186E847A-7CFF-49BF-BCBE-E6FBED94C082}"/>
    <cellStyle name="Normal 6 3 5 2" xfId="630" xr:uid="{2E0A066D-D1E1-477B-9CED-FCCC681DF1BB}"/>
    <cellStyle name="Normal 6 3 5 2 2" xfId="631" xr:uid="{28C05CBE-0EFC-482E-9C31-AD67C0426326}"/>
    <cellStyle name="Normal 6 3 5 2 2 2" xfId="1559" xr:uid="{950553E8-38DF-48F5-9AF0-60EC3DA16198}"/>
    <cellStyle name="Normal 6 3 5 2 2 2 2" xfId="1560" xr:uid="{A0C4122D-E7C7-4DDB-8484-7D454B1F431D}"/>
    <cellStyle name="Normal 6 3 5 2 2 3" xfId="1561" xr:uid="{0954D4BB-AE97-48D1-8132-585E62346935}"/>
    <cellStyle name="Normal 6 3 5 2 3" xfId="1562" xr:uid="{C965FA72-7263-4CD0-87D0-28A6BB1BBFD6}"/>
    <cellStyle name="Normal 6 3 5 2 3 2" xfId="1563" xr:uid="{10BB6A37-535D-4303-8948-E9F858AA4BC6}"/>
    <cellStyle name="Normal 6 3 5 2 4" xfId="1564" xr:uid="{41EED27B-D835-4F2B-8032-3599B14A04C4}"/>
    <cellStyle name="Normal 6 3 5 3" xfId="632" xr:uid="{08E8503B-73A5-4823-9F26-01FE110CDBAA}"/>
    <cellStyle name="Normal 6 3 5 3 2" xfId="1565" xr:uid="{FE6CA5B9-B986-48B2-9BAD-61247B2A7D32}"/>
    <cellStyle name="Normal 6 3 5 3 2 2" xfId="1566" xr:uid="{860CDCF0-DE5C-4324-BD5C-FDF3013A3004}"/>
    <cellStyle name="Normal 6 3 5 3 3" xfId="1567" xr:uid="{FE8124DE-9358-4B95-90C7-38C135C17251}"/>
    <cellStyle name="Normal 6 3 5 3 4" xfId="3153" xr:uid="{8027B8B1-63B2-4910-AD47-B93E53EBDF87}"/>
    <cellStyle name="Normal 6 3 5 4" xfId="1568" xr:uid="{7F91F1EA-BE2F-4C58-B6EB-E1F7A574DB4D}"/>
    <cellStyle name="Normal 6 3 5 4 2" xfId="1569" xr:uid="{6BAEDC15-E12F-4FE1-AE60-0B45EF4EEDF6}"/>
    <cellStyle name="Normal 6 3 5 5" xfId="1570" xr:uid="{8ABCA676-B412-4148-A559-221C80F4F3F7}"/>
    <cellStyle name="Normal 6 3 5 6" xfId="3154" xr:uid="{280491E5-AE05-4FDD-86DF-A6BDE422D1C6}"/>
    <cellStyle name="Normal 6 3 6" xfId="329" xr:uid="{F547BCCE-F350-43B7-A0FE-3562062727C2}"/>
    <cellStyle name="Normal 6 3 6 2" xfId="633" xr:uid="{8D0B2AC1-71AD-4FBC-B8E0-534756D82F0A}"/>
    <cellStyle name="Normal 6 3 6 2 2" xfId="1571" xr:uid="{50EF22F5-4172-47FC-A653-C7D52791D5F6}"/>
    <cellStyle name="Normal 6 3 6 2 2 2" xfId="1572" xr:uid="{A71437CE-D4D7-4101-A424-9496BFE07FF7}"/>
    <cellStyle name="Normal 6 3 6 2 3" xfId="1573" xr:uid="{78E5A758-D1E2-40A6-918A-28BF3BE1C68F}"/>
    <cellStyle name="Normal 6 3 6 2 4" xfId="3155" xr:uid="{79C48F78-841C-4335-BBB3-12D41F0C4324}"/>
    <cellStyle name="Normal 6 3 6 3" xfId="1574" xr:uid="{7A34F319-4618-41C4-9301-B6540B2F71B4}"/>
    <cellStyle name="Normal 6 3 6 3 2" xfId="1575" xr:uid="{5254BDB9-C8F5-47E5-AA01-3F258C79CB8E}"/>
    <cellStyle name="Normal 6 3 6 4" xfId="1576" xr:uid="{72A87B3A-41DA-49DF-968D-8BBF72424427}"/>
    <cellStyle name="Normal 6 3 6 5" xfId="3156" xr:uid="{0DAEBBDD-53F8-4387-BF0A-0B1FFD669A11}"/>
    <cellStyle name="Normal 6 3 7" xfId="634" xr:uid="{2E185671-EADE-479D-AC77-9D7462F4AFA5}"/>
    <cellStyle name="Normal 6 3 7 2" xfId="1577" xr:uid="{195B4490-034E-47E8-883F-37E0728623DB}"/>
    <cellStyle name="Normal 6 3 7 2 2" xfId="1578" xr:uid="{40BAAA81-8A55-42AD-8CBB-D31ADC85460A}"/>
    <cellStyle name="Normal 6 3 7 3" xfId="1579" xr:uid="{EDDFB08B-684D-4E2B-A73A-96B5FCA5AB5F}"/>
    <cellStyle name="Normal 6 3 7 4" xfId="3157" xr:uid="{A6BB2F9B-72E7-467E-916C-132F09B0BB86}"/>
    <cellStyle name="Normal 6 3 8" xfId="1580" xr:uid="{68F98485-0E5C-4A98-9B96-C60DB9715664}"/>
    <cellStyle name="Normal 6 3 8 2" xfId="1581" xr:uid="{72F90D1E-11C0-4F58-89A0-E4AF5720D1AB}"/>
    <cellStyle name="Normal 6 3 8 3" xfId="3158" xr:uid="{9223B82D-A932-45D4-B54D-3CC8FD3EABA5}"/>
    <cellStyle name="Normal 6 3 8 4" xfId="3159" xr:uid="{443E027A-361A-48DE-8436-7EAD018B8EDA}"/>
    <cellStyle name="Normal 6 3 9" xfId="1582" xr:uid="{339B50A4-AC93-4DA6-928B-B1CF386ECD97}"/>
    <cellStyle name="Normal 6 3 9 2" xfId="4718" xr:uid="{DC27B83C-434F-45D6-8916-A7BB15D07230}"/>
    <cellStyle name="Normal 6 4" xfId="117" xr:uid="{5D6DBDF3-B300-4263-A111-3CA0C4164914}"/>
    <cellStyle name="Normal 6 4 10" xfId="3160" xr:uid="{F81C5612-3934-4721-9F7E-8E40B7D2EB95}"/>
    <cellStyle name="Normal 6 4 11" xfId="3161" xr:uid="{AA16E6ED-8D7D-4FBC-830D-AD385524D4DC}"/>
    <cellStyle name="Normal 6 4 2" xfId="118" xr:uid="{B6AE020D-C841-4AE0-AA7B-AC2A1B0ACC65}"/>
    <cellStyle name="Normal 6 4 2 2" xfId="119" xr:uid="{D44EDEAB-9265-4AB6-9D8F-015692639CBB}"/>
    <cellStyle name="Normal 6 4 2 2 2" xfId="330" xr:uid="{020D390F-B92F-4AEB-BAEF-7353C23EE719}"/>
    <cellStyle name="Normal 6 4 2 2 2 2" xfId="635" xr:uid="{D01BA5E4-0B37-4B5C-84BC-B04C5328CC30}"/>
    <cellStyle name="Normal 6 4 2 2 2 2 2" xfId="1583" xr:uid="{43BFE69E-BB81-4D5F-8B44-0C677DAF79D5}"/>
    <cellStyle name="Normal 6 4 2 2 2 2 2 2" xfId="1584" xr:uid="{EBA8C3A0-9614-4972-87FA-F5443A416EF7}"/>
    <cellStyle name="Normal 6 4 2 2 2 2 3" xfId="1585" xr:uid="{5486D374-83D2-4DB4-A7E0-B3A6AF062506}"/>
    <cellStyle name="Normal 6 4 2 2 2 2 4" xfId="3162" xr:uid="{DC111584-93A9-4E18-8597-A95C71F204B1}"/>
    <cellStyle name="Normal 6 4 2 2 2 3" xfId="1586" xr:uid="{74E45AAE-D9F6-447A-92E1-150372EB1426}"/>
    <cellStyle name="Normal 6 4 2 2 2 3 2" xfId="1587" xr:uid="{5E396DE9-9D5A-43C6-9149-4DFB1F5C3135}"/>
    <cellStyle name="Normal 6 4 2 2 2 3 3" xfId="3163" xr:uid="{57603855-D486-4D47-8BE6-78399A11CE64}"/>
    <cellStyle name="Normal 6 4 2 2 2 3 4" xfId="3164" xr:uid="{494FE013-5966-40B8-B6E4-90C90A3AB92B}"/>
    <cellStyle name="Normal 6 4 2 2 2 4" xfId="1588" xr:uid="{99B9E7D6-E028-440F-ADD3-A439A9510EB0}"/>
    <cellStyle name="Normal 6 4 2 2 2 5" xfId="3165" xr:uid="{BD30AFFA-43B8-4D4B-96E7-07CE88B5E2B3}"/>
    <cellStyle name="Normal 6 4 2 2 2 6" xfId="3166" xr:uid="{D2C5EA84-978A-463C-ABD2-70DAE7D63113}"/>
    <cellStyle name="Normal 6 4 2 2 3" xfId="636" xr:uid="{23BE2045-0FE5-41FF-9BE3-82017B614001}"/>
    <cellStyle name="Normal 6 4 2 2 3 2" xfId="1589" xr:uid="{A65383A3-014C-410B-A1FD-DF85007544D0}"/>
    <cellStyle name="Normal 6 4 2 2 3 2 2" xfId="1590" xr:uid="{01293D24-7DC6-40CD-8851-E79A4685328B}"/>
    <cellStyle name="Normal 6 4 2 2 3 2 3" xfId="3167" xr:uid="{B4626A88-9D50-433E-94FC-198984773EF4}"/>
    <cellStyle name="Normal 6 4 2 2 3 2 4" xfId="3168" xr:uid="{AAA40E69-AC25-44E8-8EE2-8CDD7EF8B401}"/>
    <cellStyle name="Normal 6 4 2 2 3 3" xfId="1591" xr:uid="{0B83CB8A-EDE1-4307-8D38-3AFE5533E2DD}"/>
    <cellStyle name="Normal 6 4 2 2 3 4" xfId="3169" xr:uid="{39BE9A5F-CAF6-4050-B9E4-C3308DDC57FB}"/>
    <cellStyle name="Normal 6 4 2 2 3 5" xfId="3170" xr:uid="{2128C2A2-92F8-45FF-86F4-6D57F3CD44CC}"/>
    <cellStyle name="Normal 6 4 2 2 4" xfId="1592" xr:uid="{6E556313-3676-4E7F-BC1D-4387E0D3BC9A}"/>
    <cellStyle name="Normal 6 4 2 2 4 2" xfId="1593" xr:uid="{9F6ED3F6-240F-4588-B372-41FC4B48464A}"/>
    <cellStyle name="Normal 6 4 2 2 4 3" xfId="3171" xr:uid="{A52C9464-E89C-453D-B44B-39F11CCBC6D6}"/>
    <cellStyle name="Normal 6 4 2 2 4 4" xfId="3172" xr:uid="{A627AF02-7043-4379-A06F-596B68396DFF}"/>
    <cellStyle name="Normal 6 4 2 2 5" xfId="1594" xr:uid="{A47C0B4C-EC8A-4A98-A72D-154C780C6382}"/>
    <cellStyle name="Normal 6 4 2 2 5 2" xfId="3173" xr:uid="{695C3704-C24C-4C75-9766-161642589A88}"/>
    <cellStyle name="Normal 6 4 2 2 5 3" xfId="3174" xr:uid="{BCAD8F2E-4742-4AAE-B752-0FA9CE1A63A3}"/>
    <cellStyle name="Normal 6 4 2 2 5 4" xfId="3175" xr:uid="{C86BEAE9-3980-4FC8-8306-AF9BF511314A}"/>
    <cellStyle name="Normal 6 4 2 2 6" xfId="3176" xr:uid="{91F1D8D3-96D5-49B7-8C14-DD9EF5604D90}"/>
    <cellStyle name="Normal 6 4 2 2 7" xfId="3177" xr:uid="{0EF5F1D3-22E7-4D03-B425-693126A0ADF5}"/>
    <cellStyle name="Normal 6 4 2 2 8" xfId="3178" xr:uid="{08F34577-E029-43E3-9D9B-8CF7EB2C2D6B}"/>
    <cellStyle name="Normal 6 4 2 3" xfId="331" xr:uid="{F8B4A2F0-E489-46A3-A01A-53E172439A51}"/>
    <cellStyle name="Normal 6 4 2 3 2" xfId="637" xr:uid="{93FF23DB-BE05-43AA-8A90-4BABE8A9C5BF}"/>
    <cellStyle name="Normal 6 4 2 3 2 2" xfId="638" xr:uid="{78B5FC67-834C-44BF-AB49-98905A56E733}"/>
    <cellStyle name="Normal 6 4 2 3 2 2 2" xfId="1595" xr:uid="{3ED5FBF5-B683-4A81-8712-25D9761AD732}"/>
    <cellStyle name="Normal 6 4 2 3 2 2 2 2" xfId="1596" xr:uid="{DC39E64C-BD8A-462D-91E4-1DFA14883319}"/>
    <cellStyle name="Normal 6 4 2 3 2 2 3" xfId="1597" xr:uid="{87761DA2-F3EE-4D0E-906D-E0EB3614CEDD}"/>
    <cellStyle name="Normal 6 4 2 3 2 3" xfId="1598" xr:uid="{D10A7FFD-6343-4478-AD60-01ADEE1860D8}"/>
    <cellStyle name="Normal 6 4 2 3 2 3 2" xfId="1599" xr:uid="{3C353107-A97E-4632-B760-6A40164270E3}"/>
    <cellStyle name="Normal 6 4 2 3 2 4" xfId="1600" xr:uid="{51F90ECC-CC03-458C-97C3-06A37DDA123E}"/>
    <cellStyle name="Normal 6 4 2 3 3" xfId="639" xr:uid="{9595448C-4F91-4CBE-A178-7901CECA3ABF}"/>
    <cellStyle name="Normal 6 4 2 3 3 2" xfId="1601" xr:uid="{DB23A211-525E-49A1-A799-BF240BBE8D98}"/>
    <cellStyle name="Normal 6 4 2 3 3 2 2" xfId="1602" xr:uid="{3470978A-3304-45F4-A41E-D8BA7B88C94B}"/>
    <cellStyle name="Normal 6 4 2 3 3 3" xfId="1603" xr:uid="{CB9E8C18-B516-49E1-89EA-B41996BFE909}"/>
    <cellStyle name="Normal 6 4 2 3 3 4" xfId="3179" xr:uid="{3F136C65-4C77-428D-A541-10872C417A37}"/>
    <cellStyle name="Normal 6 4 2 3 4" xfId="1604" xr:uid="{D6500834-6B39-41B9-8037-11341E319E58}"/>
    <cellStyle name="Normal 6 4 2 3 4 2" xfId="1605" xr:uid="{488468F8-7445-4D25-9CFE-333DC6545012}"/>
    <cellStyle name="Normal 6 4 2 3 5" xfId="1606" xr:uid="{76259C26-952B-4F1C-9CD6-22306E00781C}"/>
    <cellStyle name="Normal 6 4 2 3 6" xfId="3180" xr:uid="{4DA9FAD9-7B74-4EC7-95B0-87C280C68057}"/>
    <cellStyle name="Normal 6 4 2 4" xfId="332" xr:uid="{9D2260EB-915D-43EC-80B6-293EDC89A55F}"/>
    <cellStyle name="Normal 6 4 2 4 2" xfId="640" xr:uid="{79B1F83C-76A0-49F0-A609-5B9C2FFF3A2B}"/>
    <cellStyle name="Normal 6 4 2 4 2 2" xfId="1607" xr:uid="{65F4D30B-56A6-4130-89E5-17C8E9E57858}"/>
    <cellStyle name="Normal 6 4 2 4 2 2 2" xfId="1608" xr:uid="{6C8E09F9-CAF1-4BB4-9B12-21EEEA54391B}"/>
    <cellStyle name="Normal 6 4 2 4 2 3" xfId="1609" xr:uid="{CFC749F6-6682-49D1-8A06-FE0C7BB46177}"/>
    <cellStyle name="Normal 6 4 2 4 2 4" xfId="3181" xr:uid="{9F82C789-E786-4770-8215-62B7E6EFC0C8}"/>
    <cellStyle name="Normal 6 4 2 4 3" xfId="1610" xr:uid="{BDA97748-5124-43E1-AB42-1D10FF7A1F33}"/>
    <cellStyle name="Normal 6 4 2 4 3 2" xfId="1611" xr:uid="{70BB855A-D9EF-46C3-B52D-2ECAF29EDC3C}"/>
    <cellStyle name="Normal 6 4 2 4 4" xfId="1612" xr:uid="{63C0CBC7-10DE-4EA2-BD5C-6DBBEA65A2BD}"/>
    <cellStyle name="Normal 6 4 2 4 5" xfId="3182" xr:uid="{63198FE0-A88C-4909-BAC4-A6C0004B0CD0}"/>
    <cellStyle name="Normal 6 4 2 5" xfId="333" xr:uid="{FF2775DC-3747-4FE0-931A-10F1B3D1658D}"/>
    <cellStyle name="Normal 6 4 2 5 2" xfId="1613" xr:uid="{2E10484F-8DFD-4FF2-942C-509571477850}"/>
    <cellStyle name="Normal 6 4 2 5 2 2" xfId="1614" xr:uid="{5B4EA1F9-6F6A-4416-B758-A208E2283BA5}"/>
    <cellStyle name="Normal 6 4 2 5 3" xfId="1615" xr:uid="{D16EB504-BD15-43C6-9853-A2C9737535D1}"/>
    <cellStyle name="Normal 6 4 2 5 4" xfId="3183" xr:uid="{51DF5783-8BC5-481F-B704-F83CE1E0BE45}"/>
    <cellStyle name="Normal 6 4 2 6" xfId="1616" xr:uid="{543AE8F1-A3C4-48F3-89B7-E267F995EBF0}"/>
    <cellStyle name="Normal 6 4 2 6 2" xfId="1617" xr:uid="{4C6422D7-DA6B-4735-9E71-519C985B0ABE}"/>
    <cellStyle name="Normal 6 4 2 6 3" xfId="3184" xr:uid="{9C057990-2781-44ED-BE67-074CD69615F9}"/>
    <cellStyle name="Normal 6 4 2 6 4" xfId="3185" xr:uid="{E85A8B7E-075B-4338-871F-09AA63EE6431}"/>
    <cellStyle name="Normal 6 4 2 7" xfId="1618" xr:uid="{273BF24B-FC3A-436E-A9C8-FEF5E88E20AD}"/>
    <cellStyle name="Normal 6 4 2 8" xfId="3186" xr:uid="{01541A7F-0AF2-4529-AF57-02D07EAFD044}"/>
    <cellStyle name="Normal 6 4 2 9" xfId="3187" xr:uid="{E7968A37-8825-4318-97F2-39410DBF1441}"/>
    <cellStyle name="Normal 6 4 3" xfId="120" xr:uid="{0E99C6E6-00F4-473F-81D1-4E4AEBADDFEE}"/>
    <cellStyle name="Normal 6 4 3 2" xfId="121" xr:uid="{5FE91BD6-7E2D-4914-94C0-F5CF93F1F009}"/>
    <cellStyle name="Normal 6 4 3 2 2" xfId="641" xr:uid="{48661ED0-918C-44DB-8FCE-9A309FC86648}"/>
    <cellStyle name="Normal 6 4 3 2 2 2" xfId="1619" xr:uid="{5EAB0C8C-9B06-4E3D-8FCE-60D1E0990E20}"/>
    <cellStyle name="Normal 6 4 3 2 2 2 2" xfId="1620" xr:uid="{88533C7B-C6F1-49F0-BF44-60FE6361531B}"/>
    <cellStyle name="Normal 6 4 3 2 2 2 2 2" xfId="4476" xr:uid="{91D9A060-6BB6-4022-8225-69C11578B3A8}"/>
    <cellStyle name="Normal 6 4 3 2 2 2 3" xfId="4477" xr:uid="{C283471D-56A9-4405-9819-BD072E10E702}"/>
    <cellStyle name="Normal 6 4 3 2 2 3" xfId="1621" xr:uid="{DDD94AF0-68DA-486B-9ABB-F0A6CF421741}"/>
    <cellStyle name="Normal 6 4 3 2 2 3 2" xfId="4478" xr:uid="{0FD0E9A7-AF2D-4BBA-925B-DC03C277E67A}"/>
    <cellStyle name="Normal 6 4 3 2 2 4" xfId="3188" xr:uid="{3F6DDF2B-0CAC-4D83-8776-962FD4B8EA94}"/>
    <cellStyle name="Normal 6 4 3 2 3" xfId="1622" xr:uid="{E462D998-8C04-4BA1-8584-DD12561F9305}"/>
    <cellStyle name="Normal 6 4 3 2 3 2" xfId="1623" xr:uid="{BAFA92F0-4041-47C0-BA06-223318E9F2EF}"/>
    <cellStyle name="Normal 6 4 3 2 3 2 2" xfId="4479" xr:uid="{00E7D9EB-05DC-4861-8F7D-A8DD3F574ACB}"/>
    <cellStyle name="Normal 6 4 3 2 3 3" xfId="3189" xr:uid="{12F847B4-E48A-4738-AD51-24D583A39692}"/>
    <cellStyle name="Normal 6 4 3 2 3 4" xfId="3190" xr:uid="{12AB77DA-5AF1-4304-872B-4A7D34AD7D5D}"/>
    <cellStyle name="Normal 6 4 3 2 4" xfId="1624" xr:uid="{69C6F152-2AF0-40FE-B315-E34F0325ACBD}"/>
    <cellStyle name="Normal 6 4 3 2 4 2" xfId="4480" xr:uid="{5C1125A3-FC63-41DA-A4B7-1EC1C46C5DBF}"/>
    <cellStyle name="Normal 6 4 3 2 5" xfId="3191" xr:uid="{00AC52FC-00BD-45E9-91AF-70E23AC4E1CF}"/>
    <cellStyle name="Normal 6 4 3 2 6" xfId="3192" xr:uid="{B136E4AA-FC25-4498-8FBA-6E53582B692A}"/>
    <cellStyle name="Normal 6 4 3 3" xfId="334" xr:uid="{3F47A1A2-11DD-4FA0-9DA6-0E10F0FA5620}"/>
    <cellStyle name="Normal 6 4 3 3 2" xfId="1625" xr:uid="{5B81B54B-6A5B-466E-BC8A-7E7EF8249250}"/>
    <cellStyle name="Normal 6 4 3 3 2 2" xfId="1626" xr:uid="{8406196E-80F1-4F9C-BA45-097FE85DC095}"/>
    <cellStyle name="Normal 6 4 3 3 2 2 2" xfId="4481" xr:uid="{BBAB1294-5AF7-4740-8219-AE168B435CD2}"/>
    <cellStyle name="Normal 6 4 3 3 2 3" xfId="3193" xr:uid="{45F6CF68-009D-4918-BE02-FB7802D393AD}"/>
    <cellStyle name="Normal 6 4 3 3 2 4" xfId="3194" xr:uid="{0DA436A9-1C1B-4349-8380-0D0022964FAB}"/>
    <cellStyle name="Normal 6 4 3 3 3" xfId="1627" xr:uid="{D3360F75-9347-44CA-BB5E-CFD55320BB04}"/>
    <cellStyle name="Normal 6 4 3 3 3 2" xfId="4482" xr:uid="{DBC29F1F-1057-4012-8FD7-59A34801194F}"/>
    <cellStyle name="Normal 6 4 3 3 4" xfId="3195" xr:uid="{67D423DA-2C05-433E-A1E4-7B40A43E87E5}"/>
    <cellStyle name="Normal 6 4 3 3 5" xfId="3196" xr:uid="{B2F76681-1539-4929-A7A3-7749881040AB}"/>
    <cellStyle name="Normal 6 4 3 4" xfId="1628" xr:uid="{F0B4E5EA-5D37-4569-A017-01C05212424A}"/>
    <cellStyle name="Normal 6 4 3 4 2" xfId="1629" xr:uid="{B1C6C7BC-2981-4C27-A857-C884D28434EB}"/>
    <cellStyle name="Normal 6 4 3 4 2 2" xfId="4483" xr:uid="{87C3BE5E-EEEF-41D2-B8F6-30F5F645F283}"/>
    <cellStyle name="Normal 6 4 3 4 3" xfId="3197" xr:uid="{23224AE2-4F5B-4A73-81D0-0772400EA8A6}"/>
    <cellStyle name="Normal 6 4 3 4 4" xfId="3198" xr:uid="{7506AC02-5441-4FC2-949F-8722D425ABA9}"/>
    <cellStyle name="Normal 6 4 3 5" xfId="1630" xr:uid="{3EBAD173-83F5-489F-9B89-AB561FE8DBDF}"/>
    <cellStyle name="Normal 6 4 3 5 2" xfId="3199" xr:uid="{6C93DE1C-B9F9-483C-9B8A-82C257EABCAD}"/>
    <cellStyle name="Normal 6 4 3 5 3" xfId="3200" xr:uid="{80144CA5-762D-41DE-90C7-D9E30F0F6438}"/>
    <cellStyle name="Normal 6 4 3 5 4" xfId="3201" xr:uid="{3564E97A-BE5C-453F-B0D8-AD9A4520AF66}"/>
    <cellStyle name="Normal 6 4 3 6" xfId="3202" xr:uid="{5F115F4D-F74C-422C-98E9-A853628F343F}"/>
    <cellStyle name="Normal 6 4 3 7" xfId="3203" xr:uid="{65FF5F37-464C-4526-AB9C-D45BCF434310}"/>
    <cellStyle name="Normal 6 4 3 8" xfId="3204" xr:uid="{6A1334BE-F96C-4C56-8BBC-303C9687B92F}"/>
    <cellStyle name="Normal 6 4 4" xfId="122" xr:uid="{BDB26E59-6821-4D05-9416-95EBBBC1F206}"/>
    <cellStyle name="Normal 6 4 4 2" xfId="642" xr:uid="{E5B20108-042C-491E-9690-CBD6AB4D6D9B}"/>
    <cellStyle name="Normal 6 4 4 2 2" xfId="643" xr:uid="{EEA5ABB1-0220-4782-BD40-5C52510ECE31}"/>
    <cellStyle name="Normal 6 4 4 2 2 2" xfId="1631" xr:uid="{52570A26-CAD2-4BE6-90BA-0C52A618EA7B}"/>
    <cellStyle name="Normal 6 4 4 2 2 2 2" xfId="1632" xr:uid="{D0C59C22-9699-4180-8D4F-00C933B8A9BC}"/>
    <cellStyle name="Normal 6 4 4 2 2 3" xfId="1633" xr:uid="{74AE9059-F84D-41B7-A3BE-042ABCBD9213}"/>
    <cellStyle name="Normal 6 4 4 2 2 4" xfId="3205" xr:uid="{0A4E4517-9344-4F46-8F67-D7C61793628F}"/>
    <cellStyle name="Normal 6 4 4 2 3" xfId="1634" xr:uid="{FFB7261B-DD9A-414E-8D77-8C644EBEE409}"/>
    <cellStyle name="Normal 6 4 4 2 3 2" xfId="1635" xr:uid="{60FCC501-99E8-4288-BA25-9B9E47397E61}"/>
    <cellStyle name="Normal 6 4 4 2 4" xfId="1636" xr:uid="{27637216-05E5-4AA1-BD4F-2F90B35F02FE}"/>
    <cellStyle name="Normal 6 4 4 2 5" xfId="3206" xr:uid="{7E9E30E8-CE56-420E-85F9-3DCA4F1BB072}"/>
    <cellStyle name="Normal 6 4 4 3" xfId="644" xr:uid="{58ECB5D8-7B10-4B56-8B0F-1F15124FE8C0}"/>
    <cellStyle name="Normal 6 4 4 3 2" xfId="1637" xr:uid="{521C1A8D-136C-48FD-8C83-C1A956764678}"/>
    <cellStyle name="Normal 6 4 4 3 2 2" xfId="1638" xr:uid="{BA572997-7ACF-4CE3-A5EA-AD5A8479A6F3}"/>
    <cellStyle name="Normal 6 4 4 3 3" xfId="1639" xr:uid="{E842EFE8-6F53-490E-92FF-C6982A1AD4CF}"/>
    <cellStyle name="Normal 6 4 4 3 4" xfId="3207" xr:uid="{9E35DA5A-5D45-4E87-B052-363CA69805EB}"/>
    <cellStyle name="Normal 6 4 4 4" xfId="1640" xr:uid="{DCF659ED-52F4-441D-87B7-E8C8DFBEA3EB}"/>
    <cellStyle name="Normal 6 4 4 4 2" xfId="1641" xr:uid="{11B204E1-60EE-4E39-9710-762294969278}"/>
    <cellStyle name="Normal 6 4 4 4 3" xfId="3208" xr:uid="{0676BC42-3D7E-4FBA-86DA-2660E39045B3}"/>
    <cellStyle name="Normal 6 4 4 4 4" xfId="3209" xr:uid="{F132B0B2-A004-4809-8B2B-5ACE9BFAC309}"/>
    <cellStyle name="Normal 6 4 4 5" xfId="1642" xr:uid="{071A7BF2-0026-4595-BC81-07F6F3BED954}"/>
    <cellStyle name="Normal 6 4 4 6" xfId="3210" xr:uid="{38450883-8FCF-4319-8B0D-2E163D4EE90A}"/>
    <cellStyle name="Normal 6 4 4 7" xfId="3211" xr:uid="{AE424423-213A-4365-8F51-51C7CB60C82C}"/>
    <cellStyle name="Normal 6 4 5" xfId="335" xr:uid="{868BD2D9-5FBF-413F-A97A-7E0CEBC3E82D}"/>
    <cellStyle name="Normal 6 4 5 2" xfId="645" xr:uid="{82ABE7B9-1322-415F-AF03-5C7B8B120434}"/>
    <cellStyle name="Normal 6 4 5 2 2" xfId="1643" xr:uid="{FE81D30C-7339-4C9E-B0E2-52E8E6544D7E}"/>
    <cellStyle name="Normal 6 4 5 2 2 2" xfId="1644" xr:uid="{524DC032-85B9-4C50-90F4-509C2F6F16DD}"/>
    <cellStyle name="Normal 6 4 5 2 3" xfId="1645" xr:uid="{7F85488D-4461-48FD-8FE7-6C168892B3E2}"/>
    <cellStyle name="Normal 6 4 5 2 4" xfId="3212" xr:uid="{B6B059C3-10C7-4E0F-9026-EBF178FD0E39}"/>
    <cellStyle name="Normal 6 4 5 3" xfId="1646" xr:uid="{63B66D7D-0A9A-46C4-A23C-F0539EFFB6E8}"/>
    <cellStyle name="Normal 6 4 5 3 2" xfId="1647" xr:uid="{16F5E174-6990-4308-9C9C-566ADE0A1669}"/>
    <cellStyle name="Normal 6 4 5 3 3" xfId="3213" xr:uid="{E5AED5AD-FBEC-4CF9-B561-C5458F596E44}"/>
    <cellStyle name="Normal 6 4 5 3 4" xfId="3214" xr:uid="{ADAE5B99-21F3-4ACE-8724-E86A79E53938}"/>
    <cellStyle name="Normal 6 4 5 4" xfId="1648" xr:uid="{A7C07F78-2399-4E79-B9A3-C67A68879C4A}"/>
    <cellStyle name="Normal 6 4 5 5" xfId="3215" xr:uid="{AD6CCDFC-FEFA-4599-BCA5-C6E49A4928EE}"/>
    <cellStyle name="Normal 6 4 5 6" xfId="3216" xr:uid="{1D508773-27F9-4267-987D-14E8695741E2}"/>
    <cellStyle name="Normal 6 4 6" xfId="336" xr:uid="{6F439F19-D983-4D91-A5E7-78A28998868A}"/>
    <cellStyle name="Normal 6 4 6 2" xfId="1649" xr:uid="{DF985ABB-CD4C-44FB-ABAA-1982BBE599E9}"/>
    <cellStyle name="Normal 6 4 6 2 2" xfId="1650" xr:uid="{9BF44241-8224-4B6F-B0EC-BC184F0759B6}"/>
    <cellStyle name="Normal 6 4 6 2 3" xfId="3217" xr:uid="{A7DAC8F3-0CA2-4281-BF1D-5FB0C20CAC4C}"/>
    <cellStyle name="Normal 6 4 6 2 4" xfId="3218" xr:uid="{544EA44F-1302-4C19-88A5-7697AB8C011E}"/>
    <cellStyle name="Normal 6 4 6 3" xfId="1651" xr:uid="{15E705FB-34E2-447B-BC7A-7156F6181EA7}"/>
    <cellStyle name="Normal 6 4 6 4" xfId="3219" xr:uid="{186450C5-A0E7-4921-A81F-C16479E2183F}"/>
    <cellStyle name="Normal 6 4 6 5" xfId="3220" xr:uid="{318EA776-456C-4BDA-8692-D61FCD256451}"/>
    <cellStyle name="Normal 6 4 7" xfId="1652" xr:uid="{A7A46757-2509-418D-AC53-EEFB4112E4F7}"/>
    <cellStyle name="Normal 6 4 7 2" xfId="1653" xr:uid="{5582B139-5E3D-4E62-85AA-A268155CCB15}"/>
    <cellStyle name="Normal 6 4 7 3" xfId="3221" xr:uid="{60B8F078-42EA-4F14-8CF0-3031A1BD1874}"/>
    <cellStyle name="Normal 6 4 7 3 2" xfId="4407" xr:uid="{61240CF1-7A4E-4486-8351-A9EBF4739515}"/>
    <cellStyle name="Normal 6 4 7 3 3" xfId="4685" xr:uid="{4D567B02-142C-4410-86E3-C3E0B9F5D786}"/>
    <cellStyle name="Normal 6 4 7 4" xfId="3222" xr:uid="{C3BFA887-D222-4702-BB4B-DC87DB0BD92B}"/>
    <cellStyle name="Normal 6 4 8" xfId="1654" xr:uid="{70190146-A1CF-4D84-B4FF-F91BB9726375}"/>
    <cellStyle name="Normal 6 4 8 2" xfId="3223" xr:uid="{C5565C2E-C1C8-42DC-BB56-BD6EF59FC3B7}"/>
    <cellStyle name="Normal 6 4 8 3" xfId="3224" xr:uid="{69F9F78A-9AE1-4C92-8241-EC875D5402CB}"/>
    <cellStyle name="Normal 6 4 8 4" xfId="3225" xr:uid="{F55C7F18-AE82-4466-908F-5B313C28828F}"/>
    <cellStyle name="Normal 6 4 9" xfId="3226" xr:uid="{0E03E033-16CA-47BD-B657-18B255B2A2ED}"/>
    <cellStyle name="Normal 6 5" xfId="123" xr:uid="{DA2E3DAC-F8DE-40FD-8B6F-18CE2D0C82A4}"/>
    <cellStyle name="Normal 6 5 10" xfId="3227" xr:uid="{FD4A1066-3369-4531-96A7-F95CEEA107FA}"/>
    <cellStyle name="Normal 6 5 11" xfId="3228" xr:uid="{B2F92F2F-2DB7-4FA5-83A6-84791A170688}"/>
    <cellStyle name="Normal 6 5 2" xfId="124" xr:uid="{1DA7A644-8755-4678-8154-D1A6E9AC03D0}"/>
    <cellStyle name="Normal 6 5 2 2" xfId="337" xr:uid="{D6123733-BD1D-4815-BBC2-852060F88544}"/>
    <cellStyle name="Normal 6 5 2 2 2" xfId="646" xr:uid="{1FF568A1-5F77-4427-B2E5-E53EFA3385A0}"/>
    <cellStyle name="Normal 6 5 2 2 2 2" xfId="647" xr:uid="{45614EC4-8D87-4B6A-B0CE-99A17EB150E6}"/>
    <cellStyle name="Normal 6 5 2 2 2 2 2" xfId="1655" xr:uid="{58034353-2773-4FF3-8CEF-D02FB3EAA7A7}"/>
    <cellStyle name="Normal 6 5 2 2 2 2 3" xfId="3229" xr:uid="{EB75E266-5DE9-44F3-BFE3-E92857175A53}"/>
    <cellStyle name="Normal 6 5 2 2 2 2 4" xfId="3230" xr:uid="{DA29F088-332D-4DE3-9688-3F6C93A4DDA9}"/>
    <cellStyle name="Normal 6 5 2 2 2 3" xfId="1656" xr:uid="{ABFD5250-FA08-457A-988C-F8B93E194A02}"/>
    <cellStyle name="Normal 6 5 2 2 2 3 2" xfId="3231" xr:uid="{A93EA45B-1233-42DA-B2B2-21E8B1F0332B}"/>
    <cellStyle name="Normal 6 5 2 2 2 3 3" xfId="3232" xr:uid="{F4C86748-C029-481B-8EF0-D653A9C5C2B5}"/>
    <cellStyle name="Normal 6 5 2 2 2 3 4" xfId="3233" xr:uid="{41765A05-C683-46AB-B010-EC58CC0D990F}"/>
    <cellStyle name="Normal 6 5 2 2 2 4" xfId="3234" xr:uid="{65E06324-50BA-4A1B-9DBC-EF97EBD594D3}"/>
    <cellStyle name="Normal 6 5 2 2 2 5" xfId="3235" xr:uid="{71838969-5EA4-44A9-84A4-20CA0AC0554D}"/>
    <cellStyle name="Normal 6 5 2 2 2 6" xfId="3236" xr:uid="{FB816FDB-8D41-454F-AD96-184745027437}"/>
    <cellStyle name="Normal 6 5 2 2 3" xfId="648" xr:uid="{78C6B673-54DB-4A8E-A335-4B07CB3B2DA9}"/>
    <cellStyle name="Normal 6 5 2 2 3 2" xfId="1657" xr:uid="{F48C017B-6037-4D62-912B-A2E336075E72}"/>
    <cellStyle name="Normal 6 5 2 2 3 2 2" xfId="3237" xr:uid="{ACF1DA73-FF6A-4753-B902-80F2D73D6B85}"/>
    <cellStyle name="Normal 6 5 2 2 3 2 3" xfId="3238" xr:uid="{B1632D4A-4984-4C76-A06D-884D82E21DE3}"/>
    <cellStyle name="Normal 6 5 2 2 3 2 4" xfId="3239" xr:uid="{B3D750DA-3B76-43DB-9352-B1E060C50049}"/>
    <cellStyle name="Normal 6 5 2 2 3 3" xfId="3240" xr:uid="{9F0499E3-5A8E-453E-8791-5E62650AF872}"/>
    <cellStyle name="Normal 6 5 2 2 3 4" xfId="3241" xr:uid="{C78AA0F6-6653-4C64-AD07-5F0A770F60CD}"/>
    <cellStyle name="Normal 6 5 2 2 3 5" xfId="3242" xr:uid="{5032862E-2BE3-494B-8265-1858960BDCBF}"/>
    <cellStyle name="Normal 6 5 2 2 4" xfId="1658" xr:uid="{EE1132B8-4BDA-4161-930A-5847A6A4204E}"/>
    <cellStyle name="Normal 6 5 2 2 4 2" xfId="3243" xr:uid="{296E3B3E-EA66-4F85-A2DB-1ADC73A34ACB}"/>
    <cellStyle name="Normal 6 5 2 2 4 3" xfId="3244" xr:uid="{D39F4998-E225-4377-8A2F-E385B1A68DFB}"/>
    <cellStyle name="Normal 6 5 2 2 4 4" xfId="3245" xr:uid="{9B5B9255-E4F9-42EF-947D-FFCBECE289B7}"/>
    <cellStyle name="Normal 6 5 2 2 5" xfId="3246" xr:uid="{5E614F64-8D5D-4A7A-ADE6-FF6E341B0556}"/>
    <cellStyle name="Normal 6 5 2 2 5 2" xfId="3247" xr:uid="{14A33123-2093-4157-A6A6-3839AD708039}"/>
    <cellStyle name="Normal 6 5 2 2 5 3" xfId="3248" xr:uid="{D4A3DE27-08AF-401D-BF9D-9AF83CD58EC9}"/>
    <cellStyle name="Normal 6 5 2 2 5 4" xfId="3249" xr:uid="{9A34582B-E7B9-4D88-A99F-E805170DCF6F}"/>
    <cellStyle name="Normal 6 5 2 2 6" xfId="3250" xr:uid="{D6581146-BE11-4C02-9053-60B9BB107A83}"/>
    <cellStyle name="Normal 6 5 2 2 7" xfId="3251" xr:uid="{C25C6C68-3D2E-4AD7-9E9F-2A494BF8484D}"/>
    <cellStyle name="Normal 6 5 2 2 8" xfId="3252" xr:uid="{C230F270-E2E5-4EA7-A66F-E53BAE433D51}"/>
    <cellStyle name="Normal 6 5 2 3" xfId="649" xr:uid="{378E44D8-B994-4C1B-AECE-1529A7C6DB6D}"/>
    <cellStyle name="Normal 6 5 2 3 2" xfId="650" xr:uid="{4C0B90F7-E3F1-4F01-9016-12AA070CB036}"/>
    <cellStyle name="Normal 6 5 2 3 2 2" xfId="651" xr:uid="{D47B510C-2DC4-4D33-93AC-207F0375302B}"/>
    <cellStyle name="Normal 6 5 2 3 2 3" xfId="3253" xr:uid="{D12609CD-049D-432B-94EC-77C3528D9A52}"/>
    <cellStyle name="Normal 6 5 2 3 2 4" xfId="3254" xr:uid="{FF9A8342-0BE2-4E40-9574-9BFA74FDBD4E}"/>
    <cellStyle name="Normal 6 5 2 3 3" xfId="652" xr:uid="{1AD6B8F2-345C-45A3-95EF-22A686649E3F}"/>
    <cellStyle name="Normal 6 5 2 3 3 2" xfId="3255" xr:uid="{C56E9255-2BC1-45EC-8C83-CACF5AFE4DC9}"/>
    <cellStyle name="Normal 6 5 2 3 3 3" xfId="3256" xr:uid="{C60E8D3D-003A-44F4-B3A6-478C6D20401F}"/>
    <cellStyle name="Normal 6 5 2 3 3 4" xfId="3257" xr:uid="{19B71079-0A2C-4FA7-9AF5-792935DA7ABE}"/>
    <cellStyle name="Normal 6 5 2 3 4" xfId="3258" xr:uid="{6B30EBBA-BD6F-498C-AB87-C7D1B5E7BA1A}"/>
    <cellStyle name="Normal 6 5 2 3 5" xfId="3259" xr:uid="{E79E7A18-1560-4BBA-AF9B-4BD4C4B734BE}"/>
    <cellStyle name="Normal 6 5 2 3 6" xfId="3260" xr:uid="{A7615B70-06B8-48AD-8F10-3C5AB42EB8C9}"/>
    <cellStyle name="Normal 6 5 2 4" xfId="653" xr:uid="{1589B417-F615-4095-AF38-5A9B8FC53D8D}"/>
    <cellStyle name="Normal 6 5 2 4 2" xfId="654" xr:uid="{987BFA64-2FCC-4191-B250-EA41C5D6BC19}"/>
    <cellStyle name="Normal 6 5 2 4 2 2" xfId="3261" xr:uid="{7609BA50-53F3-4148-B711-D8E0E3F4D329}"/>
    <cellStyle name="Normal 6 5 2 4 2 3" xfId="3262" xr:uid="{CC121000-8934-4D42-AA0D-E13FB2026219}"/>
    <cellStyle name="Normal 6 5 2 4 2 4" xfId="3263" xr:uid="{D0E2160A-81D9-4D1D-99D6-90812D160E80}"/>
    <cellStyle name="Normal 6 5 2 4 3" xfId="3264" xr:uid="{FBC2D3AA-21C1-4750-A8CF-2E5120B8311D}"/>
    <cellStyle name="Normal 6 5 2 4 4" xfId="3265" xr:uid="{C0185D1C-251C-4147-B754-C217844C0C60}"/>
    <cellStyle name="Normal 6 5 2 4 5" xfId="3266" xr:uid="{64E31EEB-981F-4CB7-8977-8A85AE32618A}"/>
    <cellStyle name="Normal 6 5 2 5" xfId="655" xr:uid="{74E74088-DD85-435C-85C7-03970C4E15E5}"/>
    <cellStyle name="Normal 6 5 2 5 2" xfId="3267" xr:uid="{508A071A-D2D0-47F6-BA57-8449242C8569}"/>
    <cellStyle name="Normal 6 5 2 5 3" xfId="3268" xr:uid="{877AA9DD-797E-459A-8B2C-A07E58B4D29F}"/>
    <cellStyle name="Normal 6 5 2 5 4" xfId="3269" xr:uid="{9029B658-2D44-49B8-B1A7-D7665655308E}"/>
    <cellStyle name="Normal 6 5 2 6" xfId="3270" xr:uid="{DD24C04E-DF79-46D2-8BEE-2328F5A12AC1}"/>
    <cellStyle name="Normal 6 5 2 6 2" xfId="3271" xr:uid="{E25817AE-2B75-4DD1-9975-6FAB7AD4C4DE}"/>
    <cellStyle name="Normal 6 5 2 6 3" xfId="3272" xr:uid="{35B9FB0B-65FB-4AD1-8634-C91F09361836}"/>
    <cellStyle name="Normal 6 5 2 6 4" xfId="3273" xr:uid="{0B0F6AC3-A1C8-40F3-B6B0-9C88437834E4}"/>
    <cellStyle name="Normal 6 5 2 7" xfId="3274" xr:uid="{DCC84162-9D9C-405C-A615-A76597A68DA1}"/>
    <cellStyle name="Normal 6 5 2 8" xfId="3275" xr:uid="{657AA27F-0870-4AFF-9BA0-D87E21D81186}"/>
    <cellStyle name="Normal 6 5 2 9" xfId="3276" xr:uid="{3A9E225C-A843-421B-9CAD-48FC30E88E4A}"/>
    <cellStyle name="Normal 6 5 3" xfId="338" xr:uid="{C3084855-EA1A-4E7E-8807-32D31AFD73A8}"/>
    <cellStyle name="Normal 6 5 3 2" xfId="656" xr:uid="{88B79A65-E481-4E72-A699-4F372E194551}"/>
    <cellStyle name="Normal 6 5 3 2 2" xfId="657" xr:uid="{075B523B-4E37-42BB-B45E-0D20E299B38C}"/>
    <cellStyle name="Normal 6 5 3 2 2 2" xfId="1659" xr:uid="{E2582984-F5B4-4B32-88FC-6D0F517483EE}"/>
    <cellStyle name="Normal 6 5 3 2 2 2 2" xfId="1660" xr:uid="{D3A632FF-B10E-450D-AF15-A4ABB0581156}"/>
    <cellStyle name="Normal 6 5 3 2 2 3" xfId="1661" xr:uid="{492FBAC3-CEC4-4121-9AFD-AD4F41963B61}"/>
    <cellStyle name="Normal 6 5 3 2 2 4" xfId="3277" xr:uid="{D6EEBFE0-4FBE-401A-BBD4-1FA9106DE350}"/>
    <cellStyle name="Normal 6 5 3 2 3" xfId="1662" xr:uid="{B31D1BDA-00DF-466F-B09B-7A203C516CAE}"/>
    <cellStyle name="Normal 6 5 3 2 3 2" xfId="1663" xr:uid="{025AF14A-E31C-4F2E-BC74-13A26C93B7F8}"/>
    <cellStyle name="Normal 6 5 3 2 3 3" xfId="3278" xr:uid="{5ED3BA0B-73DD-4538-8BB6-004F698C1B51}"/>
    <cellStyle name="Normal 6 5 3 2 3 4" xfId="3279" xr:uid="{684A6EA0-AFDC-4664-BD10-5A6B61C3C293}"/>
    <cellStyle name="Normal 6 5 3 2 4" xfId="1664" xr:uid="{D1FCC34F-B277-4B3C-A396-30A1645DB965}"/>
    <cellStyle name="Normal 6 5 3 2 5" xfId="3280" xr:uid="{A73BD602-4B89-4E7C-B05E-886D31803AC1}"/>
    <cellStyle name="Normal 6 5 3 2 6" xfId="3281" xr:uid="{41E6B8D0-3AFC-4676-90F9-DF4971A5AEE6}"/>
    <cellStyle name="Normal 6 5 3 3" xfId="658" xr:uid="{6D7863AE-3B3C-41D7-B696-02CDBFC6FFE2}"/>
    <cellStyle name="Normal 6 5 3 3 2" xfId="1665" xr:uid="{C608351B-84DD-4490-B1B2-E56ABDD3F05C}"/>
    <cellStyle name="Normal 6 5 3 3 2 2" xfId="1666" xr:uid="{309E2A0F-697B-476E-9DB1-26F39514F1A0}"/>
    <cellStyle name="Normal 6 5 3 3 2 3" xfId="3282" xr:uid="{867C8D6E-8FC3-46C3-B7B8-A815FE1B3035}"/>
    <cellStyle name="Normal 6 5 3 3 2 4" xfId="3283" xr:uid="{78588842-9B7D-4AED-8FAD-D21A5BFDF61D}"/>
    <cellStyle name="Normal 6 5 3 3 3" xfId="1667" xr:uid="{46094619-BFF9-4599-BCE1-ED142A2D1EF7}"/>
    <cellStyle name="Normal 6 5 3 3 4" xfId="3284" xr:uid="{401027D8-D021-4757-8D73-C100E6F7DC97}"/>
    <cellStyle name="Normal 6 5 3 3 5" xfId="3285" xr:uid="{7F8A52AE-CDCD-4057-8DD5-ED5BC699B30B}"/>
    <cellStyle name="Normal 6 5 3 4" xfId="1668" xr:uid="{A04276F2-8981-46EF-8AEF-D1EF11ECA197}"/>
    <cellStyle name="Normal 6 5 3 4 2" xfId="1669" xr:uid="{8CB1B5B5-4325-48BA-A7E0-0C49779CC127}"/>
    <cellStyle name="Normal 6 5 3 4 3" xfId="3286" xr:uid="{9C1C286E-4243-465E-A2E4-F31CF3A4A11B}"/>
    <cellStyle name="Normal 6 5 3 4 4" xfId="3287" xr:uid="{8F8930F9-2411-4AEB-A1B2-6E48A70C9E27}"/>
    <cellStyle name="Normal 6 5 3 5" xfId="1670" xr:uid="{418A162A-EF09-471D-A182-D6630F4CA3D3}"/>
    <cellStyle name="Normal 6 5 3 5 2" xfId="3288" xr:uid="{2434DB57-0F5C-48DC-A969-89A60845E056}"/>
    <cellStyle name="Normal 6 5 3 5 3" xfId="3289" xr:uid="{87C88EFC-0EB2-460C-AC4B-E67789C7C8E9}"/>
    <cellStyle name="Normal 6 5 3 5 4" xfId="3290" xr:uid="{D7B23CA3-5AD9-4DE2-978E-35FB1EE78EE2}"/>
    <cellStyle name="Normal 6 5 3 6" xfId="3291" xr:uid="{48D59A8D-F18D-4B1E-8457-4E9167DA18AC}"/>
    <cellStyle name="Normal 6 5 3 7" xfId="3292" xr:uid="{7B6D93D1-49E0-46F1-8477-4F251B5C601A}"/>
    <cellStyle name="Normal 6 5 3 8" xfId="3293" xr:uid="{817A4A15-9ACF-45E5-8383-AB465FE3E5D9}"/>
    <cellStyle name="Normal 6 5 4" xfId="339" xr:uid="{87521B42-310D-41C9-9CA1-7D3773C75273}"/>
    <cellStyle name="Normal 6 5 4 2" xfId="659" xr:uid="{3B91FD84-5850-4734-89CD-B8FC3288DBAF}"/>
    <cellStyle name="Normal 6 5 4 2 2" xfId="660" xr:uid="{C7801C63-0105-4242-8230-02DDAB951242}"/>
    <cellStyle name="Normal 6 5 4 2 2 2" xfId="1671" xr:uid="{98B5114F-19CD-417B-89E0-D9A60A7BDB95}"/>
    <cellStyle name="Normal 6 5 4 2 2 3" xfId="3294" xr:uid="{FAA43089-A988-449F-A4A1-0AAF257A08E7}"/>
    <cellStyle name="Normal 6 5 4 2 2 4" xfId="3295" xr:uid="{267B2536-24AD-4015-9609-98C02730F947}"/>
    <cellStyle name="Normal 6 5 4 2 3" xfId="1672" xr:uid="{8C6745FF-ABE7-4A36-91AC-83C55222155B}"/>
    <cellStyle name="Normal 6 5 4 2 4" xfId="3296" xr:uid="{7C0E0BBB-8805-4BF2-B6D6-2F245DF26E15}"/>
    <cellStyle name="Normal 6 5 4 2 5" xfId="3297" xr:uid="{D015787E-9BF9-4426-A974-9B0819BCCA2B}"/>
    <cellStyle name="Normal 6 5 4 3" xfId="661" xr:uid="{504ED387-1CA1-4329-84FD-54C92505A946}"/>
    <cellStyle name="Normal 6 5 4 3 2" xfId="1673" xr:uid="{052F0FDB-F1E8-49A4-BB2A-00AD6C6121F9}"/>
    <cellStyle name="Normal 6 5 4 3 3" xfId="3298" xr:uid="{A5761DBC-5D02-4B6B-8F86-503CCAC53080}"/>
    <cellStyle name="Normal 6 5 4 3 4" xfId="3299" xr:uid="{84AB0F72-39A3-4B8F-AFD4-04EF62A10F2E}"/>
    <cellStyle name="Normal 6 5 4 4" xfId="1674" xr:uid="{3503116A-B5E4-4408-8FC7-71B0CCFF582B}"/>
    <cellStyle name="Normal 6 5 4 4 2" xfId="3300" xr:uid="{BA9C8A38-793A-4354-B338-AFFCF333F302}"/>
    <cellStyle name="Normal 6 5 4 4 3" xfId="3301" xr:uid="{529F580F-1FDE-4F3F-9419-8581BD4E5E05}"/>
    <cellStyle name="Normal 6 5 4 4 4" xfId="3302" xr:uid="{68DC2BCE-B1DD-4A6B-BD8D-0BE550280E52}"/>
    <cellStyle name="Normal 6 5 4 5" xfId="3303" xr:uid="{583121C5-362E-4ECF-A74D-7045A0104366}"/>
    <cellStyle name="Normal 6 5 4 6" xfId="3304" xr:uid="{D8FDB1A7-81BF-4119-AB2D-0D3E8EC30909}"/>
    <cellStyle name="Normal 6 5 4 7" xfId="3305" xr:uid="{5B8A8122-E593-44EE-A7CF-88F041171ABB}"/>
    <cellStyle name="Normal 6 5 5" xfId="340" xr:uid="{3539242D-0DB3-46CC-836F-92669E84C16E}"/>
    <cellStyle name="Normal 6 5 5 2" xfId="662" xr:uid="{E2A0557D-0CCC-4850-AEBE-EC4DEABE761A}"/>
    <cellStyle name="Normal 6 5 5 2 2" xfId="1675" xr:uid="{596F0969-DDB7-41B9-A5D7-FD33A83A0973}"/>
    <cellStyle name="Normal 6 5 5 2 3" xfId="3306" xr:uid="{1CE80CC1-8ADC-474A-9CB1-0131F3E6C5F2}"/>
    <cellStyle name="Normal 6 5 5 2 4" xfId="3307" xr:uid="{35D97900-34CC-4BB9-AB6C-836A6ADD97A7}"/>
    <cellStyle name="Normal 6 5 5 3" xfId="1676" xr:uid="{A7A50348-0023-4CA2-B0F6-50D4205EDB4A}"/>
    <cellStyle name="Normal 6 5 5 3 2" xfId="3308" xr:uid="{186780A5-50DB-4971-B6F5-A61E071BFD72}"/>
    <cellStyle name="Normal 6 5 5 3 3" xfId="3309" xr:uid="{BAB60901-5F96-4555-9074-70043F603F08}"/>
    <cellStyle name="Normal 6 5 5 3 4" xfId="3310" xr:uid="{855014BF-CCC7-49F0-A09A-E1B93FD1EEC2}"/>
    <cellStyle name="Normal 6 5 5 4" xfId="3311" xr:uid="{EE45286A-7DD1-452D-9B6C-606592CC12F4}"/>
    <cellStyle name="Normal 6 5 5 5" xfId="3312" xr:uid="{0190BC0A-4730-4403-8C85-F82621F2B36B}"/>
    <cellStyle name="Normal 6 5 5 6" xfId="3313" xr:uid="{30F8D495-64D3-4293-8C0B-1D0E87FFECCC}"/>
    <cellStyle name="Normal 6 5 6" xfId="663" xr:uid="{8DD47D4A-23E1-4CAC-9604-34AC6B2C08AF}"/>
    <cellStyle name="Normal 6 5 6 2" xfId="1677" xr:uid="{53352009-02A0-4984-BA23-30C6297EEC08}"/>
    <cellStyle name="Normal 6 5 6 2 2" xfId="3314" xr:uid="{DCAA9B36-B0B8-432F-808D-ADE925F556D2}"/>
    <cellStyle name="Normal 6 5 6 2 3" xfId="3315" xr:uid="{90395D99-029F-4B88-9AF8-38E306927B2B}"/>
    <cellStyle name="Normal 6 5 6 2 4" xfId="3316" xr:uid="{CE4349CC-2A82-40FA-8997-68A5A252774B}"/>
    <cellStyle name="Normal 6 5 6 3" xfId="3317" xr:uid="{E8804480-C70A-4103-A40A-1B2C76E9668B}"/>
    <cellStyle name="Normal 6 5 6 4" xfId="3318" xr:uid="{BF6255EA-4992-4911-9898-0607A65B289A}"/>
    <cellStyle name="Normal 6 5 6 5" xfId="3319" xr:uid="{6E49016C-CB13-4A77-94AC-7FAA1E103DD7}"/>
    <cellStyle name="Normal 6 5 7" xfId="1678" xr:uid="{7493C1C3-AB99-4BB7-8AF9-62F2569772B4}"/>
    <cellStyle name="Normal 6 5 7 2" xfId="3320" xr:uid="{51946A84-8898-415E-A65A-9A780926F65A}"/>
    <cellStyle name="Normal 6 5 7 3" xfId="3321" xr:uid="{0F1BB77F-82B3-4FBF-8B7D-DE61C6680269}"/>
    <cellStyle name="Normal 6 5 7 4" xfId="3322" xr:uid="{4CC47B44-FB78-431D-955F-EE940A38E533}"/>
    <cellStyle name="Normal 6 5 8" xfId="3323" xr:uid="{E6EF7050-F7D1-413C-97CD-F113BA65673C}"/>
    <cellStyle name="Normal 6 5 8 2" xfId="3324" xr:uid="{A973B215-ED4F-4347-B051-AD50A4E4735B}"/>
    <cellStyle name="Normal 6 5 8 3" xfId="3325" xr:uid="{9DA35EBF-F81B-4F99-A9DC-56FBD4A76AF6}"/>
    <cellStyle name="Normal 6 5 8 4" xfId="3326" xr:uid="{4E51EB10-FEBD-45C4-B1D8-40C3BBA15B1F}"/>
    <cellStyle name="Normal 6 5 9" xfId="3327" xr:uid="{5C10D431-31A1-4BE6-A31B-60A2221D6C00}"/>
    <cellStyle name="Normal 6 6" xfId="125" xr:uid="{76763A28-44AB-44DE-8E71-53E463ED4107}"/>
    <cellStyle name="Normal 6 6 2" xfId="126" xr:uid="{3501DB9B-11E3-443E-8551-35F59AABD0BD}"/>
    <cellStyle name="Normal 6 6 2 2" xfId="341" xr:uid="{EF062A05-62AA-4EC7-A39E-D1A37AD26276}"/>
    <cellStyle name="Normal 6 6 2 2 2" xfId="664" xr:uid="{1FD1DBEA-49FC-40DF-B65C-8A5ABB1D3EC1}"/>
    <cellStyle name="Normal 6 6 2 2 2 2" xfId="1679" xr:uid="{E07D1642-CFBA-4F83-B05A-27F48B102261}"/>
    <cellStyle name="Normal 6 6 2 2 2 3" xfId="3328" xr:uid="{9AFA7148-8468-4A17-A2F8-AE26093EAC53}"/>
    <cellStyle name="Normal 6 6 2 2 2 4" xfId="3329" xr:uid="{2EB5DEF4-1AB3-4D71-96DB-A7DBC7B18B4F}"/>
    <cellStyle name="Normal 6 6 2 2 3" xfId="1680" xr:uid="{C7F3312E-8865-4B1A-8D30-6D4961F850BA}"/>
    <cellStyle name="Normal 6 6 2 2 3 2" xfId="3330" xr:uid="{5369CFF9-2AB7-4DA4-AD0A-455EAAA3C05A}"/>
    <cellStyle name="Normal 6 6 2 2 3 3" xfId="3331" xr:uid="{98128DB3-2383-4100-B80E-74B2D26FA24F}"/>
    <cellStyle name="Normal 6 6 2 2 3 4" xfId="3332" xr:uid="{FC1BA906-8B6B-4370-8254-6363A01B2671}"/>
    <cellStyle name="Normal 6 6 2 2 4" xfId="3333" xr:uid="{3B3A675E-0A3D-4221-8BA2-E30598720018}"/>
    <cellStyle name="Normal 6 6 2 2 5" xfId="3334" xr:uid="{9B0C0CFF-C350-40EF-999F-41E9ABFBD61D}"/>
    <cellStyle name="Normal 6 6 2 2 6" xfId="3335" xr:uid="{04D788C0-89BD-4723-8AF7-3618E6E2B425}"/>
    <cellStyle name="Normal 6 6 2 3" xfId="665" xr:uid="{07D9B004-919B-4F43-8849-705632409085}"/>
    <cellStyle name="Normal 6 6 2 3 2" xfId="1681" xr:uid="{D883A610-AA19-4678-8CA9-3DA13DC65E34}"/>
    <cellStyle name="Normal 6 6 2 3 2 2" xfId="3336" xr:uid="{7FD4D1BA-54CC-4A8A-A800-1BCF2652A834}"/>
    <cellStyle name="Normal 6 6 2 3 2 3" xfId="3337" xr:uid="{5420C05F-870B-4001-AF01-7A795231160F}"/>
    <cellStyle name="Normal 6 6 2 3 2 4" xfId="3338" xr:uid="{45BBFDBB-D2C0-434B-A449-08B919872378}"/>
    <cellStyle name="Normal 6 6 2 3 3" xfId="3339" xr:uid="{D9FBA8AA-2CF5-4EED-97C5-8A274749FF74}"/>
    <cellStyle name="Normal 6 6 2 3 4" xfId="3340" xr:uid="{B4E84529-8C0E-47EE-97BA-146E83ECC2AC}"/>
    <cellStyle name="Normal 6 6 2 3 5" xfId="3341" xr:uid="{BDB756CB-B7F6-424C-A289-D18133584093}"/>
    <cellStyle name="Normal 6 6 2 4" xfId="1682" xr:uid="{4A7EE94C-7DCE-411C-9630-501929E3BCBF}"/>
    <cellStyle name="Normal 6 6 2 4 2" xfId="3342" xr:uid="{75FE1408-48E0-411A-A5DF-E9C242BF81B5}"/>
    <cellStyle name="Normal 6 6 2 4 3" xfId="3343" xr:uid="{39087880-559E-4364-973C-CB079C82AB8B}"/>
    <cellStyle name="Normal 6 6 2 4 4" xfId="3344" xr:uid="{33F14985-513A-4129-9337-4C6B9D367B7C}"/>
    <cellStyle name="Normal 6 6 2 5" xfId="3345" xr:uid="{A2075FBD-71B2-4D9E-8FC7-8190929803BB}"/>
    <cellStyle name="Normal 6 6 2 5 2" xfId="3346" xr:uid="{823721EF-E533-4C33-954F-05F39E799A6E}"/>
    <cellStyle name="Normal 6 6 2 5 3" xfId="3347" xr:uid="{AE4735C2-0DD6-4D65-BB8B-BC243BB03634}"/>
    <cellStyle name="Normal 6 6 2 5 4" xfId="3348" xr:uid="{E6893D69-C900-4B14-B317-C86739B23BD2}"/>
    <cellStyle name="Normal 6 6 2 6" xfId="3349" xr:uid="{CC9C3CF3-1E91-4BAF-943E-F8BE8404931E}"/>
    <cellStyle name="Normal 6 6 2 7" xfId="3350" xr:uid="{533C2125-C9D3-48A2-9B20-0FD5EC8533AF}"/>
    <cellStyle name="Normal 6 6 2 8" xfId="3351" xr:uid="{4AFA43B2-42B3-45EC-8F92-6AEB7093A777}"/>
    <cellStyle name="Normal 6 6 3" xfId="342" xr:uid="{A2CF1DB9-1F26-4A0E-ABF8-F70B83D245ED}"/>
    <cellStyle name="Normal 6 6 3 2" xfId="666" xr:uid="{2006366C-FD40-4203-82B4-37C3E4EFA180}"/>
    <cellStyle name="Normal 6 6 3 2 2" xfId="667" xr:uid="{5AB006C6-6522-493B-90C8-040BDDD8D0DC}"/>
    <cellStyle name="Normal 6 6 3 2 3" xfId="3352" xr:uid="{8F2373D1-0C6D-4665-B34B-19B88BA3FABB}"/>
    <cellStyle name="Normal 6 6 3 2 4" xfId="3353" xr:uid="{6881501B-8FAF-434B-953D-4ADBF2D257FF}"/>
    <cellStyle name="Normal 6 6 3 3" xfId="668" xr:uid="{6E5075EE-F26E-48F6-AD30-1A773C5A1002}"/>
    <cellStyle name="Normal 6 6 3 3 2" xfId="3354" xr:uid="{9BD2950E-4709-4DF2-A2A8-AE47A89F4170}"/>
    <cellStyle name="Normal 6 6 3 3 3" xfId="3355" xr:uid="{8DFA9DC4-3744-4073-B018-C97010538262}"/>
    <cellStyle name="Normal 6 6 3 3 4" xfId="3356" xr:uid="{811D523D-8BC4-4AB6-A108-735438AC12CE}"/>
    <cellStyle name="Normal 6 6 3 4" xfId="3357" xr:uid="{32505125-E4B2-4A52-A742-D20F89EF5011}"/>
    <cellStyle name="Normal 6 6 3 5" xfId="3358" xr:uid="{71C8D838-E4B3-4C82-9DFF-AE19818C6CCB}"/>
    <cellStyle name="Normal 6 6 3 6" xfId="3359" xr:uid="{F412FBDB-2C00-47B6-89AF-052F6B625876}"/>
    <cellStyle name="Normal 6 6 4" xfId="343" xr:uid="{CFBC7197-3EE5-4AF1-BA34-26C725C5E4F0}"/>
    <cellStyle name="Normal 6 6 4 2" xfId="669" xr:uid="{9E041488-DFDF-433A-9D15-8E0892A4CF8B}"/>
    <cellStyle name="Normal 6 6 4 2 2" xfId="3360" xr:uid="{98D983AD-A362-4D5A-8AD3-0DD346AE2CFD}"/>
    <cellStyle name="Normal 6 6 4 2 3" xfId="3361" xr:uid="{2B13FFAF-3BF9-44BE-8B05-6830A180BEEB}"/>
    <cellStyle name="Normal 6 6 4 2 4" xfId="3362" xr:uid="{F3B27B41-8533-4456-9CE0-F380D98581AA}"/>
    <cellStyle name="Normal 6 6 4 3" xfId="3363" xr:uid="{645269B6-B143-47B9-9EE0-975C4CCC82BC}"/>
    <cellStyle name="Normal 6 6 4 4" xfId="3364" xr:uid="{8F847D42-290E-41B8-9543-90DC8858C6B0}"/>
    <cellStyle name="Normal 6 6 4 5" xfId="3365" xr:uid="{5E3DB1FC-117A-496F-8C1B-BC9F834D2E58}"/>
    <cellStyle name="Normal 6 6 5" xfId="670" xr:uid="{F188D72E-953F-4A3A-A13C-CC0B3DC1C22B}"/>
    <cellStyle name="Normal 6 6 5 2" xfId="3366" xr:uid="{CE5D0702-EDB4-4630-AE9B-F362DF25C41A}"/>
    <cellStyle name="Normal 6 6 5 3" xfId="3367" xr:uid="{FCE12CF7-F06B-48FF-BD2E-A32AA60D534B}"/>
    <cellStyle name="Normal 6 6 5 4" xfId="3368" xr:uid="{3A872A0C-0319-451B-AE42-C1A9AB4CF17C}"/>
    <cellStyle name="Normal 6 6 6" xfId="3369" xr:uid="{2C914065-646B-4B64-BC43-8A10E3089DD6}"/>
    <cellStyle name="Normal 6 6 6 2" xfId="3370" xr:uid="{5ED1F4BF-B2EC-42B9-9BAB-1870C0D3507C}"/>
    <cellStyle name="Normal 6 6 6 3" xfId="3371" xr:uid="{300C302C-DEC5-45CC-88E9-26CB50388DE9}"/>
    <cellStyle name="Normal 6 6 6 4" xfId="3372" xr:uid="{9D726D13-2E75-40FC-A270-8AA97F8717C6}"/>
    <cellStyle name="Normal 6 6 7" xfId="3373" xr:uid="{68B28932-DB4F-4748-977C-A939DD8B818E}"/>
    <cellStyle name="Normal 6 6 8" xfId="3374" xr:uid="{B4F91B34-D5A5-418D-ACB0-47E4DA84574E}"/>
    <cellStyle name="Normal 6 6 9" xfId="3375" xr:uid="{295FF782-B971-4CC1-9688-07F190C3D552}"/>
    <cellStyle name="Normal 6 7" xfId="127" xr:uid="{271ACC0D-5472-4CD2-ABB1-4DE63FA6A8C2}"/>
    <cellStyle name="Normal 6 7 2" xfId="344" xr:uid="{7EFB0F54-5E5D-412B-9715-E23F5CDDF3AE}"/>
    <cellStyle name="Normal 6 7 2 2" xfId="671" xr:uid="{CFE2BCFF-F39D-4A65-8B82-E6C5A9EA1FBD}"/>
    <cellStyle name="Normal 6 7 2 2 2" xfId="1683" xr:uid="{69B2303B-3AB9-4515-82D4-234F10CAA526}"/>
    <cellStyle name="Normal 6 7 2 2 2 2" xfId="1684" xr:uid="{C1E5FF4B-1F79-42F5-B551-EFC97738960B}"/>
    <cellStyle name="Normal 6 7 2 2 3" xfId="1685" xr:uid="{964BC612-621C-4DF1-8E26-5DAE650885BD}"/>
    <cellStyle name="Normal 6 7 2 2 4" xfId="3376" xr:uid="{AA21B085-FE7E-4D01-AF54-CB9B34A2744C}"/>
    <cellStyle name="Normal 6 7 2 3" xfId="1686" xr:uid="{EE805C66-15FA-4711-A212-549F77321A9E}"/>
    <cellStyle name="Normal 6 7 2 3 2" xfId="1687" xr:uid="{E6001140-7FD0-45A6-8053-F325C4952F2A}"/>
    <cellStyle name="Normal 6 7 2 3 3" xfId="3377" xr:uid="{B9D9023F-C6F0-4063-8870-2C695FC7A1E2}"/>
    <cellStyle name="Normal 6 7 2 3 4" xfId="3378" xr:uid="{92099D50-4B76-44F7-B0F8-63BD15EC6863}"/>
    <cellStyle name="Normal 6 7 2 4" xfId="1688" xr:uid="{AD2BEFFB-CCE2-4085-AC5C-AD7F3669616C}"/>
    <cellStyle name="Normal 6 7 2 5" xfId="3379" xr:uid="{5DE5473D-75CA-4917-86FC-48870C38D5C6}"/>
    <cellStyle name="Normal 6 7 2 6" xfId="3380" xr:uid="{1D3F7FC9-B93E-48BC-B2D3-C2E8B63FCCBD}"/>
    <cellStyle name="Normal 6 7 3" xfId="672" xr:uid="{A42EA638-C001-4C26-9E5D-823EEF17B019}"/>
    <cellStyle name="Normal 6 7 3 2" xfId="1689" xr:uid="{A2E264BE-2306-457A-9631-0A88FB32FE8D}"/>
    <cellStyle name="Normal 6 7 3 2 2" xfId="1690" xr:uid="{769BB14E-8B7C-4CE7-9646-57702991DDD3}"/>
    <cellStyle name="Normal 6 7 3 2 3" xfId="3381" xr:uid="{9ECB51F6-D4B5-421A-9E9F-2C1DC98742FC}"/>
    <cellStyle name="Normal 6 7 3 2 4" xfId="3382" xr:uid="{552EBB88-57E7-4BEB-B112-1B3C0D7EBEA8}"/>
    <cellStyle name="Normal 6 7 3 3" xfId="1691" xr:uid="{7F9A54FE-9510-4C38-8899-B481AAFD0C60}"/>
    <cellStyle name="Normal 6 7 3 4" xfId="3383" xr:uid="{A46B09FF-4FE8-419A-A650-43767B136AF4}"/>
    <cellStyle name="Normal 6 7 3 5" xfId="3384" xr:uid="{AF11AE7D-AB03-46CB-8BFA-37E22D123A3F}"/>
    <cellStyle name="Normal 6 7 4" xfId="1692" xr:uid="{5B52520F-A6DA-48F4-A7FB-B869973659A0}"/>
    <cellStyle name="Normal 6 7 4 2" xfId="1693" xr:uid="{84744215-82C3-4A8F-9D08-CC17D6DEFDD8}"/>
    <cellStyle name="Normal 6 7 4 3" xfId="3385" xr:uid="{62FFBFA1-173C-411A-9584-7CA66B3A389F}"/>
    <cellStyle name="Normal 6 7 4 4" xfId="3386" xr:uid="{0B1841F9-D747-4683-93C8-C0804D8C04CE}"/>
    <cellStyle name="Normal 6 7 5" xfId="1694" xr:uid="{CC1601FD-5068-45A3-A5B8-E6679B6DF18E}"/>
    <cellStyle name="Normal 6 7 5 2" xfId="3387" xr:uid="{4A3CC8ED-1186-4C4C-B8E1-AE2F0606C685}"/>
    <cellStyle name="Normal 6 7 5 3" xfId="3388" xr:uid="{6A99FCED-8D4E-4DC8-BDC8-30F2DD0842D2}"/>
    <cellStyle name="Normal 6 7 5 4" xfId="3389" xr:uid="{22176676-86E2-4DCB-AEFB-B28369C9C0AF}"/>
    <cellStyle name="Normal 6 7 6" xfId="3390" xr:uid="{0431DDD9-CFE8-44A8-88FB-2C3ADBDB1D79}"/>
    <cellStyle name="Normal 6 7 7" xfId="3391" xr:uid="{47133926-5FE0-4490-8E22-AE8CC071CA72}"/>
    <cellStyle name="Normal 6 7 8" xfId="3392" xr:uid="{C35C5ED5-F21C-4560-8154-E733494956B8}"/>
    <cellStyle name="Normal 6 8" xfId="345" xr:uid="{A473B121-639B-41F8-AB69-B5DC238FE027}"/>
    <cellStyle name="Normal 6 8 2" xfId="673" xr:uid="{62ABBF1E-6E31-418F-9FF0-546ABCBB4251}"/>
    <cellStyle name="Normal 6 8 2 2" xfId="674" xr:uid="{4B783066-1EFC-42E1-AF8E-12755714DC1D}"/>
    <cellStyle name="Normal 6 8 2 2 2" xfId="1695" xr:uid="{A7A8F593-BA14-486A-BFD5-1FEDFA791837}"/>
    <cellStyle name="Normal 6 8 2 2 3" xfId="3393" xr:uid="{00044F5E-AC52-4E3D-AB74-570265188EE2}"/>
    <cellStyle name="Normal 6 8 2 2 4" xfId="3394" xr:uid="{BC416151-9E26-4BDB-A93B-A1AA461ACD7B}"/>
    <cellStyle name="Normal 6 8 2 3" xfId="1696" xr:uid="{80EE6277-B4A0-4F57-8A16-001B47CDBDF7}"/>
    <cellStyle name="Normal 6 8 2 4" xfId="3395" xr:uid="{E9BC5C4A-2710-4058-AC6B-BEF4E7A56FEF}"/>
    <cellStyle name="Normal 6 8 2 5" xfId="3396" xr:uid="{C54C2E9C-2A45-42B2-AD02-CA93C5CA209D}"/>
    <cellStyle name="Normal 6 8 3" xfId="675" xr:uid="{EC0954F7-A284-4A31-B0FA-6DB75992A645}"/>
    <cellStyle name="Normal 6 8 3 2" xfId="1697" xr:uid="{E449A33B-7642-4F2B-A563-EC732FEEA7C5}"/>
    <cellStyle name="Normal 6 8 3 3" xfId="3397" xr:uid="{E36793F6-A2F7-4D3B-8A58-B833553CFA26}"/>
    <cellStyle name="Normal 6 8 3 4" xfId="3398" xr:uid="{4A8822F7-3C40-4606-809D-444E1048AA5D}"/>
    <cellStyle name="Normal 6 8 4" xfId="1698" xr:uid="{69E8CD1D-9076-4FBC-92D9-7AF20C68A304}"/>
    <cellStyle name="Normal 6 8 4 2" xfId="3399" xr:uid="{190D3FA0-E14A-4818-B78C-4E298ECD171F}"/>
    <cellStyle name="Normal 6 8 4 3" xfId="3400" xr:uid="{839FD382-0365-4546-925A-2270B82E1108}"/>
    <cellStyle name="Normal 6 8 4 4" xfId="3401" xr:uid="{AF1D930A-6084-4A5A-B7EB-921A45FC6154}"/>
    <cellStyle name="Normal 6 8 5" xfId="3402" xr:uid="{E4FE1173-43F8-4716-B98A-59BAA14DBE6F}"/>
    <cellStyle name="Normal 6 8 6" xfId="3403" xr:uid="{EDE263F6-FDD5-41C3-950B-4DB7F6B0D296}"/>
    <cellStyle name="Normal 6 8 7" xfId="3404" xr:uid="{9DC96AC0-2968-431E-8C01-1197CBF51FA1}"/>
    <cellStyle name="Normal 6 9" xfId="346" xr:uid="{5F579B1E-5091-4349-AE27-2E2DDAD881B6}"/>
    <cellStyle name="Normal 6 9 2" xfId="676" xr:uid="{215B10D1-D40E-43A7-A459-0D82B82170F9}"/>
    <cellStyle name="Normal 6 9 2 2" xfId="1699" xr:uid="{8FC4C2AD-CF3C-4145-9D5B-55E79D95E6BF}"/>
    <cellStyle name="Normal 6 9 2 3" xfId="3405" xr:uid="{D69709D8-7AEF-41DD-82BC-20E54F90A2CD}"/>
    <cellStyle name="Normal 6 9 2 4" xfId="3406" xr:uid="{E0B66813-BD1F-4C20-9D53-2CEFDB96F295}"/>
    <cellStyle name="Normal 6 9 3" xfId="1700" xr:uid="{D0B3A9CF-EAD5-45A3-BF9B-F0B6A863298A}"/>
    <cellStyle name="Normal 6 9 3 2" xfId="3407" xr:uid="{0282288D-5E67-4800-9D3F-E7FD4C53CBEC}"/>
    <cellStyle name="Normal 6 9 3 3" xfId="3408" xr:uid="{B1361408-3639-4385-9E70-15EE741C45F9}"/>
    <cellStyle name="Normal 6 9 3 4" xfId="3409" xr:uid="{03984AB2-FB45-4610-84C7-6ED4EA0F212A}"/>
    <cellStyle name="Normal 6 9 4" xfId="3410" xr:uid="{39B40C49-F08C-423D-A65E-D035859B2174}"/>
    <cellStyle name="Normal 6 9 5" xfId="3411" xr:uid="{AD5CF3AD-87FE-40D3-9F17-0830E6286CE4}"/>
    <cellStyle name="Normal 6 9 6" xfId="3412" xr:uid="{AA5BC8A3-1E4B-42E8-97CB-EFF8BF2ED65A}"/>
    <cellStyle name="Normal 7" xfId="128" xr:uid="{879B3BAB-A763-471D-9CD0-57B1C1B9D1F5}"/>
    <cellStyle name="Normal 7 10" xfId="1701" xr:uid="{00B05CAF-E62A-4EE9-ABDA-2EDACF19CF22}"/>
    <cellStyle name="Normal 7 10 2" xfId="3413" xr:uid="{12264D95-9F41-4086-9732-0507C0DE5FFA}"/>
    <cellStyle name="Normal 7 10 3" xfId="3414" xr:uid="{25CF5FCB-1679-491C-98A0-B1DF4F42F690}"/>
    <cellStyle name="Normal 7 10 4" xfId="3415" xr:uid="{23A5650E-6C17-42B4-8A0F-8E7FD3A8A760}"/>
    <cellStyle name="Normal 7 11" xfId="3416" xr:uid="{7DBAA2F0-8E34-42EA-96B4-05EEE62A7553}"/>
    <cellStyle name="Normal 7 11 2" xfId="3417" xr:uid="{B86BB45E-CA95-434F-BF1A-96A083B4BEEB}"/>
    <cellStyle name="Normal 7 11 3" xfId="3418" xr:uid="{85AF7F17-9D4D-4BC2-8BE1-F04AAF33C69A}"/>
    <cellStyle name="Normal 7 11 4" xfId="3419" xr:uid="{24FE3525-47D0-42BB-9C12-99E922E5D747}"/>
    <cellStyle name="Normal 7 12" xfId="3420" xr:uid="{50715CC2-C965-4F4E-82BA-897389C5A864}"/>
    <cellStyle name="Normal 7 12 2" xfId="3421" xr:uid="{FC227186-3D0B-4A20-B0D4-2ACA22D8CFC0}"/>
    <cellStyle name="Normal 7 13" xfId="3422" xr:uid="{2598703D-8419-4A49-BAC2-956DD02544BA}"/>
    <cellStyle name="Normal 7 14" xfId="3423" xr:uid="{68CF4816-DFF7-4B4A-A67C-AD0C31DB5851}"/>
    <cellStyle name="Normal 7 15" xfId="3424" xr:uid="{024FE8F0-EC10-4FF2-BDE7-0D0B14D65616}"/>
    <cellStyle name="Normal 7 2" xfId="129" xr:uid="{E47EF126-C909-4A45-9DEB-40B104D7DD46}"/>
    <cellStyle name="Normal 7 2 10" xfId="3425" xr:uid="{BE5BFB9D-360E-48A2-9F32-2A5ED667F137}"/>
    <cellStyle name="Normal 7 2 11" xfId="3426" xr:uid="{C0F00CA1-0733-4E03-BD11-E7C69BB65880}"/>
    <cellStyle name="Normal 7 2 2" xfId="130" xr:uid="{8A583E97-F564-474C-A376-887C6ADC526B}"/>
    <cellStyle name="Normal 7 2 2 2" xfId="131" xr:uid="{04CC216F-5927-490B-A11C-6402B7AC8EA7}"/>
    <cellStyle name="Normal 7 2 2 2 2" xfId="347" xr:uid="{01B5C145-18A1-49A9-B769-B1988091BB4F}"/>
    <cellStyle name="Normal 7 2 2 2 2 2" xfId="677" xr:uid="{6AE80F3B-BC96-4A39-B022-70028FD9E39D}"/>
    <cellStyle name="Normal 7 2 2 2 2 2 2" xfId="678" xr:uid="{9B4D3A0F-586E-4880-A8A0-AEB165EB2E3E}"/>
    <cellStyle name="Normal 7 2 2 2 2 2 2 2" xfId="1702" xr:uid="{5005556E-75E0-4E99-9ECC-06F940E9F29D}"/>
    <cellStyle name="Normal 7 2 2 2 2 2 2 2 2" xfId="1703" xr:uid="{69EB5738-146B-43EA-8B5C-4C17B659B333}"/>
    <cellStyle name="Normal 7 2 2 2 2 2 2 3" xfId="1704" xr:uid="{3B6BADCB-E69C-4DC7-B110-E2BC71930185}"/>
    <cellStyle name="Normal 7 2 2 2 2 2 3" xfId="1705" xr:uid="{315F8184-DDF6-48AB-B929-E829013CFB9B}"/>
    <cellStyle name="Normal 7 2 2 2 2 2 3 2" xfId="1706" xr:uid="{7239EAA6-204C-4038-9B45-F7C27289C0EB}"/>
    <cellStyle name="Normal 7 2 2 2 2 2 4" xfId="1707" xr:uid="{B93FF3F5-884C-4841-9289-086E2F798583}"/>
    <cellStyle name="Normal 7 2 2 2 2 3" xfId="679" xr:uid="{729E0D7D-610B-4198-A156-38A22958E315}"/>
    <cellStyle name="Normal 7 2 2 2 2 3 2" xfId="1708" xr:uid="{09D2623B-3FA8-4EB8-8F38-AD6C1755EC2B}"/>
    <cellStyle name="Normal 7 2 2 2 2 3 2 2" xfId="1709" xr:uid="{6D7F4B75-85B2-408B-80DC-E30DDF6385A0}"/>
    <cellStyle name="Normal 7 2 2 2 2 3 3" xfId="1710" xr:uid="{EDCF0D52-AB42-4EA5-91D6-6AADEE1C8368}"/>
    <cellStyle name="Normal 7 2 2 2 2 3 4" xfId="3427" xr:uid="{AE2A8CEC-9087-40F6-B4BE-4A9327CA85B0}"/>
    <cellStyle name="Normal 7 2 2 2 2 4" xfId="1711" xr:uid="{9996B281-4CFC-42FE-AE2C-DB80203FE2E6}"/>
    <cellStyle name="Normal 7 2 2 2 2 4 2" xfId="1712" xr:uid="{854D2880-C607-4DC8-9540-2D42B88D9EA3}"/>
    <cellStyle name="Normal 7 2 2 2 2 5" xfId="1713" xr:uid="{5BE2CF24-96CD-4AB0-B86A-80FDF09496E2}"/>
    <cellStyle name="Normal 7 2 2 2 2 6" xfId="3428" xr:uid="{726B537A-B0AD-48BA-8E0D-0A4EE311A258}"/>
    <cellStyle name="Normal 7 2 2 2 3" xfId="348" xr:uid="{05A22501-111A-4176-A83D-5BC774BB9157}"/>
    <cellStyle name="Normal 7 2 2 2 3 2" xfId="680" xr:uid="{B9BCF42E-ACBA-46E8-8608-E594EAC7EDD2}"/>
    <cellStyle name="Normal 7 2 2 2 3 2 2" xfId="681" xr:uid="{FF78C207-3A1C-4513-B26F-E747CCBC19C1}"/>
    <cellStyle name="Normal 7 2 2 2 3 2 2 2" xfId="1714" xr:uid="{8F744A9D-1A71-434B-A21D-B529EAF3A8FA}"/>
    <cellStyle name="Normal 7 2 2 2 3 2 2 2 2" xfId="1715" xr:uid="{1CB8EE9D-6DF3-4D6B-AE1A-BFDDE00BCBB2}"/>
    <cellStyle name="Normal 7 2 2 2 3 2 2 3" xfId="1716" xr:uid="{4047FCBC-FAA2-40EC-A549-AE25630C557B}"/>
    <cellStyle name="Normal 7 2 2 2 3 2 3" xfId="1717" xr:uid="{C59C287E-DB7C-4DB0-82EB-0AFD6D38E03E}"/>
    <cellStyle name="Normal 7 2 2 2 3 2 3 2" xfId="1718" xr:uid="{916D494D-EE74-44C5-8773-9797D02DF808}"/>
    <cellStyle name="Normal 7 2 2 2 3 2 4" xfId="1719" xr:uid="{36E240B2-C552-4F36-866A-DA1D0EDDD04D}"/>
    <cellStyle name="Normal 7 2 2 2 3 3" xfId="682" xr:uid="{0D172A57-DBAF-42AA-8ED6-9E44FE6BBC21}"/>
    <cellStyle name="Normal 7 2 2 2 3 3 2" xfId="1720" xr:uid="{9944683D-2697-419B-BA24-36CE2924FE92}"/>
    <cellStyle name="Normal 7 2 2 2 3 3 2 2" xfId="1721" xr:uid="{5653A841-17DA-4C7C-8646-00495583D976}"/>
    <cellStyle name="Normal 7 2 2 2 3 3 3" xfId="1722" xr:uid="{8F1A7E20-DF93-4F25-9B4E-AB1A1E7DD531}"/>
    <cellStyle name="Normal 7 2 2 2 3 4" xfId="1723" xr:uid="{D1AF7950-500A-41F8-8419-0304F6A5D9F4}"/>
    <cellStyle name="Normal 7 2 2 2 3 4 2" xfId="1724" xr:uid="{EC05B69C-F81F-4CDC-824B-60A3A4F0D34E}"/>
    <cellStyle name="Normal 7 2 2 2 3 5" xfId="1725" xr:uid="{EB78F97D-486D-4940-AF16-3DF16FAB8653}"/>
    <cellStyle name="Normal 7 2 2 2 4" xfId="683" xr:uid="{CB1A184D-EE25-4811-BD6B-A4809E9AAA35}"/>
    <cellStyle name="Normal 7 2 2 2 4 2" xfId="684" xr:uid="{C4D5B30D-EEBC-42CF-AB78-7FBAD9D8C033}"/>
    <cellStyle name="Normal 7 2 2 2 4 2 2" xfId="1726" xr:uid="{1E09BE26-7160-41B8-9775-7996FB91EE0B}"/>
    <cellStyle name="Normal 7 2 2 2 4 2 2 2" xfId="1727" xr:uid="{30758CE0-36EF-42A2-A2A5-1B62CCA095F0}"/>
    <cellStyle name="Normal 7 2 2 2 4 2 3" xfId="1728" xr:uid="{AC209780-4E25-4ADD-9857-46BEB0D1EC9D}"/>
    <cellStyle name="Normal 7 2 2 2 4 3" xfId="1729" xr:uid="{53BCE4B9-2932-486E-BD6D-956C67B2419A}"/>
    <cellStyle name="Normal 7 2 2 2 4 3 2" xfId="1730" xr:uid="{02632676-EFE2-4EBA-9B9F-4CF563C8BDD7}"/>
    <cellStyle name="Normal 7 2 2 2 4 4" xfId="1731" xr:uid="{51395050-72A3-494D-84B8-3474504220E9}"/>
    <cellStyle name="Normal 7 2 2 2 5" xfId="685" xr:uid="{3226C873-10D4-4C3D-ABC8-8BD076AA7E2C}"/>
    <cellStyle name="Normal 7 2 2 2 5 2" xfId="1732" xr:uid="{D52EAA42-0A6F-4CF4-B8E5-2AEEAC4C2F3E}"/>
    <cellStyle name="Normal 7 2 2 2 5 2 2" xfId="1733" xr:uid="{36CAB4D4-FEB0-4E54-B4CA-E27C0F12EB9E}"/>
    <cellStyle name="Normal 7 2 2 2 5 3" xfId="1734" xr:uid="{BCB86772-FBC9-4454-9B98-809641270C52}"/>
    <cellStyle name="Normal 7 2 2 2 5 4" xfId="3429" xr:uid="{DF38FFD6-3ADF-47BB-A167-B8F2D1E901EA}"/>
    <cellStyle name="Normal 7 2 2 2 6" xfId="1735" xr:uid="{1D1FB1E8-F39F-4CB8-B330-1E203D406198}"/>
    <cellStyle name="Normal 7 2 2 2 6 2" xfId="1736" xr:uid="{B53BFFE2-6BE2-4399-B07C-E4CEF5F2B467}"/>
    <cellStyle name="Normal 7 2 2 2 7" xfId="1737" xr:uid="{9ABA10EE-03BC-4062-9ADA-4E1AD0DC19D5}"/>
    <cellStyle name="Normal 7 2 2 2 8" xfId="3430" xr:uid="{44A59B8C-F5E4-4804-94D8-A68F44FF7C40}"/>
    <cellStyle name="Normal 7 2 2 3" xfId="349" xr:uid="{881CAC03-29E0-4F6C-8C03-7E795344D7D8}"/>
    <cellStyle name="Normal 7 2 2 3 2" xfId="686" xr:uid="{4F948EBB-34EF-4821-857C-2F7206B7D44B}"/>
    <cellStyle name="Normal 7 2 2 3 2 2" xfId="687" xr:uid="{D08F1DFB-F093-4863-A152-C9F8205451A1}"/>
    <cellStyle name="Normal 7 2 2 3 2 2 2" xfId="1738" xr:uid="{0BDB9C11-B95A-415B-9B8B-BBDB2A47180C}"/>
    <cellStyle name="Normal 7 2 2 3 2 2 2 2" xfId="1739" xr:uid="{5309F512-1F8F-4C01-B348-A50D955F1CE5}"/>
    <cellStyle name="Normal 7 2 2 3 2 2 3" xfId="1740" xr:uid="{A61295FD-29C1-4904-B81E-CD9B2D4B7086}"/>
    <cellStyle name="Normal 7 2 2 3 2 3" xfId="1741" xr:uid="{16F63375-4FC9-4E3B-9340-2C7B409275C1}"/>
    <cellStyle name="Normal 7 2 2 3 2 3 2" xfId="1742" xr:uid="{5C7250D9-9FA4-46E4-8762-829DD0F3C7A5}"/>
    <cellStyle name="Normal 7 2 2 3 2 4" xfId="1743" xr:uid="{109355F7-1926-4B43-BAD4-1A08E93487C0}"/>
    <cellStyle name="Normal 7 2 2 3 3" xfId="688" xr:uid="{C7A9259C-7988-4917-8095-23B9CEAFCEEB}"/>
    <cellStyle name="Normal 7 2 2 3 3 2" xfId="1744" xr:uid="{21136652-D393-475D-A137-99E62BE2559E}"/>
    <cellStyle name="Normal 7 2 2 3 3 2 2" xfId="1745" xr:uid="{E5404BE2-7E5B-4AAB-8215-B7239070F89A}"/>
    <cellStyle name="Normal 7 2 2 3 3 3" xfId="1746" xr:uid="{0CC32572-20F0-42CD-AE5C-F568121FAC7D}"/>
    <cellStyle name="Normal 7 2 2 3 3 4" xfId="3431" xr:uid="{768C0F02-255A-488B-940B-2298FBB1E6C4}"/>
    <cellStyle name="Normal 7 2 2 3 4" xfId="1747" xr:uid="{C2D78A06-9798-4F49-A7A7-D2F8709105A7}"/>
    <cellStyle name="Normal 7 2 2 3 4 2" xfId="1748" xr:uid="{11CD14D1-A0C3-4506-8204-CCEBCD83BD50}"/>
    <cellStyle name="Normal 7 2 2 3 5" xfId="1749" xr:uid="{0A56B3CB-ADF4-41CB-9316-5E1758AE5067}"/>
    <cellStyle name="Normal 7 2 2 3 6" xfId="3432" xr:uid="{5DBB78FF-C6EF-47BD-A5CD-935142D9E527}"/>
    <cellStyle name="Normal 7 2 2 4" xfId="350" xr:uid="{0ADB5472-A468-4E4E-BF0C-455424F0BBCE}"/>
    <cellStyle name="Normal 7 2 2 4 2" xfId="689" xr:uid="{FE1782B3-E945-4C2E-BA6C-793FD2ADCE66}"/>
    <cellStyle name="Normal 7 2 2 4 2 2" xfId="690" xr:uid="{5457224F-9D6B-4C36-9981-9CC885B9F323}"/>
    <cellStyle name="Normal 7 2 2 4 2 2 2" xfId="1750" xr:uid="{178FF2C3-64CB-4995-9B6A-D80ED87D6825}"/>
    <cellStyle name="Normal 7 2 2 4 2 2 2 2" xfId="1751" xr:uid="{2B207388-3069-4712-8439-1B262A8B59BE}"/>
    <cellStyle name="Normal 7 2 2 4 2 2 3" xfId="1752" xr:uid="{1A33A26A-8B17-491C-A86B-7FD0A999A8E0}"/>
    <cellStyle name="Normal 7 2 2 4 2 3" xfId="1753" xr:uid="{6EA19C00-AB45-4582-8505-8551D85951A7}"/>
    <cellStyle name="Normal 7 2 2 4 2 3 2" xfId="1754" xr:uid="{05AA91F7-9CBC-46AD-8C8B-5E827E1134CD}"/>
    <cellStyle name="Normal 7 2 2 4 2 4" xfId="1755" xr:uid="{EA9F69AE-F619-4198-86A1-F6088579F13D}"/>
    <cellStyle name="Normal 7 2 2 4 3" xfId="691" xr:uid="{9B6ACAF3-5C34-4BFC-80D3-1B114FFC8F82}"/>
    <cellStyle name="Normal 7 2 2 4 3 2" xfId="1756" xr:uid="{F4CAE00C-9F3D-4C9D-97F7-17D984D7F13F}"/>
    <cellStyle name="Normal 7 2 2 4 3 2 2" xfId="1757" xr:uid="{718EF43E-5A43-41C3-9A17-F4DBDD92F387}"/>
    <cellStyle name="Normal 7 2 2 4 3 3" xfId="1758" xr:uid="{BC56C137-8293-4AF8-A5B7-7C700D4EEE9D}"/>
    <cellStyle name="Normal 7 2 2 4 4" xfId="1759" xr:uid="{F5B72FD5-B831-4812-8170-1A6A1730AF58}"/>
    <cellStyle name="Normal 7 2 2 4 4 2" xfId="1760" xr:uid="{63A331E6-6009-465A-98B0-847361732E13}"/>
    <cellStyle name="Normal 7 2 2 4 5" xfId="1761" xr:uid="{93028094-D3B2-44F6-94B0-8D8B41D54730}"/>
    <cellStyle name="Normal 7 2 2 5" xfId="351" xr:uid="{588638F1-50DB-4479-A9BA-0FCDE9C25AFC}"/>
    <cellStyle name="Normal 7 2 2 5 2" xfId="692" xr:uid="{954164B8-FC14-498D-B159-B1C26A7F8849}"/>
    <cellStyle name="Normal 7 2 2 5 2 2" xfId="1762" xr:uid="{0747DA4A-B713-4970-B8CC-394426FD3C13}"/>
    <cellStyle name="Normal 7 2 2 5 2 2 2" xfId="1763" xr:uid="{27AD10EF-D65B-49A9-995E-1286F9F0E715}"/>
    <cellStyle name="Normal 7 2 2 5 2 3" xfId="1764" xr:uid="{F9521D9A-9680-49A3-83C9-21E2D94077F0}"/>
    <cellStyle name="Normal 7 2 2 5 3" xfId="1765" xr:uid="{46DF7DA2-F22D-4BD7-9AF8-97E3AAFC62DA}"/>
    <cellStyle name="Normal 7 2 2 5 3 2" xfId="1766" xr:uid="{FF9ED8E1-93C1-4DC2-921C-375E83EE4F66}"/>
    <cellStyle name="Normal 7 2 2 5 4" xfId="1767" xr:uid="{D66E2DFE-568D-419F-8FEA-EC5C8CFDD33C}"/>
    <cellStyle name="Normal 7 2 2 6" xfId="693" xr:uid="{CFF2EB52-07F6-4C8D-B27C-FEABAF88CE2E}"/>
    <cellStyle name="Normal 7 2 2 6 2" xfId="1768" xr:uid="{6841F09A-8A8F-484D-8883-2D6ACF88FE36}"/>
    <cellStyle name="Normal 7 2 2 6 2 2" xfId="1769" xr:uid="{6B54B518-CEFE-4B6D-9B38-6B0327492B05}"/>
    <cellStyle name="Normal 7 2 2 6 3" xfId="1770" xr:uid="{EF78A1E9-C985-4C21-98DA-BCF2211D5688}"/>
    <cellStyle name="Normal 7 2 2 6 4" xfId="3433" xr:uid="{B978F4FE-91A5-4359-A2F6-C543757E5049}"/>
    <cellStyle name="Normal 7 2 2 7" xfId="1771" xr:uid="{BD3CEF60-194A-427F-AF1A-1129F02CE2E1}"/>
    <cellStyle name="Normal 7 2 2 7 2" xfId="1772" xr:uid="{3598013D-4570-4EDE-B929-4269D481B573}"/>
    <cellStyle name="Normal 7 2 2 8" xfId="1773" xr:uid="{CAB304F9-4548-488C-B96B-E27B384B47C6}"/>
    <cellStyle name="Normal 7 2 2 9" xfId="3434" xr:uid="{05318819-BB34-43D3-8001-F98AB5FE82B2}"/>
    <cellStyle name="Normal 7 2 3" xfId="132" xr:uid="{40235373-8B9B-4D61-99AE-6D1F65B38B01}"/>
    <cellStyle name="Normal 7 2 3 2" xfId="133" xr:uid="{95E2B1DB-98B5-4E6F-8A24-915AC3621759}"/>
    <cellStyle name="Normal 7 2 3 2 2" xfId="694" xr:uid="{05489413-1576-4975-8FDE-0A75D7B9ED49}"/>
    <cellStyle name="Normal 7 2 3 2 2 2" xfId="695" xr:uid="{721EF5E3-DF24-4C11-AE9F-AA7CFA6BCBFB}"/>
    <cellStyle name="Normal 7 2 3 2 2 2 2" xfId="1774" xr:uid="{2B8589AD-B68A-4518-8407-51D641E7D5FC}"/>
    <cellStyle name="Normal 7 2 3 2 2 2 2 2" xfId="1775" xr:uid="{62EE271B-B5FF-4F5B-8ACA-F455D97BC722}"/>
    <cellStyle name="Normal 7 2 3 2 2 2 3" xfId="1776" xr:uid="{304BD7A6-0E49-4059-B728-4F6295122DDF}"/>
    <cellStyle name="Normal 7 2 3 2 2 3" xfId="1777" xr:uid="{4683B41E-B7E0-4CB1-BA0C-E5D61161448D}"/>
    <cellStyle name="Normal 7 2 3 2 2 3 2" xfId="1778" xr:uid="{7CE0D0FB-B787-438E-9D25-0B28157AD282}"/>
    <cellStyle name="Normal 7 2 3 2 2 4" xfId="1779" xr:uid="{F9B33D93-18E2-4E19-BEEC-A86135DC2AFB}"/>
    <cellStyle name="Normal 7 2 3 2 3" xfId="696" xr:uid="{6545F614-093E-4A50-8256-36643C055CE0}"/>
    <cellStyle name="Normal 7 2 3 2 3 2" xfId="1780" xr:uid="{9C5D51D8-DBD1-4345-9B7E-676544E73474}"/>
    <cellStyle name="Normal 7 2 3 2 3 2 2" xfId="1781" xr:uid="{F17F7BEF-8D08-4281-A835-DE8970EFA52C}"/>
    <cellStyle name="Normal 7 2 3 2 3 3" xfId="1782" xr:uid="{9D6DAE6E-F538-4AC4-B177-5D437FD94477}"/>
    <cellStyle name="Normal 7 2 3 2 3 4" xfId="3435" xr:uid="{8B9AE74D-99FF-4526-A1F9-49CC776AC283}"/>
    <cellStyle name="Normal 7 2 3 2 4" xfId="1783" xr:uid="{E92465AB-F6BE-487E-95F4-61FFEF55A03E}"/>
    <cellStyle name="Normal 7 2 3 2 4 2" xfId="1784" xr:uid="{E45F0490-4EDE-4077-B986-21C677BB1EA3}"/>
    <cellStyle name="Normal 7 2 3 2 5" xfId="1785" xr:uid="{7F7B18EE-220B-42C3-AE65-985FF8B41E7F}"/>
    <cellStyle name="Normal 7 2 3 2 6" xfId="3436" xr:uid="{2B5B409F-8DF9-4C0A-A206-E8A5FEF70BEB}"/>
    <cellStyle name="Normal 7 2 3 3" xfId="352" xr:uid="{1242FCAA-65F6-479B-9AC8-0074A6C1C29D}"/>
    <cellStyle name="Normal 7 2 3 3 2" xfId="697" xr:uid="{79DF2F15-06C6-4C04-B982-48A04539E6ED}"/>
    <cellStyle name="Normal 7 2 3 3 2 2" xfId="698" xr:uid="{3779BA5C-58D7-42D8-B2FF-C714AD700457}"/>
    <cellStyle name="Normal 7 2 3 3 2 2 2" xfId="1786" xr:uid="{0F0B9498-ED83-46EB-86D4-D44DE6FDFDA5}"/>
    <cellStyle name="Normal 7 2 3 3 2 2 2 2" xfId="1787" xr:uid="{82630665-65D9-4942-A708-C87794CDAA28}"/>
    <cellStyle name="Normal 7 2 3 3 2 2 3" xfId="1788" xr:uid="{937F094C-54A8-452E-B595-A38BE39DEFB4}"/>
    <cellStyle name="Normal 7 2 3 3 2 3" xfId="1789" xr:uid="{D9DDFBC4-696F-4A63-9324-F246538097C9}"/>
    <cellStyle name="Normal 7 2 3 3 2 3 2" xfId="1790" xr:uid="{7317725F-4193-4F03-B254-A1EDF1C7F612}"/>
    <cellStyle name="Normal 7 2 3 3 2 4" xfId="1791" xr:uid="{E5D5D9F8-4DBD-4053-9485-DBF24205234D}"/>
    <cellStyle name="Normal 7 2 3 3 3" xfId="699" xr:uid="{3F13F4EC-FA17-47FE-B571-A5C12F818678}"/>
    <cellStyle name="Normal 7 2 3 3 3 2" xfId="1792" xr:uid="{123D99BB-E19C-4628-8811-92E71E7157D1}"/>
    <cellStyle name="Normal 7 2 3 3 3 2 2" xfId="1793" xr:uid="{AE0C8304-01AE-4676-B7E0-8FEFEF34493F}"/>
    <cellStyle name="Normal 7 2 3 3 3 3" xfId="1794" xr:uid="{568289FE-A8C8-404D-B04A-0C9EE4295D71}"/>
    <cellStyle name="Normal 7 2 3 3 4" xfId="1795" xr:uid="{48CCB369-BE9C-43F7-AE5A-320CA7308A39}"/>
    <cellStyle name="Normal 7 2 3 3 4 2" xfId="1796" xr:uid="{DB7E8DA2-5453-4FD5-9F01-FC0C2415BAC6}"/>
    <cellStyle name="Normal 7 2 3 3 5" xfId="1797" xr:uid="{73C41D13-328A-4F0A-B9D0-CEF6E1A11D4C}"/>
    <cellStyle name="Normal 7 2 3 4" xfId="353" xr:uid="{2AEAD02B-4C92-43D2-8269-0503366F98E7}"/>
    <cellStyle name="Normal 7 2 3 4 2" xfId="700" xr:uid="{990116DE-859F-4924-A5D1-D0677DF6285E}"/>
    <cellStyle name="Normal 7 2 3 4 2 2" xfId="1798" xr:uid="{5AE8BBB5-45ED-4F65-95AE-FB61D88384C0}"/>
    <cellStyle name="Normal 7 2 3 4 2 2 2" xfId="1799" xr:uid="{0454C963-F9AA-4114-89C4-BA8C399C9B38}"/>
    <cellStyle name="Normal 7 2 3 4 2 3" xfId="1800" xr:uid="{30D78097-E4B2-42D5-AF41-8B3685CDF479}"/>
    <cellStyle name="Normal 7 2 3 4 3" xfId="1801" xr:uid="{25F3B30B-BB61-47E9-A2D2-766D943D9E6B}"/>
    <cellStyle name="Normal 7 2 3 4 3 2" xfId="1802" xr:uid="{3A807602-1F40-4CD3-AB40-75093126009B}"/>
    <cellStyle name="Normal 7 2 3 4 4" xfId="1803" xr:uid="{54556D89-71C6-4721-B43A-6AF8A7957076}"/>
    <cellStyle name="Normal 7 2 3 5" xfId="701" xr:uid="{C2421979-6CFD-4355-A901-9FF7871D11C3}"/>
    <cellStyle name="Normal 7 2 3 5 2" xfId="1804" xr:uid="{56644576-B994-427D-ADE2-B9DAD0196045}"/>
    <cellStyle name="Normal 7 2 3 5 2 2" xfId="1805" xr:uid="{629CD369-998D-4751-914D-FAC37FD52E31}"/>
    <cellStyle name="Normal 7 2 3 5 3" xfId="1806" xr:uid="{1BDD14FA-FB49-4ED3-96F1-26C5D88542EF}"/>
    <cellStyle name="Normal 7 2 3 5 4" xfId="3437" xr:uid="{3D252CF0-BD9D-4588-BE2A-A78F2E9F3889}"/>
    <cellStyle name="Normal 7 2 3 6" xfId="1807" xr:uid="{9506BCEF-2F9C-4D41-9B30-22435FBB7A2E}"/>
    <cellStyle name="Normal 7 2 3 6 2" xfId="1808" xr:uid="{5C20986D-70E7-4F12-AD5E-38373DC848E3}"/>
    <cellStyle name="Normal 7 2 3 7" xfId="1809" xr:uid="{3C1B6C96-18B8-4027-8BBD-77C121EA3239}"/>
    <cellStyle name="Normal 7 2 3 8" xfId="3438" xr:uid="{7D751C65-C70A-4A5F-A2DD-CE2B004A30B4}"/>
    <cellStyle name="Normal 7 2 4" xfId="134" xr:uid="{EA8EC86A-7DD0-405B-AD09-303E42D2FFE6}"/>
    <cellStyle name="Normal 7 2 4 2" xfId="448" xr:uid="{67AB2A95-9E7E-4A0B-9EAB-878198EC8A4D}"/>
    <cellStyle name="Normal 7 2 4 2 2" xfId="702" xr:uid="{BCE351FA-7272-435A-BFAD-0E07E2F1BF6F}"/>
    <cellStyle name="Normal 7 2 4 2 2 2" xfId="1810" xr:uid="{C8C63AC9-59AC-435F-9B25-98C8EB22DF32}"/>
    <cellStyle name="Normal 7 2 4 2 2 2 2" xfId="1811" xr:uid="{6BBDC43F-AEA5-4055-8EBA-09CC497B31A8}"/>
    <cellStyle name="Normal 7 2 4 2 2 3" xfId="1812" xr:uid="{0797EABF-19CA-4DFB-A6AE-45E281F1885F}"/>
    <cellStyle name="Normal 7 2 4 2 2 4" xfId="3439" xr:uid="{89A453E1-3452-4BCE-9BB8-808EF4C188A0}"/>
    <cellStyle name="Normal 7 2 4 2 3" xfId="1813" xr:uid="{8FEB9E7E-541D-454F-9436-D76404FEB66B}"/>
    <cellStyle name="Normal 7 2 4 2 3 2" xfId="1814" xr:uid="{DDE91231-6321-4882-882A-9D4BFAFE43E0}"/>
    <cellStyle name="Normal 7 2 4 2 4" xfId="1815" xr:uid="{BE5766DA-B1C0-4C57-AA82-3791B2DF0F8A}"/>
    <cellStyle name="Normal 7 2 4 2 5" xfId="3440" xr:uid="{9B28AF54-B6C2-4A80-9A2C-AC8DEA678CAA}"/>
    <cellStyle name="Normal 7 2 4 3" xfId="703" xr:uid="{8CA251AC-171E-45DE-84ED-CF01D4CE9987}"/>
    <cellStyle name="Normal 7 2 4 3 2" xfId="1816" xr:uid="{9A907EB2-8C7E-4FE6-B416-56AB648A4C74}"/>
    <cellStyle name="Normal 7 2 4 3 2 2" xfId="1817" xr:uid="{FA8206AE-9E1F-444C-A57C-A4023BBC339A}"/>
    <cellStyle name="Normal 7 2 4 3 3" xfId="1818" xr:uid="{70C00633-6703-417C-871E-23BDE9B5AD52}"/>
    <cellStyle name="Normal 7 2 4 3 4" xfId="3441" xr:uid="{B8F39162-4960-48B6-896C-332B27F026DB}"/>
    <cellStyle name="Normal 7 2 4 4" xfId="1819" xr:uid="{C9998698-8CD8-44C1-ACD8-4609AD1093B2}"/>
    <cellStyle name="Normal 7 2 4 4 2" xfId="1820" xr:uid="{BFC30304-7978-48DE-9F69-3A5ED4DA6FC6}"/>
    <cellStyle name="Normal 7 2 4 4 3" xfId="3442" xr:uid="{AB1C9C64-ACC7-4FE7-A468-14C1DD79757A}"/>
    <cellStyle name="Normal 7 2 4 4 4" xfId="3443" xr:uid="{6065C4A3-223B-4198-9182-27F6844E29EA}"/>
    <cellStyle name="Normal 7 2 4 5" xfId="1821" xr:uid="{CF1BCE6F-38D4-4886-9E21-D78A698F2F5C}"/>
    <cellStyle name="Normal 7 2 4 6" xfId="3444" xr:uid="{2B9B0136-396E-45D5-910F-D1DAAA3A2A9E}"/>
    <cellStyle name="Normal 7 2 4 7" xfId="3445" xr:uid="{DCDC374F-24B5-4101-BD35-1300E52979EC}"/>
    <cellStyle name="Normal 7 2 5" xfId="354" xr:uid="{BE4045B9-D13E-41FE-9C56-2622113BB88B}"/>
    <cellStyle name="Normal 7 2 5 2" xfId="704" xr:uid="{59B16011-D63C-451D-878A-5422F9A9D1D1}"/>
    <cellStyle name="Normal 7 2 5 2 2" xfId="705" xr:uid="{C9BF51B0-B1DC-4128-B31E-87AA34326B87}"/>
    <cellStyle name="Normal 7 2 5 2 2 2" xfId="1822" xr:uid="{2F6647E1-6400-4241-99D3-687FD0A08F9F}"/>
    <cellStyle name="Normal 7 2 5 2 2 2 2" xfId="1823" xr:uid="{2A32089B-A0D8-425C-8590-A8DB75CB8BC3}"/>
    <cellStyle name="Normal 7 2 5 2 2 3" xfId="1824" xr:uid="{DABF3D09-4631-4627-AAAF-0D7CD53C5F82}"/>
    <cellStyle name="Normal 7 2 5 2 3" xfId="1825" xr:uid="{31A8A331-10FC-4C11-A15C-ED943665D575}"/>
    <cellStyle name="Normal 7 2 5 2 3 2" xfId="1826" xr:uid="{EC608401-3B9F-4778-BE06-B234CC4AB1CF}"/>
    <cellStyle name="Normal 7 2 5 2 4" xfId="1827" xr:uid="{E355479E-ED87-4025-92C2-8EDAE6E22AF3}"/>
    <cellStyle name="Normal 7 2 5 3" xfId="706" xr:uid="{ECBD1DB5-8C5E-4F90-869F-80BB5C71716C}"/>
    <cellStyle name="Normal 7 2 5 3 2" xfId="1828" xr:uid="{3F87F33D-7B5F-415E-B69E-414F5853966A}"/>
    <cellStyle name="Normal 7 2 5 3 2 2" xfId="1829" xr:uid="{BFC305F9-FE0D-48C6-A1E4-E921551ACF79}"/>
    <cellStyle name="Normal 7 2 5 3 3" xfId="1830" xr:uid="{76D9D9E3-C27F-4698-BC01-3E06BBB249C6}"/>
    <cellStyle name="Normal 7 2 5 3 4" xfId="3446" xr:uid="{9807D58F-09FB-45B6-BDCC-95DBEE17DBE5}"/>
    <cellStyle name="Normal 7 2 5 4" xfId="1831" xr:uid="{FBF4C059-7DFF-4F73-A5DF-45FB0D6AE0FF}"/>
    <cellStyle name="Normal 7 2 5 4 2" xfId="1832" xr:uid="{582201F8-F1DE-415F-A515-2E022063FA23}"/>
    <cellStyle name="Normal 7 2 5 5" xfId="1833" xr:uid="{C0376C0B-FC11-4E94-A960-7E1642A13FB6}"/>
    <cellStyle name="Normal 7 2 5 6" xfId="3447" xr:uid="{B04A3147-984D-41FD-B5D1-F98E0E496091}"/>
    <cellStyle name="Normal 7 2 6" xfId="355" xr:uid="{EC86DDA8-5643-45E6-BFEF-D211B0540848}"/>
    <cellStyle name="Normal 7 2 6 2" xfId="707" xr:uid="{56193C02-EFAC-4303-ABDA-520A13E18925}"/>
    <cellStyle name="Normal 7 2 6 2 2" xfId="1834" xr:uid="{158CE0E8-1E41-4148-8E68-53411041F8B3}"/>
    <cellStyle name="Normal 7 2 6 2 2 2" xfId="1835" xr:uid="{869E7E72-7376-4A3A-958D-640FEA9D0FF0}"/>
    <cellStyle name="Normal 7 2 6 2 3" xfId="1836" xr:uid="{C2EC323C-B243-413B-858C-AB2EDE78AC94}"/>
    <cellStyle name="Normal 7 2 6 2 4" xfId="3448" xr:uid="{DA5AED0F-C44D-41AC-B300-2BC1BD48B76E}"/>
    <cellStyle name="Normal 7 2 6 3" xfId="1837" xr:uid="{E36DD16D-61AA-4327-B475-6A28F1F8496F}"/>
    <cellStyle name="Normal 7 2 6 3 2" xfId="1838" xr:uid="{C5A97C89-0C29-49F0-B79D-248EAF224D54}"/>
    <cellStyle name="Normal 7 2 6 4" xfId="1839" xr:uid="{04B16522-DF6B-43E1-BA50-5E9D54D18250}"/>
    <cellStyle name="Normal 7 2 6 5" xfId="3449" xr:uid="{D8976F3A-4AD6-42E2-83B3-08D93018BE51}"/>
    <cellStyle name="Normal 7 2 7" xfId="708" xr:uid="{6B1C66C6-C57E-4BEA-9253-81AFDFF5DA41}"/>
    <cellStyle name="Normal 7 2 7 2" xfId="1840" xr:uid="{D30C7469-1FCB-401D-8697-8C69064F46F7}"/>
    <cellStyle name="Normal 7 2 7 2 2" xfId="1841" xr:uid="{2D6BF837-FFDD-44AF-A3EE-88FB3E1C907C}"/>
    <cellStyle name="Normal 7 2 7 2 3" xfId="4409" xr:uid="{202B1846-E619-44A6-8AE6-3DE0C60D4540}"/>
    <cellStyle name="Normal 7 2 7 3" xfId="1842" xr:uid="{00601681-A324-4366-9D74-E11057430F33}"/>
    <cellStyle name="Normal 7 2 7 4" xfId="3450" xr:uid="{B4326C78-B88E-4CEC-9F9D-F0CF74E853B8}"/>
    <cellStyle name="Normal 7 2 7 4 2" xfId="4579" xr:uid="{B68E4954-6285-4E23-9697-74DBDE776F2A}"/>
    <cellStyle name="Normal 7 2 7 4 3" xfId="4686" xr:uid="{81039ED7-2EC6-4131-B144-E2785F53BAF7}"/>
    <cellStyle name="Normal 7 2 7 4 4" xfId="4608" xr:uid="{A995CB82-D2D9-436E-9BD9-C268DD1D9C74}"/>
    <cellStyle name="Normal 7 2 8" xfId="1843" xr:uid="{FA424B54-F393-49A1-BF7A-22082537C1F9}"/>
    <cellStyle name="Normal 7 2 8 2" xfId="1844" xr:uid="{682E4847-F4FA-460C-85D8-D78BA9F3CDC6}"/>
    <cellStyle name="Normal 7 2 8 3" xfId="3451" xr:uid="{D837C37E-1391-4B37-BEBF-6D4B4A1A7195}"/>
    <cellStyle name="Normal 7 2 8 4" xfId="3452" xr:uid="{C4E8BF93-5B30-47B8-9A7D-CF57B088A656}"/>
    <cellStyle name="Normal 7 2 9" xfId="1845" xr:uid="{71BEDF98-DB61-4F5A-8AE4-3DFB3599DEE4}"/>
    <cellStyle name="Normal 7 3" xfId="135" xr:uid="{1FE22C86-1558-4131-927C-07B55D7E122E}"/>
    <cellStyle name="Normal 7 3 10" xfId="3453" xr:uid="{700FEF09-1DCC-4153-A26F-B1225193CF0B}"/>
    <cellStyle name="Normal 7 3 11" xfId="3454" xr:uid="{BA50DBDF-EA63-44BB-ADC6-481479F90FCA}"/>
    <cellStyle name="Normal 7 3 2" xfId="136" xr:uid="{AEEC2D28-FD54-4BAF-9FF9-7DE64E4235E5}"/>
    <cellStyle name="Normal 7 3 2 2" xfId="137" xr:uid="{214F3C48-1A01-4455-BE1A-69CA4F8B0093}"/>
    <cellStyle name="Normal 7 3 2 2 2" xfId="356" xr:uid="{D0795317-71B5-42CC-80DE-B4BB336A34B3}"/>
    <cellStyle name="Normal 7 3 2 2 2 2" xfId="709" xr:uid="{3287AE75-4137-4AB1-A6CB-0649F0671DEE}"/>
    <cellStyle name="Normal 7 3 2 2 2 2 2" xfId="1846" xr:uid="{C87B8CCD-7E65-4FA7-AA09-D3D85DE1A7EC}"/>
    <cellStyle name="Normal 7 3 2 2 2 2 2 2" xfId="1847" xr:uid="{06E24653-D295-4A96-95E5-3FBA8405ED65}"/>
    <cellStyle name="Normal 7 3 2 2 2 2 3" xfId="1848" xr:uid="{5E3D2678-4E1D-4C6B-B97D-ED816AB9DE5F}"/>
    <cellStyle name="Normal 7 3 2 2 2 2 4" xfId="3455" xr:uid="{7E9B1182-1115-4436-982A-3A3E2495EDA8}"/>
    <cellStyle name="Normal 7 3 2 2 2 3" xfId="1849" xr:uid="{1A957996-5BC7-424F-BFA4-E25A6E9142B7}"/>
    <cellStyle name="Normal 7 3 2 2 2 3 2" xfId="1850" xr:uid="{F6A5AE2C-AE8D-4DBC-B2FB-E524CC3842A2}"/>
    <cellStyle name="Normal 7 3 2 2 2 3 3" xfId="3456" xr:uid="{0D4BA9BF-0860-4534-96AE-BA32C2635E7D}"/>
    <cellStyle name="Normal 7 3 2 2 2 3 4" xfId="3457" xr:uid="{4B4BF754-85B5-413E-8454-684C49818242}"/>
    <cellStyle name="Normal 7 3 2 2 2 4" xfId="1851" xr:uid="{CE111B54-A720-4011-A110-95C3C776CFD6}"/>
    <cellStyle name="Normal 7 3 2 2 2 5" xfId="3458" xr:uid="{E5C1AB66-F534-4EED-BCD4-A8B985C620C3}"/>
    <cellStyle name="Normal 7 3 2 2 2 6" xfId="3459" xr:uid="{5C748BC1-3C26-418C-ADC1-56ECF69C91D1}"/>
    <cellStyle name="Normal 7 3 2 2 3" xfId="710" xr:uid="{46224B5D-A551-4CE5-8F81-4949DAB77B8A}"/>
    <cellStyle name="Normal 7 3 2 2 3 2" xfId="1852" xr:uid="{D8FBE7E8-FC58-46AD-894A-19A33D31ADE7}"/>
    <cellStyle name="Normal 7 3 2 2 3 2 2" xfId="1853" xr:uid="{2050BCFD-AA08-49F6-9F3A-1169D9350709}"/>
    <cellStyle name="Normal 7 3 2 2 3 2 3" xfId="3460" xr:uid="{6390523B-FAA4-464D-AD27-BA465A0E5513}"/>
    <cellStyle name="Normal 7 3 2 2 3 2 4" xfId="3461" xr:uid="{AACF506F-724E-495A-8D37-9A14013DE39A}"/>
    <cellStyle name="Normal 7 3 2 2 3 3" xfId="1854" xr:uid="{C20FE99A-A4B2-4701-926B-9FE0DB071AA5}"/>
    <cellStyle name="Normal 7 3 2 2 3 4" xfId="3462" xr:uid="{D9E8670A-8876-4733-9E1C-F0A5E20AC934}"/>
    <cellStyle name="Normal 7 3 2 2 3 5" xfId="3463" xr:uid="{96374F51-A4EC-4219-B1ED-25B27DBC0314}"/>
    <cellStyle name="Normal 7 3 2 2 4" xfId="1855" xr:uid="{D39336EF-FBB1-4CE5-ACF8-3144DD2D362F}"/>
    <cellStyle name="Normal 7 3 2 2 4 2" xfId="1856" xr:uid="{8465D6C5-A741-4F28-AC14-0F72E9508B52}"/>
    <cellStyle name="Normal 7 3 2 2 4 3" xfId="3464" xr:uid="{D1ADB45C-BE5C-4527-A34E-8BDC28B76C76}"/>
    <cellStyle name="Normal 7 3 2 2 4 4" xfId="3465" xr:uid="{2DDD76DB-10FA-4CE2-A01F-C246E2822AF2}"/>
    <cellStyle name="Normal 7 3 2 2 5" xfId="1857" xr:uid="{9EC564FD-B529-4C9D-B406-CE37E15FA6CF}"/>
    <cellStyle name="Normal 7 3 2 2 5 2" xfId="3466" xr:uid="{584BD90B-3F91-45E1-B381-2BA81443922C}"/>
    <cellStyle name="Normal 7 3 2 2 5 3" xfId="3467" xr:uid="{23CCF94A-DBFE-4ADA-8579-FBD663DC6CAB}"/>
    <cellStyle name="Normal 7 3 2 2 5 4" xfId="3468" xr:uid="{CB851B4E-48A1-4A3C-9BB3-266AB7F41AC1}"/>
    <cellStyle name="Normal 7 3 2 2 6" xfId="3469" xr:uid="{EF685B59-1D8A-4333-BC7C-FD6C2D177DF6}"/>
    <cellStyle name="Normal 7 3 2 2 7" xfId="3470" xr:uid="{C624C446-B98A-4F6E-9F4F-2C94F57C245A}"/>
    <cellStyle name="Normal 7 3 2 2 8" xfId="3471" xr:uid="{0217D171-B3E9-4906-A55B-3C07678321B0}"/>
    <cellStyle name="Normal 7 3 2 3" xfId="357" xr:uid="{0C65DFD5-08C6-4AF2-A8EB-300E5F351A27}"/>
    <cellStyle name="Normal 7 3 2 3 2" xfId="711" xr:uid="{2AF45412-B740-44DA-8FD2-18573F579EE8}"/>
    <cellStyle name="Normal 7 3 2 3 2 2" xfId="712" xr:uid="{5ABEA770-8A5E-42D0-A2D1-11BDDD3DD57D}"/>
    <cellStyle name="Normal 7 3 2 3 2 2 2" xfId="1858" xr:uid="{7BF4579D-5CFE-4336-8B47-D86228817B01}"/>
    <cellStyle name="Normal 7 3 2 3 2 2 2 2" xfId="1859" xr:uid="{D7A44003-BDC0-4A6E-95CC-AA6512B18CBD}"/>
    <cellStyle name="Normal 7 3 2 3 2 2 3" xfId="1860" xr:uid="{E842E9AA-3551-40B3-9E3A-0881B8BE2313}"/>
    <cellStyle name="Normal 7 3 2 3 2 3" xfId="1861" xr:uid="{E83ED52F-0CF4-4C99-BE01-2A9C63E113BF}"/>
    <cellStyle name="Normal 7 3 2 3 2 3 2" xfId="1862" xr:uid="{746E4DB9-79BE-4F3B-AD32-63AE8E2889B2}"/>
    <cellStyle name="Normal 7 3 2 3 2 4" xfId="1863" xr:uid="{D91699CE-98BD-4887-86C7-C2FB1FC7F0E4}"/>
    <cellStyle name="Normal 7 3 2 3 3" xfId="713" xr:uid="{C19D7AD0-A4AC-4A06-99A3-0AC3B61D98F7}"/>
    <cellStyle name="Normal 7 3 2 3 3 2" xfId="1864" xr:uid="{0E012211-EE14-40A8-BEA8-1D99BC949DEB}"/>
    <cellStyle name="Normal 7 3 2 3 3 2 2" xfId="1865" xr:uid="{8B123D30-72C9-4DD9-8B27-3EE9576661B3}"/>
    <cellStyle name="Normal 7 3 2 3 3 3" xfId="1866" xr:uid="{30F8CB37-5AD7-4E51-890B-7CED13E221B7}"/>
    <cellStyle name="Normal 7 3 2 3 3 4" xfId="3472" xr:uid="{B6F36CAC-1081-48DD-A085-6F1CFFB8E476}"/>
    <cellStyle name="Normal 7 3 2 3 4" xfId="1867" xr:uid="{4CD7BFE2-B8A1-452F-ACD4-FE18F849790A}"/>
    <cellStyle name="Normal 7 3 2 3 4 2" xfId="1868" xr:uid="{6803CDDA-89E8-47B6-9F1C-A18E20BB9C4D}"/>
    <cellStyle name="Normal 7 3 2 3 5" xfId="1869" xr:uid="{FA1884D7-804A-4E3A-B476-3900B08D2F66}"/>
    <cellStyle name="Normal 7 3 2 3 6" xfId="3473" xr:uid="{AE3DC0AF-71BC-40FD-93C7-54E884786DC4}"/>
    <cellStyle name="Normal 7 3 2 4" xfId="358" xr:uid="{A023F257-F785-4657-8406-468F577E3E60}"/>
    <cellStyle name="Normal 7 3 2 4 2" xfId="714" xr:uid="{319909AD-C20F-4972-9729-B27E41449926}"/>
    <cellStyle name="Normal 7 3 2 4 2 2" xfId="1870" xr:uid="{D5F79BA7-F95B-4453-BF00-368481149772}"/>
    <cellStyle name="Normal 7 3 2 4 2 2 2" xfId="1871" xr:uid="{B91D561B-485C-46A5-A19C-18F33882FE83}"/>
    <cellStyle name="Normal 7 3 2 4 2 3" xfId="1872" xr:uid="{C573DAA6-BE06-465B-BD1F-A36C8B26C55E}"/>
    <cellStyle name="Normal 7 3 2 4 2 4" xfId="3474" xr:uid="{D2EA8C89-D644-4EF5-B74A-E0EF97CC2370}"/>
    <cellStyle name="Normal 7 3 2 4 3" xfId="1873" xr:uid="{74881A13-ABCF-4A28-ACFB-67CBD19A290E}"/>
    <cellStyle name="Normal 7 3 2 4 3 2" xfId="1874" xr:uid="{AF3D6733-F803-4910-B012-50B33BF555B9}"/>
    <cellStyle name="Normal 7 3 2 4 4" xfId="1875" xr:uid="{D6115B46-9D23-4B93-BEAB-7CEAEB4BE940}"/>
    <cellStyle name="Normal 7 3 2 4 5" xfId="3475" xr:uid="{15BC4F8D-FB4D-49E2-9078-C6B220E0902E}"/>
    <cellStyle name="Normal 7 3 2 5" xfId="359" xr:uid="{543F0466-9CED-45BC-A2EF-F2A842C510BD}"/>
    <cellStyle name="Normal 7 3 2 5 2" xfId="1876" xr:uid="{83D4AD48-13EC-4E40-B681-2B3B866F99D1}"/>
    <cellStyle name="Normal 7 3 2 5 2 2" xfId="1877" xr:uid="{24421D79-B558-46C4-A4B9-82923565573B}"/>
    <cellStyle name="Normal 7 3 2 5 3" xfId="1878" xr:uid="{F544F812-CA32-4A23-86FA-C1F9BF1F7620}"/>
    <cellStyle name="Normal 7 3 2 5 4" xfId="3476" xr:uid="{8AA16FBE-ED54-4C69-A9D6-9E6FAF1B018E}"/>
    <cellStyle name="Normal 7 3 2 6" xfId="1879" xr:uid="{24035BAC-74AF-4703-9F76-C2BAD10F2BDA}"/>
    <cellStyle name="Normal 7 3 2 6 2" xfId="1880" xr:uid="{17396285-3CF9-4C20-AD39-094031A45F4E}"/>
    <cellStyle name="Normal 7 3 2 6 3" xfId="3477" xr:uid="{B2A0671B-0580-4693-87ED-4BA1430CD46F}"/>
    <cellStyle name="Normal 7 3 2 6 4" xfId="3478" xr:uid="{08756CFE-E2D1-4E56-9FEB-AB7B8B3A7CB4}"/>
    <cellStyle name="Normal 7 3 2 7" xfId="1881" xr:uid="{D2F6857E-94F5-431C-BEE6-60744DCBB7E2}"/>
    <cellStyle name="Normal 7 3 2 8" xfId="3479" xr:uid="{B9016D1C-CE5D-4FF3-8E89-6C0A91B8432A}"/>
    <cellStyle name="Normal 7 3 2 9" xfId="3480" xr:uid="{E2A73236-2E24-40D8-912F-904FF68B990B}"/>
    <cellStyle name="Normal 7 3 3" xfId="138" xr:uid="{0973A8F7-2DB3-4836-82C2-0B50AFDBD8CD}"/>
    <cellStyle name="Normal 7 3 3 2" xfId="139" xr:uid="{E4A81C58-5113-4499-AB56-ECEFDAF7492B}"/>
    <cellStyle name="Normal 7 3 3 2 2" xfId="715" xr:uid="{1BC73D01-FEE1-47B9-8F00-4FB29F76844B}"/>
    <cellStyle name="Normal 7 3 3 2 2 2" xfId="1882" xr:uid="{96A03D15-60B9-41AF-AE33-304B138D25B0}"/>
    <cellStyle name="Normal 7 3 3 2 2 2 2" xfId="1883" xr:uid="{8D49C70D-7734-4137-8C24-FE18BA51AA49}"/>
    <cellStyle name="Normal 7 3 3 2 2 2 2 2" xfId="4484" xr:uid="{6C200FDF-ED4C-4A97-ADD6-E9521922953A}"/>
    <cellStyle name="Normal 7 3 3 2 2 2 3" xfId="4485" xr:uid="{92A71D9D-F423-4F13-9BF3-04DB16C640E5}"/>
    <cellStyle name="Normal 7 3 3 2 2 3" xfId="1884" xr:uid="{C8AF336A-BD59-477F-9C2C-A8120B868B99}"/>
    <cellStyle name="Normal 7 3 3 2 2 3 2" xfId="4486" xr:uid="{613013D2-D367-4255-89AC-1D1D704444BE}"/>
    <cellStyle name="Normal 7 3 3 2 2 4" xfId="3481" xr:uid="{894FB985-AAEA-4245-8711-E5818ACB0DD5}"/>
    <cellStyle name="Normal 7 3 3 2 3" xfId="1885" xr:uid="{B5C881D8-5718-4893-8E5F-81CF517A1923}"/>
    <cellStyle name="Normal 7 3 3 2 3 2" xfId="1886" xr:uid="{1CBF2C7F-17B9-477B-9E57-0863C59BD0BF}"/>
    <cellStyle name="Normal 7 3 3 2 3 2 2" xfId="4487" xr:uid="{CB6A3B6B-222C-47E8-80E1-9C604AC4C773}"/>
    <cellStyle name="Normal 7 3 3 2 3 3" xfId="3482" xr:uid="{48053A87-772D-4B0A-AC17-8C873C85EE34}"/>
    <cellStyle name="Normal 7 3 3 2 3 4" xfId="3483" xr:uid="{03C6E1FA-A41A-44C3-81E8-8BF0056164BB}"/>
    <cellStyle name="Normal 7 3 3 2 4" xfId="1887" xr:uid="{44023BBA-E173-49A1-96EE-2D26D023A7E6}"/>
    <cellStyle name="Normal 7 3 3 2 4 2" xfId="4488" xr:uid="{AF80E628-AF1E-40A6-BC29-F44CEFD1720B}"/>
    <cellStyle name="Normal 7 3 3 2 5" xfId="3484" xr:uid="{0B732429-6DB3-4807-B725-5E6DFF57C11C}"/>
    <cellStyle name="Normal 7 3 3 2 6" xfId="3485" xr:uid="{B3BAA3C1-C796-4D6C-A000-90CC6D0B3A43}"/>
    <cellStyle name="Normal 7 3 3 3" xfId="360" xr:uid="{E01636A3-333B-4BAA-99FD-68C60EE763BD}"/>
    <cellStyle name="Normal 7 3 3 3 2" xfId="1888" xr:uid="{E696E838-446F-4E06-A865-50A86060168E}"/>
    <cellStyle name="Normal 7 3 3 3 2 2" xfId="1889" xr:uid="{A712A4E0-4B43-47CA-91FC-5B9CA3A13FF3}"/>
    <cellStyle name="Normal 7 3 3 3 2 2 2" xfId="4489" xr:uid="{069A3835-CE36-41CF-B8CF-DF437C6C1C1B}"/>
    <cellStyle name="Normal 7 3 3 3 2 3" xfId="3486" xr:uid="{6EA6ABCF-7AFE-4F29-BFB6-6B8314C8657C}"/>
    <cellStyle name="Normal 7 3 3 3 2 4" xfId="3487" xr:uid="{52E7DAAF-AB52-408E-9E33-30862F5B186A}"/>
    <cellStyle name="Normal 7 3 3 3 3" xfId="1890" xr:uid="{C7FF2FF9-8B55-42BB-B545-CF619D94D54E}"/>
    <cellStyle name="Normal 7 3 3 3 3 2" xfId="4490" xr:uid="{D32E482E-19F8-44E4-990A-3A10DF0BDAEB}"/>
    <cellStyle name="Normal 7 3 3 3 4" xfId="3488" xr:uid="{701026E2-4A38-49EA-B66F-6A35AA4598B1}"/>
    <cellStyle name="Normal 7 3 3 3 5" xfId="3489" xr:uid="{0E981774-5A67-4D78-AA98-A748D1A8D9FD}"/>
    <cellStyle name="Normal 7 3 3 4" xfId="1891" xr:uid="{58BADDD3-766E-4420-A834-A617FB827E89}"/>
    <cellStyle name="Normal 7 3 3 4 2" xfId="1892" xr:uid="{E97A45B3-B548-4739-A3D6-4EB2F89F679A}"/>
    <cellStyle name="Normal 7 3 3 4 2 2" xfId="4491" xr:uid="{8AC146BF-0A20-41C8-9A92-5CDE55C70C6A}"/>
    <cellStyle name="Normal 7 3 3 4 3" xfId="3490" xr:uid="{A11CC8B1-7018-4BF0-9C2F-7D6D2B83520B}"/>
    <cellStyle name="Normal 7 3 3 4 4" xfId="3491" xr:uid="{0ED60555-75A3-4454-81AF-72755BC2B921}"/>
    <cellStyle name="Normal 7 3 3 5" xfId="1893" xr:uid="{F1C1D028-DE3F-4DA1-96A1-80C2D4D330D6}"/>
    <cellStyle name="Normal 7 3 3 5 2" xfId="3492" xr:uid="{9EB1765F-4AA3-4CD1-801A-C06280CEE8F3}"/>
    <cellStyle name="Normal 7 3 3 5 3" xfId="3493" xr:uid="{F37290D6-F605-43BF-A36E-6344028C9354}"/>
    <cellStyle name="Normal 7 3 3 5 4" xfId="3494" xr:uid="{35C26CF6-22CD-48D1-87A8-F32C881466A0}"/>
    <cellStyle name="Normal 7 3 3 6" xfId="3495" xr:uid="{6DCB40C4-7958-4E2A-9939-8630E3C44DCA}"/>
    <cellStyle name="Normal 7 3 3 7" xfId="3496" xr:uid="{579321AA-BFB1-4D3D-B6D5-04A93882B41B}"/>
    <cellStyle name="Normal 7 3 3 8" xfId="3497" xr:uid="{90C5F469-9EF2-4208-B642-3B6F3A897746}"/>
    <cellStyle name="Normal 7 3 4" xfId="140" xr:uid="{78A4AF5B-2C4C-4466-A3FA-F2F0CC6B2C5D}"/>
    <cellStyle name="Normal 7 3 4 2" xfId="716" xr:uid="{04A48454-8530-41DF-A44A-6EAA815CA925}"/>
    <cellStyle name="Normal 7 3 4 2 2" xfId="717" xr:uid="{7CDDA8F8-4625-4465-902D-C6C826B07F41}"/>
    <cellStyle name="Normal 7 3 4 2 2 2" xfId="1894" xr:uid="{E4F1EAA8-95DC-48C3-B883-B542387AA43E}"/>
    <cellStyle name="Normal 7 3 4 2 2 2 2" xfId="1895" xr:uid="{A4951A4C-8E12-4E07-86CD-A2A4B4F4F9AE}"/>
    <cellStyle name="Normal 7 3 4 2 2 3" xfId="1896" xr:uid="{47FB77B6-A92E-4992-B8D7-F9C8FEA738FF}"/>
    <cellStyle name="Normal 7 3 4 2 2 4" xfId="3498" xr:uid="{13FF64C1-9C6F-49A4-A5B8-B82A14F43D75}"/>
    <cellStyle name="Normal 7 3 4 2 3" xfId="1897" xr:uid="{91878823-098C-4C31-B95C-A25520C7996C}"/>
    <cellStyle name="Normal 7 3 4 2 3 2" xfId="1898" xr:uid="{330DB648-538F-4B5C-BB42-47B6215E2CC2}"/>
    <cellStyle name="Normal 7 3 4 2 4" xfId="1899" xr:uid="{C37BC514-B0E4-4AC9-86C3-5BCB28C9143D}"/>
    <cellStyle name="Normal 7 3 4 2 5" xfId="3499" xr:uid="{454EDEB0-4816-4C14-B12B-DADA1385CA81}"/>
    <cellStyle name="Normal 7 3 4 3" xfId="718" xr:uid="{4BBA00F9-1A56-40DF-8B8C-D6A2E778768C}"/>
    <cellStyle name="Normal 7 3 4 3 2" xfId="1900" xr:uid="{DFC04D7B-D315-4394-AAD2-47091D1D8836}"/>
    <cellStyle name="Normal 7 3 4 3 2 2" xfId="1901" xr:uid="{17991099-2F8A-4AA4-9AC8-169518177450}"/>
    <cellStyle name="Normal 7 3 4 3 3" xfId="1902" xr:uid="{51F4A717-2FD8-423A-B465-1125F983BD6F}"/>
    <cellStyle name="Normal 7 3 4 3 4" xfId="3500" xr:uid="{B84E5C32-EA2C-46C7-B72B-F6758EDF7B57}"/>
    <cellStyle name="Normal 7 3 4 4" xfId="1903" xr:uid="{3C6B4723-BFC0-428D-905C-2F9CD946C64B}"/>
    <cellStyle name="Normal 7 3 4 4 2" xfId="1904" xr:uid="{30D37D77-A407-4100-B3E5-6D5F9297DD35}"/>
    <cellStyle name="Normal 7 3 4 4 3" xfId="3501" xr:uid="{66B86B2A-F14C-452A-9DAD-BE7070EF36B6}"/>
    <cellStyle name="Normal 7 3 4 4 4" xfId="3502" xr:uid="{A8C48DED-632C-4BB4-8CB8-571CFD642BE4}"/>
    <cellStyle name="Normal 7 3 4 5" xfId="1905" xr:uid="{9CC19C60-BA8B-438B-A825-8D483E2671BB}"/>
    <cellStyle name="Normal 7 3 4 6" xfId="3503" xr:uid="{81E67657-C67D-4916-97F9-113FC552D5E2}"/>
    <cellStyle name="Normal 7 3 4 7" xfId="3504" xr:uid="{AD6A4417-BED6-43D0-A50E-AE09B3F70ADE}"/>
    <cellStyle name="Normal 7 3 5" xfId="361" xr:uid="{807B545A-C8E7-47C3-8E1C-91DC772F3D37}"/>
    <cellStyle name="Normal 7 3 5 2" xfId="719" xr:uid="{CC9309AC-94C4-4C83-8202-D63268733493}"/>
    <cellStyle name="Normal 7 3 5 2 2" xfId="1906" xr:uid="{2716EB2F-DF39-4872-9314-CC276849C710}"/>
    <cellStyle name="Normal 7 3 5 2 2 2" xfId="1907" xr:uid="{E4FA6EAC-5FFC-4DFE-8D28-3495CCD498FC}"/>
    <cellStyle name="Normal 7 3 5 2 3" xfId="1908" xr:uid="{EF5DE7CB-C4D6-4455-8AC8-AA476A75AC32}"/>
    <cellStyle name="Normal 7 3 5 2 4" xfId="3505" xr:uid="{DE5D5131-0A27-4302-91EB-790C78C8D3F6}"/>
    <cellStyle name="Normal 7 3 5 3" xfId="1909" xr:uid="{E1176D28-6A71-45ED-B489-AF458BC97FEB}"/>
    <cellStyle name="Normal 7 3 5 3 2" xfId="1910" xr:uid="{9E44C04B-87A9-40FC-BF7A-0D94DF6592D4}"/>
    <cellStyle name="Normal 7 3 5 3 3" xfId="3506" xr:uid="{663597D3-980A-42FD-A856-CE23B13B621F}"/>
    <cellStyle name="Normal 7 3 5 3 4" xfId="3507" xr:uid="{716EC163-6C49-4DEA-9C94-D5DE3D1FF69F}"/>
    <cellStyle name="Normal 7 3 5 4" xfId="1911" xr:uid="{639A8509-3C32-4BFE-B110-B9DDED5BE054}"/>
    <cellStyle name="Normal 7 3 5 5" xfId="3508" xr:uid="{1ADF713E-9932-4F80-A66C-F673CE0B8E31}"/>
    <cellStyle name="Normal 7 3 5 6" xfId="3509" xr:uid="{FBB15D8B-FE13-4833-929D-A72A2B2812FC}"/>
    <cellStyle name="Normal 7 3 6" xfId="362" xr:uid="{150748A5-46BE-437E-9520-95BD901973F7}"/>
    <cellStyle name="Normal 7 3 6 2" xfId="1912" xr:uid="{8D041116-9588-4006-B61B-9237407D4EA3}"/>
    <cellStyle name="Normal 7 3 6 2 2" xfId="1913" xr:uid="{092496A8-D34C-4B2D-9A90-5C3F156CBDA6}"/>
    <cellStyle name="Normal 7 3 6 2 3" xfId="3510" xr:uid="{917FF076-A323-403B-89A6-0486D44D6B10}"/>
    <cellStyle name="Normal 7 3 6 2 4" xfId="3511" xr:uid="{E831AE7B-EE7A-4EA5-8269-3F69316EF97C}"/>
    <cellStyle name="Normal 7 3 6 3" xfId="1914" xr:uid="{5434A986-EC2B-401F-8CB4-4DFCACB07181}"/>
    <cellStyle name="Normal 7 3 6 4" xfId="3512" xr:uid="{32A83772-4CC3-4615-BB35-4E9FDB981F5A}"/>
    <cellStyle name="Normal 7 3 6 5" xfId="3513" xr:uid="{8E966F1F-D34E-4C9B-9D53-15894781939E}"/>
    <cellStyle name="Normal 7 3 7" xfId="1915" xr:uid="{9DECAB7E-5D55-4541-9560-350E2ACD4CB2}"/>
    <cellStyle name="Normal 7 3 7 2" xfId="1916" xr:uid="{2F72DC92-352C-489E-B033-8A950F220EE4}"/>
    <cellStyle name="Normal 7 3 7 3" xfId="3514" xr:uid="{BC398C59-1251-43C2-913D-226134635FEC}"/>
    <cellStyle name="Normal 7 3 7 4" xfId="3515" xr:uid="{C263AAE8-1CF7-4A5E-94D5-46CCD43867B0}"/>
    <cellStyle name="Normal 7 3 8" xfId="1917" xr:uid="{086760A2-93A2-4662-8C55-168DF86F4E4E}"/>
    <cellStyle name="Normal 7 3 8 2" xfId="3516" xr:uid="{1EDF05A4-0633-40AA-89B4-7BA4640B9AAA}"/>
    <cellStyle name="Normal 7 3 8 3" xfId="3517" xr:uid="{4F594B69-17CC-4F3E-ACBD-F9179C16FA8B}"/>
    <cellStyle name="Normal 7 3 8 4" xfId="3518" xr:uid="{E0C65C50-D09D-468B-A344-6F5801AC152A}"/>
    <cellStyle name="Normal 7 3 9" xfId="3519" xr:uid="{964C8CFF-F61A-4A88-A50B-FCBB4344DD85}"/>
    <cellStyle name="Normal 7 4" xfId="141" xr:uid="{88346EE3-F193-451C-98EA-F93309251170}"/>
    <cellStyle name="Normal 7 4 10" xfId="3520" xr:uid="{D8514A16-83E0-4E57-BF41-E93178A35F74}"/>
    <cellStyle name="Normal 7 4 11" xfId="3521" xr:uid="{C2A3F9B0-F44D-4B3A-8D1C-F4B7F5770052}"/>
    <cellStyle name="Normal 7 4 2" xfId="142" xr:uid="{E1A29DA1-1C19-43CA-8462-4416A82601C2}"/>
    <cellStyle name="Normal 7 4 2 2" xfId="363" xr:uid="{604D5D4C-76AD-4358-A04A-0026835337CC}"/>
    <cellStyle name="Normal 7 4 2 2 2" xfId="720" xr:uid="{ED72750E-9BCF-4205-A1F4-AC549C90E3EF}"/>
    <cellStyle name="Normal 7 4 2 2 2 2" xfId="721" xr:uid="{F0F45FD1-734B-4364-8673-3F958846321F}"/>
    <cellStyle name="Normal 7 4 2 2 2 2 2" xfId="1918" xr:uid="{466A04AB-9EE0-49D6-8D10-E19FD2F51A4B}"/>
    <cellStyle name="Normal 7 4 2 2 2 2 3" xfId="3522" xr:uid="{85F1CD31-B503-4E75-9879-D219EFC1E46F}"/>
    <cellStyle name="Normal 7 4 2 2 2 2 4" xfId="3523" xr:uid="{5D69E30E-20ED-4E0B-BC3F-0904F8C6E4AE}"/>
    <cellStyle name="Normal 7 4 2 2 2 3" xfId="1919" xr:uid="{A6DB476D-CAE3-46EE-BFBA-2DD51548205C}"/>
    <cellStyle name="Normal 7 4 2 2 2 3 2" xfId="3524" xr:uid="{8A38B1C8-3B30-43E7-9D53-960FA5F6263E}"/>
    <cellStyle name="Normal 7 4 2 2 2 3 3" xfId="3525" xr:uid="{B942E179-1DB7-4DC7-8D22-DC3D8D09E68A}"/>
    <cellStyle name="Normal 7 4 2 2 2 3 4" xfId="3526" xr:uid="{5DEED45D-99BE-450A-8250-1AE5C6AB8973}"/>
    <cellStyle name="Normal 7 4 2 2 2 4" xfId="3527" xr:uid="{0F064F4F-76A1-4EAD-A87A-C5B96A5DCE14}"/>
    <cellStyle name="Normal 7 4 2 2 2 5" xfId="3528" xr:uid="{4CEEDF6A-0C9B-4C15-99CE-0854CB34F25B}"/>
    <cellStyle name="Normal 7 4 2 2 2 6" xfId="3529" xr:uid="{A7F6F082-51D5-41FC-BE29-CCB45D802E27}"/>
    <cellStyle name="Normal 7 4 2 2 3" xfId="722" xr:uid="{B35E5822-8EE3-4468-BFC4-F5D5D6BA797A}"/>
    <cellStyle name="Normal 7 4 2 2 3 2" xfId="1920" xr:uid="{CBD6C52A-FFED-4FD1-A2DE-C94280ED5464}"/>
    <cellStyle name="Normal 7 4 2 2 3 2 2" xfId="3530" xr:uid="{33A34714-FDAF-4E30-8E11-6F09C8820298}"/>
    <cellStyle name="Normal 7 4 2 2 3 2 3" xfId="3531" xr:uid="{2B17E8BD-5541-4306-A10B-860D1DADBE86}"/>
    <cellStyle name="Normal 7 4 2 2 3 2 4" xfId="3532" xr:uid="{5EC52074-F639-4820-98BE-59B91C47FE00}"/>
    <cellStyle name="Normal 7 4 2 2 3 3" xfId="3533" xr:uid="{E8A05679-7603-42D0-9DD0-B64C88A8DE07}"/>
    <cellStyle name="Normal 7 4 2 2 3 4" xfId="3534" xr:uid="{904465C4-85EE-465F-BD6E-D21494B8C737}"/>
    <cellStyle name="Normal 7 4 2 2 3 5" xfId="3535" xr:uid="{6D6F84FB-BF19-488A-980B-F47D440F4B9D}"/>
    <cellStyle name="Normal 7 4 2 2 4" xfId="1921" xr:uid="{2BBF246D-CC06-4909-B2ED-1952F5B39D60}"/>
    <cellStyle name="Normal 7 4 2 2 4 2" xfId="3536" xr:uid="{85B05869-9705-4894-8C46-C879AA266D34}"/>
    <cellStyle name="Normal 7 4 2 2 4 3" xfId="3537" xr:uid="{12037466-C061-43D8-89E0-ED05A888EB08}"/>
    <cellStyle name="Normal 7 4 2 2 4 4" xfId="3538" xr:uid="{CBBF6458-2569-49DC-B031-92C4C808AA6E}"/>
    <cellStyle name="Normal 7 4 2 2 5" xfId="3539" xr:uid="{B2258952-34D0-435C-8AC9-9343B9F2E375}"/>
    <cellStyle name="Normal 7 4 2 2 5 2" xfId="3540" xr:uid="{249986E4-9161-411B-B66C-333A167C07AD}"/>
    <cellStyle name="Normal 7 4 2 2 5 3" xfId="3541" xr:uid="{EB10E62F-9288-432E-A0D0-98A6C8090222}"/>
    <cellStyle name="Normal 7 4 2 2 5 4" xfId="3542" xr:uid="{05282232-84DF-47C0-8F3A-66A0AB239E34}"/>
    <cellStyle name="Normal 7 4 2 2 6" xfId="3543" xr:uid="{4DD145E9-3CA3-4354-B233-B168A9640DB1}"/>
    <cellStyle name="Normal 7 4 2 2 7" xfId="3544" xr:uid="{DD3A89D2-050F-4744-990A-204DB7FE44BF}"/>
    <cellStyle name="Normal 7 4 2 2 8" xfId="3545" xr:uid="{835918F0-8825-4C45-B0AC-ADC24289B916}"/>
    <cellStyle name="Normal 7 4 2 3" xfId="723" xr:uid="{EC2876EB-484E-43EA-AC01-385B68653FF1}"/>
    <cellStyle name="Normal 7 4 2 3 2" xfId="724" xr:uid="{C7A35A0F-130A-42AE-B855-2C16EF21F15E}"/>
    <cellStyle name="Normal 7 4 2 3 2 2" xfId="725" xr:uid="{8F5DFE98-FAC1-440F-874F-D9FC00F95B72}"/>
    <cellStyle name="Normal 7 4 2 3 2 3" xfId="3546" xr:uid="{90BC87E3-5A0F-4408-8780-3B151BD877B1}"/>
    <cellStyle name="Normal 7 4 2 3 2 4" xfId="3547" xr:uid="{58B59E81-2EE9-4488-A9AF-BE1FF28FDD4F}"/>
    <cellStyle name="Normal 7 4 2 3 3" xfId="726" xr:uid="{6FF4E4AB-0BC7-43BE-8562-BAD2A088142E}"/>
    <cellStyle name="Normal 7 4 2 3 3 2" xfId="3548" xr:uid="{8AA3C458-6412-4350-BD36-8F8459CDAEEF}"/>
    <cellStyle name="Normal 7 4 2 3 3 3" xfId="3549" xr:uid="{01FCB802-D066-4C78-9E3A-661CA0993CD2}"/>
    <cellStyle name="Normal 7 4 2 3 3 4" xfId="3550" xr:uid="{D03248C2-990A-42F2-913B-5CF3ED362348}"/>
    <cellStyle name="Normal 7 4 2 3 4" xfId="3551" xr:uid="{3C0C1EA1-9190-4D09-A6F2-813624281229}"/>
    <cellStyle name="Normal 7 4 2 3 5" xfId="3552" xr:uid="{7EE81FA8-475A-4723-AC09-B3953E69C60B}"/>
    <cellStyle name="Normal 7 4 2 3 6" xfId="3553" xr:uid="{3C866D8E-6AA7-4EA5-BF89-9ACE108E3F5D}"/>
    <cellStyle name="Normal 7 4 2 4" xfId="727" xr:uid="{DBF421A5-EC42-4774-89FB-FEAA0EB83A74}"/>
    <cellStyle name="Normal 7 4 2 4 2" xfId="728" xr:uid="{0E4C0BEC-9F50-47C1-8AA9-3252364132F5}"/>
    <cellStyle name="Normal 7 4 2 4 2 2" xfId="3554" xr:uid="{7BFA58E2-2195-4B8E-9CF2-FDF648C6950F}"/>
    <cellStyle name="Normal 7 4 2 4 2 3" xfId="3555" xr:uid="{1072B26A-ACCE-49F1-9186-805AA9159228}"/>
    <cellStyle name="Normal 7 4 2 4 2 4" xfId="3556" xr:uid="{B66A7021-AF7F-41D5-9F2A-E14012CF245D}"/>
    <cellStyle name="Normal 7 4 2 4 3" xfId="3557" xr:uid="{08D8ECAB-8A84-487C-96E4-C1848E7E8204}"/>
    <cellStyle name="Normal 7 4 2 4 4" xfId="3558" xr:uid="{28E4920E-0208-473A-BD62-10737DC55D3D}"/>
    <cellStyle name="Normal 7 4 2 4 5" xfId="3559" xr:uid="{B24288B0-4098-41A3-9E25-210FD7EF3912}"/>
    <cellStyle name="Normal 7 4 2 5" xfId="729" xr:uid="{D2142257-97A2-41B7-87C5-7E6A2C1300E0}"/>
    <cellStyle name="Normal 7 4 2 5 2" xfId="3560" xr:uid="{363E9D33-ED7E-4033-8A81-03FCC910F223}"/>
    <cellStyle name="Normal 7 4 2 5 3" xfId="3561" xr:uid="{68A6B9D7-8938-4099-8172-4B425E3C67D1}"/>
    <cellStyle name="Normal 7 4 2 5 4" xfId="3562" xr:uid="{68965063-769A-44A1-914E-7DE7A20A989F}"/>
    <cellStyle name="Normal 7 4 2 6" xfId="3563" xr:uid="{A7600CAB-4356-4BAE-916D-05082AA015DD}"/>
    <cellStyle name="Normal 7 4 2 6 2" xfId="3564" xr:uid="{1F40F910-D393-4E15-9959-CE5BA34AC373}"/>
    <cellStyle name="Normal 7 4 2 6 3" xfId="3565" xr:uid="{93A78281-2943-4E1E-B7EC-F34268A73FE6}"/>
    <cellStyle name="Normal 7 4 2 6 4" xfId="3566" xr:uid="{0D0A98BA-5F40-4499-A598-AA042BA46F84}"/>
    <cellStyle name="Normal 7 4 2 7" xfId="3567" xr:uid="{49242C5D-2596-4DC3-972F-8C0779169D5E}"/>
    <cellStyle name="Normal 7 4 2 8" xfId="3568" xr:uid="{099B16A3-CB1F-4C93-B0DA-997C1EB1E6E2}"/>
    <cellStyle name="Normal 7 4 2 9" xfId="3569" xr:uid="{C774147F-6A9C-4517-AD95-86B515037FB3}"/>
    <cellStyle name="Normal 7 4 3" xfId="364" xr:uid="{F5587FD0-79B8-4253-B1B6-CDA8D6F3A8AA}"/>
    <cellStyle name="Normal 7 4 3 2" xfId="730" xr:uid="{BF6FCD1E-73DF-4D62-AE9A-7A1DF8D5B9D9}"/>
    <cellStyle name="Normal 7 4 3 2 2" xfId="731" xr:uid="{E562FFE6-2999-452B-9F0E-6E2FDDBD1869}"/>
    <cellStyle name="Normal 7 4 3 2 2 2" xfId="1922" xr:uid="{B21B3353-4213-4095-A361-1832BBBCB627}"/>
    <cellStyle name="Normal 7 4 3 2 2 2 2" xfId="1923" xr:uid="{008EE0D2-3CB2-4E6E-9B43-9A29AE01E95A}"/>
    <cellStyle name="Normal 7 4 3 2 2 3" xfId="1924" xr:uid="{7CC84681-2A71-454C-B88E-1AD554075CD2}"/>
    <cellStyle name="Normal 7 4 3 2 2 4" xfId="3570" xr:uid="{2D31CAF1-139B-45CC-A9FA-C471E7E4A234}"/>
    <cellStyle name="Normal 7 4 3 2 3" xfId="1925" xr:uid="{AD4251D0-EFFD-4D2E-867E-88AE39DE3F68}"/>
    <cellStyle name="Normal 7 4 3 2 3 2" xfId="1926" xr:uid="{5558DCC5-0745-444B-B4DE-231B65234317}"/>
    <cellStyle name="Normal 7 4 3 2 3 3" xfId="3571" xr:uid="{FCF60382-8A3E-45E2-AF56-B9202E6C9A3D}"/>
    <cellStyle name="Normal 7 4 3 2 3 4" xfId="3572" xr:uid="{1BC9EC2B-DF74-4814-954D-421B57F0E07A}"/>
    <cellStyle name="Normal 7 4 3 2 4" xfId="1927" xr:uid="{15DC8870-D2B6-4F92-864A-CA7DA182A77D}"/>
    <cellStyle name="Normal 7 4 3 2 5" xfId="3573" xr:uid="{2566FC5A-C0DC-47D2-9DA3-875AAFABA3E2}"/>
    <cellStyle name="Normal 7 4 3 2 6" xfId="3574" xr:uid="{84C4EA9E-F026-4916-9649-C30275B3BFB6}"/>
    <cellStyle name="Normal 7 4 3 3" xfId="732" xr:uid="{B7A83B5D-FEBE-45D3-BB49-7124ADE22806}"/>
    <cellStyle name="Normal 7 4 3 3 2" xfId="1928" xr:uid="{0D5A3AD6-6D1A-489A-A09A-E0B92106A4AF}"/>
    <cellStyle name="Normal 7 4 3 3 2 2" xfId="1929" xr:uid="{E3627B3F-649B-4359-AC16-B71642ECDB3B}"/>
    <cellStyle name="Normal 7 4 3 3 2 3" xfId="3575" xr:uid="{2264A0D7-DFEA-44D8-BAF0-E84E66ABF1C4}"/>
    <cellStyle name="Normal 7 4 3 3 2 4" xfId="3576" xr:uid="{CE53AE4C-8564-415E-8B45-2DA8ECAC82A9}"/>
    <cellStyle name="Normal 7 4 3 3 3" xfId="1930" xr:uid="{275D6B29-A9CF-48FE-B60E-1CA29633E0EF}"/>
    <cellStyle name="Normal 7 4 3 3 4" xfId="3577" xr:uid="{F4A29C9C-F0D9-4DD4-96A4-2EB3B16EF8CB}"/>
    <cellStyle name="Normal 7 4 3 3 5" xfId="3578" xr:uid="{21A7690F-EB21-46E8-B05C-197C8BA5B0E4}"/>
    <cellStyle name="Normal 7 4 3 4" xfId="1931" xr:uid="{13753F0E-8E20-4B5C-9936-D578B6B30DDC}"/>
    <cellStyle name="Normal 7 4 3 4 2" xfId="1932" xr:uid="{117F30C9-6A51-4021-9547-25FDA491BA7E}"/>
    <cellStyle name="Normal 7 4 3 4 3" xfId="3579" xr:uid="{36BFC47E-02A3-4725-B789-742A7A851A1D}"/>
    <cellStyle name="Normal 7 4 3 4 4" xfId="3580" xr:uid="{101DE275-D9B4-4434-93B4-DE9393A46BFC}"/>
    <cellStyle name="Normal 7 4 3 5" xfId="1933" xr:uid="{CFC2B0FB-873F-4044-8A6D-DF90E68138F1}"/>
    <cellStyle name="Normal 7 4 3 5 2" xfId="3581" xr:uid="{581A3CD2-0E0F-404F-B034-21858F93F728}"/>
    <cellStyle name="Normal 7 4 3 5 3" xfId="3582" xr:uid="{7C3A9CB9-FE23-40A1-8D48-87196D5AFFF6}"/>
    <cellStyle name="Normal 7 4 3 5 4" xfId="3583" xr:uid="{B53357D1-E3CB-42C3-B5F8-7916F00BDC36}"/>
    <cellStyle name="Normal 7 4 3 6" xfId="3584" xr:uid="{7334D344-1684-4C90-A075-A86868B4C592}"/>
    <cellStyle name="Normal 7 4 3 7" xfId="3585" xr:uid="{2609608E-7D1C-4D2E-ACCF-F9E85F4D2D74}"/>
    <cellStyle name="Normal 7 4 3 8" xfId="3586" xr:uid="{313AA9F6-2944-421D-BF0E-FFD43BD5B834}"/>
    <cellStyle name="Normal 7 4 4" xfId="365" xr:uid="{4C4DC04B-C45A-4EBE-B855-69AE17B7E1F8}"/>
    <cellStyle name="Normal 7 4 4 2" xfId="733" xr:uid="{C0904276-C4E9-4904-AD29-0A91D562C359}"/>
    <cellStyle name="Normal 7 4 4 2 2" xfId="734" xr:uid="{C4720D15-EBDB-4B40-8EA8-197209EB1E60}"/>
    <cellStyle name="Normal 7 4 4 2 2 2" xfId="1934" xr:uid="{BE3D00E9-35C9-4F9B-A3BB-694ADFEA6851}"/>
    <cellStyle name="Normal 7 4 4 2 2 3" xfId="3587" xr:uid="{E01042B3-3782-4C46-9B29-6ACB8D890C28}"/>
    <cellStyle name="Normal 7 4 4 2 2 4" xfId="3588" xr:uid="{2C7D0637-4B9E-408F-A3B8-651D8ECDB2B8}"/>
    <cellStyle name="Normal 7 4 4 2 3" xfId="1935" xr:uid="{2AA979ED-B904-4ABB-8CF1-D521A5B5F8B7}"/>
    <cellStyle name="Normal 7 4 4 2 4" xfId="3589" xr:uid="{F95E8491-7326-4034-8EB2-B62C39E4FE78}"/>
    <cellStyle name="Normal 7 4 4 2 5" xfId="3590" xr:uid="{7D8D67F8-5AC9-41A1-8AAE-00AD5AD9CB64}"/>
    <cellStyle name="Normal 7 4 4 3" xfId="735" xr:uid="{C58ABCD3-4A6E-49E8-83BC-06E9BFC7E752}"/>
    <cellStyle name="Normal 7 4 4 3 2" xfId="1936" xr:uid="{D19AC47E-8DF8-401C-BA75-9C0B50AD0199}"/>
    <cellStyle name="Normal 7 4 4 3 3" xfId="3591" xr:uid="{1D0BB753-FFB5-4135-BCE2-83034B8F384C}"/>
    <cellStyle name="Normal 7 4 4 3 4" xfId="3592" xr:uid="{7B3925B4-0AF4-4F2A-8287-C6C07C4BA30D}"/>
    <cellStyle name="Normal 7 4 4 4" xfId="1937" xr:uid="{018C64F2-5E44-42DD-8DE3-FBAA1176FCBC}"/>
    <cellStyle name="Normal 7 4 4 4 2" xfId="3593" xr:uid="{0B8E45A5-F259-4B01-AEBA-2FC1479358D1}"/>
    <cellStyle name="Normal 7 4 4 4 3" xfId="3594" xr:uid="{8D67EF28-B19B-4637-9DC1-0000E9E3BE4F}"/>
    <cellStyle name="Normal 7 4 4 4 4" xfId="3595" xr:uid="{20716F63-4363-4326-A6F1-94E6AE259EFA}"/>
    <cellStyle name="Normal 7 4 4 5" xfId="3596" xr:uid="{296C8B8A-8AA5-4240-8ACF-1E17BDC705DC}"/>
    <cellStyle name="Normal 7 4 4 6" xfId="3597" xr:uid="{8A986071-7F73-4E5D-82D1-35EAF2D3D7AB}"/>
    <cellStyle name="Normal 7 4 4 7" xfId="3598" xr:uid="{45A114FC-C9C9-4528-8891-EC9C467FDD6D}"/>
    <cellStyle name="Normal 7 4 5" xfId="366" xr:uid="{3FB06B94-5BEB-46B2-ACA5-7170415EF188}"/>
    <cellStyle name="Normal 7 4 5 2" xfId="736" xr:uid="{8C3E31EA-5B89-496A-8F5A-5B1E577AB443}"/>
    <cellStyle name="Normal 7 4 5 2 2" xfId="1938" xr:uid="{DE3AD51F-4774-47B1-BA29-8F1222A0E05D}"/>
    <cellStyle name="Normal 7 4 5 2 3" xfId="3599" xr:uid="{06955544-BD71-4234-9E07-3179FF2A1FC0}"/>
    <cellStyle name="Normal 7 4 5 2 4" xfId="3600" xr:uid="{9FD55701-A028-40FB-A32B-EEC0830BA983}"/>
    <cellStyle name="Normal 7 4 5 3" xfId="1939" xr:uid="{459C4A21-2D97-4089-9746-32E234E1431F}"/>
    <cellStyle name="Normal 7 4 5 3 2" xfId="3601" xr:uid="{242565B7-D7B4-4C5B-AD49-81D135528E0C}"/>
    <cellStyle name="Normal 7 4 5 3 3" xfId="3602" xr:uid="{3C4E21CC-0A7C-48C1-85D8-5ECC4EE03DEE}"/>
    <cellStyle name="Normal 7 4 5 3 4" xfId="3603" xr:uid="{504FDABC-DCB0-4EF7-A62A-363FBEFA5901}"/>
    <cellStyle name="Normal 7 4 5 4" xfId="3604" xr:uid="{6EF9243F-882B-4519-8D00-2F47AEABF339}"/>
    <cellStyle name="Normal 7 4 5 5" xfId="3605" xr:uid="{98EC28AB-35FD-44ED-9312-4E81F3216829}"/>
    <cellStyle name="Normal 7 4 5 6" xfId="3606" xr:uid="{A7E68460-0E09-4B33-8AE9-DA649D7EAB4D}"/>
    <cellStyle name="Normal 7 4 6" xfId="737" xr:uid="{C1A6E9CD-1C82-42BB-9F50-0998F25C76CF}"/>
    <cellStyle name="Normal 7 4 6 2" xfId="1940" xr:uid="{8AB14447-C9E7-4B10-9D6D-6D0DAC02279C}"/>
    <cellStyle name="Normal 7 4 6 2 2" xfId="3607" xr:uid="{C76AC5F3-E96A-4403-9205-B0B10C1DFFEC}"/>
    <cellStyle name="Normal 7 4 6 2 3" xfId="3608" xr:uid="{C40462AB-AFB0-40C6-B258-C4C42CD3AB7E}"/>
    <cellStyle name="Normal 7 4 6 2 4" xfId="3609" xr:uid="{687FCF8B-4E6B-4E00-84C5-CD032EC4D0C7}"/>
    <cellStyle name="Normal 7 4 6 3" xfId="3610" xr:uid="{F0681DB2-7E29-46B5-9F15-B3B587D6AB22}"/>
    <cellStyle name="Normal 7 4 6 4" xfId="3611" xr:uid="{7BB9B593-437F-4EB1-B7C6-23ACC0EBAC7B}"/>
    <cellStyle name="Normal 7 4 6 5" xfId="3612" xr:uid="{90620C56-D1C1-410C-997C-B0C0BE927C13}"/>
    <cellStyle name="Normal 7 4 7" xfId="1941" xr:uid="{166FDE49-7EF0-4711-B11F-3EFFAD896F81}"/>
    <cellStyle name="Normal 7 4 7 2" xfId="3613" xr:uid="{6FA7D724-DDFE-414D-89C7-5F054A717795}"/>
    <cellStyle name="Normal 7 4 7 3" xfId="3614" xr:uid="{D69722C4-30D4-46BF-BD0B-7DBE7BAA466B}"/>
    <cellStyle name="Normal 7 4 7 4" xfId="3615" xr:uid="{41F084CF-806D-44DD-B55B-0DF3D14CF5AF}"/>
    <cellStyle name="Normal 7 4 8" xfId="3616" xr:uid="{97C20B3D-FCA8-4497-9A2E-A60930B97EE3}"/>
    <cellStyle name="Normal 7 4 8 2" xfId="3617" xr:uid="{255C7DF9-31D7-4FF0-9CDD-F1F1ACA28A2B}"/>
    <cellStyle name="Normal 7 4 8 3" xfId="3618" xr:uid="{E01B8AB8-58EA-4A2F-A4BC-2634EB248D1D}"/>
    <cellStyle name="Normal 7 4 8 4" xfId="3619" xr:uid="{72203268-1AC5-47AA-85A7-67C2A6D3842D}"/>
    <cellStyle name="Normal 7 4 9" xfId="3620" xr:uid="{65564F0A-E534-41D8-8DE8-BBA7C995E7C6}"/>
    <cellStyle name="Normal 7 5" xfId="143" xr:uid="{696F87F4-FA40-4928-937D-470C38FB23BE}"/>
    <cellStyle name="Normal 7 5 2" xfId="144" xr:uid="{3ACB8814-C7B4-4AF5-88AD-AE33B5E73F39}"/>
    <cellStyle name="Normal 7 5 2 2" xfId="367" xr:uid="{7E221708-47A3-4AF8-A83A-F5039D2E7944}"/>
    <cellStyle name="Normal 7 5 2 2 2" xfId="738" xr:uid="{B964C344-C607-4FBC-87FC-519F2A81669A}"/>
    <cellStyle name="Normal 7 5 2 2 2 2" xfId="1942" xr:uid="{213D03CB-B0AA-4D6F-8957-31EFE924F8F1}"/>
    <cellStyle name="Normal 7 5 2 2 2 3" xfId="3621" xr:uid="{05031367-C402-4479-957A-728D45F1FD9D}"/>
    <cellStyle name="Normal 7 5 2 2 2 4" xfId="3622" xr:uid="{B9B1EFDB-7F9D-4A7A-8A3D-1B01512421E3}"/>
    <cellStyle name="Normal 7 5 2 2 3" xfId="1943" xr:uid="{FFAE0F70-14B7-43E0-90EB-5E2792101440}"/>
    <cellStyle name="Normal 7 5 2 2 3 2" xfId="3623" xr:uid="{B5369508-B1BF-4A2F-9928-1C73B4F2AA2E}"/>
    <cellStyle name="Normal 7 5 2 2 3 3" xfId="3624" xr:uid="{B448D036-484B-4995-855F-0BD2422A1AE4}"/>
    <cellStyle name="Normal 7 5 2 2 3 4" xfId="3625" xr:uid="{E6B3DB71-5076-41ED-B13D-17D401B0AD4E}"/>
    <cellStyle name="Normal 7 5 2 2 4" xfId="3626" xr:uid="{BE59E1FF-2DC0-4F19-A781-BC520761DE9D}"/>
    <cellStyle name="Normal 7 5 2 2 5" xfId="3627" xr:uid="{5BB93D14-4866-4CE5-9748-A60DC66E06B2}"/>
    <cellStyle name="Normal 7 5 2 2 6" xfId="3628" xr:uid="{372EDB5F-3180-4D26-8791-33123C33FF68}"/>
    <cellStyle name="Normal 7 5 2 3" xfId="739" xr:uid="{80B633C2-BA59-4F92-B9B9-C08A79A4656E}"/>
    <cellStyle name="Normal 7 5 2 3 2" xfId="1944" xr:uid="{0D8D5D1C-0031-49CC-85E6-5A605057FC61}"/>
    <cellStyle name="Normal 7 5 2 3 2 2" xfId="3629" xr:uid="{BA327670-672F-4F8A-81C7-B227C7774E9C}"/>
    <cellStyle name="Normal 7 5 2 3 2 3" xfId="3630" xr:uid="{92E86313-9DEA-4DB5-971E-DE3456DD8273}"/>
    <cellStyle name="Normal 7 5 2 3 2 4" xfId="3631" xr:uid="{C7C4E7CB-7342-41DA-8976-0FA971FAD489}"/>
    <cellStyle name="Normal 7 5 2 3 3" xfId="3632" xr:uid="{07FA9435-4149-4FDB-90B9-1EADB4812796}"/>
    <cellStyle name="Normal 7 5 2 3 4" xfId="3633" xr:uid="{C981D4F7-FD87-4B74-BC5B-22D698D4677B}"/>
    <cellStyle name="Normal 7 5 2 3 5" xfId="3634" xr:uid="{A15D68C9-8C81-496B-B9B7-AFA5B0AC27AA}"/>
    <cellStyle name="Normal 7 5 2 4" xfId="1945" xr:uid="{2312D15E-C2C8-4FB4-9CB6-F28D7819735B}"/>
    <cellStyle name="Normal 7 5 2 4 2" xfId="3635" xr:uid="{AEEABCBA-D146-46A1-A1FD-8F1B63D730AB}"/>
    <cellStyle name="Normal 7 5 2 4 3" xfId="3636" xr:uid="{F313EAB9-8C51-4043-89BD-F6FE6AD6B324}"/>
    <cellStyle name="Normal 7 5 2 4 4" xfId="3637" xr:uid="{3D12C336-5BD1-489A-A3ED-3527B6840EC4}"/>
    <cellStyle name="Normal 7 5 2 5" xfId="3638" xr:uid="{0DF53A7A-ADBE-46D6-87C0-9E419A481AEC}"/>
    <cellStyle name="Normal 7 5 2 5 2" xfId="3639" xr:uid="{A2F8E98F-F7BF-4348-B21D-028604043C8F}"/>
    <cellStyle name="Normal 7 5 2 5 3" xfId="3640" xr:uid="{25D53C88-D283-4C15-8B35-6A9529E64375}"/>
    <cellStyle name="Normal 7 5 2 5 4" xfId="3641" xr:uid="{1ACB36BB-37EB-462A-8799-927FAA85C451}"/>
    <cellStyle name="Normal 7 5 2 6" xfId="3642" xr:uid="{D0E24282-6CAB-4CDA-BCC6-F8F4E6507E68}"/>
    <cellStyle name="Normal 7 5 2 7" xfId="3643" xr:uid="{6D901085-CA82-4ED2-A253-48A0BCB482C1}"/>
    <cellStyle name="Normal 7 5 2 8" xfId="3644" xr:uid="{28BDB426-BF68-469F-A084-B4A33532F1E9}"/>
    <cellStyle name="Normal 7 5 3" xfId="368" xr:uid="{AC7A0F04-B43A-47D7-B354-CBED0EFCFA82}"/>
    <cellStyle name="Normal 7 5 3 2" xfId="740" xr:uid="{78DA6A39-C223-47AF-8590-4A09DBFF2162}"/>
    <cellStyle name="Normal 7 5 3 2 2" xfId="741" xr:uid="{912DD8F4-1640-420B-8357-C65B99C3A2E1}"/>
    <cellStyle name="Normal 7 5 3 2 3" xfId="3645" xr:uid="{3D5FD3C9-C8F3-42B2-8B3B-EE9A754B068C}"/>
    <cellStyle name="Normal 7 5 3 2 4" xfId="3646" xr:uid="{171D7F8E-FAA5-42D5-B455-2B9233DB098D}"/>
    <cellStyle name="Normal 7 5 3 3" xfId="742" xr:uid="{A0A5F52B-6DDB-4187-B660-D6B9714FD71C}"/>
    <cellStyle name="Normal 7 5 3 3 2" xfId="3647" xr:uid="{80EF91AA-1227-4583-8F78-97F974A8AEC3}"/>
    <cellStyle name="Normal 7 5 3 3 3" xfId="3648" xr:uid="{68434F85-286E-4E82-8185-CB7BE2DC5F4D}"/>
    <cellStyle name="Normal 7 5 3 3 4" xfId="3649" xr:uid="{4806C16D-4CAC-4119-B625-3F5AB25403BA}"/>
    <cellStyle name="Normal 7 5 3 4" xfId="3650" xr:uid="{5373F921-631B-4951-BFE9-4C6F9D28424B}"/>
    <cellStyle name="Normal 7 5 3 5" xfId="3651" xr:uid="{9A149BD5-B71A-4124-AF09-CE20A6AA886D}"/>
    <cellStyle name="Normal 7 5 3 6" xfId="3652" xr:uid="{5D0498BF-0A20-40BC-97CC-04108AC71F0F}"/>
    <cellStyle name="Normal 7 5 4" xfId="369" xr:uid="{47C21045-B5D9-43CA-A66A-A4A08CE386B4}"/>
    <cellStyle name="Normal 7 5 4 2" xfId="743" xr:uid="{02AE236A-B835-4DFC-9813-45A2E1E607CE}"/>
    <cellStyle name="Normal 7 5 4 2 2" xfId="3653" xr:uid="{2CF7C219-A3C6-4C36-9449-443CB62C2148}"/>
    <cellStyle name="Normal 7 5 4 2 3" xfId="3654" xr:uid="{159F9B81-4FF9-426E-9EA4-A7F6514DD83F}"/>
    <cellStyle name="Normal 7 5 4 2 4" xfId="3655" xr:uid="{983FFEAA-3D13-4790-8259-E125C53C6866}"/>
    <cellStyle name="Normal 7 5 4 3" xfId="3656" xr:uid="{16F80A2D-C661-4CAB-ACF2-2E11C6B0676D}"/>
    <cellStyle name="Normal 7 5 4 4" xfId="3657" xr:uid="{E9100B1A-3817-48A2-9994-6F57BA8678D4}"/>
    <cellStyle name="Normal 7 5 4 5" xfId="3658" xr:uid="{2A2F09F7-281C-492F-9DDF-5B9C33185B34}"/>
    <cellStyle name="Normal 7 5 5" xfId="744" xr:uid="{0BFBF8D5-F836-4A86-9E13-68C25E41D533}"/>
    <cellStyle name="Normal 7 5 5 2" xfId="3659" xr:uid="{88832024-3B7F-409D-B7F0-112031A499DA}"/>
    <cellStyle name="Normal 7 5 5 3" xfId="3660" xr:uid="{F323286A-3E6E-42D0-8AB5-E619EBDDECA4}"/>
    <cellStyle name="Normal 7 5 5 4" xfId="3661" xr:uid="{586F5E20-528A-42FA-9B73-0676D22864BA}"/>
    <cellStyle name="Normal 7 5 6" xfId="3662" xr:uid="{1B11296A-29EB-440A-AB16-3B48BCC9593F}"/>
    <cellStyle name="Normal 7 5 6 2" xfId="3663" xr:uid="{E5E1C19B-000C-4601-920A-590C22B35F30}"/>
    <cellStyle name="Normal 7 5 6 3" xfId="3664" xr:uid="{C15180D6-A55F-4480-9A45-C0700317529D}"/>
    <cellStyle name="Normal 7 5 6 4" xfId="3665" xr:uid="{07221537-F366-4A58-B85C-5BE16C6E6180}"/>
    <cellStyle name="Normal 7 5 7" xfId="3666" xr:uid="{2BFFF4A8-B637-4EF6-915D-550F86E89C5D}"/>
    <cellStyle name="Normal 7 5 8" xfId="3667" xr:uid="{8BE4B3AA-FD21-486D-B3F1-A1EBF710D24F}"/>
    <cellStyle name="Normal 7 5 9" xfId="3668" xr:uid="{5494A7DD-47CF-44E5-B568-99BACCCAAF49}"/>
    <cellStyle name="Normal 7 6" xfId="145" xr:uid="{D4AE9F59-C277-4662-9878-CC23423E9621}"/>
    <cellStyle name="Normal 7 6 2" xfId="370" xr:uid="{849EDA41-C78A-453B-ADB9-980778B391C1}"/>
    <cellStyle name="Normal 7 6 2 2" xfId="745" xr:uid="{A345566D-4303-4FD6-A9C0-55640801B5F1}"/>
    <cellStyle name="Normal 7 6 2 2 2" xfId="1946" xr:uid="{BD6F312F-FA09-4F5A-BC46-F22DDD3EE50D}"/>
    <cellStyle name="Normal 7 6 2 2 2 2" xfId="1947" xr:uid="{8C748330-F787-464C-AFFC-085FCEE486F2}"/>
    <cellStyle name="Normal 7 6 2 2 3" xfId="1948" xr:uid="{924C368D-45C6-4199-BBAF-CAFBA1E9D18E}"/>
    <cellStyle name="Normal 7 6 2 2 4" xfId="3669" xr:uid="{3B1BBDA3-06C2-4D0D-94CF-207D5398A7CF}"/>
    <cellStyle name="Normal 7 6 2 3" xfId="1949" xr:uid="{371CED2F-8DC9-4C59-B657-79DE97D60306}"/>
    <cellStyle name="Normal 7 6 2 3 2" xfId="1950" xr:uid="{64B00EE2-0839-4D41-9DD0-9F9056E15AF8}"/>
    <cellStyle name="Normal 7 6 2 3 3" xfId="3670" xr:uid="{603D1A9F-791F-4731-AA98-3F439ED41CBE}"/>
    <cellStyle name="Normal 7 6 2 3 4" xfId="3671" xr:uid="{9BB722D4-B7B2-481B-880A-9EE5D900DBEC}"/>
    <cellStyle name="Normal 7 6 2 4" xfId="1951" xr:uid="{D653764F-CBDD-48ED-B0E6-DCA386AC92B8}"/>
    <cellStyle name="Normal 7 6 2 5" xfId="3672" xr:uid="{16619A0B-BB1E-4737-A503-C06B72E53F2A}"/>
    <cellStyle name="Normal 7 6 2 6" xfId="3673" xr:uid="{B353E6EA-FF04-4690-AEEF-948C9589C17A}"/>
    <cellStyle name="Normal 7 6 3" xfId="746" xr:uid="{4758EC22-DE36-4102-BE8A-F4DF068680EA}"/>
    <cellStyle name="Normal 7 6 3 2" xfId="1952" xr:uid="{4FB8E983-6C30-4662-BE7A-D4D6C20DB132}"/>
    <cellStyle name="Normal 7 6 3 2 2" xfId="1953" xr:uid="{41C290BE-9F69-4C48-BC7D-64CC767291EA}"/>
    <cellStyle name="Normal 7 6 3 2 3" xfId="3674" xr:uid="{2CBA80E1-A225-4A65-89F4-1213B103B675}"/>
    <cellStyle name="Normal 7 6 3 2 4" xfId="3675" xr:uid="{48F537C0-DFAA-4048-A523-475F9C0B4A13}"/>
    <cellStyle name="Normal 7 6 3 3" xfId="1954" xr:uid="{3CCFD702-4A15-49A5-8019-A071950FE0D1}"/>
    <cellStyle name="Normal 7 6 3 4" xfId="3676" xr:uid="{B325F042-1C67-47CD-8978-8A20FD2873E5}"/>
    <cellStyle name="Normal 7 6 3 5" xfId="3677" xr:uid="{E7D8CE79-5014-4A98-8B3F-8B88BAA95EB3}"/>
    <cellStyle name="Normal 7 6 4" xfId="1955" xr:uid="{EA7093DE-3968-40DB-BEF6-94737665D1F3}"/>
    <cellStyle name="Normal 7 6 4 2" xfId="1956" xr:uid="{A98D17D0-214E-48DD-9210-36290E861FA5}"/>
    <cellStyle name="Normal 7 6 4 3" xfId="3678" xr:uid="{F36350C7-107C-4FF4-A20D-2E81430251E7}"/>
    <cellStyle name="Normal 7 6 4 4" xfId="3679" xr:uid="{9E0FB8C1-449F-4177-B927-DC30AFBE3F77}"/>
    <cellStyle name="Normal 7 6 5" xfId="1957" xr:uid="{53E9A6C0-50BD-425B-893B-6B1400C5A996}"/>
    <cellStyle name="Normal 7 6 5 2" xfId="3680" xr:uid="{C5FDCD53-9E7E-4C07-8450-3A859281E94C}"/>
    <cellStyle name="Normal 7 6 5 3" xfId="3681" xr:uid="{F72F0153-88E0-4C52-9BD7-B67FF0BD444B}"/>
    <cellStyle name="Normal 7 6 5 4" xfId="3682" xr:uid="{852AD305-3008-48BF-B22B-37EF8CD23616}"/>
    <cellStyle name="Normal 7 6 6" xfId="3683" xr:uid="{7AA8B73D-AC0D-413C-BB5E-19F354BCF601}"/>
    <cellStyle name="Normal 7 6 7" xfId="3684" xr:uid="{F0EA1EEA-7A2C-4E3E-95C7-681CE739C888}"/>
    <cellStyle name="Normal 7 6 8" xfId="3685" xr:uid="{FE953FFC-420D-4BD4-8E8A-37F39CB22310}"/>
    <cellStyle name="Normal 7 7" xfId="371" xr:uid="{0065A6A2-A2A9-450A-9DAA-8C56BD1361B2}"/>
    <cellStyle name="Normal 7 7 2" xfId="747" xr:uid="{E60F60C7-C0FE-4D7A-84E9-BD0D2790C5A9}"/>
    <cellStyle name="Normal 7 7 2 2" xfId="748" xr:uid="{75570B8C-FAEB-4A9F-AD15-17015DCDA451}"/>
    <cellStyle name="Normal 7 7 2 2 2" xfId="1958" xr:uid="{3425A0B5-E710-4C89-9E9C-0D5F4D1D4F90}"/>
    <cellStyle name="Normal 7 7 2 2 3" xfId="3686" xr:uid="{E0C31C9E-3B85-40BF-9C63-71E1A974C4CD}"/>
    <cellStyle name="Normal 7 7 2 2 4" xfId="3687" xr:uid="{9EAD7D7E-6220-4FE0-8E25-34E640E135E5}"/>
    <cellStyle name="Normal 7 7 2 3" xfId="1959" xr:uid="{C8F7E63C-1844-4F32-A099-25595BBEC9BD}"/>
    <cellStyle name="Normal 7 7 2 4" xfId="3688" xr:uid="{E84DCFF1-4CF5-42C4-9C9B-CBCA27B230E6}"/>
    <cellStyle name="Normal 7 7 2 5" xfId="3689" xr:uid="{96198E04-E4DF-4C85-87CF-306771F04D16}"/>
    <cellStyle name="Normal 7 7 3" xfId="749" xr:uid="{3896194A-7254-455A-807D-592EE42C094E}"/>
    <cellStyle name="Normal 7 7 3 2" xfId="1960" xr:uid="{086D82AF-1BC3-4FA9-9CA0-356559B65BB0}"/>
    <cellStyle name="Normal 7 7 3 3" xfId="3690" xr:uid="{5B878678-7B29-4907-BE58-5A94EC659DD9}"/>
    <cellStyle name="Normal 7 7 3 4" xfId="3691" xr:uid="{0CCEFFAB-B556-40B7-92A1-91972FCB46EC}"/>
    <cellStyle name="Normal 7 7 4" xfId="1961" xr:uid="{AE6DFD67-8175-4B63-9FAA-3DD9F86B4011}"/>
    <cellStyle name="Normal 7 7 4 2" xfId="3692" xr:uid="{FD5C2BBA-667D-47DE-A33A-F59DD52DD25D}"/>
    <cellStyle name="Normal 7 7 4 3" xfId="3693" xr:uid="{465E5BAD-810F-441B-B312-C3C7ACADF3D4}"/>
    <cellStyle name="Normal 7 7 4 4" xfId="3694" xr:uid="{571DFA15-487C-4727-9E71-F13C6D45255D}"/>
    <cellStyle name="Normal 7 7 5" xfId="3695" xr:uid="{5AA7897D-96D9-4155-9A61-6BA46E12D2D5}"/>
    <cellStyle name="Normal 7 7 6" xfId="3696" xr:uid="{8F16A2B2-BF97-4D97-B7DC-2C15E4F00322}"/>
    <cellStyle name="Normal 7 7 7" xfId="3697" xr:uid="{A954A0F6-DACA-4074-A42B-CC40D9D2B82A}"/>
    <cellStyle name="Normal 7 8" xfId="372" xr:uid="{D432CC39-9F55-41B9-A60A-9974715556A0}"/>
    <cellStyle name="Normal 7 8 2" xfId="750" xr:uid="{9E449413-9BA8-46E2-BB8C-B9D348F5CB0D}"/>
    <cellStyle name="Normal 7 8 2 2" xfId="1962" xr:uid="{F4D4EE09-CE2C-4C3A-B9D4-60BF5BC452F2}"/>
    <cellStyle name="Normal 7 8 2 3" xfId="3698" xr:uid="{0636E836-FE19-4094-8247-4758904FCCB0}"/>
    <cellStyle name="Normal 7 8 2 4" xfId="3699" xr:uid="{F5FBF799-2505-4DEA-8C49-3717E59455BC}"/>
    <cellStyle name="Normal 7 8 3" xfId="1963" xr:uid="{B0CAC6D5-120D-44A1-9B8B-86006377B856}"/>
    <cellStyle name="Normal 7 8 3 2" xfId="3700" xr:uid="{9E2D2978-907E-4B58-BD7A-589B4EEB8EFD}"/>
    <cellStyle name="Normal 7 8 3 3" xfId="3701" xr:uid="{7DCE7FF7-A24F-4E03-9083-1763FA2BB79E}"/>
    <cellStyle name="Normal 7 8 3 4" xfId="3702" xr:uid="{282908FB-9CDB-4C25-BB4E-F17319B803DD}"/>
    <cellStyle name="Normal 7 8 4" xfId="3703" xr:uid="{1C0AC7EB-65FB-4E3D-9EAE-549C8EC700C3}"/>
    <cellStyle name="Normal 7 8 5" xfId="3704" xr:uid="{FE48A5C8-6611-4C76-AAF0-CCE4B1AA7D0B}"/>
    <cellStyle name="Normal 7 8 6" xfId="3705" xr:uid="{81B806DF-15E9-4323-AEE0-AAE0CD8D3EF1}"/>
    <cellStyle name="Normal 7 9" xfId="373" xr:uid="{FF241904-A0BA-474D-A3C4-E87D371B83BF}"/>
    <cellStyle name="Normal 7 9 2" xfId="1964" xr:uid="{86B16DF0-0294-464A-99EE-233C11DB4B96}"/>
    <cellStyle name="Normal 7 9 2 2" xfId="3706" xr:uid="{9796773B-9B03-41D2-BAC9-49F69597C524}"/>
    <cellStyle name="Normal 7 9 2 2 2" xfId="4408" xr:uid="{17D381C4-4824-408C-83C6-C83CFB7DBACC}"/>
    <cellStyle name="Normal 7 9 2 2 3" xfId="4687" xr:uid="{F2A18C58-71C3-4C43-ADE5-E1A50447B914}"/>
    <cellStyle name="Normal 7 9 2 3" xfId="3707" xr:uid="{002A67F8-C3A3-4560-BE49-BD168EC8C4E2}"/>
    <cellStyle name="Normal 7 9 2 4" xfId="3708" xr:uid="{D4C94EDE-3C52-470B-86FD-DB06FB5FF403}"/>
    <cellStyle name="Normal 7 9 3" xfId="3709" xr:uid="{58814454-F060-4308-82A0-219A2B17B06D}"/>
    <cellStyle name="Normal 7 9 3 2" xfId="5342" xr:uid="{2DF0760D-7B18-4347-B901-00100FB494C1}"/>
    <cellStyle name="Normal 7 9 4" xfId="3710" xr:uid="{C38A41F0-5B52-4401-BE68-DCF28186ED80}"/>
    <cellStyle name="Normal 7 9 4 2" xfId="4578" xr:uid="{D8685BD0-F456-4E7F-8AAA-C36EB7054E4B}"/>
    <cellStyle name="Normal 7 9 4 3" xfId="4688" xr:uid="{F403B049-7D9C-4BDD-9E01-D565C8B4746E}"/>
    <cellStyle name="Normal 7 9 4 4" xfId="4607" xr:uid="{25B0325A-201F-47A9-B4DF-F36E315C38D6}"/>
    <cellStyle name="Normal 7 9 5" xfId="3711" xr:uid="{A0C12EDC-3D09-4D99-8DEB-FDE196418870}"/>
    <cellStyle name="Normal 8" xfId="146" xr:uid="{EAF83C85-9F56-4A6A-976C-58FC47D236A1}"/>
    <cellStyle name="Normal 8 10" xfId="1965" xr:uid="{60C0BD7D-50C1-4247-BBFA-24AA16F3CD41}"/>
    <cellStyle name="Normal 8 10 2" xfId="3712" xr:uid="{999CF959-CCD1-4453-AF14-5588537D8120}"/>
    <cellStyle name="Normal 8 10 3" xfId="3713" xr:uid="{14094DF9-11AA-4283-A120-60C884EFFA25}"/>
    <cellStyle name="Normal 8 10 4" xfId="3714" xr:uid="{3B2142C7-A137-4807-BD5F-E92E5ACF89F2}"/>
    <cellStyle name="Normal 8 11" xfId="3715" xr:uid="{F6997FC7-02D9-4328-8F42-D0112CE4065B}"/>
    <cellStyle name="Normal 8 11 2" xfId="3716" xr:uid="{887264F0-37FD-428E-B7DC-E309481012A7}"/>
    <cellStyle name="Normal 8 11 3" xfId="3717" xr:uid="{8F4430FE-9573-426C-9A84-78E780D99EE2}"/>
    <cellStyle name="Normal 8 11 4" xfId="3718" xr:uid="{91181B91-CE07-4DA2-8F94-E1E993AA012F}"/>
    <cellStyle name="Normal 8 12" xfId="3719" xr:uid="{10AE9083-E22A-4AFD-BBF5-6C0C8026813D}"/>
    <cellStyle name="Normal 8 12 2" xfId="3720" xr:uid="{700153AA-F249-472A-8B07-9435B1C0AE23}"/>
    <cellStyle name="Normal 8 13" xfId="3721" xr:uid="{3A7B1850-2712-41BE-957C-45EE3099EC49}"/>
    <cellStyle name="Normal 8 14" xfId="3722" xr:uid="{D0433A23-4AFC-4C0D-98F5-9D3677DB2F78}"/>
    <cellStyle name="Normal 8 15" xfId="3723" xr:uid="{BA121875-9058-4D10-B285-FBB98E164246}"/>
    <cellStyle name="Normal 8 2" xfId="147" xr:uid="{CBC23EFD-1653-481A-BF1D-49926483BD0E}"/>
    <cellStyle name="Normal 8 2 10" xfId="3724" xr:uid="{83976D31-42A0-45D0-ADD3-D2E07567AA86}"/>
    <cellStyle name="Normal 8 2 11" xfId="3725" xr:uid="{4A30774C-AE12-4E46-ABB5-A2B33C8BC861}"/>
    <cellStyle name="Normal 8 2 2" xfId="148" xr:uid="{71EDC8F7-3662-4433-A4D7-8B9CADF2E0E4}"/>
    <cellStyle name="Normal 8 2 2 2" xfId="149" xr:uid="{88FB1FE3-6CDC-4AAB-AF9D-FC5C8A649736}"/>
    <cellStyle name="Normal 8 2 2 2 2" xfId="374" xr:uid="{A3B191E8-0816-4FDA-A400-3B5E27E66E17}"/>
    <cellStyle name="Normal 8 2 2 2 2 2" xfId="751" xr:uid="{2FF82E27-363C-44C9-BC0E-03F9F8B2AD77}"/>
    <cellStyle name="Normal 8 2 2 2 2 2 2" xfId="752" xr:uid="{270D1FA1-9A7B-4F0B-995C-E9000299AB35}"/>
    <cellStyle name="Normal 8 2 2 2 2 2 2 2" xfId="1966" xr:uid="{4668D81C-3D95-40D9-8AC2-B7B42860B845}"/>
    <cellStyle name="Normal 8 2 2 2 2 2 2 2 2" xfId="1967" xr:uid="{BF5AF7FC-FA8A-433F-A418-7C006CD37307}"/>
    <cellStyle name="Normal 8 2 2 2 2 2 2 3" xfId="1968" xr:uid="{73DF88EB-5135-4ACF-BBB1-3017F93FB2BB}"/>
    <cellStyle name="Normal 8 2 2 2 2 2 3" xfId="1969" xr:uid="{4CBEA867-CF5A-4AC1-B8F1-6ED096EF1F8B}"/>
    <cellStyle name="Normal 8 2 2 2 2 2 3 2" xfId="1970" xr:uid="{E9B15193-581B-4C0B-B8FA-A38A620B92B0}"/>
    <cellStyle name="Normal 8 2 2 2 2 2 4" xfId="1971" xr:uid="{8695D187-9B7E-42A3-B7FC-4509E29825C4}"/>
    <cellStyle name="Normal 8 2 2 2 2 3" xfId="753" xr:uid="{0277A308-86A1-4486-A97F-033F5AC22ADD}"/>
    <cellStyle name="Normal 8 2 2 2 2 3 2" xfId="1972" xr:uid="{64518D5B-396A-406B-9087-CB7D87D23E36}"/>
    <cellStyle name="Normal 8 2 2 2 2 3 2 2" xfId="1973" xr:uid="{7745950A-D123-4F9A-A792-E0B9BA366858}"/>
    <cellStyle name="Normal 8 2 2 2 2 3 3" xfId="1974" xr:uid="{E581BCBB-4FAD-425F-9092-2C9012D67B6A}"/>
    <cellStyle name="Normal 8 2 2 2 2 3 4" xfId="3726" xr:uid="{878266AE-6D7C-4C88-AE86-3A40B9B9F9C8}"/>
    <cellStyle name="Normal 8 2 2 2 2 4" xfId="1975" xr:uid="{07340C8B-A002-477E-9022-940A907CD5B7}"/>
    <cellStyle name="Normal 8 2 2 2 2 4 2" xfId="1976" xr:uid="{96B1FA91-5694-4781-B48D-E6ED5D7DA162}"/>
    <cellStyle name="Normal 8 2 2 2 2 5" xfId="1977" xr:uid="{58CE67DA-DAC0-4C9B-A685-EE3BCBD8F460}"/>
    <cellStyle name="Normal 8 2 2 2 2 6" xfId="3727" xr:uid="{F7C66A7E-D727-4B30-97E6-AB16F7E46B04}"/>
    <cellStyle name="Normal 8 2 2 2 3" xfId="375" xr:uid="{05239FC1-B188-42FD-911D-40B103526FB9}"/>
    <cellStyle name="Normal 8 2 2 2 3 2" xfId="754" xr:uid="{8537BB3A-9013-4C92-8D3C-31C340A42F33}"/>
    <cellStyle name="Normal 8 2 2 2 3 2 2" xfId="755" xr:uid="{63B05266-6525-4240-A94E-0349302C949B}"/>
    <cellStyle name="Normal 8 2 2 2 3 2 2 2" xfId="1978" xr:uid="{A0439E97-BE7B-4725-88C3-F6B80C9B7AB6}"/>
    <cellStyle name="Normal 8 2 2 2 3 2 2 2 2" xfId="1979" xr:uid="{42E9CD63-3178-486E-9964-D5CA0C006AC9}"/>
    <cellStyle name="Normal 8 2 2 2 3 2 2 3" xfId="1980" xr:uid="{F41256C4-07D0-4C99-970E-090F554469DD}"/>
    <cellStyle name="Normal 8 2 2 2 3 2 3" xfId="1981" xr:uid="{A14BF343-C025-4D1F-8B41-566CDFF107E0}"/>
    <cellStyle name="Normal 8 2 2 2 3 2 3 2" xfId="1982" xr:uid="{10401CC8-F9E0-4116-B504-E3E50A38C4B9}"/>
    <cellStyle name="Normal 8 2 2 2 3 2 4" xfId="1983" xr:uid="{042DF2D8-2A8A-4495-B9FF-24AD6F6C6637}"/>
    <cellStyle name="Normal 8 2 2 2 3 3" xfId="756" xr:uid="{270C3A3C-8B8C-4D7B-B9EA-955C729862EA}"/>
    <cellStyle name="Normal 8 2 2 2 3 3 2" xfId="1984" xr:uid="{EFA27032-9C88-4284-B6BA-2ECFAD9B483F}"/>
    <cellStyle name="Normal 8 2 2 2 3 3 2 2" xfId="1985" xr:uid="{9E056233-ADF5-4011-8D4D-B69336D65428}"/>
    <cellStyle name="Normal 8 2 2 2 3 3 3" xfId="1986" xr:uid="{781936BC-3C2F-405C-996D-CA2E37D66337}"/>
    <cellStyle name="Normal 8 2 2 2 3 4" xfId="1987" xr:uid="{76B8C690-9869-4F2F-BBA4-FBAC8180DA17}"/>
    <cellStyle name="Normal 8 2 2 2 3 4 2" xfId="1988" xr:uid="{96CE38EA-D6F1-45F9-B2F0-FBD8CC77817F}"/>
    <cellStyle name="Normal 8 2 2 2 3 5" xfId="1989" xr:uid="{04F30677-67D5-4D71-AE2E-3C27D007E832}"/>
    <cellStyle name="Normal 8 2 2 2 4" xfId="757" xr:uid="{E8F2C614-0E0A-4990-BBB7-193013FE8EBC}"/>
    <cellStyle name="Normal 8 2 2 2 4 2" xfId="758" xr:uid="{93661C2A-25F7-403D-9E84-2D975249415D}"/>
    <cellStyle name="Normal 8 2 2 2 4 2 2" xfId="1990" xr:uid="{62059F7B-03C8-45C6-87E3-C703E8CECFC5}"/>
    <cellStyle name="Normal 8 2 2 2 4 2 2 2" xfId="1991" xr:uid="{E5FCCF18-18E1-4D53-B6EF-5AF1C830FF94}"/>
    <cellStyle name="Normal 8 2 2 2 4 2 3" xfId="1992" xr:uid="{40863338-4B21-4DC4-986C-DC2B2F7C8A50}"/>
    <cellStyle name="Normal 8 2 2 2 4 3" xfId="1993" xr:uid="{2368F525-172E-4A22-8D1F-0BDE02774114}"/>
    <cellStyle name="Normal 8 2 2 2 4 3 2" xfId="1994" xr:uid="{919D833B-A6BF-498C-8EBF-C05E7952DB1E}"/>
    <cellStyle name="Normal 8 2 2 2 4 4" xfId="1995" xr:uid="{0E55F9D7-2574-4822-8B15-78EE908E9B88}"/>
    <cellStyle name="Normal 8 2 2 2 5" xfId="759" xr:uid="{47623116-E2A0-4435-98BC-F3E51435DBDC}"/>
    <cellStyle name="Normal 8 2 2 2 5 2" xfId="1996" xr:uid="{09EEE4A5-6059-4EA9-B427-C1FCD5B4537A}"/>
    <cellStyle name="Normal 8 2 2 2 5 2 2" xfId="1997" xr:uid="{6D281071-F207-4477-94A7-F705FE7BBB80}"/>
    <cellStyle name="Normal 8 2 2 2 5 3" xfId="1998" xr:uid="{4235835C-4AEC-430E-B9BA-3F91969797BB}"/>
    <cellStyle name="Normal 8 2 2 2 5 4" xfId="3728" xr:uid="{9CE74617-8B01-4D12-9FBD-DBE75E7594E1}"/>
    <cellStyle name="Normal 8 2 2 2 6" xfId="1999" xr:uid="{57D4274F-2B03-4A57-8A59-0CA9F99B2A3D}"/>
    <cellStyle name="Normal 8 2 2 2 6 2" xfId="2000" xr:uid="{E95C80D3-C6E1-44AF-9EA9-F37CE5BB841E}"/>
    <cellStyle name="Normal 8 2 2 2 7" xfId="2001" xr:uid="{E9112DFF-60A5-4DCF-8608-8AE88E9A075B}"/>
    <cellStyle name="Normal 8 2 2 2 8" xfId="3729" xr:uid="{EEB70D9D-D204-4227-8781-410DF6FFBFF5}"/>
    <cellStyle name="Normal 8 2 2 3" xfId="376" xr:uid="{EDF87AAA-7CC0-4F34-A80F-F361D6722ECA}"/>
    <cellStyle name="Normal 8 2 2 3 2" xfId="760" xr:uid="{5D2203FB-A3DD-4104-8034-93F7F057E6E4}"/>
    <cellStyle name="Normal 8 2 2 3 2 2" xfId="761" xr:uid="{BB0A99B4-768E-41E4-B88F-3EA5500BE3C6}"/>
    <cellStyle name="Normal 8 2 2 3 2 2 2" xfId="2002" xr:uid="{40E6A1C9-735D-4D94-8412-5D1112B5451E}"/>
    <cellStyle name="Normal 8 2 2 3 2 2 2 2" xfId="2003" xr:uid="{CEACD6C4-98EE-4413-AF79-E4AA8AA31B60}"/>
    <cellStyle name="Normal 8 2 2 3 2 2 3" xfId="2004" xr:uid="{E51BB7F8-CA5F-4203-9C07-2323FB3A8C3B}"/>
    <cellStyle name="Normal 8 2 2 3 2 3" xfId="2005" xr:uid="{150BA22F-772F-4831-B11A-35F88DFD945F}"/>
    <cellStyle name="Normal 8 2 2 3 2 3 2" xfId="2006" xr:uid="{E53AB144-E6A5-410E-8334-A357EB8E2955}"/>
    <cellStyle name="Normal 8 2 2 3 2 4" xfId="2007" xr:uid="{8E2810EA-5DED-4A43-BDB4-342D2DEC3F7B}"/>
    <cellStyle name="Normal 8 2 2 3 3" xfId="762" xr:uid="{2AC6245F-47B9-49F3-B229-0CAC2C678D54}"/>
    <cellStyle name="Normal 8 2 2 3 3 2" xfId="2008" xr:uid="{4023F1F4-52EB-45F2-8E28-8BD5E1D7C4CE}"/>
    <cellStyle name="Normal 8 2 2 3 3 2 2" xfId="2009" xr:uid="{E3C24F15-02EE-47B6-A8B8-50E99C9E7ECE}"/>
    <cellStyle name="Normal 8 2 2 3 3 3" xfId="2010" xr:uid="{2E9E132A-8EC9-4E54-9E19-297DB20E7136}"/>
    <cellStyle name="Normal 8 2 2 3 3 4" xfId="3730" xr:uid="{8944E76A-5973-4DE7-8714-0C4996898DE6}"/>
    <cellStyle name="Normal 8 2 2 3 4" xfId="2011" xr:uid="{ED75D7D6-D128-4434-BCE9-046604FD102B}"/>
    <cellStyle name="Normal 8 2 2 3 4 2" xfId="2012" xr:uid="{382CA434-CFC5-427C-B7C5-837CE0B89C80}"/>
    <cellStyle name="Normal 8 2 2 3 5" xfId="2013" xr:uid="{C0FC57E6-D500-4513-84A8-AA7E9DF1FAAC}"/>
    <cellStyle name="Normal 8 2 2 3 6" xfId="3731" xr:uid="{0D9CB546-E0CD-4402-9B19-91C70F751418}"/>
    <cellStyle name="Normal 8 2 2 4" xfId="377" xr:uid="{8C574383-5F3B-4649-B612-6AC4D1391A00}"/>
    <cellStyle name="Normal 8 2 2 4 2" xfId="763" xr:uid="{BEB53AC5-5845-4704-BDC6-CC121430FD6B}"/>
    <cellStyle name="Normal 8 2 2 4 2 2" xfId="764" xr:uid="{82C1FF2B-0918-4D94-9A69-5F8681AB8376}"/>
    <cellStyle name="Normal 8 2 2 4 2 2 2" xfId="2014" xr:uid="{B9325331-29D9-44EF-9951-EB0563F7F10A}"/>
    <cellStyle name="Normal 8 2 2 4 2 2 2 2" xfId="2015" xr:uid="{B4A47F8C-5583-422A-BC5A-822873F71684}"/>
    <cellStyle name="Normal 8 2 2 4 2 2 3" xfId="2016" xr:uid="{FC23AEA7-16DB-4258-9866-259BCA7AC504}"/>
    <cellStyle name="Normal 8 2 2 4 2 3" xfId="2017" xr:uid="{FCB584DB-33D8-4017-B6A4-B160944B021D}"/>
    <cellStyle name="Normal 8 2 2 4 2 3 2" xfId="2018" xr:uid="{1D35854C-BAE4-46B4-BBCB-EF295B0777CE}"/>
    <cellStyle name="Normal 8 2 2 4 2 4" xfId="2019" xr:uid="{C00B35B1-26AD-4777-A2B6-88B85AE534D9}"/>
    <cellStyle name="Normal 8 2 2 4 3" xfId="765" xr:uid="{03A3937E-9E23-47F1-B71D-C603D45E7814}"/>
    <cellStyle name="Normal 8 2 2 4 3 2" xfId="2020" xr:uid="{4D9CED12-43BB-4C24-9807-53C5E8E2690B}"/>
    <cellStyle name="Normal 8 2 2 4 3 2 2" xfId="2021" xr:uid="{0190D08C-8FBF-4A40-BA34-90E86BD86B4A}"/>
    <cellStyle name="Normal 8 2 2 4 3 3" xfId="2022" xr:uid="{2CB1B838-CC84-4E4E-B019-DD6C3E780E07}"/>
    <cellStyle name="Normal 8 2 2 4 4" xfId="2023" xr:uid="{F86C3120-89A8-445F-927E-610F0D8BECD3}"/>
    <cellStyle name="Normal 8 2 2 4 4 2" xfId="2024" xr:uid="{927EEB42-606B-4FB0-977E-A3603A52E953}"/>
    <cellStyle name="Normal 8 2 2 4 5" xfId="2025" xr:uid="{010DBFD7-247F-4B15-A52A-605F9C3241FF}"/>
    <cellStyle name="Normal 8 2 2 5" xfId="378" xr:uid="{94DF0B48-CA0A-456C-89BF-5DF828975F12}"/>
    <cellStyle name="Normal 8 2 2 5 2" xfId="766" xr:uid="{88E412F3-AF00-4A6F-815F-F5351F500468}"/>
    <cellStyle name="Normal 8 2 2 5 2 2" xfId="2026" xr:uid="{4486A6B7-82C4-48EE-BE5F-540E6ED0F49F}"/>
    <cellStyle name="Normal 8 2 2 5 2 2 2" xfId="2027" xr:uid="{B772575A-1E87-4F68-A4FB-12C4B83D1C72}"/>
    <cellStyle name="Normal 8 2 2 5 2 3" xfId="2028" xr:uid="{C737EA1B-5AA3-4E95-AD6E-DE5C55AA243E}"/>
    <cellStyle name="Normal 8 2 2 5 3" xfId="2029" xr:uid="{4336286B-920A-4EB6-A294-9195F7ED56F7}"/>
    <cellStyle name="Normal 8 2 2 5 3 2" xfId="2030" xr:uid="{5CADF92D-2BF5-46DC-B940-46AB2E327D88}"/>
    <cellStyle name="Normal 8 2 2 5 4" xfId="2031" xr:uid="{4A9CFC40-91FE-4D48-934A-77F09AE66459}"/>
    <cellStyle name="Normal 8 2 2 6" xfId="767" xr:uid="{DE688AC5-4B91-4F72-A380-3010B34C8D4B}"/>
    <cellStyle name="Normal 8 2 2 6 2" xfId="2032" xr:uid="{09B4F94E-1C0E-4F8E-9D3A-29F3BB6B19BF}"/>
    <cellStyle name="Normal 8 2 2 6 2 2" xfId="2033" xr:uid="{AAE30E1E-53FB-4B7F-B180-2E9E72A3D555}"/>
    <cellStyle name="Normal 8 2 2 6 3" xfId="2034" xr:uid="{AA9917C8-4E18-4963-9B46-A67B165050C0}"/>
    <cellStyle name="Normal 8 2 2 6 4" xfId="3732" xr:uid="{5D76A05C-B145-42EF-AC65-5B8B430E5334}"/>
    <cellStyle name="Normal 8 2 2 7" xfId="2035" xr:uid="{D56D0460-ECA9-497E-BFF1-FA39A6BECB01}"/>
    <cellStyle name="Normal 8 2 2 7 2" xfId="2036" xr:uid="{EA6C9000-FD29-4082-911F-54CAA62E5286}"/>
    <cellStyle name="Normal 8 2 2 8" xfId="2037" xr:uid="{E3020B55-E237-417A-ABEF-034383E1C442}"/>
    <cellStyle name="Normal 8 2 2 9" xfId="3733" xr:uid="{5C80F81B-8253-49D5-9F3C-49A703CFC43D}"/>
    <cellStyle name="Normal 8 2 3" xfId="150" xr:uid="{41332A57-DDE4-45C5-BEBE-D9E768817836}"/>
    <cellStyle name="Normal 8 2 3 2" xfId="151" xr:uid="{2A8DC1EE-3C12-4901-B999-C3F69C980F66}"/>
    <cellStyle name="Normal 8 2 3 2 2" xfId="768" xr:uid="{70AE4718-0E5D-432F-B862-37A4F00A5C39}"/>
    <cellStyle name="Normal 8 2 3 2 2 2" xfId="769" xr:uid="{CFEB30D2-F5BF-4EBC-AE86-14A8501A88CB}"/>
    <cellStyle name="Normal 8 2 3 2 2 2 2" xfId="2038" xr:uid="{6C5208C5-CFE1-40B6-BDE8-3601D4149E47}"/>
    <cellStyle name="Normal 8 2 3 2 2 2 2 2" xfId="2039" xr:uid="{7FC82313-5FA4-4F16-8447-AE07897FA16F}"/>
    <cellStyle name="Normal 8 2 3 2 2 2 3" xfId="2040" xr:uid="{3242F33C-966B-4687-9D6A-FB56BAFCF5D3}"/>
    <cellStyle name="Normal 8 2 3 2 2 3" xfId="2041" xr:uid="{8BAA8AE9-2C70-4CE4-B22F-A79297F64372}"/>
    <cellStyle name="Normal 8 2 3 2 2 3 2" xfId="2042" xr:uid="{58ECB2AD-2145-468F-891E-F9C026AB0EFF}"/>
    <cellStyle name="Normal 8 2 3 2 2 4" xfId="2043" xr:uid="{AD4FC15D-C697-4FA4-AA50-4A17C6A347D0}"/>
    <cellStyle name="Normal 8 2 3 2 3" xfId="770" xr:uid="{DDDE5A19-2350-4139-AA7F-93E4AC30529D}"/>
    <cellStyle name="Normal 8 2 3 2 3 2" xfId="2044" xr:uid="{12BC9C38-77C8-42B2-8601-44F72AB90CE1}"/>
    <cellStyle name="Normal 8 2 3 2 3 2 2" xfId="2045" xr:uid="{ED3B3266-E38F-46D1-AC04-2349B882554D}"/>
    <cellStyle name="Normal 8 2 3 2 3 3" xfId="2046" xr:uid="{452B3BDB-A37D-48AD-933B-7C74E630BB6F}"/>
    <cellStyle name="Normal 8 2 3 2 3 4" xfId="3734" xr:uid="{202F907A-33AF-4BE8-A1E8-F908999DC2AD}"/>
    <cellStyle name="Normal 8 2 3 2 4" xfId="2047" xr:uid="{1750F708-6ED2-4B26-8945-B635E725779C}"/>
    <cellStyle name="Normal 8 2 3 2 4 2" xfId="2048" xr:uid="{EB2DF8D4-8D70-4894-B9A6-43457B970920}"/>
    <cellStyle name="Normal 8 2 3 2 5" xfId="2049" xr:uid="{6D037DB2-19A9-4806-B644-D07ED7C302CB}"/>
    <cellStyle name="Normal 8 2 3 2 6" xfId="3735" xr:uid="{E69C2C2D-70B5-4396-9E16-BF6F2D0EF187}"/>
    <cellStyle name="Normal 8 2 3 3" xfId="379" xr:uid="{23926404-BD3C-447C-9D41-9E567B66B963}"/>
    <cellStyle name="Normal 8 2 3 3 2" xfId="771" xr:uid="{3031628E-0814-40E3-B264-A92C300E9F4A}"/>
    <cellStyle name="Normal 8 2 3 3 2 2" xfId="772" xr:uid="{F85644F0-EE25-4CCD-8856-645AC01AC090}"/>
    <cellStyle name="Normal 8 2 3 3 2 2 2" xfId="2050" xr:uid="{58A50B3D-5D2A-4B87-A3FB-B64A1CF4D399}"/>
    <cellStyle name="Normal 8 2 3 3 2 2 2 2" xfId="2051" xr:uid="{4621F93B-81EA-4D6D-96F9-6FDE006C2444}"/>
    <cellStyle name="Normal 8 2 3 3 2 2 3" xfId="2052" xr:uid="{21001AA0-44FB-4207-AB64-517CCE562910}"/>
    <cellStyle name="Normal 8 2 3 3 2 3" xfId="2053" xr:uid="{13D080EC-A11D-4BFE-AFFA-A3E892F1964B}"/>
    <cellStyle name="Normal 8 2 3 3 2 3 2" xfId="2054" xr:uid="{316BBC17-8CEB-444E-BAAC-2CD0F814A89F}"/>
    <cellStyle name="Normal 8 2 3 3 2 4" xfId="2055" xr:uid="{EC52ACC5-39E1-4CC1-9835-82AE88FC650D}"/>
    <cellStyle name="Normal 8 2 3 3 3" xfId="773" xr:uid="{8BB1B7DF-78FB-409E-B13D-14786C99DE1C}"/>
    <cellStyle name="Normal 8 2 3 3 3 2" xfId="2056" xr:uid="{FA89EDE0-4019-4085-BFE0-8DBFD49D2B4A}"/>
    <cellStyle name="Normal 8 2 3 3 3 2 2" xfId="2057" xr:uid="{28C1D14D-6785-4511-A16C-279D2364E694}"/>
    <cellStyle name="Normal 8 2 3 3 3 3" xfId="2058" xr:uid="{26B300A7-3830-4D89-B20E-52738F239C48}"/>
    <cellStyle name="Normal 8 2 3 3 4" xfId="2059" xr:uid="{3768A253-3AD0-47AB-B9DA-B420082B55D9}"/>
    <cellStyle name="Normal 8 2 3 3 4 2" xfId="2060" xr:uid="{39F7559C-7A64-42FF-82B1-5448E6AE13A7}"/>
    <cellStyle name="Normal 8 2 3 3 5" xfId="2061" xr:uid="{6BEC7D12-3D9F-4344-A2A8-8B5C64941473}"/>
    <cellStyle name="Normal 8 2 3 4" xfId="380" xr:uid="{354C95A2-2621-4B14-9D2A-D70B9B22D38E}"/>
    <cellStyle name="Normal 8 2 3 4 2" xfId="774" xr:uid="{B832B33B-BB7F-4C6C-B893-9094139632B5}"/>
    <cellStyle name="Normal 8 2 3 4 2 2" xfId="2062" xr:uid="{968D1521-D7CD-49EB-A3FF-C06694CE53F1}"/>
    <cellStyle name="Normal 8 2 3 4 2 2 2" xfId="2063" xr:uid="{ADA90293-09D2-4511-A37B-7AB93A20A649}"/>
    <cellStyle name="Normal 8 2 3 4 2 3" xfId="2064" xr:uid="{A68DC71D-1C0B-4DC6-8114-7D3E901121C1}"/>
    <cellStyle name="Normal 8 2 3 4 3" xfId="2065" xr:uid="{557935CC-D174-4CDA-B5FA-3980A2E644CD}"/>
    <cellStyle name="Normal 8 2 3 4 3 2" xfId="2066" xr:uid="{132F7782-5237-4C2B-A495-B56B7BBC1E70}"/>
    <cellStyle name="Normal 8 2 3 4 4" xfId="2067" xr:uid="{3B6E35F4-4F3F-4B14-8158-9F2D2405047D}"/>
    <cellStyle name="Normal 8 2 3 5" xfId="775" xr:uid="{845C24C7-A02B-494B-A952-FD9E3532D353}"/>
    <cellStyle name="Normal 8 2 3 5 2" xfId="2068" xr:uid="{9296324F-D756-4273-B958-B4221FCF2F90}"/>
    <cellStyle name="Normal 8 2 3 5 2 2" xfId="2069" xr:uid="{F49DFD44-6F4C-49FD-B073-49D6DA6F9894}"/>
    <cellStyle name="Normal 8 2 3 5 3" xfId="2070" xr:uid="{25AA9203-0963-4800-8ED4-8756F849095F}"/>
    <cellStyle name="Normal 8 2 3 5 4" xfId="3736" xr:uid="{55F36FC6-560A-4C82-9F7D-195DFDE9A791}"/>
    <cellStyle name="Normal 8 2 3 6" xfId="2071" xr:uid="{8AD987D0-84CE-44A2-8756-73FA53C63CD5}"/>
    <cellStyle name="Normal 8 2 3 6 2" xfId="2072" xr:uid="{AED68545-B745-4EE7-B32F-5B05870129E1}"/>
    <cellStyle name="Normal 8 2 3 7" xfId="2073" xr:uid="{E7DFC520-41A7-423E-B32E-FAAB215F8136}"/>
    <cellStyle name="Normal 8 2 3 8" xfId="3737" xr:uid="{2ACA3936-C971-45EB-89ED-740C3DD96046}"/>
    <cellStyle name="Normal 8 2 4" xfId="152" xr:uid="{CB11EBC7-97BD-4827-8FE9-EC551D5BC22D}"/>
    <cellStyle name="Normal 8 2 4 2" xfId="449" xr:uid="{E44C7821-9155-4498-9990-82E93E17302B}"/>
    <cellStyle name="Normal 8 2 4 2 2" xfId="776" xr:uid="{E8160714-7FF9-467A-93B3-6EFFDD84B4BD}"/>
    <cellStyle name="Normal 8 2 4 2 2 2" xfId="2074" xr:uid="{9E4A1B75-4EFA-4DBC-BA92-9C4FA4EB87EE}"/>
    <cellStyle name="Normal 8 2 4 2 2 2 2" xfId="2075" xr:uid="{DE02E12F-FFD7-4F73-B3D2-C64FF4787443}"/>
    <cellStyle name="Normal 8 2 4 2 2 3" xfId="2076" xr:uid="{3207A3AC-097F-44BA-A9D5-DAA010C00825}"/>
    <cellStyle name="Normal 8 2 4 2 2 4" xfId="3738" xr:uid="{E5630194-A3AB-4C24-81C2-B5C3F2DF5D23}"/>
    <cellStyle name="Normal 8 2 4 2 3" xfId="2077" xr:uid="{D98E1B27-9BC5-4433-9EDC-8591EA405F08}"/>
    <cellStyle name="Normal 8 2 4 2 3 2" xfId="2078" xr:uid="{2F3C31C6-4CE2-4EE9-A543-CFA2E281C9C2}"/>
    <cellStyle name="Normal 8 2 4 2 4" xfId="2079" xr:uid="{825249A6-94D6-4B17-8EF8-2B5E2B408AC8}"/>
    <cellStyle name="Normal 8 2 4 2 5" xfId="3739" xr:uid="{D0A5DCD0-32D1-4441-A1E0-E01E29DA55C2}"/>
    <cellStyle name="Normal 8 2 4 3" xfId="777" xr:uid="{DAB70FD4-94B0-4A45-B12D-675943CBA59E}"/>
    <cellStyle name="Normal 8 2 4 3 2" xfId="2080" xr:uid="{52FE20F7-88E8-4A5E-882A-3DDC0C1022ED}"/>
    <cellStyle name="Normal 8 2 4 3 2 2" xfId="2081" xr:uid="{B24FC53D-A816-4935-AB78-F251692BA257}"/>
    <cellStyle name="Normal 8 2 4 3 3" xfId="2082" xr:uid="{263C8746-B4D2-46B6-9968-9CF57E5BDD43}"/>
    <cellStyle name="Normal 8 2 4 3 4" xfId="3740" xr:uid="{F3D69ED4-EAE7-451A-8C78-FD2C2E94AD4C}"/>
    <cellStyle name="Normal 8 2 4 4" xfId="2083" xr:uid="{C1CFBB8E-6815-45B9-9F69-A874152C010E}"/>
    <cellStyle name="Normal 8 2 4 4 2" xfId="2084" xr:uid="{598833A4-E6BA-4B8D-A829-DA30178E83F3}"/>
    <cellStyle name="Normal 8 2 4 4 3" xfId="3741" xr:uid="{E66C647D-E449-49B2-B868-C8AE4699D372}"/>
    <cellStyle name="Normal 8 2 4 4 4" xfId="3742" xr:uid="{97987BC4-7CA7-4ABE-A165-4EADD6D8C266}"/>
    <cellStyle name="Normal 8 2 4 5" xfId="2085" xr:uid="{D3A1C3C8-44AC-4A75-A3FA-0B93DA232D80}"/>
    <cellStyle name="Normal 8 2 4 6" xfId="3743" xr:uid="{18489F87-C26B-41D5-A6A1-A6DAFA49880F}"/>
    <cellStyle name="Normal 8 2 4 7" xfId="3744" xr:uid="{ED27C3C8-C69C-495B-80F6-73D2148E05B8}"/>
    <cellStyle name="Normal 8 2 5" xfId="381" xr:uid="{B69C588C-5724-4133-832D-7687A5AE3360}"/>
    <cellStyle name="Normal 8 2 5 2" xfId="778" xr:uid="{B29DD4D8-B048-43A6-9663-3714D0C00BE9}"/>
    <cellStyle name="Normal 8 2 5 2 2" xfId="779" xr:uid="{41C5C952-750F-4CC7-A827-BB75170C86A5}"/>
    <cellStyle name="Normal 8 2 5 2 2 2" xfId="2086" xr:uid="{5FC039E6-FE5D-412F-BDC4-D3A15599316E}"/>
    <cellStyle name="Normal 8 2 5 2 2 2 2" xfId="2087" xr:uid="{D035595C-1696-4CA6-88BE-1EAE4AD2078C}"/>
    <cellStyle name="Normal 8 2 5 2 2 3" xfId="2088" xr:uid="{41A06E7C-A011-427F-A222-0ED2FC1BA8EA}"/>
    <cellStyle name="Normal 8 2 5 2 3" xfId="2089" xr:uid="{5D4439D6-2CF3-4B6A-9DE5-15FC8946B88C}"/>
    <cellStyle name="Normal 8 2 5 2 3 2" xfId="2090" xr:uid="{808BE748-2AE6-471E-AF6A-F76613B2457A}"/>
    <cellStyle name="Normal 8 2 5 2 4" xfId="2091" xr:uid="{4928F705-FF01-43F7-9C56-22219BF12067}"/>
    <cellStyle name="Normal 8 2 5 3" xfId="780" xr:uid="{5FB46D87-7FDB-4742-8FEC-B2BDA211687B}"/>
    <cellStyle name="Normal 8 2 5 3 2" xfId="2092" xr:uid="{3BD4F4F9-53F2-46C0-BC3E-8D1F8B4FDA7E}"/>
    <cellStyle name="Normal 8 2 5 3 2 2" xfId="2093" xr:uid="{8A796D5F-1601-4CF9-AD5E-525C22B17572}"/>
    <cellStyle name="Normal 8 2 5 3 3" xfId="2094" xr:uid="{855C78DC-7FC2-4FEA-9364-5AD672739ECF}"/>
    <cellStyle name="Normal 8 2 5 3 4" xfId="3745" xr:uid="{518D4D4F-ADF9-41C8-B3B6-1C94AE367BED}"/>
    <cellStyle name="Normal 8 2 5 4" xfId="2095" xr:uid="{19805D86-9B57-487D-86E5-0E5A279631CA}"/>
    <cellStyle name="Normal 8 2 5 4 2" xfId="2096" xr:uid="{17CE68D3-1B06-4F65-8456-8D884A511F93}"/>
    <cellStyle name="Normal 8 2 5 5" xfId="2097" xr:uid="{B771C48A-4396-4D50-8E98-E8D49083ABE5}"/>
    <cellStyle name="Normal 8 2 5 6" xfId="3746" xr:uid="{3D272BAB-D594-4C2D-B8B5-B87130139E26}"/>
    <cellStyle name="Normal 8 2 6" xfId="382" xr:uid="{47E4ED83-8DA5-4E97-9195-30EFC7E55BC0}"/>
    <cellStyle name="Normal 8 2 6 2" xfId="781" xr:uid="{34AA4476-51FC-4645-B907-E099F6901C07}"/>
    <cellStyle name="Normal 8 2 6 2 2" xfId="2098" xr:uid="{DF43303E-35FE-4EB7-AD70-74C67EF3B903}"/>
    <cellStyle name="Normal 8 2 6 2 2 2" xfId="2099" xr:uid="{C7123EF3-83DA-4484-B67B-4FED43378AC3}"/>
    <cellStyle name="Normal 8 2 6 2 3" xfId="2100" xr:uid="{93E48D71-96AC-4D49-B429-B9670EDDF6A2}"/>
    <cellStyle name="Normal 8 2 6 2 4" xfId="3747" xr:uid="{9CFFE861-ABDC-4483-84F6-4DD745769903}"/>
    <cellStyle name="Normal 8 2 6 3" xfId="2101" xr:uid="{91825447-0E7A-4590-B09D-999A90B83B7C}"/>
    <cellStyle name="Normal 8 2 6 3 2" xfId="2102" xr:uid="{9687E50D-2476-4E0B-B603-746664DAD5F1}"/>
    <cellStyle name="Normal 8 2 6 4" xfId="2103" xr:uid="{083FE8A0-2E54-42A7-AE4D-8E5B820640A1}"/>
    <cellStyle name="Normal 8 2 6 5" xfId="3748" xr:uid="{923A07CF-1C2E-4EC6-BA09-B2CE45AF749C}"/>
    <cellStyle name="Normal 8 2 7" xfId="782" xr:uid="{62A1E9FC-BD49-4043-B7B8-E80B87ED47B3}"/>
    <cellStyle name="Normal 8 2 7 2" xfId="2104" xr:uid="{46FF0B35-7C9A-4C8C-A597-710B32ECBB10}"/>
    <cellStyle name="Normal 8 2 7 2 2" xfId="2105" xr:uid="{B448B632-3ECD-4FA7-AEE7-CB6D73617BAD}"/>
    <cellStyle name="Normal 8 2 7 3" xfId="2106" xr:uid="{945B46A4-2B9C-4D9C-A650-D57EF2442301}"/>
    <cellStyle name="Normal 8 2 7 4" xfId="3749" xr:uid="{F95B1BFF-1B0A-460C-A306-0870AA9CF99E}"/>
    <cellStyle name="Normal 8 2 8" xfId="2107" xr:uid="{F78C3991-71E9-47BE-B934-E9553C051A34}"/>
    <cellStyle name="Normal 8 2 8 2" xfId="2108" xr:uid="{AF40BF81-38E0-449E-B376-17F0170C12A3}"/>
    <cellStyle name="Normal 8 2 8 3" xfId="3750" xr:uid="{737423D6-BE43-4AB3-9F0F-4BDA610EB112}"/>
    <cellStyle name="Normal 8 2 8 4" xfId="3751" xr:uid="{BB95C033-5B6A-48B6-AE83-61129BA6FF69}"/>
    <cellStyle name="Normal 8 2 9" xfId="2109" xr:uid="{D97A5809-34CB-4915-A469-D5545BFE9FF0}"/>
    <cellStyle name="Normal 8 3" xfId="153" xr:uid="{66803D92-75C2-4C20-AE94-3A66BED50D04}"/>
    <cellStyle name="Normal 8 3 10" xfId="3752" xr:uid="{4BBBDB8E-AD4E-40CF-B5EB-C37B06DC6A82}"/>
    <cellStyle name="Normal 8 3 11" xfId="3753" xr:uid="{B31732D9-4F27-4C7A-A111-B65192F9DC03}"/>
    <cellStyle name="Normal 8 3 2" xfId="154" xr:uid="{A589224A-F5FA-49BA-A305-FC155D701EE4}"/>
    <cellStyle name="Normal 8 3 2 2" xfId="155" xr:uid="{743B6F68-9913-4123-B698-FE7FB06B927F}"/>
    <cellStyle name="Normal 8 3 2 2 2" xfId="383" xr:uid="{9A52618B-9DA0-4C9B-8647-22C074F3F0F3}"/>
    <cellStyle name="Normal 8 3 2 2 2 2" xfId="783" xr:uid="{0E88B2B4-A320-4E12-A64A-3CEA05E25586}"/>
    <cellStyle name="Normal 8 3 2 2 2 2 2" xfId="2110" xr:uid="{01A0183A-BA2F-49BB-A006-0F6E7D7E05B6}"/>
    <cellStyle name="Normal 8 3 2 2 2 2 2 2" xfId="2111" xr:uid="{9C332911-BD15-4396-B159-2D1D57898B09}"/>
    <cellStyle name="Normal 8 3 2 2 2 2 3" xfId="2112" xr:uid="{ED7D5CB7-3759-44F2-B274-DC56E13E402C}"/>
    <cellStyle name="Normal 8 3 2 2 2 2 4" xfId="3754" xr:uid="{3416307F-C69D-408E-8B83-D9F0F89A8FBE}"/>
    <cellStyle name="Normal 8 3 2 2 2 3" xfId="2113" xr:uid="{2FBC22B6-D69E-4C1E-BDC9-AFAECDD56E10}"/>
    <cellStyle name="Normal 8 3 2 2 2 3 2" xfId="2114" xr:uid="{CFA5165E-CCA5-4FD9-A9B5-5304551E5B51}"/>
    <cellStyle name="Normal 8 3 2 2 2 3 3" xfId="3755" xr:uid="{51BDE66F-41B8-4FA6-9F5D-183EEB47689E}"/>
    <cellStyle name="Normal 8 3 2 2 2 3 4" xfId="3756" xr:uid="{08063B04-3968-4214-9AAC-3CDD3F8D8F3B}"/>
    <cellStyle name="Normal 8 3 2 2 2 4" xfId="2115" xr:uid="{F1990B2A-20FD-49BC-AE11-6D6DDCAC00DC}"/>
    <cellStyle name="Normal 8 3 2 2 2 5" xfId="3757" xr:uid="{CD601FD1-435E-49A9-9B95-54A76F8F6AFE}"/>
    <cellStyle name="Normal 8 3 2 2 2 6" xfId="3758" xr:uid="{68C20B86-4657-480A-BF71-9F955010FB3C}"/>
    <cellStyle name="Normal 8 3 2 2 3" xfId="784" xr:uid="{B7F834A5-74D6-4EE9-AE4F-746FF2A95E65}"/>
    <cellStyle name="Normal 8 3 2 2 3 2" xfId="2116" xr:uid="{6965335D-FB1C-4CA5-9E5C-7AF0D87678B5}"/>
    <cellStyle name="Normal 8 3 2 2 3 2 2" xfId="2117" xr:uid="{CD847789-AB8D-4369-A9EC-8489189537AB}"/>
    <cellStyle name="Normal 8 3 2 2 3 2 3" xfId="3759" xr:uid="{CDE95EDB-AFB1-4A35-9FE6-721AF875D204}"/>
    <cellStyle name="Normal 8 3 2 2 3 2 4" xfId="3760" xr:uid="{7B1C7FB6-0B51-497D-A346-50AC99D8CACC}"/>
    <cellStyle name="Normal 8 3 2 2 3 3" xfId="2118" xr:uid="{46762779-D4EA-402E-8FB2-DDCC7D3BEED3}"/>
    <cellStyle name="Normal 8 3 2 2 3 4" xfId="3761" xr:uid="{4F721AF1-C96D-4C3C-B25A-8C52060922D1}"/>
    <cellStyle name="Normal 8 3 2 2 3 5" xfId="3762" xr:uid="{4A2F4F0C-F4BE-449C-A4A6-4B592378E455}"/>
    <cellStyle name="Normal 8 3 2 2 4" xfId="2119" xr:uid="{7DA96773-A1A0-46B0-9881-4531F63ADCEB}"/>
    <cellStyle name="Normal 8 3 2 2 4 2" xfId="2120" xr:uid="{FD4A1CA1-D00D-4E2B-B0A5-D5C5735FE89D}"/>
    <cellStyle name="Normal 8 3 2 2 4 3" xfId="3763" xr:uid="{75766983-FF38-4D74-BC60-7D17C797AEF2}"/>
    <cellStyle name="Normal 8 3 2 2 4 4" xfId="3764" xr:uid="{DB58D027-F429-49AE-920C-290BD956DC38}"/>
    <cellStyle name="Normal 8 3 2 2 5" xfId="2121" xr:uid="{74980F52-9C51-4D6A-9FA8-CB96D6016F0B}"/>
    <cellStyle name="Normal 8 3 2 2 5 2" xfId="3765" xr:uid="{4F846CC5-9E5B-4ECB-A29F-C2CE3CF4676B}"/>
    <cellStyle name="Normal 8 3 2 2 5 3" xfId="3766" xr:uid="{872A805F-5E8B-4525-8C94-8C4073AC2A35}"/>
    <cellStyle name="Normal 8 3 2 2 5 4" xfId="3767" xr:uid="{3C8CD91E-4134-4C0D-8CCF-718F98717CE6}"/>
    <cellStyle name="Normal 8 3 2 2 6" xfId="3768" xr:uid="{81C772CC-26B3-46DA-A18E-162B90AE842E}"/>
    <cellStyle name="Normal 8 3 2 2 7" xfId="3769" xr:uid="{03AB8DFD-6844-4161-A53F-561FF8BE82D9}"/>
    <cellStyle name="Normal 8 3 2 2 8" xfId="3770" xr:uid="{686EE079-3A69-4E8A-B419-A7BADF8B4D2A}"/>
    <cellStyle name="Normal 8 3 2 3" xfId="384" xr:uid="{BAD4C0E4-C9D7-4D78-8D83-C3E143F22B84}"/>
    <cellStyle name="Normal 8 3 2 3 2" xfId="785" xr:uid="{4039D5AC-6822-4808-8DD5-BE726FD4F02D}"/>
    <cellStyle name="Normal 8 3 2 3 2 2" xfId="786" xr:uid="{ABFB3EDF-5E26-465A-BA05-0FA8CF5106E1}"/>
    <cellStyle name="Normal 8 3 2 3 2 2 2" xfId="2122" xr:uid="{0190DA72-5531-4B20-88A5-A70AE384DE10}"/>
    <cellStyle name="Normal 8 3 2 3 2 2 2 2" xfId="2123" xr:uid="{E74510D8-B42C-47C3-B9C5-7A7417BE143B}"/>
    <cellStyle name="Normal 8 3 2 3 2 2 3" xfId="2124" xr:uid="{B6444FF7-18D6-4286-B207-995A0BB48835}"/>
    <cellStyle name="Normal 8 3 2 3 2 3" xfId="2125" xr:uid="{AD533EC4-E88E-4FF1-844D-7A5D06AA3989}"/>
    <cellStyle name="Normal 8 3 2 3 2 3 2" xfId="2126" xr:uid="{99A219CF-E924-4579-BD24-A7B4A9CB9C32}"/>
    <cellStyle name="Normal 8 3 2 3 2 4" xfId="2127" xr:uid="{E091AF9A-D363-460B-B829-C747317E03C2}"/>
    <cellStyle name="Normal 8 3 2 3 3" xfId="787" xr:uid="{3E2C8369-CFE3-4988-9C47-5B4E7866E305}"/>
    <cellStyle name="Normal 8 3 2 3 3 2" xfId="2128" xr:uid="{95B97B01-9DCE-4D6C-9559-43224A6F39C7}"/>
    <cellStyle name="Normal 8 3 2 3 3 2 2" xfId="2129" xr:uid="{AB3C199C-DB71-4A4A-921F-83E2EDD506E0}"/>
    <cellStyle name="Normal 8 3 2 3 3 3" xfId="2130" xr:uid="{015BC539-B453-4348-B803-3D7C054C7CFF}"/>
    <cellStyle name="Normal 8 3 2 3 3 4" xfId="3771" xr:uid="{394F603B-6FB0-4335-A5E5-3C787E139B47}"/>
    <cellStyle name="Normal 8 3 2 3 4" xfId="2131" xr:uid="{222A0D89-9DF0-46D8-8851-253C20CB57E8}"/>
    <cellStyle name="Normal 8 3 2 3 4 2" xfId="2132" xr:uid="{99F8F17A-5255-4921-8291-7481F2BD507F}"/>
    <cellStyle name="Normal 8 3 2 3 5" xfId="2133" xr:uid="{6112448B-541C-45F8-B322-60BA990629F0}"/>
    <cellStyle name="Normal 8 3 2 3 6" xfId="3772" xr:uid="{BC26A719-70C1-40C2-91C0-0520F13C4381}"/>
    <cellStyle name="Normal 8 3 2 4" xfId="385" xr:uid="{C99E4424-0BCB-4D9A-8162-1BADB549C529}"/>
    <cellStyle name="Normal 8 3 2 4 2" xfId="788" xr:uid="{1D90326B-1828-46FC-ADCA-9F2CCF014559}"/>
    <cellStyle name="Normal 8 3 2 4 2 2" xfId="2134" xr:uid="{9C0C0EC4-A385-4109-8EE2-556558AD42C8}"/>
    <cellStyle name="Normal 8 3 2 4 2 2 2" xfId="2135" xr:uid="{52E69715-E2E3-4819-9CEC-30F37C3647F6}"/>
    <cellStyle name="Normal 8 3 2 4 2 3" xfId="2136" xr:uid="{7DC99FA7-A468-49B8-8F03-842D4C6B22C9}"/>
    <cellStyle name="Normal 8 3 2 4 2 4" xfId="3773" xr:uid="{728A43AB-76E0-423B-80ED-D0C2B50F6F16}"/>
    <cellStyle name="Normal 8 3 2 4 3" xfId="2137" xr:uid="{4BF939F9-F3D4-4ED1-BB7B-B98D0CB7CB66}"/>
    <cellStyle name="Normal 8 3 2 4 3 2" xfId="2138" xr:uid="{23F88B91-C676-4FFB-9DF8-99FC6DFF151E}"/>
    <cellStyle name="Normal 8 3 2 4 4" xfId="2139" xr:uid="{0B835410-B447-4F6F-BFB2-8E729E7E4838}"/>
    <cellStyle name="Normal 8 3 2 4 5" xfId="3774" xr:uid="{C3FB7990-6456-47B6-A970-972BF3A438CC}"/>
    <cellStyle name="Normal 8 3 2 5" xfId="386" xr:uid="{8332C51C-F61F-48A5-A187-D6C49FA140FB}"/>
    <cellStyle name="Normal 8 3 2 5 2" xfId="2140" xr:uid="{83B14569-9EC0-4DE7-B496-A21365F34649}"/>
    <cellStyle name="Normal 8 3 2 5 2 2" xfId="2141" xr:uid="{2C9A3452-F24A-45A2-A6A4-3B2346173B00}"/>
    <cellStyle name="Normal 8 3 2 5 3" xfId="2142" xr:uid="{C1AE4A4D-8513-424D-946B-328C28B6D501}"/>
    <cellStyle name="Normal 8 3 2 5 4" xfId="3775" xr:uid="{39F7A243-C632-4F51-9822-F9BB128C495C}"/>
    <cellStyle name="Normal 8 3 2 6" xfId="2143" xr:uid="{22065F0E-D18B-4834-9ABD-F1A6BFD480E3}"/>
    <cellStyle name="Normal 8 3 2 6 2" xfId="2144" xr:uid="{D8D7397B-A3B9-4C87-B065-2D54D2857BB4}"/>
    <cellStyle name="Normal 8 3 2 6 3" xfId="3776" xr:uid="{090A43B5-CA18-4D05-90F7-62882129702A}"/>
    <cellStyle name="Normal 8 3 2 6 4" xfId="3777" xr:uid="{95B8C585-59D0-4FD7-AAC2-D5DC99EF8CD8}"/>
    <cellStyle name="Normal 8 3 2 7" xfId="2145" xr:uid="{41D8373C-9AE9-4C46-A8F9-EE3746F5B7B0}"/>
    <cellStyle name="Normal 8 3 2 8" xfId="3778" xr:uid="{4A2E5D31-4472-46B5-8449-4E480275A0BA}"/>
    <cellStyle name="Normal 8 3 2 9" xfId="3779" xr:uid="{64E0B66E-68CB-4EDA-96DC-EF90F0A02BB6}"/>
    <cellStyle name="Normal 8 3 3" xfId="156" xr:uid="{DFEAB0F5-ABC1-4B77-8089-69E626C2D05C}"/>
    <cellStyle name="Normal 8 3 3 2" xfId="157" xr:uid="{4C85C363-9280-4DFB-949E-687C53FA02DE}"/>
    <cellStyle name="Normal 8 3 3 2 2" xfId="789" xr:uid="{1D166237-3E79-4BC5-B6B1-49876433FD83}"/>
    <cellStyle name="Normal 8 3 3 2 2 2" xfId="2146" xr:uid="{53229714-A3DE-4E7F-98A8-C873971E9E15}"/>
    <cellStyle name="Normal 8 3 3 2 2 2 2" xfId="2147" xr:uid="{F2077CA1-9BBD-45FC-BCA6-3B2E4287452E}"/>
    <cellStyle name="Normal 8 3 3 2 2 2 2 2" xfId="4492" xr:uid="{6C5E1CA2-86A2-4FDA-BD48-6F7A8A9371F5}"/>
    <cellStyle name="Normal 8 3 3 2 2 2 3" xfId="4493" xr:uid="{8FB4359E-FAD0-4F10-949F-21716457646D}"/>
    <cellStyle name="Normal 8 3 3 2 2 3" xfId="2148" xr:uid="{9C07A402-4DD7-4C1B-9217-109EBA5A9697}"/>
    <cellStyle name="Normal 8 3 3 2 2 3 2" xfId="4494" xr:uid="{8940988B-F325-4726-9E57-25D40C9C2BFA}"/>
    <cellStyle name="Normal 8 3 3 2 2 4" xfId="3780" xr:uid="{04F0F9B5-1919-40FC-9E21-1471EFFFBD18}"/>
    <cellStyle name="Normal 8 3 3 2 3" xfId="2149" xr:uid="{0BDB6875-0939-4E19-A536-AE20C17DBF44}"/>
    <cellStyle name="Normal 8 3 3 2 3 2" xfId="2150" xr:uid="{8A1A372F-42AE-449D-9A48-73B92A84ACBC}"/>
    <cellStyle name="Normal 8 3 3 2 3 2 2" xfId="4495" xr:uid="{0AB3AF8B-4EE0-4CD6-AAFB-5FE7435B25A9}"/>
    <cellStyle name="Normal 8 3 3 2 3 3" xfId="3781" xr:uid="{85CC1225-56AE-4DC9-AEB8-E0DCE0F8A83D}"/>
    <cellStyle name="Normal 8 3 3 2 3 4" xfId="3782" xr:uid="{D432D02B-7291-4AAB-9201-6619F517D2CD}"/>
    <cellStyle name="Normal 8 3 3 2 4" xfId="2151" xr:uid="{C564E385-FBDA-4F8F-9021-134BFFF8F7C6}"/>
    <cellStyle name="Normal 8 3 3 2 4 2" xfId="4496" xr:uid="{485801AD-BE07-428D-A8BD-137DDB6BBD10}"/>
    <cellStyle name="Normal 8 3 3 2 5" xfId="3783" xr:uid="{B0FD89C6-B7A8-479E-ABAC-F23E31F4CBA6}"/>
    <cellStyle name="Normal 8 3 3 2 6" xfId="3784" xr:uid="{F7C1E231-5875-4B4F-9346-EBD05301051A}"/>
    <cellStyle name="Normal 8 3 3 3" xfId="387" xr:uid="{1AB78BCB-520D-4410-8D3D-DED1AF11844D}"/>
    <cellStyle name="Normal 8 3 3 3 2" xfId="2152" xr:uid="{9EB9A3EE-41C8-4BD6-95D5-CBC43037FD7A}"/>
    <cellStyle name="Normal 8 3 3 3 2 2" xfId="2153" xr:uid="{B30AB377-E4C8-4BB1-B774-EB2E80083D34}"/>
    <cellStyle name="Normal 8 3 3 3 2 2 2" xfId="4497" xr:uid="{6ECFED5C-E81A-4E19-AF4F-7E85D791C170}"/>
    <cellStyle name="Normal 8 3 3 3 2 3" xfId="3785" xr:uid="{7059F511-53C3-4FDC-A1A6-BAD4D155A2B8}"/>
    <cellStyle name="Normal 8 3 3 3 2 4" xfId="3786" xr:uid="{FD2D2329-E253-4D43-9734-5C940755350A}"/>
    <cellStyle name="Normal 8 3 3 3 3" xfId="2154" xr:uid="{55F761C2-6D8E-43EC-8C54-AD0D99D34D29}"/>
    <cellStyle name="Normal 8 3 3 3 3 2" xfId="4498" xr:uid="{A412C5E7-1B4E-4C12-85FC-23950962EC36}"/>
    <cellStyle name="Normal 8 3 3 3 4" xfId="3787" xr:uid="{4E5962D8-C692-42C6-852C-B27716F35EFD}"/>
    <cellStyle name="Normal 8 3 3 3 5" xfId="3788" xr:uid="{83BF7A95-91B8-49B4-9269-B8961DA54BE4}"/>
    <cellStyle name="Normal 8 3 3 4" xfId="2155" xr:uid="{F9E5C769-33C1-41CD-9856-6B7C1E4257C8}"/>
    <cellStyle name="Normal 8 3 3 4 2" xfId="2156" xr:uid="{7427F12A-1B30-4398-9FF8-504FA2187281}"/>
    <cellStyle name="Normal 8 3 3 4 2 2" xfId="4499" xr:uid="{6916238E-977B-48D4-86AA-A8E90E282204}"/>
    <cellStyle name="Normal 8 3 3 4 3" xfId="3789" xr:uid="{8A3D4E9A-D2A6-4071-85A8-BA1F4BA43533}"/>
    <cellStyle name="Normal 8 3 3 4 4" xfId="3790" xr:uid="{86C6A451-56E3-49DC-A04D-B378706BD059}"/>
    <cellStyle name="Normal 8 3 3 5" xfId="2157" xr:uid="{263ED0C9-2FFE-43FB-935C-9EAD144EA082}"/>
    <cellStyle name="Normal 8 3 3 5 2" xfId="3791" xr:uid="{0958A6B4-4F5A-43D5-A250-D4B06E521A20}"/>
    <cellStyle name="Normal 8 3 3 5 3" xfId="3792" xr:uid="{DEC310FE-798D-4830-9C3E-6109F51E3902}"/>
    <cellStyle name="Normal 8 3 3 5 4" xfId="3793" xr:uid="{960C4F3A-54E1-426A-BE83-36D39015F12B}"/>
    <cellStyle name="Normal 8 3 3 6" xfId="3794" xr:uid="{52573367-1B44-49C4-98A2-DB77803B5012}"/>
    <cellStyle name="Normal 8 3 3 7" xfId="3795" xr:uid="{87042034-5051-4CA0-89A1-C374C133E68B}"/>
    <cellStyle name="Normal 8 3 3 8" xfId="3796" xr:uid="{FD344955-705A-4B79-A496-6CAF2251F520}"/>
    <cellStyle name="Normal 8 3 4" xfId="158" xr:uid="{DC56851D-7327-4D5F-9B8F-B6A86A5CFA9C}"/>
    <cellStyle name="Normal 8 3 4 2" xfId="790" xr:uid="{B58B2D0D-B2B7-4348-A17A-37895E0E4E28}"/>
    <cellStyle name="Normal 8 3 4 2 2" xfId="791" xr:uid="{C9D342CD-A0B7-4792-978A-E1153BDB3994}"/>
    <cellStyle name="Normal 8 3 4 2 2 2" xfId="2158" xr:uid="{980790D5-0B7A-4AD6-9EFB-2216F5D93624}"/>
    <cellStyle name="Normal 8 3 4 2 2 2 2" xfId="2159" xr:uid="{F6504B68-8759-4362-8738-72FEC0715BF7}"/>
    <cellStyle name="Normal 8 3 4 2 2 3" xfId="2160" xr:uid="{1EE7F52B-8691-4A25-A6A6-02E0CD9B4C8B}"/>
    <cellStyle name="Normal 8 3 4 2 2 4" xfId="3797" xr:uid="{9C87343E-D6B2-4C20-BBE4-7DE7D45FF4FD}"/>
    <cellStyle name="Normal 8 3 4 2 3" xfId="2161" xr:uid="{C6562986-F92A-4B6E-B7CA-932687EF2E17}"/>
    <cellStyle name="Normal 8 3 4 2 3 2" xfId="2162" xr:uid="{97A77A21-FDAC-4EBC-B6E9-810ECB0CFEDA}"/>
    <cellStyle name="Normal 8 3 4 2 4" xfId="2163" xr:uid="{8AFF7044-0939-4653-B7D9-D7EFBE965927}"/>
    <cellStyle name="Normal 8 3 4 2 5" xfId="3798" xr:uid="{AE176D35-BCC1-46D4-9125-52B185C3549A}"/>
    <cellStyle name="Normal 8 3 4 3" xfId="792" xr:uid="{EF5F0323-9E71-40AB-A91D-72E70F4974EF}"/>
    <cellStyle name="Normal 8 3 4 3 2" xfId="2164" xr:uid="{137DA932-FB85-4927-80F6-7C0B61518037}"/>
    <cellStyle name="Normal 8 3 4 3 2 2" xfId="2165" xr:uid="{B135E827-C1F8-4F6C-A7F4-1DA8221DAF56}"/>
    <cellStyle name="Normal 8 3 4 3 3" xfId="2166" xr:uid="{9638F9EC-D9A6-482C-B11C-61B829E508E4}"/>
    <cellStyle name="Normal 8 3 4 3 4" xfId="3799" xr:uid="{97CFDC78-8913-4579-B862-E750E4FE745A}"/>
    <cellStyle name="Normal 8 3 4 4" xfId="2167" xr:uid="{D5C13C51-1772-4DE9-B73E-2890AE21A1D2}"/>
    <cellStyle name="Normal 8 3 4 4 2" xfId="2168" xr:uid="{75F2E39A-A5EC-4C86-B516-0C0B292BEA67}"/>
    <cellStyle name="Normal 8 3 4 4 3" xfId="3800" xr:uid="{4154BC33-FBA4-4B37-B0F9-6DACDEBFDCBD}"/>
    <cellStyle name="Normal 8 3 4 4 4" xfId="3801" xr:uid="{0CA6B36A-96D3-4F84-B196-A0041D6DD694}"/>
    <cellStyle name="Normal 8 3 4 5" xfId="2169" xr:uid="{A203B939-C2B8-4760-9A65-29E26DC24413}"/>
    <cellStyle name="Normal 8 3 4 6" xfId="3802" xr:uid="{5610AB27-7BD0-441B-A253-11D954013C99}"/>
    <cellStyle name="Normal 8 3 4 7" xfId="3803" xr:uid="{069C8E28-D4E1-4E81-9B39-CB3C9091FB44}"/>
    <cellStyle name="Normal 8 3 5" xfId="388" xr:uid="{B6CDF386-A81E-4CBF-BC37-52A9DAF44BD5}"/>
    <cellStyle name="Normal 8 3 5 2" xfId="793" xr:uid="{F0240AF3-B956-4505-9F96-F95F0C578592}"/>
    <cellStyle name="Normal 8 3 5 2 2" xfId="2170" xr:uid="{8956238C-E29D-4F70-95E0-950EC5F4A224}"/>
    <cellStyle name="Normal 8 3 5 2 2 2" xfId="2171" xr:uid="{F7A462DC-55D9-4885-8F07-68AE303A9EF1}"/>
    <cellStyle name="Normal 8 3 5 2 3" xfId="2172" xr:uid="{CB2484FE-535B-45A0-AA29-5CF791A32145}"/>
    <cellStyle name="Normal 8 3 5 2 4" xfId="3804" xr:uid="{1BC9B095-7FDD-47E1-9F09-16A7D05A7D58}"/>
    <cellStyle name="Normal 8 3 5 3" xfId="2173" xr:uid="{8929E9CD-5EBE-4272-8722-64F4512CA248}"/>
    <cellStyle name="Normal 8 3 5 3 2" xfId="2174" xr:uid="{724955A4-22AC-4348-B573-53F222F516A4}"/>
    <cellStyle name="Normal 8 3 5 3 3" xfId="3805" xr:uid="{E664415D-6FA5-4FD3-8017-E41026795ABC}"/>
    <cellStyle name="Normal 8 3 5 3 4" xfId="3806" xr:uid="{BF292737-5DA6-4C11-AB65-C90EDAE02655}"/>
    <cellStyle name="Normal 8 3 5 4" xfId="2175" xr:uid="{1A857A96-FCAC-4971-88DC-1FE0E0F33893}"/>
    <cellStyle name="Normal 8 3 5 5" xfId="3807" xr:uid="{8520EABA-138B-49F6-BC73-CC850121CE47}"/>
    <cellStyle name="Normal 8 3 5 6" xfId="3808" xr:uid="{30F27B6E-7189-4596-A4BB-3EAB59143AA6}"/>
    <cellStyle name="Normal 8 3 6" xfId="389" xr:uid="{FA327B43-BECA-429F-B017-1A69B00A58A9}"/>
    <cellStyle name="Normal 8 3 6 2" xfId="2176" xr:uid="{7EC69EAC-0D59-48D1-8268-CFE02505B39C}"/>
    <cellStyle name="Normal 8 3 6 2 2" xfId="2177" xr:uid="{DE8967F3-00D8-4855-BF0A-78BED0EE9F8E}"/>
    <cellStyle name="Normal 8 3 6 2 3" xfId="3809" xr:uid="{62B055CD-999A-4476-B3DE-675D39049BED}"/>
    <cellStyle name="Normal 8 3 6 2 4" xfId="3810" xr:uid="{70EEBE72-F713-4AC3-AC97-39C149E37559}"/>
    <cellStyle name="Normal 8 3 6 3" xfId="2178" xr:uid="{12DF2FF3-38A7-4715-8AA4-7AE3B4204D72}"/>
    <cellStyle name="Normal 8 3 6 4" xfId="3811" xr:uid="{4746F8D7-6C74-454D-BED9-730785D39469}"/>
    <cellStyle name="Normal 8 3 6 5" xfId="3812" xr:uid="{FB404DC0-E765-4EEE-BF5C-8B08D883BD22}"/>
    <cellStyle name="Normal 8 3 7" xfId="2179" xr:uid="{F69024AF-DF1A-4AB7-9D67-19A5D039DCEF}"/>
    <cellStyle name="Normal 8 3 7 2" xfId="2180" xr:uid="{2DCD275C-D407-450E-849E-0EE55ABE07B9}"/>
    <cellStyle name="Normal 8 3 7 3" xfId="3813" xr:uid="{62B199BF-D9CD-4A18-AECB-B9CE7660DC92}"/>
    <cellStyle name="Normal 8 3 7 4" xfId="3814" xr:uid="{62954CF0-682F-49B5-8255-054585CF8220}"/>
    <cellStyle name="Normal 8 3 8" xfId="2181" xr:uid="{4126E4BE-B416-4D7E-BE2B-FB7AD588D3B6}"/>
    <cellStyle name="Normal 8 3 8 2" xfId="3815" xr:uid="{A9130478-8C91-4EC7-AA58-AEB32A0ABDC3}"/>
    <cellStyle name="Normal 8 3 8 3" xfId="3816" xr:uid="{E56E0BF1-2B42-4C23-AB60-589BC889929E}"/>
    <cellStyle name="Normal 8 3 8 4" xfId="3817" xr:uid="{854D02AE-8E66-4C67-A642-4179D2E0AC20}"/>
    <cellStyle name="Normal 8 3 9" xfId="3818" xr:uid="{AA336B9A-E3BC-4593-9501-6E89A7FD87BE}"/>
    <cellStyle name="Normal 8 4" xfId="159" xr:uid="{ADC1E59D-2138-45E9-8928-C6CF2BE2C2C4}"/>
    <cellStyle name="Normal 8 4 10" xfId="3819" xr:uid="{D70409CD-B024-4AD0-9388-A5C8C8C8CE4C}"/>
    <cellStyle name="Normal 8 4 11" xfId="3820" xr:uid="{5FBDEC88-7BAB-4711-BE39-45A225EA6567}"/>
    <cellStyle name="Normal 8 4 2" xfId="160" xr:uid="{D3F45C8C-98DF-45ED-B671-5FCC57B6753E}"/>
    <cellStyle name="Normal 8 4 2 2" xfId="390" xr:uid="{7326CE2C-9BF9-4543-AD97-E2010116F23D}"/>
    <cellStyle name="Normal 8 4 2 2 2" xfId="794" xr:uid="{707F0035-5CBF-439C-9A4B-52358680135D}"/>
    <cellStyle name="Normal 8 4 2 2 2 2" xfId="795" xr:uid="{6CC90453-5249-4469-A29C-B969D0CD9F79}"/>
    <cellStyle name="Normal 8 4 2 2 2 2 2" xfId="2182" xr:uid="{184CD307-4EEB-463D-AB9A-09545483034B}"/>
    <cellStyle name="Normal 8 4 2 2 2 2 3" xfId="3821" xr:uid="{A2B552D6-81BF-44DA-8128-1FCF1DBE5766}"/>
    <cellStyle name="Normal 8 4 2 2 2 2 4" xfId="3822" xr:uid="{030227D0-1979-4B7E-B505-10E8F6A72490}"/>
    <cellStyle name="Normal 8 4 2 2 2 3" xfId="2183" xr:uid="{4312B69B-3E30-490E-AA11-EC0E25DCA991}"/>
    <cellStyle name="Normal 8 4 2 2 2 3 2" xfId="3823" xr:uid="{8BE3B6BF-4AB8-4CD2-9231-9C3958AB8800}"/>
    <cellStyle name="Normal 8 4 2 2 2 3 3" xfId="3824" xr:uid="{90874513-E025-4A16-B69D-6134352B2F23}"/>
    <cellStyle name="Normal 8 4 2 2 2 3 4" xfId="3825" xr:uid="{3E226D3A-902A-4532-8436-A290D3E314C5}"/>
    <cellStyle name="Normal 8 4 2 2 2 4" xfId="3826" xr:uid="{90A40028-DCB8-46D4-93C1-4A8D947247E9}"/>
    <cellStyle name="Normal 8 4 2 2 2 5" xfId="3827" xr:uid="{3263F106-E549-426C-A3E2-4D1418B380B2}"/>
    <cellStyle name="Normal 8 4 2 2 2 6" xfId="3828" xr:uid="{B02CD93E-D84B-4285-9E92-1F5568E963E3}"/>
    <cellStyle name="Normal 8 4 2 2 3" xfId="796" xr:uid="{488455DD-7453-4FC1-9C2E-863AFDCBF165}"/>
    <cellStyle name="Normal 8 4 2 2 3 2" xfId="2184" xr:uid="{19E9C494-D361-4B81-BFF2-5515714CA843}"/>
    <cellStyle name="Normal 8 4 2 2 3 2 2" xfId="3829" xr:uid="{772D0101-682C-4940-A349-CFC110F2E9EB}"/>
    <cellStyle name="Normal 8 4 2 2 3 2 3" xfId="3830" xr:uid="{3AC401A5-52AE-46D9-AC0F-813F712C42BE}"/>
    <cellStyle name="Normal 8 4 2 2 3 2 4" xfId="3831" xr:uid="{81CD039F-9126-4341-AD17-295E429F7465}"/>
    <cellStyle name="Normal 8 4 2 2 3 3" xfId="3832" xr:uid="{38260738-732A-4BA9-A362-AFD91DEC93EC}"/>
    <cellStyle name="Normal 8 4 2 2 3 4" xfId="3833" xr:uid="{6F675778-5D54-45E2-9BC9-85CE277B6B69}"/>
    <cellStyle name="Normal 8 4 2 2 3 5" xfId="3834" xr:uid="{A33C4E11-14B4-4795-BE8E-C47BBCC283D9}"/>
    <cellStyle name="Normal 8 4 2 2 4" xfId="2185" xr:uid="{A8D6F108-95DC-4C35-BF47-377888016284}"/>
    <cellStyle name="Normal 8 4 2 2 4 2" xfId="3835" xr:uid="{410825B0-21FA-423F-88FF-80D794F2F09C}"/>
    <cellStyle name="Normal 8 4 2 2 4 3" xfId="3836" xr:uid="{64C21A42-796E-49AB-AB1C-24430279AA1F}"/>
    <cellStyle name="Normal 8 4 2 2 4 4" xfId="3837" xr:uid="{E5AFEE68-36E5-4961-AECB-C7454B0B0661}"/>
    <cellStyle name="Normal 8 4 2 2 5" xfId="3838" xr:uid="{EF8270A7-C4B9-4FA8-A716-0BC641BE32B4}"/>
    <cellStyle name="Normal 8 4 2 2 5 2" xfId="3839" xr:uid="{280EC0E1-372E-4552-8504-4C305DC02006}"/>
    <cellStyle name="Normal 8 4 2 2 5 3" xfId="3840" xr:uid="{05F20626-7B48-4A5B-BF52-625C77140579}"/>
    <cellStyle name="Normal 8 4 2 2 5 4" xfId="3841" xr:uid="{597D02D4-3BB0-4CD9-8270-8961C527495F}"/>
    <cellStyle name="Normal 8 4 2 2 6" xfId="3842" xr:uid="{708FF3E2-2859-4222-8A2B-105F1CB688C4}"/>
    <cellStyle name="Normal 8 4 2 2 7" xfId="3843" xr:uid="{52FC1429-FFEF-491F-9A26-234EF10E6FCD}"/>
    <cellStyle name="Normal 8 4 2 2 8" xfId="3844" xr:uid="{3E1E019A-63BD-4785-BD3D-9EF7D942DB3D}"/>
    <cellStyle name="Normal 8 4 2 3" xfId="797" xr:uid="{57B3CD0B-B69C-4CAF-A8D2-E1EC0DE236B5}"/>
    <cellStyle name="Normal 8 4 2 3 2" xfId="798" xr:uid="{E3F1E4D7-0170-4F04-B6DD-B81EC2072B46}"/>
    <cellStyle name="Normal 8 4 2 3 2 2" xfId="799" xr:uid="{CAC6E691-3911-4CB6-8C59-12346666CDC2}"/>
    <cellStyle name="Normal 8 4 2 3 2 3" xfId="3845" xr:uid="{63AE30AD-22BF-4265-96C7-CEFEDFD4C300}"/>
    <cellStyle name="Normal 8 4 2 3 2 4" xfId="3846" xr:uid="{CC87B78E-B1ED-4131-AE7E-14A165DB7BDE}"/>
    <cellStyle name="Normal 8 4 2 3 3" xfId="800" xr:uid="{A86436DC-0E44-41FE-BD92-22C24D46A88E}"/>
    <cellStyle name="Normal 8 4 2 3 3 2" xfId="3847" xr:uid="{4C22CF6E-7885-4180-A032-009CB5460E20}"/>
    <cellStyle name="Normal 8 4 2 3 3 3" xfId="3848" xr:uid="{CF291137-D553-46F0-83FE-ACA13004B412}"/>
    <cellStyle name="Normal 8 4 2 3 3 4" xfId="3849" xr:uid="{2EDF3A9D-4FAA-41A5-9F94-6C8D6ABAE8FD}"/>
    <cellStyle name="Normal 8 4 2 3 4" xfId="3850" xr:uid="{21BC5ADE-C213-4CDF-B559-5D57E734ECD0}"/>
    <cellStyle name="Normal 8 4 2 3 5" xfId="3851" xr:uid="{03412376-10A3-49BD-AC83-877F512EE9B6}"/>
    <cellStyle name="Normal 8 4 2 3 6" xfId="3852" xr:uid="{83FC3754-142C-4322-93E3-A2C85BEA7CD9}"/>
    <cellStyle name="Normal 8 4 2 4" xfId="801" xr:uid="{6CB7F6C3-28BD-4234-BC80-EE569FA4714D}"/>
    <cellStyle name="Normal 8 4 2 4 2" xfId="802" xr:uid="{7EEF3713-9F2B-4E6B-8E67-D810EC14A3E8}"/>
    <cellStyle name="Normal 8 4 2 4 2 2" xfId="3853" xr:uid="{BB347795-CD6F-4F6F-9E98-68AB6270EA68}"/>
    <cellStyle name="Normal 8 4 2 4 2 3" xfId="3854" xr:uid="{DB632B85-067E-4E84-8196-CF9575274A5A}"/>
    <cellStyle name="Normal 8 4 2 4 2 4" xfId="3855" xr:uid="{C80C97BC-994A-48C1-AC1A-635D1084C169}"/>
    <cellStyle name="Normal 8 4 2 4 3" xfId="3856" xr:uid="{B030D47C-5ED0-445C-B7E6-A9FD9EDCA034}"/>
    <cellStyle name="Normal 8 4 2 4 4" xfId="3857" xr:uid="{268E7D1A-A5AC-4896-B260-5CA638A64EC4}"/>
    <cellStyle name="Normal 8 4 2 4 5" xfId="3858" xr:uid="{1964BAB8-F61F-4B80-B640-0FA1DBD61C4E}"/>
    <cellStyle name="Normal 8 4 2 5" xfId="803" xr:uid="{9A4BC908-AC19-468B-9AC0-4B5CED65FFFD}"/>
    <cellStyle name="Normal 8 4 2 5 2" xfId="3859" xr:uid="{1F1BA89E-2CDB-49A7-90BA-56812BCEB05B}"/>
    <cellStyle name="Normal 8 4 2 5 3" xfId="3860" xr:uid="{74188B38-99D2-49A7-920C-211DA8B78205}"/>
    <cellStyle name="Normal 8 4 2 5 4" xfId="3861" xr:uid="{34E1DFB7-77EE-4738-A862-F4B56CF03B1D}"/>
    <cellStyle name="Normal 8 4 2 6" xfId="3862" xr:uid="{EF81F410-CD00-4DAF-8741-F45601D2B65B}"/>
    <cellStyle name="Normal 8 4 2 6 2" xfId="3863" xr:uid="{6588186A-7578-4F5A-ACB7-3AA930A69570}"/>
    <cellStyle name="Normal 8 4 2 6 3" xfId="3864" xr:uid="{355E0F1B-412A-4D41-A425-40225CFED2E2}"/>
    <cellStyle name="Normal 8 4 2 6 4" xfId="3865" xr:uid="{51D44058-08C3-4B3A-A285-728A7FA4C834}"/>
    <cellStyle name="Normal 8 4 2 7" xfId="3866" xr:uid="{1E38ADEF-541C-4475-B966-516659DA284A}"/>
    <cellStyle name="Normal 8 4 2 8" xfId="3867" xr:uid="{2102DD5B-8300-4BC2-833D-2208C21CF438}"/>
    <cellStyle name="Normal 8 4 2 9" xfId="3868" xr:uid="{1C05347C-3130-4125-98A4-AD2E028CF5FF}"/>
    <cellStyle name="Normal 8 4 3" xfId="391" xr:uid="{3055914F-22EF-449B-9BBA-E87AA32C7440}"/>
    <cellStyle name="Normal 8 4 3 2" xfId="804" xr:uid="{32EE3EA6-9089-42D9-8751-022BF13AD031}"/>
    <cellStyle name="Normal 8 4 3 2 2" xfId="805" xr:uid="{58CA1959-0192-4A00-AF9F-01549F1328B9}"/>
    <cellStyle name="Normal 8 4 3 2 2 2" xfId="2186" xr:uid="{7659CD25-0613-47CD-923F-3C28F117E13F}"/>
    <cellStyle name="Normal 8 4 3 2 2 2 2" xfId="2187" xr:uid="{904DD474-AF41-4A4B-85E9-D629BE2695DC}"/>
    <cellStyle name="Normal 8 4 3 2 2 3" xfId="2188" xr:uid="{61C2B95D-F67A-46AE-A502-06CF397E4DE3}"/>
    <cellStyle name="Normal 8 4 3 2 2 4" xfId="3869" xr:uid="{349D9705-FF47-4415-9320-EA6000F4CAF1}"/>
    <cellStyle name="Normal 8 4 3 2 3" xfId="2189" xr:uid="{01708379-9EFA-4481-B7A0-CEC332935CA3}"/>
    <cellStyle name="Normal 8 4 3 2 3 2" xfId="2190" xr:uid="{58719A0A-F039-4C57-AC5F-A74FFB8F1724}"/>
    <cellStyle name="Normal 8 4 3 2 3 3" xfId="3870" xr:uid="{8F4506E6-847B-471D-AA73-38BA647741CC}"/>
    <cellStyle name="Normal 8 4 3 2 3 4" xfId="3871" xr:uid="{05699CD7-DE22-448A-8864-FFDD61A5EFC3}"/>
    <cellStyle name="Normal 8 4 3 2 4" xfId="2191" xr:uid="{EB340B36-8974-4630-93E8-88E4512EEA19}"/>
    <cellStyle name="Normal 8 4 3 2 5" xfId="3872" xr:uid="{D9372897-3232-4045-B9CF-74ABFD5F5915}"/>
    <cellStyle name="Normal 8 4 3 2 6" xfId="3873" xr:uid="{F23A5785-F9B3-4E5E-8EF2-D84D3532DA18}"/>
    <cellStyle name="Normal 8 4 3 3" xfId="806" xr:uid="{DE21D954-6E0F-46F6-9403-73EEDB714A63}"/>
    <cellStyle name="Normal 8 4 3 3 2" xfId="2192" xr:uid="{A4C78E5D-F4BD-445A-A1F2-9309A87AA851}"/>
    <cellStyle name="Normal 8 4 3 3 2 2" xfId="2193" xr:uid="{F907FF88-2ED2-40BF-B468-697F404E50CE}"/>
    <cellStyle name="Normal 8 4 3 3 2 3" xfId="3874" xr:uid="{F443900D-F2F3-4216-9C1F-128B05954DFF}"/>
    <cellStyle name="Normal 8 4 3 3 2 4" xfId="3875" xr:uid="{51EB4B0E-01F0-4A05-AA05-72295B669AD7}"/>
    <cellStyle name="Normal 8 4 3 3 3" xfId="2194" xr:uid="{10263C0B-E2D5-4517-A882-87C1A604DC9D}"/>
    <cellStyle name="Normal 8 4 3 3 4" xfId="3876" xr:uid="{94147D7D-9939-430E-8FF8-13B99946A7D2}"/>
    <cellStyle name="Normal 8 4 3 3 5" xfId="3877" xr:uid="{7DE670BB-BBBA-4CC2-878C-5486D8B4207A}"/>
    <cellStyle name="Normal 8 4 3 4" xfId="2195" xr:uid="{805465A0-D2A8-4480-AB60-FAD085D7CC6B}"/>
    <cellStyle name="Normal 8 4 3 4 2" xfId="2196" xr:uid="{BA7F4AC2-282D-4134-B779-84B15D721D12}"/>
    <cellStyle name="Normal 8 4 3 4 3" xfId="3878" xr:uid="{D54D2962-1DD4-407A-9CA3-8F5DBFF92192}"/>
    <cellStyle name="Normal 8 4 3 4 4" xfId="3879" xr:uid="{F0BB5721-BC9C-4BEA-8E76-92F283D5681B}"/>
    <cellStyle name="Normal 8 4 3 5" xfId="2197" xr:uid="{48B557E8-BDA6-42CD-8298-2B825FD3B83A}"/>
    <cellStyle name="Normal 8 4 3 5 2" xfId="3880" xr:uid="{7A0CF6A8-328D-4A69-AA72-3FC3795C3D39}"/>
    <cellStyle name="Normal 8 4 3 5 3" xfId="3881" xr:uid="{54A5E4D1-0CD9-4D75-852B-9BBFE47F6662}"/>
    <cellStyle name="Normal 8 4 3 5 4" xfId="3882" xr:uid="{DE7C7589-E10A-4E97-A931-F6C3953E8683}"/>
    <cellStyle name="Normal 8 4 3 6" xfId="3883" xr:uid="{307F8B8F-843B-4F62-ACB5-592D976F1C20}"/>
    <cellStyle name="Normal 8 4 3 7" xfId="3884" xr:uid="{2CE4959B-2246-4EEF-B170-8B088F096741}"/>
    <cellStyle name="Normal 8 4 3 8" xfId="3885" xr:uid="{C3FB4817-DB71-469C-9CCD-32E2C31BE3D8}"/>
    <cellStyle name="Normal 8 4 4" xfId="392" xr:uid="{8FFBA8BD-3D78-43C4-ABB9-F6BE1E98DB7A}"/>
    <cellStyle name="Normal 8 4 4 2" xfId="807" xr:uid="{5209DCC6-91E7-4F7C-A6DA-16BDA9BC7375}"/>
    <cellStyle name="Normal 8 4 4 2 2" xfId="808" xr:uid="{E26FEE04-7602-47F2-8F1D-D1ACF9E42888}"/>
    <cellStyle name="Normal 8 4 4 2 2 2" xfId="2198" xr:uid="{9BEAF489-0C91-451C-AEC1-0FCFAC03559C}"/>
    <cellStyle name="Normal 8 4 4 2 2 3" xfId="3886" xr:uid="{298263C5-5EB8-4852-9DD8-21D653F6BBB1}"/>
    <cellStyle name="Normal 8 4 4 2 2 4" xfId="3887" xr:uid="{E2B054A2-E44E-4C12-802A-F30838524169}"/>
    <cellStyle name="Normal 8 4 4 2 3" xfId="2199" xr:uid="{8C676CFA-03DE-4975-9336-85E164BFEFC4}"/>
    <cellStyle name="Normal 8 4 4 2 4" xfId="3888" xr:uid="{C6D1E532-D117-490F-8EE2-11B4B33D1261}"/>
    <cellStyle name="Normal 8 4 4 2 5" xfId="3889" xr:uid="{62B42761-A305-45B8-9854-25D4F3FC88E4}"/>
    <cellStyle name="Normal 8 4 4 3" xfId="809" xr:uid="{7DB8A05D-5A02-47A3-AD53-37BD3A6A7FC6}"/>
    <cellStyle name="Normal 8 4 4 3 2" xfId="2200" xr:uid="{1605C4C6-3820-4E84-8B0A-D018647D964D}"/>
    <cellStyle name="Normal 8 4 4 3 3" xfId="3890" xr:uid="{EE03E18E-3465-4682-891D-D730DB49A16B}"/>
    <cellStyle name="Normal 8 4 4 3 4" xfId="3891" xr:uid="{748D8AEA-52C3-47EE-AF44-4A2447F2E379}"/>
    <cellStyle name="Normal 8 4 4 4" xfId="2201" xr:uid="{3E7A12B9-4B73-4D35-BB08-2D86A5EC8C28}"/>
    <cellStyle name="Normal 8 4 4 4 2" xfId="3892" xr:uid="{FA55B929-66AB-41E5-B5FA-09761E5B6C11}"/>
    <cellStyle name="Normal 8 4 4 4 3" xfId="3893" xr:uid="{C80B41DA-5580-439E-BD4C-C4982144DCC6}"/>
    <cellStyle name="Normal 8 4 4 4 4" xfId="3894" xr:uid="{C70A41FA-1CE0-4B5C-B0BF-CEBFC45A0321}"/>
    <cellStyle name="Normal 8 4 4 5" xfId="3895" xr:uid="{A7191C89-5D94-4995-BE3C-CDE3C1FB27EA}"/>
    <cellStyle name="Normal 8 4 4 6" xfId="3896" xr:uid="{358F0BE5-FA5B-4E9B-BA3D-8DD69C805697}"/>
    <cellStyle name="Normal 8 4 4 7" xfId="3897" xr:uid="{6E4B24C7-3186-4103-9ECC-1586D617E315}"/>
    <cellStyle name="Normal 8 4 5" xfId="393" xr:uid="{9831DD82-04A9-4ADD-82EF-B5AE712226D3}"/>
    <cellStyle name="Normal 8 4 5 2" xfId="810" xr:uid="{0CFD89CE-17E3-4FC2-9067-8FE2E5FE17CB}"/>
    <cellStyle name="Normal 8 4 5 2 2" xfId="2202" xr:uid="{927F533F-EFDE-42A3-A089-44B2E4353A3D}"/>
    <cellStyle name="Normal 8 4 5 2 3" xfId="3898" xr:uid="{97A825D0-8D4E-4582-AF07-A4706A1B1B86}"/>
    <cellStyle name="Normal 8 4 5 2 4" xfId="3899" xr:uid="{EACFEEDB-D13C-4D03-B110-489D218073D6}"/>
    <cellStyle name="Normal 8 4 5 3" xfId="2203" xr:uid="{4F300867-A5FD-471F-9306-977B661FD2B5}"/>
    <cellStyle name="Normal 8 4 5 3 2" xfId="3900" xr:uid="{56F4CFBE-2F57-40AC-A2AF-07F40D4ABA5B}"/>
    <cellStyle name="Normal 8 4 5 3 3" xfId="3901" xr:uid="{9E197B12-725A-4111-89FF-900951E9D031}"/>
    <cellStyle name="Normal 8 4 5 3 4" xfId="3902" xr:uid="{910990E2-A3DB-4CD6-8218-7C3678DC3774}"/>
    <cellStyle name="Normal 8 4 5 4" xfId="3903" xr:uid="{58F5B3AA-132F-4C60-8A8B-E91395636F52}"/>
    <cellStyle name="Normal 8 4 5 5" xfId="3904" xr:uid="{DABC8485-4296-41F2-90AC-CC11492E50BA}"/>
    <cellStyle name="Normal 8 4 5 6" xfId="3905" xr:uid="{A3909496-7EDD-4058-863B-8666B8D973C6}"/>
    <cellStyle name="Normal 8 4 6" xfId="811" xr:uid="{4A4207DF-E7D4-4805-8072-2BCDACE871E6}"/>
    <cellStyle name="Normal 8 4 6 2" xfId="2204" xr:uid="{7E0B47B1-D43D-4F10-A55E-C9CFA7935253}"/>
    <cellStyle name="Normal 8 4 6 2 2" xfId="3906" xr:uid="{452ECC02-4FCA-4AF8-A557-F365DF943D71}"/>
    <cellStyle name="Normal 8 4 6 2 3" xfId="3907" xr:uid="{F7856908-2428-46A2-B07D-5E4E34EBF1F9}"/>
    <cellStyle name="Normal 8 4 6 2 4" xfId="3908" xr:uid="{BEEA3143-46FA-46A0-85D0-53057BD35655}"/>
    <cellStyle name="Normal 8 4 6 3" xfId="3909" xr:uid="{80BB36F0-7444-48B9-AED9-0A53D0428EC1}"/>
    <cellStyle name="Normal 8 4 6 4" xfId="3910" xr:uid="{91963B85-17FF-42D0-9781-D0FA24091D18}"/>
    <cellStyle name="Normal 8 4 6 5" xfId="3911" xr:uid="{6145AAE7-40A1-49C2-BC8F-67039DF547D3}"/>
    <cellStyle name="Normal 8 4 7" xfId="2205" xr:uid="{5A918E0E-E770-4D88-8F8D-96B983519B50}"/>
    <cellStyle name="Normal 8 4 7 2" xfId="3912" xr:uid="{A22E19CE-5A90-4A5C-9ED6-23987C1C57A2}"/>
    <cellStyle name="Normal 8 4 7 3" xfId="3913" xr:uid="{42648BCC-29AA-4015-9E03-6F674BFE6369}"/>
    <cellStyle name="Normal 8 4 7 4" xfId="3914" xr:uid="{9F7EC04A-0F99-4471-9B91-293F38DFF0FF}"/>
    <cellStyle name="Normal 8 4 8" xfId="3915" xr:uid="{17E17C9D-B6D5-4676-AFD9-978B982EEC20}"/>
    <cellStyle name="Normal 8 4 8 2" xfId="3916" xr:uid="{C2940C1B-504B-469F-B7B3-575693891568}"/>
    <cellStyle name="Normal 8 4 8 3" xfId="3917" xr:uid="{09F3DB54-5AC4-4089-AE8B-A232116B1080}"/>
    <cellStyle name="Normal 8 4 8 4" xfId="3918" xr:uid="{D217CF3C-6D55-461B-B316-B30475EFF88A}"/>
    <cellStyle name="Normal 8 4 9" xfId="3919" xr:uid="{1424605D-120E-48EB-810E-047656989687}"/>
    <cellStyle name="Normal 8 5" xfId="161" xr:uid="{F3E7286B-3204-42B4-84B5-866C809849C9}"/>
    <cellStyle name="Normal 8 5 2" xfId="162" xr:uid="{36D36986-CDA3-4954-952A-62CA3D199D93}"/>
    <cellStyle name="Normal 8 5 2 2" xfId="394" xr:uid="{D1B47840-6AF1-4D3B-8BEE-A5B862CE7B42}"/>
    <cellStyle name="Normal 8 5 2 2 2" xfId="812" xr:uid="{9DFCD6A8-4864-46E5-977A-42B565D08241}"/>
    <cellStyle name="Normal 8 5 2 2 2 2" xfId="2206" xr:uid="{01022075-DC19-4352-BC9D-3555F49E4FC6}"/>
    <cellStyle name="Normal 8 5 2 2 2 3" xfId="3920" xr:uid="{B60564C7-089C-4CCE-9F41-0C118DCAA93F}"/>
    <cellStyle name="Normal 8 5 2 2 2 4" xfId="3921" xr:uid="{737411B0-5D86-47B8-943A-EE375288BA9F}"/>
    <cellStyle name="Normal 8 5 2 2 3" xfId="2207" xr:uid="{523E25CC-CF28-4A30-AD97-B798E186D41D}"/>
    <cellStyle name="Normal 8 5 2 2 3 2" xfId="3922" xr:uid="{63C28DC4-842F-445A-BE03-DE46E7979150}"/>
    <cellStyle name="Normal 8 5 2 2 3 3" xfId="3923" xr:uid="{0ED5EB28-D616-4FE4-A97F-F21604690559}"/>
    <cellStyle name="Normal 8 5 2 2 3 4" xfId="3924" xr:uid="{4F6D9ED7-15E8-4AB5-B37E-13EC4C0E9AAB}"/>
    <cellStyle name="Normal 8 5 2 2 4" xfId="3925" xr:uid="{188EBD97-5EDE-4757-B0D7-746333398358}"/>
    <cellStyle name="Normal 8 5 2 2 5" xfId="3926" xr:uid="{889E34CA-B23A-4F75-8A37-B4BB5C7C4E20}"/>
    <cellStyle name="Normal 8 5 2 2 6" xfId="3927" xr:uid="{23BF0B33-7988-4254-918F-BC1DDD26CBBB}"/>
    <cellStyle name="Normal 8 5 2 3" xfId="813" xr:uid="{8E392290-1E42-43FC-A244-C4667C0AAB0A}"/>
    <cellStyle name="Normal 8 5 2 3 2" xfId="2208" xr:uid="{87C30A84-CDB2-4B07-A946-A9AA9E030E11}"/>
    <cellStyle name="Normal 8 5 2 3 2 2" xfId="3928" xr:uid="{FECFFC7C-2539-44C0-8765-D80FB3D637E1}"/>
    <cellStyle name="Normal 8 5 2 3 2 3" xfId="3929" xr:uid="{563507A3-6170-4C2E-84BC-CB86B169667B}"/>
    <cellStyle name="Normal 8 5 2 3 2 4" xfId="3930" xr:uid="{B3E2ED44-E896-4E71-923A-9ECDF55BE333}"/>
    <cellStyle name="Normal 8 5 2 3 3" xfId="3931" xr:uid="{980670A4-2072-49A8-BD35-87A295294FF7}"/>
    <cellStyle name="Normal 8 5 2 3 4" xfId="3932" xr:uid="{C1EE8D95-B412-477C-9368-FFCDDC36FD15}"/>
    <cellStyle name="Normal 8 5 2 3 5" xfId="3933" xr:uid="{F6CB03EE-EA88-4D79-B133-FC5E8E092036}"/>
    <cellStyle name="Normal 8 5 2 4" xfId="2209" xr:uid="{0C3DBC63-7F4B-4B02-ABA8-70AECDB91947}"/>
    <cellStyle name="Normal 8 5 2 4 2" xfId="3934" xr:uid="{329B0265-83D7-4438-B3FF-4ECB889B0A1F}"/>
    <cellStyle name="Normal 8 5 2 4 3" xfId="3935" xr:uid="{FCFC6564-9203-4270-A82C-75F335E52400}"/>
    <cellStyle name="Normal 8 5 2 4 4" xfId="3936" xr:uid="{F8E7AFC7-5CA5-4919-BC73-2B779D5A1DEA}"/>
    <cellStyle name="Normal 8 5 2 5" xfId="3937" xr:uid="{E7E1F8A6-8689-4EC3-B962-68217512D65E}"/>
    <cellStyle name="Normal 8 5 2 5 2" xfId="3938" xr:uid="{A7F078B1-140D-4EA1-90CD-1BF394B11284}"/>
    <cellStyle name="Normal 8 5 2 5 3" xfId="3939" xr:uid="{9259015B-3472-42BC-A48B-3F0886DBFAFA}"/>
    <cellStyle name="Normal 8 5 2 5 4" xfId="3940" xr:uid="{96D37284-38F4-4BF1-B001-A4875008C41C}"/>
    <cellStyle name="Normal 8 5 2 6" xfId="3941" xr:uid="{E2852663-0C8D-471C-ACF8-8A7AF2A88EBB}"/>
    <cellStyle name="Normal 8 5 2 7" xfId="3942" xr:uid="{D965EA50-725C-4019-8526-6B62C60C4D37}"/>
    <cellStyle name="Normal 8 5 2 8" xfId="3943" xr:uid="{183B09C8-A79C-45C7-A3E0-14D263A8C194}"/>
    <cellStyle name="Normal 8 5 3" xfId="395" xr:uid="{22A8ABB9-A252-4490-A5ED-A42D505BB9E2}"/>
    <cellStyle name="Normal 8 5 3 2" xfId="814" xr:uid="{49330900-47E8-4AA9-A54F-69331219CC95}"/>
    <cellStyle name="Normal 8 5 3 2 2" xfId="815" xr:uid="{1D9DFB92-A7B5-4DB2-929F-961DEFC28E5D}"/>
    <cellStyle name="Normal 8 5 3 2 3" xfId="3944" xr:uid="{74E523F5-8CCF-42A4-A55E-8EA1D874B0D6}"/>
    <cellStyle name="Normal 8 5 3 2 4" xfId="3945" xr:uid="{81A9475A-0F9D-4DD7-8C2C-3418A56FFF70}"/>
    <cellStyle name="Normal 8 5 3 3" xfId="816" xr:uid="{CF422CB9-22B0-47FC-844E-7152252EC589}"/>
    <cellStyle name="Normal 8 5 3 3 2" xfId="3946" xr:uid="{42C34551-A295-40C1-B7C8-2D74C07AEC8C}"/>
    <cellStyle name="Normal 8 5 3 3 3" xfId="3947" xr:uid="{75ED3DF2-8C60-4590-9D9C-70E3A2178930}"/>
    <cellStyle name="Normal 8 5 3 3 4" xfId="3948" xr:uid="{BF38A5A8-7FE7-461B-AAB8-CB0236E0C94D}"/>
    <cellStyle name="Normal 8 5 3 4" xfId="3949" xr:uid="{F7221543-63FD-4374-82D0-2349B053629C}"/>
    <cellStyle name="Normal 8 5 3 5" xfId="3950" xr:uid="{99008818-20EA-4344-B6E8-9A1C77984EAB}"/>
    <cellStyle name="Normal 8 5 3 6" xfId="3951" xr:uid="{AEFA970E-255D-4211-8CF2-7F73E03AF710}"/>
    <cellStyle name="Normal 8 5 4" xfId="396" xr:uid="{53F7B5D3-500E-470A-89F0-1033950928D5}"/>
    <cellStyle name="Normal 8 5 4 2" xfId="817" xr:uid="{0B21E27A-4163-4196-82DD-9533AD38538B}"/>
    <cellStyle name="Normal 8 5 4 2 2" xfId="3952" xr:uid="{D284A832-8E38-4F91-B2E0-F19653C1F34F}"/>
    <cellStyle name="Normal 8 5 4 2 3" xfId="3953" xr:uid="{FF23C127-FFB8-477A-8B25-9F2FF0278EAE}"/>
    <cellStyle name="Normal 8 5 4 2 4" xfId="3954" xr:uid="{2E206F8A-88F1-4280-9510-2FBC465E5009}"/>
    <cellStyle name="Normal 8 5 4 3" xfId="3955" xr:uid="{007F87AC-0F33-4863-A463-CEA552FB4C0D}"/>
    <cellStyle name="Normal 8 5 4 4" xfId="3956" xr:uid="{BC4D3FD2-20E2-4484-8359-1334EA9C938E}"/>
    <cellStyle name="Normal 8 5 4 5" xfId="3957" xr:uid="{0B7274BD-565E-417F-ABAB-043AD19180F0}"/>
    <cellStyle name="Normal 8 5 5" xfId="818" xr:uid="{B99709C6-B27F-4FCA-B029-1B7B6AE33B97}"/>
    <cellStyle name="Normal 8 5 5 2" xfId="3958" xr:uid="{EB1F489A-1818-468C-9E58-4B5FA00F14BA}"/>
    <cellStyle name="Normal 8 5 5 3" xfId="3959" xr:uid="{B87AE8FB-E352-4634-81BB-4023526224DD}"/>
    <cellStyle name="Normal 8 5 5 4" xfId="3960" xr:uid="{CE955D6B-56BD-4BD9-850B-43C33C5D8AC8}"/>
    <cellStyle name="Normal 8 5 6" xfId="3961" xr:uid="{4690C8D7-42CC-4508-885B-136965C3701D}"/>
    <cellStyle name="Normal 8 5 6 2" xfId="3962" xr:uid="{7DFA6F73-5279-4956-8F49-972D9B371A26}"/>
    <cellStyle name="Normal 8 5 6 3" xfId="3963" xr:uid="{88DF9D68-5F49-4A82-80D0-7DB6CC0F367E}"/>
    <cellStyle name="Normal 8 5 6 4" xfId="3964" xr:uid="{E27363AB-6B42-47CD-A012-3CD3DF3C590F}"/>
    <cellStyle name="Normal 8 5 7" xfId="3965" xr:uid="{CFB78688-E511-4421-875F-28F1604E47FC}"/>
    <cellStyle name="Normal 8 5 8" xfId="3966" xr:uid="{FB649B05-9ECA-4E53-BF3A-5522F2BC0DA7}"/>
    <cellStyle name="Normal 8 5 9" xfId="3967" xr:uid="{19C0642A-894B-4D33-BD59-B6CECDFE5A94}"/>
    <cellStyle name="Normal 8 6" xfId="163" xr:uid="{892C1D77-D617-40E0-9F62-E340EAC2E70D}"/>
    <cellStyle name="Normal 8 6 2" xfId="397" xr:uid="{D10CA558-04BF-4163-9488-035C264B9105}"/>
    <cellStyle name="Normal 8 6 2 2" xfId="819" xr:uid="{7AF04902-73C8-4EBD-AE54-5E7E0B396AC3}"/>
    <cellStyle name="Normal 8 6 2 2 2" xfId="2210" xr:uid="{6E6DBECC-16FB-4071-AD0E-18352CBF9B83}"/>
    <cellStyle name="Normal 8 6 2 2 2 2" xfId="2211" xr:uid="{3D1CB1C0-868F-4359-8508-E02AC4620919}"/>
    <cellStyle name="Normal 8 6 2 2 3" xfId="2212" xr:uid="{084004C2-048B-4EF0-805A-52869EACFE82}"/>
    <cellStyle name="Normal 8 6 2 2 4" xfId="3968" xr:uid="{9BCBD352-E19E-49F4-A264-95826F4B4A97}"/>
    <cellStyle name="Normal 8 6 2 3" xfId="2213" xr:uid="{3CF0869A-9C53-4FA7-A05F-29BD0FBAC7DF}"/>
    <cellStyle name="Normal 8 6 2 3 2" xfId="2214" xr:uid="{E41D9AAF-D506-4833-96C1-676111196A28}"/>
    <cellStyle name="Normal 8 6 2 3 3" xfId="3969" xr:uid="{8EE2ECD0-109C-4570-A75F-8D3D1B1AB59D}"/>
    <cellStyle name="Normal 8 6 2 3 4" xfId="3970" xr:uid="{52505F96-7321-4D5E-9C5F-A0A76C3BB78B}"/>
    <cellStyle name="Normal 8 6 2 4" xfId="2215" xr:uid="{39B0E72A-BC3E-466F-8135-6DB7E2B8E236}"/>
    <cellStyle name="Normal 8 6 2 5" xfId="3971" xr:uid="{D5B81FC3-6EF5-4583-B4EC-BE1C64537A3E}"/>
    <cellStyle name="Normal 8 6 2 6" xfId="3972" xr:uid="{40B205BE-ACBA-488B-AD73-8AB4BE5FC221}"/>
    <cellStyle name="Normal 8 6 3" xfId="820" xr:uid="{53F1BB9B-8B06-4106-84F4-522D09249862}"/>
    <cellStyle name="Normal 8 6 3 2" xfId="2216" xr:uid="{1C94EE41-6C7D-4800-922E-A773ED95DF76}"/>
    <cellStyle name="Normal 8 6 3 2 2" xfId="2217" xr:uid="{AF4B2E9F-4854-45B0-9260-96C20CF04E5A}"/>
    <cellStyle name="Normal 8 6 3 2 3" xfId="3973" xr:uid="{31F2A099-5F80-4D71-A3C9-907D39FAFEF2}"/>
    <cellStyle name="Normal 8 6 3 2 4" xfId="3974" xr:uid="{252B306F-995F-4151-BFE4-DFD7CA76DB0A}"/>
    <cellStyle name="Normal 8 6 3 3" xfId="2218" xr:uid="{C5135F84-0713-4ADC-9B00-FEFC842E6BCF}"/>
    <cellStyle name="Normal 8 6 3 4" xfId="3975" xr:uid="{E1162F2F-BA6C-415A-A2C1-4AC871F69A92}"/>
    <cellStyle name="Normal 8 6 3 5" xfId="3976" xr:uid="{24E011E8-DC55-45DC-AF91-745B2A526249}"/>
    <cellStyle name="Normal 8 6 4" xfId="2219" xr:uid="{54C7E309-9B28-4D21-8C6C-071EC22AB774}"/>
    <cellStyle name="Normal 8 6 4 2" xfId="2220" xr:uid="{BD807E21-B880-4E90-9B78-E1B6DDD60429}"/>
    <cellStyle name="Normal 8 6 4 3" xfId="3977" xr:uid="{AD4FC4ED-1401-4213-896F-FF5813C09152}"/>
    <cellStyle name="Normal 8 6 4 4" xfId="3978" xr:uid="{A4D5078F-2CBF-4CD9-A3E6-FEB8E3A60D88}"/>
    <cellStyle name="Normal 8 6 5" xfId="2221" xr:uid="{833F8111-B7E2-4786-B687-3D5B6821C379}"/>
    <cellStyle name="Normal 8 6 5 2" xfId="3979" xr:uid="{C3C49095-BC36-49B0-A8BF-873C1C41BA15}"/>
    <cellStyle name="Normal 8 6 5 3" xfId="3980" xr:uid="{183C4AE1-86A7-42B6-B6A3-C500252FBF62}"/>
    <cellStyle name="Normal 8 6 5 4" xfId="3981" xr:uid="{D8295E56-0D48-4866-A2A3-43260867AF72}"/>
    <cellStyle name="Normal 8 6 6" xfId="3982" xr:uid="{BA175F8E-D994-426D-B746-378465B16014}"/>
    <cellStyle name="Normal 8 6 7" xfId="3983" xr:uid="{C4C50913-7B56-47B6-9CF3-D07B7265A026}"/>
    <cellStyle name="Normal 8 6 8" xfId="3984" xr:uid="{2E8E6132-76DA-4969-8C7A-F3AC3016286C}"/>
    <cellStyle name="Normal 8 7" xfId="398" xr:uid="{864F2A75-AE7B-413A-9479-646C54E5D677}"/>
    <cellStyle name="Normal 8 7 2" xfId="821" xr:uid="{CBA66AD5-EB73-49ED-AEEE-D7C90967F128}"/>
    <cellStyle name="Normal 8 7 2 2" xfId="822" xr:uid="{52F2EB04-0C0C-4894-8F63-CA668B94FCEE}"/>
    <cellStyle name="Normal 8 7 2 2 2" xfId="2222" xr:uid="{9EA507B7-B362-40DB-97BF-40B928E8B2ED}"/>
    <cellStyle name="Normal 8 7 2 2 3" xfId="3985" xr:uid="{452FD8CD-CE65-4368-A8AE-00E1773656FC}"/>
    <cellStyle name="Normal 8 7 2 2 4" xfId="3986" xr:uid="{5934E39E-D188-431A-8CFA-3C9A7F9D5D2C}"/>
    <cellStyle name="Normal 8 7 2 3" xfId="2223" xr:uid="{0646BB9D-849A-4E66-8D5B-75FD9094DAA5}"/>
    <cellStyle name="Normal 8 7 2 4" xfId="3987" xr:uid="{D15D5716-81A0-46F5-A416-B3C813F6070D}"/>
    <cellStyle name="Normal 8 7 2 5" xfId="3988" xr:uid="{6D0FCD8D-D57E-42E3-B62E-591AA6226792}"/>
    <cellStyle name="Normal 8 7 3" xfId="823" xr:uid="{62CA4CCF-7C8F-42A9-9BAA-19DF5D685076}"/>
    <cellStyle name="Normal 8 7 3 2" xfId="2224" xr:uid="{5D858814-4339-43D1-A1AC-0BE4E24CDC0F}"/>
    <cellStyle name="Normal 8 7 3 3" xfId="3989" xr:uid="{8152BB44-C3A1-45CD-B54A-021F8BBD91D9}"/>
    <cellStyle name="Normal 8 7 3 4" xfId="3990" xr:uid="{B1FCD9FA-90B3-4A4B-BA9C-90A92F8FA950}"/>
    <cellStyle name="Normal 8 7 4" xfId="2225" xr:uid="{B08774CD-7E0B-40D9-9994-238600EF617D}"/>
    <cellStyle name="Normal 8 7 4 2" xfId="3991" xr:uid="{D393146A-17F5-4678-9A92-B5C453765942}"/>
    <cellStyle name="Normal 8 7 4 3" xfId="3992" xr:uid="{8A89115B-3CDD-4C7C-908C-24BD1EF23766}"/>
    <cellStyle name="Normal 8 7 4 4" xfId="3993" xr:uid="{F72507D3-2852-452F-BB9D-7B49D8E940BE}"/>
    <cellStyle name="Normal 8 7 5" xfId="3994" xr:uid="{ABB30DFC-589A-4089-9EE2-2DC02ACB6334}"/>
    <cellStyle name="Normal 8 7 6" xfId="3995" xr:uid="{A5CDC2BC-0508-4A2A-8E6A-1CB1A2B1FF60}"/>
    <cellStyle name="Normal 8 7 7" xfId="3996" xr:uid="{3D0562E6-193C-40E0-BBF9-30FF2FCAA920}"/>
    <cellStyle name="Normal 8 8" xfId="399" xr:uid="{6794D348-D482-41AC-BC6D-5ACDB92C9F0B}"/>
    <cellStyle name="Normal 8 8 2" xfId="824" xr:uid="{127303B5-AEA4-40D2-AAB6-6D41E243A2B2}"/>
    <cellStyle name="Normal 8 8 2 2" xfId="2226" xr:uid="{60C596BC-E27E-4D77-B03B-53B877483F99}"/>
    <cellStyle name="Normal 8 8 2 3" xfId="3997" xr:uid="{C197BCD7-5F98-46A2-BA76-05126E8B2A21}"/>
    <cellStyle name="Normal 8 8 2 4" xfId="3998" xr:uid="{3E216D0D-0E9B-46A2-A503-89E7C9A7ECA8}"/>
    <cellStyle name="Normal 8 8 3" xfId="2227" xr:uid="{D8130874-3E36-49B7-9AEE-785B9432E13E}"/>
    <cellStyle name="Normal 8 8 3 2" xfId="3999" xr:uid="{7E16265F-80AC-4BBA-B0ED-AA07B6D73EAB}"/>
    <cellStyle name="Normal 8 8 3 3" xfId="4000" xr:uid="{0CC7924C-FB76-43DD-815E-BB1A4FD5F21E}"/>
    <cellStyle name="Normal 8 8 3 4" xfId="4001" xr:uid="{AC39B228-22D8-4EEF-BA58-3A396CE73F0D}"/>
    <cellStyle name="Normal 8 8 4" xfId="4002" xr:uid="{A70DD707-DC3A-4379-B902-AED0BDD21583}"/>
    <cellStyle name="Normal 8 8 5" xfId="4003" xr:uid="{658E83B9-DA4C-4BF9-AEC3-854D1CCEFE8A}"/>
    <cellStyle name="Normal 8 8 6" xfId="4004" xr:uid="{B9DA35C4-96D7-4CAC-94C1-5D23F20F5716}"/>
    <cellStyle name="Normal 8 9" xfId="400" xr:uid="{2CE8A7B8-9E6A-4EC0-A5F2-2C37BD871712}"/>
    <cellStyle name="Normal 8 9 2" xfId="2228" xr:uid="{E50E3D5D-41E3-4F29-AD63-A773278478A6}"/>
    <cellStyle name="Normal 8 9 2 2" xfId="4005" xr:uid="{115512D4-9A59-4908-8962-FF9B5BC212B4}"/>
    <cellStyle name="Normal 8 9 2 2 2" xfId="4410" xr:uid="{68DE9EB0-0D83-4CD8-BA40-A6F360D22841}"/>
    <cellStyle name="Normal 8 9 2 2 3" xfId="4689" xr:uid="{45F15761-8277-4E1A-9FDC-6E80360015EF}"/>
    <cellStyle name="Normal 8 9 2 3" xfId="4006" xr:uid="{EAB9D8C0-303C-487A-8575-2F600AD09182}"/>
    <cellStyle name="Normal 8 9 2 4" xfId="4007" xr:uid="{023A4C70-45F7-43C3-A0CB-8A1D68BECDFF}"/>
    <cellStyle name="Normal 8 9 3" xfId="4008" xr:uid="{65367A8B-170B-44F7-82F6-C575EAFD8669}"/>
    <cellStyle name="Normal 8 9 3 2" xfId="5343" xr:uid="{AE2261F6-E07F-4678-A12E-A4E8376C3FFE}"/>
    <cellStyle name="Normal 8 9 4" xfId="4009" xr:uid="{AB0D28F4-2DBB-43AE-B780-53CB34CCAFA0}"/>
    <cellStyle name="Normal 8 9 4 2" xfId="4580" xr:uid="{44888EF7-D574-4BD4-8D0F-970AE0F4D154}"/>
    <cellStyle name="Normal 8 9 4 3" xfId="4690" xr:uid="{6E270719-9CAE-4563-92B9-1DA800F331A4}"/>
    <cellStyle name="Normal 8 9 4 4" xfId="4609" xr:uid="{369CEC6A-B190-4B07-944D-A60EEF5481B8}"/>
    <cellStyle name="Normal 8 9 5" xfId="4010" xr:uid="{5CEEBCC4-9ECF-4189-BCFD-0222AC7980B4}"/>
    <cellStyle name="Normal 9" xfId="164" xr:uid="{C1F0F89D-9C18-457A-B051-33B47EB7AFF2}"/>
    <cellStyle name="Normal 9 10" xfId="401" xr:uid="{9A6ABF7E-E526-4AC4-BE05-CA373D16F58B}"/>
    <cellStyle name="Normal 9 10 2" xfId="2229" xr:uid="{F35F9BFE-8612-444F-9106-8691DE39045C}"/>
    <cellStyle name="Normal 9 10 2 2" xfId="4011" xr:uid="{4ED69409-3432-45B3-91AD-A5044576EB15}"/>
    <cellStyle name="Normal 9 10 2 3" xfId="4012" xr:uid="{6B51D758-1C04-4822-B0D2-22095159094C}"/>
    <cellStyle name="Normal 9 10 2 4" xfId="4013" xr:uid="{8A06CF64-730E-41B2-B700-907FCD68025C}"/>
    <cellStyle name="Normal 9 10 3" xfId="4014" xr:uid="{37E69199-1CFF-4919-A575-1E4E7BFD28F9}"/>
    <cellStyle name="Normal 9 10 4" xfId="4015" xr:uid="{C38149C7-0868-4487-A1F7-A396B5B7DDE6}"/>
    <cellStyle name="Normal 9 10 5" xfId="4016" xr:uid="{CA0C6CC9-4FFE-407A-88C1-98B0FEDBA7C1}"/>
    <cellStyle name="Normal 9 11" xfId="2230" xr:uid="{C42F6CD1-E8BC-4935-B454-C8646F18321A}"/>
    <cellStyle name="Normal 9 11 2" xfId="4017" xr:uid="{266FE54E-1B3C-4CE3-84C3-CC0DCF84403D}"/>
    <cellStyle name="Normal 9 11 3" xfId="4018" xr:uid="{9C81EC92-BCA3-46A2-9460-745BD1DE1FD1}"/>
    <cellStyle name="Normal 9 11 4" xfId="4019" xr:uid="{C3116625-7EDD-4FAF-8327-6A30696391DC}"/>
    <cellStyle name="Normal 9 12" xfId="4020" xr:uid="{DBCD73C9-6903-422A-BC5A-FAC39CF755BB}"/>
    <cellStyle name="Normal 9 12 2" xfId="4021" xr:uid="{A93451B0-370E-4E5F-B0AD-6B4A3E7A1A89}"/>
    <cellStyle name="Normal 9 12 3" xfId="4022" xr:uid="{3B4D7B4D-4F74-4E69-80BA-30D1FE3462AD}"/>
    <cellStyle name="Normal 9 12 4" xfId="4023" xr:uid="{B4E957E2-CACE-4F66-87BB-116A531E843F}"/>
    <cellStyle name="Normal 9 13" xfId="4024" xr:uid="{1D887303-1908-4C5B-9407-7236D0A42D14}"/>
    <cellStyle name="Normal 9 13 2" xfId="4025" xr:uid="{D08B6C39-0EFC-4440-8D53-2745E98913A6}"/>
    <cellStyle name="Normal 9 14" xfId="4026" xr:uid="{2536846F-521A-4F74-9E0A-956A054B2234}"/>
    <cellStyle name="Normal 9 15" xfId="4027" xr:uid="{A620F26D-71F5-4455-91C0-B18E71A4FB6D}"/>
    <cellStyle name="Normal 9 16" xfId="4028" xr:uid="{891E279B-BB6B-4230-AD0C-59BF951ECC33}"/>
    <cellStyle name="Normal 9 2" xfId="165" xr:uid="{97A1149B-54D0-4484-9AB4-5E4422F8A832}"/>
    <cellStyle name="Normal 9 2 2" xfId="402" xr:uid="{B255219E-765C-4F43-AD0A-BD14014B4A53}"/>
    <cellStyle name="Normal 9 2 2 2" xfId="4672" xr:uid="{1F91B7BF-0E44-46F6-8499-FB9A38AB3894}"/>
    <cellStyle name="Normal 9 2 3" xfId="4561" xr:uid="{5D86FE74-AFC7-484B-8E02-D9D8583CCD2D}"/>
    <cellStyle name="Normal 9 3" xfId="166" xr:uid="{3FB4C919-0F89-468D-8D3A-B39D2A33396F}"/>
    <cellStyle name="Normal 9 3 10" xfId="4029" xr:uid="{56467DE8-9BDF-4D3A-9784-13F21B4697BC}"/>
    <cellStyle name="Normal 9 3 11" xfId="4030" xr:uid="{0C720E05-F8C4-4D3A-B040-7C081EC59791}"/>
    <cellStyle name="Normal 9 3 2" xfId="167" xr:uid="{212C12FD-5A9D-4272-9229-CF3C5AF9A842}"/>
    <cellStyle name="Normal 9 3 2 2" xfId="168" xr:uid="{A73186ED-BB05-44D9-92D9-482794466A7C}"/>
    <cellStyle name="Normal 9 3 2 2 2" xfId="403" xr:uid="{BE189021-13E1-4B6B-B422-C69E455FC064}"/>
    <cellStyle name="Normal 9 3 2 2 2 2" xfId="825" xr:uid="{46F1527E-C56F-4BFD-BA93-BB3155295972}"/>
    <cellStyle name="Normal 9 3 2 2 2 2 2" xfId="826" xr:uid="{38CDC449-AE54-466B-9CDF-20D5C61EDE3E}"/>
    <cellStyle name="Normal 9 3 2 2 2 2 2 2" xfId="2231" xr:uid="{AE685D6C-7720-4BF1-8C4A-946727D7E93A}"/>
    <cellStyle name="Normal 9 3 2 2 2 2 2 2 2" xfId="2232" xr:uid="{52BB21BD-5B75-468B-864C-83BDCB73B0D6}"/>
    <cellStyle name="Normal 9 3 2 2 2 2 2 3" xfId="2233" xr:uid="{02D36206-D896-4637-8910-38B8087BA7D5}"/>
    <cellStyle name="Normal 9 3 2 2 2 2 3" xfId="2234" xr:uid="{5A8A8B96-45E9-4D2B-8F4C-038D6A74C16F}"/>
    <cellStyle name="Normal 9 3 2 2 2 2 3 2" xfId="2235" xr:uid="{9EE8718F-0423-4129-8BC9-53A7F60CD8D5}"/>
    <cellStyle name="Normal 9 3 2 2 2 2 4" xfId="2236" xr:uid="{35CE9812-086A-4DC6-8AC1-DD99104E4054}"/>
    <cellStyle name="Normal 9 3 2 2 2 3" xfId="827" xr:uid="{013E3AA4-3FAB-4193-A501-CE622955EB2F}"/>
    <cellStyle name="Normal 9 3 2 2 2 3 2" xfId="2237" xr:uid="{A9F1DE6D-B6B9-44F9-8512-FBDD5DA7D866}"/>
    <cellStyle name="Normal 9 3 2 2 2 3 2 2" xfId="2238" xr:uid="{86526601-D80B-4B6D-9AFB-93C6A204D885}"/>
    <cellStyle name="Normal 9 3 2 2 2 3 3" xfId="2239" xr:uid="{F9ABFC4D-4ACF-49E1-A507-AB140971F4C7}"/>
    <cellStyle name="Normal 9 3 2 2 2 3 4" xfId="4031" xr:uid="{D1FD663C-7056-4720-9C78-248505764BC4}"/>
    <cellStyle name="Normal 9 3 2 2 2 4" xfId="2240" xr:uid="{BDED7DEA-ADA7-40B8-BC32-F26496D84E31}"/>
    <cellStyle name="Normal 9 3 2 2 2 4 2" xfId="2241" xr:uid="{563DE283-5033-4DBC-A0EA-F82BFD087B17}"/>
    <cellStyle name="Normal 9 3 2 2 2 5" xfId="2242" xr:uid="{9968EF09-1BE5-4CA2-A05C-C83AFB7A8CCB}"/>
    <cellStyle name="Normal 9 3 2 2 2 6" xfId="4032" xr:uid="{BBE1149F-47F9-4482-867C-5565E3F84FB0}"/>
    <cellStyle name="Normal 9 3 2 2 3" xfId="404" xr:uid="{A1467004-AA36-45FE-BD4B-3C75F7178EDB}"/>
    <cellStyle name="Normal 9 3 2 2 3 2" xfId="828" xr:uid="{2304DEA1-AAB5-4107-8DDD-60EBAB8EABE7}"/>
    <cellStyle name="Normal 9 3 2 2 3 2 2" xfId="829" xr:uid="{EA33A0E1-AD6A-4D22-85A9-45F1B69B1130}"/>
    <cellStyle name="Normal 9 3 2 2 3 2 2 2" xfId="2243" xr:uid="{0231E3DD-C19A-4DE8-9E9E-F8EF6992B16A}"/>
    <cellStyle name="Normal 9 3 2 2 3 2 2 2 2" xfId="2244" xr:uid="{70A4E800-6563-49AD-A2A6-EE659FF7FC42}"/>
    <cellStyle name="Normal 9 3 2 2 3 2 2 3" xfId="2245" xr:uid="{3491690F-B421-43EC-96CA-1C9D9BB14817}"/>
    <cellStyle name="Normal 9 3 2 2 3 2 3" xfId="2246" xr:uid="{7ACA7AEB-C938-4306-9F98-170F505B1ABC}"/>
    <cellStyle name="Normal 9 3 2 2 3 2 3 2" xfId="2247" xr:uid="{5628638B-2075-4503-B5B9-7639871F1E1C}"/>
    <cellStyle name="Normal 9 3 2 2 3 2 4" xfId="2248" xr:uid="{D2E2D084-B525-445D-AA97-B9B6F75300E3}"/>
    <cellStyle name="Normal 9 3 2 2 3 3" xfId="830" xr:uid="{A071B7EE-D94D-4DD9-995C-B1B760F4AA1D}"/>
    <cellStyle name="Normal 9 3 2 2 3 3 2" xfId="2249" xr:uid="{82BC61FB-3604-4DFE-BED7-9072C35EA6BB}"/>
    <cellStyle name="Normal 9 3 2 2 3 3 2 2" xfId="2250" xr:uid="{CB261D4C-DDB1-4ECB-B6B0-FB8795FA008A}"/>
    <cellStyle name="Normal 9 3 2 2 3 3 3" xfId="2251" xr:uid="{0D39134F-1742-48E1-9692-474E27122CD9}"/>
    <cellStyle name="Normal 9 3 2 2 3 4" xfId="2252" xr:uid="{C3E84A2C-A860-44CC-8B09-ABA2023C7576}"/>
    <cellStyle name="Normal 9 3 2 2 3 4 2" xfId="2253" xr:uid="{8C0E32B4-732B-4807-9E21-CC1AF44E1E42}"/>
    <cellStyle name="Normal 9 3 2 2 3 5" xfId="2254" xr:uid="{70023C1A-93DF-4B5B-AD85-5DE7B8C50FFB}"/>
    <cellStyle name="Normal 9 3 2 2 4" xfId="831" xr:uid="{583203F3-F422-4D61-9E5A-59ECE4CD75D6}"/>
    <cellStyle name="Normal 9 3 2 2 4 2" xfId="832" xr:uid="{8A413908-4F11-4999-BE13-F66E522B686C}"/>
    <cellStyle name="Normal 9 3 2 2 4 2 2" xfId="2255" xr:uid="{15E34B06-4ED0-4E1E-B43B-449F310502B7}"/>
    <cellStyle name="Normal 9 3 2 2 4 2 2 2" xfId="2256" xr:uid="{315CD357-A1E6-47D4-AC3C-5C6537E6326E}"/>
    <cellStyle name="Normal 9 3 2 2 4 2 3" xfId="2257" xr:uid="{D0B2EF51-25D7-4887-991C-80FA83B7E1A0}"/>
    <cellStyle name="Normal 9 3 2 2 4 3" xfId="2258" xr:uid="{D28A380A-8E49-4CA5-8426-4DC7128A3811}"/>
    <cellStyle name="Normal 9 3 2 2 4 3 2" xfId="2259" xr:uid="{F7BE0FFB-2515-4D3F-8D72-9A659B75AD0F}"/>
    <cellStyle name="Normal 9 3 2 2 4 4" xfId="2260" xr:uid="{21C1F494-E36C-4279-9145-B0E279F7C7D9}"/>
    <cellStyle name="Normal 9 3 2 2 5" xfId="833" xr:uid="{1EC4E18C-C921-4218-B75B-5AB86982C4F0}"/>
    <cellStyle name="Normal 9 3 2 2 5 2" xfId="2261" xr:uid="{768A9884-517D-40AB-A732-C009C1045198}"/>
    <cellStyle name="Normal 9 3 2 2 5 2 2" xfId="2262" xr:uid="{E0E28CFC-2218-445A-9487-AA220F1E2E94}"/>
    <cellStyle name="Normal 9 3 2 2 5 3" xfId="2263" xr:uid="{3497FB9E-50FE-4E23-B6B1-CA9C8223E2AF}"/>
    <cellStyle name="Normal 9 3 2 2 5 4" xfId="4033" xr:uid="{2D3C42CA-D157-45F5-AC87-C12F1E5B6EF1}"/>
    <cellStyle name="Normal 9 3 2 2 6" xfId="2264" xr:uid="{BD8767EA-7548-4398-9C82-38EB459AF88E}"/>
    <cellStyle name="Normal 9 3 2 2 6 2" xfId="2265" xr:uid="{E5CC018E-82F6-441E-86DB-22563CEF9A0F}"/>
    <cellStyle name="Normal 9 3 2 2 7" xfId="2266" xr:uid="{071919FE-3BCC-451B-83FA-A09408F3A259}"/>
    <cellStyle name="Normal 9 3 2 2 8" xfId="4034" xr:uid="{C968DC09-82CF-4579-8988-73A1EFBEE0EE}"/>
    <cellStyle name="Normal 9 3 2 3" xfId="405" xr:uid="{7923969F-6092-4935-9FAF-0AD685B881F9}"/>
    <cellStyle name="Normal 9 3 2 3 2" xfId="834" xr:uid="{57608315-EE3E-4C70-8A9B-06EC3C854F0B}"/>
    <cellStyle name="Normal 9 3 2 3 2 2" xfId="835" xr:uid="{4A027B2D-D915-450E-AB55-21FBDF7B6556}"/>
    <cellStyle name="Normal 9 3 2 3 2 2 2" xfId="2267" xr:uid="{A95C823F-061D-4145-A899-B63285AD7F99}"/>
    <cellStyle name="Normal 9 3 2 3 2 2 2 2" xfId="2268" xr:uid="{14C528A3-EEA1-4B3A-BFAB-36B9D4E92507}"/>
    <cellStyle name="Normal 9 3 2 3 2 2 3" xfId="2269" xr:uid="{8BD7EFCA-4A87-4D49-9723-EF195843F0ED}"/>
    <cellStyle name="Normal 9 3 2 3 2 3" xfId="2270" xr:uid="{69B48FBF-29EA-4B98-9989-3C4D5E5CE39F}"/>
    <cellStyle name="Normal 9 3 2 3 2 3 2" xfId="2271" xr:uid="{5B7BB1F1-32B7-4FF8-A9E7-2DBE08D5335D}"/>
    <cellStyle name="Normal 9 3 2 3 2 4" xfId="2272" xr:uid="{0C12FA3A-34F4-4C53-9EAB-1D5271127016}"/>
    <cellStyle name="Normal 9 3 2 3 3" xfId="836" xr:uid="{50C37D4A-8F67-4BF2-A0C2-E20DFFCDB67D}"/>
    <cellStyle name="Normal 9 3 2 3 3 2" xfId="2273" xr:uid="{336DA4CE-8994-4F8D-9318-9D73EA2B7B2C}"/>
    <cellStyle name="Normal 9 3 2 3 3 2 2" xfId="2274" xr:uid="{B135B5F4-CC17-4D7F-95AC-23157D44A90D}"/>
    <cellStyle name="Normal 9 3 2 3 3 3" xfId="2275" xr:uid="{8CBA4A0D-DEA5-4C66-873C-332E50E8C6DF}"/>
    <cellStyle name="Normal 9 3 2 3 3 4" xfId="4035" xr:uid="{BC9A571A-8F07-4E1D-BB61-415D22B7CDF3}"/>
    <cellStyle name="Normal 9 3 2 3 4" xfId="2276" xr:uid="{3072FD8A-EFD3-462C-8566-B12662FC5241}"/>
    <cellStyle name="Normal 9 3 2 3 4 2" xfId="2277" xr:uid="{D5105E41-3E9C-425F-8D7C-F5007383F533}"/>
    <cellStyle name="Normal 9 3 2 3 5" xfId="2278" xr:uid="{3985ACBC-893B-45D9-816E-6A679DC5A3B4}"/>
    <cellStyle name="Normal 9 3 2 3 6" xfId="4036" xr:uid="{B61F1685-2E57-4BF7-86D8-EFB636E5F304}"/>
    <cellStyle name="Normal 9 3 2 4" xfId="406" xr:uid="{FEE05D60-77A2-4A78-920D-CCD9B4FAE81D}"/>
    <cellStyle name="Normal 9 3 2 4 2" xfId="837" xr:uid="{223F48EE-3033-4F6E-AF93-EB3C497466B1}"/>
    <cellStyle name="Normal 9 3 2 4 2 2" xfId="838" xr:uid="{0AB918C9-F8F3-47CB-8DEF-4BE17D5659B8}"/>
    <cellStyle name="Normal 9 3 2 4 2 2 2" xfId="2279" xr:uid="{7B0D8378-1230-48B8-9D2D-270658CAE803}"/>
    <cellStyle name="Normal 9 3 2 4 2 2 2 2" xfId="2280" xr:uid="{947DE096-81A3-4A38-BED0-4C6017D74870}"/>
    <cellStyle name="Normal 9 3 2 4 2 2 3" xfId="2281" xr:uid="{2AE0DDD3-CFC2-4D9A-9D96-170B0C37ADBF}"/>
    <cellStyle name="Normal 9 3 2 4 2 3" xfId="2282" xr:uid="{B5E5E07C-6CEF-41D1-98B2-B3F0A522ADB1}"/>
    <cellStyle name="Normal 9 3 2 4 2 3 2" xfId="2283" xr:uid="{AD4E544E-56E1-4472-8357-EB898B0FF5FE}"/>
    <cellStyle name="Normal 9 3 2 4 2 4" xfId="2284" xr:uid="{C5F623F7-3804-48A9-8BB1-62676889AEF8}"/>
    <cellStyle name="Normal 9 3 2 4 3" xfId="839" xr:uid="{0B5E35E0-8912-4EE7-971D-88B88A80D438}"/>
    <cellStyle name="Normal 9 3 2 4 3 2" xfId="2285" xr:uid="{67C0CD57-F615-49FF-90BB-3EDF4C869887}"/>
    <cellStyle name="Normal 9 3 2 4 3 2 2" xfId="2286" xr:uid="{21F9F28A-163C-4992-83CC-743C33C22D23}"/>
    <cellStyle name="Normal 9 3 2 4 3 3" xfId="2287" xr:uid="{EC69EC28-B1FD-4D01-9C97-504905A2BCDE}"/>
    <cellStyle name="Normal 9 3 2 4 4" xfId="2288" xr:uid="{08A21628-2A7F-4E26-A2C5-349C464EADF5}"/>
    <cellStyle name="Normal 9 3 2 4 4 2" xfId="2289" xr:uid="{5ACEBB7D-8410-4249-A3DF-0192798988F8}"/>
    <cellStyle name="Normal 9 3 2 4 5" xfId="2290" xr:uid="{77F4B6A0-AE28-41CD-BD05-A5A629840CB9}"/>
    <cellStyle name="Normal 9 3 2 5" xfId="407" xr:uid="{1EB4D197-4DA4-485F-A617-DEC8BFA6A33C}"/>
    <cellStyle name="Normal 9 3 2 5 2" xfId="840" xr:uid="{5E5E6F29-3391-48F8-A4E0-FCBC9247CB65}"/>
    <cellStyle name="Normal 9 3 2 5 2 2" xfId="2291" xr:uid="{6FCE509F-5AF8-4090-95C5-26FCC5D9F914}"/>
    <cellStyle name="Normal 9 3 2 5 2 2 2" xfId="2292" xr:uid="{B48DA6C8-C7D8-4600-9BF8-A38617A17FDA}"/>
    <cellStyle name="Normal 9 3 2 5 2 3" xfId="2293" xr:uid="{64E40C22-87AB-4A93-9DA0-554623F6F742}"/>
    <cellStyle name="Normal 9 3 2 5 3" xfId="2294" xr:uid="{8FC678C7-0DBE-4EDF-926C-A03E2F8A69C1}"/>
    <cellStyle name="Normal 9 3 2 5 3 2" xfId="2295" xr:uid="{86D5C8D8-9FF6-483E-BE42-FE92E7D32751}"/>
    <cellStyle name="Normal 9 3 2 5 4" xfId="2296" xr:uid="{09B97064-E355-4E93-AF5F-EA9D3B7CCE58}"/>
    <cellStyle name="Normal 9 3 2 6" xfId="841" xr:uid="{4CFB4B87-D59E-4480-AEDF-FE0C4E890F19}"/>
    <cellStyle name="Normal 9 3 2 6 2" xfId="2297" xr:uid="{8ABDE5B5-6A10-4CAE-964B-542773DF66A3}"/>
    <cellStyle name="Normal 9 3 2 6 2 2" xfId="2298" xr:uid="{62B418C8-D708-459C-AB2B-F62BB8229FF5}"/>
    <cellStyle name="Normal 9 3 2 6 3" xfId="2299" xr:uid="{B41D59FB-C0BC-4B56-A3BF-EA31A9A7D21F}"/>
    <cellStyle name="Normal 9 3 2 6 4" xfId="4037" xr:uid="{5EDF9905-97FE-4363-9645-9A4375B3A17F}"/>
    <cellStyle name="Normal 9 3 2 7" xfId="2300" xr:uid="{4DF76406-6F7E-470E-A700-3AB5B1A06536}"/>
    <cellStyle name="Normal 9 3 2 7 2" xfId="2301" xr:uid="{2FB43CD9-EF93-41AD-80E7-56ED1D99D952}"/>
    <cellStyle name="Normal 9 3 2 8" xfId="2302" xr:uid="{0C85A75A-D210-44E4-8057-F44B70F982B8}"/>
    <cellStyle name="Normal 9 3 2 9" xfId="4038" xr:uid="{4A890201-8A8B-4F0B-AAD7-16B2472B01D8}"/>
    <cellStyle name="Normal 9 3 3" xfId="169" xr:uid="{179EAEF6-4E15-4029-8175-722D194E678B}"/>
    <cellStyle name="Normal 9 3 3 2" xfId="170" xr:uid="{BFF91F00-E2A4-4214-80A3-602B7D512D7C}"/>
    <cellStyle name="Normal 9 3 3 2 2" xfId="842" xr:uid="{E843A1B4-8285-426F-A14F-D228E5CC443F}"/>
    <cellStyle name="Normal 9 3 3 2 2 2" xfId="843" xr:uid="{161E5A8B-151B-4672-AEDF-906DE5D6E55A}"/>
    <cellStyle name="Normal 9 3 3 2 2 2 2" xfId="2303" xr:uid="{8D1E2A1B-12BB-449D-89E4-DDFA369C1BD6}"/>
    <cellStyle name="Normal 9 3 3 2 2 2 2 2" xfId="2304" xr:uid="{D1070630-4A04-434F-9EE1-F71EF65C9991}"/>
    <cellStyle name="Normal 9 3 3 2 2 2 3" xfId="2305" xr:uid="{A67DAB62-DD9E-44A1-813E-20391E39870B}"/>
    <cellStyle name="Normal 9 3 3 2 2 3" xfId="2306" xr:uid="{DD541F78-5509-4E90-9FFC-39459E4CE111}"/>
    <cellStyle name="Normal 9 3 3 2 2 3 2" xfId="2307" xr:uid="{56C1C1E8-D51A-47B7-9720-A453D5545B0F}"/>
    <cellStyle name="Normal 9 3 3 2 2 4" xfId="2308" xr:uid="{B81FD2C4-3B5E-4046-80E9-BA0A4765DB40}"/>
    <cellStyle name="Normal 9 3 3 2 3" xfId="844" xr:uid="{A38048BB-4DF8-4C9E-8ADD-28E0649D3879}"/>
    <cellStyle name="Normal 9 3 3 2 3 2" xfId="2309" xr:uid="{5CF20E89-8880-4DE8-B735-2CC677CC44D5}"/>
    <cellStyle name="Normal 9 3 3 2 3 2 2" xfId="2310" xr:uid="{A8B82BE7-9297-4401-8721-A56EA5A94C06}"/>
    <cellStyle name="Normal 9 3 3 2 3 3" xfId="2311" xr:uid="{E859157E-1225-4C08-BABC-5CA82B6F36CD}"/>
    <cellStyle name="Normal 9 3 3 2 3 4" xfId="4039" xr:uid="{00344A6D-52AA-4E1C-859E-4BF47CE4ADA3}"/>
    <cellStyle name="Normal 9 3 3 2 4" xfId="2312" xr:uid="{22235967-0410-498E-9686-ABE22D957E23}"/>
    <cellStyle name="Normal 9 3 3 2 4 2" xfId="2313" xr:uid="{C2B7F28E-5D48-43F6-8F49-6B7FFEDE1E23}"/>
    <cellStyle name="Normal 9 3 3 2 5" xfId="2314" xr:uid="{E62643BB-A0F1-48B8-B0EB-CD4694283708}"/>
    <cellStyle name="Normal 9 3 3 2 6" xfId="4040" xr:uid="{2B1FD9ED-7C02-45E6-8433-27F991D574E9}"/>
    <cellStyle name="Normal 9 3 3 3" xfId="408" xr:uid="{05D7CF4A-D630-4E64-8753-E34D8AFF3CBF}"/>
    <cellStyle name="Normal 9 3 3 3 2" xfId="845" xr:uid="{034E9F2F-22E0-4A4B-967B-2170BE130410}"/>
    <cellStyle name="Normal 9 3 3 3 2 2" xfId="846" xr:uid="{D1138FC2-BAE8-4C6A-96A8-AD9D09FC1944}"/>
    <cellStyle name="Normal 9 3 3 3 2 2 2" xfId="2315" xr:uid="{34FD14ED-0360-4101-8A81-C8E8C3B50F55}"/>
    <cellStyle name="Normal 9 3 3 3 2 2 2 2" xfId="2316" xr:uid="{5AD8C899-3827-4B35-A1FC-53AE1E9B332D}"/>
    <cellStyle name="Normal 9 3 3 3 2 2 2 2 2" xfId="4765" xr:uid="{198388DF-C946-477E-9FE3-7D4C5360C5EE}"/>
    <cellStyle name="Normal 9 3 3 3 2 2 3" xfId="2317" xr:uid="{724B6138-E779-48DB-A2A1-C9B95FA5341F}"/>
    <cellStyle name="Normal 9 3 3 3 2 2 3 2" xfId="4766" xr:uid="{99F6F8C1-C078-4514-BC3B-3933DF4A1611}"/>
    <cellStyle name="Normal 9 3 3 3 2 3" xfId="2318" xr:uid="{B9144C6D-9F1D-467F-8CB8-F2ECFB024A7A}"/>
    <cellStyle name="Normal 9 3 3 3 2 3 2" xfId="2319" xr:uid="{2A10D7EA-B5FD-49BB-A9E0-1AC7F792CE47}"/>
    <cellStyle name="Normal 9 3 3 3 2 3 2 2" xfId="4768" xr:uid="{BA442917-8C90-4CA8-B1F2-5ABF69CFF46B}"/>
    <cellStyle name="Normal 9 3 3 3 2 3 3" xfId="4767" xr:uid="{AF4B191E-9D35-4AB6-9401-8DB9D76E3A89}"/>
    <cellStyle name="Normal 9 3 3 3 2 4" xfId="2320" xr:uid="{B423E73A-45A9-4209-98B2-56476CA72A4B}"/>
    <cellStyle name="Normal 9 3 3 3 2 4 2" xfId="4769" xr:uid="{52382203-2664-422F-8026-698B80F443D9}"/>
    <cellStyle name="Normal 9 3 3 3 3" xfId="847" xr:uid="{00895880-6CE4-4D64-B3E2-829A41EEC447}"/>
    <cellStyle name="Normal 9 3 3 3 3 2" xfId="2321" xr:uid="{1DC549A5-CE9D-4088-A73D-F24FE6E40574}"/>
    <cellStyle name="Normal 9 3 3 3 3 2 2" xfId="2322" xr:uid="{D7301DB9-FB12-49CB-A533-EDF8E4B5BF01}"/>
    <cellStyle name="Normal 9 3 3 3 3 2 2 2" xfId="4772" xr:uid="{DB065AFC-DDDB-4A5D-AB66-58A97D221B08}"/>
    <cellStyle name="Normal 9 3 3 3 3 2 3" xfId="4771" xr:uid="{F0DBA14B-7797-41E8-9741-B76B0DA5466A}"/>
    <cellStyle name="Normal 9 3 3 3 3 3" xfId="2323" xr:uid="{C1E8A120-7E0E-4876-8DDF-1002A38F2A5C}"/>
    <cellStyle name="Normal 9 3 3 3 3 3 2" xfId="4773" xr:uid="{FAA29ED4-0905-4A7F-8619-54A23D5E3501}"/>
    <cellStyle name="Normal 9 3 3 3 3 4" xfId="4770" xr:uid="{E09346C2-9087-4554-B962-B59C4948E622}"/>
    <cellStyle name="Normal 9 3 3 3 4" xfId="2324" xr:uid="{0A262DE7-0C2E-4FD8-8B0A-3D687DA280A9}"/>
    <cellStyle name="Normal 9 3 3 3 4 2" xfId="2325" xr:uid="{82A88812-42A8-41AD-840D-D00D704FAB33}"/>
    <cellStyle name="Normal 9 3 3 3 4 2 2" xfId="4775" xr:uid="{32D1B5D7-1898-4011-ACAC-53F949C0E531}"/>
    <cellStyle name="Normal 9 3 3 3 4 3" xfId="4774" xr:uid="{1B92A6D3-966C-4056-B304-F119B8FAF4FF}"/>
    <cellStyle name="Normal 9 3 3 3 5" xfId="2326" xr:uid="{3DA888F8-1288-4826-B6C8-4C3142BE8443}"/>
    <cellStyle name="Normal 9 3 3 3 5 2" xfId="4776" xr:uid="{DB541846-6416-446B-8B2D-BCC609DAF7A5}"/>
    <cellStyle name="Normal 9 3 3 4" xfId="409" xr:uid="{D6E02D62-3BC7-43C6-9BD5-2CBA3AF7DA08}"/>
    <cellStyle name="Normal 9 3 3 4 2" xfId="848" xr:uid="{AC01F84D-1961-4581-AFD1-9FB1D26DD495}"/>
    <cellStyle name="Normal 9 3 3 4 2 2" xfId="2327" xr:uid="{9BAB8E45-EAD7-4EA5-8BD3-BB728AA9F93E}"/>
    <cellStyle name="Normal 9 3 3 4 2 2 2" xfId="2328" xr:uid="{2619637A-6AE2-4268-A0E8-E7327D47EE07}"/>
    <cellStyle name="Normal 9 3 3 4 2 2 2 2" xfId="4780" xr:uid="{C229A349-15BD-4490-AF2D-EEA66F34D4CA}"/>
    <cellStyle name="Normal 9 3 3 4 2 2 3" xfId="4779" xr:uid="{9652621F-625B-4941-8C6F-3DEC4EEE53B5}"/>
    <cellStyle name="Normal 9 3 3 4 2 3" xfId="2329" xr:uid="{70DE4959-DFD0-4B57-ABF4-42E3277FDA85}"/>
    <cellStyle name="Normal 9 3 3 4 2 3 2" xfId="4781" xr:uid="{FBBDD652-B3A5-4FB3-9484-F14C2FE3402D}"/>
    <cellStyle name="Normal 9 3 3 4 2 4" xfId="4778" xr:uid="{8ABBC039-A830-48E5-93A8-E628796C0961}"/>
    <cellStyle name="Normal 9 3 3 4 3" xfId="2330" xr:uid="{3CF67E9F-777B-4199-AEF4-692148724D8D}"/>
    <cellStyle name="Normal 9 3 3 4 3 2" xfId="2331" xr:uid="{6CD62BA9-473E-491A-AFEF-049444256436}"/>
    <cellStyle name="Normal 9 3 3 4 3 2 2" xfId="4783" xr:uid="{81141D39-4402-4C50-B4EB-E67342FF8F1E}"/>
    <cellStyle name="Normal 9 3 3 4 3 3" xfId="4782" xr:uid="{8CD2D091-B09E-4679-A5B9-87B67A006658}"/>
    <cellStyle name="Normal 9 3 3 4 4" xfId="2332" xr:uid="{148FE0A4-2AE3-4FC3-AB61-7448C9F0A230}"/>
    <cellStyle name="Normal 9 3 3 4 4 2" xfId="4784" xr:uid="{3CC9B31A-7E8B-4F00-A288-7F5E05F525C6}"/>
    <cellStyle name="Normal 9 3 3 4 5" xfId="4777" xr:uid="{CF1478D7-0628-4AF8-B020-F6537E416ED6}"/>
    <cellStyle name="Normal 9 3 3 5" xfId="849" xr:uid="{A5BDB401-D2A0-4DF3-9BC8-016FDAFF4216}"/>
    <cellStyle name="Normal 9 3 3 5 2" xfId="2333" xr:uid="{711665C8-A0E1-4143-BBBB-28BBF5518F4B}"/>
    <cellStyle name="Normal 9 3 3 5 2 2" xfId="2334" xr:uid="{8F744AAF-8335-4ABB-8507-156C5243938B}"/>
    <cellStyle name="Normal 9 3 3 5 2 2 2" xfId="4787" xr:uid="{AF8D09CF-1B55-499D-9A7E-8D7200F82E77}"/>
    <cellStyle name="Normal 9 3 3 5 2 3" xfId="4786" xr:uid="{69D56F17-3BA4-4A95-A512-DE44872DA289}"/>
    <cellStyle name="Normal 9 3 3 5 3" xfId="2335" xr:uid="{10447190-DF54-4122-8697-F5938DDE5842}"/>
    <cellStyle name="Normal 9 3 3 5 3 2" xfId="4788" xr:uid="{6311B7CE-2C25-48B4-B26C-22EF6C5C3450}"/>
    <cellStyle name="Normal 9 3 3 5 4" xfId="4041" xr:uid="{789B0A6C-FF20-4904-866E-680DBF0601FF}"/>
    <cellStyle name="Normal 9 3 3 5 4 2" xfId="4789" xr:uid="{F8C207FD-983E-41A7-A736-FAB25D3D1A32}"/>
    <cellStyle name="Normal 9 3 3 5 5" xfId="4785" xr:uid="{E21B9367-2D66-456E-A4C6-A8FDDC0518A5}"/>
    <cellStyle name="Normal 9 3 3 6" xfId="2336" xr:uid="{88A21B20-50C1-418A-8BED-2B49148D0BD6}"/>
    <cellStyle name="Normal 9 3 3 6 2" xfId="2337" xr:uid="{EF19CA75-667B-46B7-AE71-F103515DB82B}"/>
    <cellStyle name="Normal 9 3 3 6 2 2" xfId="4791" xr:uid="{EF157ADE-2159-40AE-B7D9-48D05595E7C9}"/>
    <cellStyle name="Normal 9 3 3 6 3" xfId="4790" xr:uid="{80B23E3D-F19E-4430-9D0A-99D1BFA51C1E}"/>
    <cellStyle name="Normal 9 3 3 7" xfId="2338" xr:uid="{9F6AA4D3-7483-4BF4-9173-4EC5512A08F4}"/>
    <cellStyle name="Normal 9 3 3 7 2" xfId="4792" xr:uid="{8FA08233-FCFC-4551-9B12-A7AE444D57B1}"/>
    <cellStyle name="Normal 9 3 3 8" xfId="4042" xr:uid="{5914F367-2D89-48F3-8FEA-0E85055E55A1}"/>
    <cellStyle name="Normal 9 3 3 8 2" xfId="4793" xr:uid="{AFAEA990-CC6E-4C34-9B12-2265564EEC2C}"/>
    <cellStyle name="Normal 9 3 4" xfId="171" xr:uid="{85CE7BD7-36FB-45EE-9E35-E70B3B325FB5}"/>
    <cellStyle name="Normal 9 3 4 2" xfId="450" xr:uid="{AE1C881A-8ACC-4EA4-8998-949B5C4D5196}"/>
    <cellStyle name="Normal 9 3 4 2 2" xfId="850" xr:uid="{AAE0EC80-6E88-4A4D-A674-F2B6696CB36A}"/>
    <cellStyle name="Normal 9 3 4 2 2 2" xfId="2339" xr:uid="{1EDA6394-EC09-4254-A975-E803C83546D6}"/>
    <cellStyle name="Normal 9 3 4 2 2 2 2" xfId="2340" xr:uid="{65C45064-1C49-41E0-88D3-B323D16D0C57}"/>
    <cellStyle name="Normal 9 3 4 2 2 2 2 2" xfId="4798" xr:uid="{DE182E75-8C34-47F9-86DA-B727B00A2C78}"/>
    <cellStyle name="Normal 9 3 4 2 2 2 3" xfId="4797" xr:uid="{81AD5711-5033-49D0-BB3A-1EB61E2F10D6}"/>
    <cellStyle name="Normal 9 3 4 2 2 3" xfId="2341" xr:uid="{0953F8E5-60B0-4B6F-92D8-268AE3587E79}"/>
    <cellStyle name="Normal 9 3 4 2 2 3 2" xfId="4799" xr:uid="{DA52C364-7C31-4B42-8DEF-9830A036805E}"/>
    <cellStyle name="Normal 9 3 4 2 2 4" xfId="4043" xr:uid="{F0E0A0F7-FE37-49B2-81F3-A636924E60F9}"/>
    <cellStyle name="Normal 9 3 4 2 2 4 2" xfId="4800" xr:uid="{F21DFCA3-48ED-4D3A-AFB0-5F8DE555CCDB}"/>
    <cellStyle name="Normal 9 3 4 2 2 5" xfId="4796" xr:uid="{93F8B34D-8FE0-446D-BFF7-6B790DD1F8C4}"/>
    <cellStyle name="Normal 9 3 4 2 3" xfId="2342" xr:uid="{4502D3E0-F1D2-44B0-A830-AA2504DA1A25}"/>
    <cellStyle name="Normal 9 3 4 2 3 2" xfId="2343" xr:uid="{AC841DA7-AD1F-47B8-ABB6-B89C5CDD7025}"/>
    <cellStyle name="Normal 9 3 4 2 3 2 2" xfId="4802" xr:uid="{C13A879D-0011-4010-9887-0585F884C5C4}"/>
    <cellStyle name="Normal 9 3 4 2 3 3" xfId="4801" xr:uid="{CC1F03B4-3C6A-4FE6-9D8F-4B9CA98E7A29}"/>
    <cellStyle name="Normal 9 3 4 2 4" xfId="2344" xr:uid="{3A123BC4-6F0F-4404-9F36-50D1F2C33664}"/>
    <cellStyle name="Normal 9 3 4 2 4 2" xfId="4803" xr:uid="{1A6E20AA-711B-4484-A919-A4F1FCE97F63}"/>
    <cellStyle name="Normal 9 3 4 2 5" xfId="4044" xr:uid="{7E6CF7B0-E729-4694-9739-DB2AFD78940A}"/>
    <cellStyle name="Normal 9 3 4 2 5 2" xfId="4804" xr:uid="{D160D84E-10D6-45F9-9199-0DE4DB245A3E}"/>
    <cellStyle name="Normal 9 3 4 2 6" xfId="4795" xr:uid="{03891E19-AA2E-4166-8282-F7B0AB821106}"/>
    <cellStyle name="Normal 9 3 4 3" xfId="851" xr:uid="{D4AADCBB-AD87-49A8-9F08-DD1587F35C83}"/>
    <cellStyle name="Normal 9 3 4 3 2" xfId="2345" xr:uid="{BC8A34EF-3A51-4252-B41F-3783F740E083}"/>
    <cellStyle name="Normal 9 3 4 3 2 2" xfId="2346" xr:uid="{E9D19D5E-ABBF-42D3-923D-EDFF8537C968}"/>
    <cellStyle name="Normal 9 3 4 3 2 2 2" xfId="4807" xr:uid="{FC732147-C0D7-40AE-A1BF-B30D7E2DF2BF}"/>
    <cellStyle name="Normal 9 3 4 3 2 3" xfId="4806" xr:uid="{0F9886EF-9009-4CE2-8A24-50D9022995F6}"/>
    <cellStyle name="Normal 9 3 4 3 3" xfId="2347" xr:uid="{C89B7AAA-1E3F-4FAB-A201-E9F2D4FF0F78}"/>
    <cellStyle name="Normal 9 3 4 3 3 2" xfId="4808" xr:uid="{AEF047E1-7A25-4D15-8A5B-47084EC3B5A6}"/>
    <cellStyle name="Normal 9 3 4 3 4" xfId="4045" xr:uid="{95F2CDB0-A76F-4907-A3FD-155A22567B51}"/>
    <cellStyle name="Normal 9 3 4 3 4 2" xfId="4809" xr:uid="{C9CED48C-9359-4503-91E4-03C11BC78B48}"/>
    <cellStyle name="Normal 9 3 4 3 5" xfId="4805" xr:uid="{B7299346-2FA9-4F7B-B630-31CD567EFD88}"/>
    <cellStyle name="Normal 9 3 4 4" xfId="2348" xr:uid="{0DF05E0A-B838-426E-8246-CEC44081E6CE}"/>
    <cellStyle name="Normal 9 3 4 4 2" xfId="2349" xr:uid="{C60B6096-52BA-4845-B501-C8E64329EBAB}"/>
    <cellStyle name="Normal 9 3 4 4 2 2" xfId="4811" xr:uid="{FD4C5697-7ADB-4A9D-BFEC-76D111720F5F}"/>
    <cellStyle name="Normal 9 3 4 4 3" xfId="4046" xr:uid="{03AEB986-869F-44FB-BBC4-74C3317214D6}"/>
    <cellStyle name="Normal 9 3 4 4 3 2" xfId="4812" xr:uid="{71A0FF05-0767-4B5D-973A-05C2A582CD4F}"/>
    <cellStyle name="Normal 9 3 4 4 4" xfId="4047" xr:uid="{0AEA3298-3577-441B-A544-749A209369E8}"/>
    <cellStyle name="Normal 9 3 4 4 4 2" xfId="4813" xr:uid="{F5244B45-7742-4B5B-A57A-E0A23146FD44}"/>
    <cellStyle name="Normal 9 3 4 4 5" xfId="4810" xr:uid="{C94C9C7F-8B71-4588-9EFF-BCA44B685BDA}"/>
    <cellStyle name="Normal 9 3 4 5" xfId="2350" xr:uid="{88E31C75-5F17-4D2B-B244-22E6C3905748}"/>
    <cellStyle name="Normal 9 3 4 5 2" xfId="4814" xr:uid="{0D3A11D0-ECED-4536-8982-060654C125C4}"/>
    <cellStyle name="Normal 9 3 4 6" xfId="4048" xr:uid="{F0884862-444C-48E7-A006-ADD1C4C82057}"/>
    <cellStyle name="Normal 9 3 4 6 2" xfId="4815" xr:uid="{313DC1EA-AD2D-48AA-B059-8B050A312292}"/>
    <cellStyle name="Normal 9 3 4 7" xfId="4049" xr:uid="{9819DE22-CE8A-48E3-B4DC-6841CD0CE699}"/>
    <cellStyle name="Normal 9 3 4 7 2" xfId="4816" xr:uid="{B6EC6DF0-EA98-4B40-9BCE-EC98317C5FCB}"/>
    <cellStyle name="Normal 9 3 4 8" xfId="4794" xr:uid="{690EC1A3-E26A-4F35-8675-3FD5339522B5}"/>
    <cellStyle name="Normal 9 3 5" xfId="410" xr:uid="{13816408-FCA5-4FE1-8EE7-542E8DC72747}"/>
    <cellStyle name="Normal 9 3 5 2" xfId="852" xr:uid="{D778C0BF-808F-4874-8052-312353297A74}"/>
    <cellStyle name="Normal 9 3 5 2 2" xfId="853" xr:uid="{4AB888E2-3BC0-4EBD-A2B9-19F4830FE427}"/>
    <cellStyle name="Normal 9 3 5 2 2 2" xfId="2351" xr:uid="{3FB48F70-CF50-45A9-9FA5-525C4DD21DC3}"/>
    <cellStyle name="Normal 9 3 5 2 2 2 2" xfId="2352" xr:uid="{6AC9ADBB-04FB-4BA9-BB76-BED24EDE6BE5}"/>
    <cellStyle name="Normal 9 3 5 2 2 2 2 2" xfId="4821" xr:uid="{09CEBC06-117D-4DD2-A1B4-4AB7A997B2B2}"/>
    <cellStyle name="Normal 9 3 5 2 2 2 3" xfId="4820" xr:uid="{88D930B4-76A9-4940-A699-152A41D753D1}"/>
    <cellStyle name="Normal 9 3 5 2 2 3" xfId="2353" xr:uid="{52061A6C-0897-4165-B4AE-96BD6D612040}"/>
    <cellStyle name="Normal 9 3 5 2 2 3 2" xfId="4822" xr:uid="{9232A62C-9583-4A60-B6CF-AEDD90AD68D4}"/>
    <cellStyle name="Normal 9 3 5 2 2 4" xfId="4819" xr:uid="{FA84F594-FFAC-4BFE-AF41-28D15B8EEB7E}"/>
    <cellStyle name="Normal 9 3 5 2 3" xfId="2354" xr:uid="{A8AF942A-3DFB-4CAA-805E-EB4B4C8DFBCD}"/>
    <cellStyle name="Normal 9 3 5 2 3 2" xfId="2355" xr:uid="{E0A588C6-A7AE-4A9C-A485-BCD5719506BF}"/>
    <cellStyle name="Normal 9 3 5 2 3 2 2" xfId="4824" xr:uid="{99397593-6F24-4444-A5CE-CE1519A81C4F}"/>
    <cellStyle name="Normal 9 3 5 2 3 3" xfId="4823" xr:uid="{36A71A37-3851-4DDB-9FDA-B447881E2D11}"/>
    <cellStyle name="Normal 9 3 5 2 4" xfId="2356" xr:uid="{35654CF4-83EB-4712-A2E4-8249C325FE5B}"/>
    <cellStyle name="Normal 9 3 5 2 4 2" xfId="4825" xr:uid="{668C2EE0-9FE8-4360-8020-E7F2926EBAFA}"/>
    <cellStyle name="Normal 9 3 5 2 5" xfId="4818" xr:uid="{CCE713F2-1446-4852-8835-4227883EDBDD}"/>
    <cellStyle name="Normal 9 3 5 3" xfId="854" xr:uid="{685F30DE-84FB-44B3-89A1-9ADE127AE1D5}"/>
    <cellStyle name="Normal 9 3 5 3 2" xfId="2357" xr:uid="{ED24C9B0-A30F-4144-8659-BA9EC8C9AE02}"/>
    <cellStyle name="Normal 9 3 5 3 2 2" xfId="2358" xr:uid="{B510ACA2-5A12-4661-A2BE-3753372FF758}"/>
    <cellStyle name="Normal 9 3 5 3 2 2 2" xfId="4828" xr:uid="{92685A79-1838-4F8A-8F07-1C97D0D8F523}"/>
    <cellStyle name="Normal 9 3 5 3 2 3" xfId="4827" xr:uid="{44F96DA7-2704-4B2A-8639-82F46DE62CB2}"/>
    <cellStyle name="Normal 9 3 5 3 3" xfId="2359" xr:uid="{E8729E8B-6F2B-4414-8615-A9AAE8FDFD64}"/>
    <cellStyle name="Normal 9 3 5 3 3 2" xfId="4829" xr:uid="{680CED72-B9F0-4062-AC1F-42822A64FA1F}"/>
    <cellStyle name="Normal 9 3 5 3 4" xfId="4050" xr:uid="{4F7CE623-49E5-4F9D-BE48-70CF4C9C2C83}"/>
    <cellStyle name="Normal 9 3 5 3 4 2" xfId="4830" xr:uid="{45777605-F034-4688-B7BB-CC44C149932A}"/>
    <cellStyle name="Normal 9 3 5 3 5" xfId="4826" xr:uid="{31B0F89C-13AC-41BC-89AB-02AA87D44A98}"/>
    <cellStyle name="Normal 9 3 5 4" xfId="2360" xr:uid="{B6C146E7-9941-4EC9-A6C2-3C86D6668DF6}"/>
    <cellStyle name="Normal 9 3 5 4 2" xfId="2361" xr:uid="{D8A64845-EC32-41EF-B078-40FCC5B0D527}"/>
    <cellStyle name="Normal 9 3 5 4 2 2" xfId="4832" xr:uid="{4996D905-9ED8-4DB4-991E-E899CD20C109}"/>
    <cellStyle name="Normal 9 3 5 4 3" xfId="4831" xr:uid="{E7B2343D-265D-4221-8547-F3ED4AD94721}"/>
    <cellStyle name="Normal 9 3 5 5" xfId="2362" xr:uid="{7F8DEE70-BE32-4BDC-B019-89B5C4619361}"/>
    <cellStyle name="Normal 9 3 5 5 2" xfId="4833" xr:uid="{AC93ADDE-5E7B-4774-88F7-7ACB2F2ED165}"/>
    <cellStyle name="Normal 9 3 5 6" xfId="4051" xr:uid="{52B6B477-6046-4A23-93CA-A8E382DFB7E5}"/>
    <cellStyle name="Normal 9 3 5 6 2" xfId="4834" xr:uid="{AB1EAC45-CFD5-4151-9225-DEB3775396FD}"/>
    <cellStyle name="Normal 9 3 5 7" xfId="4817" xr:uid="{57CCBCF2-F9AD-4197-BAFE-3B425EE5E645}"/>
    <cellStyle name="Normal 9 3 6" xfId="411" xr:uid="{0F743176-5227-4C76-8935-74369D1AE502}"/>
    <cellStyle name="Normal 9 3 6 2" xfId="855" xr:uid="{82C84434-EA5E-4FF6-9689-DC8F767820F7}"/>
    <cellStyle name="Normal 9 3 6 2 2" xfId="2363" xr:uid="{7DB0F2FC-8D69-4644-8A27-C8D69577703F}"/>
    <cellStyle name="Normal 9 3 6 2 2 2" xfId="2364" xr:uid="{6681C69E-35BF-4D2C-BD85-657C661B3CBE}"/>
    <cellStyle name="Normal 9 3 6 2 2 2 2" xfId="4838" xr:uid="{5758B66A-AAB2-4FCF-AC18-79C2CCB31E41}"/>
    <cellStyle name="Normal 9 3 6 2 2 3" xfId="4837" xr:uid="{3E7FBBF0-1F5C-4470-AEF8-7D6270DC3223}"/>
    <cellStyle name="Normal 9 3 6 2 3" xfId="2365" xr:uid="{31FD832E-2030-4B5C-BB0E-A2BA3320A704}"/>
    <cellStyle name="Normal 9 3 6 2 3 2" xfId="4839" xr:uid="{82B00536-B53B-4812-8FF7-C73DA7416742}"/>
    <cellStyle name="Normal 9 3 6 2 4" xfId="4052" xr:uid="{E31D992C-A766-4736-9C32-902ABCFFA021}"/>
    <cellStyle name="Normal 9 3 6 2 4 2" xfId="4840" xr:uid="{C6656C3A-DB37-41E4-8CC0-9129936CEC48}"/>
    <cellStyle name="Normal 9 3 6 2 5" xfId="4836" xr:uid="{AAD16044-F522-4761-85BE-B26945AF3635}"/>
    <cellStyle name="Normal 9 3 6 3" xfId="2366" xr:uid="{A5ABA13A-E6CC-4C57-89CE-301C252D29FF}"/>
    <cellStyle name="Normal 9 3 6 3 2" xfId="2367" xr:uid="{5D0719D0-89F3-46AA-A592-70A82A6A9C7F}"/>
    <cellStyle name="Normal 9 3 6 3 2 2" xfId="4842" xr:uid="{D603FEDF-AEB0-4CF7-B2F5-4EC3995C828C}"/>
    <cellStyle name="Normal 9 3 6 3 3" xfId="4841" xr:uid="{22EFDEF2-E2F9-4358-9339-6964D92CC88E}"/>
    <cellStyle name="Normal 9 3 6 4" xfId="2368" xr:uid="{742DD98A-1D4B-49D0-9E33-BA6550C0AE37}"/>
    <cellStyle name="Normal 9 3 6 4 2" xfId="4843" xr:uid="{9195B563-291C-4A96-A81A-429EBEE1EDA1}"/>
    <cellStyle name="Normal 9 3 6 5" xfId="4053" xr:uid="{549205A6-5451-4CDA-A12A-DFDB96A5E23F}"/>
    <cellStyle name="Normal 9 3 6 5 2" xfId="4844" xr:uid="{A26B5977-A5FD-4452-BEF8-17DDDD3514DB}"/>
    <cellStyle name="Normal 9 3 6 6" xfId="4835" xr:uid="{3553E50F-925B-4465-BDDA-9D383F04AC5F}"/>
    <cellStyle name="Normal 9 3 7" xfId="856" xr:uid="{86DBF578-03C9-421E-AC82-62A4107E6F53}"/>
    <cellStyle name="Normal 9 3 7 2" xfId="2369" xr:uid="{0984341C-89E8-4580-B0C5-93A2CFFD59FF}"/>
    <cellStyle name="Normal 9 3 7 2 2" xfId="2370" xr:uid="{1F04ECC6-B233-4197-AD66-7C34C6CE222B}"/>
    <cellStyle name="Normal 9 3 7 2 2 2" xfId="4847" xr:uid="{FD5CB3A9-36D0-4A4F-BADB-930207693E9D}"/>
    <cellStyle name="Normal 9 3 7 2 3" xfId="4846" xr:uid="{31BA3F20-7F97-4B4B-9F6E-7624D2955353}"/>
    <cellStyle name="Normal 9 3 7 3" xfId="2371" xr:uid="{CF35F0A0-4616-4CE8-B05B-3F20FED8355E}"/>
    <cellStyle name="Normal 9 3 7 3 2" xfId="4848" xr:uid="{CC552510-0881-4DB2-88E5-834BD8B97B1B}"/>
    <cellStyle name="Normal 9 3 7 4" xfId="4054" xr:uid="{DF59B09B-32DA-4DB1-A772-BD97A6F4D818}"/>
    <cellStyle name="Normal 9 3 7 4 2" xfId="4849" xr:uid="{E5489F53-BB3D-4763-BC07-B33B5B8360DD}"/>
    <cellStyle name="Normal 9 3 7 5" xfId="4845" xr:uid="{71D3EC27-55A4-491B-9867-B8192C94C83B}"/>
    <cellStyle name="Normal 9 3 8" xfId="2372" xr:uid="{33CCDFE6-0980-4104-BA0B-350D052FF19F}"/>
    <cellStyle name="Normal 9 3 8 2" xfId="2373" xr:uid="{C20E7151-00C4-4AA1-98AD-6BAD3369BA58}"/>
    <cellStyle name="Normal 9 3 8 2 2" xfId="4851" xr:uid="{A89F445C-AF94-4DF6-ACBF-292425581E04}"/>
    <cellStyle name="Normal 9 3 8 3" xfId="4055" xr:uid="{CA62DF26-5CDC-4866-9ABE-76F9F012A3A0}"/>
    <cellStyle name="Normal 9 3 8 3 2" xfId="4852" xr:uid="{6964574C-0149-4728-8237-04E60BB256C9}"/>
    <cellStyle name="Normal 9 3 8 4" xfId="4056" xr:uid="{D901785A-3DF5-4DFE-A682-622748153BB8}"/>
    <cellStyle name="Normal 9 3 8 4 2" xfId="4853" xr:uid="{3F222702-318E-4837-9B46-DB114E3EDFC6}"/>
    <cellStyle name="Normal 9 3 8 5" xfId="4850" xr:uid="{81926683-4127-4F68-A52E-CD2BDDD6B442}"/>
    <cellStyle name="Normal 9 3 9" xfId="2374" xr:uid="{2FFBF33B-9E6A-45D3-A85A-FE26AE75D9B1}"/>
    <cellStyle name="Normal 9 3 9 2" xfId="4854" xr:uid="{7D06C05D-152E-4C8B-BFBC-86C1940CAD97}"/>
    <cellStyle name="Normal 9 4" xfId="172" xr:uid="{24BCA0B3-8504-4DEB-AA94-1F8C6B777119}"/>
    <cellStyle name="Normal 9 4 10" xfId="4057" xr:uid="{ACAD1BBC-1800-4EB8-B09B-83CF7B6C9B22}"/>
    <cellStyle name="Normal 9 4 10 2" xfId="4856" xr:uid="{C0F181E4-394A-4C42-966E-1998FF5EFCCD}"/>
    <cellStyle name="Normal 9 4 11" xfId="4058" xr:uid="{8F15C454-FBF9-4BE1-B268-053422BDBE97}"/>
    <cellStyle name="Normal 9 4 11 2" xfId="4857" xr:uid="{D97A0A57-1100-421D-A25B-2A9F395B4592}"/>
    <cellStyle name="Normal 9 4 12" xfId="4855" xr:uid="{B58B1CE1-4A7A-438D-AB75-C7A88EF177FB}"/>
    <cellStyle name="Normal 9 4 2" xfId="173" xr:uid="{468DD688-2683-4C84-81D4-FBADD1FCFB2E}"/>
    <cellStyle name="Normal 9 4 2 10" xfId="4858" xr:uid="{BEEA689D-23F4-4D92-AAFD-0385EBDC69ED}"/>
    <cellStyle name="Normal 9 4 2 2" xfId="174" xr:uid="{A4545AED-22D9-466A-A88E-1BA54C9B7E22}"/>
    <cellStyle name="Normal 9 4 2 2 2" xfId="412" xr:uid="{2B382AB1-50C5-49F5-8381-36CD8A4B3349}"/>
    <cellStyle name="Normal 9 4 2 2 2 2" xfId="857" xr:uid="{478DEA5D-761B-4E2B-9BE7-4A6D49F136BC}"/>
    <cellStyle name="Normal 9 4 2 2 2 2 2" xfId="2375" xr:uid="{A21E2818-BAEC-41D2-8F71-57F01512EFD2}"/>
    <cellStyle name="Normal 9 4 2 2 2 2 2 2" xfId="2376" xr:uid="{CECAF9C0-9A5F-4A99-9485-1DA7EFC2E397}"/>
    <cellStyle name="Normal 9 4 2 2 2 2 2 2 2" xfId="4863" xr:uid="{A357A41F-C5B7-46CE-B43D-2AF1C135223B}"/>
    <cellStyle name="Normal 9 4 2 2 2 2 2 3" xfId="4862" xr:uid="{8BCAB6B4-6E8D-4E5C-A16A-4CA65D638E62}"/>
    <cellStyle name="Normal 9 4 2 2 2 2 3" xfId="2377" xr:uid="{B167862D-A05E-482A-B797-D6B752317F1B}"/>
    <cellStyle name="Normal 9 4 2 2 2 2 3 2" xfId="4864" xr:uid="{23BC7847-040C-4E34-BA66-38119496DE44}"/>
    <cellStyle name="Normal 9 4 2 2 2 2 4" xfId="4059" xr:uid="{5FBA5C73-17E6-4722-B631-8B5FC7D1352D}"/>
    <cellStyle name="Normal 9 4 2 2 2 2 4 2" xfId="4865" xr:uid="{E75FDDC0-49A3-4A78-B87F-0EA861488FBC}"/>
    <cellStyle name="Normal 9 4 2 2 2 2 5" xfId="4861" xr:uid="{883AC962-86CA-40AF-ADFD-6698ECA2B87F}"/>
    <cellStyle name="Normal 9 4 2 2 2 3" xfId="2378" xr:uid="{3C68BC81-5DDC-466E-9471-61D304FBD976}"/>
    <cellStyle name="Normal 9 4 2 2 2 3 2" xfId="2379" xr:uid="{2107FDCC-08DA-48E1-AFF8-477D3C191A33}"/>
    <cellStyle name="Normal 9 4 2 2 2 3 2 2" xfId="4867" xr:uid="{6370900E-BE59-41A1-B0DE-2B0BBD0B132E}"/>
    <cellStyle name="Normal 9 4 2 2 2 3 3" xfId="4060" xr:uid="{BBF003EF-D774-44DA-B58E-B923F9C76339}"/>
    <cellStyle name="Normal 9 4 2 2 2 3 3 2" xfId="4868" xr:uid="{602EA06E-F6E5-4EB8-A87F-F3E45A8603E1}"/>
    <cellStyle name="Normal 9 4 2 2 2 3 4" xfId="4061" xr:uid="{755A314F-0F7D-4E9F-8625-1D8249344013}"/>
    <cellStyle name="Normal 9 4 2 2 2 3 4 2" xfId="4869" xr:uid="{BDF43229-B241-4B4E-877B-949A4DC5F628}"/>
    <cellStyle name="Normal 9 4 2 2 2 3 5" xfId="4866" xr:uid="{8ED0AD87-0C5D-46E3-B84E-922630872D73}"/>
    <cellStyle name="Normal 9 4 2 2 2 4" xfId="2380" xr:uid="{8ECD19EB-2E4F-4805-B05C-673EB72919E1}"/>
    <cellStyle name="Normal 9 4 2 2 2 4 2" xfId="4870" xr:uid="{819DF7FE-85B8-4C16-87B0-9400BF0DCBCA}"/>
    <cellStyle name="Normal 9 4 2 2 2 5" xfId="4062" xr:uid="{48DC2337-E61E-469E-AD56-D01CDEF3D325}"/>
    <cellStyle name="Normal 9 4 2 2 2 5 2" xfId="4871" xr:uid="{2723F4D5-A02D-4798-9F14-D5E7CD97EABA}"/>
    <cellStyle name="Normal 9 4 2 2 2 6" xfId="4063" xr:uid="{47D99D7C-51F4-431A-B1AE-E487D1EE171F}"/>
    <cellStyle name="Normal 9 4 2 2 2 6 2" xfId="4872" xr:uid="{87E8F293-C3B8-4634-802D-965B702BA255}"/>
    <cellStyle name="Normal 9 4 2 2 2 7" xfId="4860" xr:uid="{7CF1C615-921C-4ADE-BCCF-66DDFC13F0CE}"/>
    <cellStyle name="Normal 9 4 2 2 3" xfId="858" xr:uid="{60EBB3B0-010D-4AF1-9C56-C012A4D9D83C}"/>
    <cellStyle name="Normal 9 4 2 2 3 2" xfId="2381" xr:uid="{6F0A8690-5B18-4900-92F4-3225334A3222}"/>
    <cellStyle name="Normal 9 4 2 2 3 2 2" xfId="2382" xr:uid="{CCD67256-0A4E-4796-B274-CA46846AE2D1}"/>
    <cellStyle name="Normal 9 4 2 2 3 2 2 2" xfId="4875" xr:uid="{63AD599D-566F-4005-A21E-B507761F13A6}"/>
    <cellStyle name="Normal 9 4 2 2 3 2 3" xfId="4064" xr:uid="{E0A5348F-A3A3-4E47-8E75-4C4F23F8CD6C}"/>
    <cellStyle name="Normal 9 4 2 2 3 2 3 2" xfId="4876" xr:uid="{4F437C03-E1F6-4C89-A4E7-BF7A60FE6D83}"/>
    <cellStyle name="Normal 9 4 2 2 3 2 4" xfId="4065" xr:uid="{4EF1CFA1-658A-49A5-B7C1-A5115D1E5303}"/>
    <cellStyle name="Normal 9 4 2 2 3 2 4 2" xfId="4877" xr:uid="{71423CC5-E5E4-4B44-B772-89EF27029372}"/>
    <cellStyle name="Normal 9 4 2 2 3 2 5" xfId="4874" xr:uid="{14BAB98C-B3BA-48D7-8F29-DF0C31EF6F8E}"/>
    <cellStyle name="Normal 9 4 2 2 3 3" xfId="2383" xr:uid="{EEA3FB07-39CF-4D44-B962-907695893AE3}"/>
    <cellStyle name="Normal 9 4 2 2 3 3 2" xfId="4878" xr:uid="{05148F20-331C-49B7-8C51-EA3074D153D1}"/>
    <cellStyle name="Normal 9 4 2 2 3 4" xfId="4066" xr:uid="{4FFB34CE-ECD8-485C-95AC-3F904DFB444A}"/>
    <cellStyle name="Normal 9 4 2 2 3 4 2" xfId="4879" xr:uid="{24686995-2261-4F3F-AE4C-828EFB150492}"/>
    <cellStyle name="Normal 9 4 2 2 3 5" xfId="4067" xr:uid="{BF57B699-7042-4368-A5D6-43ABBF756D5D}"/>
    <cellStyle name="Normal 9 4 2 2 3 5 2" xfId="4880" xr:uid="{A9F2F8CA-B317-44DF-92A9-0F8C98006BA6}"/>
    <cellStyle name="Normal 9 4 2 2 3 6" xfId="4873" xr:uid="{981C2157-0788-4966-B4C0-9EC01ACBE158}"/>
    <cellStyle name="Normal 9 4 2 2 4" xfId="2384" xr:uid="{961844FF-962A-4897-9B14-326DBD08B573}"/>
    <cellStyle name="Normal 9 4 2 2 4 2" xfId="2385" xr:uid="{5ACCDE02-D0E0-4966-88F7-FFCE24B9C38E}"/>
    <cellStyle name="Normal 9 4 2 2 4 2 2" xfId="4882" xr:uid="{9AB17728-F1F7-4E33-A015-DE64AC2084C7}"/>
    <cellStyle name="Normal 9 4 2 2 4 3" xfId="4068" xr:uid="{F46B0E41-D0AE-4304-B989-71925C5AD5E9}"/>
    <cellStyle name="Normal 9 4 2 2 4 3 2" xfId="4883" xr:uid="{0C233BF3-A893-4B78-9DEC-4E162F2DFEA5}"/>
    <cellStyle name="Normal 9 4 2 2 4 4" xfId="4069" xr:uid="{1EB017FE-398A-48FA-9233-A4121E6F47FC}"/>
    <cellStyle name="Normal 9 4 2 2 4 4 2" xfId="4884" xr:uid="{03C99FB0-963C-439A-84DA-439F49792FE5}"/>
    <cellStyle name="Normal 9 4 2 2 4 5" xfId="4881" xr:uid="{8423DC36-05AB-4B84-A3E5-076B68C0CC0A}"/>
    <cellStyle name="Normal 9 4 2 2 5" xfId="2386" xr:uid="{40171FDD-D10E-4F7A-A82A-A1A0D788ADDA}"/>
    <cellStyle name="Normal 9 4 2 2 5 2" xfId="4070" xr:uid="{BAF5A153-D8AA-4B00-950E-65DD0543DD4C}"/>
    <cellStyle name="Normal 9 4 2 2 5 2 2" xfId="4886" xr:uid="{D5D13F1C-9560-4907-AB8E-7EE3D32C514E}"/>
    <cellStyle name="Normal 9 4 2 2 5 3" xfId="4071" xr:uid="{6D15CC3C-1F7B-4AC6-9907-E606439C7C3F}"/>
    <cellStyle name="Normal 9 4 2 2 5 3 2" xfId="4887" xr:uid="{DF483313-1577-4535-96D6-0FB09200ED85}"/>
    <cellStyle name="Normal 9 4 2 2 5 4" xfId="4072" xr:uid="{D3736BC1-D1E7-44C6-BAC0-43444B2CF3D5}"/>
    <cellStyle name="Normal 9 4 2 2 5 4 2" xfId="4888" xr:uid="{DAAEB16D-8075-4C4A-9D45-560D02BD27A5}"/>
    <cellStyle name="Normal 9 4 2 2 5 5" xfId="4885" xr:uid="{D4C5C65B-81B4-4370-B086-3A18ACC9DE77}"/>
    <cellStyle name="Normal 9 4 2 2 6" xfId="4073" xr:uid="{64B7B311-34FD-4A6C-9B6F-E69EF2A2D13B}"/>
    <cellStyle name="Normal 9 4 2 2 6 2" xfId="4889" xr:uid="{FE009CE8-D9CD-4AFE-AF4F-177949BFEF34}"/>
    <cellStyle name="Normal 9 4 2 2 7" xfId="4074" xr:uid="{759CF5AC-56A5-4CD7-A70B-C0558667ECC2}"/>
    <cellStyle name="Normal 9 4 2 2 7 2" xfId="4890" xr:uid="{0F50916E-ECCF-404B-970D-3834E9E3CD20}"/>
    <cellStyle name="Normal 9 4 2 2 8" xfId="4075" xr:uid="{C790F0AC-A15F-4E2E-A14C-22E96204760E}"/>
    <cellStyle name="Normal 9 4 2 2 8 2" xfId="4891" xr:uid="{838BC21D-D1B4-4970-AC04-BEA99836DC6C}"/>
    <cellStyle name="Normal 9 4 2 2 9" xfId="4859" xr:uid="{AC315558-AC8B-4226-8343-CFFAA718789D}"/>
    <cellStyle name="Normal 9 4 2 3" xfId="413" xr:uid="{3BDD14EC-7D26-46EE-AA08-9170DBCA1A1D}"/>
    <cellStyle name="Normal 9 4 2 3 2" xfId="859" xr:uid="{B1C0DB48-5646-4C3B-9F65-59986E36A89C}"/>
    <cellStyle name="Normal 9 4 2 3 2 2" xfId="860" xr:uid="{FCBDF500-BF1F-4904-B54D-9D4B0A5A2D47}"/>
    <cellStyle name="Normal 9 4 2 3 2 2 2" xfId="2387" xr:uid="{ADDC45F4-2E67-44DC-948D-D2E6EA58EC99}"/>
    <cellStyle name="Normal 9 4 2 3 2 2 2 2" xfId="2388" xr:uid="{96A7A53B-B77D-41D5-9D9A-1F0AF9FF4BC7}"/>
    <cellStyle name="Normal 9 4 2 3 2 2 2 2 2" xfId="4896" xr:uid="{50253D90-7C18-4236-95A3-B9DD7B79726B}"/>
    <cellStyle name="Normal 9 4 2 3 2 2 2 3" xfId="4895" xr:uid="{2C8EDD37-63EF-49D2-B7B3-544C97B26C50}"/>
    <cellStyle name="Normal 9 4 2 3 2 2 3" xfId="2389" xr:uid="{4C01B4A8-DFF5-4FF2-8329-7CD12F6C86D2}"/>
    <cellStyle name="Normal 9 4 2 3 2 2 3 2" xfId="4897" xr:uid="{4F1E2861-2C54-48CC-8502-5DEC975449ED}"/>
    <cellStyle name="Normal 9 4 2 3 2 2 4" xfId="4894" xr:uid="{CD6444AE-B5CB-4954-ADC5-37F61C49BC1D}"/>
    <cellStyle name="Normal 9 4 2 3 2 3" xfId="2390" xr:uid="{39DE8E54-2CEA-4C28-8437-C4E631642027}"/>
    <cellStyle name="Normal 9 4 2 3 2 3 2" xfId="2391" xr:uid="{9F6C8D42-CAB7-4149-BBD1-9E1D7EAE370B}"/>
    <cellStyle name="Normal 9 4 2 3 2 3 2 2" xfId="4899" xr:uid="{0E96E68F-206C-4DEC-9580-32A9D53D7F92}"/>
    <cellStyle name="Normal 9 4 2 3 2 3 3" xfId="4898" xr:uid="{E193EADE-275F-4B1F-8C57-FB86B9730D94}"/>
    <cellStyle name="Normal 9 4 2 3 2 4" xfId="2392" xr:uid="{A2EDAAEF-4EDE-4665-8B6B-00162D6FFED5}"/>
    <cellStyle name="Normal 9 4 2 3 2 4 2" xfId="4900" xr:uid="{310CDEC9-B709-4EE9-9975-99554CA049F6}"/>
    <cellStyle name="Normal 9 4 2 3 2 5" xfId="4893" xr:uid="{C67BBF7F-ADAD-46F4-B94D-8F0529C2554E}"/>
    <cellStyle name="Normal 9 4 2 3 3" xfId="861" xr:uid="{206FDA53-2E8C-4A0B-B0A5-75CC798C1D94}"/>
    <cellStyle name="Normal 9 4 2 3 3 2" xfId="2393" xr:uid="{7B665214-3499-40B9-886F-90071FC91DC5}"/>
    <cellStyle name="Normal 9 4 2 3 3 2 2" xfId="2394" xr:uid="{26F5A83A-41F6-4B3E-9143-0E4728305598}"/>
    <cellStyle name="Normal 9 4 2 3 3 2 2 2" xfId="4903" xr:uid="{CC31DB9C-5135-40BA-8984-4811BD2667CF}"/>
    <cellStyle name="Normal 9 4 2 3 3 2 3" xfId="4902" xr:uid="{D3C3C8C1-6499-4A65-92EE-468D0FE35A57}"/>
    <cellStyle name="Normal 9 4 2 3 3 3" xfId="2395" xr:uid="{26467202-4327-4FE8-9119-3C80FA0556FC}"/>
    <cellStyle name="Normal 9 4 2 3 3 3 2" xfId="4904" xr:uid="{3F780EC9-BCEC-4183-9278-CA7C21EBD496}"/>
    <cellStyle name="Normal 9 4 2 3 3 4" xfId="4076" xr:uid="{C16D9CCA-E049-480E-AFF7-C6AA3896DABC}"/>
    <cellStyle name="Normal 9 4 2 3 3 4 2" xfId="4905" xr:uid="{8C33C8DA-9B3C-4891-B51E-009C124F3420}"/>
    <cellStyle name="Normal 9 4 2 3 3 5" xfId="4901" xr:uid="{2CE902E8-B915-420C-AA87-DFD42419768B}"/>
    <cellStyle name="Normal 9 4 2 3 4" xfId="2396" xr:uid="{36F36F6C-5698-48D3-BF79-5B71405424D4}"/>
    <cellStyle name="Normal 9 4 2 3 4 2" xfId="2397" xr:uid="{B8CE84E4-861D-4FF5-AF54-21646034843C}"/>
    <cellStyle name="Normal 9 4 2 3 4 2 2" xfId="4907" xr:uid="{28DAE359-3F0B-4A16-934E-E56B917F92C6}"/>
    <cellStyle name="Normal 9 4 2 3 4 3" xfId="4906" xr:uid="{11C26863-4815-48F4-AE67-E101FA9E61AD}"/>
    <cellStyle name="Normal 9 4 2 3 5" xfId="2398" xr:uid="{C20C9003-508E-4A20-9BFF-6F90D1D930AD}"/>
    <cellStyle name="Normal 9 4 2 3 5 2" xfId="4908" xr:uid="{D507AD7B-29C5-494E-94FA-E33E6EB3E727}"/>
    <cellStyle name="Normal 9 4 2 3 6" xfId="4077" xr:uid="{D6CBB30D-BBB1-4E97-907C-504A2764080B}"/>
    <cellStyle name="Normal 9 4 2 3 6 2" xfId="4909" xr:uid="{5352EA25-AC2F-4594-A64B-BFB789A7629D}"/>
    <cellStyle name="Normal 9 4 2 3 7" xfId="4892" xr:uid="{9F43B30E-5C13-4597-95B4-268170CF7498}"/>
    <cellStyle name="Normal 9 4 2 4" xfId="414" xr:uid="{CE812DA6-AA60-4EB2-AA61-DF0FBA0F9129}"/>
    <cellStyle name="Normal 9 4 2 4 2" xfId="862" xr:uid="{A94867E0-814A-4D60-AB95-4E27A82744B7}"/>
    <cellStyle name="Normal 9 4 2 4 2 2" xfId="2399" xr:uid="{509BAC8D-3BEB-4B77-8551-2DB115DA1946}"/>
    <cellStyle name="Normal 9 4 2 4 2 2 2" xfId="2400" xr:uid="{E0499F6C-B6A3-49F7-A819-3DD84943E0E6}"/>
    <cellStyle name="Normal 9 4 2 4 2 2 2 2" xfId="4913" xr:uid="{B7A07481-ADBB-47AF-99D6-EC0B8311E091}"/>
    <cellStyle name="Normal 9 4 2 4 2 2 3" xfId="4912" xr:uid="{09DB5D57-1ED4-4367-BD45-A2E2A77A3BD5}"/>
    <cellStyle name="Normal 9 4 2 4 2 3" xfId="2401" xr:uid="{0E618F5F-4B54-450A-896C-101B4F3BC415}"/>
    <cellStyle name="Normal 9 4 2 4 2 3 2" xfId="4914" xr:uid="{CB96C2E8-A242-4325-BF8A-8D4EE82229AD}"/>
    <cellStyle name="Normal 9 4 2 4 2 4" xfId="4078" xr:uid="{0CD0B0AD-814A-4BCA-84A8-00C89B0A150A}"/>
    <cellStyle name="Normal 9 4 2 4 2 4 2" xfId="4915" xr:uid="{CE1F84E5-5569-4185-9BE6-C8CF7AD45E3D}"/>
    <cellStyle name="Normal 9 4 2 4 2 5" xfId="4911" xr:uid="{D30C96C0-E178-43E1-AC3C-FA0D8CAB0D4F}"/>
    <cellStyle name="Normal 9 4 2 4 3" xfId="2402" xr:uid="{E82EDF5B-3EDF-4BC1-912A-E1FB74B0C010}"/>
    <cellStyle name="Normal 9 4 2 4 3 2" xfId="2403" xr:uid="{487CCB18-4266-48DA-83E0-5642DA0C14FB}"/>
    <cellStyle name="Normal 9 4 2 4 3 2 2" xfId="4917" xr:uid="{508AE4DB-7DBF-4BA0-B832-3B8EA288EBB9}"/>
    <cellStyle name="Normal 9 4 2 4 3 3" xfId="4916" xr:uid="{060ED606-0679-44DD-8E58-FD37AE520475}"/>
    <cellStyle name="Normal 9 4 2 4 4" xfId="2404" xr:uid="{D15203AC-D9D6-4E5E-936F-A5CBA18B115A}"/>
    <cellStyle name="Normal 9 4 2 4 4 2" xfId="4918" xr:uid="{596F4B05-3D56-43A0-AFB7-8D25D56663B1}"/>
    <cellStyle name="Normal 9 4 2 4 5" xfId="4079" xr:uid="{01D8815F-8E0A-4E23-A932-3F935C68B3CB}"/>
    <cellStyle name="Normal 9 4 2 4 5 2" xfId="4919" xr:uid="{EDC078FB-1857-4A4B-B285-94E458B75E32}"/>
    <cellStyle name="Normal 9 4 2 4 6" xfId="4910" xr:uid="{D1B419E3-2832-45CF-9226-D9329251055E}"/>
    <cellStyle name="Normal 9 4 2 5" xfId="415" xr:uid="{2021BF09-E9D7-4E70-A9F7-9DBCCB059C19}"/>
    <cellStyle name="Normal 9 4 2 5 2" xfId="2405" xr:uid="{D0CE2EEE-2861-445A-ACCD-622807058AE0}"/>
    <cellStyle name="Normal 9 4 2 5 2 2" xfId="2406" xr:uid="{0C466E39-330A-46BA-8277-36E364627FF6}"/>
    <cellStyle name="Normal 9 4 2 5 2 2 2" xfId="4922" xr:uid="{386092EA-7854-498D-B2DC-AB1818684C14}"/>
    <cellStyle name="Normal 9 4 2 5 2 3" xfId="4921" xr:uid="{58B8FD8B-F752-40A3-8318-D04DB6F0768A}"/>
    <cellStyle name="Normal 9 4 2 5 3" xfId="2407" xr:uid="{5079DF91-11DB-4163-BD65-E3FDFA68890C}"/>
    <cellStyle name="Normal 9 4 2 5 3 2" xfId="4923" xr:uid="{AEE805F6-33F8-4613-8D17-256FE67934B1}"/>
    <cellStyle name="Normal 9 4 2 5 4" xfId="4080" xr:uid="{6D84A56D-256A-4664-9305-592E5A6D2322}"/>
    <cellStyle name="Normal 9 4 2 5 4 2" xfId="4924" xr:uid="{89161531-8BFE-46A0-B001-5D91C46C6C2F}"/>
    <cellStyle name="Normal 9 4 2 5 5" xfId="4920" xr:uid="{D062A33D-FB9A-48BA-A90F-89189F0D5B99}"/>
    <cellStyle name="Normal 9 4 2 6" xfId="2408" xr:uid="{0AC5B1A0-D9FF-4A2D-9706-7050CE49DCB9}"/>
    <cellStyle name="Normal 9 4 2 6 2" xfId="2409" xr:uid="{77914C9E-F3A2-4754-9F1C-1EE665578FBA}"/>
    <cellStyle name="Normal 9 4 2 6 2 2" xfId="4926" xr:uid="{EF0481BA-19F3-4DC7-8884-D4AE83FA67D4}"/>
    <cellStyle name="Normal 9 4 2 6 3" xfId="4081" xr:uid="{2F8ED4AC-D0FC-4BA6-A3F3-5B0533D613A6}"/>
    <cellStyle name="Normal 9 4 2 6 3 2" xfId="4927" xr:uid="{AECACA76-E58C-4F7E-B96C-16F70E1CB1A5}"/>
    <cellStyle name="Normal 9 4 2 6 4" xfId="4082" xr:uid="{3F35F313-8954-45CA-B2BA-01E7D595D462}"/>
    <cellStyle name="Normal 9 4 2 6 4 2" xfId="4928" xr:uid="{31C7369F-1E9A-46FD-A516-8FC2EBEF4ED2}"/>
    <cellStyle name="Normal 9 4 2 6 5" xfId="4925" xr:uid="{9103C987-618B-4EFE-8EBA-FE78725F24AF}"/>
    <cellStyle name="Normal 9 4 2 7" xfId="2410" xr:uid="{D5ACE89D-72DB-407B-827C-E255BF710215}"/>
    <cellStyle name="Normal 9 4 2 7 2" xfId="4929" xr:uid="{C4EA7503-7445-4A28-8FAA-93C38BF6094D}"/>
    <cellStyle name="Normal 9 4 2 8" xfId="4083" xr:uid="{3250EF90-92EE-4A85-B4AF-30549714973D}"/>
    <cellStyle name="Normal 9 4 2 8 2" xfId="4930" xr:uid="{BE425480-EE19-4B75-8A5B-FE2D8A1B29CD}"/>
    <cellStyle name="Normal 9 4 2 9" xfId="4084" xr:uid="{FE1233F8-6C8C-40A8-AFDA-DB544343424C}"/>
    <cellStyle name="Normal 9 4 2 9 2" xfId="4931" xr:uid="{34886115-C993-47C2-BF73-A8811372F772}"/>
    <cellStyle name="Normal 9 4 3" xfId="175" xr:uid="{511802E9-7FBF-4BB6-9A9B-22BF095C81A3}"/>
    <cellStyle name="Normal 9 4 3 2" xfId="176" xr:uid="{60115F6D-6961-4974-8F11-78A3461093AE}"/>
    <cellStyle name="Normal 9 4 3 2 2" xfId="863" xr:uid="{029DCF92-1796-4FB2-9FF1-EAAEE251EAD1}"/>
    <cellStyle name="Normal 9 4 3 2 2 2" xfId="2411" xr:uid="{65F20DF2-2375-43B6-8661-59755EDC7B98}"/>
    <cellStyle name="Normal 9 4 3 2 2 2 2" xfId="2412" xr:uid="{B00B6B74-CEE7-4882-B98F-7C332C33108B}"/>
    <cellStyle name="Normal 9 4 3 2 2 2 2 2" xfId="4500" xr:uid="{B7BFCA1E-F798-490C-A760-55692AF9A2BB}"/>
    <cellStyle name="Normal 9 4 3 2 2 2 2 2 2" xfId="5307" xr:uid="{8CB81031-B9B8-4CC1-A24D-3B921B89F100}"/>
    <cellStyle name="Normal 9 4 3 2 2 2 2 2 3" xfId="4936" xr:uid="{7E00B971-DCD3-4D25-B250-943E081F36DF}"/>
    <cellStyle name="Normal 9 4 3 2 2 2 3" xfId="4501" xr:uid="{6779520E-87F9-4DCE-A00F-FDC25D73FB2B}"/>
    <cellStyle name="Normal 9 4 3 2 2 2 3 2" xfId="5308" xr:uid="{95460BB9-1722-4478-BC11-0F232F550ACA}"/>
    <cellStyle name="Normal 9 4 3 2 2 2 3 3" xfId="4935" xr:uid="{1D8ED31C-1D5A-4BE9-91B7-FD4A60075C1E}"/>
    <cellStyle name="Normal 9 4 3 2 2 3" xfId="2413" xr:uid="{9118219D-206B-46E3-BF5A-FE81824ACF15}"/>
    <cellStyle name="Normal 9 4 3 2 2 3 2" xfId="4502" xr:uid="{012AE757-2D2F-41CF-9CC7-38614282F5A2}"/>
    <cellStyle name="Normal 9 4 3 2 2 3 2 2" xfId="5309" xr:uid="{291D016B-E3E7-4964-9A74-F7215A1696C3}"/>
    <cellStyle name="Normal 9 4 3 2 2 3 2 3" xfId="4937" xr:uid="{B2A802DA-6ADA-4C9C-BFF7-A8609097A47B}"/>
    <cellStyle name="Normal 9 4 3 2 2 4" xfId="4085" xr:uid="{49CECF26-9299-41F8-BC66-E89581A23939}"/>
    <cellStyle name="Normal 9 4 3 2 2 4 2" xfId="4938" xr:uid="{E942DF79-6AB1-4ABB-9F5B-20AEF8D65F35}"/>
    <cellStyle name="Normal 9 4 3 2 2 5" xfId="4934" xr:uid="{5B7B8456-8702-4E6A-91D9-A55A15578BC3}"/>
    <cellStyle name="Normal 9 4 3 2 3" xfId="2414" xr:uid="{9A52E1E1-5483-4A23-91DC-470AD171C502}"/>
    <cellStyle name="Normal 9 4 3 2 3 2" xfId="2415" xr:uid="{3D246960-86BA-421F-AD35-5850C4297DA5}"/>
    <cellStyle name="Normal 9 4 3 2 3 2 2" xfId="4503" xr:uid="{932C512A-A6B1-4105-9D6E-1EEFC3E175E9}"/>
    <cellStyle name="Normal 9 4 3 2 3 2 2 2" xfId="5310" xr:uid="{B2267539-6A3E-4C4A-B81F-338301C1638D}"/>
    <cellStyle name="Normal 9 4 3 2 3 2 2 3" xfId="4940" xr:uid="{E965804F-E308-4812-BE7B-12CB20FE67B8}"/>
    <cellStyle name="Normal 9 4 3 2 3 3" xfId="4086" xr:uid="{247431E7-6DCA-4909-86D9-DC617E99107C}"/>
    <cellStyle name="Normal 9 4 3 2 3 3 2" xfId="4941" xr:uid="{B2D47135-A133-4612-8C31-80AFA6B26C7D}"/>
    <cellStyle name="Normal 9 4 3 2 3 4" xfId="4087" xr:uid="{EF813ADD-B3DA-4D20-BB6D-1F4FA482002D}"/>
    <cellStyle name="Normal 9 4 3 2 3 4 2" xfId="4942" xr:uid="{A23652C5-7410-418D-9D2E-0A7CBDF1843D}"/>
    <cellStyle name="Normal 9 4 3 2 3 5" xfId="4939" xr:uid="{84F3C892-8FBA-4B97-8E0F-D6D4DA47D163}"/>
    <cellStyle name="Normal 9 4 3 2 4" xfId="2416" xr:uid="{710D677D-D62C-4873-A79C-B3FCAF869E65}"/>
    <cellStyle name="Normal 9 4 3 2 4 2" xfId="4504" xr:uid="{7F36C450-F63D-4C11-87B4-F548C6C3D0D1}"/>
    <cellStyle name="Normal 9 4 3 2 4 2 2" xfId="5311" xr:uid="{FA611E4C-29FD-466C-8AE5-A7142FD8F769}"/>
    <cellStyle name="Normal 9 4 3 2 4 2 3" xfId="4943" xr:uid="{FC8DA9D4-15FB-4E00-9AB1-C8315E751B20}"/>
    <cellStyle name="Normal 9 4 3 2 5" xfId="4088" xr:uid="{CDDAC2D5-EC59-4EF2-844C-DBF7B51394EB}"/>
    <cellStyle name="Normal 9 4 3 2 5 2" xfId="4944" xr:uid="{9AB4BC5C-02CA-45AF-811B-6AC5C6C97396}"/>
    <cellStyle name="Normal 9 4 3 2 6" xfId="4089" xr:uid="{CC64D166-E0D4-4315-AA34-EAF1C9C27436}"/>
    <cellStyle name="Normal 9 4 3 2 6 2" xfId="4945" xr:uid="{DF68216A-8D35-4991-B99A-B0F6B5AF2EAA}"/>
    <cellStyle name="Normal 9 4 3 2 7" xfId="4933" xr:uid="{E9D1000F-8025-4126-BADF-F2161B05E6C2}"/>
    <cellStyle name="Normal 9 4 3 3" xfId="416" xr:uid="{84BCD960-B56B-49DA-BB0A-0EF8CC2936DE}"/>
    <cellStyle name="Normal 9 4 3 3 2" xfId="2417" xr:uid="{BE5845C0-3E1A-4627-B1EC-3E3AF1B664F2}"/>
    <cellStyle name="Normal 9 4 3 3 2 2" xfId="2418" xr:uid="{4DD4EFF2-C78D-4CF2-8961-8B16E20B86E3}"/>
    <cellStyle name="Normal 9 4 3 3 2 2 2" xfId="4505" xr:uid="{0E2C94BC-C734-4A3F-86B7-2201F54C9E9F}"/>
    <cellStyle name="Normal 9 4 3 3 2 2 2 2" xfId="5312" xr:uid="{647BB193-1229-42F5-AF3C-3D9F4A2EB505}"/>
    <cellStyle name="Normal 9 4 3 3 2 2 2 3" xfId="4948" xr:uid="{9A5CC560-2B7A-4AE5-9392-35B95D0435E4}"/>
    <cellStyle name="Normal 9 4 3 3 2 3" xfId="4090" xr:uid="{11DC71EA-AAF7-4034-AFF9-E42FC6927832}"/>
    <cellStyle name="Normal 9 4 3 3 2 3 2" xfId="4949" xr:uid="{9127BEE3-8398-49AD-BDBE-EB364C8E82E8}"/>
    <cellStyle name="Normal 9 4 3 3 2 4" xfId="4091" xr:uid="{3302751C-282B-4579-86D6-81A54B812451}"/>
    <cellStyle name="Normal 9 4 3 3 2 4 2" xfId="4950" xr:uid="{1396496D-3C19-4CE3-9592-2774F5EB89E7}"/>
    <cellStyle name="Normal 9 4 3 3 2 5" xfId="4947" xr:uid="{EF13E9A7-F97B-4D4C-ABF6-002F5F4ABF66}"/>
    <cellStyle name="Normal 9 4 3 3 3" xfId="2419" xr:uid="{8907FC02-2357-4A6B-9AB1-2059B3C3C8F1}"/>
    <cellStyle name="Normal 9 4 3 3 3 2" xfId="4506" xr:uid="{31CCBC73-22FC-47F7-B469-DDB9C86219CF}"/>
    <cellStyle name="Normal 9 4 3 3 3 2 2" xfId="5313" xr:uid="{7A44EE05-2A1A-4CDA-88D3-CF3F470914AF}"/>
    <cellStyle name="Normal 9 4 3 3 3 2 3" xfId="4951" xr:uid="{6A2E3208-296F-447B-A1C8-7C272E9C7CBE}"/>
    <cellStyle name="Normal 9 4 3 3 4" xfId="4092" xr:uid="{1D9B1C95-BAC5-49F6-909C-500CDD309932}"/>
    <cellStyle name="Normal 9 4 3 3 4 2" xfId="4952" xr:uid="{F61C5137-912C-4D89-A631-852BCA81A7F7}"/>
    <cellStyle name="Normal 9 4 3 3 5" xfId="4093" xr:uid="{E3C13FD8-224A-4220-B348-B675C28514AA}"/>
    <cellStyle name="Normal 9 4 3 3 5 2" xfId="4953" xr:uid="{62477982-B850-406B-B42D-53AE72848F5A}"/>
    <cellStyle name="Normal 9 4 3 3 6" xfId="4946" xr:uid="{0C1F0E58-5395-4426-B6E4-BD2F7AA4F481}"/>
    <cellStyle name="Normal 9 4 3 4" xfId="2420" xr:uid="{04A0B900-B1DD-4118-A9E7-36050DCB1690}"/>
    <cellStyle name="Normal 9 4 3 4 2" xfId="2421" xr:uid="{0F93040C-C158-4031-8BD5-05DEFEBDC048}"/>
    <cellStyle name="Normal 9 4 3 4 2 2" xfId="4507" xr:uid="{5A7E200A-30F8-47BE-8AA7-233898B2023A}"/>
    <cellStyle name="Normal 9 4 3 4 2 2 2" xfId="5314" xr:uid="{CFEE17B6-0E85-4F9E-9179-9C12DEB1152C}"/>
    <cellStyle name="Normal 9 4 3 4 2 2 3" xfId="4955" xr:uid="{29D18BF8-42F7-4222-B3DF-F29A689E7EC6}"/>
    <cellStyle name="Normal 9 4 3 4 3" xfId="4094" xr:uid="{E7CF2F14-F4B6-4DC3-8509-EF34F9D590BC}"/>
    <cellStyle name="Normal 9 4 3 4 3 2" xfId="4956" xr:uid="{56D3CFA4-2B30-45E3-91C3-F7A94E511F3C}"/>
    <cellStyle name="Normal 9 4 3 4 4" xfId="4095" xr:uid="{F406841C-8702-469C-95D0-DD0DDA2300D1}"/>
    <cellStyle name="Normal 9 4 3 4 4 2" xfId="4957" xr:uid="{1239609D-5BDD-4D0B-AF38-FB418247AFE8}"/>
    <cellStyle name="Normal 9 4 3 4 5" xfId="4954" xr:uid="{97D18D81-8D3B-482A-8122-539A1045378D}"/>
    <cellStyle name="Normal 9 4 3 5" xfId="2422" xr:uid="{725F8301-160F-4FEA-AF12-CF7142AF87A3}"/>
    <cellStyle name="Normal 9 4 3 5 2" xfId="4096" xr:uid="{25950245-BAA9-44E1-8AA4-CC65CBF8C6FA}"/>
    <cellStyle name="Normal 9 4 3 5 2 2" xfId="4959" xr:uid="{97E584F9-02AB-4A31-BE30-619EE5D5911D}"/>
    <cellStyle name="Normal 9 4 3 5 3" xfId="4097" xr:uid="{EE0C5ADE-E596-47CF-B0F1-8F20D99DC173}"/>
    <cellStyle name="Normal 9 4 3 5 3 2" xfId="4960" xr:uid="{56076468-72BE-4DC2-8DBD-91706D6E97BA}"/>
    <cellStyle name="Normal 9 4 3 5 4" xfId="4098" xr:uid="{41761344-C93A-4C4E-841D-0B307B7FCE6B}"/>
    <cellStyle name="Normal 9 4 3 5 4 2" xfId="4961" xr:uid="{E70F4391-7DA6-4F7D-A534-8D67CFB26232}"/>
    <cellStyle name="Normal 9 4 3 5 5" xfId="4958" xr:uid="{4511BEB0-3710-4D40-A838-9EB7B4EE5313}"/>
    <cellStyle name="Normal 9 4 3 6" xfId="4099" xr:uid="{6040168B-5F35-4FB2-B7F9-6B265465E46E}"/>
    <cellStyle name="Normal 9 4 3 6 2" xfId="4962" xr:uid="{FF6916C0-38AD-4EDF-9D1A-F0D0286799E9}"/>
    <cellStyle name="Normal 9 4 3 7" xfId="4100" xr:uid="{11CB137B-5B3F-4D8F-A17E-722481E9A0F1}"/>
    <cellStyle name="Normal 9 4 3 7 2" xfId="4963" xr:uid="{21FE56D1-36E9-4659-AC7B-C47109E3828F}"/>
    <cellStyle name="Normal 9 4 3 8" xfId="4101" xr:uid="{FE2D8CBC-10D2-4F69-8B80-C288CE243A4A}"/>
    <cellStyle name="Normal 9 4 3 8 2" xfId="4964" xr:uid="{AB2FF9E8-526D-4B01-ABB5-2CC77223ADD6}"/>
    <cellStyle name="Normal 9 4 3 9" xfId="4932" xr:uid="{31DE3D70-F354-4C33-952B-136F63F6DC49}"/>
    <cellStyle name="Normal 9 4 4" xfId="177" xr:uid="{3ABD7241-B0F2-419A-B0F2-A87AEAEDE92C}"/>
    <cellStyle name="Normal 9 4 4 2" xfId="864" xr:uid="{80EC17D3-D9E8-445D-8D45-841F754304CD}"/>
    <cellStyle name="Normal 9 4 4 2 2" xfId="865" xr:uid="{1B32164C-2BF7-4254-8E4E-A54BB675AA04}"/>
    <cellStyle name="Normal 9 4 4 2 2 2" xfId="2423" xr:uid="{C10C9E4B-5201-4497-8654-37957D21F550}"/>
    <cellStyle name="Normal 9 4 4 2 2 2 2" xfId="2424" xr:uid="{5ABCA372-759B-4D93-9AB5-C6623DA7528A}"/>
    <cellStyle name="Normal 9 4 4 2 2 2 2 2" xfId="4969" xr:uid="{D7B6E2AB-1368-409A-9C4A-00505282BF0B}"/>
    <cellStyle name="Normal 9 4 4 2 2 2 3" xfId="4968" xr:uid="{D7DF6F71-89D2-4E70-94BF-919D28876DB6}"/>
    <cellStyle name="Normal 9 4 4 2 2 3" xfId="2425" xr:uid="{62594C65-C8DB-4D84-8101-B2211E301492}"/>
    <cellStyle name="Normal 9 4 4 2 2 3 2" xfId="4970" xr:uid="{333ADB47-2A3C-4F4D-BBD7-35F66D83A1C9}"/>
    <cellStyle name="Normal 9 4 4 2 2 4" xfId="4102" xr:uid="{DA27B297-E67F-48D3-A0FD-594DB25A09E1}"/>
    <cellStyle name="Normal 9 4 4 2 2 4 2" xfId="4971" xr:uid="{F67B23EB-7FE1-4FDB-A619-846CA62E18EF}"/>
    <cellStyle name="Normal 9 4 4 2 2 5" xfId="4967" xr:uid="{B20978B5-1330-4906-AD70-C4F7FD63AE0A}"/>
    <cellStyle name="Normal 9 4 4 2 3" xfId="2426" xr:uid="{97BFADD1-05D6-4180-B381-90130406E5C2}"/>
    <cellStyle name="Normal 9 4 4 2 3 2" xfId="2427" xr:uid="{64CA8FE9-1673-4E3C-8934-E091FD2002DE}"/>
    <cellStyle name="Normal 9 4 4 2 3 2 2" xfId="4973" xr:uid="{54BBD87D-5ACE-4640-8286-859ADEC20D21}"/>
    <cellStyle name="Normal 9 4 4 2 3 3" xfId="4972" xr:uid="{F34BE0BA-0BD6-4410-AADC-E022867A9945}"/>
    <cellStyle name="Normal 9 4 4 2 4" xfId="2428" xr:uid="{7FDED8BF-76D7-4B27-8EE6-55C1457EA4C6}"/>
    <cellStyle name="Normal 9 4 4 2 4 2" xfId="4974" xr:uid="{1DEF4379-B7FD-4932-B224-3D617C3DCC44}"/>
    <cellStyle name="Normal 9 4 4 2 5" xfId="4103" xr:uid="{3A98E5DA-D0D5-4FE7-AC3E-9FDFAA4A6981}"/>
    <cellStyle name="Normal 9 4 4 2 5 2" xfId="4975" xr:uid="{5E79A309-DDDF-4FCD-AD74-CB2A20ABC5F3}"/>
    <cellStyle name="Normal 9 4 4 2 6" xfId="4966" xr:uid="{EDDC0746-BDFB-4DE7-B1A2-F3D0CA03884A}"/>
    <cellStyle name="Normal 9 4 4 3" xfId="866" xr:uid="{76CDF382-D119-49A2-8F3F-E50B257DA509}"/>
    <cellStyle name="Normal 9 4 4 3 2" xfId="2429" xr:uid="{64DEE1B8-C839-4DA0-B3D3-6DA6C253534A}"/>
    <cellStyle name="Normal 9 4 4 3 2 2" xfId="2430" xr:uid="{D2E214BE-0719-46AC-ABE7-0224461FAD5A}"/>
    <cellStyle name="Normal 9 4 4 3 2 2 2" xfId="4978" xr:uid="{7A24AE5C-33BB-4681-AFDA-1992B41CE9D5}"/>
    <cellStyle name="Normal 9 4 4 3 2 3" xfId="4977" xr:uid="{3CC091A4-07F9-404B-A1DE-427E12E303C8}"/>
    <cellStyle name="Normal 9 4 4 3 3" xfId="2431" xr:uid="{B4C12F0A-E826-42F5-A784-CA100ED60DB6}"/>
    <cellStyle name="Normal 9 4 4 3 3 2" xfId="4979" xr:uid="{6D2EBEB2-A4F7-451E-9438-8C40E91DC3E1}"/>
    <cellStyle name="Normal 9 4 4 3 4" xfId="4104" xr:uid="{5F2CC8C5-4DCB-4D1D-BC73-16DFDA1CD9BD}"/>
    <cellStyle name="Normal 9 4 4 3 4 2" xfId="4980" xr:uid="{61D4A82E-E4F4-4303-BEFA-EB76A7E13B3C}"/>
    <cellStyle name="Normal 9 4 4 3 5" xfId="4976" xr:uid="{818C8A65-6536-4263-A797-F64BEAD993BC}"/>
    <cellStyle name="Normal 9 4 4 4" xfId="2432" xr:uid="{6050B7D0-9808-4733-AEBB-3F9E8682E5D6}"/>
    <cellStyle name="Normal 9 4 4 4 2" xfId="2433" xr:uid="{48EA2249-C4BB-433F-B6B3-0889CAF4F6A0}"/>
    <cellStyle name="Normal 9 4 4 4 2 2" xfId="4982" xr:uid="{8BF5656B-AAFD-4677-A86D-4D084062E56E}"/>
    <cellStyle name="Normal 9 4 4 4 3" xfId="4105" xr:uid="{B4C97E5E-F77F-4E00-B730-E276867FC41A}"/>
    <cellStyle name="Normal 9 4 4 4 3 2" xfId="4983" xr:uid="{06A29329-4293-4BB9-B4BC-D35D3AFB3B74}"/>
    <cellStyle name="Normal 9 4 4 4 4" xfId="4106" xr:uid="{9463B100-2E81-4B0A-8E2B-925A043C3CFE}"/>
    <cellStyle name="Normal 9 4 4 4 4 2" xfId="4984" xr:uid="{52D5CE48-FC21-4D5C-8B61-817D847F2534}"/>
    <cellStyle name="Normal 9 4 4 4 5" xfId="4981" xr:uid="{E9BAE3F0-6426-4FE2-B9DF-A1E00050B2AA}"/>
    <cellStyle name="Normal 9 4 4 5" xfId="2434" xr:uid="{C5BF0584-ED2B-4A4C-B5F0-16CEF5161627}"/>
    <cellStyle name="Normal 9 4 4 5 2" xfId="4985" xr:uid="{3C277486-6E2E-4119-B33F-EAA6311F826F}"/>
    <cellStyle name="Normal 9 4 4 6" xfId="4107" xr:uid="{CF779D31-77FA-4022-84C5-810EE5864F16}"/>
    <cellStyle name="Normal 9 4 4 6 2" xfId="4986" xr:uid="{3DA738CB-6CF5-4D0F-808A-E73D4F9F3CD5}"/>
    <cellStyle name="Normal 9 4 4 7" xfId="4108" xr:uid="{D193B113-9A81-414D-8164-C0D8A25BE73F}"/>
    <cellStyle name="Normal 9 4 4 7 2" xfId="4987" xr:uid="{8449BEF1-FEC5-4BAA-9B5D-9E74D61D53F9}"/>
    <cellStyle name="Normal 9 4 4 8" xfId="4965" xr:uid="{4311E361-FA5A-45EB-8176-35162591E00F}"/>
    <cellStyle name="Normal 9 4 5" xfId="417" xr:uid="{5AB9A35C-A059-4A54-AD3B-C06591149D4F}"/>
    <cellStyle name="Normal 9 4 5 2" xfId="867" xr:uid="{52EF6737-75C0-4995-B488-C8860B77C631}"/>
    <cellStyle name="Normal 9 4 5 2 2" xfId="2435" xr:uid="{C38F4FE2-ADC6-4685-A15F-DB246DE59445}"/>
    <cellStyle name="Normal 9 4 5 2 2 2" xfId="2436" xr:uid="{F085134A-4CAE-4831-9039-81AD9B2B85B0}"/>
    <cellStyle name="Normal 9 4 5 2 2 2 2" xfId="4991" xr:uid="{08FF0AC5-316E-4851-A16E-E82868E368A1}"/>
    <cellStyle name="Normal 9 4 5 2 2 3" xfId="4990" xr:uid="{90D51042-70BD-4D2E-B8E1-AB9DE7CEBDCD}"/>
    <cellStyle name="Normal 9 4 5 2 3" xfId="2437" xr:uid="{182E9D13-E1CF-4DE9-B0CD-0A8E1D96ED11}"/>
    <cellStyle name="Normal 9 4 5 2 3 2" xfId="4992" xr:uid="{BD52DAC2-FDC7-436A-B414-31BF384655FA}"/>
    <cellStyle name="Normal 9 4 5 2 4" xfId="4109" xr:uid="{DD818674-B070-40A7-A6FE-9E067BDD8E7C}"/>
    <cellStyle name="Normal 9 4 5 2 4 2" xfId="4993" xr:uid="{C396AB1A-309C-4AC7-AA36-351EDAB49C90}"/>
    <cellStyle name="Normal 9 4 5 2 5" xfId="4989" xr:uid="{EBA19225-0769-48DF-AC76-E88DD7EB601B}"/>
    <cellStyle name="Normal 9 4 5 3" xfId="2438" xr:uid="{EED68AEF-4073-42D1-A915-35FD044A7957}"/>
    <cellStyle name="Normal 9 4 5 3 2" xfId="2439" xr:uid="{5AC3CE0C-76B5-4888-8C92-26B6465678AD}"/>
    <cellStyle name="Normal 9 4 5 3 2 2" xfId="4995" xr:uid="{50DA6521-F063-468B-BEE8-5A6AB514E002}"/>
    <cellStyle name="Normal 9 4 5 3 3" xfId="4110" xr:uid="{4CD82844-F302-4660-AAC4-2D7D0B5F8CFF}"/>
    <cellStyle name="Normal 9 4 5 3 3 2" xfId="4996" xr:uid="{3068091A-8F64-4D65-944D-94156327BE1E}"/>
    <cellStyle name="Normal 9 4 5 3 4" xfId="4111" xr:uid="{B8CC2653-5A6F-4049-AEEF-10C3A9046EF0}"/>
    <cellStyle name="Normal 9 4 5 3 4 2" xfId="4997" xr:uid="{86BDF466-C510-40E9-9FCC-5740D7BF7F33}"/>
    <cellStyle name="Normal 9 4 5 3 5" xfId="4994" xr:uid="{A7816948-18B2-4CA7-9CA2-039CE80BCB8B}"/>
    <cellStyle name="Normal 9 4 5 4" xfId="2440" xr:uid="{C02C1BCC-6524-46CF-939E-503D7CD51858}"/>
    <cellStyle name="Normal 9 4 5 4 2" xfId="4998" xr:uid="{4805445F-B206-4FE7-8AF4-0AE24B223A48}"/>
    <cellStyle name="Normal 9 4 5 5" xfId="4112" xr:uid="{7A05EE71-2BB5-418B-9A87-E6BD19639F23}"/>
    <cellStyle name="Normal 9 4 5 5 2" xfId="4999" xr:uid="{E526606B-0B8B-4089-843A-6BAEEFDC9534}"/>
    <cellStyle name="Normal 9 4 5 6" xfId="4113" xr:uid="{9584855A-D7F8-43B2-9018-258A63C61A78}"/>
    <cellStyle name="Normal 9 4 5 6 2" xfId="5000" xr:uid="{380DBB0D-9DF7-4E7F-9775-C3E4100CBCC1}"/>
    <cellStyle name="Normal 9 4 5 7" xfId="4988" xr:uid="{435F01FA-52F4-45ED-A874-2A8A767A5B21}"/>
    <cellStyle name="Normal 9 4 6" xfId="418" xr:uid="{731609CC-0387-4324-B8CE-C77B256F6535}"/>
    <cellStyle name="Normal 9 4 6 2" xfId="2441" xr:uid="{EFE36F07-E7C8-4020-B1F7-6FC053EAF0E6}"/>
    <cellStyle name="Normal 9 4 6 2 2" xfId="2442" xr:uid="{276250D6-9604-4738-B725-55B77A76A8CC}"/>
    <cellStyle name="Normal 9 4 6 2 2 2" xfId="5003" xr:uid="{90801AB5-4825-4797-9E2F-3FFEED46B8DD}"/>
    <cellStyle name="Normal 9 4 6 2 3" xfId="4114" xr:uid="{6352883B-1A32-4A13-976F-92F78447E623}"/>
    <cellStyle name="Normal 9 4 6 2 3 2" xfId="5004" xr:uid="{D09B9443-9619-4611-B6AD-2688E8AEC1B1}"/>
    <cellStyle name="Normal 9 4 6 2 4" xfId="4115" xr:uid="{C3D8A84E-3589-42A6-8037-9B744995889E}"/>
    <cellStyle name="Normal 9 4 6 2 4 2" xfId="5005" xr:uid="{B4EC759B-DD28-473B-BE6F-F824D63DD373}"/>
    <cellStyle name="Normal 9 4 6 2 5" xfId="5002" xr:uid="{970A9FC6-8E81-4B5E-86B9-6C716392AA73}"/>
    <cellStyle name="Normal 9 4 6 3" xfId="2443" xr:uid="{8C763FDE-0BAA-4D39-9DE8-171BC2EDDDD9}"/>
    <cellStyle name="Normal 9 4 6 3 2" xfId="5006" xr:uid="{D4D6B375-5F49-4283-989E-55D1A0BF58C4}"/>
    <cellStyle name="Normal 9 4 6 4" xfId="4116" xr:uid="{AD7B3CD8-E3B0-4E99-991A-F7988B8C4078}"/>
    <cellStyle name="Normal 9 4 6 4 2" xfId="5007" xr:uid="{37D9EF51-1418-4B2B-9AAE-996F8F0F2B65}"/>
    <cellStyle name="Normal 9 4 6 5" xfId="4117" xr:uid="{A2A50BBF-0C9E-40FE-BAF8-6B32E8A6BAD7}"/>
    <cellStyle name="Normal 9 4 6 5 2" xfId="5008" xr:uid="{386AF7D1-3B94-4C7E-A4D5-76480C2EB9A3}"/>
    <cellStyle name="Normal 9 4 6 6" xfId="5001" xr:uid="{C63B30A3-56E6-4E74-BCC1-7E905C9747E0}"/>
    <cellStyle name="Normal 9 4 7" xfId="2444" xr:uid="{AB1DBFD4-4E87-4274-B101-8B2F7DC938ED}"/>
    <cellStyle name="Normal 9 4 7 2" xfId="2445" xr:uid="{1BCBEC81-D30F-46DD-9E53-AB38C332AF9C}"/>
    <cellStyle name="Normal 9 4 7 2 2" xfId="5010" xr:uid="{F8DC6549-496B-44EF-BDF2-F656FEA4DFFB}"/>
    <cellStyle name="Normal 9 4 7 3" xfId="4118" xr:uid="{F756948F-C01F-4F54-8F1F-16661B154FEC}"/>
    <cellStyle name="Normal 9 4 7 3 2" xfId="5011" xr:uid="{BDB3FF59-0C40-498D-849E-B7D1D0D3B47C}"/>
    <cellStyle name="Normal 9 4 7 4" xfId="4119" xr:uid="{A0740B77-B8A2-4C1D-A982-7F890722BA0E}"/>
    <cellStyle name="Normal 9 4 7 4 2" xfId="5012" xr:uid="{0B8B750C-3248-4ABE-A318-18A716CCE5FF}"/>
    <cellStyle name="Normal 9 4 7 5" xfId="5009" xr:uid="{2FF194D4-416E-4633-9EEC-42C8179D8F20}"/>
    <cellStyle name="Normal 9 4 8" xfId="2446" xr:uid="{B481ABAF-3A1D-4D02-A470-49C3BC381355}"/>
    <cellStyle name="Normal 9 4 8 2" xfId="4120" xr:uid="{7ADE9BD5-78B2-4F83-8FC6-DD77B8C8685E}"/>
    <cellStyle name="Normal 9 4 8 2 2" xfId="5014" xr:uid="{883E005C-E3D9-4239-960E-A1FEA3A1D032}"/>
    <cellStyle name="Normal 9 4 8 3" xfId="4121" xr:uid="{0187AFB8-2BC9-418E-A4C0-2B4CDBA57196}"/>
    <cellStyle name="Normal 9 4 8 3 2" xfId="5015" xr:uid="{827DFBE2-733C-4F6F-BD06-DA3B0FBF9070}"/>
    <cellStyle name="Normal 9 4 8 4" xfId="4122" xr:uid="{0823121A-9B54-43C3-9EE2-146D680DF555}"/>
    <cellStyle name="Normal 9 4 8 4 2" xfId="5016" xr:uid="{435ED5BE-9965-41AF-978C-BA7EEAA6CF4C}"/>
    <cellStyle name="Normal 9 4 8 5" xfId="5013" xr:uid="{E188BFF9-6FED-4FDD-98F1-5D29161520E7}"/>
    <cellStyle name="Normal 9 4 9" xfId="4123" xr:uid="{7A79BFF8-D74C-4694-9233-3FA9588C26A7}"/>
    <cellStyle name="Normal 9 4 9 2" xfId="5017" xr:uid="{5A00FE4A-8B37-4A3A-B57C-F3A08958F24B}"/>
    <cellStyle name="Normal 9 5" xfId="178" xr:uid="{C9910A97-6995-4B10-A5A9-B9E02945A161}"/>
    <cellStyle name="Normal 9 5 10" xfId="4124" xr:uid="{28720E61-5C53-4ADF-BA62-DBF6D1E999AE}"/>
    <cellStyle name="Normal 9 5 10 2" xfId="5019" xr:uid="{1B7BA405-178A-42FB-B5F3-C2AF118712C5}"/>
    <cellStyle name="Normal 9 5 11" xfId="4125" xr:uid="{7AF5EB82-F8D1-42C3-8DC5-55FFF208DA26}"/>
    <cellStyle name="Normal 9 5 11 2" xfId="5020" xr:uid="{1CF4AF99-F69E-4A69-9276-FDB593FBF8D5}"/>
    <cellStyle name="Normal 9 5 12" xfId="5018" xr:uid="{6D002B81-0D95-48A0-90AB-3786EE2716DD}"/>
    <cellStyle name="Normal 9 5 2" xfId="179" xr:uid="{907CE5E4-40E1-4676-97B8-0D76340A01A8}"/>
    <cellStyle name="Normal 9 5 2 10" xfId="5021" xr:uid="{195117FF-CD89-4AB0-9505-56546AF1D5B8}"/>
    <cellStyle name="Normal 9 5 2 2" xfId="419" xr:uid="{763578DB-3766-45D8-B45F-745F874AF505}"/>
    <cellStyle name="Normal 9 5 2 2 2" xfId="868" xr:uid="{842D4F36-37E5-4D30-8EE4-D97D2F6D4932}"/>
    <cellStyle name="Normal 9 5 2 2 2 2" xfId="869" xr:uid="{BFA3080E-D2AF-4541-80A0-F4A14A90D363}"/>
    <cellStyle name="Normal 9 5 2 2 2 2 2" xfId="2447" xr:uid="{3B0702D5-2728-4AB3-8D19-EAE510BBA728}"/>
    <cellStyle name="Normal 9 5 2 2 2 2 2 2" xfId="5025" xr:uid="{20BCEB4D-4AB8-4D21-8058-062FA448FDAE}"/>
    <cellStyle name="Normal 9 5 2 2 2 2 3" xfId="4126" xr:uid="{A76217D2-BB19-4CF7-A205-E772A96083B7}"/>
    <cellStyle name="Normal 9 5 2 2 2 2 3 2" xfId="5026" xr:uid="{13443771-7C86-4E2A-84F2-9CF437A4A046}"/>
    <cellStyle name="Normal 9 5 2 2 2 2 4" xfId="4127" xr:uid="{8706366D-727F-40DB-A8CA-40F21E561C57}"/>
    <cellStyle name="Normal 9 5 2 2 2 2 4 2" xfId="5027" xr:uid="{5637462C-5A4B-43C6-9B5A-8FD4344218D4}"/>
    <cellStyle name="Normal 9 5 2 2 2 2 5" xfId="5024" xr:uid="{852B8B9D-733D-404A-8DD1-B51027C92ADA}"/>
    <cellStyle name="Normal 9 5 2 2 2 3" xfId="2448" xr:uid="{2CE4B119-382D-4770-A820-EE85FD6B9BAC}"/>
    <cellStyle name="Normal 9 5 2 2 2 3 2" xfId="4128" xr:uid="{8D27F004-F70E-4FA0-A0E6-41B4419B24D6}"/>
    <cellStyle name="Normal 9 5 2 2 2 3 2 2" xfId="5029" xr:uid="{6F0E3F5E-9674-4994-A271-2F5BF28056E8}"/>
    <cellStyle name="Normal 9 5 2 2 2 3 3" xfId="4129" xr:uid="{0828FB64-59CA-45B5-B6ED-7E2B9AC881CC}"/>
    <cellStyle name="Normal 9 5 2 2 2 3 3 2" xfId="5030" xr:uid="{1FCDF8A2-2130-42CB-A96E-312C9CF31CDD}"/>
    <cellStyle name="Normal 9 5 2 2 2 3 4" xfId="4130" xr:uid="{22271939-5A68-4472-9438-220B59D1B883}"/>
    <cellStyle name="Normal 9 5 2 2 2 3 4 2" xfId="5031" xr:uid="{015DCA0C-E31B-4BBB-B1CC-1157895C76CD}"/>
    <cellStyle name="Normal 9 5 2 2 2 3 5" xfId="5028" xr:uid="{40D51F49-A881-4C67-A2CC-3521A22EFD6E}"/>
    <cellStyle name="Normal 9 5 2 2 2 4" xfId="4131" xr:uid="{5977C46F-C2D1-4F8C-B8DA-E30E74567AEB}"/>
    <cellStyle name="Normal 9 5 2 2 2 4 2" xfId="5032" xr:uid="{36FE9094-F1A3-4F99-8D55-DF404563BC66}"/>
    <cellStyle name="Normal 9 5 2 2 2 5" xfId="4132" xr:uid="{EB3B53B5-2C50-4FED-8F9F-6C6E8998ADC9}"/>
    <cellStyle name="Normal 9 5 2 2 2 5 2" xfId="5033" xr:uid="{31C2A773-253E-49E3-87EF-0573948606AB}"/>
    <cellStyle name="Normal 9 5 2 2 2 6" xfId="4133" xr:uid="{56989AF3-7D9B-49B4-AD32-1D42BD5EFA63}"/>
    <cellStyle name="Normal 9 5 2 2 2 6 2" xfId="5034" xr:uid="{E41956AA-EFD1-42C4-B9E9-F14C561112CE}"/>
    <cellStyle name="Normal 9 5 2 2 2 7" xfId="5023" xr:uid="{3C41C177-B48D-4046-A97D-F486E775B7B2}"/>
    <cellStyle name="Normal 9 5 2 2 3" xfId="870" xr:uid="{16462F7E-AE88-43B1-B9A9-800A38CB129D}"/>
    <cellStyle name="Normal 9 5 2 2 3 2" xfId="2449" xr:uid="{13E58682-85D5-411E-B33B-1FBA3E8B4E76}"/>
    <cellStyle name="Normal 9 5 2 2 3 2 2" xfId="4134" xr:uid="{6BE0AF01-EC1C-4075-AD09-B36B0CFF9005}"/>
    <cellStyle name="Normal 9 5 2 2 3 2 2 2" xfId="5037" xr:uid="{124222CE-6D54-4936-ADDB-6CA7B0D51516}"/>
    <cellStyle name="Normal 9 5 2 2 3 2 3" xfId="4135" xr:uid="{F505ECC1-514F-45ED-8A23-4008EF542E31}"/>
    <cellStyle name="Normal 9 5 2 2 3 2 3 2" xfId="5038" xr:uid="{9D41EA99-A45D-4557-AAE7-163A2A9B3683}"/>
    <cellStyle name="Normal 9 5 2 2 3 2 4" xfId="4136" xr:uid="{74A67347-2BC5-4635-B5B0-3DF22A69A793}"/>
    <cellStyle name="Normal 9 5 2 2 3 2 4 2" xfId="5039" xr:uid="{1C403F1B-8083-47E4-881E-1DA04E701078}"/>
    <cellStyle name="Normal 9 5 2 2 3 2 5" xfId="5036" xr:uid="{E31192F1-9D0C-4F72-BF82-D12EB4C35EBF}"/>
    <cellStyle name="Normal 9 5 2 2 3 3" xfId="4137" xr:uid="{C437F27C-BDF6-4D4E-894C-99E920651E87}"/>
    <cellStyle name="Normal 9 5 2 2 3 3 2" xfId="5040" xr:uid="{8330E54B-0024-4DD6-8307-4D6FEF528985}"/>
    <cellStyle name="Normal 9 5 2 2 3 4" xfId="4138" xr:uid="{744090BE-52A2-4336-A61B-AC8D58023625}"/>
    <cellStyle name="Normal 9 5 2 2 3 4 2" xfId="5041" xr:uid="{2E2A890D-44BC-40BE-A49D-8C0742424B99}"/>
    <cellStyle name="Normal 9 5 2 2 3 5" xfId="4139" xr:uid="{E0DBAE0F-237C-4CDF-8997-572860A63A50}"/>
    <cellStyle name="Normal 9 5 2 2 3 5 2" xfId="5042" xr:uid="{525AF412-73A0-426F-A31C-B0AC77755F1E}"/>
    <cellStyle name="Normal 9 5 2 2 3 6" xfId="5035" xr:uid="{BE649FB7-D1DE-4FD8-ACAC-7B836BF16881}"/>
    <cellStyle name="Normal 9 5 2 2 4" xfId="2450" xr:uid="{0A6FA930-059D-464B-9BEA-8831F18AC291}"/>
    <cellStyle name="Normal 9 5 2 2 4 2" xfId="4140" xr:uid="{29C9B37B-5D68-489A-A270-508BC3283081}"/>
    <cellStyle name="Normal 9 5 2 2 4 2 2" xfId="5044" xr:uid="{59296ECE-14F5-4D99-8B97-9328E5C24236}"/>
    <cellStyle name="Normal 9 5 2 2 4 3" xfId="4141" xr:uid="{F9A05969-D1DE-4ACB-B1AF-7BE973D462DE}"/>
    <cellStyle name="Normal 9 5 2 2 4 3 2" xfId="5045" xr:uid="{3B3B3966-AFE7-4A11-9399-B95ED2BE0B13}"/>
    <cellStyle name="Normal 9 5 2 2 4 4" xfId="4142" xr:uid="{D4561AE0-FAA9-4E00-8C35-F0D4725892FD}"/>
    <cellStyle name="Normal 9 5 2 2 4 4 2" xfId="5046" xr:uid="{03FBEB77-6999-4371-82CC-AC21461AA9B3}"/>
    <cellStyle name="Normal 9 5 2 2 4 5" xfId="5043" xr:uid="{EEEE6C7F-97F9-4077-9E11-ACABA827E753}"/>
    <cellStyle name="Normal 9 5 2 2 5" xfId="4143" xr:uid="{4F7ABE7F-18FE-4BDC-AD49-7EACBBCAA2E3}"/>
    <cellStyle name="Normal 9 5 2 2 5 2" xfId="4144" xr:uid="{45E3138E-D680-49C8-8A84-DB67EF2D1FDF}"/>
    <cellStyle name="Normal 9 5 2 2 5 2 2" xfId="5048" xr:uid="{F7308850-7F1F-4825-9F4E-6FA492144A87}"/>
    <cellStyle name="Normal 9 5 2 2 5 3" xfId="4145" xr:uid="{2F03F188-8289-4549-B9C6-28EEE9CBE4D2}"/>
    <cellStyle name="Normal 9 5 2 2 5 3 2" xfId="5049" xr:uid="{F9A8FF06-3607-4699-AC36-8CB399A19356}"/>
    <cellStyle name="Normal 9 5 2 2 5 4" xfId="4146" xr:uid="{A00A700B-001D-4C93-9898-5208B0C646A3}"/>
    <cellStyle name="Normal 9 5 2 2 5 4 2" xfId="5050" xr:uid="{A21369C9-CE8A-4063-9F09-3255529D892A}"/>
    <cellStyle name="Normal 9 5 2 2 5 5" xfId="5047" xr:uid="{5B9EFCA1-5196-4739-8F8E-28C595DAC93A}"/>
    <cellStyle name="Normal 9 5 2 2 6" xfId="4147" xr:uid="{BB5CE8BC-3F28-4A75-8F21-78999874B99C}"/>
    <cellStyle name="Normal 9 5 2 2 6 2" xfId="5051" xr:uid="{7B9690B3-DAEC-40BE-AFA3-1F561864019C}"/>
    <cellStyle name="Normal 9 5 2 2 7" xfId="4148" xr:uid="{D97F4174-AA6C-4C05-8CA9-B334912D659E}"/>
    <cellStyle name="Normal 9 5 2 2 7 2" xfId="5052" xr:uid="{EC11999E-4935-4DFB-8978-3418ED051F48}"/>
    <cellStyle name="Normal 9 5 2 2 8" xfId="4149" xr:uid="{F7D864D5-4E8F-487F-B31B-50A77369EFBD}"/>
    <cellStyle name="Normal 9 5 2 2 8 2" xfId="5053" xr:uid="{FA9024D9-2E04-4FF3-A15B-C3C3D52D9791}"/>
    <cellStyle name="Normal 9 5 2 2 9" xfId="5022" xr:uid="{D04CA9B7-D08A-4D04-87DB-FE03BD0CA9D8}"/>
    <cellStyle name="Normal 9 5 2 3" xfId="871" xr:uid="{6653B856-E7F7-4C64-A29F-79952F1836E0}"/>
    <cellStyle name="Normal 9 5 2 3 2" xfId="872" xr:uid="{2B385926-6683-49B3-AD55-D2FEB8A817EB}"/>
    <cellStyle name="Normal 9 5 2 3 2 2" xfId="873" xr:uid="{1E96CD01-3382-4F0B-B952-7E9429339D8F}"/>
    <cellStyle name="Normal 9 5 2 3 2 2 2" xfId="5056" xr:uid="{C36E6DF3-6045-4BB4-BC10-D3EA7D4989D0}"/>
    <cellStyle name="Normal 9 5 2 3 2 3" xfId="4150" xr:uid="{98406038-4356-46D2-B3AA-76D44C6BA08B}"/>
    <cellStyle name="Normal 9 5 2 3 2 3 2" xfId="5057" xr:uid="{285C5F7C-6014-4217-9216-04F66D86CDDA}"/>
    <cellStyle name="Normal 9 5 2 3 2 4" xfId="4151" xr:uid="{EA86B989-0449-4C40-810A-3AD1EA7A33E2}"/>
    <cellStyle name="Normal 9 5 2 3 2 4 2" xfId="5058" xr:uid="{AF914B66-8D78-4584-A0AD-ACE312824C2E}"/>
    <cellStyle name="Normal 9 5 2 3 2 5" xfId="5055" xr:uid="{34DB53E8-93EC-4BF5-9A58-3D89A13F85F4}"/>
    <cellStyle name="Normal 9 5 2 3 3" xfId="874" xr:uid="{13A7E177-4E94-4104-A2B0-B9421CD75715}"/>
    <cellStyle name="Normal 9 5 2 3 3 2" xfId="4152" xr:uid="{2ADC3181-8205-4B11-B15F-CF7B24B30B83}"/>
    <cellStyle name="Normal 9 5 2 3 3 2 2" xfId="5060" xr:uid="{58D6A10B-0F3F-423A-A9E5-6B10A2FB32D1}"/>
    <cellStyle name="Normal 9 5 2 3 3 3" xfId="4153" xr:uid="{B1C0B9D7-47FF-411C-8CA7-C24136B8F486}"/>
    <cellStyle name="Normal 9 5 2 3 3 3 2" xfId="5061" xr:uid="{2E2FB128-12AF-42CD-9E38-7F691951613D}"/>
    <cellStyle name="Normal 9 5 2 3 3 4" xfId="4154" xr:uid="{769B6ECF-11A0-4866-8B21-2262565DDCE5}"/>
    <cellStyle name="Normal 9 5 2 3 3 4 2" xfId="5062" xr:uid="{BADE26E5-0462-4132-BE1B-F6D770DDA2C0}"/>
    <cellStyle name="Normal 9 5 2 3 3 5" xfId="5059" xr:uid="{C816300E-9EBE-499C-8402-6B7F27CB1602}"/>
    <cellStyle name="Normal 9 5 2 3 4" xfId="4155" xr:uid="{B3C21E43-FE1F-4621-B771-5FC4D054E84B}"/>
    <cellStyle name="Normal 9 5 2 3 4 2" xfId="5063" xr:uid="{3C77327C-0049-4CF3-A262-3D30CB499FA1}"/>
    <cellStyle name="Normal 9 5 2 3 5" xfId="4156" xr:uid="{FCC4321D-90E3-46F4-9CAD-30DEA6496538}"/>
    <cellStyle name="Normal 9 5 2 3 5 2" xfId="5064" xr:uid="{83361B3B-3C17-4E37-9635-04D63F509C8C}"/>
    <cellStyle name="Normal 9 5 2 3 6" xfId="4157" xr:uid="{6A7E5AD8-2B0D-4EB6-B124-0C51C35CB282}"/>
    <cellStyle name="Normal 9 5 2 3 6 2" xfId="5065" xr:uid="{AF285270-7599-4445-ACB2-C01D751010BA}"/>
    <cellStyle name="Normal 9 5 2 3 7" xfId="5054" xr:uid="{85D25C61-5FA0-4ACB-8FD8-E3C7A80BB727}"/>
    <cellStyle name="Normal 9 5 2 4" xfId="875" xr:uid="{224640E3-EDF7-4B34-B246-886E735B988D}"/>
    <cellStyle name="Normal 9 5 2 4 2" xfId="876" xr:uid="{4ED72EA1-9252-49DB-B483-B06727671F98}"/>
    <cellStyle name="Normal 9 5 2 4 2 2" xfId="4158" xr:uid="{01C0E8FE-DD50-4AB2-9978-0A4045A27B5F}"/>
    <cellStyle name="Normal 9 5 2 4 2 2 2" xfId="5068" xr:uid="{5F538F0A-4513-4E31-A9AB-7800CD712AD5}"/>
    <cellStyle name="Normal 9 5 2 4 2 3" xfId="4159" xr:uid="{644897CF-138E-41B5-9A99-92E5B583B1D3}"/>
    <cellStyle name="Normal 9 5 2 4 2 3 2" xfId="5069" xr:uid="{65A323DF-2574-4BCC-86FA-FA262AEAEC81}"/>
    <cellStyle name="Normal 9 5 2 4 2 4" xfId="4160" xr:uid="{D16B280E-9620-4F57-ACF6-5BB8F14BF73D}"/>
    <cellStyle name="Normal 9 5 2 4 2 4 2" xfId="5070" xr:uid="{7F3BA557-9C5F-46AB-A7EC-D5762309FE26}"/>
    <cellStyle name="Normal 9 5 2 4 2 5" xfId="5067" xr:uid="{7FABA090-F4D7-4007-A040-E76DF2FAE166}"/>
    <cellStyle name="Normal 9 5 2 4 3" xfId="4161" xr:uid="{BACBC0A2-FC8F-467F-B78D-E9C73C295C2C}"/>
    <cellStyle name="Normal 9 5 2 4 3 2" xfId="5071" xr:uid="{36D2CC67-31D0-4689-9C64-A6EB3BDE6ECA}"/>
    <cellStyle name="Normal 9 5 2 4 4" xfId="4162" xr:uid="{E5D53896-4AE7-4085-99DC-1E4392C34B77}"/>
    <cellStyle name="Normal 9 5 2 4 4 2" xfId="5072" xr:uid="{B8BD97EE-7774-40DE-B4BF-FE5AA55BB839}"/>
    <cellStyle name="Normal 9 5 2 4 5" xfId="4163" xr:uid="{565C7ECF-519E-4ECF-A02B-575BF80A6A69}"/>
    <cellStyle name="Normal 9 5 2 4 5 2" xfId="5073" xr:uid="{337C801F-0DF7-409A-A4BA-E4DCD6C1D83D}"/>
    <cellStyle name="Normal 9 5 2 4 6" xfId="5066" xr:uid="{CEE170D1-8EC4-490F-AF70-2994302D1F31}"/>
    <cellStyle name="Normal 9 5 2 5" xfId="877" xr:uid="{2752D9FE-8051-4C79-8AA6-F1F45AD35620}"/>
    <cellStyle name="Normal 9 5 2 5 2" xfId="4164" xr:uid="{66D4D42F-A3EE-48B0-9D65-B5EA59256D41}"/>
    <cellStyle name="Normal 9 5 2 5 2 2" xfId="5075" xr:uid="{BF1BDA51-39BA-49B1-8895-AEC243D0D26C}"/>
    <cellStyle name="Normal 9 5 2 5 3" xfId="4165" xr:uid="{17E53A40-0DD2-49EE-BBE9-06A5016BA357}"/>
    <cellStyle name="Normal 9 5 2 5 3 2" xfId="5076" xr:uid="{4B387806-259F-4742-A73C-43EE23328E2B}"/>
    <cellStyle name="Normal 9 5 2 5 4" xfId="4166" xr:uid="{764A67D7-6067-4B7A-86BE-B971AE738E86}"/>
    <cellStyle name="Normal 9 5 2 5 4 2" xfId="5077" xr:uid="{02FF27E9-9E30-43E0-A90D-E6B3904876BE}"/>
    <cellStyle name="Normal 9 5 2 5 5" xfId="5074" xr:uid="{05E7D561-BE3C-42E8-81AB-38D98F0441B7}"/>
    <cellStyle name="Normal 9 5 2 6" xfId="4167" xr:uid="{EDDC6241-23F4-422A-8A82-4F2477141714}"/>
    <cellStyle name="Normal 9 5 2 6 2" xfId="4168" xr:uid="{21C4D87C-4EA0-4660-9647-8A4FC5E7748F}"/>
    <cellStyle name="Normal 9 5 2 6 2 2" xfId="5079" xr:uid="{E2092E3B-8EBD-46B2-A5B1-29D05FB2FD9D}"/>
    <cellStyle name="Normal 9 5 2 6 3" xfId="4169" xr:uid="{11F1375C-4649-4814-B1DA-E166F575BB87}"/>
    <cellStyle name="Normal 9 5 2 6 3 2" xfId="5080" xr:uid="{DD7B3048-96C1-4B25-B627-0B6AAF578AD3}"/>
    <cellStyle name="Normal 9 5 2 6 4" xfId="4170" xr:uid="{7A16DB7B-E83E-4CA7-BDAE-F5ADE4B5BB19}"/>
    <cellStyle name="Normal 9 5 2 6 4 2" xfId="5081" xr:uid="{7682BABB-B5A8-4C8C-B2E9-9026E1DC7ABF}"/>
    <cellStyle name="Normal 9 5 2 6 5" xfId="5078" xr:uid="{33F206BF-0DD0-4BAA-99ED-E368FC8AE745}"/>
    <cellStyle name="Normal 9 5 2 7" xfId="4171" xr:uid="{3767CBFF-7BAA-4BDF-A50E-2FB92F00B43B}"/>
    <cellStyle name="Normal 9 5 2 7 2" xfId="5082" xr:uid="{B488268B-5E19-46A6-9D76-A4E0AC7A0365}"/>
    <cellStyle name="Normal 9 5 2 8" xfId="4172" xr:uid="{3BEAC1EE-1145-4E59-BB42-A96CF3F2DA38}"/>
    <cellStyle name="Normal 9 5 2 8 2" xfId="5083" xr:uid="{9F2F8B09-6C71-49D2-9826-877B1A1D7B2A}"/>
    <cellStyle name="Normal 9 5 2 9" xfId="4173" xr:uid="{D997AFEC-75D3-4E81-B19E-0B333E243107}"/>
    <cellStyle name="Normal 9 5 2 9 2" xfId="5084" xr:uid="{B3A575C1-EEC7-49BA-B750-136C360B16AF}"/>
    <cellStyle name="Normal 9 5 3" xfId="420" xr:uid="{A9272832-8536-45FC-9538-1A93744A44BE}"/>
    <cellStyle name="Normal 9 5 3 2" xfId="878" xr:uid="{B4B8F39E-E975-45AB-9F82-FF074A2A8B57}"/>
    <cellStyle name="Normal 9 5 3 2 2" xfId="879" xr:uid="{6508E8C1-2B65-43D1-9B8B-41B63194559D}"/>
    <cellStyle name="Normal 9 5 3 2 2 2" xfId="2451" xr:uid="{E167451D-D3D0-4CAD-8541-614ADB84907A}"/>
    <cellStyle name="Normal 9 5 3 2 2 2 2" xfId="2452" xr:uid="{32426083-B96E-4ADA-8D2D-95A7B6D24875}"/>
    <cellStyle name="Normal 9 5 3 2 2 2 2 2" xfId="5089" xr:uid="{11409EF0-BBA3-4332-B845-BA5A2ED10B8D}"/>
    <cellStyle name="Normal 9 5 3 2 2 2 3" xfId="5088" xr:uid="{24BECD36-942B-40CC-A66B-0D3AA3063803}"/>
    <cellStyle name="Normal 9 5 3 2 2 3" xfId="2453" xr:uid="{EAF368B9-F89B-4441-9EA9-5674CE1F3E8F}"/>
    <cellStyle name="Normal 9 5 3 2 2 3 2" xfId="5090" xr:uid="{BECB1E6B-76CC-4580-9F9A-79EF0872D641}"/>
    <cellStyle name="Normal 9 5 3 2 2 4" xfId="4174" xr:uid="{FC73CDB7-098A-4F9B-914B-4F6625BE08A5}"/>
    <cellStyle name="Normal 9 5 3 2 2 4 2" xfId="5091" xr:uid="{B4631EEC-41DD-4CB2-8DA7-7662CE60EA5B}"/>
    <cellStyle name="Normal 9 5 3 2 2 5" xfId="5087" xr:uid="{D83C2ED4-A5BB-4481-88CA-A5C1AC2A829B}"/>
    <cellStyle name="Normal 9 5 3 2 3" xfId="2454" xr:uid="{9D69660A-79AB-4BDC-999B-FCAFA98D7479}"/>
    <cellStyle name="Normal 9 5 3 2 3 2" xfId="2455" xr:uid="{154724C2-AEC3-433E-B9E5-1BD43F38A89C}"/>
    <cellStyle name="Normal 9 5 3 2 3 2 2" xfId="5093" xr:uid="{AA8A2BBA-52C1-4B77-B27D-1EEB44764D13}"/>
    <cellStyle name="Normal 9 5 3 2 3 3" xfId="4175" xr:uid="{CA5AB008-0174-48EA-A30B-76F584EE46E3}"/>
    <cellStyle name="Normal 9 5 3 2 3 3 2" xfId="5094" xr:uid="{8EBCD5E7-E52D-48E3-9B1D-BC2AAF33D7A0}"/>
    <cellStyle name="Normal 9 5 3 2 3 4" xfId="4176" xr:uid="{E3380DE6-9C2C-44A6-859E-7849B9419233}"/>
    <cellStyle name="Normal 9 5 3 2 3 4 2" xfId="5095" xr:uid="{3C8DC153-49AA-4042-9865-3C7B5C7FC26A}"/>
    <cellStyle name="Normal 9 5 3 2 3 5" xfId="5092" xr:uid="{B800686C-2767-4CD5-928A-EF7CE4CEBBDE}"/>
    <cellStyle name="Normal 9 5 3 2 4" xfId="2456" xr:uid="{26F95168-65FC-4A13-8126-1CD3C43F9391}"/>
    <cellStyle name="Normal 9 5 3 2 4 2" xfId="5096" xr:uid="{9BC2E125-3B56-4CEC-BF23-8A54643CB71A}"/>
    <cellStyle name="Normal 9 5 3 2 5" xfId="4177" xr:uid="{03B232C5-446B-4AD7-B230-4137EB983425}"/>
    <cellStyle name="Normal 9 5 3 2 5 2" xfId="5097" xr:uid="{46D51F9C-7BE1-4EC6-9772-4BDFC11F3AEE}"/>
    <cellStyle name="Normal 9 5 3 2 6" xfId="4178" xr:uid="{3F5D5F0A-ECD8-487B-861D-1FB4D3F58B66}"/>
    <cellStyle name="Normal 9 5 3 2 6 2" xfId="5098" xr:uid="{5235020E-86DE-4B9E-AEE6-01F87B4B208E}"/>
    <cellStyle name="Normal 9 5 3 2 7" xfId="5086" xr:uid="{F8B759A2-BAF5-4F1D-9E50-8241523EBEE4}"/>
    <cellStyle name="Normal 9 5 3 3" xfId="880" xr:uid="{9EF31F1B-288F-4610-8618-52C1D02B9DD3}"/>
    <cellStyle name="Normal 9 5 3 3 2" xfId="2457" xr:uid="{58B9B19A-72FA-4223-8FAF-F4AF3DC272D8}"/>
    <cellStyle name="Normal 9 5 3 3 2 2" xfId="2458" xr:uid="{D41DB009-8492-4137-9566-9C3198BECFE1}"/>
    <cellStyle name="Normal 9 5 3 3 2 2 2" xfId="5101" xr:uid="{B4D9558C-28FE-4CD9-94FB-0C273AAD90FF}"/>
    <cellStyle name="Normal 9 5 3 3 2 3" xfId="4179" xr:uid="{DCC28670-462D-4752-95BF-59C778F0B46D}"/>
    <cellStyle name="Normal 9 5 3 3 2 3 2" xfId="5102" xr:uid="{33E5B1EE-B841-4709-B03F-DB74CAADC931}"/>
    <cellStyle name="Normal 9 5 3 3 2 4" xfId="4180" xr:uid="{15A6A336-0C81-42BB-858B-76259891A2E5}"/>
    <cellStyle name="Normal 9 5 3 3 2 4 2" xfId="5103" xr:uid="{C6099D0B-C21E-4F9E-BDA2-D9FF858FCA27}"/>
    <cellStyle name="Normal 9 5 3 3 2 5" xfId="5100" xr:uid="{7067DBD4-33BA-457A-8519-CA7D8B976209}"/>
    <cellStyle name="Normal 9 5 3 3 3" xfId="2459" xr:uid="{0DF7F1D0-1E71-478B-9F10-EBDC13EC87B0}"/>
    <cellStyle name="Normal 9 5 3 3 3 2" xfId="5104" xr:uid="{A27E0CC9-E932-42CB-8D0B-FB3292ACB135}"/>
    <cellStyle name="Normal 9 5 3 3 4" xfId="4181" xr:uid="{9AB77A38-9B1F-4765-8832-24544A05FBF6}"/>
    <cellStyle name="Normal 9 5 3 3 4 2" xfId="5105" xr:uid="{3EDFFED0-45EE-40B1-9E13-FBA3948B6F61}"/>
    <cellStyle name="Normal 9 5 3 3 5" xfId="4182" xr:uid="{980B3385-CA32-48DD-A7F5-B72D6908BF13}"/>
    <cellStyle name="Normal 9 5 3 3 5 2" xfId="5106" xr:uid="{EB351DA4-31A9-4692-AA62-E7B5644FA588}"/>
    <cellStyle name="Normal 9 5 3 3 6" xfId="5099" xr:uid="{AACC3CB0-C28A-445A-B6B6-5AD582226411}"/>
    <cellStyle name="Normal 9 5 3 4" xfId="2460" xr:uid="{A00A794B-89B9-439C-A161-8E91706C5A8B}"/>
    <cellStyle name="Normal 9 5 3 4 2" xfId="2461" xr:uid="{788C49DA-4D23-4E13-9942-F7ADB74D3835}"/>
    <cellStyle name="Normal 9 5 3 4 2 2" xfId="5108" xr:uid="{33E3B9F0-639C-44CB-A87C-ACA5E0D78738}"/>
    <cellStyle name="Normal 9 5 3 4 3" xfId="4183" xr:uid="{23B6B011-4FAE-412F-B893-7459B79C687C}"/>
    <cellStyle name="Normal 9 5 3 4 3 2" xfId="5109" xr:uid="{7271F895-E0FA-4719-ABCB-A3D70472233A}"/>
    <cellStyle name="Normal 9 5 3 4 4" xfId="4184" xr:uid="{E712AB7D-573F-4496-AD80-01D41F08DDD2}"/>
    <cellStyle name="Normal 9 5 3 4 4 2" xfId="5110" xr:uid="{62A32FAE-46E5-412D-9FE3-C6D0F58DA0DB}"/>
    <cellStyle name="Normal 9 5 3 4 5" xfId="5107" xr:uid="{9BE7816E-1EBE-4AF7-B3AF-DDB2D1112353}"/>
    <cellStyle name="Normal 9 5 3 5" xfId="2462" xr:uid="{4309CE52-A11A-4ACA-A0A5-6961C19E1FF2}"/>
    <cellStyle name="Normal 9 5 3 5 2" xfId="4185" xr:uid="{3AE5830A-3A6D-4737-8693-AD6E0AA98B51}"/>
    <cellStyle name="Normal 9 5 3 5 2 2" xfId="5112" xr:uid="{9A9EB972-6BD5-49DF-ADDF-4310923F4280}"/>
    <cellStyle name="Normal 9 5 3 5 3" xfId="4186" xr:uid="{E49ED7A6-764E-422F-A3FF-15B435B7076C}"/>
    <cellStyle name="Normal 9 5 3 5 3 2" xfId="5113" xr:uid="{A5B1D886-91DB-4E4D-93A8-496606F72FEF}"/>
    <cellStyle name="Normal 9 5 3 5 4" xfId="4187" xr:uid="{1EF72906-7E53-4E26-A15E-21E647AA6A91}"/>
    <cellStyle name="Normal 9 5 3 5 4 2" xfId="5114" xr:uid="{83643FAC-0AF1-41F3-984B-9664801332B2}"/>
    <cellStyle name="Normal 9 5 3 5 5" xfId="5111" xr:uid="{C2AD18A4-52E2-4AB5-B2F9-204D5B2CA862}"/>
    <cellStyle name="Normal 9 5 3 6" xfId="4188" xr:uid="{5104F48E-CB79-4598-8F3E-689A6ED3D25D}"/>
    <cellStyle name="Normal 9 5 3 6 2" xfId="5115" xr:uid="{38B235D8-71B3-4ED2-890E-81BA65BC1FA1}"/>
    <cellStyle name="Normal 9 5 3 7" xfId="4189" xr:uid="{3E2AD5DB-335B-4BB0-86D1-96721C026D55}"/>
    <cellStyle name="Normal 9 5 3 7 2" xfId="5116" xr:uid="{35099AEC-13B2-4493-BB01-A439AF37E849}"/>
    <cellStyle name="Normal 9 5 3 8" xfId="4190" xr:uid="{E21FA834-8583-48F4-962B-2E0160E226F9}"/>
    <cellStyle name="Normal 9 5 3 8 2" xfId="5117" xr:uid="{E5E6FF43-DA61-412F-8C54-0E1BA512B652}"/>
    <cellStyle name="Normal 9 5 3 9" xfId="5085" xr:uid="{D73E176A-5316-492B-8320-7F9475303954}"/>
    <cellStyle name="Normal 9 5 4" xfId="421" xr:uid="{12E6B0E0-AF59-4D2D-85EB-5E0326ADEE4D}"/>
    <cellStyle name="Normal 9 5 4 2" xfId="881" xr:uid="{50AE9186-D3F8-4E66-ABF4-7151E39CBAC2}"/>
    <cellStyle name="Normal 9 5 4 2 2" xfId="882" xr:uid="{30989A14-BB4C-49AE-AC01-A3F5F0338A5F}"/>
    <cellStyle name="Normal 9 5 4 2 2 2" xfId="2463" xr:uid="{FF2B37C4-771E-431A-AB0C-EBAB7BE1A4F3}"/>
    <cellStyle name="Normal 9 5 4 2 2 2 2" xfId="5121" xr:uid="{405DB246-535D-4968-96D9-D1B4AA31BE5B}"/>
    <cellStyle name="Normal 9 5 4 2 2 3" xfId="4191" xr:uid="{9F110F40-255A-43BF-A581-5A48B2D44FDA}"/>
    <cellStyle name="Normal 9 5 4 2 2 3 2" xfId="5122" xr:uid="{8D4DFFEF-8015-4EFA-BE1C-A7ACC8626DC8}"/>
    <cellStyle name="Normal 9 5 4 2 2 4" xfId="4192" xr:uid="{8DE90656-36E9-4302-B941-9D3D6C697884}"/>
    <cellStyle name="Normal 9 5 4 2 2 4 2" xfId="5123" xr:uid="{E93B4783-1DCA-4CCE-928C-A3BC6A130DC9}"/>
    <cellStyle name="Normal 9 5 4 2 2 5" xfId="5120" xr:uid="{7149EFE8-FD4D-47D4-BDF4-1A0587E2C945}"/>
    <cellStyle name="Normal 9 5 4 2 3" xfId="2464" xr:uid="{C939631E-6695-44E2-BD45-325E0E2580A9}"/>
    <cellStyle name="Normal 9 5 4 2 3 2" xfId="5124" xr:uid="{ACFD6553-F562-4F72-B42B-CCA592FE2A18}"/>
    <cellStyle name="Normal 9 5 4 2 4" xfId="4193" xr:uid="{41E5866F-0ED7-4D16-A5C1-71C6035940EE}"/>
    <cellStyle name="Normal 9 5 4 2 4 2" xfId="5125" xr:uid="{FD4FE943-079B-4E16-AEF8-852324A57BF2}"/>
    <cellStyle name="Normal 9 5 4 2 5" xfId="4194" xr:uid="{AE3C8C9A-75DC-4B01-B300-85FBF9B0C852}"/>
    <cellStyle name="Normal 9 5 4 2 5 2" xfId="5126" xr:uid="{989D2D20-A94E-4E18-AD6E-B94A4FDFE54F}"/>
    <cellStyle name="Normal 9 5 4 2 6" xfId="5119" xr:uid="{D54F7F6F-D9F2-400A-986D-D69EA1AF919B}"/>
    <cellStyle name="Normal 9 5 4 3" xfId="883" xr:uid="{5B0938AE-2819-428E-B30C-E07098439B62}"/>
    <cellStyle name="Normal 9 5 4 3 2" xfId="2465" xr:uid="{058402EF-1049-472D-AA5A-A53A3B826F80}"/>
    <cellStyle name="Normal 9 5 4 3 2 2" xfId="5128" xr:uid="{2F75C3C6-671E-4355-8C63-AE9E1BAEE791}"/>
    <cellStyle name="Normal 9 5 4 3 3" xfId="4195" xr:uid="{59BF8580-9EE8-4FAC-80A6-B0227382756E}"/>
    <cellStyle name="Normal 9 5 4 3 3 2" xfId="5129" xr:uid="{3BAF8AC2-8B93-45AB-852E-66FA6DAA13FB}"/>
    <cellStyle name="Normal 9 5 4 3 4" xfId="4196" xr:uid="{F9AE7B0E-1105-4AD8-BBBE-E32A72F5E1EC}"/>
    <cellStyle name="Normal 9 5 4 3 4 2" xfId="5130" xr:uid="{648CE1FD-E5B7-4279-A303-F73FB58271EB}"/>
    <cellStyle name="Normal 9 5 4 3 5" xfId="5127" xr:uid="{7170CADE-CE5D-4534-92F6-52C991157FAE}"/>
    <cellStyle name="Normal 9 5 4 4" xfId="2466" xr:uid="{43C2AE16-0ACD-488A-BA1B-A5FF1C8A6831}"/>
    <cellStyle name="Normal 9 5 4 4 2" xfId="4197" xr:uid="{9DF952A4-A388-4DEE-AEA9-D6A39CD8500A}"/>
    <cellStyle name="Normal 9 5 4 4 2 2" xfId="5132" xr:uid="{A3D46487-1328-4A27-95C0-D47D7DDC419D}"/>
    <cellStyle name="Normal 9 5 4 4 3" xfId="4198" xr:uid="{6B531670-ABE8-4EF3-B13C-2EB5ED937353}"/>
    <cellStyle name="Normal 9 5 4 4 3 2" xfId="5133" xr:uid="{8D448D23-0123-4652-B71B-96E81472C22A}"/>
    <cellStyle name="Normal 9 5 4 4 4" xfId="4199" xr:uid="{68F28604-EF01-4CA8-AD1A-D534341FAC91}"/>
    <cellStyle name="Normal 9 5 4 4 4 2" xfId="5134" xr:uid="{2F968840-2114-4A79-9E5D-C72709688AFA}"/>
    <cellStyle name="Normal 9 5 4 4 5" xfId="5131" xr:uid="{EC012E9A-0455-4328-9B03-FEC0779126B4}"/>
    <cellStyle name="Normal 9 5 4 5" xfId="4200" xr:uid="{3D176A71-B3AF-43CC-BD92-D5078DB8AF2B}"/>
    <cellStyle name="Normal 9 5 4 5 2" xfId="5135" xr:uid="{A7005898-2DBB-4E7D-92AF-98BBEFF2F4D1}"/>
    <cellStyle name="Normal 9 5 4 6" xfId="4201" xr:uid="{F8FA5990-1AF1-4EFA-8932-C9A7F5869DCF}"/>
    <cellStyle name="Normal 9 5 4 6 2" xfId="5136" xr:uid="{4A28D990-72B5-4974-AECC-0E206303D1B6}"/>
    <cellStyle name="Normal 9 5 4 7" xfId="4202" xr:uid="{19774645-B9D8-4B12-84A9-A8E7C31AD4C5}"/>
    <cellStyle name="Normal 9 5 4 7 2" xfId="5137" xr:uid="{237D3E6D-30E5-42FC-A207-DAE655B0C81A}"/>
    <cellStyle name="Normal 9 5 4 8" xfId="5118" xr:uid="{B8772558-75A8-4EA0-AAEB-9B984ECCB046}"/>
    <cellStyle name="Normal 9 5 5" xfId="422" xr:uid="{BDD79023-AF3F-4A81-9ED4-0BF29B99B573}"/>
    <cellStyle name="Normal 9 5 5 2" xfId="884" xr:uid="{1392662F-A707-4E25-8682-E60D6D171BEC}"/>
    <cellStyle name="Normal 9 5 5 2 2" xfId="2467" xr:uid="{0525ED80-CCBE-4F32-B7AA-563550D8296A}"/>
    <cellStyle name="Normal 9 5 5 2 2 2" xfId="5140" xr:uid="{50A39F17-CC37-4F1C-950F-2FEFB699437F}"/>
    <cellStyle name="Normal 9 5 5 2 3" xfId="4203" xr:uid="{929D0D9E-177A-48AB-8A1D-E914FA3DEF07}"/>
    <cellStyle name="Normal 9 5 5 2 3 2" xfId="5141" xr:uid="{D488120F-52A1-4BEC-8C34-0E0F5F18E3F8}"/>
    <cellStyle name="Normal 9 5 5 2 4" xfId="4204" xr:uid="{E22B4AA1-E026-46A8-9A3D-6F5590A74615}"/>
    <cellStyle name="Normal 9 5 5 2 4 2" xfId="5142" xr:uid="{98D59837-464A-47A9-A243-2BE96C61435C}"/>
    <cellStyle name="Normal 9 5 5 2 5" xfId="5139" xr:uid="{9EC000B4-BBB3-4DD7-916C-76465A333C7D}"/>
    <cellStyle name="Normal 9 5 5 3" xfId="2468" xr:uid="{1D162DD4-FECE-409E-97FB-5FE760A4D9ED}"/>
    <cellStyle name="Normal 9 5 5 3 2" xfId="4205" xr:uid="{2AF3C35E-6F95-4C00-B453-5447520BC32F}"/>
    <cellStyle name="Normal 9 5 5 3 2 2" xfId="5144" xr:uid="{DB55962E-7BFF-4010-89C7-5AA51C02E33A}"/>
    <cellStyle name="Normal 9 5 5 3 3" xfId="4206" xr:uid="{A21FCAA5-05E0-4C33-9F1A-D9DC69589E1B}"/>
    <cellStyle name="Normal 9 5 5 3 3 2" xfId="5145" xr:uid="{C0568D63-87FC-4902-AA52-31588CDD04CB}"/>
    <cellStyle name="Normal 9 5 5 3 4" xfId="4207" xr:uid="{0A6555FD-2E85-46CE-B108-41E1DFB74083}"/>
    <cellStyle name="Normal 9 5 5 3 4 2" xfId="5146" xr:uid="{29EC5E97-2D57-4FC3-9990-9F9434BB8993}"/>
    <cellStyle name="Normal 9 5 5 3 5" xfId="5143" xr:uid="{00B6120C-03F6-48FC-A290-25388A65A8CB}"/>
    <cellStyle name="Normal 9 5 5 4" xfId="4208" xr:uid="{C7FAAED9-46C5-42BE-89EA-00CA5EBAEF8F}"/>
    <cellStyle name="Normal 9 5 5 4 2" xfId="5147" xr:uid="{02D10806-74BD-47E4-A170-7A580E529E47}"/>
    <cellStyle name="Normal 9 5 5 5" xfId="4209" xr:uid="{3F89B9CB-3728-4A10-AA68-18F1C7979CFF}"/>
    <cellStyle name="Normal 9 5 5 5 2" xfId="5148" xr:uid="{D4F4B720-D722-4475-9F30-F4019C73DC1B}"/>
    <cellStyle name="Normal 9 5 5 6" xfId="4210" xr:uid="{99F923E8-2FAB-4D82-A3D9-E46A74D414FE}"/>
    <cellStyle name="Normal 9 5 5 6 2" xfId="5149" xr:uid="{8D81E057-D988-4EC7-894D-DE77CE99B7B4}"/>
    <cellStyle name="Normal 9 5 5 7" xfId="5138" xr:uid="{4D3984BD-9445-4E1B-B18A-355204D7B7B1}"/>
    <cellStyle name="Normal 9 5 6" xfId="885" xr:uid="{24DE95A9-45A1-4100-972E-085E6BF0AF75}"/>
    <cellStyle name="Normal 9 5 6 2" xfId="2469" xr:uid="{AC95EE76-8CA2-4EFE-899A-B63357759E23}"/>
    <cellStyle name="Normal 9 5 6 2 2" xfId="4211" xr:uid="{F2372A7C-03DC-4666-A088-9AC413F55210}"/>
    <cellStyle name="Normal 9 5 6 2 2 2" xfId="5152" xr:uid="{BEC428FE-BD9D-493E-9C31-532E0E6A6CE4}"/>
    <cellStyle name="Normal 9 5 6 2 3" xfId="4212" xr:uid="{A2077B02-7B8E-4DBA-9029-B8FECFEE7336}"/>
    <cellStyle name="Normal 9 5 6 2 3 2" xfId="5153" xr:uid="{98FF1D2A-C049-4BA0-BAB8-49C6D7488DEA}"/>
    <cellStyle name="Normal 9 5 6 2 4" xfId="4213" xr:uid="{48A8EE30-CFE8-447C-B368-B83004A9128B}"/>
    <cellStyle name="Normal 9 5 6 2 4 2" xfId="5154" xr:uid="{C2260360-C97A-4D10-AAFD-85D9DD9FB1E1}"/>
    <cellStyle name="Normal 9 5 6 2 5" xfId="5151" xr:uid="{CA5A93BE-035B-4297-82D2-704C0D73F7C2}"/>
    <cellStyle name="Normal 9 5 6 3" xfId="4214" xr:uid="{304CD25A-6FE7-4DE6-B13C-060F7B3CA468}"/>
    <cellStyle name="Normal 9 5 6 3 2" xfId="5155" xr:uid="{6778A88F-0C13-4613-8D4F-500CCE503989}"/>
    <cellStyle name="Normal 9 5 6 4" xfId="4215" xr:uid="{252AFB0E-C57A-445A-84AA-4BA2BEAF672D}"/>
    <cellStyle name="Normal 9 5 6 4 2" xfId="5156" xr:uid="{163E90CA-0193-4059-BA6F-381FB758F905}"/>
    <cellStyle name="Normal 9 5 6 5" xfId="4216" xr:uid="{890091A2-6BDD-4F83-9406-433F7063727C}"/>
    <cellStyle name="Normal 9 5 6 5 2" xfId="5157" xr:uid="{B275CDE8-B6E6-4B3D-B879-54EF1FF67EBD}"/>
    <cellStyle name="Normal 9 5 6 6" xfId="5150" xr:uid="{5AE8CFE9-4E3D-4FA4-BA11-09BAEBFB778C}"/>
    <cellStyle name="Normal 9 5 7" xfId="2470" xr:uid="{794C5D0C-3B98-4216-AFAC-E3E0870DC908}"/>
    <cellStyle name="Normal 9 5 7 2" xfId="4217" xr:uid="{3C585677-2187-49E0-81D7-4678DCE6D6AE}"/>
    <cellStyle name="Normal 9 5 7 2 2" xfId="5159" xr:uid="{1CEC4104-6B05-417C-AE75-F7C5F5B3F1B9}"/>
    <cellStyle name="Normal 9 5 7 3" xfId="4218" xr:uid="{F1FF7F36-E312-4299-9A3D-B4DCAD34B088}"/>
    <cellStyle name="Normal 9 5 7 3 2" xfId="5160" xr:uid="{93D19855-F792-402B-8D22-8AE2177F117D}"/>
    <cellStyle name="Normal 9 5 7 4" xfId="4219" xr:uid="{75C62B27-2C35-4439-9EA3-30CC9BCA93A3}"/>
    <cellStyle name="Normal 9 5 7 4 2" xfId="5161" xr:uid="{B27DDD98-3F99-4C8B-BAE0-1E7A7C9F43B4}"/>
    <cellStyle name="Normal 9 5 7 5" xfId="5158" xr:uid="{7A0106B5-8717-4504-8B2B-9F9378D288CF}"/>
    <cellStyle name="Normal 9 5 8" xfId="4220" xr:uid="{0211E45F-1830-43C1-A4D9-D3AED0D76325}"/>
    <cellStyle name="Normal 9 5 8 2" xfId="4221" xr:uid="{CC64C493-5734-418C-8605-AA0E33B35AC6}"/>
    <cellStyle name="Normal 9 5 8 2 2" xfId="5163" xr:uid="{9B5F9608-2525-415F-AF4B-C7A22BFD315E}"/>
    <cellStyle name="Normal 9 5 8 3" xfId="4222" xr:uid="{582A8AD5-B3A0-4CD9-B0DF-212F5AE36971}"/>
    <cellStyle name="Normal 9 5 8 3 2" xfId="5164" xr:uid="{BC1369B5-857A-4FDB-98E1-CC18CCA41E85}"/>
    <cellStyle name="Normal 9 5 8 4" xfId="4223" xr:uid="{E203E781-0151-4DA5-BF69-B101C5778CC8}"/>
    <cellStyle name="Normal 9 5 8 4 2" xfId="5165" xr:uid="{C6527AEA-543A-407F-BA6B-0AA947F2D6C8}"/>
    <cellStyle name="Normal 9 5 8 5" xfId="5162" xr:uid="{B0F45A1C-F3C9-467C-86AE-C432EC4410B7}"/>
    <cellStyle name="Normal 9 5 9" xfId="4224" xr:uid="{847C371A-557A-44C0-853B-52A8A5EB82C7}"/>
    <cellStyle name="Normal 9 5 9 2" xfId="5166" xr:uid="{F67394EA-8798-4070-BF4E-BB636FA78677}"/>
    <cellStyle name="Normal 9 6" xfId="180" xr:uid="{302EA34F-C052-4AEC-9D5D-3CE8B732CACD}"/>
    <cellStyle name="Normal 9 6 10" xfId="5167" xr:uid="{A9BCC818-C9D6-4822-B6DB-9240D8174C75}"/>
    <cellStyle name="Normal 9 6 2" xfId="181" xr:uid="{78713CCA-A9D7-4E1C-9F73-D3768CC26B0E}"/>
    <cellStyle name="Normal 9 6 2 2" xfId="423" xr:uid="{52A51C3F-ED18-4D3F-ADB7-A2F35EF22A57}"/>
    <cellStyle name="Normal 9 6 2 2 2" xfId="886" xr:uid="{48ADF04A-AF67-4482-AD12-78EAF32B6AF6}"/>
    <cellStyle name="Normal 9 6 2 2 2 2" xfId="2471" xr:uid="{B6E1F9ED-35E1-4556-82B8-E9FC52FA0970}"/>
    <cellStyle name="Normal 9 6 2 2 2 2 2" xfId="5171" xr:uid="{7833F15A-6A5A-43B1-AD80-F174A071F421}"/>
    <cellStyle name="Normal 9 6 2 2 2 3" xfId="4225" xr:uid="{E8E9D711-3D72-4327-A870-13370A34843D}"/>
    <cellStyle name="Normal 9 6 2 2 2 3 2" xfId="5172" xr:uid="{2AB19A41-5277-407E-8947-BB1671843929}"/>
    <cellStyle name="Normal 9 6 2 2 2 4" xfId="4226" xr:uid="{57E0DAE1-0AA9-46D1-AAF3-C22F97E834AC}"/>
    <cellStyle name="Normal 9 6 2 2 2 4 2" xfId="5173" xr:uid="{7CEF17FB-AC50-4BA2-9E7A-A5465992B649}"/>
    <cellStyle name="Normal 9 6 2 2 2 5" xfId="5170" xr:uid="{91B5FFAE-BAA6-4CA8-9A6F-EB54657846AD}"/>
    <cellStyle name="Normal 9 6 2 2 3" xfId="2472" xr:uid="{B3753D00-5A36-4DFF-9A93-909C17B3C970}"/>
    <cellStyle name="Normal 9 6 2 2 3 2" xfId="4227" xr:uid="{5FE4ACD7-5175-4A95-96DD-2A9A2EF076C9}"/>
    <cellStyle name="Normal 9 6 2 2 3 2 2" xfId="5175" xr:uid="{051459CC-6A48-4831-AA50-D8DA69D5DC48}"/>
    <cellStyle name="Normal 9 6 2 2 3 3" xfId="4228" xr:uid="{4BB36EFC-AA32-4F6A-8567-A0F7A420FC0C}"/>
    <cellStyle name="Normal 9 6 2 2 3 3 2" xfId="5176" xr:uid="{5902A2DB-9B00-45BF-8EB7-A07333BBC979}"/>
    <cellStyle name="Normal 9 6 2 2 3 4" xfId="4229" xr:uid="{9227A683-7638-487C-8D73-EFF68D866759}"/>
    <cellStyle name="Normal 9 6 2 2 3 4 2" xfId="5177" xr:uid="{10F9EF33-5C41-467E-AB3E-C3032F72EA1E}"/>
    <cellStyle name="Normal 9 6 2 2 3 5" xfId="5174" xr:uid="{BB220381-1490-4254-B650-9DA920C74C85}"/>
    <cellStyle name="Normal 9 6 2 2 4" xfId="4230" xr:uid="{ADA1D8F4-26FD-4C18-9664-444E8EA165BC}"/>
    <cellStyle name="Normal 9 6 2 2 4 2" xfId="5178" xr:uid="{98B6DFEF-C160-4BB3-8528-20B43E611167}"/>
    <cellStyle name="Normal 9 6 2 2 5" xfId="4231" xr:uid="{F0726F10-E0F4-4A4E-B577-733190EA2E13}"/>
    <cellStyle name="Normal 9 6 2 2 5 2" xfId="5179" xr:uid="{7612DE29-9ED2-47ED-A04C-D2068F17B4D6}"/>
    <cellStyle name="Normal 9 6 2 2 6" xfId="4232" xr:uid="{31CEA16E-D67D-467E-B2F9-DA63CA01CA3D}"/>
    <cellStyle name="Normal 9 6 2 2 6 2" xfId="5180" xr:uid="{D22FDB53-4926-4CA9-A69D-4FAD0D8B1BFE}"/>
    <cellStyle name="Normal 9 6 2 2 7" xfId="5169" xr:uid="{D4525BB7-81B9-43DA-B3E2-F5A216C4410E}"/>
    <cellStyle name="Normal 9 6 2 3" xfId="887" xr:uid="{63F3EE42-6342-489C-9ACC-1C9C40D03DEE}"/>
    <cellStyle name="Normal 9 6 2 3 2" xfId="2473" xr:uid="{CF7B6FFD-B1A2-4108-BFB7-2D33F390D841}"/>
    <cellStyle name="Normal 9 6 2 3 2 2" xfId="4233" xr:uid="{3C8E5FC7-0FB1-425A-9323-0923965AAB07}"/>
    <cellStyle name="Normal 9 6 2 3 2 2 2" xfId="5183" xr:uid="{11C0CB8D-A14A-4A20-916D-85568F759C05}"/>
    <cellStyle name="Normal 9 6 2 3 2 3" xfId="4234" xr:uid="{1720E84F-BF70-4280-BBD8-CED3703C98E9}"/>
    <cellStyle name="Normal 9 6 2 3 2 3 2" xfId="5184" xr:uid="{81AD1DCF-99B0-4C7A-AC60-5A593708FD5E}"/>
    <cellStyle name="Normal 9 6 2 3 2 4" xfId="4235" xr:uid="{09208F24-1E8D-408E-BDC1-102B24B8886F}"/>
    <cellStyle name="Normal 9 6 2 3 2 4 2" xfId="5185" xr:uid="{61624F8D-A2E7-47B6-89A8-25923C6A806F}"/>
    <cellStyle name="Normal 9 6 2 3 2 5" xfId="5182" xr:uid="{71EC03F8-050B-44CA-A1ED-9559D3D74496}"/>
    <cellStyle name="Normal 9 6 2 3 3" xfId="4236" xr:uid="{FCDD559E-3ED0-4078-B205-2FA2916D6414}"/>
    <cellStyle name="Normal 9 6 2 3 3 2" xfId="5186" xr:uid="{23E98BCD-82D0-40D5-AC69-0EAD8EB29786}"/>
    <cellStyle name="Normal 9 6 2 3 4" xfId="4237" xr:uid="{02E8F6F2-C567-4594-84AC-213185EE1CA4}"/>
    <cellStyle name="Normal 9 6 2 3 4 2" xfId="5187" xr:uid="{828C23BC-DEB6-4A0C-A7CC-EAED8EB1BBB8}"/>
    <cellStyle name="Normal 9 6 2 3 5" xfId="4238" xr:uid="{E075D1FF-5FC2-44B0-9190-B75B092C6A24}"/>
    <cellStyle name="Normal 9 6 2 3 5 2" xfId="5188" xr:uid="{0BEE8D48-578B-462C-BB9F-D6B7D2298454}"/>
    <cellStyle name="Normal 9 6 2 3 6" xfId="5181" xr:uid="{9B4CD40F-D25F-471E-BD23-801DC81BBE27}"/>
    <cellStyle name="Normal 9 6 2 4" xfId="2474" xr:uid="{7FD7EEBD-87C7-4EB3-85E5-BF8437BBD026}"/>
    <cellStyle name="Normal 9 6 2 4 2" xfId="4239" xr:uid="{16B11F45-CD50-42CF-BFC0-4B72C861624C}"/>
    <cellStyle name="Normal 9 6 2 4 2 2" xfId="5190" xr:uid="{4D3C2DC1-4736-4B04-B70C-F2A3FD9C1590}"/>
    <cellStyle name="Normal 9 6 2 4 3" xfId="4240" xr:uid="{DEEA2F97-FFFC-430B-B403-85E21EFCD8E3}"/>
    <cellStyle name="Normal 9 6 2 4 3 2" xfId="5191" xr:uid="{87FE9C13-FE34-4A4D-B387-786CF79021C9}"/>
    <cellStyle name="Normal 9 6 2 4 4" xfId="4241" xr:uid="{8AA141F5-5017-4356-A9F7-A505F86953E1}"/>
    <cellStyle name="Normal 9 6 2 4 4 2" xfId="5192" xr:uid="{45812D12-3195-4559-AD1C-D7E09FBC985D}"/>
    <cellStyle name="Normal 9 6 2 4 5" xfId="5189" xr:uid="{50A7A4C7-0724-4D10-B7A6-D33B0DE593D7}"/>
    <cellStyle name="Normal 9 6 2 5" xfId="4242" xr:uid="{88755943-1E11-4BA8-BA2A-6D8BF117D725}"/>
    <cellStyle name="Normal 9 6 2 5 2" xfId="4243" xr:uid="{83B1BE6D-CBC6-40EA-AFCD-21D97F5552B3}"/>
    <cellStyle name="Normal 9 6 2 5 2 2" xfId="5194" xr:uid="{018373BF-16A4-4A12-A772-FABCB3F957C4}"/>
    <cellStyle name="Normal 9 6 2 5 3" xfId="4244" xr:uid="{D4E38A6A-D037-48AE-97DE-988CD8E40FAC}"/>
    <cellStyle name="Normal 9 6 2 5 3 2" xfId="5195" xr:uid="{08D40BB4-37B5-46E3-B822-B279C51FF90E}"/>
    <cellStyle name="Normal 9 6 2 5 4" xfId="4245" xr:uid="{1DA10F8A-C45C-4A97-ADCF-BA3D61DE9F05}"/>
    <cellStyle name="Normal 9 6 2 5 4 2" xfId="5196" xr:uid="{DFA7C3F0-7BCA-4F6B-AD27-638CC853C279}"/>
    <cellStyle name="Normal 9 6 2 5 5" xfId="5193" xr:uid="{7EDA388F-2B44-476F-8BFB-0000CD476EC5}"/>
    <cellStyle name="Normal 9 6 2 6" xfId="4246" xr:uid="{7EFDBB15-2C43-4971-8963-80BB8C29B773}"/>
    <cellStyle name="Normal 9 6 2 6 2" xfId="5197" xr:uid="{B8F6CFDC-E70C-4A9B-AAFD-04742C17A6D9}"/>
    <cellStyle name="Normal 9 6 2 7" xfId="4247" xr:uid="{A1D0FB15-A46F-4269-B2A3-7E9BA0A0E9BB}"/>
    <cellStyle name="Normal 9 6 2 7 2" xfId="5198" xr:uid="{19091EF7-9298-4D6F-9E19-A652336E7CB5}"/>
    <cellStyle name="Normal 9 6 2 8" xfId="4248" xr:uid="{0E084D1E-A87A-4FD8-93B3-2C28CAE88FBC}"/>
    <cellStyle name="Normal 9 6 2 8 2" xfId="5199" xr:uid="{8821B410-94A2-4EC3-B6A5-A0CA5C549FE7}"/>
    <cellStyle name="Normal 9 6 2 9" xfId="5168" xr:uid="{0B92FACB-DC5E-4F5C-A02E-BCF8547930AD}"/>
    <cellStyle name="Normal 9 6 3" xfId="424" xr:uid="{07FB8C56-11CE-448C-BABC-EB5527849E8D}"/>
    <cellStyle name="Normal 9 6 3 2" xfId="888" xr:uid="{40084D79-06E8-44A9-83F9-FDDFD18B6714}"/>
    <cellStyle name="Normal 9 6 3 2 2" xfId="889" xr:uid="{720B87D4-2FEA-4339-885C-EF1B45961613}"/>
    <cellStyle name="Normal 9 6 3 2 2 2" xfId="5202" xr:uid="{EF53A286-7BD9-461F-8ECA-C24459832EDF}"/>
    <cellStyle name="Normal 9 6 3 2 3" xfId="4249" xr:uid="{54579471-A401-434A-96C8-1DE057BD35AB}"/>
    <cellStyle name="Normal 9 6 3 2 3 2" xfId="5203" xr:uid="{7131C426-244E-4088-9F0E-AD0E13923ADD}"/>
    <cellStyle name="Normal 9 6 3 2 4" xfId="4250" xr:uid="{FC08D6E4-F437-4A0B-A977-54C364786B45}"/>
    <cellStyle name="Normal 9 6 3 2 4 2" xfId="5204" xr:uid="{12FE5F8B-FE93-4CA0-846A-094061ECDAE0}"/>
    <cellStyle name="Normal 9 6 3 2 5" xfId="5201" xr:uid="{042ED1AF-4FD5-401F-AC34-5DF6DCDE1443}"/>
    <cellStyle name="Normal 9 6 3 3" xfId="890" xr:uid="{7254BDCB-8926-4D80-B4C2-B2E63DF3C6A7}"/>
    <cellStyle name="Normal 9 6 3 3 2" xfId="4251" xr:uid="{6697CB53-9C31-4654-81BF-E9BEA6980B13}"/>
    <cellStyle name="Normal 9 6 3 3 2 2" xfId="5206" xr:uid="{4A125327-EA86-4993-B524-DE9DBCD0CE54}"/>
    <cellStyle name="Normal 9 6 3 3 3" xfId="4252" xr:uid="{4390A169-6171-4C69-8841-720A905EF424}"/>
    <cellStyle name="Normal 9 6 3 3 3 2" xfId="5207" xr:uid="{964306F8-F231-4481-BA67-681F099D9BF9}"/>
    <cellStyle name="Normal 9 6 3 3 4" xfId="4253" xr:uid="{88EE33F1-55FA-4B9D-BADB-49E984A9632F}"/>
    <cellStyle name="Normal 9 6 3 3 4 2" xfId="5208" xr:uid="{8E7F4FEF-E383-48F3-8B8C-4192A84DF8CA}"/>
    <cellStyle name="Normal 9 6 3 3 5" xfId="5205" xr:uid="{0B5B9C25-EE00-4CC7-A631-DAF5115C5EFE}"/>
    <cellStyle name="Normal 9 6 3 4" xfId="4254" xr:uid="{350EC6F3-E202-4E0E-88C6-13E3AC8D3F53}"/>
    <cellStyle name="Normal 9 6 3 4 2" xfId="5209" xr:uid="{4837B90B-A681-41CC-9260-FE101D9AFC64}"/>
    <cellStyle name="Normal 9 6 3 5" xfId="4255" xr:uid="{5A9E32B8-1F0F-4591-AB55-D51ABB618BF5}"/>
    <cellStyle name="Normal 9 6 3 5 2" xfId="5210" xr:uid="{8C72761B-0F4A-45C4-B65F-28AAED1E7D44}"/>
    <cellStyle name="Normal 9 6 3 6" xfId="4256" xr:uid="{73377A75-6739-4FE1-A5CB-229AF1CC35A9}"/>
    <cellStyle name="Normal 9 6 3 6 2" xfId="5211" xr:uid="{4368F144-0BDB-49C3-9384-D06358517799}"/>
    <cellStyle name="Normal 9 6 3 7" xfId="5200" xr:uid="{E18ECCE8-3416-4BA7-B78C-C0B3DA4E316C}"/>
    <cellStyle name="Normal 9 6 4" xfId="425" xr:uid="{1D2E45DA-583D-43D4-82B1-975F1CFC9424}"/>
    <cellStyle name="Normal 9 6 4 2" xfId="891" xr:uid="{55DF6A7D-F081-46EC-B042-EFB7C507E62E}"/>
    <cellStyle name="Normal 9 6 4 2 2" xfId="4257" xr:uid="{CE5472BD-9013-4BF4-BA6A-C2CBC9456032}"/>
    <cellStyle name="Normal 9 6 4 2 2 2" xfId="5214" xr:uid="{309FA256-8CD2-42F3-A3A9-7AB51646F176}"/>
    <cellStyle name="Normal 9 6 4 2 3" xfId="4258" xr:uid="{06C34B1A-948D-4943-9367-E7FBB14A454D}"/>
    <cellStyle name="Normal 9 6 4 2 3 2" xfId="5215" xr:uid="{0CA7540E-3220-49BC-84AD-D29A5AE3AD67}"/>
    <cellStyle name="Normal 9 6 4 2 4" xfId="4259" xr:uid="{B155C6CA-1A3F-47C8-8122-06655FA239C8}"/>
    <cellStyle name="Normal 9 6 4 2 4 2" xfId="5216" xr:uid="{82B313B4-9737-48DF-8127-3721B54DEA5D}"/>
    <cellStyle name="Normal 9 6 4 2 5" xfId="5213" xr:uid="{349F03D5-4250-4E2E-AA82-F175666E13AB}"/>
    <cellStyle name="Normal 9 6 4 3" xfId="4260" xr:uid="{AED74C46-B655-411E-BA75-DBC996BDA10B}"/>
    <cellStyle name="Normal 9 6 4 3 2" xfId="5217" xr:uid="{449F9735-662F-4ADF-A9CD-7D152C087605}"/>
    <cellStyle name="Normal 9 6 4 4" xfId="4261" xr:uid="{BE647E2E-E216-4F6F-9D8C-22C26750C71D}"/>
    <cellStyle name="Normal 9 6 4 4 2" xfId="5218" xr:uid="{F6F7BA62-21B2-4C92-948E-27B1220D59E3}"/>
    <cellStyle name="Normal 9 6 4 5" xfId="4262" xr:uid="{FB48D446-0EDA-4009-B68A-8BC382859485}"/>
    <cellStyle name="Normal 9 6 4 5 2" xfId="5219" xr:uid="{2DBBF10A-26F3-492A-844D-B6B4F0E475A9}"/>
    <cellStyle name="Normal 9 6 4 6" xfId="5212" xr:uid="{7B023F66-4624-4B28-862B-CA67E067470E}"/>
    <cellStyle name="Normal 9 6 5" xfId="892" xr:uid="{5601FAE5-7196-48C3-A1CB-C28814C21DDA}"/>
    <cellStyle name="Normal 9 6 5 2" xfId="4263" xr:uid="{A25BF9F7-5FE9-49E8-B048-FADCDF3E1CFB}"/>
    <cellStyle name="Normal 9 6 5 2 2" xfId="5221" xr:uid="{1247A0B4-255F-4FE8-8CB4-E4C1FCF4881B}"/>
    <cellStyle name="Normal 9 6 5 3" xfId="4264" xr:uid="{C68B9D99-DB01-4637-B5D2-F14306F1B43C}"/>
    <cellStyle name="Normal 9 6 5 3 2" xfId="5222" xr:uid="{8B5B2755-5205-48DE-8435-C0B007EC1429}"/>
    <cellStyle name="Normal 9 6 5 4" xfId="4265" xr:uid="{B495C757-5EA4-448D-90BD-FC1A6133706E}"/>
    <cellStyle name="Normal 9 6 5 4 2" xfId="5223" xr:uid="{562503A8-47F4-4F33-B3AB-6244F8FF9CE9}"/>
    <cellStyle name="Normal 9 6 5 5" xfId="5220" xr:uid="{14265491-244A-4AB5-83BF-33CC9C0B4738}"/>
    <cellStyle name="Normal 9 6 6" xfId="4266" xr:uid="{AA45B120-5864-46AF-8485-8FE42DC9041E}"/>
    <cellStyle name="Normal 9 6 6 2" xfId="4267" xr:uid="{2BC646B6-0CF8-4702-A660-4E4026110BC9}"/>
    <cellStyle name="Normal 9 6 6 2 2" xfId="5225" xr:uid="{C5F8B15D-5607-46C1-B06B-1CABBAE63C36}"/>
    <cellStyle name="Normal 9 6 6 3" xfId="4268" xr:uid="{2AC91BA0-B8CF-4243-92BB-5E611D6415EE}"/>
    <cellStyle name="Normal 9 6 6 3 2" xfId="5226" xr:uid="{16FF0EF7-CBDB-4A43-B29C-A6CC60072369}"/>
    <cellStyle name="Normal 9 6 6 4" xfId="4269" xr:uid="{74383C9D-7FD4-4DF7-AE7F-13839A152D67}"/>
    <cellStyle name="Normal 9 6 6 4 2" xfId="5227" xr:uid="{12BDF59D-6D95-47B2-AC62-1CC746C7F5FB}"/>
    <cellStyle name="Normal 9 6 6 5" xfId="5224" xr:uid="{7A0A5B9B-EA36-4D1B-A69A-AB92C9543777}"/>
    <cellStyle name="Normal 9 6 7" xfId="4270" xr:uid="{847726DE-EE36-4FB0-836A-BF20D69F83A2}"/>
    <cellStyle name="Normal 9 6 7 2" xfId="5228" xr:uid="{E265DBDC-CEFE-485D-B7B9-67F93CF4B9BB}"/>
    <cellStyle name="Normal 9 6 8" xfId="4271" xr:uid="{E8F72222-96E2-4A4E-AFB8-3A955A07CBF9}"/>
    <cellStyle name="Normal 9 6 8 2" xfId="5229" xr:uid="{282CDFEB-016F-4A78-A489-053F08400642}"/>
    <cellStyle name="Normal 9 6 9" xfId="4272" xr:uid="{904F6B3E-3A14-4088-BAB4-3717BBC2F251}"/>
    <cellStyle name="Normal 9 6 9 2" xfId="5230" xr:uid="{1EFFCE8C-148D-4333-B572-61780A6EA1AE}"/>
    <cellStyle name="Normal 9 7" xfId="182" xr:uid="{F5481FEA-1B4E-439D-8954-A9C8CAEBFCD3}"/>
    <cellStyle name="Normal 9 7 2" xfId="426" xr:uid="{DDCBCE5B-CA95-459B-A967-52C5D5583A8A}"/>
    <cellStyle name="Normal 9 7 2 2" xfId="893" xr:uid="{839D65B1-40CE-4BFE-9BEA-D1FD1EE3F093}"/>
    <cellStyle name="Normal 9 7 2 2 2" xfId="2475" xr:uid="{397B6A97-0D45-4FEB-A269-2693C697F371}"/>
    <cellStyle name="Normal 9 7 2 2 2 2" xfId="2476" xr:uid="{9BB26249-8655-425C-8D1C-19F67461A420}"/>
    <cellStyle name="Normal 9 7 2 2 2 2 2" xfId="5235" xr:uid="{8643DC0F-FCD5-4375-946E-33D2C746DB78}"/>
    <cellStyle name="Normal 9 7 2 2 2 3" xfId="5234" xr:uid="{09B82C25-0EE1-4DA4-BBED-D5BA3A461E09}"/>
    <cellStyle name="Normal 9 7 2 2 3" xfId="2477" xr:uid="{EB80ACF0-7B43-4DA1-B5A6-C668DBA84D32}"/>
    <cellStyle name="Normal 9 7 2 2 3 2" xfId="5236" xr:uid="{231C9821-E3FA-43AA-9541-8F5E359C7806}"/>
    <cellStyle name="Normal 9 7 2 2 4" xfId="4273" xr:uid="{5C7A5ECB-D987-4B49-8D04-0221FB52984B}"/>
    <cellStyle name="Normal 9 7 2 2 4 2" xfId="5237" xr:uid="{F273E02F-38C5-4E40-BB41-D13E4E768480}"/>
    <cellStyle name="Normal 9 7 2 2 5" xfId="5233" xr:uid="{2C5113D6-7484-4F93-A799-0945EC17C612}"/>
    <cellStyle name="Normal 9 7 2 3" xfId="2478" xr:uid="{319B56D7-10A0-427B-AF2B-6C083B01FE22}"/>
    <cellStyle name="Normal 9 7 2 3 2" xfId="2479" xr:uid="{4E9D1CA9-82C5-49F7-9A88-2786244A1BB5}"/>
    <cellStyle name="Normal 9 7 2 3 2 2" xfId="5239" xr:uid="{87232CA8-E69B-4986-AA22-328956500E3A}"/>
    <cellStyle name="Normal 9 7 2 3 3" xfId="4274" xr:uid="{895157F5-C8F5-42F7-9D7D-2D24E9706A11}"/>
    <cellStyle name="Normal 9 7 2 3 3 2" xfId="5240" xr:uid="{A3DAF223-6341-4F11-BCBF-6E126F440F88}"/>
    <cellStyle name="Normal 9 7 2 3 4" xfId="4275" xr:uid="{135AC157-3686-4770-AB70-0018BC14E80A}"/>
    <cellStyle name="Normal 9 7 2 3 4 2" xfId="5241" xr:uid="{876BAF1C-FA20-4055-B4FC-628836B0FC42}"/>
    <cellStyle name="Normal 9 7 2 3 5" xfId="5238" xr:uid="{D596ADD3-C742-4F02-B509-6ADB5E7D91B7}"/>
    <cellStyle name="Normal 9 7 2 4" xfId="2480" xr:uid="{6018C12A-4B81-4CC1-9E95-6A76972C9569}"/>
    <cellStyle name="Normal 9 7 2 4 2" xfId="5242" xr:uid="{25F74E7F-314A-4AA7-9474-AF58E2DE4443}"/>
    <cellStyle name="Normal 9 7 2 5" xfId="4276" xr:uid="{ECE9B400-48B8-49DE-A989-F1BA2E092C1E}"/>
    <cellStyle name="Normal 9 7 2 5 2" xfId="5243" xr:uid="{0A0EDCB3-BECC-4F74-B052-A98B79F343E0}"/>
    <cellStyle name="Normal 9 7 2 6" xfId="4277" xr:uid="{35FF55D5-2F1F-418D-8E3E-127F928B5390}"/>
    <cellStyle name="Normal 9 7 2 6 2" xfId="5244" xr:uid="{0775FAFC-D97D-43A1-BBE3-BFAD963B4B8C}"/>
    <cellStyle name="Normal 9 7 2 7" xfId="5232" xr:uid="{419904DD-CBF5-4F0F-B8FA-C242646BD482}"/>
    <cellStyle name="Normal 9 7 3" xfId="894" xr:uid="{45A3DAD9-6D86-4B31-8709-E4D04DA01D13}"/>
    <cellStyle name="Normal 9 7 3 2" xfId="2481" xr:uid="{A995A985-C103-4105-828A-BEA28FF7D062}"/>
    <cellStyle name="Normal 9 7 3 2 2" xfId="2482" xr:uid="{0B4002E7-81F8-46E9-9ED6-E7E9CE5A805B}"/>
    <cellStyle name="Normal 9 7 3 2 2 2" xfId="5247" xr:uid="{FCCC3189-E172-48B2-A83C-DD3ADB7BBD34}"/>
    <cellStyle name="Normal 9 7 3 2 3" xfId="4278" xr:uid="{65AEE237-11C3-4D2A-9B5A-BCFD1F34FA54}"/>
    <cellStyle name="Normal 9 7 3 2 3 2" xfId="5248" xr:uid="{C9ADFD69-A58B-41BE-905F-50BC6B060675}"/>
    <cellStyle name="Normal 9 7 3 2 4" xfId="4279" xr:uid="{6BA4D0DB-24A7-44BD-820B-C8F65B163B8C}"/>
    <cellStyle name="Normal 9 7 3 2 4 2" xfId="5249" xr:uid="{0DB58421-0513-40BE-AA0B-F92D5F1CF4E2}"/>
    <cellStyle name="Normal 9 7 3 2 5" xfId="5246" xr:uid="{15ED76FC-2324-4A07-9250-93A045B23D63}"/>
    <cellStyle name="Normal 9 7 3 3" xfId="2483" xr:uid="{0409F876-8846-4FD2-ADF6-B46ADD914292}"/>
    <cellStyle name="Normal 9 7 3 3 2" xfId="5250" xr:uid="{53B68251-5B72-4588-9D0A-B2C60B226678}"/>
    <cellStyle name="Normal 9 7 3 4" xfId="4280" xr:uid="{33C5FB4A-3686-4493-B1BD-EB03455A186C}"/>
    <cellStyle name="Normal 9 7 3 4 2" xfId="5251" xr:uid="{D9ADF080-F32F-4A32-A369-3745435A370B}"/>
    <cellStyle name="Normal 9 7 3 5" xfId="4281" xr:uid="{1ED7B48B-5BCC-4A01-A446-AF7BAB675CB6}"/>
    <cellStyle name="Normal 9 7 3 5 2" xfId="5252" xr:uid="{082575CE-89C4-4617-B326-E29C4728E6F6}"/>
    <cellStyle name="Normal 9 7 3 6" xfId="5245" xr:uid="{67CD607B-AD3C-42F5-BD3F-875A76D01C02}"/>
    <cellStyle name="Normal 9 7 4" xfId="2484" xr:uid="{86421A63-2BE7-4DCA-900D-69004DB864EC}"/>
    <cellStyle name="Normal 9 7 4 2" xfId="2485" xr:uid="{FA7C28B1-8282-40EB-87F8-9F940FECA395}"/>
    <cellStyle name="Normal 9 7 4 2 2" xfId="5254" xr:uid="{A28C2FA5-191C-4E57-9232-7BA8843E5183}"/>
    <cellStyle name="Normal 9 7 4 3" xfId="4282" xr:uid="{6AA4BABB-5A5E-4896-9D9E-CD42A274403A}"/>
    <cellStyle name="Normal 9 7 4 3 2" xfId="5255" xr:uid="{C85B3F33-24D3-49D6-BE1D-C8F4AE5237F8}"/>
    <cellStyle name="Normal 9 7 4 4" xfId="4283" xr:uid="{5FEE7E10-3B9A-4E11-A99B-E359F80D8658}"/>
    <cellStyle name="Normal 9 7 4 4 2" xfId="5256" xr:uid="{C6738978-49C1-4753-8FFD-71F54CCAD3DE}"/>
    <cellStyle name="Normal 9 7 4 5" xfId="5253" xr:uid="{3C444E48-1CEC-429E-911E-1DDA6046697E}"/>
    <cellStyle name="Normal 9 7 5" xfId="2486" xr:uid="{820844EC-8889-474D-BBF3-591E3D3924D1}"/>
    <cellStyle name="Normal 9 7 5 2" xfId="4284" xr:uid="{A3840B83-BC9B-48D1-9F9F-6D7B32F68703}"/>
    <cellStyle name="Normal 9 7 5 2 2" xfId="5258" xr:uid="{66207C28-496D-4704-802F-51188B8117C6}"/>
    <cellStyle name="Normal 9 7 5 3" xfId="4285" xr:uid="{03205303-BD83-4953-ABFF-63402C1B2819}"/>
    <cellStyle name="Normal 9 7 5 3 2" xfId="5259" xr:uid="{23713B6F-F724-4019-AD3D-3A3E2B5C95EF}"/>
    <cellStyle name="Normal 9 7 5 4" xfId="4286" xr:uid="{56600510-809D-40B7-B74B-9A9BC11D1242}"/>
    <cellStyle name="Normal 9 7 5 4 2" xfId="5260" xr:uid="{95CDB402-05A9-4462-BEB1-D6AA3B4D22B1}"/>
    <cellStyle name="Normal 9 7 5 5" xfId="5257" xr:uid="{23FA05CB-EA0D-4E99-9A11-AD50E58A6744}"/>
    <cellStyle name="Normal 9 7 6" xfId="4287" xr:uid="{AAF5D9C3-FAA0-46D4-AFD3-12E11B304429}"/>
    <cellStyle name="Normal 9 7 6 2" xfId="5261" xr:uid="{BAC38A6C-1D66-4063-82BA-1C4A3ECE1E46}"/>
    <cellStyle name="Normal 9 7 7" xfId="4288" xr:uid="{F66C7858-D399-4851-99C4-1CDD65AFE586}"/>
    <cellStyle name="Normal 9 7 7 2" xfId="5262" xr:uid="{C71297AD-9D59-480C-B927-54203EF92437}"/>
    <cellStyle name="Normal 9 7 8" xfId="4289" xr:uid="{05FEDF07-9C6A-4A52-90DC-131C62781F45}"/>
    <cellStyle name="Normal 9 7 8 2" xfId="5263" xr:uid="{9E390A95-0C3C-417C-87B0-87FF2E35535D}"/>
    <cellStyle name="Normal 9 7 9" xfId="5231" xr:uid="{1FA0D45C-E006-4A19-83E5-BDC5C473BBAE}"/>
    <cellStyle name="Normal 9 8" xfId="427" xr:uid="{74696F24-A209-4F0F-83B5-AA1EE0398A33}"/>
    <cellStyle name="Normal 9 8 2" xfId="895" xr:uid="{1B2FCDE8-6468-4AE0-B2FC-FA464B83D020}"/>
    <cellStyle name="Normal 9 8 2 2" xfId="896" xr:uid="{2F828768-CC29-497C-89C8-B5B8FFAA7851}"/>
    <cellStyle name="Normal 9 8 2 2 2" xfId="2487" xr:uid="{674BF4D7-570D-4C7B-81C9-E6E8DDF334CE}"/>
    <cellStyle name="Normal 9 8 2 2 2 2" xfId="5267" xr:uid="{4C0521E7-CC90-4C81-961D-010DFDAA99A1}"/>
    <cellStyle name="Normal 9 8 2 2 3" xfId="4290" xr:uid="{19D233F5-B6B1-49C3-8356-9AC86102E0B6}"/>
    <cellStyle name="Normal 9 8 2 2 3 2" xfId="5268" xr:uid="{13E48F14-DD38-430F-AAE8-5E21AD781151}"/>
    <cellStyle name="Normal 9 8 2 2 4" xfId="4291" xr:uid="{94DBC25E-6D46-45B4-BE69-69C05E260CA8}"/>
    <cellStyle name="Normal 9 8 2 2 4 2" xfId="5269" xr:uid="{0661C73B-FAF7-49EF-A0F3-2C048E9FE534}"/>
    <cellStyle name="Normal 9 8 2 2 5" xfId="5266" xr:uid="{0AB122C0-8CBC-43AF-A1DC-D3174E5B16E5}"/>
    <cellStyle name="Normal 9 8 2 3" xfId="2488" xr:uid="{B4AE1D65-CF73-4E36-84F8-B4BBF62F5515}"/>
    <cellStyle name="Normal 9 8 2 3 2" xfId="5270" xr:uid="{76283626-9D99-466F-8584-6429B3C11FDF}"/>
    <cellStyle name="Normal 9 8 2 4" xfId="4292" xr:uid="{41C3F131-B5E1-46AC-BD4B-D95B3B2E903D}"/>
    <cellStyle name="Normal 9 8 2 4 2" xfId="5271" xr:uid="{C1A22D55-E67F-4B7B-A6A7-DC6EB9DBCEB6}"/>
    <cellStyle name="Normal 9 8 2 5" xfId="4293" xr:uid="{366BBB14-4EB9-4DF2-A35E-7AC594236519}"/>
    <cellStyle name="Normal 9 8 2 5 2" xfId="5272" xr:uid="{2C01E433-FA91-4B54-99A7-66FE9DE0DC02}"/>
    <cellStyle name="Normal 9 8 2 6" xfId="5265" xr:uid="{DD520731-A5FD-4D12-93DB-8BF4502C5292}"/>
    <cellStyle name="Normal 9 8 3" xfId="897" xr:uid="{DECBBB27-1896-48B8-82E5-05D0920461C1}"/>
    <cellStyle name="Normal 9 8 3 2" xfId="2489" xr:uid="{4622F414-0733-4BC9-9A23-ABFD50C0144B}"/>
    <cellStyle name="Normal 9 8 3 2 2" xfId="5274" xr:uid="{218F6AF2-A0AA-4C36-923F-4F54A77942B7}"/>
    <cellStyle name="Normal 9 8 3 3" xfId="4294" xr:uid="{2C3E2318-2E8C-44AD-BB6F-3CD2091E46EB}"/>
    <cellStyle name="Normal 9 8 3 3 2" xfId="5275" xr:uid="{76B4F5A4-F006-4490-AE3C-6E8F9CC622F9}"/>
    <cellStyle name="Normal 9 8 3 4" xfId="4295" xr:uid="{AAD083A4-062E-45BE-A5AE-E6D0FE80A5F5}"/>
    <cellStyle name="Normal 9 8 3 4 2" xfId="5276" xr:uid="{30AE3769-6002-4B80-81E4-443A74D29063}"/>
    <cellStyle name="Normal 9 8 3 5" xfId="5273" xr:uid="{9F3723FD-C83B-4B55-82AB-AE5F434BCD00}"/>
    <cellStyle name="Normal 9 8 4" xfId="2490" xr:uid="{FE5C7184-2571-4922-BE4C-1801733D1115}"/>
    <cellStyle name="Normal 9 8 4 2" xfId="4296" xr:uid="{25AFA266-DA89-4396-8F63-F0CDF53E60CF}"/>
    <cellStyle name="Normal 9 8 4 2 2" xfId="5278" xr:uid="{3F629B68-C457-49D7-9D86-076B102C2A64}"/>
    <cellStyle name="Normal 9 8 4 3" xfId="4297" xr:uid="{8FA33E6E-1C6C-4C7A-B1C8-0A4A4B937A56}"/>
    <cellStyle name="Normal 9 8 4 3 2" xfId="5279" xr:uid="{3DAF605F-CF2A-457B-9E0B-A49C19309EF2}"/>
    <cellStyle name="Normal 9 8 4 4" xfId="4298" xr:uid="{EFEA8396-FD68-4CFA-971D-9FEEA55FE123}"/>
    <cellStyle name="Normal 9 8 4 4 2" xfId="5280" xr:uid="{41A3AF34-9F5A-48A8-94CA-9FBFCCD92497}"/>
    <cellStyle name="Normal 9 8 4 5" xfId="5277" xr:uid="{DD9C1786-1B4F-461C-807D-5ADCF41A9482}"/>
    <cellStyle name="Normal 9 8 5" xfId="4299" xr:uid="{8CAE2708-6557-45E9-82F5-935CAEA295CA}"/>
    <cellStyle name="Normal 9 8 5 2" xfId="5281" xr:uid="{450D80FB-8AB6-4FE4-A8B5-32814E04B8FF}"/>
    <cellStyle name="Normal 9 8 6" xfId="4300" xr:uid="{82723558-B359-4F74-B41F-EA3819B74D34}"/>
    <cellStyle name="Normal 9 8 6 2" xfId="5282" xr:uid="{4D424347-CCF5-46AF-AFA9-F29D55537FFE}"/>
    <cellStyle name="Normal 9 8 7" xfId="4301" xr:uid="{FD0A1BE0-5AE2-46DD-8BBE-491A03E2718A}"/>
    <cellStyle name="Normal 9 8 7 2" xfId="5283" xr:uid="{54A9F711-A141-462D-BD63-7250310444A1}"/>
    <cellStyle name="Normal 9 8 8" xfId="5264" xr:uid="{41E1F41A-8B7D-4011-893E-C15D89442E62}"/>
    <cellStyle name="Normal 9 9" xfId="428" xr:uid="{56D9FBBD-6C00-4BB2-862F-021ADAB74202}"/>
    <cellStyle name="Normal 9 9 2" xfId="898" xr:uid="{725F8465-D411-45E6-9734-3F6EF6F3EC7B}"/>
    <cellStyle name="Normal 9 9 2 2" xfId="2491" xr:uid="{4D9BE217-0C4C-4E6F-930F-3A2FBD768E09}"/>
    <cellStyle name="Normal 9 9 2 2 2" xfId="5286" xr:uid="{C93D04D9-3E31-44CB-A60D-19FA1C611AAD}"/>
    <cellStyle name="Normal 9 9 2 3" xfId="4302" xr:uid="{E0AB2FA3-7311-4EB6-A3D7-65212A8C46C8}"/>
    <cellStyle name="Normal 9 9 2 3 2" xfId="5287" xr:uid="{EE92A846-C9EE-4C18-8F3E-A2ABA9F5B362}"/>
    <cellStyle name="Normal 9 9 2 4" xfId="4303" xr:uid="{EC561BDE-CF66-4716-8FE0-0D2083956BC1}"/>
    <cellStyle name="Normal 9 9 2 4 2" xfId="5288" xr:uid="{6168D8D0-2027-4B36-95D9-9249A085430F}"/>
    <cellStyle name="Normal 9 9 2 5" xfId="5285" xr:uid="{96AB661F-46CB-44BC-A725-A52425D4E5F0}"/>
    <cellStyle name="Normal 9 9 3" xfId="2492" xr:uid="{F373912C-2EF4-4B99-A487-133BF5BA2620}"/>
    <cellStyle name="Normal 9 9 3 2" xfId="4304" xr:uid="{6D4F8BF6-5471-4269-A028-02F363F30720}"/>
    <cellStyle name="Normal 9 9 3 2 2" xfId="5290" xr:uid="{A299BBB0-9750-4BCF-906B-46AFB13994EC}"/>
    <cellStyle name="Normal 9 9 3 3" xfId="4305" xr:uid="{C7BD4BAE-6D03-41B6-B0B5-1E6CC6959710}"/>
    <cellStyle name="Normal 9 9 3 3 2" xfId="5291" xr:uid="{D276A924-4AEC-44D4-B7D7-D713EDEB69DB}"/>
    <cellStyle name="Normal 9 9 3 4" xfId="4306" xr:uid="{0410F9DA-CDF0-423E-A9E4-C0C1783B3C0A}"/>
    <cellStyle name="Normal 9 9 3 4 2" xfId="5292" xr:uid="{DEEB3675-14E1-409D-86DD-0F7DDA40089C}"/>
    <cellStyle name="Normal 9 9 3 5" xfId="5289" xr:uid="{20FC4BB7-C07A-4FD2-974D-A5CB9DD38905}"/>
    <cellStyle name="Normal 9 9 4" xfId="4307" xr:uid="{CD6FFADA-2A35-4ED0-80DD-D06A211E038B}"/>
    <cellStyle name="Normal 9 9 4 2" xfId="5293" xr:uid="{97829782-2568-41DE-AEBA-D34E6CE84C14}"/>
    <cellStyle name="Normal 9 9 5" xfId="4308" xr:uid="{1831B183-5760-4472-8981-809193A05384}"/>
    <cellStyle name="Normal 9 9 5 2" xfId="5294" xr:uid="{4C005568-A6E0-4BE3-A534-FABA7CCE1B00}"/>
    <cellStyle name="Normal 9 9 6" xfId="4309" xr:uid="{1401729A-721F-462B-8CCA-5BB52ABA4931}"/>
    <cellStyle name="Normal 9 9 6 2" xfId="5295" xr:uid="{1C67016B-620E-4584-A412-DF720A8C7C57}"/>
    <cellStyle name="Normal 9 9 7" xfId="5284" xr:uid="{CFEF23D8-79CE-4B10-A358-1B7C33C0123F}"/>
    <cellStyle name="Percent 2" xfId="183" xr:uid="{C5EF4C86-452A-4FBD-AC2D-2F49AE702378}"/>
    <cellStyle name="Percent 2 2" xfId="5296" xr:uid="{7EF2E3CB-9AAC-42CD-A374-6D9A556DC415}"/>
    <cellStyle name="Percent 2 2 2" xfId="5374" xr:uid="{FCDA6AA6-4610-4A07-8075-BD4BD1A435BA}"/>
    <cellStyle name="Гиперссылка 2" xfId="4" xr:uid="{49BAA0F8-B3D3-41B5-87DD-435502328B29}"/>
    <cellStyle name="Гиперссылка 2 2" xfId="5297" xr:uid="{1A833481-A064-4EEA-8AAE-B27E7150ED8E}"/>
    <cellStyle name="Обычный 2" xfId="1" xr:uid="{A3CD5D5E-4502-4158-8112-08CDD679ACF5}"/>
    <cellStyle name="Обычный 2 2" xfId="5" xr:uid="{D19F253E-EE9B-4476-9D91-2EE3A6D7A3DC}"/>
    <cellStyle name="Обычный 2 2 2" xfId="5299" xr:uid="{A5AA43E0-E859-4A79-BC86-B2D6090E4689}"/>
    <cellStyle name="Обычный 2 3" xfId="5298" xr:uid="{E6113239-E13D-48EC-B50C-612B8E636AA5}"/>
    <cellStyle name="常规_Sheet1_1" xfId="4411" xr:uid="{EBE8DACF-6D96-4CF5-A08D-3C4DF780C6B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20"/>
  <sheetViews>
    <sheetView tabSelected="1" topLeftCell="A158" zoomScale="90" zoomScaleNormal="90" workbookViewId="0">
      <selection activeCell="I321" sqref="I32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6" t="s">
        <v>140</v>
      </c>
      <c r="K2" s="115"/>
    </row>
    <row r="3" spans="1:11">
      <c r="A3" s="114"/>
      <c r="B3" s="123" t="s">
        <v>135</v>
      </c>
      <c r="C3" s="120"/>
      <c r="D3" s="120"/>
      <c r="E3" s="120"/>
      <c r="F3" s="120"/>
      <c r="G3" s="120"/>
      <c r="H3" s="120"/>
      <c r="I3" s="120"/>
      <c r="J3" s="120"/>
      <c r="K3" s="115"/>
    </row>
    <row r="4" spans="1:11">
      <c r="A4" s="114"/>
      <c r="B4" s="123" t="s">
        <v>136</v>
      </c>
      <c r="C4" s="120"/>
      <c r="D4" s="120"/>
      <c r="E4" s="120"/>
      <c r="F4" s="120"/>
      <c r="G4" s="120"/>
      <c r="H4" s="120"/>
      <c r="I4" s="120"/>
      <c r="J4" s="120"/>
      <c r="K4" s="115"/>
    </row>
    <row r="5" spans="1:11">
      <c r="A5" s="114"/>
      <c r="B5" s="123" t="s">
        <v>137</v>
      </c>
      <c r="C5" s="120"/>
      <c r="D5" s="120"/>
      <c r="E5" s="120"/>
      <c r="F5" s="120"/>
      <c r="G5" s="120"/>
      <c r="H5" s="120"/>
      <c r="I5" s="120"/>
      <c r="J5" s="120"/>
      <c r="K5" s="115"/>
    </row>
    <row r="6" spans="1:11">
      <c r="A6" s="114"/>
      <c r="B6" s="123" t="s">
        <v>138</v>
      </c>
      <c r="C6" s="120"/>
      <c r="D6" s="120"/>
      <c r="E6" s="120"/>
      <c r="F6" s="120"/>
      <c r="G6" s="120"/>
      <c r="H6" s="120"/>
      <c r="I6" s="120"/>
      <c r="J6" s="120"/>
      <c r="K6" s="115"/>
    </row>
    <row r="7" spans="1:11">
      <c r="A7" s="114"/>
      <c r="B7" s="123"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1087</v>
      </c>
      <c r="C10" s="120"/>
      <c r="D10" s="120"/>
      <c r="E10" s="120"/>
      <c r="F10" s="115"/>
      <c r="G10" s="116"/>
      <c r="H10" s="116" t="s">
        <v>1087</v>
      </c>
      <c r="I10" s="120"/>
      <c r="J10" s="143">
        <v>52601</v>
      </c>
      <c r="K10" s="115"/>
    </row>
    <row r="11" spans="1:11">
      <c r="A11" s="114"/>
      <c r="B11" s="114" t="s">
        <v>1088</v>
      </c>
      <c r="C11" s="120"/>
      <c r="D11" s="120"/>
      <c r="E11" s="120"/>
      <c r="F11" s="115"/>
      <c r="G11" s="116"/>
      <c r="H11" s="116" t="s">
        <v>1088</v>
      </c>
      <c r="I11" s="120"/>
      <c r="J11" s="144"/>
      <c r="K11" s="115"/>
    </row>
    <row r="12" spans="1:11">
      <c r="A12" s="114"/>
      <c r="B12" s="114" t="s">
        <v>1089</v>
      </c>
      <c r="C12" s="120"/>
      <c r="D12" s="120"/>
      <c r="E12" s="120"/>
      <c r="F12" s="115"/>
      <c r="G12" s="116"/>
      <c r="H12" s="116" t="s">
        <v>1090</v>
      </c>
      <c r="I12" s="120"/>
      <c r="J12" s="120"/>
      <c r="K12" s="115"/>
    </row>
    <row r="13" spans="1:11">
      <c r="A13" s="114"/>
      <c r="B13" s="114" t="s">
        <v>1091</v>
      </c>
      <c r="C13" s="120"/>
      <c r="D13" s="120"/>
      <c r="E13" s="120"/>
      <c r="F13" s="115"/>
      <c r="G13" s="116"/>
      <c r="H13" s="116" t="s">
        <v>1091</v>
      </c>
      <c r="I13" s="120"/>
      <c r="J13" s="99" t="s">
        <v>11</v>
      </c>
      <c r="K13" s="115"/>
    </row>
    <row r="14" spans="1:11" ht="15" customHeight="1">
      <c r="A14" s="114"/>
      <c r="B14" s="114" t="s">
        <v>713</v>
      </c>
      <c r="C14" s="120"/>
      <c r="D14" s="120"/>
      <c r="E14" s="120"/>
      <c r="F14" s="115"/>
      <c r="G14" s="116"/>
      <c r="H14" s="116" t="s">
        <v>713</v>
      </c>
      <c r="I14" s="120"/>
      <c r="J14" s="145">
        <v>45279</v>
      </c>
      <c r="K14" s="115"/>
    </row>
    <row r="15" spans="1:11" ht="15" customHeight="1">
      <c r="A15" s="114"/>
      <c r="B15" s="6" t="s">
        <v>152</v>
      </c>
      <c r="C15" s="7"/>
      <c r="D15" s="7"/>
      <c r="E15" s="7"/>
      <c r="F15" s="8"/>
      <c r="G15" s="116"/>
      <c r="H15" s="9" t="s">
        <v>152</v>
      </c>
      <c r="I15" s="120"/>
      <c r="J15" s="146"/>
      <c r="K15" s="115"/>
    </row>
    <row r="16" spans="1:11" ht="15" customHeight="1">
      <c r="A16" s="114"/>
      <c r="B16" s="120"/>
      <c r="C16" s="120"/>
      <c r="D16" s="120"/>
      <c r="E16" s="120"/>
      <c r="F16" s="120"/>
      <c r="G16" s="120"/>
      <c r="H16" s="120"/>
      <c r="I16" s="122" t="s">
        <v>142</v>
      </c>
      <c r="J16" s="130">
        <v>41133</v>
      </c>
      <c r="K16" s="115"/>
    </row>
    <row r="17" spans="1:11">
      <c r="A17" s="114"/>
      <c r="B17" s="120" t="s">
        <v>714</v>
      </c>
      <c r="C17" s="120"/>
      <c r="D17" s="120"/>
      <c r="E17" s="120"/>
      <c r="F17" s="120"/>
      <c r="G17" s="120"/>
      <c r="H17" s="120"/>
      <c r="I17" s="122" t="s">
        <v>143</v>
      </c>
      <c r="J17" s="130" t="s">
        <v>1084</v>
      </c>
      <c r="K17" s="115"/>
    </row>
    <row r="18" spans="1:11" ht="18">
      <c r="A18" s="114"/>
      <c r="B18" s="120" t="s">
        <v>715</v>
      </c>
      <c r="C18" s="120"/>
      <c r="D18" s="120"/>
      <c r="E18" s="120"/>
      <c r="F18" s="120"/>
      <c r="G18" s="120"/>
      <c r="H18" s="120"/>
      <c r="I18" s="125"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7" t="s">
        <v>201</v>
      </c>
      <c r="G20" s="148"/>
      <c r="H20" s="100" t="s">
        <v>169</v>
      </c>
      <c r="I20" s="100" t="s">
        <v>202</v>
      </c>
      <c r="J20" s="100" t="s">
        <v>21</v>
      </c>
      <c r="K20" s="115"/>
    </row>
    <row r="21" spans="1:11">
      <c r="A21" s="114"/>
      <c r="B21" s="105"/>
      <c r="C21" s="105"/>
      <c r="D21" s="106"/>
      <c r="E21" s="106"/>
      <c r="F21" s="149"/>
      <c r="G21" s="150"/>
      <c r="H21" s="105" t="s">
        <v>141</v>
      </c>
      <c r="I21" s="105"/>
      <c r="J21" s="105"/>
      <c r="K21" s="115"/>
    </row>
    <row r="22" spans="1:11">
      <c r="A22" s="114"/>
      <c r="B22" s="107">
        <v>2</v>
      </c>
      <c r="C22" s="10" t="s">
        <v>716</v>
      </c>
      <c r="D22" s="118" t="s">
        <v>887</v>
      </c>
      <c r="E22" s="118" t="s">
        <v>717</v>
      </c>
      <c r="F22" s="141" t="s">
        <v>718</v>
      </c>
      <c r="G22" s="142"/>
      <c r="H22" s="11" t="s">
        <v>719</v>
      </c>
      <c r="I22" s="14">
        <v>25.89</v>
      </c>
      <c r="J22" s="109">
        <f t="shared" ref="J22:J85" si="0">I22*B22</f>
        <v>51.78</v>
      </c>
      <c r="K22" s="115"/>
    </row>
    <row r="23" spans="1:11">
      <c r="A23" s="114"/>
      <c r="B23" s="107">
        <v>2</v>
      </c>
      <c r="C23" s="10" t="s">
        <v>716</v>
      </c>
      <c r="D23" s="118" t="s">
        <v>887</v>
      </c>
      <c r="E23" s="118" t="s">
        <v>717</v>
      </c>
      <c r="F23" s="141" t="s">
        <v>720</v>
      </c>
      <c r="G23" s="142"/>
      <c r="H23" s="11" t="s">
        <v>719</v>
      </c>
      <c r="I23" s="14">
        <v>25.89</v>
      </c>
      <c r="J23" s="109">
        <f t="shared" si="0"/>
        <v>51.78</v>
      </c>
      <c r="K23" s="115"/>
    </row>
    <row r="24" spans="1:11">
      <c r="A24" s="114"/>
      <c r="B24" s="107">
        <v>2</v>
      </c>
      <c r="C24" s="10" t="s">
        <v>716</v>
      </c>
      <c r="D24" s="118" t="s">
        <v>888</v>
      </c>
      <c r="E24" s="118" t="s">
        <v>721</v>
      </c>
      <c r="F24" s="141" t="s">
        <v>273</v>
      </c>
      <c r="G24" s="142"/>
      <c r="H24" s="11" t="s">
        <v>719</v>
      </c>
      <c r="I24" s="14">
        <v>27.64</v>
      </c>
      <c r="J24" s="109">
        <f t="shared" si="0"/>
        <v>55.28</v>
      </c>
      <c r="K24" s="115"/>
    </row>
    <row r="25" spans="1:11">
      <c r="A25" s="114"/>
      <c r="B25" s="107">
        <v>2</v>
      </c>
      <c r="C25" s="10" t="s">
        <v>716</v>
      </c>
      <c r="D25" s="118" t="s">
        <v>888</v>
      </c>
      <c r="E25" s="118" t="s">
        <v>721</v>
      </c>
      <c r="F25" s="141" t="s">
        <v>583</v>
      </c>
      <c r="G25" s="142"/>
      <c r="H25" s="11" t="s">
        <v>719</v>
      </c>
      <c r="I25" s="14">
        <v>27.64</v>
      </c>
      <c r="J25" s="109">
        <f t="shared" si="0"/>
        <v>55.28</v>
      </c>
      <c r="K25" s="115"/>
    </row>
    <row r="26" spans="1:11">
      <c r="A26" s="114"/>
      <c r="B26" s="107">
        <v>2</v>
      </c>
      <c r="C26" s="10" t="s">
        <v>716</v>
      </c>
      <c r="D26" s="118" t="s">
        <v>889</v>
      </c>
      <c r="E26" s="118" t="s">
        <v>722</v>
      </c>
      <c r="F26" s="141" t="s">
        <v>718</v>
      </c>
      <c r="G26" s="142"/>
      <c r="H26" s="11" t="s">
        <v>719</v>
      </c>
      <c r="I26" s="14">
        <v>29.39</v>
      </c>
      <c r="J26" s="109">
        <f t="shared" si="0"/>
        <v>58.78</v>
      </c>
      <c r="K26" s="115"/>
    </row>
    <row r="27" spans="1:11">
      <c r="A27" s="114"/>
      <c r="B27" s="107">
        <v>2</v>
      </c>
      <c r="C27" s="10" t="s">
        <v>716</v>
      </c>
      <c r="D27" s="118" t="s">
        <v>889</v>
      </c>
      <c r="E27" s="118" t="s">
        <v>722</v>
      </c>
      <c r="F27" s="141" t="s">
        <v>720</v>
      </c>
      <c r="G27" s="142"/>
      <c r="H27" s="11" t="s">
        <v>719</v>
      </c>
      <c r="I27" s="14">
        <v>29.39</v>
      </c>
      <c r="J27" s="109">
        <f t="shared" si="0"/>
        <v>58.78</v>
      </c>
      <c r="K27" s="115"/>
    </row>
    <row r="28" spans="1:11">
      <c r="A28" s="114"/>
      <c r="B28" s="107">
        <v>2</v>
      </c>
      <c r="C28" s="10" t="s">
        <v>716</v>
      </c>
      <c r="D28" s="118" t="s">
        <v>890</v>
      </c>
      <c r="E28" s="118" t="s">
        <v>723</v>
      </c>
      <c r="F28" s="141" t="s">
        <v>718</v>
      </c>
      <c r="G28" s="142"/>
      <c r="H28" s="11" t="s">
        <v>719</v>
      </c>
      <c r="I28" s="14">
        <v>34.29</v>
      </c>
      <c r="J28" s="109">
        <f t="shared" si="0"/>
        <v>68.58</v>
      </c>
      <c r="K28" s="115"/>
    </row>
    <row r="29" spans="1:11">
      <c r="A29" s="114"/>
      <c r="B29" s="107">
        <v>2</v>
      </c>
      <c r="C29" s="10" t="s">
        <v>716</v>
      </c>
      <c r="D29" s="118" t="s">
        <v>890</v>
      </c>
      <c r="E29" s="118" t="s">
        <v>723</v>
      </c>
      <c r="F29" s="141" t="s">
        <v>720</v>
      </c>
      <c r="G29" s="142"/>
      <c r="H29" s="11" t="s">
        <v>719</v>
      </c>
      <c r="I29" s="14">
        <v>34.29</v>
      </c>
      <c r="J29" s="109">
        <f t="shared" si="0"/>
        <v>68.58</v>
      </c>
      <c r="K29" s="115"/>
    </row>
    <row r="30" spans="1:11">
      <c r="A30" s="114"/>
      <c r="B30" s="107">
        <v>2</v>
      </c>
      <c r="C30" s="10" t="s">
        <v>724</v>
      </c>
      <c r="D30" s="118" t="s">
        <v>891</v>
      </c>
      <c r="E30" s="118" t="s">
        <v>725</v>
      </c>
      <c r="F30" s="141" t="s">
        <v>273</v>
      </c>
      <c r="G30" s="142"/>
      <c r="H30" s="11" t="s">
        <v>726</v>
      </c>
      <c r="I30" s="14">
        <v>19.25</v>
      </c>
      <c r="J30" s="109">
        <f t="shared" si="0"/>
        <v>38.5</v>
      </c>
      <c r="K30" s="115"/>
    </row>
    <row r="31" spans="1:11">
      <c r="A31" s="114"/>
      <c r="B31" s="107">
        <v>2</v>
      </c>
      <c r="C31" s="10" t="s">
        <v>724</v>
      </c>
      <c r="D31" s="118" t="s">
        <v>891</v>
      </c>
      <c r="E31" s="118" t="s">
        <v>725</v>
      </c>
      <c r="F31" s="141" t="s">
        <v>583</v>
      </c>
      <c r="G31" s="142"/>
      <c r="H31" s="11" t="s">
        <v>726</v>
      </c>
      <c r="I31" s="14">
        <v>19.25</v>
      </c>
      <c r="J31" s="109">
        <f t="shared" si="0"/>
        <v>38.5</v>
      </c>
      <c r="K31" s="115"/>
    </row>
    <row r="32" spans="1:11">
      <c r="A32" s="114"/>
      <c r="B32" s="107">
        <v>12</v>
      </c>
      <c r="C32" s="10" t="s">
        <v>724</v>
      </c>
      <c r="D32" s="118" t="s">
        <v>891</v>
      </c>
      <c r="E32" s="118" t="s">
        <v>725</v>
      </c>
      <c r="F32" s="141" t="s">
        <v>110</v>
      </c>
      <c r="G32" s="142"/>
      <c r="H32" s="11" t="s">
        <v>726</v>
      </c>
      <c r="I32" s="14">
        <v>19.25</v>
      </c>
      <c r="J32" s="109">
        <f t="shared" si="0"/>
        <v>231</v>
      </c>
      <c r="K32" s="115"/>
    </row>
    <row r="33" spans="1:11">
      <c r="A33" s="114"/>
      <c r="B33" s="107">
        <v>2</v>
      </c>
      <c r="C33" s="10" t="s">
        <v>724</v>
      </c>
      <c r="D33" s="118" t="s">
        <v>892</v>
      </c>
      <c r="E33" s="118" t="s">
        <v>727</v>
      </c>
      <c r="F33" s="141" t="s">
        <v>273</v>
      </c>
      <c r="G33" s="142"/>
      <c r="H33" s="11" t="s">
        <v>726</v>
      </c>
      <c r="I33" s="14">
        <v>20.65</v>
      </c>
      <c r="J33" s="109">
        <f t="shared" si="0"/>
        <v>41.3</v>
      </c>
      <c r="K33" s="115"/>
    </row>
    <row r="34" spans="1:11">
      <c r="A34" s="114"/>
      <c r="B34" s="107">
        <v>4</v>
      </c>
      <c r="C34" s="10" t="s">
        <v>724</v>
      </c>
      <c r="D34" s="118" t="s">
        <v>893</v>
      </c>
      <c r="E34" s="118" t="s">
        <v>728</v>
      </c>
      <c r="F34" s="141" t="s">
        <v>718</v>
      </c>
      <c r="G34" s="142"/>
      <c r="H34" s="11" t="s">
        <v>726</v>
      </c>
      <c r="I34" s="14">
        <v>21.7</v>
      </c>
      <c r="J34" s="109">
        <f t="shared" si="0"/>
        <v>86.8</v>
      </c>
      <c r="K34" s="115"/>
    </row>
    <row r="35" spans="1:11">
      <c r="A35" s="114"/>
      <c r="B35" s="107">
        <v>2</v>
      </c>
      <c r="C35" s="10" t="s">
        <v>724</v>
      </c>
      <c r="D35" s="118" t="s">
        <v>894</v>
      </c>
      <c r="E35" s="118" t="s">
        <v>717</v>
      </c>
      <c r="F35" s="141" t="s">
        <v>583</v>
      </c>
      <c r="G35" s="142"/>
      <c r="H35" s="11" t="s">
        <v>726</v>
      </c>
      <c r="I35" s="14">
        <v>22.75</v>
      </c>
      <c r="J35" s="109">
        <f t="shared" si="0"/>
        <v>45.5</v>
      </c>
      <c r="K35" s="115"/>
    </row>
    <row r="36" spans="1:11">
      <c r="A36" s="114"/>
      <c r="B36" s="107">
        <v>2</v>
      </c>
      <c r="C36" s="10" t="s">
        <v>724</v>
      </c>
      <c r="D36" s="118" t="s">
        <v>894</v>
      </c>
      <c r="E36" s="118" t="s">
        <v>717</v>
      </c>
      <c r="F36" s="141" t="s">
        <v>673</v>
      </c>
      <c r="G36" s="142"/>
      <c r="H36" s="11" t="s">
        <v>726</v>
      </c>
      <c r="I36" s="14">
        <v>22.75</v>
      </c>
      <c r="J36" s="109">
        <f t="shared" si="0"/>
        <v>45.5</v>
      </c>
      <c r="K36" s="115"/>
    </row>
    <row r="37" spans="1:11">
      <c r="A37" s="114"/>
      <c r="B37" s="107">
        <v>4</v>
      </c>
      <c r="C37" s="10" t="s">
        <v>724</v>
      </c>
      <c r="D37" s="118" t="s">
        <v>894</v>
      </c>
      <c r="E37" s="118" t="s">
        <v>717</v>
      </c>
      <c r="F37" s="141" t="s">
        <v>718</v>
      </c>
      <c r="G37" s="142"/>
      <c r="H37" s="11" t="s">
        <v>726</v>
      </c>
      <c r="I37" s="14">
        <v>22.75</v>
      </c>
      <c r="J37" s="109">
        <f t="shared" si="0"/>
        <v>91</v>
      </c>
      <c r="K37" s="115"/>
    </row>
    <row r="38" spans="1:11">
      <c r="A38" s="114"/>
      <c r="B38" s="107">
        <v>2</v>
      </c>
      <c r="C38" s="10" t="s">
        <v>724</v>
      </c>
      <c r="D38" s="118" t="s">
        <v>894</v>
      </c>
      <c r="E38" s="118" t="s">
        <v>717</v>
      </c>
      <c r="F38" s="141" t="s">
        <v>729</v>
      </c>
      <c r="G38" s="142"/>
      <c r="H38" s="11" t="s">
        <v>726</v>
      </c>
      <c r="I38" s="14">
        <v>22.75</v>
      </c>
      <c r="J38" s="109">
        <f t="shared" si="0"/>
        <v>45.5</v>
      </c>
      <c r="K38" s="115"/>
    </row>
    <row r="39" spans="1:11">
      <c r="A39" s="114"/>
      <c r="B39" s="107">
        <v>2</v>
      </c>
      <c r="C39" s="10" t="s">
        <v>724</v>
      </c>
      <c r="D39" s="118" t="s">
        <v>894</v>
      </c>
      <c r="E39" s="118" t="s">
        <v>717</v>
      </c>
      <c r="F39" s="141" t="s">
        <v>730</v>
      </c>
      <c r="G39" s="142"/>
      <c r="H39" s="11" t="s">
        <v>726</v>
      </c>
      <c r="I39" s="14">
        <v>22.75</v>
      </c>
      <c r="J39" s="109">
        <f t="shared" si="0"/>
        <v>45.5</v>
      </c>
      <c r="K39" s="115"/>
    </row>
    <row r="40" spans="1:11">
      <c r="A40" s="114"/>
      <c r="B40" s="107">
        <v>2</v>
      </c>
      <c r="C40" s="10" t="s">
        <v>724</v>
      </c>
      <c r="D40" s="118" t="s">
        <v>895</v>
      </c>
      <c r="E40" s="118" t="s">
        <v>721</v>
      </c>
      <c r="F40" s="141" t="s">
        <v>583</v>
      </c>
      <c r="G40" s="142"/>
      <c r="H40" s="11" t="s">
        <v>726</v>
      </c>
      <c r="I40" s="14">
        <v>24.14</v>
      </c>
      <c r="J40" s="109">
        <f t="shared" si="0"/>
        <v>48.28</v>
      </c>
      <c r="K40" s="115"/>
    </row>
    <row r="41" spans="1:11">
      <c r="A41" s="114"/>
      <c r="B41" s="107">
        <v>2</v>
      </c>
      <c r="C41" s="10" t="s">
        <v>724</v>
      </c>
      <c r="D41" s="118" t="s">
        <v>895</v>
      </c>
      <c r="E41" s="118" t="s">
        <v>721</v>
      </c>
      <c r="F41" s="141" t="s">
        <v>718</v>
      </c>
      <c r="G41" s="142"/>
      <c r="H41" s="11" t="s">
        <v>726</v>
      </c>
      <c r="I41" s="14">
        <v>24.14</v>
      </c>
      <c r="J41" s="109">
        <f t="shared" si="0"/>
        <v>48.28</v>
      </c>
      <c r="K41" s="115"/>
    </row>
    <row r="42" spans="1:11">
      <c r="A42" s="114"/>
      <c r="B42" s="107">
        <v>2</v>
      </c>
      <c r="C42" s="10" t="s">
        <v>724</v>
      </c>
      <c r="D42" s="118" t="s">
        <v>895</v>
      </c>
      <c r="E42" s="118" t="s">
        <v>721</v>
      </c>
      <c r="F42" s="141" t="s">
        <v>729</v>
      </c>
      <c r="G42" s="142"/>
      <c r="H42" s="11" t="s">
        <v>726</v>
      </c>
      <c r="I42" s="14">
        <v>24.14</v>
      </c>
      <c r="J42" s="109">
        <f t="shared" si="0"/>
        <v>48.28</v>
      </c>
      <c r="K42" s="115"/>
    </row>
    <row r="43" spans="1:11">
      <c r="A43" s="114"/>
      <c r="B43" s="107">
        <v>2</v>
      </c>
      <c r="C43" s="10" t="s">
        <v>724</v>
      </c>
      <c r="D43" s="118" t="s">
        <v>895</v>
      </c>
      <c r="E43" s="118" t="s">
        <v>721</v>
      </c>
      <c r="F43" s="141" t="s">
        <v>730</v>
      </c>
      <c r="G43" s="142"/>
      <c r="H43" s="11" t="s">
        <v>726</v>
      </c>
      <c r="I43" s="14">
        <v>24.14</v>
      </c>
      <c r="J43" s="109">
        <f t="shared" si="0"/>
        <v>48.28</v>
      </c>
      <c r="K43" s="115"/>
    </row>
    <row r="44" spans="1:11">
      <c r="A44" s="114"/>
      <c r="B44" s="107">
        <v>2</v>
      </c>
      <c r="C44" s="10" t="s">
        <v>724</v>
      </c>
      <c r="D44" s="118" t="s">
        <v>896</v>
      </c>
      <c r="E44" s="118" t="s">
        <v>722</v>
      </c>
      <c r="F44" s="141" t="s">
        <v>718</v>
      </c>
      <c r="G44" s="142"/>
      <c r="H44" s="11" t="s">
        <v>726</v>
      </c>
      <c r="I44" s="14">
        <v>25.54</v>
      </c>
      <c r="J44" s="109">
        <f t="shared" si="0"/>
        <v>51.08</v>
      </c>
      <c r="K44" s="115"/>
    </row>
    <row r="45" spans="1:11">
      <c r="A45" s="114"/>
      <c r="B45" s="107">
        <v>2</v>
      </c>
      <c r="C45" s="10" t="s">
        <v>724</v>
      </c>
      <c r="D45" s="118" t="s">
        <v>896</v>
      </c>
      <c r="E45" s="118" t="s">
        <v>722</v>
      </c>
      <c r="F45" s="141" t="s">
        <v>729</v>
      </c>
      <c r="G45" s="142"/>
      <c r="H45" s="11" t="s">
        <v>726</v>
      </c>
      <c r="I45" s="14">
        <v>25.54</v>
      </c>
      <c r="J45" s="109">
        <f t="shared" si="0"/>
        <v>51.08</v>
      </c>
      <c r="K45" s="115"/>
    </row>
    <row r="46" spans="1:11">
      <c r="A46" s="114"/>
      <c r="B46" s="107">
        <v>4</v>
      </c>
      <c r="C46" s="10" t="s">
        <v>724</v>
      </c>
      <c r="D46" s="118" t="s">
        <v>897</v>
      </c>
      <c r="E46" s="118" t="s">
        <v>731</v>
      </c>
      <c r="F46" s="141" t="s">
        <v>718</v>
      </c>
      <c r="G46" s="142"/>
      <c r="H46" s="11" t="s">
        <v>726</v>
      </c>
      <c r="I46" s="14">
        <v>27.64</v>
      </c>
      <c r="J46" s="109">
        <f t="shared" si="0"/>
        <v>110.56</v>
      </c>
      <c r="K46" s="115"/>
    </row>
    <row r="47" spans="1:11">
      <c r="A47" s="114"/>
      <c r="B47" s="107">
        <v>2</v>
      </c>
      <c r="C47" s="10" t="s">
        <v>724</v>
      </c>
      <c r="D47" s="118" t="s">
        <v>897</v>
      </c>
      <c r="E47" s="118" t="s">
        <v>731</v>
      </c>
      <c r="F47" s="141" t="s">
        <v>729</v>
      </c>
      <c r="G47" s="142"/>
      <c r="H47" s="11" t="s">
        <v>726</v>
      </c>
      <c r="I47" s="14">
        <v>27.64</v>
      </c>
      <c r="J47" s="109">
        <f t="shared" si="0"/>
        <v>55.28</v>
      </c>
      <c r="K47" s="115"/>
    </row>
    <row r="48" spans="1:11">
      <c r="A48" s="114"/>
      <c r="B48" s="107">
        <v>12</v>
      </c>
      <c r="C48" s="10" t="s">
        <v>724</v>
      </c>
      <c r="D48" s="118" t="s">
        <v>898</v>
      </c>
      <c r="E48" s="118" t="s">
        <v>732</v>
      </c>
      <c r="F48" s="141" t="s">
        <v>718</v>
      </c>
      <c r="G48" s="142"/>
      <c r="H48" s="11" t="s">
        <v>726</v>
      </c>
      <c r="I48" s="14">
        <v>34.64</v>
      </c>
      <c r="J48" s="109">
        <f t="shared" si="0"/>
        <v>415.68</v>
      </c>
      <c r="K48" s="115"/>
    </row>
    <row r="49" spans="1:11">
      <c r="A49" s="114"/>
      <c r="B49" s="107">
        <v>12</v>
      </c>
      <c r="C49" s="10" t="s">
        <v>724</v>
      </c>
      <c r="D49" s="118" t="s">
        <v>898</v>
      </c>
      <c r="E49" s="118" t="s">
        <v>732</v>
      </c>
      <c r="F49" s="141" t="s">
        <v>729</v>
      </c>
      <c r="G49" s="142"/>
      <c r="H49" s="11" t="s">
        <v>726</v>
      </c>
      <c r="I49" s="14">
        <v>34.64</v>
      </c>
      <c r="J49" s="109">
        <f t="shared" si="0"/>
        <v>415.68</v>
      </c>
      <c r="K49" s="115"/>
    </row>
    <row r="50" spans="1:11">
      <c r="A50" s="114"/>
      <c r="B50" s="107">
        <v>2</v>
      </c>
      <c r="C50" s="10" t="s">
        <v>724</v>
      </c>
      <c r="D50" s="118" t="s">
        <v>899</v>
      </c>
      <c r="E50" s="118" t="s">
        <v>733</v>
      </c>
      <c r="F50" s="141" t="s">
        <v>583</v>
      </c>
      <c r="G50" s="142"/>
      <c r="H50" s="11" t="s">
        <v>726</v>
      </c>
      <c r="I50" s="14">
        <v>39.89</v>
      </c>
      <c r="J50" s="109">
        <f t="shared" si="0"/>
        <v>79.78</v>
      </c>
      <c r="K50" s="115"/>
    </row>
    <row r="51" spans="1:11">
      <c r="A51" s="114"/>
      <c r="B51" s="107">
        <v>2</v>
      </c>
      <c r="C51" s="10" t="s">
        <v>724</v>
      </c>
      <c r="D51" s="118" t="s">
        <v>899</v>
      </c>
      <c r="E51" s="118" t="s">
        <v>733</v>
      </c>
      <c r="F51" s="141" t="s">
        <v>730</v>
      </c>
      <c r="G51" s="142"/>
      <c r="H51" s="11" t="s">
        <v>726</v>
      </c>
      <c r="I51" s="14">
        <v>39.89</v>
      </c>
      <c r="J51" s="109">
        <f t="shared" si="0"/>
        <v>79.78</v>
      </c>
      <c r="K51" s="115"/>
    </row>
    <row r="52" spans="1:11">
      <c r="A52" s="114"/>
      <c r="B52" s="107">
        <v>2</v>
      </c>
      <c r="C52" s="10" t="s">
        <v>724</v>
      </c>
      <c r="D52" s="118" t="s">
        <v>900</v>
      </c>
      <c r="E52" s="118" t="s">
        <v>734</v>
      </c>
      <c r="F52" s="141" t="s">
        <v>673</v>
      </c>
      <c r="G52" s="142"/>
      <c r="H52" s="11" t="s">
        <v>726</v>
      </c>
      <c r="I52" s="14">
        <v>48.64</v>
      </c>
      <c r="J52" s="109">
        <f t="shared" si="0"/>
        <v>97.28</v>
      </c>
      <c r="K52" s="115"/>
    </row>
    <row r="53" spans="1:11">
      <c r="A53" s="114"/>
      <c r="B53" s="107">
        <v>2</v>
      </c>
      <c r="C53" s="10" t="s">
        <v>724</v>
      </c>
      <c r="D53" s="118" t="s">
        <v>900</v>
      </c>
      <c r="E53" s="118" t="s">
        <v>734</v>
      </c>
      <c r="F53" s="141" t="s">
        <v>730</v>
      </c>
      <c r="G53" s="142"/>
      <c r="H53" s="11" t="s">
        <v>726</v>
      </c>
      <c r="I53" s="14">
        <v>48.64</v>
      </c>
      <c r="J53" s="109">
        <f t="shared" si="0"/>
        <v>97.28</v>
      </c>
      <c r="K53" s="115"/>
    </row>
    <row r="54" spans="1:11">
      <c r="A54" s="114"/>
      <c r="B54" s="107">
        <v>2</v>
      </c>
      <c r="C54" s="10" t="s">
        <v>724</v>
      </c>
      <c r="D54" s="118" t="s">
        <v>901</v>
      </c>
      <c r="E54" s="118" t="s">
        <v>735</v>
      </c>
      <c r="F54" s="141" t="s">
        <v>730</v>
      </c>
      <c r="G54" s="142"/>
      <c r="H54" s="11" t="s">
        <v>726</v>
      </c>
      <c r="I54" s="14">
        <v>57.39</v>
      </c>
      <c r="J54" s="109">
        <f t="shared" si="0"/>
        <v>114.78</v>
      </c>
      <c r="K54" s="115"/>
    </row>
    <row r="55" spans="1:11">
      <c r="A55" s="114"/>
      <c r="B55" s="107">
        <v>2</v>
      </c>
      <c r="C55" s="10" t="s">
        <v>736</v>
      </c>
      <c r="D55" s="118" t="s">
        <v>902</v>
      </c>
      <c r="E55" s="118" t="s">
        <v>721</v>
      </c>
      <c r="F55" s="141" t="s">
        <v>107</v>
      </c>
      <c r="G55" s="142"/>
      <c r="H55" s="11" t="s">
        <v>737</v>
      </c>
      <c r="I55" s="14">
        <v>38.14</v>
      </c>
      <c r="J55" s="109">
        <f t="shared" si="0"/>
        <v>76.28</v>
      </c>
      <c r="K55" s="115"/>
    </row>
    <row r="56" spans="1:11">
      <c r="A56" s="114"/>
      <c r="B56" s="107">
        <v>2</v>
      </c>
      <c r="C56" s="10" t="s">
        <v>736</v>
      </c>
      <c r="D56" s="118" t="s">
        <v>903</v>
      </c>
      <c r="E56" s="118" t="s">
        <v>733</v>
      </c>
      <c r="F56" s="141" t="s">
        <v>107</v>
      </c>
      <c r="G56" s="142"/>
      <c r="H56" s="11" t="s">
        <v>737</v>
      </c>
      <c r="I56" s="14">
        <v>67.89</v>
      </c>
      <c r="J56" s="109">
        <f t="shared" si="0"/>
        <v>135.78</v>
      </c>
      <c r="K56" s="115"/>
    </row>
    <row r="57" spans="1:11">
      <c r="A57" s="114"/>
      <c r="B57" s="107">
        <v>2</v>
      </c>
      <c r="C57" s="10" t="s">
        <v>736</v>
      </c>
      <c r="D57" s="118" t="s">
        <v>904</v>
      </c>
      <c r="E57" s="118" t="s">
        <v>734</v>
      </c>
      <c r="F57" s="141" t="s">
        <v>107</v>
      </c>
      <c r="G57" s="142"/>
      <c r="H57" s="11" t="s">
        <v>737</v>
      </c>
      <c r="I57" s="14">
        <v>81.88</v>
      </c>
      <c r="J57" s="109">
        <f t="shared" si="0"/>
        <v>163.76</v>
      </c>
      <c r="K57" s="115"/>
    </row>
    <row r="58" spans="1:11" ht="13.5" customHeight="1">
      <c r="A58" s="114"/>
      <c r="B58" s="107">
        <v>2</v>
      </c>
      <c r="C58" s="10" t="s">
        <v>738</v>
      </c>
      <c r="D58" s="118" t="s">
        <v>905</v>
      </c>
      <c r="E58" s="118" t="s">
        <v>722</v>
      </c>
      <c r="F58" s="141"/>
      <c r="G58" s="142"/>
      <c r="H58" s="11" t="s">
        <v>739</v>
      </c>
      <c r="I58" s="14">
        <v>43.39</v>
      </c>
      <c r="J58" s="109">
        <f t="shared" si="0"/>
        <v>86.78</v>
      </c>
      <c r="K58" s="115"/>
    </row>
    <row r="59" spans="1:11">
      <c r="A59" s="114"/>
      <c r="B59" s="107">
        <v>2</v>
      </c>
      <c r="C59" s="10" t="s">
        <v>740</v>
      </c>
      <c r="D59" s="118" t="s">
        <v>906</v>
      </c>
      <c r="E59" s="118" t="s">
        <v>717</v>
      </c>
      <c r="F59" s="141"/>
      <c r="G59" s="142"/>
      <c r="H59" s="11" t="s">
        <v>741</v>
      </c>
      <c r="I59" s="14">
        <v>34.64</v>
      </c>
      <c r="J59" s="109">
        <f t="shared" si="0"/>
        <v>69.28</v>
      </c>
      <c r="K59" s="115"/>
    </row>
    <row r="60" spans="1:11">
      <c r="A60" s="114"/>
      <c r="B60" s="107">
        <v>2</v>
      </c>
      <c r="C60" s="10" t="s">
        <v>740</v>
      </c>
      <c r="D60" s="118" t="s">
        <v>907</v>
      </c>
      <c r="E60" s="118" t="s">
        <v>721</v>
      </c>
      <c r="F60" s="141"/>
      <c r="G60" s="142"/>
      <c r="H60" s="11" t="s">
        <v>741</v>
      </c>
      <c r="I60" s="14">
        <v>38.14</v>
      </c>
      <c r="J60" s="109">
        <f t="shared" si="0"/>
        <v>76.28</v>
      </c>
      <c r="K60" s="115"/>
    </row>
    <row r="61" spans="1:11">
      <c r="A61" s="114"/>
      <c r="B61" s="107">
        <v>2</v>
      </c>
      <c r="C61" s="10" t="s">
        <v>742</v>
      </c>
      <c r="D61" s="118" t="s">
        <v>908</v>
      </c>
      <c r="E61" s="118" t="s">
        <v>732</v>
      </c>
      <c r="F61" s="141" t="s">
        <v>730</v>
      </c>
      <c r="G61" s="142"/>
      <c r="H61" s="11" t="s">
        <v>743</v>
      </c>
      <c r="I61" s="14">
        <v>38.14</v>
      </c>
      <c r="J61" s="109">
        <f t="shared" si="0"/>
        <v>76.28</v>
      </c>
      <c r="K61" s="115"/>
    </row>
    <row r="62" spans="1:11">
      <c r="A62" s="114"/>
      <c r="B62" s="107">
        <v>2</v>
      </c>
      <c r="C62" s="10" t="s">
        <v>742</v>
      </c>
      <c r="D62" s="118" t="s">
        <v>909</v>
      </c>
      <c r="E62" s="118" t="s">
        <v>734</v>
      </c>
      <c r="F62" s="141" t="s">
        <v>730</v>
      </c>
      <c r="G62" s="142"/>
      <c r="H62" s="11" t="s">
        <v>743</v>
      </c>
      <c r="I62" s="14">
        <v>48.64</v>
      </c>
      <c r="J62" s="109">
        <f t="shared" si="0"/>
        <v>97.28</v>
      </c>
      <c r="K62" s="115"/>
    </row>
    <row r="63" spans="1:11">
      <c r="A63" s="114"/>
      <c r="B63" s="107">
        <v>2</v>
      </c>
      <c r="C63" s="10" t="s">
        <v>742</v>
      </c>
      <c r="D63" s="118" t="s">
        <v>910</v>
      </c>
      <c r="E63" s="118" t="s">
        <v>735</v>
      </c>
      <c r="F63" s="141" t="s">
        <v>730</v>
      </c>
      <c r="G63" s="142"/>
      <c r="H63" s="11" t="s">
        <v>743</v>
      </c>
      <c r="I63" s="14">
        <v>55.64</v>
      </c>
      <c r="J63" s="109">
        <f t="shared" si="0"/>
        <v>111.28</v>
      </c>
      <c r="K63" s="115"/>
    </row>
    <row r="64" spans="1:11">
      <c r="A64" s="114"/>
      <c r="B64" s="107">
        <v>2</v>
      </c>
      <c r="C64" s="10" t="s">
        <v>744</v>
      </c>
      <c r="D64" s="118" t="s">
        <v>911</v>
      </c>
      <c r="E64" s="118" t="s">
        <v>727</v>
      </c>
      <c r="F64" s="141" t="s">
        <v>273</v>
      </c>
      <c r="G64" s="142"/>
      <c r="H64" s="11" t="s">
        <v>745</v>
      </c>
      <c r="I64" s="14">
        <v>22.75</v>
      </c>
      <c r="J64" s="109">
        <f t="shared" si="0"/>
        <v>45.5</v>
      </c>
      <c r="K64" s="115"/>
    </row>
    <row r="65" spans="1:11">
      <c r="A65" s="114"/>
      <c r="B65" s="107">
        <v>4</v>
      </c>
      <c r="C65" s="10" t="s">
        <v>744</v>
      </c>
      <c r="D65" s="118" t="s">
        <v>911</v>
      </c>
      <c r="E65" s="118" t="s">
        <v>727</v>
      </c>
      <c r="F65" s="141" t="s">
        <v>720</v>
      </c>
      <c r="G65" s="142"/>
      <c r="H65" s="11" t="s">
        <v>745</v>
      </c>
      <c r="I65" s="14">
        <v>22.75</v>
      </c>
      <c r="J65" s="109">
        <f t="shared" si="0"/>
        <v>91</v>
      </c>
      <c r="K65" s="115"/>
    </row>
    <row r="66" spans="1:11">
      <c r="A66" s="114"/>
      <c r="B66" s="107">
        <v>4</v>
      </c>
      <c r="C66" s="10" t="s">
        <v>744</v>
      </c>
      <c r="D66" s="118" t="s">
        <v>912</v>
      </c>
      <c r="E66" s="118" t="s">
        <v>728</v>
      </c>
      <c r="F66" s="141" t="s">
        <v>583</v>
      </c>
      <c r="G66" s="142"/>
      <c r="H66" s="11" t="s">
        <v>745</v>
      </c>
      <c r="I66" s="14">
        <v>22.75</v>
      </c>
      <c r="J66" s="109">
        <f t="shared" si="0"/>
        <v>91</v>
      </c>
      <c r="K66" s="115"/>
    </row>
    <row r="67" spans="1:11">
      <c r="A67" s="114"/>
      <c r="B67" s="107">
        <v>2</v>
      </c>
      <c r="C67" s="10" t="s">
        <v>744</v>
      </c>
      <c r="D67" s="118" t="s">
        <v>913</v>
      </c>
      <c r="E67" s="118" t="s">
        <v>733</v>
      </c>
      <c r="F67" s="141" t="s">
        <v>110</v>
      </c>
      <c r="G67" s="142"/>
      <c r="H67" s="11" t="s">
        <v>745</v>
      </c>
      <c r="I67" s="14">
        <v>37.79</v>
      </c>
      <c r="J67" s="109">
        <f t="shared" si="0"/>
        <v>75.58</v>
      </c>
      <c r="K67" s="115"/>
    </row>
    <row r="68" spans="1:11">
      <c r="A68" s="114"/>
      <c r="B68" s="107">
        <v>2</v>
      </c>
      <c r="C68" s="10" t="s">
        <v>744</v>
      </c>
      <c r="D68" s="118" t="s">
        <v>914</v>
      </c>
      <c r="E68" s="118" t="s">
        <v>746</v>
      </c>
      <c r="F68" s="141" t="s">
        <v>720</v>
      </c>
      <c r="G68" s="142"/>
      <c r="H68" s="11" t="s">
        <v>745</v>
      </c>
      <c r="I68" s="14">
        <v>41.64</v>
      </c>
      <c r="J68" s="109">
        <f t="shared" si="0"/>
        <v>83.28</v>
      </c>
      <c r="K68" s="115"/>
    </row>
    <row r="69" spans="1:11">
      <c r="A69" s="114"/>
      <c r="B69" s="107">
        <v>2</v>
      </c>
      <c r="C69" s="10" t="s">
        <v>747</v>
      </c>
      <c r="D69" s="118" t="s">
        <v>915</v>
      </c>
      <c r="E69" s="118" t="s">
        <v>722</v>
      </c>
      <c r="F69" s="141" t="s">
        <v>718</v>
      </c>
      <c r="G69" s="142"/>
      <c r="H69" s="11" t="s">
        <v>748</v>
      </c>
      <c r="I69" s="14">
        <v>12.95</v>
      </c>
      <c r="J69" s="109">
        <f t="shared" si="0"/>
        <v>25.9</v>
      </c>
      <c r="K69" s="115"/>
    </row>
    <row r="70" spans="1:11">
      <c r="A70" s="114"/>
      <c r="B70" s="107">
        <v>2</v>
      </c>
      <c r="C70" s="10" t="s">
        <v>747</v>
      </c>
      <c r="D70" s="118" t="s">
        <v>915</v>
      </c>
      <c r="E70" s="118" t="s">
        <v>722</v>
      </c>
      <c r="F70" s="141" t="s">
        <v>729</v>
      </c>
      <c r="G70" s="142"/>
      <c r="H70" s="11" t="s">
        <v>748</v>
      </c>
      <c r="I70" s="14">
        <v>12.95</v>
      </c>
      <c r="J70" s="109">
        <f t="shared" si="0"/>
        <v>25.9</v>
      </c>
      <c r="K70" s="115"/>
    </row>
    <row r="71" spans="1:11">
      <c r="A71" s="114"/>
      <c r="B71" s="107">
        <v>4</v>
      </c>
      <c r="C71" s="10" t="s">
        <v>749</v>
      </c>
      <c r="D71" s="118" t="s">
        <v>916</v>
      </c>
      <c r="E71" s="118" t="s">
        <v>728</v>
      </c>
      <c r="F71" s="141" t="s">
        <v>273</v>
      </c>
      <c r="G71" s="142"/>
      <c r="H71" s="11" t="s">
        <v>750</v>
      </c>
      <c r="I71" s="14">
        <v>14.7</v>
      </c>
      <c r="J71" s="109">
        <f t="shared" si="0"/>
        <v>58.8</v>
      </c>
      <c r="K71" s="115"/>
    </row>
    <row r="72" spans="1:11">
      <c r="A72" s="114"/>
      <c r="B72" s="107">
        <v>2</v>
      </c>
      <c r="C72" s="10" t="s">
        <v>749</v>
      </c>
      <c r="D72" s="118" t="s">
        <v>916</v>
      </c>
      <c r="E72" s="118" t="s">
        <v>728</v>
      </c>
      <c r="F72" s="141" t="s">
        <v>110</v>
      </c>
      <c r="G72" s="142"/>
      <c r="H72" s="11" t="s">
        <v>750</v>
      </c>
      <c r="I72" s="14">
        <v>14.7</v>
      </c>
      <c r="J72" s="109">
        <f t="shared" si="0"/>
        <v>29.4</v>
      </c>
      <c r="K72" s="115"/>
    </row>
    <row r="73" spans="1:11">
      <c r="A73" s="114"/>
      <c r="B73" s="107">
        <v>2</v>
      </c>
      <c r="C73" s="10" t="s">
        <v>749</v>
      </c>
      <c r="D73" s="118" t="s">
        <v>917</v>
      </c>
      <c r="E73" s="118" t="s">
        <v>717</v>
      </c>
      <c r="F73" s="141" t="s">
        <v>110</v>
      </c>
      <c r="G73" s="142"/>
      <c r="H73" s="11" t="s">
        <v>750</v>
      </c>
      <c r="I73" s="14">
        <v>15.4</v>
      </c>
      <c r="J73" s="109">
        <f t="shared" si="0"/>
        <v>30.8</v>
      </c>
      <c r="K73" s="115"/>
    </row>
    <row r="74" spans="1:11">
      <c r="A74" s="114"/>
      <c r="B74" s="107">
        <v>2</v>
      </c>
      <c r="C74" s="10" t="s">
        <v>749</v>
      </c>
      <c r="D74" s="118" t="s">
        <v>918</v>
      </c>
      <c r="E74" s="118" t="s">
        <v>721</v>
      </c>
      <c r="F74" s="141" t="s">
        <v>273</v>
      </c>
      <c r="G74" s="142"/>
      <c r="H74" s="11" t="s">
        <v>750</v>
      </c>
      <c r="I74" s="14">
        <v>15.4</v>
      </c>
      <c r="J74" s="109">
        <f t="shared" si="0"/>
        <v>30.8</v>
      </c>
      <c r="K74" s="115"/>
    </row>
    <row r="75" spans="1:11">
      <c r="A75" s="114"/>
      <c r="B75" s="107">
        <v>2</v>
      </c>
      <c r="C75" s="10" t="s">
        <v>749</v>
      </c>
      <c r="D75" s="118" t="s">
        <v>918</v>
      </c>
      <c r="E75" s="118" t="s">
        <v>721</v>
      </c>
      <c r="F75" s="141" t="s">
        <v>110</v>
      </c>
      <c r="G75" s="142"/>
      <c r="H75" s="11" t="s">
        <v>750</v>
      </c>
      <c r="I75" s="14">
        <v>15.4</v>
      </c>
      <c r="J75" s="109">
        <f t="shared" si="0"/>
        <v>30.8</v>
      </c>
      <c r="K75" s="115"/>
    </row>
    <row r="76" spans="1:11">
      <c r="A76" s="114"/>
      <c r="B76" s="107">
        <v>2</v>
      </c>
      <c r="C76" s="10" t="s">
        <v>749</v>
      </c>
      <c r="D76" s="118" t="s">
        <v>919</v>
      </c>
      <c r="E76" s="118" t="s">
        <v>722</v>
      </c>
      <c r="F76" s="141" t="s">
        <v>110</v>
      </c>
      <c r="G76" s="142"/>
      <c r="H76" s="11" t="s">
        <v>750</v>
      </c>
      <c r="I76" s="14">
        <v>16.8</v>
      </c>
      <c r="J76" s="109">
        <f t="shared" si="0"/>
        <v>33.6</v>
      </c>
      <c r="K76" s="115"/>
    </row>
    <row r="77" spans="1:11">
      <c r="A77" s="114"/>
      <c r="B77" s="107">
        <v>2</v>
      </c>
      <c r="C77" s="10" t="s">
        <v>749</v>
      </c>
      <c r="D77" s="118" t="s">
        <v>920</v>
      </c>
      <c r="E77" s="118" t="s">
        <v>731</v>
      </c>
      <c r="F77" s="141" t="s">
        <v>273</v>
      </c>
      <c r="G77" s="142"/>
      <c r="H77" s="11" t="s">
        <v>750</v>
      </c>
      <c r="I77" s="14">
        <v>18.2</v>
      </c>
      <c r="J77" s="109">
        <f t="shared" si="0"/>
        <v>36.4</v>
      </c>
      <c r="K77" s="115"/>
    </row>
    <row r="78" spans="1:11">
      <c r="A78" s="114"/>
      <c r="B78" s="107">
        <v>2</v>
      </c>
      <c r="C78" s="10" t="s">
        <v>749</v>
      </c>
      <c r="D78" s="118" t="s">
        <v>920</v>
      </c>
      <c r="E78" s="118" t="s">
        <v>731</v>
      </c>
      <c r="F78" s="141" t="s">
        <v>583</v>
      </c>
      <c r="G78" s="142"/>
      <c r="H78" s="11" t="s">
        <v>750</v>
      </c>
      <c r="I78" s="14">
        <v>18.2</v>
      </c>
      <c r="J78" s="109">
        <f t="shared" si="0"/>
        <v>36.4</v>
      </c>
      <c r="K78" s="115"/>
    </row>
    <row r="79" spans="1:11">
      <c r="A79" s="114"/>
      <c r="B79" s="107">
        <v>2</v>
      </c>
      <c r="C79" s="10" t="s">
        <v>749</v>
      </c>
      <c r="D79" s="118" t="s">
        <v>921</v>
      </c>
      <c r="E79" s="118" t="s">
        <v>723</v>
      </c>
      <c r="F79" s="141" t="s">
        <v>273</v>
      </c>
      <c r="G79" s="142"/>
      <c r="H79" s="11" t="s">
        <v>750</v>
      </c>
      <c r="I79" s="14">
        <v>19.600000000000001</v>
      </c>
      <c r="J79" s="109">
        <f t="shared" si="0"/>
        <v>39.200000000000003</v>
      </c>
      <c r="K79" s="115"/>
    </row>
    <row r="80" spans="1:11">
      <c r="A80" s="114"/>
      <c r="B80" s="107">
        <v>8</v>
      </c>
      <c r="C80" s="10" t="s">
        <v>749</v>
      </c>
      <c r="D80" s="118" t="s">
        <v>922</v>
      </c>
      <c r="E80" s="118" t="s">
        <v>732</v>
      </c>
      <c r="F80" s="141" t="s">
        <v>273</v>
      </c>
      <c r="G80" s="142"/>
      <c r="H80" s="11" t="s">
        <v>750</v>
      </c>
      <c r="I80" s="14">
        <v>22.05</v>
      </c>
      <c r="J80" s="109">
        <f t="shared" si="0"/>
        <v>176.4</v>
      </c>
      <c r="K80" s="115"/>
    </row>
    <row r="81" spans="1:11">
      <c r="A81" s="114"/>
      <c r="B81" s="107">
        <v>6</v>
      </c>
      <c r="C81" s="10" t="s">
        <v>749</v>
      </c>
      <c r="D81" s="118" t="s">
        <v>923</v>
      </c>
      <c r="E81" s="118" t="s">
        <v>733</v>
      </c>
      <c r="F81" s="141" t="s">
        <v>583</v>
      </c>
      <c r="G81" s="142"/>
      <c r="H81" s="11" t="s">
        <v>750</v>
      </c>
      <c r="I81" s="14">
        <v>24.14</v>
      </c>
      <c r="J81" s="109">
        <f t="shared" si="0"/>
        <v>144.84</v>
      </c>
      <c r="K81" s="115"/>
    </row>
    <row r="82" spans="1:11">
      <c r="A82" s="114"/>
      <c r="B82" s="107">
        <v>2</v>
      </c>
      <c r="C82" s="10" t="s">
        <v>749</v>
      </c>
      <c r="D82" s="118" t="s">
        <v>924</v>
      </c>
      <c r="E82" s="118" t="s">
        <v>751</v>
      </c>
      <c r="F82" s="141" t="s">
        <v>110</v>
      </c>
      <c r="G82" s="142"/>
      <c r="H82" s="11" t="s">
        <v>750</v>
      </c>
      <c r="I82" s="14">
        <v>32.54</v>
      </c>
      <c r="J82" s="109">
        <f t="shared" si="0"/>
        <v>65.08</v>
      </c>
      <c r="K82" s="115"/>
    </row>
    <row r="83" spans="1:11">
      <c r="A83" s="114"/>
      <c r="B83" s="107">
        <v>14</v>
      </c>
      <c r="C83" s="10" t="s">
        <v>749</v>
      </c>
      <c r="D83" s="118" t="s">
        <v>925</v>
      </c>
      <c r="E83" s="118" t="s">
        <v>735</v>
      </c>
      <c r="F83" s="141" t="s">
        <v>110</v>
      </c>
      <c r="G83" s="142"/>
      <c r="H83" s="11" t="s">
        <v>750</v>
      </c>
      <c r="I83" s="14">
        <v>34.64</v>
      </c>
      <c r="J83" s="109">
        <f t="shared" si="0"/>
        <v>484.96000000000004</v>
      </c>
      <c r="K83" s="115"/>
    </row>
    <row r="84" spans="1:11" ht="36">
      <c r="A84" s="114"/>
      <c r="B84" s="107">
        <v>2</v>
      </c>
      <c r="C84" s="10" t="s">
        <v>752</v>
      </c>
      <c r="D84" s="118" t="s">
        <v>926</v>
      </c>
      <c r="E84" s="118" t="s">
        <v>717</v>
      </c>
      <c r="F84" s="141" t="s">
        <v>273</v>
      </c>
      <c r="G84" s="142"/>
      <c r="H84" s="11" t="s">
        <v>753</v>
      </c>
      <c r="I84" s="14">
        <v>84.33</v>
      </c>
      <c r="J84" s="109">
        <f t="shared" si="0"/>
        <v>168.66</v>
      </c>
      <c r="K84" s="115"/>
    </row>
    <row r="85" spans="1:11" ht="36">
      <c r="A85" s="114"/>
      <c r="B85" s="107">
        <v>2</v>
      </c>
      <c r="C85" s="10" t="s">
        <v>752</v>
      </c>
      <c r="D85" s="118" t="s">
        <v>927</v>
      </c>
      <c r="E85" s="118" t="s">
        <v>732</v>
      </c>
      <c r="F85" s="141" t="s">
        <v>273</v>
      </c>
      <c r="G85" s="142"/>
      <c r="H85" s="11" t="s">
        <v>753</v>
      </c>
      <c r="I85" s="14">
        <v>120.02</v>
      </c>
      <c r="J85" s="109">
        <f t="shared" si="0"/>
        <v>240.04</v>
      </c>
      <c r="K85" s="115"/>
    </row>
    <row r="86" spans="1:11">
      <c r="A86" s="114"/>
      <c r="B86" s="107">
        <v>2</v>
      </c>
      <c r="C86" s="10" t="s">
        <v>754</v>
      </c>
      <c r="D86" s="118" t="s">
        <v>928</v>
      </c>
      <c r="E86" s="118" t="s">
        <v>721</v>
      </c>
      <c r="F86" s="141"/>
      <c r="G86" s="142"/>
      <c r="H86" s="11" t="s">
        <v>755</v>
      </c>
      <c r="I86" s="14">
        <v>36.39</v>
      </c>
      <c r="J86" s="109">
        <f t="shared" ref="J86:J149" si="1">I86*B86</f>
        <v>72.78</v>
      </c>
      <c r="K86" s="115"/>
    </row>
    <row r="87" spans="1:11">
      <c r="A87" s="114"/>
      <c r="B87" s="107">
        <v>2</v>
      </c>
      <c r="C87" s="10" t="s">
        <v>754</v>
      </c>
      <c r="D87" s="118" t="s">
        <v>929</v>
      </c>
      <c r="E87" s="118" t="s">
        <v>723</v>
      </c>
      <c r="F87" s="141"/>
      <c r="G87" s="142"/>
      <c r="H87" s="11" t="s">
        <v>755</v>
      </c>
      <c r="I87" s="14">
        <v>45.14</v>
      </c>
      <c r="J87" s="109">
        <f t="shared" si="1"/>
        <v>90.28</v>
      </c>
      <c r="K87" s="115"/>
    </row>
    <row r="88" spans="1:11">
      <c r="A88" s="114"/>
      <c r="B88" s="107">
        <v>4</v>
      </c>
      <c r="C88" s="10" t="s">
        <v>756</v>
      </c>
      <c r="D88" s="118" t="s">
        <v>930</v>
      </c>
      <c r="E88" s="118" t="s">
        <v>717</v>
      </c>
      <c r="F88" s="141"/>
      <c r="G88" s="142"/>
      <c r="H88" s="11" t="s">
        <v>757</v>
      </c>
      <c r="I88" s="14">
        <v>34.64</v>
      </c>
      <c r="J88" s="109">
        <f t="shared" si="1"/>
        <v>138.56</v>
      </c>
      <c r="K88" s="115"/>
    </row>
    <row r="89" spans="1:11">
      <c r="A89" s="114"/>
      <c r="B89" s="107">
        <v>2</v>
      </c>
      <c r="C89" s="10" t="s">
        <v>756</v>
      </c>
      <c r="D89" s="118" t="s">
        <v>931</v>
      </c>
      <c r="E89" s="118" t="s">
        <v>722</v>
      </c>
      <c r="F89" s="141"/>
      <c r="G89" s="142"/>
      <c r="H89" s="11" t="s">
        <v>757</v>
      </c>
      <c r="I89" s="14">
        <v>38.14</v>
      </c>
      <c r="J89" s="109">
        <f t="shared" si="1"/>
        <v>76.28</v>
      </c>
      <c r="K89" s="115"/>
    </row>
    <row r="90" spans="1:11">
      <c r="A90" s="114"/>
      <c r="B90" s="107">
        <v>2</v>
      </c>
      <c r="C90" s="10" t="s">
        <v>756</v>
      </c>
      <c r="D90" s="118" t="s">
        <v>932</v>
      </c>
      <c r="E90" s="118" t="s">
        <v>723</v>
      </c>
      <c r="F90" s="141"/>
      <c r="G90" s="142"/>
      <c r="H90" s="11" t="s">
        <v>757</v>
      </c>
      <c r="I90" s="14">
        <v>45.14</v>
      </c>
      <c r="J90" s="109">
        <f t="shared" si="1"/>
        <v>90.28</v>
      </c>
      <c r="K90" s="115"/>
    </row>
    <row r="91" spans="1:11">
      <c r="A91" s="114"/>
      <c r="B91" s="107">
        <v>2</v>
      </c>
      <c r="C91" s="10" t="s">
        <v>756</v>
      </c>
      <c r="D91" s="118" t="s">
        <v>933</v>
      </c>
      <c r="E91" s="118" t="s">
        <v>735</v>
      </c>
      <c r="F91" s="141"/>
      <c r="G91" s="142"/>
      <c r="H91" s="11" t="s">
        <v>757</v>
      </c>
      <c r="I91" s="14">
        <v>73.13</v>
      </c>
      <c r="J91" s="109">
        <f t="shared" si="1"/>
        <v>146.26</v>
      </c>
      <c r="K91" s="115"/>
    </row>
    <row r="92" spans="1:11">
      <c r="A92" s="114"/>
      <c r="B92" s="107">
        <v>2</v>
      </c>
      <c r="C92" s="10" t="s">
        <v>758</v>
      </c>
      <c r="D92" s="118" t="s">
        <v>934</v>
      </c>
      <c r="E92" s="118" t="s">
        <v>727</v>
      </c>
      <c r="F92" s="141"/>
      <c r="G92" s="142"/>
      <c r="H92" s="11" t="s">
        <v>759</v>
      </c>
      <c r="I92" s="14">
        <v>31.14</v>
      </c>
      <c r="J92" s="109">
        <f t="shared" si="1"/>
        <v>62.28</v>
      </c>
      <c r="K92" s="115"/>
    </row>
    <row r="93" spans="1:11" ht="24">
      <c r="A93" s="114"/>
      <c r="B93" s="107">
        <v>2</v>
      </c>
      <c r="C93" s="10" t="s">
        <v>760</v>
      </c>
      <c r="D93" s="118" t="s">
        <v>935</v>
      </c>
      <c r="E93" s="118" t="s">
        <v>721</v>
      </c>
      <c r="F93" s="141" t="s">
        <v>273</v>
      </c>
      <c r="G93" s="142"/>
      <c r="H93" s="11" t="s">
        <v>1082</v>
      </c>
      <c r="I93" s="14">
        <v>40.590000000000003</v>
      </c>
      <c r="J93" s="109">
        <f t="shared" si="1"/>
        <v>81.180000000000007</v>
      </c>
      <c r="K93" s="115"/>
    </row>
    <row r="94" spans="1:11" ht="24">
      <c r="A94" s="114"/>
      <c r="B94" s="107">
        <v>2</v>
      </c>
      <c r="C94" s="10" t="s">
        <v>760</v>
      </c>
      <c r="D94" s="118" t="s">
        <v>936</v>
      </c>
      <c r="E94" s="118" t="s">
        <v>723</v>
      </c>
      <c r="F94" s="141" t="s">
        <v>273</v>
      </c>
      <c r="G94" s="142"/>
      <c r="H94" s="11" t="s">
        <v>1082</v>
      </c>
      <c r="I94" s="14">
        <v>57.39</v>
      </c>
      <c r="J94" s="109">
        <f t="shared" si="1"/>
        <v>114.78</v>
      </c>
      <c r="K94" s="115"/>
    </row>
    <row r="95" spans="1:11" ht="24">
      <c r="A95" s="114"/>
      <c r="B95" s="107">
        <v>14</v>
      </c>
      <c r="C95" s="10" t="s">
        <v>760</v>
      </c>
      <c r="D95" s="118" t="s">
        <v>937</v>
      </c>
      <c r="E95" s="118" t="s">
        <v>761</v>
      </c>
      <c r="F95" s="141" t="s">
        <v>273</v>
      </c>
      <c r="G95" s="142"/>
      <c r="H95" s="11" t="s">
        <v>1082</v>
      </c>
      <c r="I95" s="14">
        <v>54.24</v>
      </c>
      <c r="J95" s="109">
        <f t="shared" si="1"/>
        <v>759.36</v>
      </c>
      <c r="K95" s="115"/>
    </row>
    <row r="96" spans="1:11" ht="24">
      <c r="A96" s="114"/>
      <c r="B96" s="107">
        <v>1</v>
      </c>
      <c r="C96" s="10" t="s">
        <v>762</v>
      </c>
      <c r="D96" s="118" t="s">
        <v>762</v>
      </c>
      <c r="E96" s="118"/>
      <c r="F96" s="141"/>
      <c r="G96" s="142"/>
      <c r="H96" s="11" t="s">
        <v>763</v>
      </c>
      <c r="I96" s="14">
        <v>84.68</v>
      </c>
      <c r="J96" s="109">
        <f t="shared" si="1"/>
        <v>84.68</v>
      </c>
      <c r="K96" s="115"/>
    </row>
    <row r="97" spans="1:11" ht="24">
      <c r="A97" s="114"/>
      <c r="B97" s="107">
        <v>1</v>
      </c>
      <c r="C97" s="10" t="s">
        <v>764</v>
      </c>
      <c r="D97" s="118" t="s">
        <v>764</v>
      </c>
      <c r="E97" s="118"/>
      <c r="F97" s="141"/>
      <c r="G97" s="142"/>
      <c r="H97" s="11" t="s">
        <v>765</v>
      </c>
      <c r="I97" s="14">
        <v>108.13</v>
      </c>
      <c r="J97" s="109">
        <f t="shared" si="1"/>
        <v>108.13</v>
      </c>
      <c r="K97" s="115"/>
    </row>
    <row r="98" spans="1:11" ht="13.5" customHeight="1">
      <c r="A98" s="114"/>
      <c r="B98" s="107">
        <v>4</v>
      </c>
      <c r="C98" s="10" t="s">
        <v>766</v>
      </c>
      <c r="D98" s="118" t="s">
        <v>938</v>
      </c>
      <c r="E98" s="118" t="s">
        <v>614</v>
      </c>
      <c r="F98" s="141"/>
      <c r="G98" s="142"/>
      <c r="H98" s="11" t="s">
        <v>767</v>
      </c>
      <c r="I98" s="14">
        <v>19.25</v>
      </c>
      <c r="J98" s="109">
        <f t="shared" si="1"/>
        <v>77</v>
      </c>
      <c r="K98" s="115"/>
    </row>
    <row r="99" spans="1:11" ht="24">
      <c r="A99" s="114"/>
      <c r="B99" s="107">
        <v>2</v>
      </c>
      <c r="C99" s="10" t="s">
        <v>768</v>
      </c>
      <c r="D99" s="118" t="s">
        <v>939</v>
      </c>
      <c r="E99" s="118" t="s">
        <v>769</v>
      </c>
      <c r="F99" s="141"/>
      <c r="G99" s="142"/>
      <c r="H99" s="11" t="s">
        <v>770</v>
      </c>
      <c r="I99" s="14">
        <v>38.14</v>
      </c>
      <c r="J99" s="109">
        <f t="shared" si="1"/>
        <v>76.28</v>
      </c>
      <c r="K99" s="115"/>
    </row>
    <row r="100" spans="1:11">
      <c r="A100" s="114"/>
      <c r="B100" s="107">
        <v>2</v>
      </c>
      <c r="C100" s="10" t="s">
        <v>771</v>
      </c>
      <c r="D100" s="118" t="s">
        <v>940</v>
      </c>
      <c r="E100" s="118" t="s">
        <v>769</v>
      </c>
      <c r="F100" s="141"/>
      <c r="G100" s="142"/>
      <c r="H100" s="11" t="s">
        <v>772</v>
      </c>
      <c r="I100" s="14">
        <v>53.89</v>
      </c>
      <c r="J100" s="109">
        <f t="shared" si="1"/>
        <v>107.78</v>
      </c>
      <c r="K100" s="115"/>
    </row>
    <row r="101" spans="1:11">
      <c r="A101" s="114"/>
      <c r="B101" s="107">
        <v>8</v>
      </c>
      <c r="C101" s="10" t="s">
        <v>771</v>
      </c>
      <c r="D101" s="118" t="s">
        <v>941</v>
      </c>
      <c r="E101" s="118" t="s">
        <v>735</v>
      </c>
      <c r="F101" s="141"/>
      <c r="G101" s="142"/>
      <c r="H101" s="11" t="s">
        <v>772</v>
      </c>
      <c r="I101" s="14">
        <v>148.37</v>
      </c>
      <c r="J101" s="109">
        <f t="shared" si="1"/>
        <v>1186.96</v>
      </c>
      <c r="K101" s="121"/>
    </row>
    <row r="102" spans="1:11">
      <c r="A102" s="114"/>
      <c r="B102" s="107">
        <v>10</v>
      </c>
      <c r="C102" s="10" t="s">
        <v>771</v>
      </c>
      <c r="D102" s="118" t="s">
        <v>942</v>
      </c>
      <c r="E102" s="118" t="s">
        <v>773</v>
      </c>
      <c r="F102" s="141"/>
      <c r="G102" s="142"/>
      <c r="H102" s="11" t="s">
        <v>772</v>
      </c>
      <c r="I102" s="14">
        <v>171.11</v>
      </c>
      <c r="J102" s="109">
        <f t="shared" si="1"/>
        <v>1711.1000000000001</v>
      </c>
      <c r="K102" s="121"/>
    </row>
    <row r="103" spans="1:11">
      <c r="A103" s="114"/>
      <c r="B103" s="107">
        <v>4</v>
      </c>
      <c r="C103" s="10" t="s">
        <v>771</v>
      </c>
      <c r="D103" s="118" t="s">
        <v>943</v>
      </c>
      <c r="E103" s="118" t="s">
        <v>774</v>
      </c>
      <c r="F103" s="141"/>
      <c r="G103" s="142"/>
      <c r="H103" s="11" t="s">
        <v>772</v>
      </c>
      <c r="I103" s="14">
        <v>314.58</v>
      </c>
      <c r="J103" s="109">
        <f t="shared" si="1"/>
        <v>1258.32</v>
      </c>
      <c r="K103" s="121"/>
    </row>
    <row r="104" spans="1:11">
      <c r="A104" s="114"/>
      <c r="B104" s="107">
        <v>2</v>
      </c>
      <c r="C104" s="10" t="s">
        <v>771</v>
      </c>
      <c r="D104" s="118" t="s">
        <v>944</v>
      </c>
      <c r="E104" s="118" t="s">
        <v>775</v>
      </c>
      <c r="F104" s="141"/>
      <c r="G104" s="142"/>
      <c r="H104" s="11" t="s">
        <v>772</v>
      </c>
      <c r="I104" s="14">
        <v>59.14</v>
      </c>
      <c r="J104" s="109">
        <f t="shared" si="1"/>
        <v>118.28</v>
      </c>
      <c r="K104" s="115"/>
    </row>
    <row r="105" spans="1:11">
      <c r="A105" s="114"/>
      <c r="B105" s="107">
        <v>18</v>
      </c>
      <c r="C105" s="10" t="s">
        <v>771</v>
      </c>
      <c r="D105" s="118" t="s">
        <v>945</v>
      </c>
      <c r="E105" s="118" t="s">
        <v>776</v>
      </c>
      <c r="F105" s="141"/>
      <c r="G105" s="142"/>
      <c r="H105" s="11" t="s">
        <v>772</v>
      </c>
      <c r="I105" s="14">
        <v>67.89</v>
      </c>
      <c r="J105" s="109">
        <f t="shared" si="1"/>
        <v>1222.02</v>
      </c>
      <c r="K105" s="121"/>
    </row>
    <row r="106" spans="1:11">
      <c r="A106" s="114"/>
      <c r="B106" s="107">
        <v>2</v>
      </c>
      <c r="C106" s="10" t="s">
        <v>771</v>
      </c>
      <c r="D106" s="118" t="s">
        <v>946</v>
      </c>
      <c r="E106" s="118" t="s">
        <v>761</v>
      </c>
      <c r="F106" s="141"/>
      <c r="G106" s="142"/>
      <c r="H106" s="11" t="s">
        <v>772</v>
      </c>
      <c r="I106" s="14">
        <v>73.13</v>
      </c>
      <c r="J106" s="109">
        <f t="shared" si="1"/>
        <v>146.26</v>
      </c>
      <c r="K106" s="115"/>
    </row>
    <row r="107" spans="1:11">
      <c r="A107" s="114"/>
      <c r="B107" s="107">
        <v>2</v>
      </c>
      <c r="C107" s="10" t="s">
        <v>777</v>
      </c>
      <c r="D107" s="118" t="s">
        <v>947</v>
      </c>
      <c r="E107" s="118" t="s">
        <v>733</v>
      </c>
      <c r="F107" s="141" t="s">
        <v>273</v>
      </c>
      <c r="G107" s="142"/>
      <c r="H107" s="11" t="s">
        <v>778</v>
      </c>
      <c r="I107" s="14">
        <v>23.1</v>
      </c>
      <c r="J107" s="109">
        <f t="shared" si="1"/>
        <v>46.2</v>
      </c>
      <c r="K107" s="115"/>
    </row>
    <row r="108" spans="1:11" ht="24">
      <c r="A108" s="114"/>
      <c r="B108" s="107">
        <v>6</v>
      </c>
      <c r="C108" s="10" t="s">
        <v>779</v>
      </c>
      <c r="D108" s="118" t="s">
        <v>948</v>
      </c>
      <c r="E108" s="118" t="s">
        <v>722</v>
      </c>
      <c r="F108" s="141"/>
      <c r="G108" s="142"/>
      <c r="H108" s="11" t="s">
        <v>780</v>
      </c>
      <c r="I108" s="14">
        <v>52.14</v>
      </c>
      <c r="J108" s="109">
        <f t="shared" si="1"/>
        <v>312.84000000000003</v>
      </c>
      <c r="K108" s="115"/>
    </row>
    <row r="109" spans="1:11" ht="24">
      <c r="A109" s="114"/>
      <c r="B109" s="107">
        <v>6</v>
      </c>
      <c r="C109" s="10" t="s">
        <v>779</v>
      </c>
      <c r="D109" s="118" t="s">
        <v>949</v>
      </c>
      <c r="E109" s="118" t="s">
        <v>731</v>
      </c>
      <c r="F109" s="141"/>
      <c r="G109" s="142"/>
      <c r="H109" s="11" t="s">
        <v>780</v>
      </c>
      <c r="I109" s="14">
        <v>57.39</v>
      </c>
      <c r="J109" s="109">
        <f t="shared" si="1"/>
        <v>344.34000000000003</v>
      </c>
      <c r="K109" s="115"/>
    </row>
    <row r="110" spans="1:11" ht="24">
      <c r="A110" s="114"/>
      <c r="B110" s="107">
        <v>8</v>
      </c>
      <c r="C110" s="10" t="s">
        <v>781</v>
      </c>
      <c r="D110" s="118" t="s">
        <v>950</v>
      </c>
      <c r="E110" s="118" t="s">
        <v>727</v>
      </c>
      <c r="F110" s="141"/>
      <c r="G110" s="142"/>
      <c r="H110" s="11" t="s">
        <v>782</v>
      </c>
      <c r="I110" s="14">
        <v>52.14</v>
      </c>
      <c r="J110" s="109">
        <f t="shared" si="1"/>
        <v>417.12</v>
      </c>
      <c r="K110" s="115"/>
    </row>
    <row r="111" spans="1:11" ht="24">
      <c r="A111" s="114"/>
      <c r="B111" s="107">
        <v>12</v>
      </c>
      <c r="C111" s="10" t="s">
        <v>781</v>
      </c>
      <c r="D111" s="118" t="s">
        <v>951</v>
      </c>
      <c r="E111" s="118" t="s">
        <v>728</v>
      </c>
      <c r="F111" s="141"/>
      <c r="G111" s="142"/>
      <c r="H111" s="11" t="s">
        <v>782</v>
      </c>
      <c r="I111" s="14">
        <v>55.64</v>
      </c>
      <c r="J111" s="109">
        <f t="shared" si="1"/>
        <v>667.68000000000006</v>
      </c>
      <c r="K111" s="115"/>
    </row>
    <row r="112" spans="1:11" ht="24">
      <c r="A112" s="114"/>
      <c r="B112" s="107">
        <v>10</v>
      </c>
      <c r="C112" s="10" t="s">
        <v>781</v>
      </c>
      <c r="D112" s="118" t="s">
        <v>952</v>
      </c>
      <c r="E112" s="118" t="s">
        <v>731</v>
      </c>
      <c r="F112" s="141"/>
      <c r="G112" s="142"/>
      <c r="H112" s="11" t="s">
        <v>782</v>
      </c>
      <c r="I112" s="14">
        <v>76.63</v>
      </c>
      <c r="J112" s="109">
        <f t="shared" si="1"/>
        <v>766.3</v>
      </c>
      <c r="K112" s="115"/>
    </row>
    <row r="113" spans="1:11">
      <c r="A113" s="114"/>
      <c r="B113" s="107">
        <v>2</v>
      </c>
      <c r="C113" s="10" t="s">
        <v>783</v>
      </c>
      <c r="D113" s="118" t="s">
        <v>953</v>
      </c>
      <c r="E113" s="118" t="s">
        <v>727</v>
      </c>
      <c r="F113" s="141"/>
      <c r="G113" s="142"/>
      <c r="H113" s="11" t="s">
        <v>784</v>
      </c>
      <c r="I113" s="14">
        <v>15.4</v>
      </c>
      <c r="J113" s="109">
        <f t="shared" si="1"/>
        <v>30.8</v>
      </c>
      <c r="K113" s="115"/>
    </row>
    <row r="114" spans="1:11">
      <c r="A114" s="114"/>
      <c r="B114" s="107">
        <v>2</v>
      </c>
      <c r="C114" s="10" t="s">
        <v>783</v>
      </c>
      <c r="D114" s="118" t="s">
        <v>954</v>
      </c>
      <c r="E114" s="118" t="s">
        <v>728</v>
      </c>
      <c r="F114" s="141"/>
      <c r="G114" s="142"/>
      <c r="H114" s="11" t="s">
        <v>784</v>
      </c>
      <c r="I114" s="14">
        <v>18.899999999999999</v>
      </c>
      <c r="J114" s="109">
        <f t="shared" si="1"/>
        <v>37.799999999999997</v>
      </c>
      <c r="K114" s="115"/>
    </row>
    <row r="115" spans="1:11">
      <c r="A115" s="114"/>
      <c r="B115" s="107">
        <v>2</v>
      </c>
      <c r="C115" s="10" t="s">
        <v>783</v>
      </c>
      <c r="D115" s="118" t="s">
        <v>955</v>
      </c>
      <c r="E115" s="118" t="s">
        <v>717</v>
      </c>
      <c r="F115" s="141"/>
      <c r="G115" s="142"/>
      <c r="H115" s="11" t="s">
        <v>784</v>
      </c>
      <c r="I115" s="14">
        <v>23.1</v>
      </c>
      <c r="J115" s="109">
        <f t="shared" si="1"/>
        <v>46.2</v>
      </c>
      <c r="K115" s="115"/>
    </row>
    <row r="116" spans="1:11">
      <c r="A116" s="114"/>
      <c r="B116" s="107">
        <v>2</v>
      </c>
      <c r="C116" s="10" t="s">
        <v>783</v>
      </c>
      <c r="D116" s="118" t="s">
        <v>956</v>
      </c>
      <c r="E116" s="118" t="s">
        <v>733</v>
      </c>
      <c r="F116" s="141"/>
      <c r="G116" s="142"/>
      <c r="H116" s="11" t="s">
        <v>784</v>
      </c>
      <c r="I116" s="14">
        <v>104.63</v>
      </c>
      <c r="J116" s="109">
        <f t="shared" si="1"/>
        <v>209.26</v>
      </c>
      <c r="K116" s="115"/>
    </row>
    <row r="117" spans="1:11">
      <c r="A117" s="114"/>
      <c r="B117" s="107">
        <v>2</v>
      </c>
      <c r="C117" s="10" t="s">
        <v>785</v>
      </c>
      <c r="D117" s="118" t="s">
        <v>957</v>
      </c>
      <c r="E117" s="118" t="s">
        <v>722</v>
      </c>
      <c r="F117" s="141"/>
      <c r="G117" s="142"/>
      <c r="H117" s="11" t="s">
        <v>786</v>
      </c>
      <c r="I117" s="14">
        <v>39.89</v>
      </c>
      <c r="J117" s="109">
        <f t="shared" si="1"/>
        <v>79.78</v>
      </c>
      <c r="K117" s="115"/>
    </row>
    <row r="118" spans="1:11">
      <c r="A118" s="114"/>
      <c r="B118" s="107">
        <v>2</v>
      </c>
      <c r="C118" s="10" t="s">
        <v>787</v>
      </c>
      <c r="D118" s="118" t="s">
        <v>958</v>
      </c>
      <c r="E118" s="118" t="s">
        <v>788</v>
      </c>
      <c r="F118" s="141" t="s">
        <v>673</v>
      </c>
      <c r="G118" s="142"/>
      <c r="H118" s="11" t="s">
        <v>789</v>
      </c>
      <c r="I118" s="14">
        <v>80.13</v>
      </c>
      <c r="J118" s="109">
        <f t="shared" si="1"/>
        <v>160.26</v>
      </c>
      <c r="K118" s="115"/>
    </row>
    <row r="119" spans="1:11">
      <c r="A119" s="114"/>
      <c r="B119" s="107">
        <v>2</v>
      </c>
      <c r="C119" s="10" t="s">
        <v>787</v>
      </c>
      <c r="D119" s="118" t="s">
        <v>959</v>
      </c>
      <c r="E119" s="118" t="s">
        <v>725</v>
      </c>
      <c r="F119" s="141" t="s">
        <v>673</v>
      </c>
      <c r="G119" s="142"/>
      <c r="H119" s="11" t="s">
        <v>789</v>
      </c>
      <c r="I119" s="14">
        <v>80.13</v>
      </c>
      <c r="J119" s="109">
        <f t="shared" si="1"/>
        <v>160.26</v>
      </c>
      <c r="K119" s="115"/>
    </row>
    <row r="120" spans="1:11">
      <c r="A120" s="114"/>
      <c r="B120" s="107">
        <v>2</v>
      </c>
      <c r="C120" s="10" t="s">
        <v>787</v>
      </c>
      <c r="D120" s="118" t="s">
        <v>960</v>
      </c>
      <c r="E120" s="118" t="s">
        <v>721</v>
      </c>
      <c r="F120" s="141" t="s">
        <v>673</v>
      </c>
      <c r="G120" s="142"/>
      <c r="H120" s="11" t="s">
        <v>789</v>
      </c>
      <c r="I120" s="14">
        <v>101.13</v>
      </c>
      <c r="J120" s="109">
        <f t="shared" si="1"/>
        <v>202.26</v>
      </c>
      <c r="K120" s="115"/>
    </row>
    <row r="121" spans="1:11">
      <c r="A121" s="114"/>
      <c r="B121" s="107">
        <v>4</v>
      </c>
      <c r="C121" s="10" t="s">
        <v>787</v>
      </c>
      <c r="D121" s="118" t="s">
        <v>961</v>
      </c>
      <c r="E121" s="118" t="s">
        <v>731</v>
      </c>
      <c r="F121" s="141" t="s">
        <v>273</v>
      </c>
      <c r="G121" s="142"/>
      <c r="H121" s="11" t="s">
        <v>789</v>
      </c>
      <c r="I121" s="14">
        <v>116.87</v>
      </c>
      <c r="J121" s="109">
        <f t="shared" si="1"/>
        <v>467.48</v>
      </c>
      <c r="K121" s="115"/>
    </row>
    <row r="122" spans="1:11">
      <c r="A122" s="114"/>
      <c r="B122" s="107">
        <v>2</v>
      </c>
      <c r="C122" s="10" t="s">
        <v>787</v>
      </c>
      <c r="D122" s="118" t="s">
        <v>962</v>
      </c>
      <c r="E122" s="118" t="s">
        <v>735</v>
      </c>
      <c r="F122" s="141" t="s">
        <v>273</v>
      </c>
      <c r="G122" s="142"/>
      <c r="H122" s="11" t="s">
        <v>789</v>
      </c>
      <c r="I122" s="14">
        <v>218.35</v>
      </c>
      <c r="J122" s="109">
        <f t="shared" si="1"/>
        <v>436.7</v>
      </c>
      <c r="K122" s="115"/>
    </row>
    <row r="123" spans="1:11">
      <c r="A123" s="114"/>
      <c r="B123" s="107">
        <v>2</v>
      </c>
      <c r="C123" s="10" t="s">
        <v>787</v>
      </c>
      <c r="D123" s="118" t="s">
        <v>963</v>
      </c>
      <c r="E123" s="118" t="s">
        <v>790</v>
      </c>
      <c r="F123" s="141" t="s">
        <v>273</v>
      </c>
      <c r="G123" s="142"/>
      <c r="H123" s="11" t="s">
        <v>789</v>
      </c>
      <c r="I123" s="14">
        <v>349.58</v>
      </c>
      <c r="J123" s="109">
        <f t="shared" si="1"/>
        <v>699.16</v>
      </c>
      <c r="K123" s="115"/>
    </row>
    <row r="124" spans="1:11">
      <c r="A124" s="114"/>
      <c r="B124" s="107">
        <v>2</v>
      </c>
      <c r="C124" s="10" t="s">
        <v>787</v>
      </c>
      <c r="D124" s="118" t="s">
        <v>964</v>
      </c>
      <c r="E124" s="118" t="s">
        <v>774</v>
      </c>
      <c r="F124" s="141" t="s">
        <v>273</v>
      </c>
      <c r="G124" s="142"/>
      <c r="H124" s="11" t="s">
        <v>789</v>
      </c>
      <c r="I124" s="14">
        <v>384.57</v>
      </c>
      <c r="J124" s="109">
        <f t="shared" si="1"/>
        <v>769.14</v>
      </c>
      <c r="K124" s="115"/>
    </row>
    <row r="125" spans="1:11">
      <c r="A125" s="114"/>
      <c r="B125" s="107">
        <v>2</v>
      </c>
      <c r="C125" s="10" t="s">
        <v>787</v>
      </c>
      <c r="D125" s="118" t="s">
        <v>965</v>
      </c>
      <c r="E125" s="118" t="s">
        <v>791</v>
      </c>
      <c r="F125" s="141" t="s">
        <v>273</v>
      </c>
      <c r="G125" s="142"/>
      <c r="H125" s="11" t="s">
        <v>789</v>
      </c>
      <c r="I125" s="14">
        <v>486.05</v>
      </c>
      <c r="J125" s="109">
        <f t="shared" si="1"/>
        <v>972.1</v>
      </c>
      <c r="K125" s="115"/>
    </row>
    <row r="126" spans="1:11">
      <c r="A126" s="114"/>
      <c r="B126" s="107">
        <v>2</v>
      </c>
      <c r="C126" s="10" t="s">
        <v>787</v>
      </c>
      <c r="D126" s="118" t="s">
        <v>966</v>
      </c>
      <c r="E126" s="118" t="s">
        <v>775</v>
      </c>
      <c r="F126" s="141" t="s">
        <v>273</v>
      </c>
      <c r="G126" s="142"/>
      <c r="H126" s="11" t="s">
        <v>789</v>
      </c>
      <c r="I126" s="14">
        <v>104.63</v>
      </c>
      <c r="J126" s="109">
        <f t="shared" si="1"/>
        <v>209.26</v>
      </c>
      <c r="K126" s="115"/>
    </row>
    <row r="127" spans="1:11">
      <c r="A127" s="114"/>
      <c r="B127" s="107">
        <v>6</v>
      </c>
      <c r="C127" s="10" t="s">
        <v>787</v>
      </c>
      <c r="D127" s="118" t="s">
        <v>967</v>
      </c>
      <c r="E127" s="118" t="s">
        <v>776</v>
      </c>
      <c r="F127" s="141" t="s">
        <v>273</v>
      </c>
      <c r="G127" s="142"/>
      <c r="H127" s="11" t="s">
        <v>789</v>
      </c>
      <c r="I127" s="14">
        <v>111.63</v>
      </c>
      <c r="J127" s="109">
        <f t="shared" si="1"/>
        <v>669.78</v>
      </c>
      <c r="K127" s="115"/>
    </row>
    <row r="128" spans="1:11">
      <c r="A128" s="114"/>
      <c r="B128" s="107">
        <v>2</v>
      </c>
      <c r="C128" s="10" t="s">
        <v>787</v>
      </c>
      <c r="D128" s="118" t="s">
        <v>968</v>
      </c>
      <c r="E128" s="118" t="s">
        <v>761</v>
      </c>
      <c r="F128" s="141" t="s">
        <v>273</v>
      </c>
      <c r="G128" s="142"/>
      <c r="H128" s="11" t="s">
        <v>789</v>
      </c>
      <c r="I128" s="14">
        <v>123.87</v>
      </c>
      <c r="J128" s="109">
        <f t="shared" si="1"/>
        <v>247.74</v>
      </c>
      <c r="K128" s="115"/>
    </row>
    <row r="129" spans="1:11">
      <c r="A129" s="114"/>
      <c r="B129" s="107">
        <v>2</v>
      </c>
      <c r="C129" s="10" t="s">
        <v>787</v>
      </c>
      <c r="D129" s="118" t="s">
        <v>968</v>
      </c>
      <c r="E129" s="118" t="s">
        <v>761</v>
      </c>
      <c r="F129" s="141" t="s">
        <v>673</v>
      </c>
      <c r="G129" s="142"/>
      <c r="H129" s="11" t="s">
        <v>789</v>
      </c>
      <c r="I129" s="14">
        <v>123.87</v>
      </c>
      <c r="J129" s="109">
        <f t="shared" si="1"/>
        <v>247.74</v>
      </c>
      <c r="K129" s="115"/>
    </row>
    <row r="130" spans="1:11">
      <c r="A130" s="114"/>
      <c r="B130" s="107">
        <v>2</v>
      </c>
      <c r="C130" s="10" t="s">
        <v>787</v>
      </c>
      <c r="D130" s="118" t="s">
        <v>968</v>
      </c>
      <c r="E130" s="118" t="s">
        <v>761</v>
      </c>
      <c r="F130" s="141" t="s">
        <v>271</v>
      </c>
      <c r="G130" s="142"/>
      <c r="H130" s="11" t="s">
        <v>789</v>
      </c>
      <c r="I130" s="14">
        <v>123.87</v>
      </c>
      <c r="J130" s="109">
        <f t="shared" si="1"/>
        <v>247.74</v>
      </c>
      <c r="K130" s="115"/>
    </row>
    <row r="131" spans="1:11" ht="24">
      <c r="A131" s="114"/>
      <c r="B131" s="107">
        <v>2</v>
      </c>
      <c r="C131" s="10" t="s">
        <v>792</v>
      </c>
      <c r="D131" s="118" t="s">
        <v>969</v>
      </c>
      <c r="E131" s="118" t="s">
        <v>723</v>
      </c>
      <c r="F131" s="141"/>
      <c r="G131" s="142"/>
      <c r="H131" s="11" t="s">
        <v>793</v>
      </c>
      <c r="I131" s="14">
        <v>78.38</v>
      </c>
      <c r="J131" s="109">
        <f t="shared" si="1"/>
        <v>156.76</v>
      </c>
      <c r="K131" s="115"/>
    </row>
    <row r="132" spans="1:11">
      <c r="A132" s="114"/>
      <c r="B132" s="107">
        <v>4</v>
      </c>
      <c r="C132" s="10" t="s">
        <v>794</v>
      </c>
      <c r="D132" s="118" t="s">
        <v>970</v>
      </c>
      <c r="E132" s="118" t="s">
        <v>717</v>
      </c>
      <c r="F132" s="141" t="s">
        <v>273</v>
      </c>
      <c r="G132" s="142"/>
      <c r="H132" s="11" t="s">
        <v>778</v>
      </c>
      <c r="I132" s="14">
        <v>13.3</v>
      </c>
      <c r="J132" s="109">
        <f t="shared" si="1"/>
        <v>53.2</v>
      </c>
      <c r="K132" s="115"/>
    </row>
    <row r="133" spans="1:11">
      <c r="A133" s="114"/>
      <c r="B133" s="107">
        <v>2</v>
      </c>
      <c r="C133" s="10" t="s">
        <v>794</v>
      </c>
      <c r="D133" s="118" t="s">
        <v>971</v>
      </c>
      <c r="E133" s="118" t="s">
        <v>721</v>
      </c>
      <c r="F133" s="141" t="s">
        <v>273</v>
      </c>
      <c r="G133" s="142"/>
      <c r="H133" s="11" t="s">
        <v>778</v>
      </c>
      <c r="I133" s="14">
        <v>14.7</v>
      </c>
      <c r="J133" s="109">
        <f t="shared" si="1"/>
        <v>29.4</v>
      </c>
      <c r="K133" s="115"/>
    </row>
    <row r="134" spans="1:11">
      <c r="A134" s="114"/>
      <c r="B134" s="107">
        <v>2</v>
      </c>
      <c r="C134" s="10" t="s">
        <v>794</v>
      </c>
      <c r="D134" s="118" t="s">
        <v>972</v>
      </c>
      <c r="E134" s="118" t="s">
        <v>722</v>
      </c>
      <c r="F134" s="141" t="s">
        <v>273</v>
      </c>
      <c r="G134" s="142"/>
      <c r="H134" s="11" t="s">
        <v>778</v>
      </c>
      <c r="I134" s="14">
        <v>16.8</v>
      </c>
      <c r="J134" s="109">
        <f t="shared" si="1"/>
        <v>33.6</v>
      </c>
      <c r="K134" s="115"/>
    </row>
    <row r="135" spans="1:11">
      <c r="A135" s="114"/>
      <c r="B135" s="107">
        <v>2</v>
      </c>
      <c r="C135" s="10" t="s">
        <v>794</v>
      </c>
      <c r="D135" s="118" t="s">
        <v>973</v>
      </c>
      <c r="E135" s="118" t="s">
        <v>731</v>
      </c>
      <c r="F135" s="141" t="s">
        <v>273</v>
      </c>
      <c r="G135" s="142"/>
      <c r="H135" s="11" t="s">
        <v>778</v>
      </c>
      <c r="I135" s="14">
        <v>18.2</v>
      </c>
      <c r="J135" s="109">
        <f t="shared" si="1"/>
        <v>36.4</v>
      </c>
      <c r="K135" s="115"/>
    </row>
    <row r="136" spans="1:11">
      <c r="A136" s="114"/>
      <c r="B136" s="107">
        <v>2</v>
      </c>
      <c r="C136" s="10" t="s">
        <v>794</v>
      </c>
      <c r="D136" s="118" t="s">
        <v>974</v>
      </c>
      <c r="E136" s="118" t="s">
        <v>732</v>
      </c>
      <c r="F136" s="141" t="s">
        <v>273</v>
      </c>
      <c r="G136" s="142"/>
      <c r="H136" s="11" t="s">
        <v>778</v>
      </c>
      <c r="I136" s="14">
        <v>21.7</v>
      </c>
      <c r="J136" s="109">
        <f t="shared" si="1"/>
        <v>43.4</v>
      </c>
      <c r="K136" s="115"/>
    </row>
    <row r="137" spans="1:11">
      <c r="A137" s="114"/>
      <c r="B137" s="107">
        <v>14</v>
      </c>
      <c r="C137" s="10" t="s">
        <v>794</v>
      </c>
      <c r="D137" s="118" t="s">
        <v>975</v>
      </c>
      <c r="E137" s="118" t="s">
        <v>751</v>
      </c>
      <c r="F137" s="141" t="s">
        <v>273</v>
      </c>
      <c r="G137" s="142"/>
      <c r="H137" s="11" t="s">
        <v>778</v>
      </c>
      <c r="I137" s="14">
        <v>27.64</v>
      </c>
      <c r="J137" s="109">
        <f t="shared" si="1"/>
        <v>386.96000000000004</v>
      </c>
      <c r="K137" s="115"/>
    </row>
    <row r="138" spans="1:11" ht="36">
      <c r="A138" s="114"/>
      <c r="B138" s="107">
        <v>2</v>
      </c>
      <c r="C138" s="10" t="s">
        <v>795</v>
      </c>
      <c r="D138" s="118" t="s">
        <v>976</v>
      </c>
      <c r="E138" s="118" t="s">
        <v>717</v>
      </c>
      <c r="F138" s="141" t="s">
        <v>107</v>
      </c>
      <c r="G138" s="142"/>
      <c r="H138" s="11" t="s">
        <v>796</v>
      </c>
      <c r="I138" s="14">
        <v>114.08</v>
      </c>
      <c r="J138" s="109">
        <f t="shared" si="1"/>
        <v>228.16</v>
      </c>
      <c r="K138" s="115"/>
    </row>
    <row r="139" spans="1:11" ht="24">
      <c r="A139" s="114"/>
      <c r="B139" s="107">
        <v>16</v>
      </c>
      <c r="C139" s="10" t="s">
        <v>797</v>
      </c>
      <c r="D139" s="118" t="s">
        <v>977</v>
      </c>
      <c r="E139" s="118" t="s">
        <v>733</v>
      </c>
      <c r="F139" s="141"/>
      <c r="G139" s="142"/>
      <c r="H139" s="11" t="s">
        <v>798</v>
      </c>
      <c r="I139" s="14">
        <v>92.38</v>
      </c>
      <c r="J139" s="109">
        <f t="shared" si="1"/>
        <v>1478.08</v>
      </c>
      <c r="K139" s="121"/>
    </row>
    <row r="140" spans="1:11" ht="24">
      <c r="A140" s="114"/>
      <c r="B140" s="107">
        <v>2</v>
      </c>
      <c r="C140" s="10" t="s">
        <v>797</v>
      </c>
      <c r="D140" s="118" t="s">
        <v>978</v>
      </c>
      <c r="E140" s="118" t="s">
        <v>746</v>
      </c>
      <c r="F140" s="141"/>
      <c r="G140" s="142"/>
      <c r="H140" s="11" t="s">
        <v>798</v>
      </c>
      <c r="I140" s="14">
        <v>99.38</v>
      </c>
      <c r="J140" s="109">
        <f t="shared" si="1"/>
        <v>198.76</v>
      </c>
      <c r="K140" s="115"/>
    </row>
    <row r="141" spans="1:11" ht="24">
      <c r="A141" s="114"/>
      <c r="B141" s="107">
        <v>2</v>
      </c>
      <c r="C141" s="10" t="s">
        <v>797</v>
      </c>
      <c r="D141" s="118" t="s">
        <v>979</v>
      </c>
      <c r="E141" s="118" t="s">
        <v>751</v>
      </c>
      <c r="F141" s="141"/>
      <c r="G141" s="142"/>
      <c r="H141" s="11" t="s">
        <v>798</v>
      </c>
      <c r="I141" s="14">
        <v>116.87</v>
      </c>
      <c r="J141" s="109">
        <f t="shared" si="1"/>
        <v>233.74</v>
      </c>
      <c r="K141" s="115"/>
    </row>
    <row r="142" spans="1:11" ht="24">
      <c r="A142" s="114"/>
      <c r="B142" s="107">
        <v>2</v>
      </c>
      <c r="C142" s="10" t="s">
        <v>799</v>
      </c>
      <c r="D142" s="118" t="s">
        <v>980</v>
      </c>
      <c r="E142" s="118" t="s">
        <v>717</v>
      </c>
      <c r="F142" s="141" t="s">
        <v>720</v>
      </c>
      <c r="G142" s="142"/>
      <c r="H142" s="11" t="s">
        <v>800</v>
      </c>
      <c r="I142" s="14">
        <v>15.05</v>
      </c>
      <c r="J142" s="109">
        <f t="shared" si="1"/>
        <v>30.1</v>
      </c>
      <c r="K142" s="115"/>
    </row>
    <row r="143" spans="1:11">
      <c r="A143" s="114"/>
      <c r="B143" s="107">
        <v>2</v>
      </c>
      <c r="C143" s="10" t="s">
        <v>801</v>
      </c>
      <c r="D143" s="118" t="s">
        <v>981</v>
      </c>
      <c r="E143" s="118" t="s">
        <v>298</v>
      </c>
      <c r="F143" s="141"/>
      <c r="G143" s="142"/>
      <c r="H143" s="11" t="s">
        <v>802</v>
      </c>
      <c r="I143" s="14">
        <v>13.65</v>
      </c>
      <c r="J143" s="109">
        <f t="shared" si="1"/>
        <v>27.3</v>
      </c>
      <c r="K143" s="115"/>
    </row>
    <row r="144" spans="1:11">
      <c r="A144" s="114"/>
      <c r="B144" s="107">
        <v>2</v>
      </c>
      <c r="C144" s="10" t="s">
        <v>803</v>
      </c>
      <c r="D144" s="118" t="s">
        <v>982</v>
      </c>
      <c r="E144" s="118" t="s">
        <v>722</v>
      </c>
      <c r="F144" s="141"/>
      <c r="G144" s="142"/>
      <c r="H144" s="11" t="s">
        <v>804</v>
      </c>
      <c r="I144" s="14">
        <v>66.14</v>
      </c>
      <c r="J144" s="109">
        <f t="shared" si="1"/>
        <v>132.28</v>
      </c>
      <c r="K144" s="115"/>
    </row>
    <row r="145" spans="1:11">
      <c r="A145" s="114"/>
      <c r="B145" s="107">
        <v>2</v>
      </c>
      <c r="C145" s="10" t="s">
        <v>805</v>
      </c>
      <c r="D145" s="118" t="s">
        <v>983</v>
      </c>
      <c r="E145" s="118" t="s">
        <v>717</v>
      </c>
      <c r="F145" s="141"/>
      <c r="G145" s="142"/>
      <c r="H145" s="11" t="s">
        <v>806</v>
      </c>
      <c r="I145" s="14">
        <v>59.14</v>
      </c>
      <c r="J145" s="109">
        <f t="shared" si="1"/>
        <v>118.28</v>
      </c>
      <c r="K145" s="115"/>
    </row>
    <row r="146" spans="1:11">
      <c r="A146" s="114"/>
      <c r="B146" s="107">
        <v>8</v>
      </c>
      <c r="C146" s="10" t="s">
        <v>805</v>
      </c>
      <c r="D146" s="118" t="s">
        <v>984</v>
      </c>
      <c r="E146" s="118" t="s">
        <v>721</v>
      </c>
      <c r="F146" s="141"/>
      <c r="G146" s="142"/>
      <c r="H146" s="11" t="s">
        <v>806</v>
      </c>
      <c r="I146" s="14">
        <v>62.64</v>
      </c>
      <c r="J146" s="109">
        <f t="shared" si="1"/>
        <v>501.12</v>
      </c>
      <c r="K146" s="115"/>
    </row>
    <row r="147" spans="1:11">
      <c r="A147" s="114"/>
      <c r="B147" s="107">
        <v>2</v>
      </c>
      <c r="C147" s="10" t="s">
        <v>805</v>
      </c>
      <c r="D147" s="118" t="s">
        <v>985</v>
      </c>
      <c r="E147" s="118" t="s">
        <v>731</v>
      </c>
      <c r="F147" s="141"/>
      <c r="G147" s="142"/>
      <c r="H147" s="11" t="s">
        <v>806</v>
      </c>
      <c r="I147" s="14">
        <v>69.64</v>
      </c>
      <c r="J147" s="109">
        <f t="shared" si="1"/>
        <v>139.28</v>
      </c>
      <c r="K147" s="115"/>
    </row>
    <row r="148" spans="1:11">
      <c r="A148" s="114"/>
      <c r="B148" s="107">
        <v>4</v>
      </c>
      <c r="C148" s="10" t="s">
        <v>807</v>
      </c>
      <c r="D148" s="118" t="s">
        <v>986</v>
      </c>
      <c r="E148" s="118" t="s">
        <v>298</v>
      </c>
      <c r="F148" s="141" t="s">
        <v>273</v>
      </c>
      <c r="G148" s="142"/>
      <c r="H148" s="11" t="s">
        <v>808</v>
      </c>
      <c r="I148" s="14">
        <v>22.4</v>
      </c>
      <c r="J148" s="109">
        <f t="shared" si="1"/>
        <v>89.6</v>
      </c>
      <c r="K148" s="115"/>
    </row>
    <row r="149" spans="1:11">
      <c r="A149" s="114"/>
      <c r="B149" s="107">
        <v>2</v>
      </c>
      <c r="C149" s="10" t="s">
        <v>807</v>
      </c>
      <c r="D149" s="118" t="s">
        <v>987</v>
      </c>
      <c r="E149" s="118" t="s">
        <v>314</v>
      </c>
      <c r="F149" s="141" t="s">
        <v>673</v>
      </c>
      <c r="G149" s="142"/>
      <c r="H149" s="11" t="s">
        <v>808</v>
      </c>
      <c r="I149" s="14">
        <v>25.89</v>
      </c>
      <c r="J149" s="109">
        <f t="shared" si="1"/>
        <v>51.78</v>
      </c>
      <c r="K149" s="115"/>
    </row>
    <row r="150" spans="1:11">
      <c r="A150" s="114"/>
      <c r="B150" s="107">
        <v>2</v>
      </c>
      <c r="C150" s="10" t="s">
        <v>807</v>
      </c>
      <c r="D150" s="118" t="s">
        <v>988</v>
      </c>
      <c r="E150" s="118" t="s">
        <v>701</v>
      </c>
      <c r="F150" s="141" t="s">
        <v>273</v>
      </c>
      <c r="G150" s="142"/>
      <c r="H150" s="11" t="s">
        <v>808</v>
      </c>
      <c r="I150" s="14">
        <v>27.64</v>
      </c>
      <c r="J150" s="109">
        <f t="shared" ref="J150:J213" si="2">I150*B150</f>
        <v>55.28</v>
      </c>
      <c r="K150" s="115"/>
    </row>
    <row r="151" spans="1:11">
      <c r="A151" s="114"/>
      <c r="B151" s="107">
        <v>4</v>
      </c>
      <c r="C151" s="10" t="s">
        <v>807</v>
      </c>
      <c r="D151" s="118" t="s">
        <v>988</v>
      </c>
      <c r="E151" s="118" t="s">
        <v>701</v>
      </c>
      <c r="F151" s="141" t="s">
        <v>673</v>
      </c>
      <c r="G151" s="142"/>
      <c r="H151" s="11" t="s">
        <v>808</v>
      </c>
      <c r="I151" s="14">
        <v>27.64</v>
      </c>
      <c r="J151" s="109">
        <f t="shared" si="2"/>
        <v>110.56</v>
      </c>
      <c r="K151" s="115"/>
    </row>
    <row r="152" spans="1:11">
      <c r="A152" s="114"/>
      <c r="B152" s="107">
        <v>2</v>
      </c>
      <c r="C152" s="10" t="s">
        <v>809</v>
      </c>
      <c r="D152" s="118" t="s">
        <v>809</v>
      </c>
      <c r="E152" s="118" t="s">
        <v>294</v>
      </c>
      <c r="F152" s="141" t="s">
        <v>730</v>
      </c>
      <c r="G152" s="142"/>
      <c r="H152" s="11" t="s">
        <v>810</v>
      </c>
      <c r="I152" s="14">
        <v>11.9</v>
      </c>
      <c r="J152" s="109">
        <f t="shared" si="2"/>
        <v>23.8</v>
      </c>
      <c r="K152" s="115"/>
    </row>
    <row r="153" spans="1:11">
      <c r="A153" s="114"/>
      <c r="B153" s="107">
        <v>4</v>
      </c>
      <c r="C153" s="10" t="s">
        <v>811</v>
      </c>
      <c r="D153" s="118" t="s">
        <v>811</v>
      </c>
      <c r="E153" s="118" t="s">
        <v>294</v>
      </c>
      <c r="F153" s="141" t="s">
        <v>273</v>
      </c>
      <c r="G153" s="142"/>
      <c r="H153" s="11" t="s">
        <v>812</v>
      </c>
      <c r="I153" s="14">
        <v>11.9</v>
      </c>
      <c r="J153" s="109">
        <f t="shared" si="2"/>
        <v>47.6</v>
      </c>
      <c r="K153" s="115"/>
    </row>
    <row r="154" spans="1:11">
      <c r="A154" s="114"/>
      <c r="B154" s="107">
        <v>2</v>
      </c>
      <c r="C154" s="10" t="s">
        <v>811</v>
      </c>
      <c r="D154" s="118" t="s">
        <v>811</v>
      </c>
      <c r="E154" s="118" t="s">
        <v>294</v>
      </c>
      <c r="F154" s="141" t="s">
        <v>583</v>
      </c>
      <c r="G154" s="142"/>
      <c r="H154" s="11" t="s">
        <v>812</v>
      </c>
      <c r="I154" s="14">
        <v>11.9</v>
      </c>
      <c r="J154" s="109">
        <f t="shared" si="2"/>
        <v>23.8</v>
      </c>
      <c r="K154" s="115"/>
    </row>
    <row r="155" spans="1:11">
      <c r="A155" s="114"/>
      <c r="B155" s="107">
        <v>2</v>
      </c>
      <c r="C155" s="10" t="s">
        <v>811</v>
      </c>
      <c r="D155" s="118" t="s">
        <v>811</v>
      </c>
      <c r="E155" s="118" t="s">
        <v>294</v>
      </c>
      <c r="F155" s="141" t="s">
        <v>484</v>
      </c>
      <c r="G155" s="142"/>
      <c r="H155" s="11" t="s">
        <v>812</v>
      </c>
      <c r="I155" s="14">
        <v>11.9</v>
      </c>
      <c r="J155" s="109">
        <f t="shared" si="2"/>
        <v>23.8</v>
      </c>
      <c r="K155" s="115"/>
    </row>
    <row r="156" spans="1:11">
      <c r="A156" s="114"/>
      <c r="B156" s="107">
        <v>4</v>
      </c>
      <c r="C156" s="10" t="s">
        <v>811</v>
      </c>
      <c r="D156" s="118" t="s">
        <v>811</v>
      </c>
      <c r="E156" s="118" t="s">
        <v>294</v>
      </c>
      <c r="F156" s="141" t="s">
        <v>718</v>
      </c>
      <c r="G156" s="142"/>
      <c r="H156" s="11" t="s">
        <v>812</v>
      </c>
      <c r="I156" s="14">
        <v>11.9</v>
      </c>
      <c r="J156" s="109">
        <f t="shared" si="2"/>
        <v>47.6</v>
      </c>
      <c r="K156" s="115"/>
    </row>
    <row r="157" spans="1:11">
      <c r="A157" s="114"/>
      <c r="B157" s="107">
        <v>2</v>
      </c>
      <c r="C157" s="10" t="s">
        <v>811</v>
      </c>
      <c r="D157" s="118" t="s">
        <v>811</v>
      </c>
      <c r="E157" s="118" t="s">
        <v>294</v>
      </c>
      <c r="F157" s="141" t="s">
        <v>720</v>
      </c>
      <c r="G157" s="142"/>
      <c r="H157" s="11" t="s">
        <v>812</v>
      </c>
      <c r="I157" s="14">
        <v>11.9</v>
      </c>
      <c r="J157" s="109">
        <f t="shared" si="2"/>
        <v>23.8</v>
      </c>
      <c r="K157" s="115"/>
    </row>
    <row r="158" spans="1:11">
      <c r="A158" s="114"/>
      <c r="B158" s="107">
        <v>2</v>
      </c>
      <c r="C158" s="10" t="s">
        <v>813</v>
      </c>
      <c r="D158" s="118" t="s">
        <v>989</v>
      </c>
      <c r="E158" s="118" t="s">
        <v>788</v>
      </c>
      <c r="F158" s="141"/>
      <c r="G158" s="142"/>
      <c r="H158" s="11" t="s">
        <v>814</v>
      </c>
      <c r="I158" s="14">
        <v>25.89</v>
      </c>
      <c r="J158" s="109">
        <f t="shared" si="2"/>
        <v>51.78</v>
      </c>
      <c r="K158" s="115"/>
    </row>
    <row r="159" spans="1:11">
      <c r="A159" s="114"/>
      <c r="B159" s="107">
        <v>2</v>
      </c>
      <c r="C159" s="10" t="s">
        <v>813</v>
      </c>
      <c r="D159" s="118" t="s">
        <v>990</v>
      </c>
      <c r="E159" s="118" t="s">
        <v>725</v>
      </c>
      <c r="F159" s="141"/>
      <c r="G159" s="142"/>
      <c r="H159" s="11" t="s">
        <v>814</v>
      </c>
      <c r="I159" s="14">
        <v>29.39</v>
      </c>
      <c r="J159" s="109">
        <f t="shared" si="2"/>
        <v>58.78</v>
      </c>
      <c r="K159" s="115"/>
    </row>
    <row r="160" spans="1:11" ht="36">
      <c r="A160" s="114"/>
      <c r="B160" s="107">
        <v>2</v>
      </c>
      <c r="C160" s="10" t="s">
        <v>815</v>
      </c>
      <c r="D160" s="118" t="s">
        <v>991</v>
      </c>
      <c r="E160" s="118" t="s">
        <v>816</v>
      </c>
      <c r="F160" s="141" t="s">
        <v>718</v>
      </c>
      <c r="G160" s="142"/>
      <c r="H160" s="11" t="s">
        <v>817</v>
      </c>
      <c r="I160" s="14">
        <v>14.7</v>
      </c>
      <c r="J160" s="109">
        <f t="shared" si="2"/>
        <v>29.4</v>
      </c>
      <c r="K160" s="115"/>
    </row>
    <row r="161" spans="1:11" ht="36">
      <c r="A161" s="114"/>
      <c r="B161" s="107">
        <v>2</v>
      </c>
      <c r="C161" s="10" t="s">
        <v>815</v>
      </c>
      <c r="D161" s="118" t="s">
        <v>991</v>
      </c>
      <c r="E161" s="118" t="s">
        <v>816</v>
      </c>
      <c r="F161" s="141" t="s">
        <v>729</v>
      </c>
      <c r="G161" s="142"/>
      <c r="H161" s="11" t="s">
        <v>817</v>
      </c>
      <c r="I161" s="14">
        <v>14.7</v>
      </c>
      <c r="J161" s="109">
        <f t="shared" si="2"/>
        <v>29.4</v>
      </c>
      <c r="K161" s="115"/>
    </row>
    <row r="162" spans="1:11" ht="36">
      <c r="A162" s="114"/>
      <c r="B162" s="107">
        <v>2</v>
      </c>
      <c r="C162" s="10" t="s">
        <v>815</v>
      </c>
      <c r="D162" s="118" t="s">
        <v>992</v>
      </c>
      <c r="E162" s="118" t="s">
        <v>818</v>
      </c>
      <c r="F162" s="141" t="s">
        <v>720</v>
      </c>
      <c r="G162" s="142"/>
      <c r="H162" s="11" t="s">
        <v>817</v>
      </c>
      <c r="I162" s="14">
        <v>13.65</v>
      </c>
      <c r="J162" s="109">
        <f t="shared" si="2"/>
        <v>27.3</v>
      </c>
      <c r="K162" s="115"/>
    </row>
    <row r="163" spans="1:11" ht="36">
      <c r="A163" s="114"/>
      <c r="B163" s="107">
        <v>2</v>
      </c>
      <c r="C163" s="10" t="s">
        <v>815</v>
      </c>
      <c r="D163" s="118" t="s">
        <v>993</v>
      </c>
      <c r="E163" s="118" t="s">
        <v>819</v>
      </c>
      <c r="F163" s="141" t="s">
        <v>720</v>
      </c>
      <c r="G163" s="142"/>
      <c r="H163" s="11" t="s">
        <v>817</v>
      </c>
      <c r="I163" s="14">
        <v>20.3</v>
      </c>
      <c r="J163" s="109">
        <f t="shared" si="2"/>
        <v>40.6</v>
      </c>
      <c r="K163" s="115"/>
    </row>
    <row r="164" spans="1:11" ht="36">
      <c r="A164" s="114"/>
      <c r="B164" s="107">
        <v>2</v>
      </c>
      <c r="C164" s="10" t="s">
        <v>815</v>
      </c>
      <c r="D164" s="118" t="s">
        <v>993</v>
      </c>
      <c r="E164" s="118" t="s">
        <v>819</v>
      </c>
      <c r="F164" s="141" t="s">
        <v>729</v>
      </c>
      <c r="G164" s="142"/>
      <c r="H164" s="11" t="s">
        <v>817</v>
      </c>
      <c r="I164" s="14">
        <v>20.3</v>
      </c>
      <c r="J164" s="109">
        <f t="shared" si="2"/>
        <v>40.6</v>
      </c>
      <c r="K164" s="115"/>
    </row>
    <row r="165" spans="1:11" ht="24">
      <c r="A165" s="114"/>
      <c r="B165" s="107">
        <v>2</v>
      </c>
      <c r="C165" s="10" t="s">
        <v>820</v>
      </c>
      <c r="D165" s="118" t="s">
        <v>994</v>
      </c>
      <c r="E165" s="118" t="s">
        <v>731</v>
      </c>
      <c r="F165" s="141"/>
      <c r="G165" s="142"/>
      <c r="H165" s="11" t="s">
        <v>821</v>
      </c>
      <c r="I165" s="14">
        <v>64.39</v>
      </c>
      <c r="J165" s="109">
        <f t="shared" si="2"/>
        <v>128.78</v>
      </c>
      <c r="K165" s="115"/>
    </row>
    <row r="166" spans="1:11">
      <c r="A166" s="114"/>
      <c r="B166" s="107">
        <v>2</v>
      </c>
      <c r="C166" s="10" t="s">
        <v>822</v>
      </c>
      <c r="D166" s="118" t="s">
        <v>995</v>
      </c>
      <c r="E166" s="118" t="s">
        <v>731</v>
      </c>
      <c r="F166" s="141"/>
      <c r="G166" s="142"/>
      <c r="H166" s="11" t="s">
        <v>823</v>
      </c>
      <c r="I166" s="14">
        <v>41.64</v>
      </c>
      <c r="J166" s="109">
        <f t="shared" si="2"/>
        <v>83.28</v>
      </c>
      <c r="K166" s="115"/>
    </row>
    <row r="167" spans="1:11">
      <c r="A167" s="114"/>
      <c r="B167" s="107">
        <v>4</v>
      </c>
      <c r="C167" s="10" t="s">
        <v>822</v>
      </c>
      <c r="D167" s="118" t="s">
        <v>996</v>
      </c>
      <c r="E167" s="118" t="s">
        <v>723</v>
      </c>
      <c r="F167" s="141"/>
      <c r="G167" s="142"/>
      <c r="H167" s="11" t="s">
        <v>823</v>
      </c>
      <c r="I167" s="14">
        <v>45.14</v>
      </c>
      <c r="J167" s="109">
        <f t="shared" si="2"/>
        <v>180.56</v>
      </c>
      <c r="K167" s="115"/>
    </row>
    <row r="168" spans="1:11">
      <c r="A168" s="114"/>
      <c r="B168" s="107">
        <v>14</v>
      </c>
      <c r="C168" s="10" t="s">
        <v>822</v>
      </c>
      <c r="D168" s="118" t="s">
        <v>997</v>
      </c>
      <c r="E168" s="118" t="s">
        <v>733</v>
      </c>
      <c r="F168" s="141"/>
      <c r="G168" s="142"/>
      <c r="H168" s="11" t="s">
        <v>823</v>
      </c>
      <c r="I168" s="14">
        <v>52.14</v>
      </c>
      <c r="J168" s="109">
        <f t="shared" si="2"/>
        <v>729.96</v>
      </c>
      <c r="K168" s="115"/>
    </row>
    <row r="169" spans="1:11">
      <c r="A169" s="114"/>
      <c r="B169" s="107">
        <v>2</v>
      </c>
      <c r="C169" s="10" t="s">
        <v>822</v>
      </c>
      <c r="D169" s="118" t="s">
        <v>998</v>
      </c>
      <c r="E169" s="118" t="s">
        <v>746</v>
      </c>
      <c r="F169" s="141"/>
      <c r="G169" s="142"/>
      <c r="H169" s="11" t="s">
        <v>823</v>
      </c>
      <c r="I169" s="14">
        <v>57.39</v>
      </c>
      <c r="J169" s="109">
        <f t="shared" si="2"/>
        <v>114.78</v>
      </c>
      <c r="K169" s="115"/>
    </row>
    <row r="170" spans="1:11" ht="36">
      <c r="A170" s="114"/>
      <c r="B170" s="107">
        <v>2</v>
      </c>
      <c r="C170" s="10" t="s">
        <v>824</v>
      </c>
      <c r="D170" s="118" t="s">
        <v>999</v>
      </c>
      <c r="E170" s="118" t="s">
        <v>825</v>
      </c>
      <c r="F170" s="141"/>
      <c r="G170" s="142"/>
      <c r="H170" s="11" t="s">
        <v>826</v>
      </c>
      <c r="I170" s="14">
        <v>50.39</v>
      </c>
      <c r="J170" s="109">
        <f t="shared" si="2"/>
        <v>100.78</v>
      </c>
      <c r="K170" s="115"/>
    </row>
    <row r="171" spans="1:11">
      <c r="A171" s="114"/>
      <c r="B171" s="107">
        <v>2</v>
      </c>
      <c r="C171" s="10" t="s">
        <v>827</v>
      </c>
      <c r="D171" s="118" t="s">
        <v>1000</v>
      </c>
      <c r="E171" s="118" t="s">
        <v>722</v>
      </c>
      <c r="F171" s="141"/>
      <c r="G171" s="142"/>
      <c r="H171" s="11" t="s">
        <v>828</v>
      </c>
      <c r="I171" s="14">
        <v>45.14</v>
      </c>
      <c r="J171" s="109">
        <f t="shared" si="2"/>
        <v>90.28</v>
      </c>
      <c r="K171" s="115"/>
    </row>
    <row r="172" spans="1:11">
      <c r="A172" s="114"/>
      <c r="B172" s="107">
        <v>2</v>
      </c>
      <c r="C172" s="10" t="s">
        <v>829</v>
      </c>
      <c r="D172" s="118" t="s">
        <v>1001</v>
      </c>
      <c r="E172" s="118" t="s">
        <v>733</v>
      </c>
      <c r="F172" s="141"/>
      <c r="G172" s="142"/>
      <c r="H172" s="11" t="s">
        <v>830</v>
      </c>
      <c r="I172" s="14">
        <v>71.38</v>
      </c>
      <c r="J172" s="109">
        <f t="shared" si="2"/>
        <v>142.76</v>
      </c>
      <c r="K172" s="115"/>
    </row>
    <row r="173" spans="1:11">
      <c r="A173" s="114"/>
      <c r="B173" s="107">
        <v>4</v>
      </c>
      <c r="C173" s="10" t="s">
        <v>831</v>
      </c>
      <c r="D173" s="118" t="s">
        <v>1002</v>
      </c>
      <c r="E173" s="118" t="s">
        <v>731</v>
      </c>
      <c r="F173" s="141"/>
      <c r="G173" s="142"/>
      <c r="H173" s="11" t="s">
        <v>832</v>
      </c>
      <c r="I173" s="14">
        <v>53.89</v>
      </c>
      <c r="J173" s="109">
        <f t="shared" si="2"/>
        <v>215.56</v>
      </c>
      <c r="K173" s="115"/>
    </row>
    <row r="174" spans="1:11">
      <c r="A174" s="114"/>
      <c r="B174" s="107">
        <v>2</v>
      </c>
      <c r="C174" s="10" t="s">
        <v>833</v>
      </c>
      <c r="D174" s="118" t="s">
        <v>1003</v>
      </c>
      <c r="E174" s="118" t="s">
        <v>722</v>
      </c>
      <c r="F174" s="141"/>
      <c r="G174" s="142"/>
      <c r="H174" s="11" t="s">
        <v>834</v>
      </c>
      <c r="I174" s="14">
        <v>45.14</v>
      </c>
      <c r="J174" s="109">
        <f t="shared" si="2"/>
        <v>90.28</v>
      </c>
      <c r="K174" s="115"/>
    </row>
    <row r="175" spans="1:11">
      <c r="A175" s="114"/>
      <c r="B175" s="107">
        <v>2</v>
      </c>
      <c r="C175" s="10" t="s">
        <v>833</v>
      </c>
      <c r="D175" s="118" t="s">
        <v>1004</v>
      </c>
      <c r="E175" s="118" t="s">
        <v>734</v>
      </c>
      <c r="F175" s="141"/>
      <c r="G175" s="142"/>
      <c r="H175" s="11" t="s">
        <v>834</v>
      </c>
      <c r="I175" s="14">
        <v>130.87</v>
      </c>
      <c r="J175" s="109">
        <f t="shared" si="2"/>
        <v>261.74</v>
      </c>
      <c r="K175" s="115"/>
    </row>
    <row r="176" spans="1:11" ht="24">
      <c r="A176" s="114"/>
      <c r="B176" s="107">
        <v>2</v>
      </c>
      <c r="C176" s="10" t="s">
        <v>835</v>
      </c>
      <c r="D176" s="118" t="s">
        <v>1005</v>
      </c>
      <c r="E176" s="118" t="s">
        <v>727</v>
      </c>
      <c r="F176" s="141" t="s">
        <v>273</v>
      </c>
      <c r="G176" s="142"/>
      <c r="H176" s="11" t="s">
        <v>836</v>
      </c>
      <c r="I176" s="14">
        <v>87.13</v>
      </c>
      <c r="J176" s="109">
        <f t="shared" si="2"/>
        <v>174.26</v>
      </c>
      <c r="K176" s="115"/>
    </row>
    <row r="177" spans="1:11" ht="24">
      <c r="A177" s="114"/>
      <c r="B177" s="107">
        <v>2</v>
      </c>
      <c r="C177" s="10" t="s">
        <v>835</v>
      </c>
      <c r="D177" s="118" t="s">
        <v>1006</v>
      </c>
      <c r="E177" s="118" t="s">
        <v>728</v>
      </c>
      <c r="F177" s="141" t="s">
        <v>273</v>
      </c>
      <c r="G177" s="142"/>
      <c r="H177" s="11" t="s">
        <v>836</v>
      </c>
      <c r="I177" s="14">
        <v>92.38</v>
      </c>
      <c r="J177" s="109">
        <f t="shared" si="2"/>
        <v>184.76</v>
      </c>
      <c r="K177" s="115"/>
    </row>
    <row r="178" spans="1:11">
      <c r="A178" s="114"/>
      <c r="B178" s="107">
        <v>2</v>
      </c>
      <c r="C178" s="10" t="s">
        <v>837</v>
      </c>
      <c r="D178" s="118" t="s">
        <v>1007</v>
      </c>
      <c r="E178" s="118" t="s">
        <v>717</v>
      </c>
      <c r="F178" s="141"/>
      <c r="G178" s="142"/>
      <c r="H178" s="11" t="s">
        <v>838</v>
      </c>
      <c r="I178" s="14">
        <v>52.14</v>
      </c>
      <c r="J178" s="109">
        <f t="shared" si="2"/>
        <v>104.28</v>
      </c>
      <c r="K178" s="115"/>
    </row>
    <row r="179" spans="1:11">
      <c r="A179" s="114"/>
      <c r="B179" s="107">
        <v>2</v>
      </c>
      <c r="C179" s="10" t="s">
        <v>839</v>
      </c>
      <c r="D179" s="118" t="s">
        <v>1008</v>
      </c>
      <c r="E179" s="118" t="s">
        <v>717</v>
      </c>
      <c r="F179" s="141"/>
      <c r="G179" s="142"/>
      <c r="H179" s="11" t="s">
        <v>840</v>
      </c>
      <c r="I179" s="14">
        <v>59.14</v>
      </c>
      <c r="J179" s="109">
        <f t="shared" si="2"/>
        <v>118.28</v>
      </c>
      <c r="K179" s="115"/>
    </row>
    <row r="180" spans="1:11">
      <c r="A180" s="114"/>
      <c r="B180" s="107">
        <v>2</v>
      </c>
      <c r="C180" s="10" t="s">
        <v>839</v>
      </c>
      <c r="D180" s="118" t="s">
        <v>1009</v>
      </c>
      <c r="E180" s="118" t="s">
        <v>721</v>
      </c>
      <c r="F180" s="141"/>
      <c r="G180" s="142"/>
      <c r="H180" s="11" t="s">
        <v>840</v>
      </c>
      <c r="I180" s="14">
        <v>62.64</v>
      </c>
      <c r="J180" s="109">
        <f t="shared" si="2"/>
        <v>125.28</v>
      </c>
      <c r="K180" s="115"/>
    </row>
    <row r="181" spans="1:11">
      <c r="A181" s="114"/>
      <c r="B181" s="107">
        <v>4</v>
      </c>
      <c r="C181" s="10" t="s">
        <v>841</v>
      </c>
      <c r="D181" s="118" t="s">
        <v>1010</v>
      </c>
      <c r="E181" s="118" t="s">
        <v>727</v>
      </c>
      <c r="F181" s="141"/>
      <c r="G181" s="142"/>
      <c r="H181" s="11" t="s">
        <v>842</v>
      </c>
      <c r="I181" s="14">
        <v>27.64</v>
      </c>
      <c r="J181" s="109">
        <f t="shared" si="2"/>
        <v>110.56</v>
      </c>
      <c r="K181" s="115"/>
    </row>
    <row r="182" spans="1:11">
      <c r="A182" s="114"/>
      <c r="B182" s="107">
        <v>2</v>
      </c>
      <c r="C182" s="10" t="s">
        <v>841</v>
      </c>
      <c r="D182" s="118" t="s">
        <v>1011</v>
      </c>
      <c r="E182" s="118" t="s">
        <v>721</v>
      </c>
      <c r="F182" s="141"/>
      <c r="G182" s="142"/>
      <c r="H182" s="11" t="s">
        <v>842</v>
      </c>
      <c r="I182" s="14">
        <v>32.89</v>
      </c>
      <c r="J182" s="109">
        <f t="shared" si="2"/>
        <v>65.78</v>
      </c>
      <c r="K182" s="115"/>
    </row>
    <row r="183" spans="1:11" ht="24">
      <c r="A183" s="114"/>
      <c r="B183" s="107">
        <v>2</v>
      </c>
      <c r="C183" s="10" t="s">
        <v>843</v>
      </c>
      <c r="D183" s="118" t="s">
        <v>1012</v>
      </c>
      <c r="E183" s="118" t="s">
        <v>732</v>
      </c>
      <c r="F183" s="141"/>
      <c r="G183" s="142"/>
      <c r="H183" s="11" t="s">
        <v>844</v>
      </c>
      <c r="I183" s="14">
        <v>87.13</v>
      </c>
      <c r="J183" s="109">
        <f t="shared" si="2"/>
        <v>174.26</v>
      </c>
      <c r="K183" s="115"/>
    </row>
    <row r="184" spans="1:11">
      <c r="A184" s="114"/>
      <c r="B184" s="107">
        <v>2</v>
      </c>
      <c r="C184" s="10" t="s">
        <v>845</v>
      </c>
      <c r="D184" s="118" t="s">
        <v>1013</v>
      </c>
      <c r="E184" s="118" t="s">
        <v>722</v>
      </c>
      <c r="F184" s="141"/>
      <c r="G184" s="142"/>
      <c r="H184" s="11" t="s">
        <v>846</v>
      </c>
      <c r="I184" s="14">
        <v>34.64</v>
      </c>
      <c r="J184" s="109">
        <f t="shared" si="2"/>
        <v>69.28</v>
      </c>
      <c r="K184" s="115"/>
    </row>
    <row r="185" spans="1:11">
      <c r="A185" s="114"/>
      <c r="B185" s="107">
        <v>4</v>
      </c>
      <c r="C185" s="10" t="s">
        <v>845</v>
      </c>
      <c r="D185" s="118" t="s">
        <v>1014</v>
      </c>
      <c r="E185" s="118" t="s">
        <v>723</v>
      </c>
      <c r="F185" s="141"/>
      <c r="G185" s="142"/>
      <c r="H185" s="11" t="s">
        <v>846</v>
      </c>
      <c r="I185" s="14">
        <v>38.14</v>
      </c>
      <c r="J185" s="109">
        <f t="shared" si="2"/>
        <v>152.56</v>
      </c>
      <c r="K185" s="115"/>
    </row>
    <row r="186" spans="1:11">
      <c r="A186" s="114"/>
      <c r="B186" s="107">
        <v>2</v>
      </c>
      <c r="C186" s="10" t="s">
        <v>845</v>
      </c>
      <c r="D186" s="118" t="s">
        <v>1015</v>
      </c>
      <c r="E186" s="118" t="s">
        <v>847</v>
      </c>
      <c r="F186" s="141"/>
      <c r="G186" s="142"/>
      <c r="H186" s="11" t="s">
        <v>846</v>
      </c>
      <c r="I186" s="14">
        <v>53.19</v>
      </c>
      <c r="J186" s="109">
        <f t="shared" si="2"/>
        <v>106.38</v>
      </c>
      <c r="K186" s="115"/>
    </row>
    <row r="187" spans="1:11">
      <c r="A187" s="114"/>
      <c r="B187" s="107">
        <v>2</v>
      </c>
      <c r="C187" s="10" t="s">
        <v>845</v>
      </c>
      <c r="D187" s="118" t="s">
        <v>1016</v>
      </c>
      <c r="E187" s="118" t="s">
        <v>734</v>
      </c>
      <c r="F187" s="141"/>
      <c r="G187" s="142"/>
      <c r="H187" s="11" t="s">
        <v>846</v>
      </c>
      <c r="I187" s="14">
        <v>55.64</v>
      </c>
      <c r="J187" s="109">
        <f t="shared" si="2"/>
        <v>111.28</v>
      </c>
      <c r="K187" s="115"/>
    </row>
    <row r="188" spans="1:11" ht="24">
      <c r="A188" s="114"/>
      <c r="B188" s="107">
        <v>2</v>
      </c>
      <c r="C188" s="10" t="s">
        <v>848</v>
      </c>
      <c r="D188" s="118" t="s">
        <v>1017</v>
      </c>
      <c r="E188" s="118" t="s">
        <v>733</v>
      </c>
      <c r="F188" s="141"/>
      <c r="G188" s="142"/>
      <c r="H188" s="11" t="s">
        <v>849</v>
      </c>
      <c r="I188" s="14">
        <v>92.38</v>
      </c>
      <c r="J188" s="109">
        <f t="shared" si="2"/>
        <v>184.76</v>
      </c>
      <c r="K188" s="115"/>
    </row>
    <row r="189" spans="1:11">
      <c r="A189" s="114"/>
      <c r="B189" s="107">
        <v>4</v>
      </c>
      <c r="C189" s="10" t="s">
        <v>850</v>
      </c>
      <c r="D189" s="118" t="s">
        <v>1018</v>
      </c>
      <c r="E189" s="118" t="s">
        <v>727</v>
      </c>
      <c r="F189" s="141"/>
      <c r="G189" s="142"/>
      <c r="H189" s="11" t="s">
        <v>851</v>
      </c>
      <c r="I189" s="14">
        <v>27.64</v>
      </c>
      <c r="J189" s="109">
        <f t="shared" si="2"/>
        <v>110.56</v>
      </c>
      <c r="K189" s="115"/>
    </row>
    <row r="190" spans="1:11">
      <c r="A190" s="114"/>
      <c r="B190" s="107">
        <v>2</v>
      </c>
      <c r="C190" s="10" t="s">
        <v>850</v>
      </c>
      <c r="D190" s="118" t="s">
        <v>1019</v>
      </c>
      <c r="E190" s="118" t="s">
        <v>723</v>
      </c>
      <c r="F190" s="141"/>
      <c r="G190" s="142"/>
      <c r="H190" s="11" t="s">
        <v>851</v>
      </c>
      <c r="I190" s="14">
        <v>38.14</v>
      </c>
      <c r="J190" s="109">
        <f t="shared" si="2"/>
        <v>76.28</v>
      </c>
      <c r="K190" s="115"/>
    </row>
    <row r="191" spans="1:11">
      <c r="A191" s="114"/>
      <c r="B191" s="107">
        <v>2</v>
      </c>
      <c r="C191" s="10" t="s">
        <v>852</v>
      </c>
      <c r="D191" s="118" t="s">
        <v>1020</v>
      </c>
      <c r="E191" s="118" t="s">
        <v>725</v>
      </c>
      <c r="F191" s="141"/>
      <c r="G191" s="142"/>
      <c r="H191" s="11" t="s">
        <v>853</v>
      </c>
      <c r="I191" s="14">
        <v>24.14</v>
      </c>
      <c r="J191" s="109">
        <f t="shared" si="2"/>
        <v>48.28</v>
      </c>
      <c r="K191" s="115"/>
    </row>
    <row r="192" spans="1:11">
      <c r="A192" s="114"/>
      <c r="B192" s="107">
        <v>2</v>
      </c>
      <c r="C192" s="10" t="s">
        <v>854</v>
      </c>
      <c r="D192" s="118" t="s">
        <v>1021</v>
      </c>
      <c r="E192" s="118" t="s">
        <v>723</v>
      </c>
      <c r="F192" s="141"/>
      <c r="G192" s="142"/>
      <c r="H192" s="11" t="s">
        <v>855</v>
      </c>
      <c r="I192" s="14">
        <v>38.14</v>
      </c>
      <c r="J192" s="109">
        <f t="shared" si="2"/>
        <v>76.28</v>
      </c>
      <c r="K192" s="115"/>
    </row>
    <row r="193" spans="1:11">
      <c r="A193" s="114"/>
      <c r="B193" s="107">
        <v>2</v>
      </c>
      <c r="C193" s="10" t="s">
        <v>854</v>
      </c>
      <c r="D193" s="118" t="s">
        <v>1022</v>
      </c>
      <c r="E193" s="118" t="s">
        <v>733</v>
      </c>
      <c r="F193" s="141"/>
      <c r="G193" s="142"/>
      <c r="H193" s="11" t="s">
        <v>855</v>
      </c>
      <c r="I193" s="14">
        <v>45.14</v>
      </c>
      <c r="J193" s="109">
        <f t="shared" si="2"/>
        <v>90.28</v>
      </c>
      <c r="K193" s="115"/>
    </row>
    <row r="194" spans="1:11">
      <c r="A194" s="114"/>
      <c r="B194" s="107">
        <v>2</v>
      </c>
      <c r="C194" s="10" t="s">
        <v>854</v>
      </c>
      <c r="D194" s="118" t="s">
        <v>1023</v>
      </c>
      <c r="E194" s="118" t="s">
        <v>734</v>
      </c>
      <c r="F194" s="141"/>
      <c r="G194" s="142"/>
      <c r="H194" s="11" t="s">
        <v>855</v>
      </c>
      <c r="I194" s="14">
        <v>55.64</v>
      </c>
      <c r="J194" s="109">
        <f t="shared" si="2"/>
        <v>111.28</v>
      </c>
      <c r="K194" s="115"/>
    </row>
    <row r="195" spans="1:11">
      <c r="A195" s="114"/>
      <c r="B195" s="107">
        <v>2</v>
      </c>
      <c r="C195" s="10" t="s">
        <v>856</v>
      </c>
      <c r="D195" s="118" t="s">
        <v>1024</v>
      </c>
      <c r="E195" s="118" t="s">
        <v>731</v>
      </c>
      <c r="F195" s="141"/>
      <c r="G195" s="142"/>
      <c r="H195" s="11" t="s">
        <v>857</v>
      </c>
      <c r="I195" s="14">
        <v>68.239999999999995</v>
      </c>
      <c r="J195" s="109">
        <f t="shared" si="2"/>
        <v>136.47999999999999</v>
      </c>
      <c r="K195" s="115"/>
    </row>
    <row r="196" spans="1:11" ht="24">
      <c r="A196" s="114"/>
      <c r="B196" s="107">
        <v>2</v>
      </c>
      <c r="C196" s="10" t="s">
        <v>858</v>
      </c>
      <c r="D196" s="118" t="s">
        <v>1025</v>
      </c>
      <c r="E196" s="118" t="s">
        <v>727</v>
      </c>
      <c r="F196" s="141" t="s">
        <v>859</v>
      </c>
      <c r="G196" s="142"/>
      <c r="H196" s="11" t="s">
        <v>860</v>
      </c>
      <c r="I196" s="14">
        <v>87.13</v>
      </c>
      <c r="J196" s="109">
        <f t="shared" si="2"/>
        <v>174.26</v>
      </c>
      <c r="K196" s="115"/>
    </row>
    <row r="197" spans="1:11" ht="24">
      <c r="A197" s="114"/>
      <c r="B197" s="107">
        <v>2</v>
      </c>
      <c r="C197" s="10" t="s">
        <v>858</v>
      </c>
      <c r="D197" s="118" t="s">
        <v>1026</v>
      </c>
      <c r="E197" s="118" t="s">
        <v>735</v>
      </c>
      <c r="F197" s="141" t="s">
        <v>859</v>
      </c>
      <c r="G197" s="142"/>
      <c r="H197" s="11" t="s">
        <v>860</v>
      </c>
      <c r="I197" s="14">
        <v>218.35</v>
      </c>
      <c r="J197" s="109">
        <f t="shared" si="2"/>
        <v>436.7</v>
      </c>
      <c r="K197" s="115"/>
    </row>
    <row r="198" spans="1:11">
      <c r="A198" s="114"/>
      <c r="B198" s="107">
        <v>4</v>
      </c>
      <c r="C198" s="10" t="s">
        <v>861</v>
      </c>
      <c r="D198" s="118" t="s">
        <v>1027</v>
      </c>
      <c r="E198" s="118" t="s">
        <v>732</v>
      </c>
      <c r="F198" s="141" t="s">
        <v>638</v>
      </c>
      <c r="G198" s="142"/>
      <c r="H198" s="11" t="s">
        <v>862</v>
      </c>
      <c r="I198" s="14">
        <v>22.75</v>
      </c>
      <c r="J198" s="109">
        <f t="shared" si="2"/>
        <v>91</v>
      </c>
      <c r="K198" s="115"/>
    </row>
    <row r="199" spans="1:11">
      <c r="A199" s="114"/>
      <c r="B199" s="107">
        <v>2</v>
      </c>
      <c r="C199" s="10" t="s">
        <v>861</v>
      </c>
      <c r="D199" s="118" t="s">
        <v>1028</v>
      </c>
      <c r="E199" s="118" t="s">
        <v>847</v>
      </c>
      <c r="F199" s="141" t="s">
        <v>635</v>
      </c>
      <c r="G199" s="142"/>
      <c r="H199" s="11" t="s">
        <v>862</v>
      </c>
      <c r="I199" s="14">
        <v>26.94</v>
      </c>
      <c r="J199" s="109">
        <f t="shared" si="2"/>
        <v>53.88</v>
      </c>
      <c r="K199" s="115"/>
    </row>
    <row r="200" spans="1:11">
      <c r="A200" s="114"/>
      <c r="B200" s="107">
        <v>2</v>
      </c>
      <c r="C200" s="10" t="s">
        <v>861</v>
      </c>
      <c r="D200" s="118" t="s">
        <v>1028</v>
      </c>
      <c r="E200" s="118" t="s">
        <v>847</v>
      </c>
      <c r="F200" s="141" t="s">
        <v>636</v>
      </c>
      <c r="G200" s="142"/>
      <c r="H200" s="11" t="s">
        <v>862</v>
      </c>
      <c r="I200" s="14">
        <v>26.94</v>
      </c>
      <c r="J200" s="109">
        <f t="shared" si="2"/>
        <v>53.88</v>
      </c>
      <c r="K200" s="115"/>
    </row>
    <row r="201" spans="1:11">
      <c r="A201" s="114"/>
      <c r="B201" s="107">
        <v>2</v>
      </c>
      <c r="C201" s="10" t="s">
        <v>861</v>
      </c>
      <c r="D201" s="118" t="s">
        <v>1029</v>
      </c>
      <c r="E201" s="118" t="s">
        <v>734</v>
      </c>
      <c r="F201" s="141" t="s">
        <v>635</v>
      </c>
      <c r="G201" s="142"/>
      <c r="H201" s="11" t="s">
        <v>862</v>
      </c>
      <c r="I201" s="14">
        <v>27.99</v>
      </c>
      <c r="J201" s="109">
        <f t="shared" si="2"/>
        <v>55.98</v>
      </c>
      <c r="K201" s="115"/>
    </row>
    <row r="202" spans="1:11">
      <c r="A202" s="114"/>
      <c r="B202" s="107">
        <v>2</v>
      </c>
      <c r="C202" s="10" t="s">
        <v>861</v>
      </c>
      <c r="D202" s="118" t="s">
        <v>1029</v>
      </c>
      <c r="E202" s="118" t="s">
        <v>734</v>
      </c>
      <c r="F202" s="141" t="s">
        <v>636</v>
      </c>
      <c r="G202" s="142"/>
      <c r="H202" s="11" t="s">
        <v>862</v>
      </c>
      <c r="I202" s="14">
        <v>27.99</v>
      </c>
      <c r="J202" s="109">
        <f t="shared" si="2"/>
        <v>55.98</v>
      </c>
      <c r="K202" s="115"/>
    </row>
    <row r="203" spans="1:11">
      <c r="A203" s="114"/>
      <c r="B203" s="107">
        <v>42</v>
      </c>
      <c r="C203" s="10" t="s">
        <v>863</v>
      </c>
      <c r="D203" s="118" t="s">
        <v>1030</v>
      </c>
      <c r="E203" s="118" t="s">
        <v>727</v>
      </c>
      <c r="F203" s="141" t="s">
        <v>273</v>
      </c>
      <c r="G203" s="142"/>
      <c r="H203" s="11" t="s">
        <v>864</v>
      </c>
      <c r="I203" s="14">
        <v>13.3</v>
      </c>
      <c r="J203" s="109">
        <f t="shared" si="2"/>
        <v>558.6</v>
      </c>
      <c r="K203" s="115"/>
    </row>
    <row r="204" spans="1:11">
      <c r="A204" s="114"/>
      <c r="B204" s="107">
        <v>2</v>
      </c>
      <c r="C204" s="10" t="s">
        <v>863</v>
      </c>
      <c r="D204" s="118" t="s">
        <v>1031</v>
      </c>
      <c r="E204" s="118" t="s">
        <v>728</v>
      </c>
      <c r="F204" s="141" t="s">
        <v>273</v>
      </c>
      <c r="G204" s="142"/>
      <c r="H204" s="11" t="s">
        <v>864</v>
      </c>
      <c r="I204" s="14">
        <v>14.7</v>
      </c>
      <c r="J204" s="109">
        <f t="shared" si="2"/>
        <v>29.4</v>
      </c>
      <c r="K204" s="115"/>
    </row>
    <row r="205" spans="1:11">
      <c r="A205" s="114"/>
      <c r="B205" s="107">
        <v>2</v>
      </c>
      <c r="C205" s="10" t="s">
        <v>863</v>
      </c>
      <c r="D205" s="118" t="s">
        <v>1031</v>
      </c>
      <c r="E205" s="118" t="s">
        <v>728</v>
      </c>
      <c r="F205" s="141" t="s">
        <v>583</v>
      </c>
      <c r="G205" s="142"/>
      <c r="H205" s="11" t="s">
        <v>864</v>
      </c>
      <c r="I205" s="14">
        <v>14.7</v>
      </c>
      <c r="J205" s="109">
        <f t="shared" si="2"/>
        <v>29.4</v>
      </c>
      <c r="K205" s="115"/>
    </row>
    <row r="206" spans="1:11">
      <c r="A206" s="114"/>
      <c r="B206" s="107">
        <v>18</v>
      </c>
      <c r="C206" s="10" t="s">
        <v>863</v>
      </c>
      <c r="D206" s="118" t="s">
        <v>1032</v>
      </c>
      <c r="E206" s="118" t="s">
        <v>717</v>
      </c>
      <c r="F206" s="141" t="s">
        <v>273</v>
      </c>
      <c r="G206" s="142"/>
      <c r="H206" s="11" t="s">
        <v>864</v>
      </c>
      <c r="I206" s="14">
        <v>15.4</v>
      </c>
      <c r="J206" s="109">
        <f t="shared" si="2"/>
        <v>277.2</v>
      </c>
      <c r="K206" s="115"/>
    </row>
    <row r="207" spans="1:11">
      <c r="A207" s="114"/>
      <c r="B207" s="107">
        <v>2</v>
      </c>
      <c r="C207" s="10" t="s">
        <v>863</v>
      </c>
      <c r="D207" s="118" t="s">
        <v>1032</v>
      </c>
      <c r="E207" s="118" t="s">
        <v>717</v>
      </c>
      <c r="F207" s="141" t="s">
        <v>583</v>
      </c>
      <c r="G207" s="142"/>
      <c r="H207" s="11" t="s">
        <v>864</v>
      </c>
      <c r="I207" s="14">
        <v>15.4</v>
      </c>
      <c r="J207" s="109">
        <f t="shared" si="2"/>
        <v>30.8</v>
      </c>
      <c r="K207" s="115"/>
    </row>
    <row r="208" spans="1:11">
      <c r="A208" s="114"/>
      <c r="B208" s="107">
        <v>4</v>
      </c>
      <c r="C208" s="10" t="s">
        <v>863</v>
      </c>
      <c r="D208" s="118" t="s">
        <v>1032</v>
      </c>
      <c r="E208" s="118" t="s">
        <v>717</v>
      </c>
      <c r="F208" s="141" t="s">
        <v>110</v>
      </c>
      <c r="G208" s="142"/>
      <c r="H208" s="11" t="s">
        <v>864</v>
      </c>
      <c r="I208" s="14">
        <v>15.4</v>
      </c>
      <c r="J208" s="109">
        <f t="shared" si="2"/>
        <v>61.6</v>
      </c>
      <c r="K208" s="115"/>
    </row>
    <row r="209" spans="1:11">
      <c r="A209" s="114"/>
      <c r="B209" s="107">
        <v>4</v>
      </c>
      <c r="C209" s="10" t="s">
        <v>863</v>
      </c>
      <c r="D209" s="118" t="s">
        <v>1032</v>
      </c>
      <c r="E209" s="118" t="s">
        <v>717</v>
      </c>
      <c r="F209" s="141" t="s">
        <v>673</v>
      </c>
      <c r="G209" s="142"/>
      <c r="H209" s="11" t="s">
        <v>864</v>
      </c>
      <c r="I209" s="14">
        <v>15.4</v>
      </c>
      <c r="J209" s="109">
        <f t="shared" si="2"/>
        <v>61.6</v>
      </c>
      <c r="K209" s="115"/>
    </row>
    <row r="210" spans="1:11">
      <c r="A210" s="114"/>
      <c r="B210" s="107">
        <v>6</v>
      </c>
      <c r="C210" s="10" t="s">
        <v>863</v>
      </c>
      <c r="D210" s="118" t="s">
        <v>1032</v>
      </c>
      <c r="E210" s="118" t="s">
        <v>717</v>
      </c>
      <c r="F210" s="141" t="s">
        <v>720</v>
      </c>
      <c r="G210" s="142"/>
      <c r="H210" s="11" t="s">
        <v>864</v>
      </c>
      <c r="I210" s="14">
        <v>15.4</v>
      </c>
      <c r="J210" s="109">
        <f t="shared" si="2"/>
        <v>92.4</v>
      </c>
      <c r="K210" s="115"/>
    </row>
    <row r="211" spans="1:11">
      <c r="A211" s="114"/>
      <c r="B211" s="107">
        <v>44</v>
      </c>
      <c r="C211" s="10" t="s">
        <v>863</v>
      </c>
      <c r="D211" s="118" t="s">
        <v>1033</v>
      </c>
      <c r="E211" s="118" t="s">
        <v>721</v>
      </c>
      <c r="F211" s="141" t="s">
        <v>273</v>
      </c>
      <c r="G211" s="142"/>
      <c r="H211" s="11" t="s">
        <v>864</v>
      </c>
      <c r="I211" s="14">
        <v>16.100000000000001</v>
      </c>
      <c r="J211" s="109">
        <f t="shared" si="2"/>
        <v>708.40000000000009</v>
      </c>
      <c r="K211" s="115"/>
    </row>
    <row r="212" spans="1:11">
      <c r="A212" s="114"/>
      <c r="B212" s="107">
        <v>4</v>
      </c>
      <c r="C212" s="10" t="s">
        <v>863</v>
      </c>
      <c r="D212" s="118" t="s">
        <v>1033</v>
      </c>
      <c r="E212" s="118" t="s">
        <v>721</v>
      </c>
      <c r="F212" s="141" t="s">
        <v>583</v>
      </c>
      <c r="G212" s="142"/>
      <c r="H212" s="11" t="s">
        <v>864</v>
      </c>
      <c r="I212" s="14">
        <v>16.100000000000001</v>
      </c>
      <c r="J212" s="109">
        <f t="shared" si="2"/>
        <v>64.400000000000006</v>
      </c>
      <c r="K212" s="115"/>
    </row>
    <row r="213" spans="1:11">
      <c r="A213" s="114"/>
      <c r="B213" s="107">
        <v>18</v>
      </c>
      <c r="C213" s="10" t="s">
        <v>863</v>
      </c>
      <c r="D213" s="118" t="s">
        <v>1033</v>
      </c>
      <c r="E213" s="118" t="s">
        <v>721</v>
      </c>
      <c r="F213" s="141" t="s">
        <v>110</v>
      </c>
      <c r="G213" s="142"/>
      <c r="H213" s="11" t="s">
        <v>864</v>
      </c>
      <c r="I213" s="14">
        <v>16.100000000000001</v>
      </c>
      <c r="J213" s="109">
        <f t="shared" si="2"/>
        <v>289.8</v>
      </c>
      <c r="K213" s="115"/>
    </row>
    <row r="214" spans="1:11">
      <c r="A214" s="114"/>
      <c r="B214" s="107">
        <v>2</v>
      </c>
      <c r="C214" s="10" t="s">
        <v>863</v>
      </c>
      <c r="D214" s="118" t="s">
        <v>1033</v>
      </c>
      <c r="E214" s="118" t="s">
        <v>721</v>
      </c>
      <c r="F214" s="141" t="s">
        <v>720</v>
      </c>
      <c r="G214" s="142"/>
      <c r="H214" s="11" t="s">
        <v>864</v>
      </c>
      <c r="I214" s="14">
        <v>16.100000000000001</v>
      </c>
      <c r="J214" s="109">
        <f t="shared" ref="J214:J277" si="3">I214*B214</f>
        <v>32.200000000000003</v>
      </c>
      <c r="K214" s="115"/>
    </row>
    <row r="215" spans="1:11">
      <c r="A215" s="114"/>
      <c r="B215" s="107">
        <v>4</v>
      </c>
      <c r="C215" s="10" t="s">
        <v>863</v>
      </c>
      <c r="D215" s="118" t="s">
        <v>1033</v>
      </c>
      <c r="E215" s="118" t="s">
        <v>721</v>
      </c>
      <c r="F215" s="141" t="s">
        <v>730</v>
      </c>
      <c r="G215" s="142"/>
      <c r="H215" s="11" t="s">
        <v>864</v>
      </c>
      <c r="I215" s="14">
        <v>16.100000000000001</v>
      </c>
      <c r="J215" s="109">
        <f t="shared" si="3"/>
        <v>64.400000000000006</v>
      </c>
      <c r="K215" s="115"/>
    </row>
    <row r="216" spans="1:11">
      <c r="A216" s="114"/>
      <c r="B216" s="107">
        <v>54</v>
      </c>
      <c r="C216" s="10" t="s">
        <v>863</v>
      </c>
      <c r="D216" s="118" t="s">
        <v>1034</v>
      </c>
      <c r="E216" s="118" t="s">
        <v>722</v>
      </c>
      <c r="F216" s="141" t="s">
        <v>273</v>
      </c>
      <c r="G216" s="142"/>
      <c r="H216" s="11" t="s">
        <v>864</v>
      </c>
      <c r="I216" s="14">
        <v>16.8</v>
      </c>
      <c r="J216" s="109">
        <f t="shared" si="3"/>
        <v>907.2</v>
      </c>
      <c r="K216" s="115"/>
    </row>
    <row r="217" spans="1:11">
      <c r="A217" s="114"/>
      <c r="B217" s="107">
        <v>4</v>
      </c>
      <c r="C217" s="10" t="s">
        <v>863</v>
      </c>
      <c r="D217" s="118" t="s">
        <v>1034</v>
      </c>
      <c r="E217" s="118" t="s">
        <v>722</v>
      </c>
      <c r="F217" s="141" t="s">
        <v>583</v>
      </c>
      <c r="G217" s="142"/>
      <c r="H217" s="11" t="s">
        <v>864</v>
      </c>
      <c r="I217" s="14">
        <v>16.8</v>
      </c>
      <c r="J217" s="109">
        <f t="shared" si="3"/>
        <v>67.2</v>
      </c>
      <c r="K217" s="115"/>
    </row>
    <row r="218" spans="1:11">
      <c r="A218" s="114"/>
      <c r="B218" s="107">
        <v>12</v>
      </c>
      <c r="C218" s="10" t="s">
        <v>863</v>
      </c>
      <c r="D218" s="118" t="s">
        <v>1034</v>
      </c>
      <c r="E218" s="118" t="s">
        <v>722</v>
      </c>
      <c r="F218" s="141" t="s">
        <v>110</v>
      </c>
      <c r="G218" s="142"/>
      <c r="H218" s="11" t="s">
        <v>864</v>
      </c>
      <c r="I218" s="14">
        <v>16.8</v>
      </c>
      <c r="J218" s="109">
        <f t="shared" si="3"/>
        <v>201.60000000000002</v>
      </c>
      <c r="K218" s="115"/>
    </row>
    <row r="219" spans="1:11">
      <c r="A219" s="114"/>
      <c r="B219" s="107">
        <v>4</v>
      </c>
      <c r="C219" s="10" t="s">
        <v>863</v>
      </c>
      <c r="D219" s="118" t="s">
        <v>1034</v>
      </c>
      <c r="E219" s="118" t="s">
        <v>722</v>
      </c>
      <c r="F219" s="141" t="s">
        <v>673</v>
      </c>
      <c r="G219" s="142"/>
      <c r="H219" s="11" t="s">
        <v>864</v>
      </c>
      <c r="I219" s="14">
        <v>16.8</v>
      </c>
      <c r="J219" s="109">
        <f t="shared" si="3"/>
        <v>67.2</v>
      </c>
      <c r="K219" s="115"/>
    </row>
    <row r="220" spans="1:11">
      <c r="A220" s="114"/>
      <c r="B220" s="107">
        <v>2</v>
      </c>
      <c r="C220" s="10" t="s">
        <v>863</v>
      </c>
      <c r="D220" s="118" t="s">
        <v>1034</v>
      </c>
      <c r="E220" s="118" t="s">
        <v>722</v>
      </c>
      <c r="F220" s="141" t="s">
        <v>730</v>
      </c>
      <c r="G220" s="142"/>
      <c r="H220" s="11" t="s">
        <v>864</v>
      </c>
      <c r="I220" s="14">
        <v>16.8</v>
      </c>
      <c r="J220" s="109">
        <f t="shared" si="3"/>
        <v>33.6</v>
      </c>
      <c r="K220" s="115"/>
    </row>
    <row r="221" spans="1:11">
      <c r="A221" s="114"/>
      <c r="B221" s="107">
        <v>2</v>
      </c>
      <c r="C221" s="10" t="s">
        <v>863</v>
      </c>
      <c r="D221" s="118" t="s">
        <v>1035</v>
      </c>
      <c r="E221" s="118" t="s">
        <v>731</v>
      </c>
      <c r="F221" s="141" t="s">
        <v>273</v>
      </c>
      <c r="G221" s="142"/>
      <c r="H221" s="11" t="s">
        <v>864</v>
      </c>
      <c r="I221" s="14">
        <v>18.2</v>
      </c>
      <c r="J221" s="109">
        <f t="shared" si="3"/>
        <v>36.4</v>
      </c>
      <c r="K221" s="115"/>
    </row>
    <row r="222" spans="1:11">
      <c r="A222" s="114"/>
      <c r="B222" s="107">
        <v>2</v>
      </c>
      <c r="C222" s="10" t="s">
        <v>863</v>
      </c>
      <c r="D222" s="118" t="s">
        <v>1035</v>
      </c>
      <c r="E222" s="118" t="s">
        <v>731</v>
      </c>
      <c r="F222" s="141" t="s">
        <v>583</v>
      </c>
      <c r="G222" s="142"/>
      <c r="H222" s="11" t="s">
        <v>864</v>
      </c>
      <c r="I222" s="14">
        <v>18.2</v>
      </c>
      <c r="J222" s="109">
        <f t="shared" si="3"/>
        <v>36.4</v>
      </c>
      <c r="K222" s="115"/>
    </row>
    <row r="223" spans="1:11">
      <c r="A223" s="114"/>
      <c r="B223" s="107">
        <v>36</v>
      </c>
      <c r="C223" s="10" t="s">
        <v>863</v>
      </c>
      <c r="D223" s="118" t="s">
        <v>1035</v>
      </c>
      <c r="E223" s="118" t="s">
        <v>731</v>
      </c>
      <c r="F223" s="141" t="s">
        <v>110</v>
      </c>
      <c r="G223" s="142"/>
      <c r="H223" s="11" t="s">
        <v>864</v>
      </c>
      <c r="I223" s="14">
        <v>18.2</v>
      </c>
      <c r="J223" s="109">
        <f t="shared" si="3"/>
        <v>655.19999999999993</v>
      </c>
      <c r="K223" s="115"/>
    </row>
    <row r="224" spans="1:11">
      <c r="A224" s="114"/>
      <c r="B224" s="107">
        <v>2</v>
      </c>
      <c r="C224" s="10" t="s">
        <v>863</v>
      </c>
      <c r="D224" s="118" t="s">
        <v>1035</v>
      </c>
      <c r="E224" s="118" t="s">
        <v>731</v>
      </c>
      <c r="F224" s="141" t="s">
        <v>730</v>
      </c>
      <c r="G224" s="142"/>
      <c r="H224" s="11" t="s">
        <v>864</v>
      </c>
      <c r="I224" s="14">
        <v>18.2</v>
      </c>
      <c r="J224" s="109">
        <f t="shared" si="3"/>
        <v>36.4</v>
      </c>
      <c r="K224" s="115"/>
    </row>
    <row r="225" spans="1:11">
      <c r="A225" s="114"/>
      <c r="B225" s="107">
        <v>2</v>
      </c>
      <c r="C225" s="10" t="s">
        <v>863</v>
      </c>
      <c r="D225" s="118" t="s">
        <v>1035</v>
      </c>
      <c r="E225" s="118" t="s">
        <v>731</v>
      </c>
      <c r="F225" s="141" t="s">
        <v>865</v>
      </c>
      <c r="G225" s="142"/>
      <c r="H225" s="11" t="s">
        <v>864</v>
      </c>
      <c r="I225" s="14">
        <v>18.2</v>
      </c>
      <c r="J225" s="109">
        <f t="shared" si="3"/>
        <v>36.4</v>
      </c>
      <c r="K225" s="115"/>
    </row>
    <row r="226" spans="1:11">
      <c r="A226" s="114"/>
      <c r="B226" s="107">
        <v>2</v>
      </c>
      <c r="C226" s="10" t="s">
        <v>863</v>
      </c>
      <c r="D226" s="118" t="s">
        <v>1036</v>
      </c>
      <c r="E226" s="118" t="s">
        <v>723</v>
      </c>
      <c r="F226" s="141" t="s">
        <v>273</v>
      </c>
      <c r="G226" s="142"/>
      <c r="H226" s="11" t="s">
        <v>864</v>
      </c>
      <c r="I226" s="14">
        <v>19.600000000000001</v>
      </c>
      <c r="J226" s="109">
        <f t="shared" si="3"/>
        <v>39.200000000000003</v>
      </c>
      <c r="K226" s="115"/>
    </row>
    <row r="227" spans="1:11">
      <c r="A227" s="114"/>
      <c r="B227" s="107">
        <v>2</v>
      </c>
      <c r="C227" s="10" t="s">
        <v>863</v>
      </c>
      <c r="D227" s="118" t="s">
        <v>1036</v>
      </c>
      <c r="E227" s="118" t="s">
        <v>723</v>
      </c>
      <c r="F227" s="141" t="s">
        <v>730</v>
      </c>
      <c r="G227" s="142"/>
      <c r="H227" s="11" t="s">
        <v>864</v>
      </c>
      <c r="I227" s="14">
        <v>19.600000000000001</v>
      </c>
      <c r="J227" s="109">
        <f t="shared" si="3"/>
        <v>39.200000000000003</v>
      </c>
      <c r="K227" s="115"/>
    </row>
    <row r="228" spans="1:11">
      <c r="A228" s="114"/>
      <c r="B228" s="107">
        <v>2</v>
      </c>
      <c r="C228" s="10" t="s">
        <v>863</v>
      </c>
      <c r="D228" s="118" t="s">
        <v>1037</v>
      </c>
      <c r="E228" s="118" t="s">
        <v>746</v>
      </c>
      <c r="F228" s="141" t="s">
        <v>273</v>
      </c>
      <c r="G228" s="142"/>
      <c r="H228" s="11" t="s">
        <v>864</v>
      </c>
      <c r="I228" s="14">
        <v>24.14</v>
      </c>
      <c r="J228" s="109">
        <f t="shared" si="3"/>
        <v>48.28</v>
      </c>
      <c r="K228" s="115"/>
    </row>
    <row r="229" spans="1:11">
      <c r="A229" s="114"/>
      <c r="B229" s="107">
        <v>8</v>
      </c>
      <c r="C229" s="10" t="s">
        <v>863</v>
      </c>
      <c r="D229" s="118" t="s">
        <v>1038</v>
      </c>
      <c r="E229" s="118" t="s">
        <v>847</v>
      </c>
      <c r="F229" s="141" t="s">
        <v>273</v>
      </c>
      <c r="G229" s="142"/>
      <c r="H229" s="11" t="s">
        <v>864</v>
      </c>
      <c r="I229" s="14">
        <v>24.49</v>
      </c>
      <c r="J229" s="109">
        <f t="shared" si="3"/>
        <v>195.92</v>
      </c>
      <c r="K229" s="115"/>
    </row>
    <row r="230" spans="1:11">
      <c r="A230" s="114"/>
      <c r="B230" s="107">
        <v>8</v>
      </c>
      <c r="C230" s="10" t="s">
        <v>863</v>
      </c>
      <c r="D230" s="118" t="s">
        <v>1038</v>
      </c>
      <c r="E230" s="118" t="s">
        <v>847</v>
      </c>
      <c r="F230" s="141" t="s">
        <v>583</v>
      </c>
      <c r="G230" s="142"/>
      <c r="H230" s="11" t="s">
        <v>864</v>
      </c>
      <c r="I230" s="14">
        <v>24.49</v>
      </c>
      <c r="J230" s="109">
        <f t="shared" si="3"/>
        <v>195.92</v>
      </c>
      <c r="K230" s="115"/>
    </row>
    <row r="231" spans="1:11">
      <c r="A231" s="114"/>
      <c r="B231" s="107">
        <v>8</v>
      </c>
      <c r="C231" s="10" t="s">
        <v>863</v>
      </c>
      <c r="D231" s="118" t="s">
        <v>1038</v>
      </c>
      <c r="E231" s="118" t="s">
        <v>847</v>
      </c>
      <c r="F231" s="141" t="s">
        <v>730</v>
      </c>
      <c r="G231" s="142"/>
      <c r="H231" s="11" t="s">
        <v>864</v>
      </c>
      <c r="I231" s="14">
        <v>24.49</v>
      </c>
      <c r="J231" s="109">
        <f t="shared" si="3"/>
        <v>195.92</v>
      </c>
      <c r="K231" s="115"/>
    </row>
    <row r="232" spans="1:11">
      <c r="A232" s="114"/>
      <c r="B232" s="107">
        <v>4</v>
      </c>
      <c r="C232" s="10" t="s">
        <v>863</v>
      </c>
      <c r="D232" s="118" t="s">
        <v>1039</v>
      </c>
      <c r="E232" s="118" t="s">
        <v>734</v>
      </c>
      <c r="F232" s="141" t="s">
        <v>273</v>
      </c>
      <c r="G232" s="142"/>
      <c r="H232" s="11" t="s">
        <v>864</v>
      </c>
      <c r="I232" s="14">
        <v>25.19</v>
      </c>
      <c r="J232" s="109">
        <f t="shared" si="3"/>
        <v>100.76</v>
      </c>
      <c r="K232" s="115"/>
    </row>
    <row r="233" spans="1:11">
      <c r="A233" s="114"/>
      <c r="B233" s="107">
        <v>2</v>
      </c>
      <c r="C233" s="10" t="s">
        <v>863</v>
      </c>
      <c r="D233" s="118" t="s">
        <v>1039</v>
      </c>
      <c r="E233" s="118" t="s">
        <v>734</v>
      </c>
      <c r="F233" s="141" t="s">
        <v>583</v>
      </c>
      <c r="G233" s="142"/>
      <c r="H233" s="11" t="s">
        <v>864</v>
      </c>
      <c r="I233" s="14">
        <v>25.19</v>
      </c>
      <c r="J233" s="109">
        <f t="shared" si="3"/>
        <v>50.38</v>
      </c>
      <c r="K233" s="115"/>
    </row>
    <row r="234" spans="1:11">
      <c r="A234" s="114"/>
      <c r="B234" s="107">
        <v>2</v>
      </c>
      <c r="C234" s="10" t="s">
        <v>863</v>
      </c>
      <c r="D234" s="118" t="s">
        <v>1039</v>
      </c>
      <c r="E234" s="118" t="s">
        <v>734</v>
      </c>
      <c r="F234" s="141" t="s">
        <v>673</v>
      </c>
      <c r="G234" s="142"/>
      <c r="H234" s="11" t="s">
        <v>864</v>
      </c>
      <c r="I234" s="14">
        <v>25.19</v>
      </c>
      <c r="J234" s="109">
        <f t="shared" si="3"/>
        <v>50.38</v>
      </c>
      <c r="K234" s="115"/>
    </row>
    <row r="235" spans="1:11">
      <c r="A235" s="114"/>
      <c r="B235" s="107">
        <v>2</v>
      </c>
      <c r="C235" s="10" t="s">
        <v>863</v>
      </c>
      <c r="D235" s="118" t="s">
        <v>1039</v>
      </c>
      <c r="E235" s="118" t="s">
        <v>734</v>
      </c>
      <c r="F235" s="141" t="s">
        <v>730</v>
      </c>
      <c r="G235" s="142"/>
      <c r="H235" s="11" t="s">
        <v>864</v>
      </c>
      <c r="I235" s="14">
        <v>25.19</v>
      </c>
      <c r="J235" s="109">
        <f t="shared" si="3"/>
        <v>50.38</v>
      </c>
      <c r="K235" s="115"/>
    </row>
    <row r="236" spans="1:11">
      <c r="A236" s="114"/>
      <c r="B236" s="107">
        <v>2</v>
      </c>
      <c r="C236" s="10" t="s">
        <v>863</v>
      </c>
      <c r="D236" s="118" t="s">
        <v>1040</v>
      </c>
      <c r="E236" s="118" t="s">
        <v>735</v>
      </c>
      <c r="F236" s="141" t="s">
        <v>273</v>
      </c>
      <c r="G236" s="142"/>
      <c r="H236" s="11" t="s">
        <v>864</v>
      </c>
      <c r="I236" s="14">
        <v>31.14</v>
      </c>
      <c r="J236" s="109">
        <f t="shared" si="3"/>
        <v>62.28</v>
      </c>
      <c r="K236" s="115"/>
    </row>
    <row r="237" spans="1:11">
      <c r="A237" s="114"/>
      <c r="B237" s="107">
        <v>2</v>
      </c>
      <c r="C237" s="10" t="s">
        <v>863</v>
      </c>
      <c r="D237" s="118" t="s">
        <v>1040</v>
      </c>
      <c r="E237" s="118" t="s">
        <v>735</v>
      </c>
      <c r="F237" s="141" t="s">
        <v>583</v>
      </c>
      <c r="G237" s="142"/>
      <c r="H237" s="11" t="s">
        <v>864</v>
      </c>
      <c r="I237" s="14">
        <v>31.14</v>
      </c>
      <c r="J237" s="109">
        <f t="shared" si="3"/>
        <v>62.28</v>
      </c>
      <c r="K237" s="115"/>
    </row>
    <row r="238" spans="1:11">
      <c r="A238" s="114"/>
      <c r="B238" s="107">
        <v>2</v>
      </c>
      <c r="C238" s="10" t="s">
        <v>866</v>
      </c>
      <c r="D238" s="118" t="s">
        <v>1041</v>
      </c>
      <c r="E238" s="118" t="s">
        <v>732</v>
      </c>
      <c r="F238" s="141"/>
      <c r="G238" s="142"/>
      <c r="H238" s="11" t="s">
        <v>867</v>
      </c>
      <c r="I238" s="14">
        <v>122.12</v>
      </c>
      <c r="J238" s="109">
        <f t="shared" si="3"/>
        <v>244.24</v>
      </c>
      <c r="K238" s="115"/>
    </row>
    <row r="239" spans="1:11" ht="13.5" customHeight="1">
      <c r="A239" s="114"/>
      <c r="B239" s="107">
        <v>2</v>
      </c>
      <c r="C239" s="10" t="s">
        <v>868</v>
      </c>
      <c r="D239" s="118" t="s">
        <v>1042</v>
      </c>
      <c r="E239" s="118" t="s">
        <v>728</v>
      </c>
      <c r="F239" s="141"/>
      <c r="G239" s="142"/>
      <c r="H239" s="11" t="s">
        <v>869</v>
      </c>
      <c r="I239" s="14">
        <v>16.100000000000001</v>
      </c>
      <c r="J239" s="109">
        <f t="shared" si="3"/>
        <v>32.200000000000003</v>
      </c>
      <c r="K239" s="115"/>
    </row>
    <row r="240" spans="1:11" ht="13.5" customHeight="1">
      <c r="A240" s="114"/>
      <c r="B240" s="107">
        <v>22</v>
      </c>
      <c r="C240" s="10" t="s">
        <v>868</v>
      </c>
      <c r="D240" s="118" t="s">
        <v>1043</v>
      </c>
      <c r="E240" s="118" t="s">
        <v>717</v>
      </c>
      <c r="F240" s="141"/>
      <c r="G240" s="142"/>
      <c r="H240" s="11" t="s">
        <v>869</v>
      </c>
      <c r="I240" s="14">
        <v>16.100000000000001</v>
      </c>
      <c r="J240" s="109">
        <f t="shared" si="3"/>
        <v>354.20000000000005</v>
      </c>
      <c r="K240" s="115"/>
    </row>
    <row r="241" spans="1:11" ht="13.5" customHeight="1">
      <c r="A241" s="114"/>
      <c r="B241" s="107">
        <v>2</v>
      </c>
      <c r="C241" s="10" t="s">
        <v>868</v>
      </c>
      <c r="D241" s="118" t="s">
        <v>1044</v>
      </c>
      <c r="E241" s="118" t="s">
        <v>721</v>
      </c>
      <c r="F241" s="141"/>
      <c r="G241" s="142"/>
      <c r="H241" s="11" t="s">
        <v>869</v>
      </c>
      <c r="I241" s="14">
        <v>16.8</v>
      </c>
      <c r="J241" s="109">
        <f t="shared" si="3"/>
        <v>33.6</v>
      </c>
      <c r="K241" s="115"/>
    </row>
    <row r="242" spans="1:11" ht="13.5" customHeight="1">
      <c r="A242" s="114"/>
      <c r="B242" s="107">
        <v>2</v>
      </c>
      <c r="C242" s="10" t="s">
        <v>868</v>
      </c>
      <c r="D242" s="118" t="s">
        <v>1045</v>
      </c>
      <c r="E242" s="118" t="s">
        <v>723</v>
      </c>
      <c r="F242" s="141"/>
      <c r="G242" s="142"/>
      <c r="H242" s="11" t="s">
        <v>869</v>
      </c>
      <c r="I242" s="14">
        <v>25.89</v>
      </c>
      <c r="J242" s="109">
        <f t="shared" si="3"/>
        <v>51.78</v>
      </c>
      <c r="K242" s="115"/>
    </row>
    <row r="243" spans="1:11" ht="13.5" customHeight="1">
      <c r="A243" s="114"/>
      <c r="B243" s="107">
        <v>8</v>
      </c>
      <c r="C243" s="10" t="s">
        <v>868</v>
      </c>
      <c r="D243" s="118" t="s">
        <v>1046</v>
      </c>
      <c r="E243" s="118" t="s">
        <v>733</v>
      </c>
      <c r="F243" s="141"/>
      <c r="G243" s="142"/>
      <c r="H243" s="11" t="s">
        <v>869</v>
      </c>
      <c r="I243" s="14">
        <v>31.14</v>
      </c>
      <c r="J243" s="109">
        <f t="shared" si="3"/>
        <v>249.12</v>
      </c>
      <c r="K243" s="115"/>
    </row>
    <row r="244" spans="1:11" ht="13.5" customHeight="1">
      <c r="A244" s="114"/>
      <c r="B244" s="107">
        <v>6</v>
      </c>
      <c r="C244" s="10" t="s">
        <v>868</v>
      </c>
      <c r="D244" s="118" t="s">
        <v>1047</v>
      </c>
      <c r="E244" s="118" t="s">
        <v>746</v>
      </c>
      <c r="F244" s="141"/>
      <c r="G244" s="142"/>
      <c r="H244" s="11" t="s">
        <v>869</v>
      </c>
      <c r="I244" s="14">
        <v>36.39</v>
      </c>
      <c r="J244" s="109">
        <f t="shared" si="3"/>
        <v>218.34</v>
      </c>
      <c r="K244" s="115"/>
    </row>
    <row r="245" spans="1:11" ht="13.5" customHeight="1">
      <c r="A245" s="114"/>
      <c r="B245" s="107">
        <v>18</v>
      </c>
      <c r="C245" s="10" t="s">
        <v>868</v>
      </c>
      <c r="D245" s="118" t="s">
        <v>1048</v>
      </c>
      <c r="E245" s="118" t="s">
        <v>847</v>
      </c>
      <c r="F245" s="141"/>
      <c r="G245" s="142"/>
      <c r="H245" s="11" t="s">
        <v>869</v>
      </c>
      <c r="I245" s="14">
        <v>37.79</v>
      </c>
      <c r="J245" s="109">
        <f t="shared" si="3"/>
        <v>680.22</v>
      </c>
      <c r="K245" s="115"/>
    </row>
    <row r="246" spans="1:11" ht="13.5" customHeight="1">
      <c r="A246" s="114"/>
      <c r="B246" s="107">
        <v>8</v>
      </c>
      <c r="C246" s="10" t="s">
        <v>868</v>
      </c>
      <c r="D246" s="118" t="s">
        <v>1049</v>
      </c>
      <c r="E246" s="118" t="s">
        <v>751</v>
      </c>
      <c r="F246" s="141"/>
      <c r="G246" s="142"/>
      <c r="H246" s="11" t="s">
        <v>869</v>
      </c>
      <c r="I246" s="14">
        <v>46.89</v>
      </c>
      <c r="J246" s="109">
        <f t="shared" si="3"/>
        <v>375.12</v>
      </c>
      <c r="K246" s="115"/>
    </row>
    <row r="247" spans="1:11" ht="13.5" customHeight="1">
      <c r="A247" s="114"/>
      <c r="B247" s="107">
        <v>10</v>
      </c>
      <c r="C247" s="10" t="s">
        <v>868</v>
      </c>
      <c r="D247" s="118" t="s">
        <v>1050</v>
      </c>
      <c r="E247" s="118" t="s">
        <v>870</v>
      </c>
      <c r="F247" s="141"/>
      <c r="G247" s="142"/>
      <c r="H247" s="11" t="s">
        <v>869</v>
      </c>
      <c r="I247" s="14">
        <v>87.13</v>
      </c>
      <c r="J247" s="109">
        <f t="shared" si="3"/>
        <v>871.3</v>
      </c>
      <c r="K247" s="115"/>
    </row>
    <row r="248" spans="1:11" ht="13.5" customHeight="1">
      <c r="A248" s="114"/>
      <c r="B248" s="107">
        <v>4</v>
      </c>
      <c r="C248" s="10" t="s">
        <v>868</v>
      </c>
      <c r="D248" s="118" t="s">
        <v>1051</v>
      </c>
      <c r="E248" s="118" t="s">
        <v>791</v>
      </c>
      <c r="F248" s="141"/>
      <c r="G248" s="142"/>
      <c r="H248" s="11" t="s">
        <v>869</v>
      </c>
      <c r="I248" s="14">
        <v>185.11</v>
      </c>
      <c r="J248" s="109">
        <f t="shared" si="3"/>
        <v>740.44</v>
      </c>
      <c r="K248" s="115"/>
    </row>
    <row r="249" spans="1:11" ht="13.5" customHeight="1">
      <c r="A249" s="114"/>
      <c r="B249" s="107">
        <v>2</v>
      </c>
      <c r="C249" s="10" t="s">
        <v>868</v>
      </c>
      <c r="D249" s="118" t="s">
        <v>1052</v>
      </c>
      <c r="E249" s="118" t="s">
        <v>776</v>
      </c>
      <c r="F249" s="141"/>
      <c r="G249" s="142"/>
      <c r="H249" s="11" t="s">
        <v>869</v>
      </c>
      <c r="I249" s="14">
        <v>23.1</v>
      </c>
      <c r="J249" s="109">
        <f t="shared" si="3"/>
        <v>46.2</v>
      </c>
      <c r="K249" s="115"/>
    </row>
    <row r="250" spans="1:11" ht="24">
      <c r="A250" s="114"/>
      <c r="B250" s="107">
        <v>2</v>
      </c>
      <c r="C250" s="10" t="s">
        <v>871</v>
      </c>
      <c r="D250" s="118" t="s">
        <v>1053</v>
      </c>
      <c r="E250" s="118" t="s">
        <v>721</v>
      </c>
      <c r="F250" s="141" t="s">
        <v>273</v>
      </c>
      <c r="G250" s="142"/>
      <c r="H250" s="11" t="s">
        <v>872</v>
      </c>
      <c r="I250" s="14">
        <v>94.13</v>
      </c>
      <c r="J250" s="109">
        <f t="shared" si="3"/>
        <v>188.26</v>
      </c>
      <c r="K250" s="115"/>
    </row>
    <row r="251" spans="1:11" ht="14.25" customHeight="1">
      <c r="A251" s="114"/>
      <c r="B251" s="107">
        <v>12</v>
      </c>
      <c r="C251" s="10" t="s">
        <v>871</v>
      </c>
      <c r="D251" s="118" t="s">
        <v>1054</v>
      </c>
      <c r="E251" s="118" t="s">
        <v>722</v>
      </c>
      <c r="F251" s="141" t="s">
        <v>273</v>
      </c>
      <c r="G251" s="142"/>
      <c r="H251" s="11" t="s">
        <v>872</v>
      </c>
      <c r="I251" s="14">
        <v>101.13</v>
      </c>
      <c r="J251" s="109">
        <f t="shared" si="3"/>
        <v>1213.56</v>
      </c>
      <c r="K251" s="121"/>
    </row>
    <row r="252" spans="1:11" ht="14.25" customHeight="1">
      <c r="A252" s="114"/>
      <c r="B252" s="107">
        <v>6</v>
      </c>
      <c r="C252" s="10" t="s">
        <v>871</v>
      </c>
      <c r="D252" s="118" t="s">
        <v>1054</v>
      </c>
      <c r="E252" s="118" t="s">
        <v>722</v>
      </c>
      <c r="F252" s="141" t="s">
        <v>673</v>
      </c>
      <c r="G252" s="142"/>
      <c r="H252" s="11" t="s">
        <v>872</v>
      </c>
      <c r="I252" s="14">
        <v>101.13</v>
      </c>
      <c r="J252" s="109">
        <f t="shared" si="3"/>
        <v>606.78</v>
      </c>
      <c r="K252" s="115"/>
    </row>
    <row r="253" spans="1:11" ht="14.25" customHeight="1">
      <c r="A253" s="114"/>
      <c r="B253" s="107">
        <v>2</v>
      </c>
      <c r="C253" s="10" t="s">
        <v>871</v>
      </c>
      <c r="D253" s="118" t="s">
        <v>1055</v>
      </c>
      <c r="E253" s="118" t="s">
        <v>731</v>
      </c>
      <c r="F253" s="141" t="s">
        <v>673</v>
      </c>
      <c r="G253" s="142"/>
      <c r="H253" s="11" t="s">
        <v>872</v>
      </c>
      <c r="I253" s="14">
        <v>108.13</v>
      </c>
      <c r="J253" s="109">
        <f t="shared" si="3"/>
        <v>216.26</v>
      </c>
      <c r="K253" s="115"/>
    </row>
    <row r="254" spans="1:11" ht="14.25" customHeight="1">
      <c r="A254" s="114"/>
      <c r="B254" s="107">
        <v>34</v>
      </c>
      <c r="C254" s="10" t="s">
        <v>871</v>
      </c>
      <c r="D254" s="118" t="s">
        <v>1056</v>
      </c>
      <c r="E254" s="118" t="s">
        <v>723</v>
      </c>
      <c r="F254" s="141" t="s">
        <v>273</v>
      </c>
      <c r="G254" s="142"/>
      <c r="H254" s="11" t="s">
        <v>872</v>
      </c>
      <c r="I254" s="14">
        <v>115.13</v>
      </c>
      <c r="J254" s="109">
        <f t="shared" si="3"/>
        <v>3914.42</v>
      </c>
      <c r="K254" s="121"/>
    </row>
    <row r="255" spans="1:11" ht="14.25" customHeight="1">
      <c r="A255" s="114"/>
      <c r="B255" s="107">
        <v>2</v>
      </c>
      <c r="C255" s="10" t="s">
        <v>871</v>
      </c>
      <c r="D255" s="118" t="s">
        <v>1057</v>
      </c>
      <c r="E255" s="118" t="s">
        <v>733</v>
      </c>
      <c r="F255" s="141" t="s">
        <v>673</v>
      </c>
      <c r="G255" s="142"/>
      <c r="H255" s="11" t="s">
        <v>872</v>
      </c>
      <c r="I255" s="14">
        <v>132.62</v>
      </c>
      <c r="J255" s="109">
        <f t="shared" si="3"/>
        <v>265.24</v>
      </c>
      <c r="K255" s="115"/>
    </row>
    <row r="256" spans="1:11" ht="14.25" customHeight="1">
      <c r="A256" s="114"/>
      <c r="B256" s="107">
        <v>10</v>
      </c>
      <c r="C256" s="10" t="s">
        <v>871</v>
      </c>
      <c r="D256" s="118" t="s">
        <v>1058</v>
      </c>
      <c r="E256" s="118" t="s">
        <v>735</v>
      </c>
      <c r="F256" s="141" t="s">
        <v>273</v>
      </c>
      <c r="G256" s="142"/>
      <c r="H256" s="11" t="s">
        <v>872</v>
      </c>
      <c r="I256" s="14">
        <v>194.21</v>
      </c>
      <c r="J256" s="109">
        <f t="shared" si="3"/>
        <v>1942.1000000000001</v>
      </c>
      <c r="K256" s="121"/>
    </row>
    <row r="257" spans="1:11" ht="14.25" customHeight="1">
      <c r="A257" s="114"/>
      <c r="B257" s="107">
        <v>2</v>
      </c>
      <c r="C257" s="10" t="s">
        <v>873</v>
      </c>
      <c r="D257" s="118" t="s">
        <v>1059</v>
      </c>
      <c r="E257" s="118" t="s">
        <v>725</v>
      </c>
      <c r="F257" s="141" t="s">
        <v>273</v>
      </c>
      <c r="G257" s="142"/>
      <c r="H257" s="11" t="s">
        <v>874</v>
      </c>
      <c r="I257" s="14">
        <v>36.39</v>
      </c>
      <c r="J257" s="109">
        <f t="shared" si="3"/>
        <v>72.78</v>
      </c>
      <c r="K257" s="115"/>
    </row>
    <row r="258" spans="1:11" ht="14.25" customHeight="1">
      <c r="A258" s="114"/>
      <c r="B258" s="107">
        <v>18</v>
      </c>
      <c r="C258" s="10" t="s">
        <v>873</v>
      </c>
      <c r="D258" s="118" t="s">
        <v>1060</v>
      </c>
      <c r="E258" s="118" t="s">
        <v>717</v>
      </c>
      <c r="F258" s="141" t="s">
        <v>273</v>
      </c>
      <c r="G258" s="142"/>
      <c r="H258" s="11" t="s">
        <v>874</v>
      </c>
      <c r="I258" s="14">
        <v>38.14</v>
      </c>
      <c r="J258" s="109">
        <f t="shared" si="3"/>
        <v>686.52</v>
      </c>
      <c r="K258" s="115"/>
    </row>
    <row r="259" spans="1:11" ht="14.25" customHeight="1">
      <c r="A259" s="114"/>
      <c r="B259" s="107">
        <v>4</v>
      </c>
      <c r="C259" s="10" t="s">
        <v>873</v>
      </c>
      <c r="D259" s="118" t="s">
        <v>1061</v>
      </c>
      <c r="E259" s="118" t="s">
        <v>721</v>
      </c>
      <c r="F259" s="141" t="s">
        <v>273</v>
      </c>
      <c r="G259" s="142"/>
      <c r="H259" s="11" t="s">
        <v>874</v>
      </c>
      <c r="I259" s="14">
        <v>41.64</v>
      </c>
      <c r="J259" s="109">
        <f t="shared" si="3"/>
        <v>166.56</v>
      </c>
      <c r="K259" s="115"/>
    </row>
    <row r="260" spans="1:11" ht="14.25" customHeight="1">
      <c r="A260" s="114"/>
      <c r="B260" s="107">
        <v>2</v>
      </c>
      <c r="C260" s="10" t="s">
        <v>873</v>
      </c>
      <c r="D260" s="118" t="s">
        <v>1062</v>
      </c>
      <c r="E260" s="118" t="s">
        <v>731</v>
      </c>
      <c r="F260" s="141" t="s">
        <v>273</v>
      </c>
      <c r="G260" s="142"/>
      <c r="H260" s="11" t="s">
        <v>874</v>
      </c>
      <c r="I260" s="14">
        <v>48.64</v>
      </c>
      <c r="J260" s="109">
        <f t="shared" si="3"/>
        <v>97.28</v>
      </c>
      <c r="K260" s="115"/>
    </row>
    <row r="261" spans="1:11" ht="14.25" customHeight="1">
      <c r="A261" s="114"/>
      <c r="B261" s="107">
        <v>2</v>
      </c>
      <c r="C261" s="10" t="s">
        <v>873</v>
      </c>
      <c r="D261" s="118" t="s">
        <v>1063</v>
      </c>
      <c r="E261" s="118" t="s">
        <v>723</v>
      </c>
      <c r="F261" s="141" t="s">
        <v>273</v>
      </c>
      <c r="G261" s="142"/>
      <c r="H261" s="11" t="s">
        <v>874</v>
      </c>
      <c r="I261" s="14">
        <v>55.64</v>
      </c>
      <c r="J261" s="109">
        <f t="shared" si="3"/>
        <v>111.28</v>
      </c>
      <c r="K261" s="115"/>
    </row>
    <row r="262" spans="1:11" ht="14.25" customHeight="1">
      <c r="A262" s="114"/>
      <c r="B262" s="107">
        <v>2</v>
      </c>
      <c r="C262" s="10" t="s">
        <v>873</v>
      </c>
      <c r="D262" s="118" t="s">
        <v>1064</v>
      </c>
      <c r="E262" s="118" t="s">
        <v>735</v>
      </c>
      <c r="F262" s="141" t="s">
        <v>273</v>
      </c>
      <c r="G262" s="142"/>
      <c r="H262" s="11" t="s">
        <v>874</v>
      </c>
      <c r="I262" s="14">
        <v>94.13</v>
      </c>
      <c r="J262" s="109">
        <f t="shared" si="3"/>
        <v>188.26</v>
      </c>
      <c r="K262" s="115"/>
    </row>
    <row r="263" spans="1:11" ht="14.25" customHeight="1">
      <c r="A263" s="114"/>
      <c r="B263" s="107">
        <v>2</v>
      </c>
      <c r="C263" s="10" t="s">
        <v>873</v>
      </c>
      <c r="D263" s="118" t="s">
        <v>1065</v>
      </c>
      <c r="E263" s="118" t="s">
        <v>776</v>
      </c>
      <c r="F263" s="141" t="s">
        <v>272</v>
      </c>
      <c r="G263" s="142"/>
      <c r="H263" s="11" t="s">
        <v>874</v>
      </c>
      <c r="I263" s="14">
        <v>46.89</v>
      </c>
      <c r="J263" s="109">
        <f t="shared" si="3"/>
        <v>93.78</v>
      </c>
      <c r="K263" s="115"/>
    </row>
    <row r="264" spans="1:11">
      <c r="A264" s="114"/>
      <c r="B264" s="107">
        <v>2</v>
      </c>
      <c r="C264" s="10" t="s">
        <v>875</v>
      </c>
      <c r="D264" s="118" t="s">
        <v>1066</v>
      </c>
      <c r="E264" s="118" t="s">
        <v>721</v>
      </c>
      <c r="F264" s="141" t="s">
        <v>273</v>
      </c>
      <c r="G264" s="142"/>
      <c r="H264" s="11" t="s">
        <v>876</v>
      </c>
      <c r="I264" s="14">
        <v>17.149999999999999</v>
      </c>
      <c r="J264" s="109">
        <f t="shared" si="3"/>
        <v>34.299999999999997</v>
      </c>
      <c r="K264" s="115"/>
    </row>
    <row r="265" spans="1:11">
      <c r="A265" s="114"/>
      <c r="B265" s="107">
        <v>2</v>
      </c>
      <c r="C265" s="10" t="s">
        <v>875</v>
      </c>
      <c r="D265" s="118" t="s">
        <v>1066</v>
      </c>
      <c r="E265" s="118" t="s">
        <v>721</v>
      </c>
      <c r="F265" s="141" t="s">
        <v>583</v>
      </c>
      <c r="G265" s="142"/>
      <c r="H265" s="11" t="s">
        <v>876</v>
      </c>
      <c r="I265" s="14">
        <v>17.149999999999999</v>
      </c>
      <c r="J265" s="109">
        <f t="shared" si="3"/>
        <v>34.299999999999997</v>
      </c>
      <c r="K265" s="115"/>
    </row>
    <row r="266" spans="1:11">
      <c r="A266" s="114"/>
      <c r="B266" s="107">
        <v>2</v>
      </c>
      <c r="C266" s="10" t="s">
        <v>875</v>
      </c>
      <c r="D266" s="118" t="s">
        <v>1067</v>
      </c>
      <c r="E266" s="118" t="s">
        <v>731</v>
      </c>
      <c r="F266" s="141" t="s">
        <v>273</v>
      </c>
      <c r="G266" s="142"/>
      <c r="H266" s="11" t="s">
        <v>876</v>
      </c>
      <c r="I266" s="14">
        <v>20.65</v>
      </c>
      <c r="J266" s="109">
        <f t="shared" si="3"/>
        <v>41.3</v>
      </c>
      <c r="K266" s="115"/>
    </row>
    <row r="267" spans="1:11">
      <c r="A267" s="114"/>
      <c r="B267" s="107">
        <v>2</v>
      </c>
      <c r="C267" s="10" t="s">
        <v>875</v>
      </c>
      <c r="D267" s="118" t="s">
        <v>1067</v>
      </c>
      <c r="E267" s="118" t="s">
        <v>731</v>
      </c>
      <c r="F267" s="141" t="s">
        <v>583</v>
      </c>
      <c r="G267" s="142"/>
      <c r="H267" s="11" t="s">
        <v>876</v>
      </c>
      <c r="I267" s="14">
        <v>20.65</v>
      </c>
      <c r="J267" s="109">
        <f t="shared" si="3"/>
        <v>41.3</v>
      </c>
      <c r="K267" s="115"/>
    </row>
    <row r="268" spans="1:11">
      <c r="A268" s="114"/>
      <c r="B268" s="107">
        <v>4</v>
      </c>
      <c r="C268" s="10" t="s">
        <v>875</v>
      </c>
      <c r="D268" s="118" t="s">
        <v>1068</v>
      </c>
      <c r="E268" s="118" t="s">
        <v>723</v>
      </c>
      <c r="F268" s="141" t="s">
        <v>273</v>
      </c>
      <c r="G268" s="142"/>
      <c r="H268" s="11" t="s">
        <v>876</v>
      </c>
      <c r="I268" s="14">
        <v>22.4</v>
      </c>
      <c r="J268" s="109">
        <f t="shared" si="3"/>
        <v>89.6</v>
      </c>
      <c r="K268" s="115"/>
    </row>
    <row r="269" spans="1:11">
      <c r="A269" s="114"/>
      <c r="B269" s="107">
        <v>2</v>
      </c>
      <c r="C269" s="10" t="s">
        <v>875</v>
      </c>
      <c r="D269" s="118" t="s">
        <v>1068</v>
      </c>
      <c r="E269" s="118" t="s">
        <v>723</v>
      </c>
      <c r="F269" s="141" t="s">
        <v>583</v>
      </c>
      <c r="G269" s="142"/>
      <c r="H269" s="11" t="s">
        <v>876</v>
      </c>
      <c r="I269" s="14">
        <v>22.4</v>
      </c>
      <c r="J269" s="109">
        <f t="shared" si="3"/>
        <v>44.8</v>
      </c>
      <c r="K269" s="115"/>
    </row>
    <row r="270" spans="1:11">
      <c r="A270" s="114"/>
      <c r="B270" s="107">
        <v>2</v>
      </c>
      <c r="C270" s="10" t="s">
        <v>875</v>
      </c>
      <c r="D270" s="118" t="s">
        <v>1069</v>
      </c>
      <c r="E270" s="118" t="s">
        <v>746</v>
      </c>
      <c r="F270" s="141" t="s">
        <v>273</v>
      </c>
      <c r="G270" s="142"/>
      <c r="H270" s="11" t="s">
        <v>876</v>
      </c>
      <c r="I270" s="14">
        <v>28.69</v>
      </c>
      <c r="J270" s="109">
        <f t="shared" si="3"/>
        <v>57.38</v>
      </c>
      <c r="K270" s="115"/>
    </row>
    <row r="271" spans="1:11">
      <c r="A271" s="114"/>
      <c r="B271" s="107">
        <v>2</v>
      </c>
      <c r="C271" s="10" t="s">
        <v>875</v>
      </c>
      <c r="D271" s="118" t="s">
        <v>1070</v>
      </c>
      <c r="E271" s="118" t="s">
        <v>751</v>
      </c>
      <c r="F271" s="141" t="s">
        <v>273</v>
      </c>
      <c r="G271" s="142"/>
      <c r="H271" s="11" t="s">
        <v>876</v>
      </c>
      <c r="I271" s="14">
        <v>32.19</v>
      </c>
      <c r="J271" s="109">
        <f t="shared" si="3"/>
        <v>64.38</v>
      </c>
      <c r="K271" s="115"/>
    </row>
    <row r="272" spans="1:11">
      <c r="A272" s="114"/>
      <c r="B272" s="107">
        <v>2</v>
      </c>
      <c r="C272" s="10" t="s">
        <v>875</v>
      </c>
      <c r="D272" s="118" t="s">
        <v>1071</v>
      </c>
      <c r="E272" s="118" t="s">
        <v>735</v>
      </c>
      <c r="F272" s="141" t="s">
        <v>273</v>
      </c>
      <c r="G272" s="142"/>
      <c r="H272" s="11" t="s">
        <v>876</v>
      </c>
      <c r="I272" s="14">
        <v>34.64</v>
      </c>
      <c r="J272" s="109">
        <f t="shared" si="3"/>
        <v>69.28</v>
      </c>
      <c r="K272" s="115"/>
    </row>
    <row r="273" spans="1:11">
      <c r="A273" s="114"/>
      <c r="B273" s="107">
        <v>2</v>
      </c>
      <c r="C273" s="10" t="s">
        <v>877</v>
      </c>
      <c r="D273" s="118" t="s">
        <v>1072</v>
      </c>
      <c r="E273" s="118" t="s">
        <v>723</v>
      </c>
      <c r="F273" s="141"/>
      <c r="G273" s="142"/>
      <c r="H273" s="11" t="s">
        <v>878</v>
      </c>
      <c r="I273" s="14">
        <v>52.14</v>
      </c>
      <c r="J273" s="109">
        <f t="shared" si="3"/>
        <v>104.28</v>
      </c>
      <c r="K273" s="115"/>
    </row>
    <row r="274" spans="1:11">
      <c r="A274" s="114"/>
      <c r="B274" s="107">
        <v>2</v>
      </c>
      <c r="C274" s="10" t="s">
        <v>879</v>
      </c>
      <c r="D274" s="118" t="s">
        <v>1073</v>
      </c>
      <c r="E274" s="118" t="s">
        <v>769</v>
      </c>
      <c r="F274" s="141" t="s">
        <v>720</v>
      </c>
      <c r="G274" s="142"/>
      <c r="H274" s="11" t="s">
        <v>880</v>
      </c>
      <c r="I274" s="14">
        <v>11.9</v>
      </c>
      <c r="J274" s="109">
        <f t="shared" si="3"/>
        <v>23.8</v>
      </c>
      <c r="K274" s="115"/>
    </row>
    <row r="275" spans="1:11">
      <c r="A275" s="114"/>
      <c r="B275" s="107">
        <v>2</v>
      </c>
      <c r="C275" s="10" t="s">
        <v>879</v>
      </c>
      <c r="D275" s="118" t="s">
        <v>1074</v>
      </c>
      <c r="E275" s="118" t="s">
        <v>731</v>
      </c>
      <c r="F275" s="141" t="s">
        <v>730</v>
      </c>
      <c r="G275" s="142"/>
      <c r="H275" s="11" t="s">
        <v>880</v>
      </c>
      <c r="I275" s="14">
        <v>20.65</v>
      </c>
      <c r="J275" s="109">
        <f t="shared" si="3"/>
        <v>41.3</v>
      </c>
      <c r="K275" s="115"/>
    </row>
    <row r="276" spans="1:11">
      <c r="A276" s="114"/>
      <c r="B276" s="107">
        <v>2</v>
      </c>
      <c r="C276" s="10" t="s">
        <v>881</v>
      </c>
      <c r="D276" s="118" t="s">
        <v>1075</v>
      </c>
      <c r="E276" s="118" t="s">
        <v>725</v>
      </c>
      <c r="F276" s="141" t="s">
        <v>273</v>
      </c>
      <c r="G276" s="142"/>
      <c r="H276" s="11" t="s">
        <v>882</v>
      </c>
      <c r="I276" s="14">
        <v>12.95</v>
      </c>
      <c r="J276" s="109">
        <f t="shared" si="3"/>
        <v>25.9</v>
      </c>
      <c r="K276" s="115"/>
    </row>
    <row r="277" spans="1:11">
      <c r="A277" s="114"/>
      <c r="B277" s="107">
        <v>6</v>
      </c>
      <c r="C277" s="10" t="s">
        <v>883</v>
      </c>
      <c r="D277" s="118" t="s">
        <v>1076</v>
      </c>
      <c r="E277" s="118" t="s">
        <v>731</v>
      </c>
      <c r="F277" s="141" t="s">
        <v>273</v>
      </c>
      <c r="G277" s="142"/>
      <c r="H277" s="11" t="s">
        <v>884</v>
      </c>
      <c r="I277" s="14">
        <v>17.5</v>
      </c>
      <c r="J277" s="109">
        <f t="shared" si="3"/>
        <v>105</v>
      </c>
      <c r="K277" s="115"/>
    </row>
    <row r="278" spans="1:11">
      <c r="A278" s="114"/>
      <c r="B278" s="107">
        <v>6</v>
      </c>
      <c r="C278" s="10" t="s">
        <v>883</v>
      </c>
      <c r="D278" s="118" t="s">
        <v>1076</v>
      </c>
      <c r="E278" s="118" t="s">
        <v>731</v>
      </c>
      <c r="F278" s="141" t="s">
        <v>583</v>
      </c>
      <c r="G278" s="142"/>
      <c r="H278" s="11" t="s">
        <v>884</v>
      </c>
      <c r="I278" s="14">
        <v>17.5</v>
      </c>
      <c r="J278" s="109">
        <f t="shared" ref="J278:J282" si="4">I278*B278</f>
        <v>105</v>
      </c>
      <c r="K278" s="115"/>
    </row>
    <row r="279" spans="1:11">
      <c r="A279" s="114"/>
      <c r="B279" s="107">
        <v>2</v>
      </c>
      <c r="C279" s="10" t="s">
        <v>883</v>
      </c>
      <c r="D279" s="118" t="s">
        <v>1077</v>
      </c>
      <c r="E279" s="118" t="s">
        <v>723</v>
      </c>
      <c r="F279" s="141" t="s">
        <v>583</v>
      </c>
      <c r="G279" s="142"/>
      <c r="H279" s="11" t="s">
        <v>884</v>
      </c>
      <c r="I279" s="14">
        <v>19.25</v>
      </c>
      <c r="J279" s="109">
        <f t="shared" si="4"/>
        <v>38.5</v>
      </c>
      <c r="K279" s="115"/>
    </row>
    <row r="280" spans="1:11">
      <c r="A280" s="114"/>
      <c r="B280" s="107">
        <v>2</v>
      </c>
      <c r="C280" s="10" t="s">
        <v>885</v>
      </c>
      <c r="D280" s="118" t="s">
        <v>1078</v>
      </c>
      <c r="E280" s="118" t="s">
        <v>717</v>
      </c>
      <c r="F280" s="141"/>
      <c r="G280" s="142"/>
      <c r="H280" s="11" t="s">
        <v>886</v>
      </c>
      <c r="I280" s="14">
        <v>146.62</v>
      </c>
      <c r="J280" s="109">
        <f t="shared" si="4"/>
        <v>293.24</v>
      </c>
      <c r="K280" s="115"/>
    </row>
    <row r="281" spans="1:11">
      <c r="A281" s="114"/>
      <c r="B281" s="107">
        <v>2</v>
      </c>
      <c r="C281" s="10" t="s">
        <v>885</v>
      </c>
      <c r="D281" s="118" t="s">
        <v>1079</v>
      </c>
      <c r="E281" s="118" t="s">
        <v>722</v>
      </c>
      <c r="F281" s="141"/>
      <c r="G281" s="142"/>
      <c r="H281" s="11" t="s">
        <v>886</v>
      </c>
      <c r="I281" s="14">
        <v>204.71</v>
      </c>
      <c r="J281" s="109">
        <f t="shared" si="4"/>
        <v>409.42</v>
      </c>
      <c r="K281" s="115"/>
    </row>
    <row r="282" spans="1:11">
      <c r="A282" s="114"/>
      <c r="B282" s="108">
        <v>2</v>
      </c>
      <c r="C282" s="12" t="s">
        <v>885</v>
      </c>
      <c r="D282" s="119" t="s">
        <v>1080</v>
      </c>
      <c r="E282" s="119" t="s">
        <v>731</v>
      </c>
      <c r="F282" s="151"/>
      <c r="G282" s="152"/>
      <c r="H282" s="13" t="s">
        <v>886</v>
      </c>
      <c r="I282" s="15">
        <v>225.7</v>
      </c>
      <c r="J282" s="110">
        <f t="shared" si="4"/>
        <v>451.4</v>
      </c>
      <c r="K282" s="115"/>
    </row>
    <row r="283" spans="1:11" ht="13.5" thickBot="1">
      <c r="A283" s="114"/>
      <c r="B283" s="127"/>
      <c r="C283" s="127"/>
      <c r="D283" s="127"/>
      <c r="E283" s="127"/>
      <c r="F283" s="127"/>
      <c r="G283" s="127"/>
      <c r="H283" s="127"/>
      <c r="I283" s="128" t="s">
        <v>255</v>
      </c>
      <c r="J283" s="129">
        <f>SUM(J22:J282)</f>
        <v>53250.36999999993</v>
      </c>
      <c r="K283" s="115"/>
    </row>
    <row r="284" spans="1:11">
      <c r="A284" s="114"/>
      <c r="B284" s="127"/>
      <c r="C284" s="134" t="s">
        <v>1092</v>
      </c>
      <c r="D284" s="131"/>
      <c r="E284" s="131"/>
      <c r="F284" s="133"/>
      <c r="G284" s="132"/>
      <c r="H284" s="127"/>
      <c r="I284" s="128" t="s">
        <v>1085</v>
      </c>
      <c r="J284" s="129">
        <f>J283*-0.4</f>
        <v>-21300.147999999972</v>
      </c>
      <c r="K284" s="115"/>
    </row>
    <row r="285" spans="1:11" ht="13.5" outlineLevel="1" thickBot="1">
      <c r="A285" s="114"/>
      <c r="B285" s="127"/>
      <c r="C285" s="139" t="s">
        <v>1093</v>
      </c>
      <c r="D285" s="138">
        <v>44671</v>
      </c>
      <c r="E285" s="137">
        <f>J14+90</f>
        <v>45369</v>
      </c>
      <c r="F285" s="136"/>
      <c r="G285" s="135"/>
      <c r="H285" s="127"/>
      <c r="I285" s="128" t="s">
        <v>1086</v>
      </c>
      <c r="J285" s="129">
        <v>0</v>
      </c>
      <c r="K285" s="115"/>
    </row>
    <row r="286" spans="1:11">
      <c r="A286" s="114"/>
      <c r="B286" s="127"/>
      <c r="C286" s="127"/>
      <c r="D286" s="127"/>
      <c r="E286" s="127"/>
      <c r="F286" s="127"/>
      <c r="G286" s="127"/>
      <c r="H286" s="127"/>
      <c r="I286" s="128" t="s">
        <v>257</v>
      </c>
      <c r="J286" s="129">
        <f>SUM(J283:J285)</f>
        <v>31950.221999999958</v>
      </c>
      <c r="K286" s="115"/>
    </row>
    <row r="287" spans="1:11">
      <c r="A287" s="6"/>
      <c r="B287" s="7"/>
      <c r="C287" s="7"/>
      <c r="D287" s="7"/>
      <c r="E287" s="7"/>
      <c r="F287" s="7"/>
      <c r="G287" s="7"/>
      <c r="H287" s="140" t="s">
        <v>1094</v>
      </c>
      <c r="I287" s="7"/>
      <c r="J287" s="7"/>
      <c r="K287" s="8"/>
    </row>
    <row r="289" spans="8:9">
      <c r="H289" s="1" t="s">
        <v>1083</v>
      </c>
      <c r="I289" s="91">
        <f>'Tax Invoice'!E14</f>
        <v>1</v>
      </c>
    </row>
    <row r="290" spans="8:9">
      <c r="H290" s="1" t="s">
        <v>705</v>
      </c>
      <c r="I290" s="91">
        <v>35.92</v>
      </c>
    </row>
    <row r="291" spans="8:9">
      <c r="H291" s="1" t="s">
        <v>708</v>
      </c>
      <c r="I291" s="91">
        <f>I293/I290</f>
        <v>1482.4713251670357</v>
      </c>
    </row>
    <row r="292" spans="8:9">
      <c r="H292" s="1" t="s">
        <v>709</v>
      </c>
      <c r="I292" s="91">
        <f>I294/I290</f>
        <v>889.48279510022155</v>
      </c>
    </row>
    <row r="293" spans="8:9">
      <c r="H293" s="1" t="s">
        <v>706</v>
      </c>
      <c r="I293" s="91">
        <f>J283*I289</f>
        <v>53250.36999999993</v>
      </c>
    </row>
    <row r="294" spans="8:9">
      <c r="H294" s="1" t="s">
        <v>707</v>
      </c>
      <c r="I294" s="91">
        <f>J286*I289</f>
        <v>31950.221999999958</v>
      </c>
    </row>
    <row r="295" spans="8:9" ht="14.25" customHeight="1"/>
    <row r="320" spans="9:9">
      <c r="I320" s="2">
        <f>48189.35/2</f>
        <v>24094.674999999999</v>
      </c>
    </row>
  </sheetData>
  <mergeCells count="265">
    <mergeCell ref="F280:G280"/>
    <mergeCell ref="F281:G281"/>
    <mergeCell ref="F282:G282"/>
    <mergeCell ref="F275:G275"/>
    <mergeCell ref="F276:G276"/>
    <mergeCell ref="F277:G277"/>
    <mergeCell ref="F278:G278"/>
    <mergeCell ref="F279:G279"/>
    <mergeCell ref="F270:G270"/>
    <mergeCell ref="F271:G271"/>
    <mergeCell ref="F272:G272"/>
    <mergeCell ref="F273:G273"/>
    <mergeCell ref="F274:G274"/>
    <mergeCell ref="F265:G265"/>
    <mergeCell ref="F266:G266"/>
    <mergeCell ref="F267:G267"/>
    <mergeCell ref="F268:G268"/>
    <mergeCell ref="F269:G269"/>
    <mergeCell ref="F260:G260"/>
    <mergeCell ref="F261:G261"/>
    <mergeCell ref="F262:G262"/>
    <mergeCell ref="F263:G263"/>
    <mergeCell ref="F264:G264"/>
    <mergeCell ref="F255:G255"/>
    <mergeCell ref="F256:G256"/>
    <mergeCell ref="F257:G257"/>
    <mergeCell ref="F258:G258"/>
    <mergeCell ref="F259:G259"/>
    <mergeCell ref="F250:G250"/>
    <mergeCell ref="F251:G251"/>
    <mergeCell ref="F252:G252"/>
    <mergeCell ref="F253:G253"/>
    <mergeCell ref="F254:G254"/>
    <mergeCell ref="F245:G245"/>
    <mergeCell ref="F246:G246"/>
    <mergeCell ref="F247:G247"/>
    <mergeCell ref="F248:G248"/>
    <mergeCell ref="F249:G249"/>
    <mergeCell ref="F240:G240"/>
    <mergeCell ref="F241:G241"/>
    <mergeCell ref="F242:G242"/>
    <mergeCell ref="F243:G243"/>
    <mergeCell ref="F244:G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8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1126</v>
      </c>
      <c r="O1" t="s">
        <v>144</v>
      </c>
      <c r="T1" t="s">
        <v>255</v>
      </c>
      <c r="U1">
        <v>53250.36999999993</v>
      </c>
    </row>
    <row r="2" spans="1:21" ht="15.75">
      <c r="A2" s="114"/>
      <c r="B2" s="124" t="s">
        <v>134</v>
      </c>
      <c r="C2" s="120"/>
      <c r="D2" s="120"/>
      <c r="E2" s="120"/>
      <c r="F2" s="120"/>
      <c r="G2" s="120"/>
      <c r="H2" s="120"/>
      <c r="I2" s="126" t="s">
        <v>140</v>
      </c>
      <c r="J2" s="115"/>
      <c r="T2" t="s">
        <v>184</v>
      </c>
      <c r="U2">
        <v>2662.52</v>
      </c>
    </row>
    <row r="3" spans="1:21">
      <c r="A3" s="114"/>
      <c r="B3" s="123" t="s">
        <v>135</v>
      </c>
      <c r="C3" s="120"/>
      <c r="D3" s="120"/>
      <c r="E3" s="120"/>
      <c r="F3" s="120"/>
      <c r="G3" s="120"/>
      <c r="H3" s="120"/>
      <c r="I3" s="120"/>
      <c r="J3" s="115"/>
      <c r="T3" t="s">
        <v>185</v>
      </c>
    </row>
    <row r="4" spans="1:21">
      <c r="A4" s="114"/>
      <c r="B4" s="123" t="s">
        <v>136</v>
      </c>
      <c r="C4" s="120"/>
      <c r="D4" s="120"/>
      <c r="E4" s="120"/>
      <c r="F4" s="120"/>
      <c r="G4" s="120"/>
      <c r="H4" s="120"/>
      <c r="I4" s="120"/>
      <c r="J4" s="115"/>
      <c r="T4" t="s">
        <v>257</v>
      </c>
      <c r="U4">
        <v>55912.889999999927</v>
      </c>
    </row>
    <row r="5" spans="1:21">
      <c r="A5" s="114"/>
      <c r="B5" s="123" t="s">
        <v>137</v>
      </c>
      <c r="C5" s="120"/>
      <c r="D5" s="120"/>
      <c r="E5" s="120"/>
      <c r="F5" s="120"/>
      <c r="G5" s="120"/>
      <c r="H5" s="120"/>
      <c r="I5" s="120"/>
      <c r="J5" s="115"/>
      <c r="S5" t="s">
        <v>1081</v>
      </c>
    </row>
    <row r="6" spans="1:21">
      <c r="A6" s="114"/>
      <c r="B6" s="123" t="s">
        <v>138</v>
      </c>
      <c r="C6" s="120"/>
      <c r="D6" s="120"/>
      <c r="E6" s="120"/>
      <c r="F6" s="120"/>
      <c r="G6" s="120"/>
      <c r="H6" s="120"/>
      <c r="I6" s="120"/>
      <c r="J6" s="115"/>
    </row>
    <row r="7" spans="1:21">
      <c r="A7" s="114"/>
      <c r="B7" s="123"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3"/>
      <c r="J10" s="115"/>
    </row>
    <row r="11" spans="1:21">
      <c r="A11" s="114"/>
      <c r="B11" s="114" t="s">
        <v>711</v>
      </c>
      <c r="C11" s="120"/>
      <c r="D11" s="120"/>
      <c r="E11" s="115"/>
      <c r="F11" s="116"/>
      <c r="G11" s="116" t="s">
        <v>711</v>
      </c>
      <c r="H11" s="120"/>
      <c r="I11" s="144"/>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152</v>
      </c>
      <c r="C14" s="120"/>
      <c r="D14" s="120"/>
      <c r="E14" s="115"/>
      <c r="F14" s="116"/>
      <c r="G14" s="116" t="s">
        <v>152</v>
      </c>
      <c r="H14" s="120"/>
      <c r="I14" s="145">
        <v>45278</v>
      </c>
      <c r="J14" s="115"/>
    </row>
    <row r="15" spans="1:21">
      <c r="A15" s="114"/>
      <c r="B15" s="6" t="s">
        <v>6</v>
      </c>
      <c r="C15" s="7"/>
      <c r="D15" s="7"/>
      <c r="E15" s="8"/>
      <c r="F15" s="116"/>
      <c r="G15" s="9" t="s">
        <v>6</v>
      </c>
      <c r="H15" s="120"/>
      <c r="I15" s="146"/>
      <c r="J15" s="115"/>
    </row>
    <row r="16" spans="1:21">
      <c r="A16" s="114"/>
      <c r="B16" s="120"/>
      <c r="C16" s="120"/>
      <c r="D16" s="120"/>
      <c r="E16" s="120"/>
      <c r="F16" s="120"/>
      <c r="G16" s="120"/>
      <c r="H16" s="122" t="s">
        <v>142</v>
      </c>
      <c r="I16" s="130">
        <v>41133</v>
      </c>
      <c r="J16" s="115"/>
    </row>
    <row r="17" spans="1:16">
      <c r="A17" s="114"/>
      <c r="B17" s="120" t="s">
        <v>714</v>
      </c>
      <c r="C17" s="120"/>
      <c r="D17" s="120"/>
      <c r="E17" s="120"/>
      <c r="F17" s="120"/>
      <c r="G17" s="120"/>
      <c r="H17" s="122" t="s">
        <v>143</v>
      </c>
      <c r="I17" s="130"/>
      <c r="J17" s="115"/>
    </row>
    <row r="18" spans="1:16" ht="18">
      <c r="A18" s="114"/>
      <c r="B18" s="120" t="s">
        <v>715</v>
      </c>
      <c r="C18" s="120"/>
      <c r="D18" s="120"/>
      <c r="E18" s="120"/>
      <c r="F18" s="120"/>
      <c r="G18" s="120"/>
      <c r="H18" s="125" t="s">
        <v>258</v>
      </c>
      <c r="I18" s="104" t="s">
        <v>276</v>
      </c>
      <c r="J18" s="115"/>
    </row>
    <row r="19" spans="1:16">
      <c r="A19" s="114"/>
      <c r="B19" s="120"/>
      <c r="C19" s="120"/>
      <c r="D19" s="120"/>
      <c r="E19" s="120"/>
      <c r="F19" s="120"/>
      <c r="G19" s="120"/>
      <c r="H19" s="120"/>
      <c r="I19" s="120"/>
      <c r="J19" s="115"/>
      <c r="P19">
        <v>45278</v>
      </c>
    </row>
    <row r="20" spans="1:16">
      <c r="A20" s="114"/>
      <c r="B20" s="100" t="s">
        <v>198</v>
      </c>
      <c r="C20" s="100" t="s">
        <v>199</v>
      </c>
      <c r="D20" s="117" t="s">
        <v>200</v>
      </c>
      <c r="E20" s="147" t="s">
        <v>201</v>
      </c>
      <c r="F20" s="148"/>
      <c r="G20" s="100" t="s">
        <v>169</v>
      </c>
      <c r="H20" s="100" t="s">
        <v>202</v>
      </c>
      <c r="I20" s="100" t="s">
        <v>21</v>
      </c>
      <c r="J20" s="115"/>
    </row>
    <row r="21" spans="1:16">
      <c r="A21" s="114"/>
      <c r="B21" s="105"/>
      <c r="C21" s="105"/>
      <c r="D21" s="106"/>
      <c r="E21" s="149"/>
      <c r="F21" s="150"/>
      <c r="G21" s="105" t="s">
        <v>141</v>
      </c>
      <c r="H21" s="105"/>
      <c r="I21" s="105"/>
      <c r="J21" s="115"/>
    </row>
    <row r="22" spans="1:16" ht="84">
      <c r="A22" s="114"/>
      <c r="B22" s="107">
        <v>2</v>
      </c>
      <c r="C22" s="10" t="s">
        <v>716</v>
      </c>
      <c r="D22" s="118" t="s">
        <v>717</v>
      </c>
      <c r="E22" s="141" t="s">
        <v>718</v>
      </c>
      <c r="F22" s="142"/>
      <c r="G22" s="11" t="s">
        <v>719</v>
      </c>
      <c r="H22" s="14">
        <v>25.89</v>
      </c>
      <c r="I22" s="109">
        <f t="shared" ref="I22:I85" si="0">H22*B22</f>
        <v>51.78</v>
      </c>
      <c r="J22" s="115"/>
    </row>
    <row r="23" spans="1:16" ht="84">
      <c r="A23" s="114"/>
      <c r="B23" s="107">
        <v>2</v>
      </c>
      <c r="C23" s="10" t="s">
        <v>716</v>
      </c>
      <c r="D23" s="118" t="s">
        <v>717</v>
      </c>
      <c r="E23" s="141" t="s">
        <v>720</v>
      </c>
      <c r="F23" s="142"/>
      <c r="G23" s="11" t="s">
        <v>719</v>
      </c>
      <c r="H23" s="14">
        <v>25.89</v>
      </c>
      <c r="I23" s="109">
        <f t="shared" si="0"/>
        <v>51.78</v>
      </c>
      <c r="J23" s="115"/>
    </row>
    <row r="24" spans="1:16" ht="84">
      <c r="A24" s="114"/>
      <c r="B24" s="107">
        <v>2</v>
      </c>
      <c r="C24" s="10" t="s">
        <v>716</v>
      </c>
      <c r="D24" s="118" t="s">
        <v>721</v>
      </c>
      <c r="E24" s="141" t="s">
        <v>273</v>
      </c>
      <c r="F24" s="142"/>
      <c r="G24" s="11" t="s">
        <v>719</v>
      </c>
      <c r="H24" s="14">
        <v>27.64</v>
      </c>
      <c r="I24" s="109">
        <f t="shared" si="0"/>
        <v>55.28</v>
      </c>
      <c r="J24" s="115"/>
    </row>
    <row r="25" spans="1:16" ht="84">
      <c r="A25" s="114"/>
      <c r="B25" s="107">
        <v>2</v>
      </c>
      <c r="C25" s="10" t="s">
        <v>716</v>
      </c>
      <c r="D25" s="118" t="s">
        <v>721</v>
      </c>
      <c r="E25" s="141" t="s">
        <v>583</v>
      </c>
      <c r="F25" s="142"/>
      <c r="G25" s="11" t="s">
        <v>719</v>
      </c>
      <c r="H25" s="14">
        <v>27.64</v>
      </c>
      <c r="I25" s="109">
        <f t="shared" si="0"/>
        <v>55.28</v>
      </c>
      <c r="J25" s="115"/>
    </row>
    <row r="26" spans="1:16" ht="84">
      <c r="A26" s="114"/>
      <c r="B26" s="107">
        <v>2</v>
      </c>
      <c r="C26" s="10" t="s">
        <v>716</v>
      </c>
      <c r="D26" s="118" t="s">
        <v>722</v>
      </c>
      <c r="E26" s="141" t="s">
        <v>718</v>
      </c>
      <c r="F26" s="142"/>
      <c r="G26" s="11" t="s">
        <v>719</v>
      </c>
      <c r="H26" s="14">
        <v>29.39</v>
      </c>
      <c r="I26" s="109">
        <f t="shared" si="0"/>
        <v>58.78</v>
      </c>
      <c r="J26" s="115"/>
    </row>
    <row r="27" spans="1:16" ht="84">
      <c r="A27" s="114"/>
      <c r="B27" s="107">
        <v>2</v>
      </c>
      <c r="C27" s="10" t="s">
        <v>716</v>
      </c>
      <c r="D27" s="118" t="s">
        <v>722</v>
      </c>
      <c r="E27" s="141" t="s">
        <v>720</v>
      </c>
      <c r="F27" s="142"/>
      <c r="G27" s="11" t="s">
        <v>719</v>
      </c>
      <c r="H27" s="14">
        <v>29.39</v>
      </c>
      <c r="I27" s="109">
        <f t="shared" si="0"/>
        <v>58.78</v>
      </c>
      <c r="J27" s="115"/>
    </row>
    <row r="28" spans="1:16" ht="84">
      <c r="A28" s="114"/>
      <c r="B28" s="107">
        <v>2</v>
      </c>
      <c r="C28" s="10" t="s">
        <v>716</v>
      </c>
      <c r="D28" s="118" t="s">
        <v>723</v>
      </c>
      <c r="E28" s="141" t="s">
        <v>718</v>
      </c>
      <c r="F28" s="142"/>
      <c r="G28" s="11" t="s">
        <v>719</v>
      </c>
      <c r="H28" s="14">
        <v>34.29</v>
      </c>
      <c r="I28" s="109">
        <f t="shared" si="0"/>
        <v>68.58</v>
      </c>
      <c r="J28" s="115"/>
    </row>
    <row r="29" spans="1:16" ht="84">
      <c r="A29" s="114"/>
      <c r="B29" s="107">
        <v>2</v>
      </c>
      <c r="C29" s="10" t="s">
        <v>716</v>
      </c>
      <c r="D29" s="118" t="s">
        <v>723</v>
      </c>
      <c r="E29" s="141" t="s">
        <v>720</v>
      </c>
      <c r="F29" s="142"/>
      <c r="G29" s="11" t="s">
        <v>719</v>
      </c>
      <c r="H29" s="14">
        <v>34.29</v>
      </c>
      <c r="I29" s="109">
        <f t="shared" si="0"/>
        <v>68.58</v>
      </c>
      <c r="J29" s="115"/>
    </row>
    <row r="30" spans="1:16" ht="72">
      <c r="A30" s="114"/>
      <c r="B30" s="107">
        <v>2</v>
      </c>
      <c r="C30" s="10" t="s">
        <v>724</v>
      </c>
      <c r="D30" s="118" t="s">
        <v>725</v>
      </c>
      <c r="E30" s="141" t="s">
        <v>273</v>
      </c>
      <c r="F30" s="142"/>
      <c r="G30" s="11" t="s">
        <v>726</v>
      </c>
      <c r="H30" s="14">
        <v>19.25</v>
      </c>
      <c r="I30" s="109">
        <f t="shared" si="0"/>
        <v>38.5</v>
      </c>
      <c r="J30" s="115"/>
    </row>
    <row r="31" spans="1:16" ht="72">
      <c r="A31" s="114"/>
      <c r="B31" s="107">
        <v>2</v>
      </c>
      <c r="C31" s="10" t="s">
        <v>724</v>
      </c>
      <c r="D31" s="118" t="s">
        <v>725</v>
      </c>
      <c r="E31" s="141" t="s">
        <v>583</v>
      </c>
      <c r="F31" s="142"/>
      <c r="G31" s="11" t="s">
        <v>726</v>
      </c>
      <c r="H31" s="14">
        <v>19.25</v>
      </c>
      <c r="I31" s="109">
        <f t="shared" si="0"/>
        <v>38.5</v>
      </c>
      <c r="J31" s="115"/>
    </row>
    <row r="32" spans="1:16" ht="72">
      <c r="A32" s="114"/>
      <c r="B32" s="107">
        <v>12</v>
      </c>
      <c r="C32" s="10" t="s">
        <v>724</v>
      </c>
      <c r="D32" s="118" t="s">
        <v>725</v>
      </c>
      <c r="E32" s="141" t="s">
        <v>110</v>
      </c>
      <c r="F32" s="142"/>
      <c r="G32" s="11" t="s">
        <v>726</v>
      </c>
      <c r="H32" s="14">
        <v>19.25</v>
      </c>
      <c r="I32" s="109">
        <f t="shared" si="0"/>
        <v>231</v>
      </c>
      <c r="J32" s="115"/>
    </row>
    <row r="33" spans="1:10" ht="72">
      <c r="A33" s="114"/>
      <c r="B33" s="107">
        <v>2</v>
      </c>
      <c r="C33" s="10" t="s">
        <v>724</v>
      </c>
      <c r="D33" s="118" t="s">
        <v>727</v>
      </c>
      <c r="E33" s="141" t="s">
        <v>273</v>
      </c>
      <c r="F33" s="142"/>
      <c r="G33" s="11" t="s">
        <v>726</v>
      </c>
      <c r="H33" s="14">
        <v>20.65</v>
      </c>
      <c r="I33" s="109">
        <f t="shared" si="0"/>
        <v>41.3</v>
      </c>
      <c r="J33" s="115"/>
    </row>
    <row r="34" spans="1:10" ht="72">
      <c r="A34" s="114"/>
      <c r="B34" s="107">
        <v>4</v>
      </c>
      <c r="C34" s="10" t="s">
        <v>724</v>
      </c>
      <c r="D34" s="118" t="s">
        <v>728</v>
      </c>
      <c r="E34" s="141" t="s">
        <v>718</v>
      </c>
      <c r="F34" s="142"/>
      <c r="G34" s="11" t="s">
        <v>726</v>
      </c>
      <c r="H34" s="14">
        <v>21.7</v>
      </c>
      <c r="I34" s="109">
        <f t="shared" si="0"/>
        <v>86.8</v>
      </c>
      <c r="J34" s="115"/>
    </row>
    <row r="35" spans="1:10" ht="72">
      <c r="A35" s="114"/>
      <c r="B35" s="107">
        <v>2</v>
      </c>
      <c r="C35" s="10" t="s">
        <v>724</v>
      </c>
      <c r="D35" s="118" t="s">
        <v>717</v>
      </c>
      <c r="E35" s="141" t="s">
        <v>583</v>
      </c>
      <c r="F35" s="142"/>
      <c r="G35" s="11" t="s">
        <v>726</v>
      </c>
      <c r="H35" s="14">
        <v>22.75</v>
      </c>
      <c r="I35" s="109">
        <f t="shared" si="0"/>
        <v>45.5</v>
      </c>
      <c r="J35" s="115"/>
    </row>
    <row r="36" spans="1:10" ht="72">
      <c r="A36" s="114"/>
      <c r="B36" s="107">
        <v>2</v>
      </c>
      <c r="C36" s="10" t="s">
        <v>724</v>
      </c>
      <c r="D36" s="118" t="s">
        <v>717</v>
      </c>
      <c r="E36" s="141" t="s">
        <v>673</v>
      </c>
      <c r="F36" s="142"/>
      <c r="G36" s="11" t="s">
        <v>726</v>
      </c>
      <c r="H36" s="14">
        <v>22.75</v>
      </c>
      <c r="I36" s="109">
        <f t="shared" si="0"/>
        <v>45.5</v>
      </c>
      <c r="J36" s="115"/>
    </row>
    <row r="37" spans="1:10" ht="72">
      <c r="A37" s="114"/>
      <c r="B37" s="107">
        <v>4</v>
      </c>
      <c r="C37" s="10" t="s">
        <v>724</v>
      </c>
      <c r="D37" s="118" t="s">
        <v>717</v>
      </c>
      <c r="E37" s="141" t="s">
        <v>718</v>
      </c>
      <c r="F37" s="142"/>
      <c r="G37" s="11" t="s">
        <v>726</v>
      </c>
      <c r="H37" s="14">
        <v>22.75</v>
      </c>
      <c r="I37" s="109">
        <f t="shared" si="0"/>
        <v>91</v>
      </c>
      <c r="J37" s="115"/>
    </row>
    <row r="38" spans="1:10" ht="72">
      <c r="A38" s="114"/>
      <c r="B38" s="107">
        <v>2</v>
      </c>
      <c r="C38" s="10" t="s">
        <v>724</v>
      </c>
      <c r="D38" s="118" t="s">
        <v>717</v>
      </c>
      <c r="E38" s="141" t="s">
        <v>729</v>
      </c>
      <c r="F38" s="142"/>
      <c r="G38" s="11" t="s">
        <v>726</v>
      </c>
      <c r="H38" s="14">
        <v>22.75</v>
      </c>
      <c r="I38" s="109">
        <f t="shared" si="0"/>
        <v>45.5</v>
      </c>
      <c r="J38" s="115"/>
    </row>
    <row r="39" spans="1:10" ht="72">
      <c r="A39" s="114"/>
      <c r="B39" s="107">
        <v>2</v>
      </c>
      <c r="C39" s="10" t="s">
        <v>724</v>
      </c>
      <c r="D39" s="118" t="s">
        <v>717</v>
      </c>
      <c r="E39" s="141" t="s">
        <v>730</v>
      </c>
      <c r="F39" s="142"/>
      <c r="G39" s="11" t="s">
        <v>726</v>
      </c>
      <c r="H39" s="14">
        <v>22.75</v>
      </c>
      <c r="I39" s="109">
        <f t="shared" si="0"/>
        <v>45.5</v>
      </c>
      <c r="J39" s="115"/>
    </row>
    <row r="40" spans="1:10" ht="72">
      <c r="A40" s="114"/>
      <c r="B40" s="107">
        <v>2</v>
      </c>
      <c r="C40" s="10" t="s">
        <v>724</v>
      </c>
      <c r="D40" s="118" t="s">
        <v>721</v>
      </c>
      <c r="E40" s="141" t="s">
        <v>583</v>
      </c>
      <c r="F40" s="142"/>
      <c r="G40" s="11" t="s">
        <v>726</v>
      </c>
      <c r="H40" s="14">
        <v>24.14</v>
      </c>
      <c r="I40" s="109">
        <f t="shared" si="0"/>
        <v>48.28</v>
      </c>
      <c r="J40" s="115"/>
    </row>
    <row r="41" spans="1:10" ht="72">
      <c r="A41" s="114"/>
      <c r="B41" s="107">
        <v>2</v>
      </c>
      <c r="C41" s="10" t="s">
        <v>724</v>
      </c>
      <c r="D41" s="118" t="s">
        <v>721</v>
      </c>
      <c r="E41" s="141" t="s">
        <v>718</v>
      </c>
      <c r="F41" s="142"/>
      <c r="G41" s="11" t="s">
        <v>726</v>
      </c>
      <c r="H41" s="14">
        <v>24.14</v>
      </c>
      <c r="I41" s="109">
        <f t="shared" si="0"/>
        <v>48.28</v>
      </c>
      <c r="J41" s="115"/>
    </row>
    <row r="42" spans="1:10" ht="72">
      <c r="A42" s="114"/>
      <c r="B42" s="107">
        <v>2</v>
      </c>
      <c r="C42" s="10" t="s">
        <v>724</v>
      </c>
      <c r="D42" s="118" t="s">
        <v>721</v>
      </c>
      <c r="E42" s="141" t="s">
        <v>729</v>
      </c>
      <c r="F42" s="142"/>
      <c r="G42" s="11" t="s">
        <v>726</v>
      </c>
      <c r="H42" s="14">
        <v>24.14</v>
      </c>
      <c r="I42" s="109">
        <f t="shared" si="0"/>
        <v>48.28</v>
      </c>
      <c r="J42" s="115"/>
    </row>
    <row r="43" spans="1:10" ht="72">
      <c r="A43" s="114"/>
      <c r="B43" s="107">
        <v>2</v>
      </c>
      <c r="C43" s="10" t="s">
        <v>724</v>
      </c>
      <c r="D43" s="118" t="s">
        <v>721</v>
      </c>
      <c r="E43" s="141" t="s">
        <v>730</v>
      </c>
      <c r="F43" s="142"/>
      <c r="G43" s="11" t="s">
        <v>726</v>
      </c>
      <c r="H43" s="14">
        <v>24.14</v>
      </c>
      <c r="I43" s="109">
        <f t="shared" si="0"/>
        <v>48.28</v>
      </c>
      <c r="J43" s="115"/>
    </row>
    <row r="44" spans="1:10" ht="72">
      <c r="A44" s="114"/>
      <c r="B44" s="107">
        <v>2</v>
      </c>
      <c r="C44" s="10" t="s">
        <v>724</v>
      </c>
      <c r="D44" s="118" t="s">
        <v>722</v>
      </c>
      <c r="E44" s="141" t="s">
        <v>718</v>
      </c>
      <c r="F44" s="142"/>
      <c r="G44" s="11" t="s">
        <v>726</v>
      </c>
      <c r="H44" s="14">
        <v>25.54</v>
      </c>
      <c r="I44" s="109">
        <f t="shared" si="0"/>
        <v>51.08</v>
      </c>
      <c r="J44" s="115"/>
    </row>
    <row r="45" spans="1:10" ht="72">
      <c r="A45" s="114"/>
      <c r="B45" s="107">
        <v>2</v>
      </c>
      <c r="C45" s="10" t="s">
        <v>724</v>
      </c>
      <c r="D45" s="118" t="s">
        <v>722</v>
      </c>
      <c r="E45" s="141" t="s">
        <v>729</v>
      </c>
      <c r="F45" s="142"/>
      <c r="G45" s="11" t="s">
        <v>726</v>
      </c>
      <c r="H45" s="14">
        <v>25.54</v>
      </c>
      <c r="I45" s="109">
        <f t="shared" si="0"/>
        <v>51.08</v>
      </c>
      <c r="J45" s="115"/>
    </row>
    <row r="46" spans="1:10" ht="72">
      <c r="A46" s="114"/>
      <c r="B46" s="107">
        <v>4</v>
      </c>
      <c r="C46" s="10" t="s">
        <v>724</v>
      </c>
      <c r="D46" s="118" t="s">
        <v>731</v>
      </c>
      <c r="E46" s="141" t="s">
        <v>718</v>
      </c>
      <c r="F46" s="142"/>
      <c r="G46" s="11" t="s">
        <v>726</v>
      </c>
      <c r="H46" s="14">
        <v>27.64</v>
      </c>
      <c r="I46" s="109">
        <f t="shared" si="0"/>
        <v>110.56</v>
      </c>
      <c r="J46" s="115"/>
    </row>
    <row r="47" spans="1:10" ht="72">
      <c r="A47" s="114"/>
      <c r="B47" s="107">
        <v>2</v>
      </c>
      <c r="C47" s="10" t="s">
        <v>724</v>
      </c>
      <c r="D47" s="118" t="s">
        <v>731</v>
      </c>
      <c r="E47" s="141" t="s">
        <v>729</v>
      </c>
      <c r="F47" s="142"/>
      <c r="G47" s="11" t="s">
        <v>726</v>
      </c>
      <c r="H47" s="14">
        <v>27.64</v>
      </c>
      <c r="I47" s="109">
        <f t="shared" si="0"/>
        <v>55.28</v>
      </c>
      <c r="J47" s="115"/>
    </row>
    <row r="48" spans="1:10" ht="72">
      <c r="A48" s="114"/>
      <c r="B48" s="107">
        <v>12</v>
      </c>
      <c r="C48" s="10" t="s">
        <v>724</v>
      </c>
      <c r="D48" s="118" t="s">
        <v>732</v>
      </c>
      <c r="E48" s="141" t="s">
        <v>718</v>
      </c>
      <c r="F48" s="142"/>
      <c r="G48" s="11" t="s">
        <v>726</v>
      </c>
      <c r="H48" s="14">
        <v>34.64</v>
      </c>
      <c r="I48" s="109">
        <f t="shared" si="0"/>
        <v>415.68</v>
      </c>
      <c r="J48" s="115"/>
    </row>
    <row r="49" spans="1:10" ht="72">
      <c r="A49" s="114"/>
      <c r="B49" s="107">
        <v>12</v>
      </c>
      <c r="C49" s="10" t="s">
        <v>724</v>
      </c>
      <c r="D49" s="118" t="s">
        <v>732</v>
      </c>
      <c r="E49" s="141" t="s">
        <v>729</v>
      </c>
      <c r="F49" s="142"/>
      <c r="G49" s="11" t="s">
        <v>726</v>
      </c>
      <c r="H49" s="14">
        <v>34.64</v>
      </c>
      <c r="I49" s="109">
        <f t="shared" si="0"/>
        <v>415.68</v>
      </c>
      <c r="J49" s="115"/>
    </row>
    <row r="50" spans="1:10" ht="72">
      <c r="A50" s="114"/>
      <c r="B50" s="107">
        <v>2</v>
      </c>
      <c r="C50" s="10" t="s">
        <v>724</v>
      </c>
      <c r="D50" s="118" t="s">
        <v>733</v>
      </c>
      <c r="E50" s="141" t="s">
        <v>583</v>
      </c>
      <c r="F50" s="142"/>
      <c r="G50" s="11" t="s">
        <v>726</v>
      </c>
      <c r="H50" s="14">
        <v>39.89</v>
      </c>
      <c r="I50" s="109">
        <f t="shared" si="0"/>
        <v>79.78</v>
      </c>
      <c r="J50" s="115"/>
    </row>
    <row r="51" spans="1:10" ht="72">
      <c r="A51" s="114"/>
      <c r="B51" s="107">
        <v>2</v>
      </c>
      <c r="C51" s="10" t="s">
        <v>724</v>
      </c>
      <c r="D51" s="118" t="s">
        <v>733</v>
      </c>
      <c r="E51" s="141" t="s">
        <v>730</v>
      </c>
      <c r="F51" s="142"/>
      <c r="G51" s="11" t="s">
        <v>726</v>
      </c>
      <c r="H51" s="14">
        <v>39.89</v>
      </c>
      <c r="I51" s="109">
        <f t="shared" si="0"/>
        <v>79.78</v>
      </c>
      <c r="J51" s="115"/>
    </row>
    <row r="52" spans="1:10" ht="72">
      <c r="A52" s="114"/>
      <c r="B52" s="107">
        <v>2</v>
      </c>
      <c r="C52" s="10" t="s">
        <v>724</v>
      </c>
      <c r="D52" s="118" t="s">
        <v>734</v>
      </c>
      <c r="E52" s="141" t="s">
        <v>673</v>
      </c>
      <c r="F52" s="142"/>
      <c r="G52" s="11" t="s">
        <v>726</v>
      </c>
      <c r="H52" s="14">
        <v>48.64</v>
      </c>
      <c r="I52" s="109">
        <f t="shared" si="0"/>
        <v>97.28</v>
      </c>
      <c r="J52" s="115"/>
    </row>
    <row r="53" spans="1:10" ht="72">
      <c r="A53" s="114"/>
      <c r="B53" s="107">
        <v>2</v>
      </c>
      <c r="C53" s="10" t="s">
        <v>724</v>
      </c>
      <c r="D53" s="118" t="s">
        <v>734</v>
      </c>
      <c r="E53" s="141" t="s">
        <v>730</v>
      </c>
      <c r="F53" s="142"/>
      <c r="G53" s="11" t="s">
        <v>726</v>
      </c>
      <c r="H53" s="14">
        <v>48.64</v>
      </c>
      <c r="I53" s="109">
        <f t="shared" si="0"/>
        <v>97.28</v>
      </c>
      <c r="J53" s="115"/>
    </row>
    <row r="54" spans="1:10" ht="72">
      <c r="A54" s="114"/>
      <c r="B54" s="107">
        <v>2</v>
      </c>
      <c r="C54" s="10" t="s">
        <v>724</v>
      </c>
      <c r="D54" s="118" t="s">
        <v>735</v>
      </c>
      <c r="E54" s="141" t="s">
        <v>730</v>
      </c>
      <c r="F54" s="142"/>
      <c r="G54" s="11" t="s">
        <v>726</v>
      </c>
      <c r="H54" s="14">
        <v>57.39</v>
      </c>
      <c r="I54" s="109">
        <f t="shared" si="0"/>
        <v>114.78</v>
      </c>
      <c r="J54" s="115"/>
    </row>
    <row r="55" spans="1:10" ht="108">
      <c r="A55" s="114"/>
      <c r="B55" s="107">
        <v>2</v>
      </c>
      <c r="C55" s="10" t="s">
        <v>736</v>
      </c>
      <c r="D55" s="118" t="s">
        <v>721</v>
      </c>
      <c r="E55" s="141" t="s">
        <v>107</v>
      </c>
      <c r="F55" s="142"/>
      <c r="G55" s="11" t="s">
        <v>737</v>
      </c>
      <c r="H55" s="14">
        <v>38.14</v>
      </c>
      <c r="I55" s="109">
        <f t="shared" si="0"/>
        <v>76.28</v>
      </c>
      <c r="J55" s="115"/>
    </row>
    <row r="56" spans="1:10" ht="108">
      <c r="A56" s="114"/>
      <c r="B56" s="107">
        <v>2</v>
      </c>
      <c r="C56" s="10" t="s">
        <v>736</v>
      </c>
      <c r="D56" s="118" t="s">
        <v>733</v>
      </c>
      <c r="E56" s="141" t="s">
        <v>107</v>
      </c>
      <c r="F56" s="142"/>
      <c r="G56" s="11" t="s">
        <v>737</v>
      </c>
      <c r="H56" s="14">
        <v>67.89</v>
      </c>
      <c r="I56" s="109">
        <f t="shared" si="0"/>
        <v>135.78</v>
      </c>
      <c r="J56" s="115"/>
    </row>
    <row r="57" spans="1:10" ht="108">
      <c r="A57" s="114"/>
      <c r="B57" s="107">
        <v>2</v>
      </c>
      <c r="C57" s="10" t="s">
        <v>736</v>
      </c>
      <c r="D57" s="118" t="s">
        <v>734</v>
      </c>
      <c r="E57" s="141" t="s">
        <v>107</v>
      </c>
      <c r="F57" s="142"/>
      <c r="G57" s="11" t="s">
        <v>737</v>
      </c>
      <c r="H57" s="14">
        <v>81.88</v>
      </c>
      <c r="I57" s="109">
        <f t="shared" si="0"/>
        <v>163.76</v>
      </c>
      <c r="J57" s="115"/>
    </row>
    <row r="58" spans="1:10" ht="108">
      <c r="A58" s="114"/>
      <c r="B58" s="107">
        <v>2</v>
      </c>
      <c r="C58" s="10" t="s">
        <v>738</v>
      </c>
      <c r="D58" s="118" t="s">
        <v>722</v>
      </c>
      <c r="E58" s="141"/>
      <c r="F58" s="142"/>
      <c r="G58" s="11" t="s">
        <v>739</v>
      </c>
      <c r="H58" s="14">
        <v>43.39</v>
      </c>
      <c r="I58" s="109">
        <f t="shared" si="0"/>
        <v>86.78</v>
      </c>
      <c r="J58" s="115"/>
    </row>
    <row r="59" spans="1:10" ht="108">
      <c r="A59" s="114"/>
      <c r="B59" s="107">
        <v>2</v>
      </c>
      <c r="C59" s="10" t="s">
        <v>740</v>
      </c>
      <c r="D59" s="118" t="s">
        <v>717</v>
      </c>
      <c r="E59" s="141"/>
      <c r="F59" s="142"/>
      <c r="G59" s="11" t="s">
        <v>741</v>
      </c>
      <c r="H59" s="14">
        <v>34.64</v>
      </c>
      <c r="I59" s="109">
        <f t="shared" si="0"/>
        <v>69.28</v>
      </c>
      <c r="J59" s="115"/>
    </row>
    <row r="60" spans="1:10" ht="108">
      <c r="A60" s="114"/>
      <c r="B60" s="107">
        <v>2</v>
      </c>
      <c r="C60" s="10" t="s">
        <v>740</v>
      </c>
      <c r="D60" s="118" t="s">
        <v>721</v>
      </c>
      <c r="E60" s="141"/>
      <c r="F60" s="142"/>
      <c r="G60" s="11" t="s">
        <v>741</v>
      </c>
      <c r="H60" s="14">
        <v>38.14</v>
      </c>
      <c r="I60" s="109">
        <f t="shared" si="0"/>
        <v>76.28</v>
      </c>
      <c r="J60" s="115"/>
    </row>
    <row r="61" spans="1:10" ht="96">
      <c r="A61" s="114"/>
      <c r="B61" s="107">
        <v>2</v>
      </c>
      <c r="C61" s="10" t="s">
        <v>742</v>
      </c>
      <c r="D61" s="118" t="s">
        <v>732</v>
      </c>
      <c r="E61" s="141" t="s">
        <v>730</v>
      </c>
      <c r="F61" s="142"/>
      <c r="G61" s="11" t="s">
        <v>743</v>
      </c>
      <c r="H61" s="14">
        <v>38.14</v>
      </c>
      <c r="I61" s="109">
        <f t="shared" si="0"/>
        <v>76.28</v>
      </c>
      <c r="J61" s="115"/>
    </row>
    <row r="62" spans="1:10" ht="96">
      <c r="A62" s="114"/>
      <c r="B62" s="107">
        <v>2</v>
      </c>
      <c r="C62" s="10" t="s">
        <v>742</v>
      </c>
      <c r="D62" s="118" t="s">
        <v>734</v>
      </c>
      <c r="E62" s="141" t="s">
        <v>730</v>
      </c>
      <c r="F62" s="142"/>
      <c r="G62" s="11" t="s">
        <v>743</v>
      </c>
      <c r="H62" s="14">
        <v>48.64</v>
      </c>
      <c r="I62" s="109">
        <f t="shared" si="0"/>
        <v>97.28</v>
      </c>
      <c r="J62" s="115"/>
    </row>
    <row r="63" spans="1:10" ht="96">
      <c r="A63" s="114"/>
      <c r="B63" s="107">
        <v>2</v>
      </c>
      <c r="C63" s="10" t="s">
        <v>742</v>
      </c>
      <c r="D63" s="118" t="s">
        <v>735</v>
      </c>
      <c r="E63" s="141" t="s">
        <v>730</v>
      </c>
      <c r="F63" s="142"/>
      <c r="G63" s="11" t="s">
        <v>743</v>
      </c>
      <c r="H63" s="14">
        <v>55.64</v>
      </c>
      <c r="I63" s="109">
        <f t="shared" si="0"/>
        <v>111.28</v>
      </c>
      <c r="J63" s="115"/>
    </row>
    <row r="64" spans="1:10" ht="96">
      <c r="A64" s="114"/>
      <c r="B64" s="107">
        <v>2</v>
      </c>
      <c r="C64" s="10" t="s">
        <v>744</v>
      </c>
      <c r="D64" s="118" t="s">
        <v>727</v>
      </c>
      <c r="E64" s="141" t="s">
        <v>273</v>
      </c>
      <c r="F64" s="142"/>
      <c r="G64" s="11" t="s">
        <v>745</v>
      </c>
      <c r="H64" s="14">
        <v>22.75</v>
      </c>
      <c r="I64" s="109">
        <f t="shared" si="0"/>
        <v>45.5</v>
      </c>
      <c r="J64" s="115"/>
    </row>
    <row r="65" spans="1:10" ht="96">
      <c r="A65" s="114"/>
      <c r="B65" s="107">
        <v>4</v>
      </c>
      <c r="C65" s="10" t="s">
        <v>744</v>
      </c>
      <c r="D65" s="118" t="s">
        <v>727</v>
      </c>
      <c r="E65" s="141" t="s">
        <v>720</v>
      </c>
      <c r="F65" s="142"/>
      <c r="G65" s="11" t="s">
        <v>745</v>
      </c>
      <c r="H65" s="14">
        <v>22.75</v>
      </c>
      <c r="I65" s="109">
        <f t="shared" si="0"/>
        <v>91</v>
      </c>
      <c r="J65" s="115"/>
    </row>
    <row r="66" spans="1:10" ht="96">
      <c r="A66" s="114"/>
      <c r="B66" s="107">
        <v>4</v>
      </c>
      <c r="C66" s="10" t="s">
        <v>744</v>
      </c>
      <c r="D66" s="118" t="s">
        <v>728</v>
      </c>
      <c r="E66" s="141" t="s">
        <v>583</v>
      </c>
      <c r="F66" s="142"/>
      <c r="G66" s="11" t="s">
        <v>745</v>
      </c>
      <c r="H66" s="14">
        <v>22.75</v>
      </c>
      <c r="I66" s="109">
        <f t="shared" si="0"/>
        <v>91</v>
      </c>
      <c r="J66" s="115"/>
    </row>
    <row r="67" spans="1:10" ht="96">
      <c r="A67" s="114"/>
      <c r="B67" s="107">
        <v>2</v>
      </c>
      <c r="C67" s="10" t="s">
        <v>744</v>
      </c>
      <c r="D67" s="118" t="s">
        <v>733</v>
      </c>
      <c r="E67" s="141" t="s">
        <v>110</v>
      </c>
      <c r="F67" s="142"/>
      <c r="G67" s="11" t="s">
        <v>745</v>
      </c>
      <c r="H67" s="14">
        <v>37.79</v>
      </c>
      <c r="I67" s="109">
        <f t="shared" si="0"/>
        <v>75.58</v>
      </c>
      <c r="J67" s="115"/>
    </row>
    <row r="68" spans="1:10" ht="96">
      <c r="A68" s="114"/>
      <c r="B68" s="107">
        <v>2</v>
      </c>
      <c r="C68" s="10" t="s">
        <v>744</v>
      </c>
      <c r="D68" s="118" t="s">
        <v>746</v>
      </c>
      <c r="E68" s="141" t="s">
        <v>720</v>
      </c>
      <c r="F68" s="142"/>
      <c r="G68" s="11" t="s">
        <v>745</v>
      </c>
      <c r="H68" s="14">
        <v>41.64</v>
      </c>
      <c r="I68" s="109">
        <f t="shared" si="0"/>
        <v>83.28</v>
      </c>
      <c r="J68" s="115"/>
    </row>
    <row r="69" spans="1:10" ht="84">
      <c r="A69" s="114"/>
      <c r="B69" s="107">
        <v>2</v>
      </c>
      <c r="C69" s="10" t="s">
        <v>747</v>
      </c>
      <c r="D69" s="118" t="s">
        <v>722</v>
      </c>
      <c r="E69" s="141" t="s">
        <v>718</v>
      </c>
      <c r="F69" s="142"/>
      <c r="G69" s="11" t="s">
        <v>748</v>
      </c>
      <c r="H69" s="14">
        <v>12.95</v>
      </c>
      <c r="I69" s="109">
        <f t="shared" si="0"/>
        <v>25.9</v>
      </c>
      <c r="J69" s="115"/>
    </row>
    <row r="70" spans="1:10" ht="84">
      <c r="A70" s="114"/>
      <c r="B70" s="107">
        <v>2</v>
      </c>
      <c r="C70" s="10" t="s">
        <v>747</v>
      </c>
      <c r="D70" s="118" t="s">
        <v>722</v>
      </c>
      <c r="E70" s="141" t="s">
        <v>729</v>
      </c>
      <c r="F70" s="142"/>
      <c r="G70" s="11" t="s">
        <v>748</v>
      </c>
      <c r="H70" s="14">
        <v>12.95</v>
      </c>
      <c r="I70" s="109">
        <f t="shared" si="0"/>
        <v>25.9</v>
      </c>
      <c r="J70" s="115"/>
    </row>
    <row r="71" spans="1:10" ht="60">
      <c r="A71" s="114"/>
      <c r="B71" s="107">
        <v>4</v>
      </c>
      <c r="C71" s="10" t="s">
        <v>749</v>
      </c>
      <c r="D71" s="118" t="s">
        <v>728</v>
      </c>
      <c r="E71" s="141" t="s">
        <v>273</v>
      </c>
      <c r="F71" s="142"/>
      <c r="G71" s="11" t="s">
        <v>750</v>
      </c>
      <c r="H71" s="14">
        <v>14.7</v>
      </c>
      <c r="I71" s="109">
        <f t="shared" si="0"/>
        <v>58.8</v>
      </c>
      <c r="J71" s="115"/>
    </row>
    <row r="72" spans="1:10" ht="60">
      <c r="A72" s="114"/>
      <c r="B72" s="107">
        <v>2</v>
      </c>
      <c r="C72" s="10" t="s">
        <v>749</v>
      </c>
      <c r="D72" s="118" t="s">
        <v>728</v>
      </c>
      <c r="E72" s="141" t="s">
        <v>110</v>
      </c>
      <c r="F72" s="142"/>
      <c r="G72" s="11" t="s">
        <v>750</v>
      </c>
      <c r="H72" s="14">
        <v>14.7</v>
      </c>
      <c r="I72" s="109">
        <f t="shared" si="0"/>
        <v>29.4</v>
      </c>
      <c r="J72" s="115"/>
    </row>
    <row r="73" spans="1:10" ht="60">
      <c r="A73" s="114"/>
      <c r="B73" s="107">
        <v>2</v>
      </c>
      <c r="C73" s="10" t="s">
        <v>749</v>
      </c>
      <c r="D73" s="118" t="s">
        <v>717</v>
      </c>
      <c r="E73" s="141" t="s">
        <v>110</v>
      </c>
      <c r="F73" s="142"/>
      <c r="G73" s="11" t="s">
        <v>750</v>
      </c>
      <c r="H73" s="14">
        <v>15.4</v>
      </c>
      <c r="I73" s="109">
        <f t="shared" si="0"/>
        <v>30.8</v>
      </c>
      <c r="J73" s="115"/>
    </row>
    <row r="74" spans="1:10" ht="60">
      <c r="A74" s="114"/>
      <c r="B74" s="107">
        <v>2</v>
      </c>
      <c r="C74" s="10" t="s">
        <v>749</v>
      </c>
      <c r="D74" s="118" t="s">
        <v>721</v>
      </c>
      <c r="E74" s="141" t="s">
        <v>273</v>
      </c>
      <c r="F74" s="142"/>
      <c r="G74" s="11" t="s">
        <v>750</v>
      </c>
      <c r="H74" s="14">
        <v>15.4</v>
      </c>
      <c r="I74" s="109">
        <f t="shared" si="0"/>
        <v>30.8</v>
      </c>
      <c r="J74" s="115"/>
    </row>
    <row r="75" spans="1:10" ht="60">
      <c r="A75" s="114"/>
      <c r="B75" s="107">
        <v>2</v>
      </c>
      <c r="C75" s="10" t="s">
        <v>749</v>
      </c>
      <c r="D75" s="118" t="s">
        <v>721</v>
      </c>
      <c r="E75" s="141" t="s">
        <v>110</v>
      </c>
      <c r="F75" s="142"/>
      <c r="G75" s="11" t="s">
        <v>750</v>
      </c>
      <c r="H75" s="14">
        <v>15.4</v>
      </c>
      <c r="I75" s="109">
        <f t="shared" si="0"/>
        <v>30.8</v>
      </c>
      <c r="J75" s="115"/>
    </row>
    <row r="76" spans="1:10" ht="60">
      <c r="A76" s="114"/>
      <c r="B76" s="107">
        <v>2</v>
      </c>
      <c r="C76" s="10" t="s">
        <v>749</v>
      </c>
      <c r="D76" s="118" t="s">
        <v>722</v>
      </c>
      <c r="E76" s="141" t="s">
        <v>110</v>
      </c>
      <c r="F76" s="142"/>
      <c r="G76" s="11" t="s">
        <v>750</v>
      </c>
      <c r="H76" s="14">
        <v>16.8</v>
      </c>
      <c r="I76" s="109">
        <f t="shared" si="0"/>
        <v>33.6</v>
      </c>
      <c r="J76" s="115"/>
    </row>
    <row r="77" spans="1:10" ht="60">
      <c r="A77" s="114"/>
      <c r="B77" s="107">
        <v>2</v>
      </c>
      <c r="C77" s="10" t="s">
        <v>749</v>
      </c>
      <c r="D77" s="118" t="s">
        <v>731</v>
      </c>
      <c r="E77" s="141" t="s">
        <v>273</v>
      </c>
      <c r="F77" s="142"/>
      <c r="G77" s="11" t="s">
        <v>750</v>
      </c>
      <c r="H77" s="14">
        <v>18.2</v>
      </c>
      <c r="I77" s="109">
        <f t="shared" si="0"/>
        <v>36.4</v>
      </c>
      <c r="J77" s="115"/>
    </row>
    <row r="78" spans="1:10" ht="60">
      <c r="A78" s="114"/>
      <c r="B78" s="107">
        <v>2</v>
      </c>
      <c r="C78" s="10" t="s">
        <v>749</v>
      </c>
      <c r="D78" s="118" t="s">
        <v>731</v>
      </c>
      <c r="E78" s="141" t="s">
        <v>583</v>
      </c>
      <c r="F78" s="142"/>
      <c r="G78" s="11" t="s">
        <v>750</v>
      </c>
      <c r="H78" s="14">
        <v>18.2</v>
      </c>
      <c r="I78" s="109">
        <f t="shared" si="0"/>
        <v>36.4</v>
      </c>
      <c r="J78" s="115"/>
    </row>
    <row r="79" spans="1:10" ht="60">
      <c r="A79" s="114"/>
      <c r="B79" s="107">
        <v>2</v>
      </c>
      <c r="C79" s="10" t="s">
        <v>749</v>
      </c>
      <c r="D79" s="118" t="s">
        <v>723</v>
      </c>
      <c r="E79" s="141" t="s">
        <v>273</v>
      </c>
      <c r="F79" s="142"/>
      <c r="G79" s="11" t="s">
        <v>750</v>
      </c>
      <c r="H79" s="14">
        <v>19.600000000000001</v>
      </c>
      <c r="I79" s="109">
        <f t="shared" si="0"/>
        <v>39.200000000000003</v>
      </c>
      <c r="J79" s="115"/>
    </row>
    <row r="80" spans="1:10" ht="60">
      <c r="A80" s="114"/>
      <c r="B80" s="107">
        <v>8</v>
      </c>
      <c r="C80" s="10" t="s">
        <v>749</v>
      </c>
      <c r="D80" s="118" t="s">
        <v>732</v>
      </c>
      <c r="E80" s="141" t="s">
        <v>273</v>
      </c>
      <c r="F80" s="142"/>
      <c r="G80" s="11" t="s">
        <v>750</v>
      </c>
      <c r="H80" s="14">
        <v>22.05</v>
      </c>
      <c r="I80" s="109">
        <f t="shared" si="0"/>
        <v>176.4</v>
      </c>
      <c r="J80" s="115"/>
    </row>
    <row r="81" spans="1:10" ht="60">
      <c r="A81" s="114"/>
      <c r="B81" s="107">
        <v>6</v>
      </c>
      <c r="C81" s="10" t="s">
        <v>749</v>
      </c>
      <c r="D81" s="118" t="s">
        <v>733</v>
      </c>
      <c r="E81" s="141" t="s">
        <v>583</v>
      </c>
      <c r="F81" s="142"/>
      <c r="G81" s="11" t="s">
        <v>750</v>
      </c>
      <c r="H81" s="14">
        <v>24.14</v>
      </c>
      <c r="I81" s="109">
        <f t="shared" si="0"/>
        <v>144.84</v>
      </c>
      <c r="J81" s="115"/>
    </row>
    <row r="82" spans="1:10" ht="60">
      <c r="A82" s="114"/>
      <c r="B82" s="107">
        <v>2</v>
      </c>
      <c r="C82" s="10" t="s">
        <v>749</v>
      </c>
      <c r="D82" s="118" t="s">
        <v>751</v>
      </c>
      <c r="E82" s="141" t="s">
        <v>110</v>
      </c>
      <c r="F82" s="142"/>
      <c r="G82" s="11" t="s">
        <v>750</v>
      </c>
      <c r="H82" s="14">
        <v>32.54</v>
      </c>
      <c r="I82" s="109">
        <f t="shared" si="0"/>
        <v>65.08</v>
      </c>
      <c r="J82" s="115"/>
    </row>
    <row r="83" spans="1:10" ht="60">
      <c r="A83" s="114"/>
      <c r="B83" s="107">
        <v>14</v>
      </c>
      <c r="C83" s="10" t="s">
        <v>749</v>
      </c>
      <c r="D83" s="118" t="s">
        <v>735</v>
      </c>
      <c r="E83" s="141" t="s">
        <v>110</v>
      </c>
      <c r="F83" s="142"/>
      <c r="G83" s="11" t="s">
        <v>750</v>
      </c>
      <c r="H83" s="14">
        <v>34.64</v>
      </c>
      <c r="I83" s="109">
        <f t="shared" si="0"/>
        <v>484.96000000000004</v>
      </c>
      <c r="J83" s="115"/>
    </row>
    <row r="84" spans="1:10" ht="252">
      <c r="A84" s="114"/>
      <c r="B84" s="107">
        <v>2</v>
      </c>
      <c r="C84" s="10" t="s">
        <v>752</v>
      </c>
      <c r="D84" s="118" t="s">
        <v>717</v>
      </c>
      <c r="E84" s="141" t="s">
        <v>273</v>
      </c>
      <c r="F84" s="142"/>
      <c r="G84" s="11" t="s">
        <v>753</v>
      </c>
      <c r="H84" s="14">
        <v>84.33</v>
      </c>
      <c r="I84" s="109">
        <f t="shared" si="0"/>
        <v>168.66</v>
      </c>
      <c r="J84" s="115"/>
    </row>
    <row r="85" spans="1:10" ht="252">
      <c r="A85" s="114"/>
      <c r="B85" s="107">
        <v>2</v>
      </c>
      <c r="C85" s="10" t="s">
        <v>752</v>
      </c>
      <c r="D85" s="118" t="s">
        <v>732</v>
      </c>
      <c r="E85" s="141" t="s">
        <v>273</v>
      </c>
      <c r="F85" s="142"/>
      <c r="G85" s="11" t="s">
        <v>753</v>
      </c>
      <c r="H85" s="14">
        <v>120.02</v>
      </c>
      <c r="I85" s="109">
        <f t="shared" si="0"/>
        <v>240.04</v>
      </c>
      <c r="J85" s="115"/>
    </row>
    <row r="86" spans="1:10" ht="96">
      <c r="A86" s="114"/>
      <c r="B86" s="107">
        <v>2</v>
      </c>
      <c r="C86" s="10" t="s">
        <v>754</v>
      </c>
      <c r="D86" s="118" t="s">
        <v>721</v>
      </c>
      <c r="E86" s="141"/>
      <c r="F86" s="142"/>
      <c r="G86" s="11" t="s">
        <v>755</v>
      </c>
      <c r="H86" s="14">
        <v>36.39</v>
      </c>
      <c r="I86" s="109">
        <f t="shared" ref="I86:I149" si="1">H86*B86</f>
        <v>72.78</v>
      </c>
      <c r="J86" s="115"/>
    </row>
    <row r="87" spans="1:10" ht="96">
      <c r="A87" s="114"/>
      <c r="B87" s="107">
        <v>2</v>
      </c>
      <c r="C87" s="10" t="s">
        <v>754</v>
      </c>
      <c r="D87" s="118" t="s">
        <v>723</v>
      </c>
      <c r="E87" s="141"/>
      <c r="F87" s="142"/>
      <c r="G87" s="11" t="s">
        <v>755</v>
      </c>
      <c r="H87" s="14">
        <v>45.14</v>
      </c>
      <c r="I87" s="109">
        <f t="shared" si="1"/>
        <v>90.28</v>
      </c>
      <c r="J87" s="115"/>
    </row>
    <row r="88" spans="1:10" ht="72">
      <c r="A88" s="114"/>
      <c r="B88" s="107">
        <v>4</v>
      </c>
      <c r="C88" s="10" t="s">
        <v>756</v>
      </c>
      <c r="D88" s="118" t="s">
        <v>717</v>
      </c>
      <c r="E88" s="141"/>
      <c r="F88" s="142"/>
      <c r="G88" s="11" t="s">
        <v>757</v>
      </c>
      <c r="H88" s="14">
        <v>34.64</v>
      </c>
      <c r="I88" s="109">
        <f t="shared" si="1"/>
        <v>138.56</v>
      </c>
      <c r="J88" s="115"/>
    </row>
    <row r="89" spans="1:10" ht="72">
      <c r="A89" s="114"/>
      <c r="B89" s="107">
        <v>2</v>
      </c>
      <c r="C89" s="10" t="s">
        <v>756</v>
      </c>
      <c r="D89" s="118" t="s">
        <v>722</v>
      </c>
      <c r="E89" s="141"/>
      <c r="F89" s="142"/>
      <c r="G89" s="11" t="s">
        <v>757</v>
      </c>
      <c r="H89" s="14">
        <v>38.14</v>
      </c>
      <c r="I89" s="109">
        <f t="shared" si="1"/>
        <v>76.28</v>
      </c>
      <c r="J89" s="115"/>
    </row>
    <row r="90" spans="1:10" ht="72">
      <c r="A90" s="114"/>
      <c r="B90" s="107">
        <v>2</v>
      </c>
      <c r="C90" s="10" t="s">
        <v>756</v>
      </c>
      <c r="D90" s="118" t="s">
        <v>723</v>
      </c>
      <c r="E90" s="141"/>
      <c r="F90" s="142"/>
      <c r="G90" s="11" t="s">
        <v>757</v>
      </c>
      <c r="H90" s="14">
        <v>45.14</v>
      </c>
      <c r="I90" s="109">
        <f t="shared" si="1"/>
        <v>90.28</v>
      </c>
      <c r="J90" s="115"/>
    </row>
    <row r="91" spans="1:10" ht="72">
      <c r="A91" s="114"/>
      <c r="B91" s="107">
        <v>2</v>
      </c>
      <c r="C91" s="10" t="s">
        <v>756</v>
      </c>
      <c r="D91" s="118" t="s">
        <v>735</v>
      </c>
      <c r="E91" s="141"/>
      <c r="F91" s="142"/>
      <c r="G91" s="11" t="s">
        <v>757</v>
      </c>
      <c r="H91" s="14">
        <v>73.13</v>
      </c>
      <c r="I91" s="109">
        <f t="shared" si="1"/>
        <v>146.26</v>
      </c>
      <c r="J91" s="115"/>
    </row>
    <row r="92" spans="1:10" ht="72">
      <c r="A92" s="114"/>
      <c r="B92" s="107">
        <v>2</v>
      </c>
      <c r="C92" s="10" t="s">
        <v>758</v>
      </c>
      <c r="D92" s="118" t="s">
        <v>727</v>
      </c>
      <c r="E92" s="141"/>
      <c r="F92" s="142"/>
      <c r="G92" s="11" t="s">
        <v>759</v>
      </c>
      <c r="H92" s="14">
        <v>31.14</v>
      </c>
      <c r="I92" s="109">
        <f t="shared" si="1"/>
        <v>62.28</v>
      </c>
      <c r="J92" s="115"/>
    </row>
    <row r="93" spans="1:10" ht="144">
      <c r="A93" s="114"/>
      <c r="B93" s="107">
        <v>2</v>
      </c>
      <c r="C93" s="10" t="s">
        <v>760</v>
      </c>
      <c r="D93" s="118" t="s">
        <v>721</v>
      </c>
      <c r="E93" s="141" t="s">
        <v>273</v>
      </c>
      <c r="F93" s="142"/>
      <c r="G93" s="11" t="s">
        <v>1082</v>
      </c>
      <c r="H93" s="14">
        <v>40.590000000000003</v>
      </c>
      <c r="I93" s="109">
        <f t="shared" si="1"/>
        <v>81.180000000000007</v>
      </c>
      <c r="J93" s="115"/>
    </row>
    <row r="94" spans="1:10" ht="144">
      <c r="A94" s="114"/>
      <c r="B94" s="107">
        <v>2</v>
      </c>
      <c r="C94" s="10" t="s">
        <v>760</v>
      </c>
      <c r="D94" s="118" t="s">
        <v>723</v>
      </c>
      <c r="E94" s="141" t="s">
        <v>273</v>
      </c>
      <c r="F94" s="142"/>
      <c r="G94" s="11" t="s">
        <v>1082</v>
      </c>
      <c r="H94" s="14">
        <v>57.39</v>
      </c>
      <c r="I94" s="109">
        <f t="shared" si="1"/>
        <v>114.78</v>
      </c>
      <c r="J94" s="115"/>
    </row>
    <row r="95" spans="1:10" ht="144">
      <c r="A95" s="114"/>
      <c r="B95" s="107">
        <v>14</v>
      </c>
      <c r="C95" s="10" t="s">
        <v>760</v>
      </c>
      <c r="D95" s="118" t="s">
        <v>761</v>
      </c>
      <c r="E95" s="141" t="s">
        <v>273</v>
      </c>
      <c r="F95" s="142"/>
      <c r="G95" s="11" t="s">
        <v>1082</v>
      </c>
      <c r="H95" s="14">
        <v>54.24</v>
      </c>
      <c r="I95" s="109">
        <f t="shared" si="1"/>
        <v>759.36</v>
      </c>
      <c r="J95" s="115"/>
    </row>
    <row r="96" spans="1:10" ht="120">
      <c r="A96" s="114"/>
      <c r="B96" s="107">
        <v>1</v>
      </c>
      <c r="C96" s="10" t="s">
        <v>762</v>
      </c>
      <c r="D96" s="118"/>
      <c r="E96" s="141"/>
      <c r="F96" s="142"/>
      <c r="G96" s="11" t="s">
        <v>763</v>
      </c>
      <c r="H96" s="14">
        <v>84.68</v>
      </c>
      <c r="I96" s="109">
        <f t="shared" si="1"/>
        <v>84.68</v>
      </c>
      <c r="J96" s="115"/>
    </row>
    <row r="97" spans="1:10" ht="132">
      <c r="A97" s="114"/>
      <c r="B97" s="107">
        <v>1</v>
      </c>
      <c r="C97" s="10" t="s">
        <v>764</v>
      </c>
      <c r="D97" s="118"/>
      <c r="E97" s="141"/>
      <c r="F97" s="142"/>
      <c r="G97" s="11" t="s">
        <v>765</v>
      </c>
      <c r="H97" s="14">
        <v>108.13</v>
      </c>
      <c r="I97" s="109">
        <f t="shared" si="1"/>
        <v>108.13</v>
      </c>
      <c r="J97" s="115"/>
    </row>
    <row r="98" spans="1:10" ht="108">
      <c r="A98" s="114"/>
      <c r="B98" s="107">
        <v>4</v>
      </c>
      <c r="C98" s="10" t="s">
        <v>766</v>
      </c>
      <c r="D98" s="118" t="s">
        <v>614</v>
      </c>
      <c r="E98" s="141"/>
      <c r="F98" s="142"/>
      <c r="G98" s="11" t="s">
        <v>767</v>
      </c>
      <c r="H98" s="14">
        <v>19.25</v>
      </c>
      <c r="I98" s="109">
        <f t="shared" si="1"/>
        <v>77</v>
      </c>
      <c r="J98" s="115"/>
    </row>
    <row r="99" spans="1:10" ht="108">
      <c r="A99" s="114"/>
      <c r="B99" s="107">
        <v>2</v>
      </c>
      <c r="C99" s="10" t="s">
        <v>768</v>
      </c>
      <c r="D99" s="118" t="s">
        <v>769</v>
      </c>
      <c r="E99" s="141"/>
      <c r="F99" s="142"/>
      <c r="G99" s="11" t="s">
        <v>770</v>
      </c>
      <c r="H99" s="14">
        <v>38.14</v>
      </c>
      <c r="I99" s="109">
        <f t="shared" si="1"/>
        <v>76.28</v>
      </c>
      <c r="J99" s="115"/>
    </row>
    <row r="100" spans="1:10" ht="84">
      <c r="A100" s="114"/>
      <c r="B100" s="107">
        <v>2</v>
      </c>
      <c r="C100" s="10" t="s">
        <v>771</v>
      </c>
      <c r="D100" s="118" t="s">
        <v>769</v>
      </c>
      <c r="E100" s="141"/>
      <c r="F100" s="142"/>
      <c r="G100" s="11" t="s">
        <v>772</v>
      </c>
      <c r="H100" s="14">
        <v>53.89</v>
      </c>
      <c r="I100" s="109">
        <f t="shared" si="1"/>
        <v>107.78</v>
      </c>
      <c r="J100" s="115"/>
    </row>
    <row r="101" spans="1:10" ht="84">
      <c r="A101" s="114"/>
      <c r="B101" s="107">
        <v>8</v>
      </c>
      <c r="C101" s="10" t="s">
        <v>771</v>
      </c>
      <c r="D101" s="118" t="s">
        <v>735</v>
      </c>
      <c r="E101" s="141"/>
      <c r="F101" s="142"/>
      <c r="G101" s="11" t="s">
        <v>772</v>
      </c>
      <c r="H101" s="14">
        <v>148.37</v>
      </c>
      <c r="I101" s="109">
        <f t="shared" si="1"/>
        <v>1186.96</v>
      </c>
      <c r="J101" s="121"/>
    </row>
    <row r="102" spans="1:10" ht="84">
      <c r="A102" s="114"/>
      <c r="B102" s="107">
        <v>10</v>
      </c>
      <c r="C102" s="10" t="s">
        <v>771</v>
      </c>
      <c r="D102" s="118" t="s">
        <v>773</v>
      </c>
      <c r="E102" s="141"/>
      <c r="F102" s="142"/>
      <c r="G102" s="11" t="s">
        <v>772</v>
      </c>
      <c r="H102" s="14">
        <v>171.11</v>
      </c>
      <c r="I102" s="109">
        <f t="shared" si="1"/>
        <v>1711.1000000000001</v>
      </c>
      <c r="J102" s="121"/>
    </row>
    <row r="103" spans="1:10" ht="84">
      <c r="A103" s="114"/>
      <c r="B103" s="107">
        <v>4</v>
      </c>
      <c r="C103" s="10" t="s">
        <v>771</v>
      </c>
      <c r="D103" s="118" t="s">
        <v>774</v>
      </c>
      <c r="E103" s="141"/>
      <c r="F103" s="142"/>
      <c r="G103" s="11" t="s">
        <v>772</v>
      </c>
      <c r="H103" s="14">
        <v>314.58</v>
      </c>
      <c r="I103" s="109">
        <f t="shared" si="1"/>
        <v>1258.32</v>
      </c>
      <c r="J103" s="121"/>
    </row>
    <row r="104" spans="1:10" ht="84">
      <c r="A104" s="114"/>
      <c r="B104" s="107">
        <v>2</v>
      </c>
      <c r="C104" s="10" t="s">
        <v>771</v>
      </c>
      <c r="D104" s="118" t="s">
        <v>775</v>
      </c>
      <c r="E104" s="141"/>
      <c r="F104" s="142"/>
      <c r="G104" s="11" t="s">
        <v>772</v>
      </c>
      <c r="H104" s="14">
        <v>59.14</v>
      </c>
      <c r="I104" s="109">
        <f t="shared" si="1"/>
        <v>118.28</v>
      </c>
      <c r="J104" s="115"/>
    </row>
    <row r="105" spans="1:10" ht="84">
      <c r="A105" s="114"/>
      <c r="B105" s="107">
        <v>18</v>
      </c>
      <c r="C105" s="10" t="s">
        <v>771</v>
      </c>
      <c r="D105" s="118" t="s">
        <v>776</v>
      </c>
      <c r="E105" s="141"/>
      <c r="F105" s="142"/>
      <c r="G105" s="11" t="s">
        <v>772</v>
      </c>
      <c r="H105" s="14">
        <v>67.89</v>
      </c>
      <c r="I105" s="109">
        <f t="shared" si="1"/>
        <v>1222.02</v>
      </c>
      <c r="J105" s="121"/>
    </row>
    <row r="106" spans="1:10" ht="84">
      <c r="A106" s="114"/>
      <c r="B106" s="107">
        <v>2</v>
      </c>
      <c r="C106" s="10" t="s">
        <v>771</v>
      </c>
      <c r="D106" s="118" t="s">
        <v>761</v>
      </c>
      <c r="E106" s="141"/>
      <c r="F106" s="142"/>
      <c r="G106" s="11" t="s">
        <v>772</v>
      </c>
      <c r="H106" s="14">
        <v>73.13</v>
      </c>
      <c r="I106" s="109">
        <f t="shared" si="1"/>
        <v>146.26</v>
      </c>
      <c r="J106" s="115"/>
    </row>
    <row r="107" spans="1:10" ht="60">
      <c r="A107" s="114"/>
      <c r="B107" s="107">
        <v>2</v>
      </c>
      <c r="C107" s="10" t="s">
        <v>777</v>
      </c>
      <c r="D107" s="118" t="s">
        <v>733</v>
      </c>
      <c r="E107" s="141" t="s">
        <v>273</v>
      </c>
      <c r="F107" s="142"/>
      <c r="G107" s="11" t="s">
        <v>778</v>
      </c>
      <c r="H107" s="14">
        <v>23.1</v>
      </c>
      <c r="I107" s="109">
        <f t="shared" si="1"/>
        <v>46.2</v>
      </c>
      <c r="J107" s="115"/>
    </row>
    <row r="108" spans="1:10" ht="120">
      <c r="A108" s="114"/>
      <c r="B108" s="107">
        <v>6</v>
      </c>
      <c r="C108" s="10" t="s">
        <v>779</v>
      </c>
      <c r="D108" s="118" t="s">
        <v>722</v>
      </c>
      <c r="E108" s="141"/>
      <c r="F108" s="142"/>
      <c r="G108" s="11" t="s">
        <v>780</v>
      </c>
      <c r="H108" s="14">
        <v>52.14</v>
      </c>
      <c r="I108" s="109">
        <f t="shared" si="1"/>
        <v>312.84000000000003</v>
      </c>
      <c r="J108" s="115"/>
    </row>
    <row r="109" spans="1:10" ht="120">
      <c r="A109" s="114"/>
      <c r="B109" s="107">
        <v>6</v>
      </c>
      <c r="C109" s="10" t="s">
        <v>779</v>
      </c>
      <c r="D109" s="118" t="s">
        <v>731</v>
      </c>
      <c r="E109" s="141"/>
      <c r="F109" s="142"/>
      <c r="G109" s="11" t="s">
        <v>780</v>
      </c>
      <c r="H109" s="14">
        <v>57.39</v>
      </c>
      <c r="I109" s="109">
        <f t="shared" si="1"/>
        <v>344.34000000000003</v>
      </c>
      <c r="J109" s="115"/>
    </row>
    <row r="110" spans="1:10" ht="120">
      <c r="A110" s="114"/>
      <c r="B110" s="107">
        <v>8</v>
      </c>
      <c r="C110" s="10" t="s">
        <v>781</v>
      </c>
      <c r="D110" s="118" t="s">
        <v>727</v>
      </c>
      <c r="E110" s="141"/>
      <c r="F110" s="142"/>
      <c r="G110" s="11" t="s">
        <v>782</v>
      </c>
      <c r="H110" s="14">
        <v>52.14</v>
      </c>
      <c r="I110" s="109">
        <f t="shared" si="1"/>
        <v>417.12</v>
      </c>
      <c r="J110" s="115"/>
    </row>
    <row r="111" spans="1:10" ht="120">
      <c r="A111" s="114"/>
      <c r="B111" s="107">
        <v>12</v>
      </c>
      <c r="C111" s="10" t="s">
        <v>781</v>
      </c>
      <c r="D111" s="118" t="s">
        <v>728</v>
      </c>
      <c r="E111" s="141"/>
      <c r="F111" s="142"/>
      <c r="G111" s="11" t="s">
        <v>782</v>
      </c>
      <c r="H111" s="14">
        <v>55.64</v>
      </c>
      <c r="I111" s="109">
        <f t="shared" si="1"/>
        <v>667.68000000000006</v>
      </c>
      <c r="J111" s="115"/>
    </row>
    <row r="112" spans="1:10" ht="120">
      <c r="A112" s="114"/>
      <c r="B112" s="107">
        <v>10</v>
      </c>
      <c r="C112" s="10" t="s">
        <v>781</v>
      </c>
      <c r="D112" s="118" t="s">
        <v>731</v>
      </c>
      <c r="E112" s="141"/>
      <c r="F112" s="142"/>
      <c r="G112" s="11" t="s">
        <v>782</v>
      </c>
      <c r="H112" s="14">
        <v>76.63</v>
      </c>
      <c r="I112" s="109">
        <f t="shared" si="1"/>
        <v>766.3</v>
      </c>
      <c r="J112" s="115"/>
    </row>
    <row r="113" spans="1:10" ht="84">
      <c r="A113" s="114"/>
      <c r="B113" s="107">
        <v>2</v>
      </c>
      <c r="C113" s="10" t="s">
        <v>783</v>
      </c>
      <c r="D113" s="118" t="s">
        <v>727</v>
      </c>
      <c r="E113" s="141"/>
      <c r="F113" s="142"/>
      <c r="G113" s="11" t="s">
        <v>784</v>
      </c>
      <c r="H113" s="14">
        <v>15.4</v>
      </c>
      <c r="I113" s="109">
        <f t="shared" si="1"/>
        <v>30.8</v>
      </c>
      <c r="J113" s="115"/>
    </row>
    <row r="114" spans="1:10" ht="84">
      <c r="A114" s="114"/>
      <c r="B114" s="107">
        <v>2</v>
      </c>
      <c r="C114" s="10" t="s">
        <v>783</v>
      </c>
      <c r="D114" s="118" t="s">
        <v>728</v>
      </c>
      <c r="E114" s="141"/>
      <c r="F114" s="142"/>
      <c r="G114" s="11" t="s">
        <v>784</v>
      </c>
      <c r="H114" s="14">
        <v>18.899999999999999</v>
      </c>
      <c r="I114" s="109">
        <f t="shared" si="1"/>
        <v>37.799999999999997</v>
      </c>
      <c r="J114" s="115"/>
    </row>
    <row r="115" spans="1:10" ht="84">
      <c r="A115" s="114"/>
      <c r="B115" s="107">
        <v>2</v>
      </c>
      <c r="C115" s="10" t="s">
        <v>783</v>
      </c>
      <c r="D115" s="118" t="s">
        <v>717</v>
      </c>
      <c r="E115" s="141"/>
      <c r="F115" s="142"/>
      <c r="G115" s="11" t="s">
        <v>784</v>
      </c>
      <c r="H115" s="14">
        <v>23.1</v>
      </c>
      <c r="I115" s="109">
        <f t="shared" si="1"/>
        <v>46.2</v>
      </c>
      <c r="J115" s="115"/>
    </row>
    <row r="116" spans="1:10" ht="84">
      <c r="A116" s="114"/>
      <c r="B116" s="107">
        <v>2</v>
      </c>
      <c r="C116" s="10" t="s">
        <v>783</v>
      </c>
      <c r="D116" s="118" t="s">
        <v>733</v>
      </c>
      <c r="E116" s="141"/>
      <c r="F116" s="142"/>
      <c r="G116" s="11" t="s">
        <v>784</v>
      </c>
      <c r="H116" s="14">
        <v>104.63</v>
      </c>
      <c r="I116" s="109">
        <f t="shared" si="1"/>
        <v>209.26</v>
      </c>
      <c r="J116" s="115"/>
    </row>
    <row r="117" spans="1:10" ht="96">
      <c r="A117" s="114"/>
      <c r="B117" s="107">
        <v>2</v>
      </c>
      <c r="C117" s="10" t="s">
        <v>785</v>
      </c>
      <c r="D117" s="118" t="s">
        <v>722</v>
      </c>
      <c r="E117" s="141"/>
      <c r="F117" s="142"/>
      <c r="G117" s="11" t="s">
        <v>786</v>
      </c>
      <c r="H117" s="14">
        <v>39.89</v>
      </c>
      <c r="I117" s="109">
        <f t="shared" si="1"/>
        <v>79.78</v>
      </c>
      <c r="J117" s="115"/>
    </row>
    <row r="118" spans="1:10" ht="84">
      <c r="A118" s="114"/>
      <c r="B118" s="107">
        <v>2</v>
      </c>
      <c r="C118" s="10" t="s">
        <v>787</v>
      </c>
      <c r="D118" s="118" t="s">
        <v>788</v>
      </c>
      <c r="E118" s="141" t="s">
        <v>673</v>
      </c>
      <c r="F118" s="142"/>
      <c r="G118" s="11" t="s">
        <v>789</v>
      </c>
      <c r="H118" s="14">
        <v>80.13</v>
      </c>
      <c r="I118" s="109">
        <f t="shared" si="1"/>
        <v>160.26</v>
      </c>
      <c r="J118" s="115"/>
    </row>
    <row r="119" spans="1:10" ht="84">
      <c r="A119" s="114"/>
      <c r="B119" s="107">
        <v>2</v>
      </c>
      <c r="C119" s="10" t="s">
        <v>787</v>
      </c>
      <c r="D119" s="118" t="s">
        <v>725</v>
      </c>
      <c r="E119" s="141" t="s">
        <v>673</v>
      </c>
      <c r="F119" s="142"/>
      <c r="G119" s="11" t="s">
        <v>789</v>
      </c>
      <c r="H119" s="14">
        <v>80.13</v>
      </c>
      <c r="I119" s="109">
        <f t="shared" si="1"/>
        <v>160.26</v>
      </c>
      <c r="J119" s="115"/>
    </row>
    <row r="120" spans="1:10" ht="84">
      <c r="A120" s="114"/>
      <c r="B120" s="107">
        <v>2</v>
      </c>
      <c r="C120" s="10" t="s">
        <v>787</v>
      </c>
      <c r="D120" s="118" t="s">
        <v>721</v>
      </c>
      <c r="E120" s="141" t="s">
        <v>673</v>
      </c>
      <c r="F120" s="142"/>
      <c r="G120" s="11" t="s">
        <v>789</v>
      </c>
      <c r="H120" s="14">
        <v>101.13</v>
      </c>
      <c r="I120" s="109">
        <f t="shared" si="1"/>
        <v>202.26</v>
      </c>
      <c r="J120" s="115"/>
    </row>
    <row r="121" spans="1:10" ht="84">
      <c r="A121" s="114"/>
      <c r="B121" s="107">
        <v>4</v>
      </c>
      <c r="C121" s="10" t="s">
        <v>787</v>
      </c>
      <c r="D121" s="118" t="s">
        <v>731</v>
      </c>
      <c r="E121" s="141" t="s">
        <v>273</v>
      </c>
      <c r="F121" s="142"/>
      <c r="G121" s="11" t="s">
        <v>789</v>
      </c>
      <c r="H121" s="14">
        <v>116.87</v>
      </c>
      <c r="I121" s="109">
        <f t="shared" si="1"/>
        <v>467.48</v>
      </c>
      <c r="J121" s="115"/>
    </row>
    <row r="122" spans="1:10" ht="84">
      <c r="A122" s="114"/>
      <c r="B122" s="107">
        <v>2</v>
      </c>
      <c r="C122" s="10" t="s">
        <v>787</v>
      </c>
      <c r="D122" s="118" t="s">
        <v>735</v>
      </c>
      <c r="E122" s="141" t="s">
        <v>273</v>
      </c>
      <c r="F122" s="142"/>
      <c r="G122" s="11" t="s">
        <v>789</v>
      </c>
      <c r="H122" s="14">
        <v>218.35</v>
      </c>
      <c r="I122" s="109">
        <f t="shared" si="1"/>
        <v>436.7</v>
      </c>
      <c r="J122" s="115"/>
    </row>
    <row r="123" spans="1:10" ht="84">
      <c r="A123" s="114"/>
      <c r="B123" s="107">
        <v>2</v>
      </c>
      <c r="C123" s="10" t="s">
        <v>787</v>
      </c>
      <c r="D123" s="118" t="s">
        <v>790</v>
      </c>
      <c r="E123" s="141" t="s">
        <v>273</v>
      </c>
      <c r="F123" s="142"/>
      <c r="G123" s="11" t="s">
        <v>789</v>
      </c>
      <c r="H123" s="14">
        <v>349.58</v>
      </c>
      <c r="I123" s="109">
        <f t="shared" si="1"/>
        <v>699.16</v>
      </c>
      <c r="J123" s="115"/>
    </row>
    <row r="124" spans="1:10" ht="84">
      <c r="A124" s="114"/>
      <c r="B124" s="107">
        <v>2</v>
      </c>
      <c r="C124" s="10" t="s">
        <v>787</v>
      </c>
      <c r="D124" s="118" t="s">
        <v>774</v>
      </c>
      <c r="E124" s="141" t="s">
        <v>273</v>
      </c>
      <c r="F124" s="142"/>
      <c r="G124" s="11" t="s">
        <v>789</v>
      </c>
      <c r="H124" s="14">
        <v>384.57</v>
      </c>
      <c r="I124" s="109">
        <f t="shared" si="1"/>
        <v>769.14</v>
      </c>
      <c r="J124" s="115"/>
    </row>
    <row r="125" spans="1:10" ht="84">
      <c r="A125" s="114"/>
      <c r="B125" s="107">
        <v>2</v>
      </c>
      <c r="C125" s="10" t="s">
        <v>787</v>
      </c>
      <c r="D125" s="118" t="s">
        <v>791</v>
      </c>
      <c r="E125" s="141" t="s">
        <v>273</v>
      </c>
      <c r="F125" s="142"/>
      <c r="G125" s="11" t="s">
        <v>789</v>
      </c>
      <c r="H125" s="14">
        <v>486.05</v>
      </c>
      <c r="I125" s="109">
        <f t="shared" si="1"/>
        <v>972.1</v>
      </c>
      <c r="J125" s="115"/>
    </row>
    <row r="126" spans="1:10" ht="84">
      <c r="A126" s="114"/>
      <c r="B126" s="107">
        <v>2</v>
      </c>
      <c r="C126" s="10" t="s">
        <v>787</v>
      </c>
      <c r="D126" s="118" t="s">
        <v>775</v>
      </c>
      <c r="E126" s="141" t="s">
        <v>273</v>
      </c>
      <c r="F126" s="142"/>
      <c r="G126" s="11" t="s">
        <v>789</v>
      </c>
      <c r="H126" s="14">
        <v>104.63</v>
      </c>
      <c r="I126" s="109">
        <f t="shared" si="1"/>
        <v>209.26</v>
      </c>
      <c r="J126" s="115"/>
    </row>
    <row r="127" spans="1:10" ht="84">
      <c r="A127" s="114"/>
      <c r="B127" s="107">
        <v>6</v>
      </c>
      <c r="C127" s="10" t="s">
        <v>787</v>
      </c>
      <c r="D127" s="118" t="s">
        <v>776</v>
      </c>
      <c r="E127" s="141" t="s">
        <v>273</v>
      </c>
      <c r="F127" s="142"/>
      <c r="G127" s="11" t="s">
        <v>789</v>
      </c>
      <c r="H127" s="14">
        <v>111.63</v>
      </c>
      <c r="I127" s="109">
        <f t="shared" si="1"/>
        <v>669.78</v>
      </c>
      <c r="J127" s="115"/>
    </row>
    <row r="128" spans="1:10" ht="84">
      <c r="A128" s="114"/>
      <c r="B128" s="107">
        <v>2</v>
      </c>
      <c r="C128" s="10" t="s">
        <v>787</v>
      </c>
      <c r="D128" s="118" t="s">
        <v>761</v>
      </c>
      <c r="E128" s="141" t="s">
        <v>273</v>
      </c>
      <c r="F128" s="142"/>
      <c r="G128" s="11" t="s">
        <v>789</v>
      </c>
      <c r="H128" s="14">
        <v>123.87</v>
      </c>
      <c r="I128" s="109">
        <f t="shared" si="1"/>
        <v>247.74</v>
      </c>
      <c r="J128" s="115"/>
    </row>
    <row r="129" spans="1:10" ht="84">
      <c r="A129" s="114"/>
      <c r="B129" s="107">
        <v>2</v>
      </c>
      <c r="C129" s="10" t="s">
        <v>787</v>
      </c>
      <c r="D129" s="118" t="s">
        <v>761</v>
      </c>
      <c r="E129" s="141" t="s">
        <v>673</v>
      </c>
      <c r="F129" s="142"/>
      <c r="G129" s="11" t="s">
        <v>789</v>
      </c>
      <c r="H129" s="14">
        <v>123.87</v>
      </c>
      <c r="I129" s="109">
        <f t="shared" si="1"/>
        <v>247.74</v>
      </c>
      <c r="J129" s="115"/>
    </row>
    <row r="130" spans="1:10" ht="84">
      <c r="A130" s="114"/>
      <c r="B130" s="107">
        <v>2</v>
      </c>
      <c r="C130" s="10" t="s">
        <v>787</v>
      </c>
      <c r="D130" s="118" t="s">
        <v>761</v>
      </c>
      <c r="E130" s="141" t="s">
        <v>271</v>
      </c>
      <c r="F130" s="142"/>
      <c r="G130" s="11" t="s">
        <v>789</v>
      </c>
      <c r="H130" s="14">
        <v>123.87</v>
      </c>
      <c r="I130" s="109">
        <f t="shared" si="1"/>
        <v>247.74</v>
      </c>
      <c r="J130" s="115"/>
    </row>
    <row r="131" spans="1:10" ht="132">
      <c r="A131" s="114"/>
      <c r="B131" s="107">
        <v>2</v>
      </c>
      <c r="C131" s="10" t="s">
        <v>792</v>
      </c>
      <c r="D131" s="118" t="s">
        <v>723</v>
      </c>
      <c r="E131" s="141"/>
      <c r="F131" s="142"/>
      <c r="G131" s="11" t="s">
        <v>793</v>
      </c>
      <c r="H131" s="14">
        <v>78.38</v>
      </c>
      <c r="I131" s="109">
        <f t="shared" si="1"/>
        <v>156.76</v>
      </c>
      <c r="J131" s="115"/>
    </row>
    <row r="132" spans="1:10" ht="60">
      <c r="A132" s="114"/>
      <c r="B132" s="107">
        <v>4</v>
      </c>
      <c r="C132" s="10" t="s">
        <v>794</v>
      </c>
      <c r="D132" s="118" t="s">
        <v>717</v>
      </c>
      <c r="E132" s="141" t="s">
        <v>273</v>
      </c>
      <c r="F132" s="142"/>
      <c r="G132" s="11" t="s">
        <v>778</v>
      </c>
      <c r="H132" s="14">
        <v>13.3</v>
      </c>
      <c r="I132" s="109">
        <f t="shared" si="1"/>
        <v>53.2</v>
      </c>
      <c r="J132" s="115"/>
    </row>
    <row r="133" spans="1:10" ht="60">
      <c r="A133" s="114"/>
      <c r="B133" s="107">
        <v>2</v>
      </c>
      <c r="C133" s="10" t="s">
        <v>794</v>
      </c>
      <c r="D133" s="118" t="s">
        <v>721</v>
      </c>
      <c r="E133" s="141" t="s">
        <v>273</v>
      </c>
      <c r="F133" s="142"/>
      <c r="G133" s="11" t="s">
        <v>778</v>
      </c>
      <c r="H133" s="14">
        <v>14.7</v>
      </c>
      <c r="I133" s="109">
        <f t="shared" si="1"/>
        <v>29.4</v>
      </c>
      <c r="J133" s="115"/>
    </row>
    <row r="134" spans="1:10" ht="60">
      <c r="A134" s="114"/>
      <c r="B134" s="107">
        <v>2</v>
      </c>
      <c r="C134" s="10" t="s">
        <v>794</v>
      </c>
      <c r="D134" s="118" t="s">
        <v>722</v>
      </c>
      <c r="E134" s="141" t="s">
        <v>273</v>
      </c>
      <c r="F134" s="142"/>
      <c r="G134" s="11" t="s">
        <v>778</v>
      </c>
      <c r="H134" s="14">
        <v>16.8</v>
      </c>
      <c r="I134" s="109">
        <f t="shared" si="1"/>
        <v>33.6</v>
      </c>
      <c r="J134" s="115"/>
    </row>
    <row r="135" spans="1:10" ht="60">
      <c r="A135" s="114"/>
      <c r="B135" s="107">
        <v>2</v>
      </c>
      <c r="C135" s="10" t="s">
        <v>794</v>
      </c>
      <c r="D135" s="118" t="s">
        <v>731</v>
      </c>
      <c r="E135" s="141" t="s">
        <v>273</v>
      </c>
      <c r="F135" s="142"/>
      <c r="G135" s="11" t="s">
        <v>778</v>
      </c>
      <c r="H135" s="14">
        <v>18.2</v>
      </c>
      <c r="I135" s="109">
        <f t="shared" si="1"/>
        <v>36.4</v>
      </c>
      <c r="J135" s="115"/>
    </row>
    <row r="136" spans="1:10" ht="60">
      <c r="A136" s="114"/>
      <c r="B136" s="107">
        <v>2</v>
      </c>
      <c r="C136" s="10" t="s">
        <v>794</v>
      </c>
      <c r="D136" s="118" t="s">
        <v>732</v>
      </c>
      <c r="E136" s="141" t="s">
        <v>273</v>
      </c>
      <c r="F136" s="142"/>
      <c r="G136" s="11" t="s">
        <v>778</v>
      </c>
      <c r="H136" s="14">
        <v>21.7</v>
      </c>
      <c r="I136" s="109">
        <f t="shared" si="1"/>
        <v>43.4</v>
      </c>
      <c r="J136" s="115"/>
    </row>
    <row r="137" spans="1:10" ht="60">
      <c r="A137" s="114"/>
      <c r="B137" s="107">
        <v>14</v>
      </c>
      <c r="C137" s="10" t="s">
        <v>794</v>
      </c>
      <c r="D137" s="118" t="s">
        <v>751</v>
      </c>
      <c r="E137" s="141" t="s">
        <v>273</v>
      </c>
      <c r="F137" s="142"/>
      <c r="G137" s="11" t="s">
        <v>778</v>
      </c>
      <c r="H137" s="14">
        <v>27.64</v>
      </c>
      <c r="I137" s="109">
        <f t="shared" si="1"/>
        <v>386.96000000000004</v>
      </c>
      <c r="J137" s="115"/>
    </row>
    <row r="138" spans="1:10" ht="264">
      <c r="A138" s="114"/>
      <c r="B138" s="107">
        <v>2</v>
      </c>
      <c r="C138" s="10" t="s">
        <v>795</v>
      </c>
      <c r="D138" s="118" t="s">
        <v>717</v>
      </c>
      <c r="E138" s="141" t="s">
        <v>107</v>
      </c>
      <c r="F138" s="142"/>
      <c r="G138" s="11" t="s">
        <v>796</v>
      </c>
      <c r="H138" s="14">
        <v>114.08</v>
      </c>
      <c r="I138" s="109">
        <f t="shared" si="1"/>
        <v>228.16</v>
      </c>
      <c r="J138" s="115"/>
    </row>
    <row r="139" spans="1:10" ht="156">
      <c r="A139" s="114"/>
      <c r="B139" s="107">
        <v>16</v>
      </c>
      <c r="C139" s="10" t="s">
        <v>797</v>
      </c>
      <c r="D139" s="118" t="s">
        <v>733</v>
      </c>
      <c r="E139" s="141"/>
      <c r="F139" s="142"/>
      <c r="G139" s="11" t="s">
        <v>798</v>
      </c>
      <c r="H139" s="14">
        <v>92.38</v>
      </c>
      <c r="I139" s="109">
        <f t="shared" si="1"/>
        <v>1478.08</v>
      </c>
      <c r="J139" s="121"/>
    </row>
    <row r="140" spans="1:10" ht="156">
      <c r="A140" s="114"/>
      <c r="B140" s="107">
        <v>2</v>
      </c>
      <c r="C140" s="10" t="s">
        <v>797</v>
      </c>
      <c r="D140" s="118" t="s">
        <v>746</v>
      </c>
      <c r="E140" s="141"/>
      <c r="F140" s="142"/>
      <c r="G140" s="11" t="s">
        <v>798</v>
      </c>
      <c r="H140" s="14">
        <v>99.38</v>
      </c>
      <c r="I140" s="109">
        <f t="shared" si="1"/>
        <v>198.76</v>
      </c>
      <c r="J140" s="115"/>
    </row>
    <row r="141" spans="1:10" ht="156">
      <c r="A141" s="114"/>
      <c r="B141" s="107">
        <v>2</v>
      </c>
      <c r="C141" s="10" t="s">
        <v>797</v>
      </c>
      <c r="D141" s="118" t="s">
        <v>751</v>
      </c>
      <c r="E141" s="141"/>
      <c r="F141" s="142"/>
      <c r="G141" s="11" t="s">
        <v>798</v>
      </c>
      <c r="H141" s="14">
        <v>116.87</v>
      </c>
      <c r="I141" s="109">
        <f t="shared" si="1"/>
        <v>233.74</v>
      </c>
      <c r="J141" s="115"/>
    </row>
    <row r="142" spans="1:10" ht="132">
      <c r="A142" s="114"/>
      <c r="B142" s="107">
        <v>2</v>
      </c>
      <c r="C142" s="10" t="s">
        <v>799</v>
      </c>
      <c r="D142" s="118" t="s">
        <v>717</v>
      </c>
      <c r="E142" s="141" t="s">
        <v>720</v>
      </c>
      <c r="F142" s="142"/>
      <c r="G142" s="11" t="s">
        <v>800</v>
      </c>
      <c r="H142" s="14">
        <v>15.05</v>
      </c>
      <c r="I142" s="109">
        <f t="shared" si="1"/>
        <v>30.1</v>
      </c>
      <c r="J142" s="115"/>
    </row>
    <row r="143" spans="1:10" ht="84">
      <c r="A143" s="114"/>
      <c r="B143" s="107">
        <v>2</v>
      </c>
      <c r="C143" s="10" t="s">
        <v>801</v>
      </c>
      <c r="D143" s="118" t="s">
        <v>298</v>
      </c>
      <c r="E143" s="141"/>
      <c r="F143" s="142"/>
      <c r="G143" s="11" t="s">
        <v>802</v>
      </c>
      <c r="H143" s="14">
        <v>13.65</v>
      </c>
      <c r="I143" s="109">
        <f t="shared" si="1"/>
        <v>27.3</v>
      </c>
      <c r="J143" s="115"/>
    </row>
    <row r="144" spans="1:10" ht="48">
      <c r="A144" s="114"/>
      <c r="B144" s="107">
        <v>2</v>
      </c>
      <c r="C144" s="10" t="s">
        <v>803</v>
      </c>
      <c r="D144" s="118" t="s">
        <v>722</v>
      </c>
      <c r="E144" s="141"/>
      <c r="F144" s="142"/>
      <c r="G144" s="11" t="s">
        <v>804</v>
      </c>
      <c r="H144" s="14">
        <v>66.14</v>
      </c>
      <c r="I144" s="109">
        <f t="shared" si="1"/>
        <v>132.28</v>
      </c>
      <c r="J144" s="115"/>
    </row>
    <row r="145" spans="1:10" ht="48">
      <c r="A145" s="114"/>
      <c r="B145" s="107">
        <v>2</v>
      </c>
      <c r="C145" s="10" t="s">
        <v>805</v>
      </c>
      <c r="D145" s="118" t="s">
        <v>717</v>
      </c>
      <c r="E145" s="141"/>
      <c r="F145" s="142"/>
      <c r="G145" s="11" t="s">
        <v>806</v>
      </c>
      <c r="H145" s="14">
        <v>59.14</v>
      </c>
      <c r="I145" s="109">
        <f t="shared" si="1"/>
        <v>118.28</v>
      </c>
      <c r="J145" s="115"/>
    </row>
    <row r="146" spans="1:10" ht="48">
      <c r="A146" s="114"/>
      <c r="B146" s="107">
        <v>8</v>
      </c>
      <c r="C146" s="10" t="s">
        <v>805</v>
      </c>
      <c r="D146" s="118" t="s">
        <v>721</v>
      </c>
      <c r="E146" s="141"/>
      <c r="F146" s="142"/>
      <c r="G146" s="11" t="s">
        <v>806</v>
      </c>
      <c r="H146" s="14">
        <v>62.64</v>
      </c>
      <c r="I146" s="109">
        <f t="shared" si="1"/>
        <v>501.12</v>
      </c>
      <c r="J146" s="115"/>
    </row>
    <row r="147" spans="1:10" ht="48">
      <c r="A147" s="114"/>
      <c r="B147" s="107">
        <v>2</v>
      </c>
      <c r="C147" s="10" t="s">
        <v>805</v>
      </c>
      <c r="D147" s="118" t="s">
        <v>731</v>
      </c>
      <c r="E147" s="141"/>
      <c r="F147" s="142"/>
      <c r="G147" s="11" t="s">
        <v>806</v>
      </c>
      <c r="H147" s="14">
        <v>69.64</v>
      </c>
      <c r="I147" s="109">
        <f t="shared" si="1"/>
        <v>139.28</v>
      </c>
      <c r="J147" s="115"/>
    </row>
    <row r="148" spans="1:10" ht="72">
      <c r="A148" s="114"/>
      <c r="B148" s="107">
        <v>4</v>
      </c>
      <c r="C148" s="10" t="s">
        <v>807</v>
      </c>
      <c r="D148" s="118" t="s">
        <v>298</v>
      </c>
      <c r="E148" s="141" t="s">
        <v>273</v>
      </c>
      <c r="F148" s="142"/>
      <c r="G148" s="11" t="s">
        <v>808</v>
      </c>
      <c r="H148" s="14">
        <v>22.4</v>
      </c>
      <c r="I148" s="109">
        <f t="shared" si="1"/>
        <v>89.6</v>
      </c>
      <c r="J148" s="115"/>
    </row>
    <row r="149" spans="1:10" ht="72">
      <c r="A149" s="114"/>
      <c r="B149" s="107">
        <v>2</v>
      </c>
      <c r="C149" s="10" t="s">
        <v>807</v>
      </c>
      <c r="D149" s="118" t="s">
        <v>314</v>
      </c>
      <c r="E149" s="141" t="s">
        <v>673</v>
      </c>
      <c r="F149" s="142"/>
      <c r="G149" s="11" t="s">
        <v>808</v>
      </c>
      <c r="H149" s="14">
        <v>25.89</v>
      </c>
      <c r="I149" s="109">
        <f t="shared" si="1"/>
        <v>51.78</v>
      </c>
      <c r="J149" s="115"/>
    </row>
    <row r="150" spans="1:10" ht="72">
      <c r="A150" s="114"/>
      <c r="B150" s="107">
        <v>2</v>
      </c>
      <c r="C150" s="10" t="s">
        <v>807</v>
      </c>
      <c r="D150" s="118" t="s">
        <v>701</v>
      </c>
      <c r="E150" s="141" t="s">
        <v>273</v>
      </c>
      <c r="F150" s="142"/>
      <c r="G150" s="11" t="s">
        <v>808</v>
      </c>
      <c r="H150" s="14">
        <v>27.64</v>
      </c>
      <c r="I150" s="109">
        <f t="shared" ref="I150:I213" si="2">H150*B150</f>
        <v>55.28</v>
      </c>
      <c r="J150" s="115"/>
    </row>
    <row r="151" spans="1:10" ht="72">
      <c r="A151" s="114"/>
      <c r="B151" s="107">
        <v>4</v>
      </c>
      <c r="C151" s="10" t="s">
        <v>807</v>
      </c>
      <c r="D151" s="118" t="s">
        <v>701</v>
      </c>
      <c r="E151" s="141" t="s">
        <v>673</v>
      </c>
      <c r="F151" s="142"/>
      <c r="G151" s="11" t="s">
        <v>808</v>
      </c>
      <c r="H151" s="14">
        <v>27.64</v>
      </c>
      <c r="I151" s="109">
        <f t="shared" si="2"/>
        <v>110.56</v>
      </c>
      <c r="J151" s="115"/>
    </row>
    <row r="152" spans="1:10" ht="60">
      <c r="A152" s="114"/>
      <c r="B152" s="107">
        <v>2</v>
      </c>
      <c r="C152" s="10" t="s">
        <v>809</v>
      </c>
      <c r="D152" s="118" t="s">
        <v>294</v>
      </c>
      <c r="E152" s="141" t="s">
        <v>730</v>
      </c>
      <c r="F152" s="142"/>
      <c r="G152" s="11" t="s">
        <v>810</v>
      </c>
      <c r="H152" s="14">
        <v>11.9</v>
      </c>
      <c r="I152" s="109">
        <f t="shared" si="2"/>
        <v>23.8</v>
      </c>
      <c r="J152" s="115"/>
    </row>
    <row r="153" spans="1:10" ht="60">
      <c r="A153" s="114"/>
      <c r="B153" s="107">
        <v>4</v>
      </c>
      <c r="C153" s="10" t="s">
        <v>811</v>
      </c>
      <c r="D153" s="118" t="s">
        <v>294</v>
      </c>
      <c r="E153" s="141" t="s">
        <v>273</v>
      </c>
      <c r="F153" s="142"/>
      <c r="G153" s="11" t="s">
        <v>812</v>
      </c>
      <c r="H153" s="14">
        <v>11.9</v>
      </c>
      <c r="I153" s="109">
        <f t="shared" si="2"/>
        <v>47.6</v>
      </c>
      <c r="J153" s="115"/>
    </row>
    <row r="154" spans="1:10" ht="60">
      <c r="A154" s="114"/>
      <c r="B154" s="107">
        <v>2</v>
      </c>
      <c r="C154" s="10" t="s">
        <v>811</v>
      </c>
      <c r="D154" s="118" t="s">
        <v>294</v>
      </c>
      <c r="E154" s="141" t="s">
        <v>583</v>
      </c>
      <c r="F154" s="142"/>
      <c r="G154" s="11" t="s">
        <v>812</v>
      </c>
      <c r="H154" s="14">
        <v>11.9</v>
      </c>
      <c r="I154" s="109">
        <f t="shared" si="2"/>
        <v>23.8</v>
      </c>
      <c r="J154" s="115"/>
    </row>
    <row r="155" spans="1:10" ht="60">
      <c r="A155" s="114"/>
      <c r="B155" s="107">
        <v>2</v>
      </c>
      <c r="C155" s="10" t="s">
        <v>811</v>
      </c>
      <c r="D155" s="118" t="s">
        <v>294</v>
      </c>
      <c r="E155" s="141" t="s">
        <v>484</v>
      </c>
      <c r="F155" s="142"/>
      <c r="G155" s="11" t="s">
        <v>812</v>
      </c>
      <c r="H155" s="14">
        <v>11.9</v>
      </c>
      <c r="I155" s="109">
        <f t="shared" si="2"/>
        <v>23.8</v>
      </c>
      <c r="J155" s="115"/>
    </row>
    <row r="156" spans="1:10" ht="60">
      <c r="A156" s="114"/>
      <c r="B156" s="107">
        <v>4</v>
      </c>
      <c r="C156" s="10" t="s">
        <v>811</v>
      </c>
      <c r="D156" s="118" t="s">
        <v>294</v>
      </c>
      <c r="E156" s="141" t="s">
        <v>718</v>
      </c>
      <c r="F156" s="142"/>
      <c r="G156" s="11" t="s">
        <v>812</v>
      </c>
      <c r="H156" s="14">
        <v>11.9</v>
      </c>
      <c r="I156" s="109">
        <f t="shared" si="2"/>
        <v>47.6</v>
      </c>
      <c r="J156" s="115"/>
    </row>
    <row r="157" spans="1:10" ht="60">
      <c r="A157" s="114"/>
      <c r="B157" s="107">
        <v>2</v>
      </c>
      <c r="C157" s="10" t="s">
        <v>811</v>
      </c>
      <c r="D157" s="118" t="s">
        <v>294</v>
      </c>
      <c r="E157" s="141" t="s">
        <v>720</v>
      </c>
      <c r="F157" s="142"/>
      <c r="G157" s="11" t="s">
        <v>812</v>
      </c>
      <c r="H157" s="14">
        <v>11.9</v>
      </c>
      <c r="I157" s="109">
        <f t="shared" si="2"/>
        <v>23.8</v>
      </c>
      <c r="J157" s="115"/>
    </row>
    <row r="158" spans="1:10" ht="96">
      <c r="A158" s="114"/>
      <c r="B158" s="107">
        <v>2</v>
      </c>
      <c r="C158" s="10" t="s">
        <v>813</v>
      </c>
      <c r="D158" s="118" t="s">
        <v>788</v>
      </c>
      <c r="E158" s="141"/>
      <c r="F158" s="142"/>
      <c r="G158" s="11" t="s">
        <v>814</v>
      </c>
      <c r="H158" s="14">
        <v>25.89</v>
      </c>
      <c r="I158" s="109">
        <f t="shared" si="2"/>
        <v>51.78</v>
      </c>
      <c r="J158" s="115"/>
    </row>
    <row r="159" spans="1:10" ht="96">
      <c r="A159" s="114"/>
      <c r="B159" s="107">
        <v>2</v>
      </c>
      <c r="C159" s="10" t="s">
        <v>813</v>
      </c>
      <c r="D159" s="118" t="s">
        <v>725</v>
      </c>
      <c r="E159" s="141"/>
      <c r="F159" s="142"/>
      <c r="G159" s="11" t="s">
        <v>814</v>
      </c>
      <c r="H159" s="14">
        <v>29.39</v>
      </c>
      <c r="I159" s="109">
        <f t="shared" si="2"/>
        <v>58.78</v>
      </c>
      <c r="J159" s="115"/>
    </row>
    <row r="160" spans="1:10" ht="132">
      <c r="A160" s="114"/>
      <c r="B160" s="107">
        <v>2</v>
      </c>
      <c r="C160" s="10" t="s">
        <v>815</v>
      </c>
      <c r="D160" s="118" t="s">
        <v>816</v>
      </c>
      <c r="E160" s="141" t="s">
        <v>718</v>
      </c>
      <c r="F160" s="142"/>
      <c r="G160" s="11" t="s">
        <v>817</v>
      </c>
      <c r="H160" s="14">
        <v>14.7</v>
      </c>
      <c r="I160" s="109">
        <f t="shared" si="2"/>
        <v>29.4</v>
      </c>
      <c r="J160" s="115"/>
    </row>
    <row r="161" spans="1:10" ht="132">
      <c r="A161" s="114"/>
      <c r="B161" s="107">
        <v>2</v>
      </c>
      <c r="C161" s="10" t="s">
        <v>815</v>
      </c>
      <c r="D161" s="118" t="s">
        <v>816</v>
      </c>
      <c r="E161" s="141" t="s">
        <v>729</v>
      </c>
      <c r="F161" s="142"/>
      <c r="G161" s="11" t="s">
        <v>817</v>
      </c>
      <c r="H161" s="14">
        <v>14.7</v>
      </c>
      <c r="I161" s="109">
        <f t="shared" si="2"/>
        <v>29.4</v>
      </c>
      <c r="J161" s="115"/>
    </row>
    <row r="162" spans="1:10" ht="132">
      <c r="A162" s="114"/>
      <c r="B162" s="107">
        <v>2</v>
      </c>
      <c r="C162" s="10" t="s">
        <v>815</v>
      </c>
      <c r="D162" s="118" t="s">
        <v>818</v>
      </c>
      <c r="E162" s="141" t="s">
        <v>720</v>
      </c>
      <c r="F162" s="142"/>
      <c r="G162" s="11" t="s">
        <v>817</v>
      </c>
      <c r="H162" s="14">
        <v>13.65</v>
      </c>
      <c r="I162" s="109">
        <f t="shared" si="2"/>
        <v>27.3</v>
      </c>
      <c r="J162" s="115"/>
    </row>
    <row r="163" spans="1:10" ht="132">
      <c r="A163" s="114"/>
      <c r="B163" s="107">
        <v>2</v>
      </c>
      <c r="C163" s="10" t="s">
        <v>815</v>
      </c>
      <c r="D163" s="118" t="s">
        <v>819</v>
      </c>
      <c r="E163" s="141" t="s">
        <v>720</v>
      </c>
      <c r="F163" s="142"/>
      <c r="G163" s="11" t="s">
        <v>817</v>
      </c>
      <c r="H163" s="14">
        <v>20.3</v>
      </c>
      <c r="I163" s="109">
        <f t="shared" si="2"/>
        <v>40.6</v>
      </c>
      <c r="J163" s="115"/>
    </row>
    <row r="164" spans="1:10" ht="132">
      <c r="A164" s="114"/>
      <c r="B164" s="107">
        <v>2</v>
      </c>
      <c r="C164" s="10" t="s">
        <v>815</v>
      </c>
      <c r="D164" s="118" t="s">
        <v>819</v>
      </c>
      <c r="E164" s="141" t="s">
        <v>729</v>
      </c>
      <c r="F164" s="142"/>
      <c r="G164" s="11" t="s">
        <v>817</v>
      </c>
      <c r="H164" s="14">
        <v>20.3</v>
      </c>
      <c r="I164" s="109">
        <f t="shared" si="2"/>
        <v>40.6</v>
      </c>
      <c r="J164" s="115"/>
    </row>
    <row r="165" spans="1:10" ht="108">
      <c r="A165" s="114"/>
      <c r="B165" s="107">
        <v>2</v>
      </c>
      <c r="C165" s="10" t="s">
        <v>820</v>
      </c>
      <c r="D165" s="118" t="s">
        <v>731</v>
      </c>
      <c r="E165" s="141"/>
      <c r="F165" s="142"/>
      <c r="G165" s="11" t="s">
        <v>821</v>
      </c>
      <c r="H165" s="14">
        <v>64.39</v>
      </c>
      <c r="I165" s="109">
        <f t="shared" si="2"/>
        <v>128.78</v>
      </c>
      <c r="J165" s="115"/>
    </row>
    <row r="166" spans="1:10" ht="36">
      <c r="A166" s="114"/>
      <c r="B166" s="107">
        <v>2</v>
      </c>
      <c r="C166" s="10" t="s">
        <v>822</v>
      </c>
      <c r="D166" s="118" t="s">
        <v>731</v>
      </c>
      <c r="E166" s="141"/>
      <c r="F166" s="142"/>
      <c r="G166" s="11" t="s">
        <v>823</v>
      </c>
      <c r="H166" s="14">
        <v>41.64</v>
      </c>
      <c r="I166" s="109">
        <f t="shared" si="2"/>
        <v>83.28</v>
      </c>
      <c r="J166" s="115"/>
    </row>
    <row r="167" spans="1:10" ht="36">
      <c r="A167" s="114"/>
      <c r="B167" s="107">
        <v>4</v>
      </c>
      <c r="C167" s="10" t="s">
        <v>822</v>
      </c>
      <c r="D167" s="118" t="s">
        <v>723</v>
      </c>
      <c r="E167" s="141"/>
      <c r="F167" s="142"/>
      <c r="G167" s="11" t="s">
        <v>823</v>
      </c>
      <c r="H167" s="14">
        <v>45.14</v>
      </c>
      <c r="I167" s="109">
        <f t="shared" si="2"/>
        <v>180.56</v>
      </c>
      <c r="J167" s="115"/>
    </row>
    <row r="168" spans="1:10" ht="36">
      <c r="A168" s="114"/>
      <c r="B168" s="107">
        <v>14</v>
      </c>
      <c r="C168" s="10" t="s">
        <v>822</v>
      </c>
      <c r="D168" s="118" t="s">
        <v>733</v>
      </c>
      <c r="E168" s="141"/>
      <c r="F168" s="142"/>
      <c r="G168" s="11" t="s">
        <v>823</v>
      </c>
      <c r="H168" s="14">
        <v>52.14</v>
      </c>
      <c r="I168" s="109">
        <f t="shared" si="2"/>
        <v>729.96</v>
      </c>
      <c r="J168" s="115"/>
    </row>
    <row r="169" spans="1:10" ht="36">
      <c r="A169" s="114"/>
      <c r="B169" s="107">
        <v>2</v>
      </c>
      <c r="C169" s="10" t="s">
        <v>822</v>
      </c>
      <c r="D169" s="118" t="s">
        <v>746</v>
      </c>
      <c r="E169" s="141"/>
      <c r="F169" s="142"/>
      <c r="G169" s="11" t="s">
        <v>823</v>
      </c>
      <c r="H169" s="14">
        <v>57.39</v>
      </c>
      <c r="I169" s="109">
        <f t="shared" si="2"/>
        <v>114.78</v>
      </c>
      <c r="J169" s="115"/>
    </row>
    <row r="170" spans="1:10" ht="108">
      <c r="A170" s="114"/>
      <c r="B170" s="107">
        <v>2</v>
      </c>
      <c r="C170" s="10" t="s">
        <v>824</v>
      </c>
      <c r="D170" s="118" t="s">
        <v>825</v>
      </c>
      <c r="E170" s="141"/>
      <c r="F170" s="142"/>
      <c r="G170" s="11" t="s">
        <v>826</v>
      </c>
      <c r="H170" s="14">
        <v>50.39</v>
      </c>
      <c r="I170" s="109">
        <f t="shared" si="2"/>
        <v>100.78</v>
      </c>
      <c r="J170" s="115"/>
    </row>
    <row r="171" spans="1:10" ht="60">
      <c r="A171" s="114"/>
      <c r="B171" s="107">
        <v>2</v>
      </c>
      <c r="C171" s="10" t="s">
        <v>827</v>
      </c>
      <c r="D171" s="118" t="s">
        <v>722</v>
      </c>
      <c r="E171" s="141"/>
      <c r="F171" s="142"/>
      <c r="G171" s="11" t="s">
        <v>828</v>
      </c>
      <c r="H171" s="14">
        <v>45.14</v>
      </c>
      <c r="I171" s="109">
        <f t="shared" si="2"/>
        <v>90.28</v>
      </c>
      <c r="J171" s="115"/>
    </row>
    <row r="172" spans="1:10" ht="72">
      <c r="A172" s="114"/>
      <c r="B172" s="107">
        <v>2</v>
      </c>
      <c r="C172" s="10" t="s">
        <v>829</v>
      </c>
      <c r="D172" s="118" t="s">
        <v>733</v>
      </c>
      <c r="E172" s="141"/>
      <c r="F172" s="142"/>
      <c r="G172" s="11" t="s">
        <v>830</v>
      </c>
      <c r="H172" s="14">
        <v>71.38</v>
      </c>
      <c r="I172" s="109">
        <f t="shared" si="2"/>
        <v>142.76</v>
      </c>
      <c r="J172" s="115"/>
    </row>
    <row r="173" spans="1:10" ht="72">
      <c r="A173" s="114"/>
      <c r="B173" s="107">
        <v>4</v>
      </c>
      <c r="C173" s="10" t="s">
        <v>831</v>
      </c>
      <c r="D173" s="118" t="s">
        <v>731</v>
      </c>
      <c r="E173" s="141"/>
      <c r="F173" s="142"/>
      <c r="G173" s="11" t="s">
        <v>832</v>
      </c>
      <c r="H173" s="14">
        <v>53.89</v>
      </c>
      <c r="I173" s="109">
        <f t="shared" si="2"/>
        <v>215.56</v>
      </c>
      <c r="J173" s="115"/>
    </row>
    <row r="174" spans="1:10" ht="72">
      <c r="A174" s="114"/>
      <c r="B174" s="107">
        <v>2</v>
      </c>
      <c r="C174" s="10" t="s">
        <v>833</v>
      </c>
      <c r="D174" s="118" t="s">
        <v>722</v>
      </c>
      <c r="E174" s="141"/>
      <c r="F174" s="142"/>
      <c r="G174" s="11" t="s">
        <v>834</v>
      </c>
      <c r="H174" s="14">
        <v>45.14</v>
      </c>
      <c r="I174" s="109">
        <f t="shared" si="2"/>
        <v>90.28</v>
      </c>
      <c r="J174" s="115"/>
    </row>
    <row r="175" spans="1:10" ht="72">
      <c r="A175" s="114"/>
      <c r="B175" s="107">
        <v>2</v>
      </c>
      <c r="C175" s="10" t="s">
        <v>833</v>
      </c>
      <c r="D175" s="118" t="s">
        <v>734</v>
      </c>
      <c r="E175" s="141"/>
      <c r="F175" s="142"/>
      <c r="G175" s="11" t="s">
        <v>834</v>
      </c>
      <c r="H175" s="14">
        <v>130.87</v>
      </c>
      <c r="I175" s="109">
        <f t="shared" si="2"/>
        <v>261.74</v>
      </c>
      <c r="J175" s="115"/>
    </row>
    <row r="176" spans="1:10" ht="144">
      <c r="A176" s="114"/>
      <c r="B176" s="107">
        <v>2</v>
      </c>
      <c r="C176" s="10" t="s">
        <v>835</v>
      </c>
      <c r="D176" s="118" t="s">
        <v>727</v>
      </c>
      <c r="E176" s="141" t="s">
        <v>273</v>
      </c>
      <c r="F176" s="142"/>
      <c r="G176" s="11" t="s">
        <v>836</v>
      </c>
      <c r="H176" s="14">
        <v>87.13</v>
      </c>
      <c r="I176" s="109">
        <f t="shared" si="2"/>
        <v>174.26</v>
      </c>
      <c r="J176" s="115"/>
    </row>
    <row r="177" spans="1:10" ht="144">
      <c r="A177" s="114"/>
      <c r="B177" s="107">
        <v>2</v>
      </c>
      <c r="C177" s="10" t="s">
        <v>835</v>
      </c>
      <c r="D177" s="118" t="s">
        <v>728</v>
      </c>
      <c r="E177" s="141" t="s">
        <v>273</v>
      </c>
      <c r="F177" s="142"/>
      <c r="G177" s="11" t="s">
        <v>836</v>
      </c>
      <c r="H177" s="14">
        <v>92.38</v>
      </c>
      <c r="I177" s="109">
        <f t="shared" si="2"/>
        <v>184.76</v>
      </c>
      <c r="J177" s="115"/>
    </row>
    <row r="178" spans="1:10" ht="96">
      <c r="A178" s="114"/>
      <c r="B178" s="107">
        <v>2</v>
      </c>
      <c r="C178" s="10" t="s">
        <v>837</v>
      </c>
      <c r="D178" s="118" t="s">
        <v>717</v>
      </c>
      <c r="E178" s="141"/>
      <c r="F178" s="142"/>
      <c r="G178" s="11" t="s">
        <v>838</v>
      </c>
      <c r="H178" s="14">
        <v>52.14</v>
      </c>
      <c r="I178" s="109">
        <f t="shared" si="2"/>
        <v>104.28</v>
      </c>
      <c r="J178" s="115"/>
    </row>
    <row r="179" spans="1:10" ht="96">
      <c r="A179" s="114"/>
      <c r="B179" s="107">
        <v>2</v>
      </c>
      <c r="C179" s="10" t="s">
        <v>839</v>
      </c>
      <c r="D179" s="118" t="s">
        <v>717</v>
      </c>
      <c r="E179" s="141"/>
      <c r="F179" s="142"/>
      <c r="G179" s="11" t="s">
        <v>840</v>
      </c>
      <c r="H179" s="14">
        <v>59.14</v>
      </c>
      <c r="I179" s="109">
        <f t="shared" si="2"/>
        <v>118.28</v>
      </c>
      <c r="J179" s="115"/>
    </row>
    <row r="180" spans="1:10" ht="96">
      <c r="A180" s="114"/>
      <c r="B180" s="107">
        <v>2</v>
      </c>
      <c r="C180" s="10" t="s">
        <v>839</v>
      </c>
      <c r="D180" s="118" t="s">
        <v>721</v>
      </c>
      <c r="E180" s="141"/>
      <c r="F180" s="142"/>
      <c r="G180" s="11" t="s">
        <v>840</v>
      </c>
      <c r="H180" s="14">
        <v>62.64</v>
      </c>
      <c r="I180" s="109">
        <f t="shared" si="2"/>
        <v>125.28</v>
      </c>
      <c r="J180" s="115"/>
    </row>
    <row r="181" spans="1:10" ht="60">
      <c r="A181" s="114"/>
      <c r="B181" s="107">
        <v>4</v>
      </c>
      <c r="C181" s="10" t="s">
        <v>841</v>
      </c>
      <c r="D181" s="118" t="s">
        <v>727</v>
      </c>
      <c r="E181" s="141"/>
      <c r="F181" s="142"/>
      <c r="G181" s="11" t="s">
        <v>842</v>
      </c>
      <c r="H181" s="14">
        <v>27.64</v>
      </c>
      <c r="I181" s="109">
        <f t="shared" si="2"/>
        <v>110.56</v>
      </c>
      <c r="J181" s="115"/>
    </row>
    <row r="182" spans="1:10" ht="60">
      <c r="A182" s="114"/>
      <c r="B182" s="107">
        <v>2</v>
      </c>
      <c r="C182" s="10" t="s">
        <v>841</v>
      </c>
      <c r="D182" s="118" t="s">
        <v>721</v>
      </c>
      <c r="E182" s="141"/>
      <c r="F182" s="142"/>
      <c r="G182" s="11" t="s">
        <v>842</v>
      </c>
      <c r="H182" s="14">
        <v>32.89</v>
      </c>
      <c r="I182" s="109">
        <f t="shared" si="2"/>
        <v>65.78</v>
      </c>
      <c r="J182" s="115"/>
    </row>
    <row r="183" spans="1:10" ht="108">
      <c r="A183" s="114"/>
      <c r="B183" s="107">
        <v>2</v>
      </c>
      <c r="C183" s="10" t="s">
        <v>843</v>
      </c>
      <c r="D183" s="118" t="s">
        <v>732</v>
      </c>
      <c r="E183" s="141"/>
      <c r="F183" s="142"/>
      <c r="G183" s="11" t="s">
        <v>844</v>
      </c>
      <c r="H183" s="14">
        <v>87.13</v>
      </c>
      <c r="I183" s="109">
        <f t="shared" si="2"/>
        <v>174.26</v>
      </c>
      <c r="J183" s="115"/>
    </row>
    <row r="184" spans="1:10" ht="60">
      <c r="A184" s="114"/>
      <c r="B184" s="107">
        <v>2</v>
      </c>
      <c r="C184" s="10" t="s">
        <v>845</v>
      </c>
      <c r="D184" s="118" t="s">
        <v>722</v>
      </c>
      <c r="E184" s="141"/>
      <c r="F184" s="142"/>
      <c r="G184" s="11" t="s">
        <v>846</v>
      </c>
      <c r="H184" s="14">
        <v>34.64</v>
      </c>
      <c r="I184" s="109">
        <f t="shared" si="2"/>
        <v>69.28</v>
      </c>
      <c r="J184" s="115"/>
    </row>
    <row r="185" spans="1:10" ht="60">
      <c r="A185" s="114"/>
      <c r="B185" s="107">
        <v>4</v>
      </c>
      <c r="C185" s="10" t="s">
        <v>845</v>
      </c>
      <c r="D185" s="118" t="s">
        <v>723</v>
      </c>
      <c r="E185" s="141"/>
      <c r="F185" s="142"/>
      <c r="G185" s="11" t="s">
        <v>846</v>
      </c>
      <c r="H185" s="14">
        <v>38.14</v>
      </c>
      <c r="I185" s="109">
        <f t="shared" si="2"/>
        <v>152.56</v>
      </c>
      <c r="J185" s="115"/>
    </row>
    <row r="186" spans="1:10" ht="60">
      <c r="A186" s="114"/>
      <c r="B186" s="107">
        <v>2</v>
      </c>
      <c r="C186" s="10" t="s">
        <v>845</v>
      </c>
      <c r="D186" s="118" t="s">
        <v>847</v>
      </c>
      <c r="E186" s="141"/>
      <c r="F186" s="142"/>
      <c r="G186" s="11" t="s">
        <v>846</v>
      </c>
      <c r="H186" s="14">
        <v>53.19</v>
      </c>
      <c r="I186" s="109">
        <f t="shared" si="2"/>
        <v>106.38</v>
      </c>
      <c r="J186" s="115"/>
    </row>
    <row r="187" spans="1:10" ht="60">
      <c r="A187" s="114"/>
      <c r="B187" s="107">
        <v>2</v>
      </c>
      <c r="C187" s="10" t="s">
        <v>845</v>
      </c>
      <c r="D187" s="118" t="s">
        <v>734</v>
      </c>
      <c r="E187" s="141"/>
      <c r="F187" s="142"/>
      <c r="G187" s="11" t="s">
        <v>846</v>
      </c>
      <c r="H187" s="14">
        <v>55.64</v>
      </c>
      <c r="I187" s="109">
        <f t="shared" si="2"/>
        <v>111.28</v>
      </c>
      <c r="J187" s="115"/>
    </row>
    <row r="188" spans="1:10" ht="120">
      <c r="A188" s="114"/>
      <c r="B188" s="107">
        <v>2</v>
      </c>
      <c r="C188" s="10" t="s">
        <v>848</v>
      </c>
      <c r="D188" s="118" t="s">
        <v>733</v>
      </c>
      <c r="E188" s="141"/>
      <c r="F188" s="142"/>
      <c r="G188" s="11" t="s">
        <v>849</v>
      </c>
      <c r="H188" s="14">
        <v>92.38</v>
      </c>
      <c r="I188" s="109">
        <f t="shared" si="2"/>
        <v>184.76</v>
      </c>
      <c r="J188" s="115"/>
    </row>
    <row r="189" spans="1:10" ht="60">
      <c r="A189" s="114"/>
      <c r="B189" s="107">
        <v>4</v>
      </c>
      <c r="C189" s="10" t="s">
        <v>850</v>
      </c>
      <c r="D189" s="118" t="s">
        <v>727</v>
      </c>
      <c r="E189" s="141"/>
      <c r="F189" s="142"/>
      <c r="G189" s="11" t="s">
        <v>851</v>
      </c>
      <c r="H189" s="14">
        <v>27.64</v>
      </c>
      <c r="I189" s="109">
        <f t="shared" si="2"/>
        <v>110.56</v>
      </c>
      <c r="J189" s="115"/>
    </row>
    <row r="190" spans="1:10" ht="60">
      <c r="A190" s="114"/>
      <c r="B190" s="107">
        <v>2</v>
      </c>
      <c r="C190" s="10" t="s">
        <v>850</v>
      </c>
      <c r="D190" s="118" t="s">
        <v>723</v>
      </c>
      <c r="E190" s="141"/>
      <c r="F190" s="142"/>
      <c r="G190" s="11" t="s">
        <v>851</v>
      </c>
      <c r="H190" s="14">
        <v>38.14</v>
      </c>
      <c r="I190" s="109">
        <f t="shared" si="2"/>
        <v>76.28</v>
      </c>
      <c r="J190" s="115"/>
    </row>
    <row r="191" spans="1:10" ht="84">
      <c r="A191" s="114"/>
      <c r="B191" s="107">
        <v>2</v>
      </c>
      <c r="C191" s="10" t="s">
        <v>852</v>
      </c>
      <c r="D191" s="118" t="s">
        <v>725</v>
      </c>
      <c r="E191" s="141"/>
      <c r="F191" s="142"/>
      <c r="G191" s="11" t="s">
        <v>853</v>
      </c>
      <c r="H191" s="14">
        <v>24.14</v>
      </c>
      <c r="I191" s="109">
        <f t="shared" si="2"/>
        <v>48.28</v>
      </c>
      <c r="J191" s="115"/>
    </row>
    <row r="192" spans="1:10" ht="60">
      <c r="A192" s="114"/>
      <c r="B192" s="107">
        <v>2</v>
      </c>
      <c r="C192" s="10" t="s">
        <v>854</v>
      </c>
      <c r="D192" s="118" t="s">
        <v>723</v>
      </c>
      <c r="E192" s="141"/>
      <c r="F192" s="142"/>
      <c r="G192" s="11" t="s">
        <v>855</v>
      </c>
      <c r="H192" s="14">
        <v>38.14</v>
      </c>
      <c r="I192" s="109">
        <f t="shared" si="2"/>
        <v>76.28</v>
      </c>
      <c r="J192" s="115"/>
    </row>
    <row r="193" spans="1:10" ht="60">
      <c r="A193" s="114"/>
      <c r="B193" s="107">
        <v>2</v>
      </c>
      <c r="C193" s="10" t="s">
        <v>854</v>
      </c>
      <c r="D193" s="118" t="s">
        <v>733</v>
      </c>
      <c r="E193" s="141"/>
      <c r="F193" s="142"/>
      <c r="G193" s="11" t="s">
        <v>855</v>
      </c>
      <c r="H193" s="14">
        <v>45.14</v>
      </c>
      <c r="I193" s="109">
        <f t="shared" si="2"/>
        <v>90.28</v>
      </c>
      <c r="J193" s="115"/>
    </row>
    <row r="194" spans="1:10" ht="60">
      <c r="A194" s="114"/>
      <c r="B194" s="107">
        <v>2</v>
      </c>
      <c r="C194" s="10" t="s">
        <v>854</v>
      </c>
      <c r="D194" s="118" t="s">
        <v>734</v>
      </c>
      <c r="E194" s="141"/>
      <c r="F194" s="142"/>
      <c r="G194" s="11" t="s">
        <v>855</v>
      </c>
      <c r="H194" s="14">
        <v>55.64</v>
      </c>
      <c r="I194" s="109">
        <f t="shared" si="2"/>
        <v>111.28</v>
      </c>
      <c r="J194" s="115"/>
    </row>
    <row r="195" spans="1:10" ht="96">
      <c r="A195" s="114"/>
      <c r="B195" s="107">
        <v>2</v>
      </c>
      <c r="C195" s="10" t="s">
        <v>856</v>
      </c>
      <c r="D195" s="118" t="s">
        <v>731</v>
      </c>
      <c r="E195" s="141"/>
      <c r="F195" s="142"/>
      <c r="G195" s="11" t="s">
        <v>857</v>
      </c>
      <c r="H195" s="14">
        <v>68.239999999999995</v>
      </c>
      <c r="I195" s="109">
        <f t="shared" si="2"/>
        <v>136.47999999999999</v>
      </c>
      <c r="J195" s="115"/>
    </row>
    <row r="196" spans="1:10" ht="108">
      <c r="A196" s="114"/>
      <c r="B196" s="107">
        <v>2</v>
      </c>
      <c r="C196" s="10" t="s">
        <v>858</v>
      </c>
      <c r="D196" s="118" t="s">
        <v>727</v>
      </c>
      <c r="E196" s="141" t="s">
        <v>859</v>
      </c>
      <c r="F196" s="142"/>
      <c r="G196" s="11" t="s">
        <v>860</v>
      </c>
      <c r="H196" s="14">
        <v>87.13</v>
      </c>
      <c r="I196" s="109">
        <f t="shared" si="2"/>
        <v>174.26</v>
      </c>
      <c r="J196" s="115"/>
    </row>
    <row r="197" spans="1:10" ht="108">
      <c r="A197" s="114"/>
      <c r="B197" s="107">
        <v>2</v>
      </c>
      <c r="C197" s="10" t="s">
        <v>858</v>
      </c>
      <c r="D197" s="118" t="s">
        <v>735</v>
      </c>
      <c r="E197" s="141" t="s">
        <v>859</v>
      </c>
      <c r="F197" s="142"/>
      <c r="G197" s="11" t="s">
        <v>860</v>
      </c>
      <c r="H197" s="14">
        <v>218.35</v>
      </c>
      <c r="I197" s="109">
        <f t="shared" si="2"/>
        <v>436.7</v>
      </c>
      <c r="J197" s="115"/>
    </row>
    <row r="198" spans="1:10" ht="60">
      <c r="A198" s="114"/>
      <c r="B198" s="107">
        <v>4</v>
      </c>
      <c r="C198" s="10" t="s">
        <v>861</v>
      </c>
      <c r="D198" s="118" t="s">
        <v>732</v>
      </c>
      <c r="E198" s="141" t="s">
        <v>638</v>
      </c>
      <c r="F198" s="142"/>
      <c r="G198" s="11" t="s">
        <v>862</v>
      </c>
      <c r="H198" s="14">
        <v>22.75</v>
      </c>
      <c r="I198" s="109">
        <f t="shared" si="2"/>
        <v>91</v>
      </c>
      <c r="J198" s="115"/>
    </row>
    <row r="199" spans="1:10" ht="60">
      <c r="A199" s="114"/>
      <c r="B199" s="107">
        <v>2</v>
      </c>
      <c r="C199" s="10" t="s">
        <v>861</v>
      </c>
      <c r="D199" s="118" t="s">
        <v>847</v>
      </c>
      <c r="E199" s="141" t="s">
        <v>635</v>
      </c>
      <c r="F199" s="142"/>
      <c r="G199" s="11" t="s">
        <v>862</v>
      </c>
      <c r="H199" s="14">
        <v>26.94</v>
      </c>
      <c r="I199" s="109">
        <f t="shared" si="2"/>
        <v>53.88</v>
      </c>
      <c r="J199" s="115"/>
    </row>
    <row r="200" spans="1:10" ht="60">
      <c r="A200" s="114"/>
      <c r="B200" s="107">
        <v>2</v>
      </c>
      <c r="C200" s="10" t="s">
        <v>861</v>
      </c>
      <c r="D200" s="118" t="s">
        <v>847</v>
      </c>
      <c r="E200" s="141" t="s">
        <v>636</v>
      </c>
      <c r="F200" s="142"/>
      <c r="G200" s="11" t="s">
        <v>862</v>
      </c>
      <c r="H200" s="14">
        <v>26.94</v>
      </c>
      <c r="I200" s="109">
        <f t="shared" si="2"/>
        <v>53.88</v>
      </c>
      <c r="J200" s="115"/>
    </row>
    <row r="201" spans="1:10" ht="60">
      <c r="A201" s="114"/>
      <c r="B201" s="107">
        <v>2</v>
      </c>
      <c r="C201" s="10" t="s">
        <v>861</v>
      </c>
      <c r="D201" s="118" t="s">
        <v>734</v>
      </c>
      <c r="E201" s="141" t="s">
        <v>635</v>
      </c>
      <c r="F201" s="142"/>
      <c r="G201" s="11" t="s">
        <v>862</v>
      </c>
      <c r="H201" s="14">
        <v>27.99</v>
      </c>
      <c r="I201" s="109">
        <f t="shared" si="2"/>
        <v>55.98</v>
      </c>
      <c r="J201" s="115"/>
    </row>
    <row r="202" spans="1:10" ht="60">
      <c r="A202" s="114"/>
      <c r="B202" s="107">
        <v>2</v>
      </c>
      <c r="C202" s="10" t="s">
        <v>861</v>
      </c>
      <c r="D202" s="118" t="s">
        <v>734</v>
      </c>
      <c r="E202" s="141" t="s">
        <v>636</v>
      </c>
      <c r="F202" s="142"/>
      <c r="G202" s="11" t="s">
        <v>862</v>
      </c>
      <c r="H202" s="14">
        <v>27.99</v>
      </c>
      <c r="I202" s="109">
        <f t="shared" si="2"/>
        <v>55.98</v>
      </c>
      <c r="J202" s="115"/>
    </row>
    <row r="203" spans="1:10" ht="72">
      <c r="A203" s="114"/>
      <c r="B203" s="107">
        <v>42</v>
      </c>
      <c r="C203" s="10" t="s">
        <v>863</v>
      </c>
      <c r="D203" s="118" t="s">
        <v>727</v>
      </c>
      <c r="E203" s="141" t="s">
        <v>273</v>
      </c>
      <c r="F203" s="142"/>
      <c r="G203" s="11" t="s">
        <v>864</v>
      </c>
      <c r="H203" s="14">
        <v>13.3</v>
      </c>
      <c r="I203" s="109">
        <f t="shared" si="2"/>
        <v>558.6</v>
      </c>
      <c r="J203" s="115"/>
    </row>
    <row r="204" spans="1:10" ht="72">
      <c r="A204" s="114"/>
      <c r="B204" s="107">
        <v>2</v>
      </c>
      <c r="C204" s="10" t="s">
        <v>863</v>
      </c>
      <c r="D204" s="118" t="s">
        <v>728</v>
      </c>
      <c r="E204" s="141" t="s">
        <v>273</v>
      </c>
      <c r="F204" s="142"/>
      <c r="G204" s="11" t="s">
        <v>864</v>
      </c>
      <c r="H204" s="14">
        <v>14.7</v>
      </c>
      <c r="I204" s="109">
        <f t="shared" si="2"/>
        <v>29.4</v>
      </c>
      <c r="J204" s="115"/>
    </row>
    <row r="205" spans="1:10" ht="72">
      <c r="A205" s="114"/>
      <c r="B205" s="107">
        <v>2</v>
      </c>
      <c r="C205" s="10" t="s">
        <v>863</v>
      </c>
      <c r="D205" s="118" t="s">
        <v>728</v>
      </c>
      <c r="E205" s="141" t="s">
        <v>583</v>
      </c>
      <c r="F205" s="142"/>
      <c r="G205" s="11" t="s">
        <v>864</v>
      </c>
      <c r="H205" s="14">
        <v>14.7</v>
      </c>
      <c r="I205" s="109">
        <f t="shared" si="2"/>
        <v>29.4</v>
      </c>
      <c r="J205" s="115"/>
    </row>
    <row r="206" spans="1:10" ht="72">
      <c r="A206" s="114"/>
      <c r="B206" s="107">
        <v>18</v>
      </c>
      <c r="C206" s="10" t="s">
        <v>863</v>
      </c>
      <c r="D206" s="118" t="s">
        <v>717</v>
      </c>
      <c r="E206" s="141" t="s">
        <v>273</v>
      </c>
      <c r="F206" s="142"/>
      <c r="G206" s="11" t="s">
        <v>864</v>
      </c>
      <c r="H206" s="14">
        <v>15.4</v>
      </c>
      <c r="I206" s="109">
        <f t="shared" si="2"/>
        <v>277.2</v>
      </c>
      <c r="J206" s="115"/>
    </row>
    <row r="207" spans="1:10" ht="72">
      <c r="A207" s="114"/>
      <c r="B207" s="107">
        <v>2</v>
      </c>
      <c r="C207" s="10" t="s">
        <v>863</v>
      </c>
      <c r="D207" s="118" t="s">
        <v>717</v>
      </c>
      <c r="E207" s="141" t="s">
        <v>583</v>
      </c>
      <c r="F207" s="142"/>
      <c r="G207" s="11" t="s">
        <v>864</v>
      </c>
      <c r="H207" s="14">
        <v>15.4</v>
      </c>
      <c r="I207" s="109">
        <f t="shared" si="2"/>
        <v>30.8</v>
      </c>
      <c r="J207" s="115"/>
    </row>
    <row r="208" spans="1:10" ht="72">
      <c r="A208" s="114"/>
      <c r="B208" s="107">
        <v>4</v>
      </c>
      <c r="C208" s="10" t="s">
        <v>863</v>
      </c>
      <c r="D208" s="118" t="s">
        <v>717</v>
      </c>
      <c r="E208" s="141" t="s">
        <v>110</v>
      </c>
      <c r="F208" s="142"/>
      <c r="G208" s="11" t="s">
        <v>864</v>
      </c>
      <c r="H208" s="14">
        <v>15.4</v>
      </c>
      <c r="I208" s="109">
        <f t="shared" si="2"/>
        <v>61.6</v>
      </c>
      <c r="J208" s="115"/>
    </row>
    <row r="209" spans="1:10" ht="72">
      <c r="A209" s="114"/>
      <c r="B209" s="107">
        <v>4</v>
      </c>
      <c r="C209" s="10" t="s">
        <v>863</v>
      </c>
      <c r="D209" s="118" t="s">
        <v>717</v>
      </c>
      <c r="E209" s="141" t="s">
        <v>673</v>
      </c>
      <c r="F209" s="142"/>
      <c r="G209" s="11" t="s">
        <v>864</v>
      </c>
      <c r="H209" s="14">
        <v>15.4</v>
      </c>
      <c r="I209" s="109">
        <f t="shared" si="2"/>
        <v>61.6</v>
      </c>
      <c r="J209" s="115"/>
    </row>
    <row r="210" spans="1:10" ht="72">
      <c r="A210" s="114"/>
      <c r="B210" s="107">
        <v>6</v>
      </c>
      <c r="C210" s="10" t="s">
        <v>863</v>
      </c>
      <c r="D210" s="118" t="s">
        <v>717</v>
      </c>
      <c r="E210" s="141" t="s">
        <v>720</v>
      </c>
      <c r="F210" s="142"/>
      <c r="G210" s="11" t="s">
        <v>864</v>
      </c>
      <c r="H210" s="14">
        <v>15.4</v>
      </c>
      <c r="I210" s="109">
        <f t="shared" si="2"/>
        <v>92.4</v>
      </c>
      <c r="J210" s="115"/>
    </row>
    <row r="211" spans="1:10" ht="72">
      <c r="A211" s="114"/>
      <c r="B211" s="107">
        <v>44</v>
      </c>
      <c r="C211" s="10" t="s">
        <v>863</v>
      </c>
      <c r="D211" s="118" t="s">
        <v>721</v>
      </c>
      <c r="E211" s="141" t="s">
        <v>273</v>
      </c>
      <c r="F211" s="142"/>
      <c r="G211" s="11" t="s">
        <v>864</v>
      </c>
      <c r="H211" s="14">
        <v>16.100000000000001</v>
      </c>
      <c r="I211" s="109">
        <f t="shared" si="2"/>
        <v>708.40000000000009</v>
      </c>
      <c r="J211" s="115"/>
    </row>
    <row r="212" spans="1:10" ht="72">
      <c r="A212" s="114"/>
      <c r="B212" s="107">
        <v>4</v>
      </c>
      <c r="C212" s="10" t="s">
        <v>863</v>
      </c>
      <c r="D212" s="118" t="s">
        <v>721</v>
      </c>
      <c r="E212" s="141" t="s">
        <v>583</v>
      </c>
      <c r="F212" s="142"/>
      <c r="G212" s="11" t="s">
        <v>864</v>
      </c>
      <c r="H212" s="14">
        <v>16.100000000000001</v>
      </c>
      <c r="I212" s="109">
        <f t="shared" si="2"/>
        <v>64.400000000000006</v>
      </c>
      <c r="J212" s="115"/>
    </row>
    <row r="213" spans="1:10" ht="72">
      <c r="A213" s="114"/>
      <c r="B213" s="107">
        <v>18</v>
      </c>
      <c r="C213" s="10" t="s">
        <v>863</v>
      </c>
      <c r="D213" s="118" t="s">
        <v>721</v>
      </c>
      <c r="E213" s="141" t="s">
        <v>110</v>
      </c>
      <c r="F213" s="142"/>
      <c r="G213" s="11" t="s">
        <v>864</v>
      </c>
      <c r="H213" s="14">
        <v>16.100000000000001</v>
      </c>
      <c r="I213" s="109">
        <f t="shared" si="2"/>
        <v>289.8</v>
      </c>
      <c r="J213" s="115"/>
    </row>
    <row r="214" spans="1:10" ht="72">
      <c r="A214" s="114"/>
      <c r="B214" s="107">
        <v>2</v>
      </c>
      <c r="C214" s="10" t="s">
        <v>863</v>
      </c>
      <c r="D214" s="118" t="s">
        <v>721</v>
      </c>
      <c r="E214" s="141" t="s">
        <v>720</v>
      </c>
      <c r="F214" s="142"/>
      <c r="G214" s="11" t="s">
        <v>864</v>
      </c>
      <c r="H214" s="14">
        <v>16.100000000000001</v>
      </c>
      <c r="I214" s="109">
        <f t="shared" ref="I214:I277" si="3">H214*B214</f>
        <v>32.200000000000003</v>
      </c>
      <c r="J214" s="115"/>
    </row>
    <row r="215" spans="1:10" ht="72">
      <c r="A215" s="114"/>
      <c r="B215" s="107">
        <v>4</v>
      </c>
      <c r="C215" s="10" t="s">
        <v>863</v>
      </c>
      <c r="D215" s="118" t="s">
        <v>721</v>
      </c>
      <c r="E215" s="141" t="s">
        <v>730</v>
      </c>
      <c r="F215" s="142"/>
      <c r="G215" s="11" t="s">
        <v>864</v>
      </c>
      <c r="H215" s="14">
        <v>16.100000000000001</v>
      </c>
      <c r="I215" s="109">
        <f t="shared" si="3"/>
        <v>64.400000000000006</v>
      </c>
      <c r="J215" s="115"/>
    </row>
    <row r="216" spans="1:10" ht="72">
      <c r="A216" s="114"/>
      <c r="B216" s="107">
        <v>54</v>
      </c>
      <c r="C216" s="10" t="s">
        <v>863</v>
      </c>
      <c r="D216" s="118" t="s">
        <v>722</v>
      </c>
      <c r="E216" s="141" t="s">
        <v>273</v>
      </c>
      <c r="F216" s="142"/>
      <c r="G216" s="11" t="s">
        <v>864</v>
      </c>
      <c r="H216" s="14">
        <v>16.8</v>
      </c>
      <c r="I216" s="109">
        <f t="shared" si="3"/>
        <v>907.2</v>
      </c>
      <c r="J216" s="115"/>
    </row>
    <row r="217" spans="1:10" ht="72">
      <c r="A217" s="114"/>
      <c r="B217" s="107">
        <v>4</v>
      </c>
      <c r="C217" s="10" t="s">
        <v>863</v>
      </c>
      <c r="D217" s="118" t="s">
        <v>722</v>
      </c>
      <c r="E217" s="141" t="s">
        <v>583</v>
      </c>
      <c r="F217" s="142"/>
      <c r="G217" s="11" t="s">
        <v>864</v>
      </c>
      <c r="H217" s="14">
        <v>16.8</v>
      </c>
      <c r="I217" s="109">
        <f t="shared" si="3"/>
        <v>67.2</v>
      </c>
      <c r="J217" s="115"/>
    </row>
    <row r="218" spans="1:10" ht="72">
      <c r="A218" s="114"/>
      <c r="B218" s="107">
        <v>12</v>
      </c>
      <c r="C218" s="10" t="s">
        <v>863</v>
      </c>
      <c r="D218" s="118" t="s">
        <v>722</v>
      </c>
      <c r="E218" s="141" t="s">
        <v>110</v>
      </c>
      <c r="F218" s="142"/>
      <c r="G218" s="11" t="s">
        <v>864</v>
      </c>
      <c r="H218" s="14">
        <v>16.8</v>
      </c>
      <c r="I218" s="109">
        <f t="shared" si="3"/>
        <v>201.60000000000002</v>
      </c>
      <c r="J218" s="115"/>
    </row>
    <row r="219" spans="1:10" ht="72">
      <c r="A219" s="114"/>
      <c r="B219" s="107">
        <v>4</v>
      </c>
      <c r="C219" s="10" t="s">
        <v>863</v>
      </c>
      <c r="D219" s="118" t="s">
        <v>722</v>
      </c>
      <c r="E219" s="141" t="s">
        <v>673</v>
      </c>
      <c r="F219" s="142"/>
      <c r="G219" s="11" t="s">
        <v>864</v>
      </c>
      <c r="H219" s="14">
        <v>16.8</v>
      </c>
      <c r="I219" s="109">
        <f t="shared" si="3"/>
        <v>67.2</v>
      </c>
      <c r="J219" s="115"/>
    </row>
    <row r="220" spans="1:10" ht="72">
      <c r="A220" s="114"/>
      <c r="B220" s="107">
        <v>2</v>
      </c>
      <c r="C220" s="10" t="s">
        <v>863</v>
      </c>
      <c r="D220" s="118" t="s">
        <v>722</v>
      </c>
      <c r="E220" s="141" t="s">
        <v>730</v>
      </c>
      <c r="F220" s="142"/>
      <c r="G220" s="11" t="s">
        <v>864</v>
      </c>
      <c r="H220" s="14">
        <v>16.8</v>
      </c>
      <c r="I220" s="109">
        <f t="shared" si="3"/>
        <v>33.6</v>
      </c>
      <c r="J220" s="115"/>
    </row>
    <row r="221" spans="1:10" ht="72">
      <c r="A221" s="114"/>
      <c r="B221" s="107">
        <v>2</v>
      </c>
      <c r="C221" s="10" t="s">
        <v>863</v>
      </c>
      <c r="D221" s="118" t="s">
        <v>731</v>
      </c>
      <c r="E221" s="141" t="s">
        <v>273</v>
      </c>
      <c r="F221" s="142"/>
      <c r="G221" s="11" t="s">
        <v>864</v>
      </c>
      <c r="H221" s="14">
        <v>18.2</v>
      </c>
      <c r="I221" s="109">
        <f t="shared" si="3"/>
        <v>36.4</v>
      </c>
      <c r="J221" s="115"/>
    </row>
    <row r="222" spans="1:10" ht="72">
      <c r="A222" s="114"/>
      <c r="B222" s="107">
        <v>2</v>
      </c>
      <c r="C222" s="10" t="s">
        <v>863</v>
      </c>
      <c r="D222" s="118" t="s">
        <v>731</v>
      </c>
      <c r="E222" s="141" t="s">
        <v>583</v>
      </c>
      <c r="F222" s="142"/>
      <c r="G222" s="11" t="s">
        <v>864</v>
      </c>
      <c r="H222" s="14">
        <v>18.2</v>
      </c>
      <c r="I222" s="109">
        <f t="shared" si="3"/>
        <v>36.4</v>
      </c>
      <c r="J222" s="115"/>
    </row>
    <row r="223" spans="1:10" ht="72">
      <c r="A223" s="114"/>
      <c r="B223" s="107">
        <v>36</v>
      </c>
      <c r="C223" s="10" t="s">
        <v>863</v>
      </c>
      <c r="D223" s="118" t="s">
        <v>731</v>
      </c>
      <c r="E223" s="141" t="s">
        <v>110</v>
      </c>
      <c r="F223" s="142"/>
      <c r="G223" s="11" t="s">
        <v>864</v>
      </c>
      <c r="H223" s="14">
        <v>18.2</v>
      </c>
      <c r="I223" s="109">
        <f t="shared" si="3"/>
        <v>655.19999999999993</v>
      </c>
      <c r="J223" s="115"/>
    </row>
    <row r="224" spans="1:10" ht="72">
      <c r="A224" s="114"/>
      <c r="B224" s="107">
        <v>2</v>
      </c>
      <c r="C224" s="10" t="s">
        <v>863</v>
      </c>
      <c r="D224" s="118" t="s">
        <v>731</v>
      </c>
      <c r="E224" s="141" t="s">
        <v>730</v>
      </c>
      <c r="F224" s="142"/>
      <c r="G224" s="11" t="s">
        <v>864</v>
      </c>
      <c r="H224" s="14">
        <v>18.2</v>
      </c>
      <c r="I224" s="109">
        <f t="shared" si="3"/>
        <v>36.4</v>
      </c>
      <c r="J224" s="115"/>
    </row>
    <row r="225" spans="1:10" ht="72">
      <c r="A225" s="114"/>
      <c r="B225" s="107">
        <v>2</v>
      </c>
      <c r="C225" s="10" t="s">
        <v>863</v>
      </c>
      <c r="D225" s="118" t="s">
        <v>731</v>
      </c>
      <c r="E225" s="141" t="s">
        <v>865</v>
      </c>
      <c r="F225" s="142"/>
      <c r="G225" s="11" t="s">
        <v>864</v>
      </c>
      <c r="H225" s="14">
        <v>18.2</v>
      </c>
      <c r="I225" s="109">
        <f t="shared" si="3"/>
        <v>36.4</v>
      </c>
      <c r="J225" s="115"/>
    </row>
    <row r="226" spans="1:10" ht="72">
      <c r="A226" s="114"/>
      <c r="B226" s="107">
        <v>2</v>
      </c>
      <c r="C226" s="10" t="s">
        <v>863</v>
      </c>
      <c r="D226" s="118" t="s">
        <v>723</v>
      </c>
      <c r="E226" s="141" t="s">
        <v>273</v>
      </c>
      <c r="F226" s="142"/>
      <c r="G226" s="11" t="s">
        <v>864</v>
      </c>
      <c r="H226" s="14">
        <v>19.600000000000001</v>
      </c>
      <c r="I226" s="109">
        <f t="shared" si="3"/>
        <v>39.200000000000003</v>
      </c>
      <c r="J226" s="115"/>
    </row>
    <row r="227" spans="1:10" ht="72">
      <c r="A227" s="114"/>
      <c r="B227" s="107">
        <v>2</v>
      </c>
      <c r="C227" s="10" t="s">
        <v>863</v>
      </c>
      <c r="D227" s="118" t="s">
        <v>723</v>
      </c>
      <c r="E227" s="141" t="s">
        <v>730</v>
      </c>
      <c r="F227" s="142"/>
      <c r="G227" s="11" t="s">
        <v>864</v>
      </c>
      <c r="H227" s="14">
        <v>19.600000000000001</v>
      </c>
      <c r="I227" s="109">
        <f t="shared" si="3"/>
        <v>39.200000000000003</v>
      </c>
      <c r="J227" s="115"/>
    </row>
    <row r="228" spans="1:10" ht="72">
      <c r="A228" s="114"/>
      <c r="B228" s="107">
        <v>2</v>
      </c>
      <c r="C228" s="10" t="s">
        <v>863</v>
      </c>
      <c r="D228" s="118" t="s">
        <v>746</v>
      </c>
      <c r="E228" s="141" t="s">
        <v>273</v>
      </c>
      <c r="F228" s="142"/>
      <c r="G228" s="11" t="s">
        <v>864</v>
      </c>
      <c r="H228" s="14">
        <v>24.14</v>
      </c>
      <c r="I228" s="109">
        <f t="shared" si="3"/>
        <v>48.28</v>
      </c>
      <c r="J228" s="115"/>
    </row>
    <row r="229" spans="1:10" ht="72">
      <c r="A229" s="114"/>
      <c r="B229" s="107">
        <v>8</v>
      </c>
      <c r="C229" s="10" t="s">
        <v>863</v>
      </c>
      <c r="D229" s="118" t="s">
        <v>847</v>
      </c>
      <c r="E229" s="141" t="s">
        <v>273</v>
      </c>
      <c r="F229" s="142"/>
      <c r="G229" s="11" t="s">
        <v>864</v>
      </c>
      <c r="H229" s="14">
        <v>24.49</v>
      </c>
      <c r="I229" s="109">
        <f t="shared" si="3"/>
        <v>195.92</v>
      </c>
      <c r="J229" s="115"/>
    </row>
    <row r="230" spans="1:10" ht="72">
      <c r="A230" s="114"/>
      <c r="B230" s="107">
        <v>8</v>
      </c>
      <c r="C230" s="10" t="s">
        <v>863</v>
      </c>
      <c r="D230" s="118" t="s">
        <v>847</v>
      </c>
      <c r="E230" s="141" t="s">
        <v>583</v>
      </c>
      <c r="F230" s="142"/>
      <c r="G230" s="11" t="s">
        <v>864</v>
      </c>
      <c r="H230" s="14">
        <v>24.49</v>
      </c>
      <c r="I230" s="109">
        <f t="shared" si="3"/>
        <v>195.92</v>
      </c>
      <c r="J230" s="115"/>
    </row>
    <row r="231" spans="1:10" ht="72">
      <c r="A231" s="114"/>
      <c r="B231" s="107">
        <v>8</v>
      </c>
      <c r="C231" s="10" t="s">
        <v>863</v>
      </c>
      <c r="D231" s="118" t="s">
        <v>847</v>
      </c>
      <c r="E231" s="141" t="s">
        <v>730</v>
      </c>
      <c r="F231" s="142"/>
      <c r="G231" s="11" t="s">
        <v>864</v>
      </c>
      <c r="H231" s="14">
        <v>24.49</v>
      </c>
      <c r="I231" s="109">
        <f t="shared" si="3"/>
        <v>195.92</v>
      </c>
      <c r="J231" s="115"/>
    </row>
    <row r="232" spans="1:10" ht="72">
      <c r="A232" s="114"/>
      <c r="B232" s="107">
        <v>4</v>
      </c>
      <c r="C232" s="10" t="s">
        <v>863</v>
      </c>
      <c r="D232" s="118" t="s">
        <v>734</v>
      </c>
      <c r="E232" s="141" t="s">
        <v>273</v>
      </c>
      <c r="F232" s="142"/>
      <c r="G232" s="11" t="s">
        <v>864</v>
      </c>
      <c r="H232" s="14">
        <v>25.19</v>
      </c>
      <c r="I232" s="109">
        <f t="shared" si="3"/>
        <v>100.76</v>
      </c>
      <c r="J232" s="115"/>
    </row>
    <row r="233" spans="1:10" ht="72">
      <c r="A233" s="114"/>
      <c r="B233" s="107">
        <v>2</v>
      </c>
      <c r="C233" s="10" t="s">
        <v>863</v>
      </c>
      <c r="D233" s="118" t="s">
        <v>734</v>
      </c>
      <c r="E233" s="141" t="s">
        <v>583</v>
      </c>
      <c r="F233" s="142"/>
      <c r="G233" s="11" t="s">
        <v>864</v>
      </c>
      <c r="H233" s="14">
        <v>25.19</v>
      </c>
      <c r="I233" s="109">
        <f t="shared" si="3"/>
        <v>50.38</v>
      </c>
      <c r="J233" s="115"/>
    </row>
    <row r="234" spans="1:10" ht="72">
      <c r="A234" s="114"/>
      <c r="B234" s="107">
        <v>2</v>
      </c>
      <c r="C234" s="10" t="s">
        <v>863</v>
      </c>
      <c r="D234" s="118" t="s">
        <v>734</v>
      </c>
      <c r="E234" s="141" t="s">
        <v>673</v>
      </c>
      <c r="F234" s="142"/>
      <c r="G234" s="11" t="s">
        <v>864</v>
      </c>
      <c r="H234" s="14">
        <v>25.19</v>
      </c>
      <c r="I234" s="109">
        <f t="shared" si="3"/>
        <v>50.38</v>
      </c>
      <c r="J234" s="115"/>
    </row>
    <row r="235" spans="1:10" ht="72">
      <c r="A235" s="114"/>
      <c r="B235" s="107">
        <v>2</v>
      </c>
      <c r="C235" s="10" t="s">
        <v>863</v>
      </c>
      <c r="D235" s="118" t="s">
        <v>734</v>
      </c>
      <c r="E235" s="141" t="s">
        <v>730</v>
      </c>
      <c r="F235" s="142"/>
      <c r="G235" s="11" t="s">
        <v>864</v>
      </c>
      <c r="H235" s="14">
        <v>25.19</v>
      </c>
      <c r="I235" s="109">
        <f t="shared" si="3"/>
        <v>50.38</v>
      </c>
      <c r="J235" s="115"/>
    </row>
    <row r="236" spans="1:10" ht="72">
      <c r="A236" s="114"/>
      <c r="B236" s="107">
        <v>2</v>
      </c>
      <c r="C236" s="10" t="s">
        <v>863</v>
      </c>
      <c r="D236" s="118" t="s">
        <v>735</v>
      </c>
      <c r="E236" s="141" t="s">
        <v>273</v>
      </c>
      <c r="F236" s="142"/>
      <c r="G236" s="11" t="s">
        <v>864</v>
      </c>
      <c r="H236" s="14">
        <v>31.14</v>
      </c>
      <c r="I236" s="109">
        <f t="shared" si="3"/>
        <v>62.28</v>
      </c>
      <c r="J236" s="115"/>
    </row>
    <row r="237" spans="1:10" ht="72">
      <c r="A237" s="114"/>
      <c r="B237" s="107">
        <v>2</v>
      </c>
      <c r="C237" s="10" t="s">
        <v>863</v>
      </c>
      <c r="D237" s="118" t="s">
        <v>735</v>
      </c>
      <c r="E237" s="141" t="s">
        <v>583</v>
      </c>
      <c r="F237" s="142"/>
      <c r="G237" s="11" t="s">
        <v>864</v>
      </c>
      <c r="H237" s="14">
        <v>31.14</v>
      </c>
      <c r="I237" s="109">
        <f t="shared" si="3"/>
        <v>62.28</v>
      </c>
      <c r="J237" s="115"/>
    </row>
    <row r="238" spans="1:10" ht="96">
      <c r="A238" s="114"/>
      <c r="B238" s="107">
        <v>2</v>
      </c>
      <c r="C238" s="10" t="s">
        <v>866</v>
      </c>
      <c r="D238" s="118" t="s">
        <v>732</v>
      </c>
      <c r="E238" s="141"/>
      <c r="F238" s="142"/>
      <c r="G238" s="11" t="s">
        <v>867</v>
      </c>
      <c r="H238" s="14">
        <v>122.12</v>
      </c>
      <c r="I238" s="109">
        <f t="shared" si="3"/>
        <v>244.24</v>
      </c>
      <c r="J238" s="115"/>
    </row>
    <row r="239" spans="1:10" ht="120">
      <c r="A239" s="114"/>
      <c r="B239" s="107">
        <v>2</v>
      </c>
      <c r="C239" s="10" t="s">
        <v>868</v>
      </c>
      <c r="D239" s="118" t="s">
        <v>728</v>
      </c>
      <c r="E239" s="141"/>
      <c r="F239" s="142"/>
      <c r="G239" s="11" t="s">
        <v>869</v>
      </c>
      <c r="H239" s="14">
        <v>16.100000000000001</v>
      </c>
      <c r="I239" s="109">
        <f t="shared" si="3"/>
        <v>32.200000000000003</v>
      </c>
      <c r="J239" s="115"/>
    </row>
    <row r="240" spans="1:10" ht="120">
      <c r="A240" s="114"/>
      <c r="B240" s="107">
        <v>22</v>
      </c>
      <c r="C240" s="10" t="s">
        <v>868</v>
      </c>
      <c r="D240" s="118" t="s">
        <v>717</v>
      </c>
      <c r="E240" s="141"/>
      <c r="F240" s="142"/>
      <c r="G240" s="11" t="s">
        <v>869</v>
      </c>
      <c r="H240" s="14">
        <v>16.100000000000001</v>
      </c>
      <c r="I240" s="109">
        <f t="shared" si="3"/>
        <v>354.20000000000005</v>
      </c>
      <c r="J240" s="115"/>
    </row>
    <row r="241" spans="1:10" ht="120">
      <c r="A241" s="114"/>
      <c r="B241" s="107">
        <v>2</v>
      </c>
      <c r="C241" s="10" t="s">
        <v>868</v>
      </c>
      <c r="D241" s="118" t="s">
        <v>721</v>
      </c>
      <c r="E241" s="141"/>
      <c r="F241" s="142"/>
      <c r="G241" s="11" t="s">
        <v>869</v>
      </c>
      <c r="H241" s="14">
        <v>16.8</v>
      </c>
      <c r="I241" s="109">
        <f t="shared" si="3"/>
        <v>33.6</v>
      </c>
      <c r="J241" s="115"/>
    </row>
    <row r="242" spans="1:10" ht="120">
      <c r="A242" s="114"/>
      <c r="B242" s="107">
        <v>2</v>
      </c>
      <c r="C242" s="10" t="s">
        <v>868</v>
      </c>
      <c r="D242" s="118" t="s">
        <v>723</v>
      </c>
      <c r="E242" s="141"/>
      <c r="F242" s="142"/>
      <c r="G242" s="11" t="s">
        <v>869</v>
      </c>
      <c r="H242" s="14">
        <v>25.89</v>
      </c>
      <c r="I242" s="109">
        <f t="shared" si="3"/>
        <v>51.78</v>
      </c>
      <c r="J242" s="115"/>
    </row>
    <row r="243" spans="1:10" ht="120">
      <c r="A243" s="114"/>
      <c r="B243" s="107">
        <v>8</v>
      </c>
      <c r="C243" s="10" t="s">
        <v>868</v>
      </c>
      <c r="D243" s="118" t="s">
        <v>733</v>
      </c>
      <c r="E243" s="141"/>
      <c r="F243" s="142"/>
      <c r="G243" s="11" t="s">
        <v>869</v>
      </c>
      <c r="H243" s="14">
        <v>31.14</v>
      </c>
      <c r="I243" s="109">
        <f t="shared" si="3"/>
        <v>249.12</v>
      </c>
      <c r="J243" s="115"/>
    </row>
    <row r="244" spans="1:10" ht="120">
      <c r="A244" s="114"/>
      <c r="B244" s="107">
        <v>6</v>
      </c>
      <c r="C244" s="10" t="s">
        <v>868</v>
      </c>
      <c r="D244" s="118" t="s">
        <v>746</v>
      </c>
      <c r="E244" s="141"/>
      <c r="F244" s="142"/>
      <c r="G244" s="11" t="s">
        <v>869</v>
      </c>
      <c r="H244" s="14">
        <v>36.39</v>
      </c>
      <c r="I244" s="109">
        <f t="shared" si="3"/>
        <v>218.34</v>
      </c>
      <c r="J244" s="115"/>
    </row>
    <row r="245" spans="1:10" ht="120">
      <c r="A245" s="114"/>
      <c r="B245" s="107">
        <v>18</v>
      </c>
      <c r="C245" s="10" t="s">
        <v>868</v>
      </c>
      <c r="D245" s="118" t="s">
        <v>847</v>
      </c>
      <c r="E245" s="141"/>
      <c r="F245" s="142"/>
      <c r="G245" s="11" t="s">
        <v>869</v>
      </c>
      <c r="H245" s="14">
        <v>37.79</v>
      </c>
      <c r="I245" s="109">
        <f t="shared" si="3"/>
        <v>680.22</v>
      </c>
      <c r="J245" s="115"/>
    </row>
    <row r="246" spans="1:10" ht="120">
      <c r="A246" s="114"/>
      <c r="B246" s="107">
        <v>8</v>
      </c>
      <c r="C246" s="10" t="s">
        <v>868</v>
      </c>
      <c r="D246" s="118" t="s">
        <v>751</v>
      </c>
      <c r="E246" s="141"/>
      <c r="F246" s="142"/>
      <c r="G246" s="11" t="s">
        <v>869</v>
      </c>
      <c r="H246" s="14">
        <v>46.89</v>
      </c>
      <c r="I246" s="109">
        <f t="shared" si="3"/>
        <v>375.12</v>
      </c>
      <c r="J246" s="115"/>
    </row>
    <row r="247" spans="1:10" ht="120">
      <c r="A247" s="114"/>
      <c r="B247" s="107">
        <v>10</v>
      </c>
      <c r="C247" s="10" t="s">
        <v>868</v>
      </c>
      <c r="D247" s="118" t="s">
        <v>870</v>
      </c>
      <c r="E247" s="141"/>
      <c r="F247" s="142"/>
      <c r="G247" s="11" t="s">
        <v>869</v>
      </c>
      <c r="H247" s="14">
        <v>87.13</v>
      </c>
      <c r="I247" s="109">
        <f t="shared" si="3"/>
        <v>871.3</v>
      </c>
      <c r="J247" s="115"/>
    </row>
    <row r="248" spans="1:10" ht="120">
      <c r="A248" s="114"/>
      <c r="B248" s="107">
        <v>4</v>
      </c>
      <c r="C248" s="10" t="s">
        <v>868</v>
      </c>
      <c r="D248" s="118" t="s">
        <v>791</v>
      </c>
      <c r="E248" s="141"/>
      <c r="F248" s="142"/>
      <c r="G248" s="11" t="s">
        <v>869</v>
      </c>
      <c r="H248" s="14">
        <v>185.11</v>
      </c>
      <c r="I248" s="109">
        <f t="shared" si="3"/>
        <v>740.44</v>
      </c>
      <c r="J248" s="115"/>
    </row>
    <row r="249" spans="1:10" ht="120">
      <c r="A249" s="114"/>
      <c r="B249" s="107">
        <v>2</v>
      </c>
      <c r="C249" s="10" t="s">
        <v>868</v>
      </c>
      <c r="D249" s="118" t="s">
        <v>776</v>
      </c>
      <c r="E249" s="141"/>
      <c r="F249" s="142"/>
      <c r="G249" s="11" t="s">
        <v>869</v>
      </c>
      <c r="H249" s="14">
        <v>23.1</v>
      </c>
      <c r="I249" s="109">
        <f t="shared" si="3"/>
        <v>46.2</v>
      </c>
      <c r="J249" s="115"/>
    </row>
    <row r="250" spans="1:10" ht="108">
      <c r="A250" s="114"/>
      <c r="B250" s="107">
        <v>2</v>
      </c>
      <c r="C250" s="10" t="s">
        <v>871</v>
      </c>
      <c r="D250" s="118" t="s">
        <v>721</v>
      </c>
      <c r="E250" s="141" t="s">
        <v>273</v>
      </c>
      <c r="F250" s="142"/>
      <c r="G250" s="11" t="s">
        <v>872</v>
      </c>
      <c r="H250" s="14">
        <v>94.13</v>
      </c>
      <c r="I250" s="109">
        <f t="shared" si="3"/>
        <v>188.26</v>
      </c>
      <c r="J250" s="115"/>
    </row>
    <row r="251" spans="1:10" ht="108">
      <c r="A251" s="114"/>
      <c r="B251" s="107">
        <v>12</v>
      </c>
      <c r="C251" s="10" t="s">
        <v>871</v>
      </c>
      <c r="D251" s="118" t="s">
        <v>722</v>
      </c>
      <c r="E251" s="141" t="s">
        <v>273</v>
      </c>
      <c r="F251" s="142"/>
      <c r="G251" s="11" t="s">
        <v>872</v>
      </c>
      <c r="H251" s="14">
        <v>101.13</v>
      </c>
      <c r="I251" s="109">
        <f t="shared" si="3"/>
        <v>1213.56</v>
      </c>
      <c r="J251" s="121"/>
    </row>
    <row r="252" spans="1:10" ht="108">
      <c r="A252" s="114"/>
      <c r="B252" s="107">
        <v>6</v>
      </c>
      <c r="C252" s="10" t="s">
        <v>871</v>
      </c>
      <c r="D252" s="118" t="s">
        <v>722</v>
      </c>
      <c r="E252" s="141" t="s">
        <v>673</v>
      </c>
      <c r="F252" s="142"/>
      <c r="G252" s="11" t="s">
        <v>872</v>
      </c>
      <c r="H252" s="14">
        <v>101.13</v>
      </c>
      <c r="I252" s="109">
        <f t="shared" si="3"/>
        <v>606.78</v>
      </c>
      <c r="J252" s="115"/>
    </row>
    <row r="253" spans="1:10" ht="108">
      <c r="A253" s="114"/>
      <c r="B253" s="107">
        <v>2</v>
      </c>
      <c r="C253" s="10" t="s">
        <v>871</v>
      </c>
      <c r="D253" s="118" t="s">
        <v>731</v>
      </c>
      <c r="E253" s="141" t="s">
        <v>673</v>
      </c>
      <c r="F253" s="142"/>
      <c r="G253" s="11" t="s">
        <v>872</v>
      </c>
      <c r="H253" s="14">
        <v>108.13</v>
      </c>
      <c r="I253" s="109">
        <f t="shared" si="3"/>
        <v>216.26</v>
      </c>
      <c r="J253" s="115"/>
    </row>
    <row r="254" spans="1:10" ht="108">
      <c r="A254" s="114"/>
      <c r="B254" s="107">
        <v>34</v>
      </c>
      <c r="C254" s="10" t="s">
        <v>871</v>
      </c>
      <c r="D254" s="118" t="s">
        <v>723</v>
      </c>
      <c r="E254" s="141" t="s">
        <v>273</v>
      </c>
      <c r="F254" s="142"/>
      <c r="G254" s="11" t="s">
        <v>872</v>
      </c>
      <c r="H254" s="14">
        <v>115.13</v>
      </c>
      <c r="I254" s="109">
        <f t="shared" si="3"/>
        <v>3914.42</v>
      </c>
      <c r="J254" s="121"/>
    </row>
    <row r="255" spans="1:10" ht="108">
      <c r="A255" s="114"/>
      <c r="B255" s="107">
        <v>2</v>
      </c>
      <c r="C255" s="10" t="s">
        <v>871</v>
      </c>
      <c r="D255" s="118" t="s">
        <v>733</v>
      </c>
      <c r="E255" s="141" t="s">
        <v>673</v>
      </c>
      <c r="F255" s="142"/>
      <c r="G255" s="11" t="s">
        <v>872</v>
      </c>
      <c r="H255" s="14">
        <v>132.62</v>
      </c>
      <c r="I255" s="109">
        <f t="shared" si="3"/>
        <v>265.24</v>
      </c>
      <c r="J255" s="115"/>
    </row>
    <row r="256" spans="1:10" ht="108">
      <c r="A256" s="114"/>
      <c r="B256" s="107">
        <v>10</v>
      </c>
      <c r="C256" s="10" t="s">
        <v>871</v>
      </c>
      <c r="D256" s="118" t="s">
        <v>735</v>
      </c>
      <c r="E256" s="141" t="s">
        <v>273</v>
      </c>
      <c r="F256" s="142"/>
      <c r="G256" s="11" t="s">
        <v>872</v>
      </c>
      <c r="H256" s="14">
        <v>194.21</v>
      </c>
      <c r="I256" s="109">
        <f t="shared" si="3"/>
        <v>1942.1000000000001</v>
      </c>
      <c r="J256" s="121"/>
    </row>
    <row r="257" spans="1:10" ht="132">
      <c r="A257" s="114"/>
      <c r="B257" s="107">
        <v>2</v>
      </c>
      <c r="C257" s="10" t="s">
        <v>873</v>
      </c>
      <c r="D257" s="118" t="s">
        <v>725</v>
      </c>
      <c r="E257" s="141" t="s">
        <v>273</v>
      </c>
      <c r="F257" s="142"/>
      <c r="G257" s="11" t="s">
        <v>874</v>
      </c>
      <c r="H257" s="14">
        <v>36.39</v>
      </c>
      <c r="I257" s="109">
        <f t="shared" si="3"/>
        <v>72.78</v>
      </c>
      <c r="J257" s="115"/>
    </row>
    <row r="258" spans="1:10" ht="132">
      <c r="A258" s="114"/>
      <c r="B258" s="107">
        <v>18</v>
      </c>
      <c r="C258" s="10" t="s">
        <v>873</v>
      </c>
      <c r="D258" s="118" t="s">
        <v>717</v>
      </c>
      <c r="E258" s="141" t="s">
        <v>273</v>
      </c>
      <c r="F258" s="142"/>
      <c r="G258" s="11" t="s">
        <v>874</v>
      </c>
      <c r="H258" s="14">
        <v>38.14</v>
      </c>
      <c r="I258" s="109">
        <f t="shared" si="3"/>
        <v>686.52</v>
      </c>
      <c r="J258" s="115"/>
    </row>
    <row r="259" spans="1:10" ht="132">
      <c r="A259" s="114"/>
      <c r="B259" s="107">
        <v>4</v>
      </c>
      <c r="C259" s="10" t="s">
        <v>873</v>
      </c>
      <c r="D259" s="118" t="s">
        <v>721</v>
      </c>
      <c r="E259" s="141" t="s">
        <v>273</v>
      </c>
      <c r="F259" s="142"/>
      <c r="G259" s="11" t="s">
        <v>874</v>
      </c>
      <c r="H259" s="14">
        <v>41.64</v>
      </c>
      <c r="I259" s="109">
        <f t="shared" si="3"/>
        <v>166.56</v>
      </c>
      <c r="J259" s="115"/>
    </row>
    <row r="260" spans="1:10" ht="132">
      <c r="A260" s="114"/>
      <c r="B260" s="107">
        <v>2</v>
      </c>
      <c r="C260" s="10" t="s">
        <v>873</v>
      </c>
      <c r="D260" s="118" t="s">
        <v>731</v>
      </c>
      <c r="E260" s="141" t="s">
        <v>273</v>
      </c>
      <c r="F260" s="142"/>
      <c r="G260" s="11" t="s">
        <v>874</v>
      </c>
      <c r="H260" s="14">
        <v>48.64</v>
      </c>
      <c r="I260" s="109">
        <f t="shared" si="3"/>
        <v>97.28</v>
      </c>
      <c r="J260" s="115"/>
    </row>
    <row r="261" spans="1:10" ht="132">
      <c r="A261" s="114"/>
      <c r="B261" s="107">
        <v>2</v>
      </c>
      <c r="C261" s="10" t="s">
        <v>873</v>
      </c>
      <c r="D261" s="118" t="s">
        <v>723</v>
      </c>
      <c r="E261" s="141" t="s">
        <v>273</v>
      </c>
      <c r="F261" s="142"/>
      <c r="G261" s="11" t="s">
        <v>874</v>
      </c>
      <c r="H261" s="14">
        <v>55.64</v>
      </c>
      <c r="I261" s="109">
        <f t="shared" si="3"/>
        <v>111.28</v>
      </c>
      <c r="J261" s="115"/>
    </row>
    <row r="262" spans="1:10" ht="132">
      <c r="A262" s="114"/>
      <c r="B262" s="107">
        <v>2</v>
      </c>
      <c r="C262" s="10" t="s">
        <v>873</v>
      </c>
      <c r="D262" s="118" t="s">
        <v>735</v>
      </c>
      <c r="E262" s="141" t="s">
        <v>273</v>
      </c>
      <c r="F262" s="142"/>
      <c r="G262" s="11" t="s">
        <v>874</v>
      </c>
      <c r="H262" s="14">
        <v>94.13</v>
      </c>
      <c r="I262" s="109">
        <f t="shared" si="3"/>
        <v>188.26</v>
      </c>
      <c r="J262" s="115"/>
    </row>
    <row r="263" spans="1:10" ht="132">
      <c r="A263" s="114"/>
      <c r="B263" s="107">
        <v>2</v>
      </c>
      <c r="C263" s="10" t="s">
        <v>873</v>
      </c>
      <c r="D263" s="118" t="s">
        <v>776</v>
      </c>
      <c r="E263" s="141" t="s">
        <v>272</v>
      </c>
      <c r="F263" s="142"/>
      <c r="G263" s="11" t="s">
        <v>874</v>
      </c>
      <c r="H263" s="14">
        <v>46.89</v>
      </c>
      <c r="I263" s="109">
        <f t="shared" si="3"/>
        <v>93.78</v>
      </c>
      <c r="J263" s="115"/>
    </row>
    <row r="264" spans="1:10" ht="60">
      <c r="A264" s="114"/>
      <c r="B264" s="107">
        <v>2</v>
      </c>
      <c r="C264" s="10" t="s">
        <v>875</v>
      </c>
      <c r="D264" s="118" t="s">
        <v>721</v>
      </c>
      <c r="E264" s="141" t="s">
        <v>273</v>
      </c>
      <c r="F264" s="142"/>
      <c r="G264" s="11" t="s">
        <v>876</v>
      </c>
      <c r="H264" s="14">
        <v>17.149999999999999</v>
      </c>
      <c r="I264" s="109">
        <f t="shared" si="3"/>
        <v>34.299999999999997</v>
      </c>
      <c r="J264" s="115"/>
    </row>
    <row r="265" spans="1:10" ht="60">
      <c r="A265" s="114"/>
      <c r="B265" s="107">
        <v>2</v>
      </c>
      <c r="C265" s="10" t="s">
        <v>875</v>
      </c>
      <c r="D265" s="118" t="s">
        <v>721</v>
      </c>
      <c r="E265" s="141" t="s">
        <v>583</v>
      </c>
      <c r="F265" s="142"/>
      <c r="G265" s="11" t="s">
        <v>876</v>
      </c>
      <c r="H265" s="14">
        <v>17.149999999999999</v>
      </c>
      <c r="I265" s="109">
        <f t="shared" si="3"/>
        <v>34.299999999999997</v>
      </c>
      <c r="J265" s="115"/>
    </row>
    <row r="266" spans="1:10" ht="60">
      <c r="A266" s="114"/>
      <c r="B266" s="107">
        <v>2</v>
      </c>
      <c r="C266" s="10" t="s">
        <v>875</v>
      </c>
      <c r="D266" s="118" t="s">
        <v>731</v>
      </c>
      <c r="E266" s="141" t="s">
        <v>273</v>
      </c>
      <c r="F266" s="142"/>
      <c r="G266" s="11" t="s">
        <v>876</v>
      </c>
      <c r="H266" s="14">
        <v>20.65</v>
      </c>
      <c r="I266" s="109">
        <f t="shared" si="3"/>
        <v>41.3</v>
      </c>
      <c r="J266" s="115"/>
    </row>
    <row r="267" spans="1:10" ht="60">
      <c r="A267" s="114"/>
      <c r="B267" s="107">
        <v>2</v>
      </c>
      <c r="C267" s="10" t="s">
        <v>875</v>
      </c>
      <c r="D267" s="118" t="s">
        <v>731</v>
      </c>
      <c r="E267" s="141" t="s">
        <v>583</v>
      </c>
      <c r="F267" s="142"/>
      <c r="G267" s="11" t="s">
        <v>876</v>
      </c>
      <c r="H267" s="14">
        <v>20.65</v>
      </c>
      <c r="I267" s="109">
        <f t="shared" si="3"/>
        <v>41.3</v>
      </c>
      <c r="J267" s="115"/>
    </row>
    <row r="268" spans="1:10" ht="60">
      <c r="A268" s="114"/>
      <c r="B268" s="107">
        <v>4</v>
      </c>
      <c r="C268" s="10" t="s">
        <v>875</v>
      </c>
      <c r="D268" s="118" t="s">
        <v>723</v>
      </c>
      <c r="E268" s="141" t="s">
        <v>273</v>
      </c>
      <c r="F268" s="142"/>
      <c r="G268" s="11" t="s">
        <v>876</v>
      </c>
      <c r="H268" s="14">
        <v>22.4</v>
      </c>
      <c r="I268" s="109">
        <f t="shared" si="3"/>
        <v>89.6</v>
      </c>
      <c r="J268" s="115"/>
    </row>
    <row r="269" spans="1:10" ht="60">
      <c r="A269" s="114"/>
      <c r="B269" s="107">
        <v>2</v>
      </c>
      <c r="C269" s="10" t="s">
        <v>875</v>
      </c>
      <c r="D269" s="118" t="s">
        <v>723</v>
      </c>
      <c r="E269" s="141" t="s">
        <v>583</v>
      </c>
      <c r="F269" s="142"/>
      <c r="G269" s="11" t="s">
        <v>876</v>
      </c>
      <c r="H269" s="14">
        <v>22.4</v>
      </c>
      <c r="I269" s="109">
        <f t="shared" si="3"/>
        <v>44.8</v>
      </c>
      <c r="J269" s="115"/>
    </row>
    <row r="270" spans="1:10" ht="60">
      <c r="A270" s="114"/>
      <c r="B270" s="107">
        <v>2</v>
      </c>
      <c r="C270" s="10" t="s">
        <v>875</v>
      </c>
      <c r="D270" s="118" t="s">
        <v>746</v>
      </c>
      <c r="E270" s="141" t="s">
        <v>273</v>
      </c>
      <c r="F270" s="142"/>
      <c r="G270" s="11" t="s">
        <v>876</v>
      </c>
      <c r="H270" s="14">
        <v>28.69</v>
      </c>
      <c r="I270" s="109">
        <f t="shared" si="3"/>
        <v>57.38</v>
      </c>
      <c r="J270" s="115"/>
    </row>
    <row r="271" spans="1:10" ht="60">
      <c r="A271" s="114"/>
      <c r="B271" s="107">
        <v>2</v>
      </c>
      <c r="C271" s="10" t="s">
        <v>875</v>
      </c>
      <c r="D271" s="118" t="s">
        <v>751</v>
      </c>
      <c r="E271" s="141" t="s">
        <v>273</v>
      </c>
      <c r="F271" s="142"/>
      <c r="G271" s="11" t="s">
        <v>876</v>
      </c>
      <c r="H271" s="14">
        <v>32.19</v>
      </c>
      <c r="I271" s="109">
        <f t="shared" si="3"/>
        <v>64.38</v>
      </c>
      <c r="J271" s="115"/>
    </row>
    <row r="272" spans="1:10" ht="60">
      <c r="A272" s="114"/>
      <c r="B272" s="107">
        <v>2</v>
      </c>
      <c r="C272" s="10" t="s">
        <v>875</v>
      </c>
      <c r="D272" s="118" t="s">
        <v>735</v>
      </c>
      <c r="E272" s="141" t="s">
        <v>273</v>
      </c>
      <c r="F272" s="142"/>
      <c r="G272" s="11" t="s">
        <v>876</v>
      </c>
      <c r="H272" s="14">
        <v>34.64</v>
      </c>
      <c r="I272" s="109">
        <f t="shared" si="3"/>
        <v>69.28</v>
      </c>
      <c r="J272" s="115"/>
    </row>
    <row r="273" spans="1:10" ht="72">
      <c r="A273" s="114"/>
      <c r="B273" s="107">
        <v>2</v>
      </c>
      <c r="C273" s="10" t="s">
        <v>877</v>
      </c>
      <c r="D273" s="118" t="s">
        <v>723</v>
      </c>
      <c r="E273" s="141"/>
      <c r="F273" s="142"/>
      <c r="G273" s="11" t="s">
        <v>878</v>
      </c>
      <c r="H273" s="14">
        <v>52.14</v>
      </c>
      <c r="I273" s="109">
        <f t="shared" si="3"/>
        <v>104.28</v>
      </c>
      <c r="J273" s="115"/>
    </row>
    <row r="274" spans="1:10" ht="84">
      <c r="A274" s="114"/>
      <c r="B274" s="107">
        <v>2</v>
      </c>
      <c r="C274" s="10" t="s">
        <v>879</v>
      </c>
      <c r="D274" s="118" t="s">
        <v>769</v>
      </c>
      <c r="E274" s="141" t="s">
        <v>720</v>
      </c>
      <c r="F274" s="142"/>
      <c r="G274" s="11" t="s">
        <v>880</v>
      </c>
      <c r="H274" s="14">
        <v>11.9</v>
      </c>
      <c r="I274" s="109">
        <f t="shared" si="3"/>
        <v>23.8</v>
      </c>
      <c r="J274" s="115"/>
    </row>
    <row r="275" spans="1:10" ht="84">
      <c r="A275" s="114"/>
      <c r="B275" s="107">
        <v>2</v>
      </c>
      <c r="C275" s="10" t="s">
        <v>879</v>
      </c>
      <c r="D275" s="118" t="s">
        <v>731</v>
      </c>
      <c r="E275" s="141" t="s">
        <v>730</v>
      </c>
      <c r="F275" s="142"/>
      <c r="G275" s="11" t="s">
        <v>880</v>
      </c>
      <c r="H275" s="14">
        <v>20.65</v>
      </c>
      <c r="I275" s="109">
        <f t="shared" si="3"/>
        <v>41.3</v>
      </c>
      <c r="J275" s="115"/>
    </row>
    <row r="276" spans="1:10" ht="60">
      <c r="A276" s="114"/>
      <c r="B276" s="107">
        <v>2</v>
      </c>
      <c r="C276" s="10" t="s">
        <v>881</v>
      </c>
      <c r="D276" s="118" t="s">
        <v>725</v>
      </c>
      <c r="E276" s="141" t="s">
        <v>273</v>
      </c>
      <c r="F276" s="142"/>
      <c r="G276" s="11" t="s">
        <v>882</v>
      </c>
      <c r="H276" s="14">
        <v>12.95</v>
      </c>
      <c r="I276" s="109">
        <f t="shared" si="3"/>
        <v>25.9</v>
      </c>
      <c r="J276" s="115"/>
    </row>
    <row r="277" spans="1:10" ht="84">
      <c r="A277" s="114"/>
      <c r="B277" s="107">
        <v>6</v>
      </c>
      <c r="C277" s="10" t="s">
        <v>883</v>
      </c>
      <c r="D277" s="118" t="s">
        <v>731</v>
      </c>
      <c r="E277" s="141" t="s">
        <v>273</v>
      </c>
      <c r="F277" s="142"/>
      <c r="G277" s="11" t="s">
        <v>884</v>
      </c>
      <c r="H277" s="14">
        <v>17.5</v>
      </c>
      <c r="I277" s="109">
        <f t="shared" si="3"/>
        <v>105</v>
      </c>
      <c r="J277" s="115"/>
    </row>
    <row r="278" spans="1:10" ht="84">
      <c r="A278" s="114"/>
      <c r="B278" s="107">
        <v>6</v>
      </c>
      <c r="C278" s="10" t="s">
        <v>883</v>
      </c>
      <c r="D278" s="118" t="s">
        <v>731</v>
      </c>
      <c r="E278" s="141" t="s">
        <v>583</v>
      </c>
      <c r="F278" s="142"/>
      <c r="G278" s="11" t="s">
        <v>884</v>
      </c>
      <c r="H278" s="14">
        <v>17.5</v>
      </c>
      <c r="I278" s="109">
        <f t="shared" ref="I278:I282" si="4">H278*B278</f>
        <v>105</v>
      </c>
      <c r="J278" s="115"/>
    </row>
    <row r="279" spans="1:10" ht="84">
      <c r="A279" s="114"/>
      <c r="B279" s="107">
        <v>2</v>
      </c>
      <c r="C279" s="10" t="s">
        <v>883</v>
      </c>
      <c r="D279" s="118" t="s">
        <v>723</v>
      </c>
      <c r="E279" s="141" t="s">
        <v>583</v>
      </c>
      <c r="F279" s="142"/>
      <c r="G279" s="11" t="s">
        <v>884</v>
      </c>
      <c r="H279" s="14">
        <v>19.25</v>
      </c>
      <c r="I279" s="109">
        <f t="shared" si="4"/>
        <v>38.5</v>
      </c>
      <c r="J279" s="115"/>
    </row>
    <row r="280" spans="1:10" ht="84">
      <c r="A280" s="114"/>
      <c r="B280" s="107">
        <v>2</v>
      </c>
      <c r="C280" s="10" t="s">
        <v>885</v>
      </c>
      <c r="D280" s="118" t="s">
        <v>717</v>
      </c>
      <c r="E280" s="141"/>
      <c r="F280" s="142"/>
      <c r="G280" s="11" t="s">
        <v>886</v>
      </c>
      <c r="H280" s="14">
        <v>146.62</v>
      </c>
      <c r="I280" s="109">
        <f t="shared" si="4"/>
        <v>293.24</v>
      </c>
      <c r="J280" s="115"/>
    </row>
    <row r="281" spans="1:10" ht="84">
      <c r="A281" s="114"/>
      <c r="B281" s="107">
        <v>2</v>
      </c>
      <c r="C281" s="10" t="s">
        <v>885</v>
      </c>
      <c r="D281" s="118" t="s">
        <v>722</v>
      </c>
      <c r="E281" s="141"/>
      <c r="F281" s="142"/>
      <c r="G281" s="11" t="s">
        <v>886</v>
      </c>
      <c r="H281" s="14">
        <v>204.71</v>
      </c>
      <c r="I281" s="109">
        <f t="shared" si="4"/>
        <v>409.42</v>
      </c>
      <c r="J281" s="115"/>
    </row>
    <row r="282" spans="1:10" ht="84">
      <c r="A282" s="114"/>
      <c r="B282" s="108">
        <v>2</v>
      </c>
      <c r="C282" s="12" t="s">
        <v>885</v>
      </c>
      <c r="D282" s="119" t="s">
        <v>731</v>
      </c>
      <c r="E282" s="151"/>
      <c r="F282" s="152"/>
      <c r="G282" s="13" t="s">
        <v>886</v>
      </c>
      <c r="H282" s="15">
        <v>225.7</v>
      </c>
      <c r="I282" s="110">
        <f t="shared" si="4"/>
        <v>451.4</v>
      </c>
      <c r="J282" s="115"/>
    </row>
  </sheetData>
  <mergeCells count="265">
    <mergeCell ref="E280:F280"/>
    <mergeCell ref="E281:F281"/>
    <mergeCell ref="E282:F282"/>
    <mergeCell ref="E275:F275"/>
    <mergeCell ref="E276:F276"/>
    <mergeCell ref="E277:F277"/>
    <mergeCell ref="E278:F278"/>
    <mergeCell ref="E279:F279"/>
    <mergeCell ref="E270:F270"/>
    <mergeCell ref="E271:F271"/>
    <mergeCell ref="E272:F272"/>
    <mergeCell ref="E273:F273"/>
    <mergeCell ref="E274:F274"/>
    <mergeCell ref="E265:F265"/>
    <mergeCell ref="E266:F266"/>
    <mergeCell ref="E267:F267"/>
    <mergeCell ref="E268:F268"/>
    <mergeCell ref="E269:F269"/>
    <mergeCell ref="E260:F260"/>
    <mergeCell ref="E261:F261"/>
    <mergeCell ref="E262:F262"/>
    <mergeCell ref="E263:F263"/>
    <mergeCell ref="E264:F264"/>
    <mergeCell ref="E255:F255"/>
    <mergeCell ref="E256:F256"/>
    <mergeCell ref="E257:F257"/>
    <mergeCell ref="E258:F258"/>
    <mergeCell ref="E259:F259"/>
    <mergeCell ref="E250:F250"/>
    <mergeCell ref="E251:F251"/>
    <mergeCell ref="E252:F252"/>
    <mergeCell ref="E253:F253"/>
    <mergeCell ref="E254:F254"/>
    <mergeCell ref="E245:F245"/>
    <mergeCell ref="E246:F246"/>
    <mergeCell ref="E247:F247"/>
    <mergeCell ref="E248:F248"/>
    <mergeCell ref="E249:F249"/>
    <mergeCell ref="E240:F240"/>
    <mergeCell ref="E241:F241"/>
    <mergeCell ref="E242:F242"/>
    <mergeCell ref="E243:F243"/>
    <mergeCell ref="E244:F244"/>
    <mergeCell ref="E235:F235"/>
    <mergeCell ref="E236:F236"/>
    <mergeCell ref="E237:F237"/>
    <mergeCell ref="E238:F238"/>
    <mergeCell ref="E239:F239"/>
    <mergeCell ref="E230:F230"/>
    <mergeCell ref="E231:F231"/>
    <mergeCell ref="E232:F232"/>
    <mergeCell ref="E233:F233"/>
    <mergeCell ref="E234:F234"/>
    <mergeCell ref="E225:F225"/>
    <mergeCell ref="E226:F226"/>
    <mergeCell ref="E227:F227"/>
    <mergeCell ref="E228:F228"/>
    <mergeCell ref="E229:F229"/>
    <mergeCell ref="E220:F220"/>
    <mergeCell ref="E221:F221"/>
    <mergeCell ref="E222:F222"/>
    <mergeCell ref="E223:F223"/>
    <mergeCell ref="E224:F224"/>
    <mergeCell ref="E215:F215"/>
    <mergeCell ref="E216:F216"/>
    <mergeCell ref="E217:F217"/>
    <mergeCell ref="E218:F218"/>
    <mergeCell ref="E219:F219"/>
    <mergeCell ref="E210:F210"/>
    <mergeCell ref="E211:F211"/>
    <mergeCell ref="E212:F212"/>
    <mergeCell ref="E213:F213"/>
    <mergeCell ref="E214:F214"/>
    <mergeCell ref="E205:F205"/>
    <mergeCell ref="E206:F206"/>
    <mergeCell ref="E207:F207"/>
    <mergeCell ref="E208:F208"/>
    <mergeCell ref="E209:F209"/>
    <mergeCell ref="E200:F200"/>
    <mergeCell ref="E201:F201"/>
    <mergeCell ref="E202:F202"/>
    <mergeCell ref="E203:F203"/>
    <mergeCell ref="E204:F204"/>
    <mergeCell ref="E195:F195"/>
    <mergeCell ref="E196:F196"/>
    <mergeCell ref="E197:F197"/>
    <mergeCell ref="E198:F198"/>
    <mergeCell ref="E199:F199"/>
    <mergeCell ref="E190:F190"/>
    <mergeCell ref="E191:F191"/>
    <mergeCell ref="E192:F192"/>
    <mergeCell ref="E193:F193"/>
    <mergeCell ref="E194:F194"/>
    <mergeCell ref="E185:F185"/>
    <mergeCell ref="E186:F186"/>
    <mergeCell ref="E187:F187"/>
    <mergeCell ref="E188:F188"/>
    <mergeCell ref="E189:F189"/>
    <mergeCell ref="E180:F180"/>
    <mergeCell ref="E181:F181"/>
    <mergeCell ref="E182:F182"/>
    <mergeCell ref="E183:F183"/>
    <mergeCell ref="E184:F184"/>
    <mergeCell ref="E175:F175"/>
    <mergeCell ref="E176:F176"/>
    <mergeCell ref="E177:F177"/>
    <mergeCell ref="E178:F178"/>
    <mergeCell ref="E179:F179"/>
    <mergeCell ref="E170:F170"/>
    <mergeCell ref="E171:F171"/>
    <mergeCell ref="E172:F172"/>
    <mergeCell ref="E173:F173"/>
    <mergeCell ref="E174:F174"/>
    <mergeCell ref="E165:F165"/>
    <mergeCell ref="E166:F166"/>
    <mergeCell ref="E167:F167"/>
    <mergeCell ref="E168:F168"/>
    <mergeCell ref="E169:F169"/>
    <mergeCell ref="E160:F160"/>
    <mergeCell ref="E161:F161"/>
    <mergeCell ref="E162:F162"/>
    <mergeCell ref="E163:F163"/>
    <mergeCell ref="E164:F164"/>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 ref="E35:F35"/>
    <mergeCell ref="E36:F36"/>
    <mergeCell ref="E37:F37"/>
    <mergeCell ref="E38:F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94"/>
  <sheetViews>
    <sheetView zoomScale="90" zoomScaleNormal="90" workbookViewId="0">
      <selection activeCell="D22" sqref="D22:D28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6" t="s">
        <v>140</v>
      </c>
      <c r="L2" s="115"/>
      <c r="N2">
        <v>53250.36999999993</v>
      </c>
      <c r="O2" t="s">
        <v>182</v>
      </c>
    </row>
    <row r="3" spans="1:15" ht="12.75" customHeight="1">
      <c r="A3" s="114"/>
      <c r="B3" s="123" t="s">
        <v>135</v>
      </c>
      <c r="C3" s="120"/>
      <c r="D3" s="120"/>
      <c r="E3" s="120"/>
      <c r="F3" s="120"/>
      <c r="G3" s="120"/>
      <c r="H3" s="120"/>
      <c r="I3" s="120"/>
      <c r="J3" s="120"/>
      <c r="K3" s="120"/>
      <c r="L3" s="115"/>
      <c r="N3">
        <v>53250.36999999993</v>
      </c>
      <c r="O3" t="s">
        <v>183</v>
      </c>
    </row>
    <row r="4" spans="1:15" ht="12.75" customHeight="1">
      <c r="A4" s="114"/>
      <c r="B4" s="123" t="s">
        <v>136</v>
      </c>
      <c r="C4" s="120"/>
      <c r="D4" s="120"/>
      <c r="E4" s="120"/>
      <c r="F4" s="120"/>
      <c r="G4" s="120"/>
      <c r="H4" s="120"/>
      <c r="I4" s="120"/>
      <c r="J4" s="120"/>
      <c r="K4" s="120"/>
      <c r="L4" s="115"/>
    </row>
    <row r="5" spans="1:15" ht="12.75" customHeight="1">
      <c r="A5" s="114"/>
      <c r="B5" s="123" t="s">
        <v>137</v>
      </c>
      <c r="C5" s="120"/>
      <c r="D5" s="120"/>
      <c r="E5" s="120"/>
      <c r="F5" s="120"/>
      <c r="G5" s="120"/>
      <c r="H5" s="120"/>
      <c r="I5" s="120"/>
      <c r="J5" s="120"/>
      <c r="K5" s="120"/>
      <c r="L5" s="115"/>
    </row>
    <row r="6" spans="1:15" ht="12.75" customHeight="1">
      <c r="A6" s="114"/>
      <c r="B6" s="123" t="s">
        <v>138</v>
      </c>
      <c r="C6" s="120"/>
      <c r="D6" s="120"/>
      <c r="E6" s="120"/>
      <c r="F6" s="120"/>
      <c r="G6" s="120"/>
      <c r="H6" s="120"/>
      <c r="I6" s="120"/>
      <c r="J6" s="120"/>
      <c r="K6" s="120"/>
      <c r="L6" s="115"/>
    </row>
    <row r="7" spans="1:15" ht="12.75" customHeight="1">
      <c r="A7" s="114"/>
      <c r="B7" s="123"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43">
        <f>IF(Invoice!J10&lt;&gt;"",Invoice!J10,"")</f>
        <v>52601</v>
      </c>
      <c r="L10" s="115"/>
    </row>
    <row r="11" spans="1:15" ht="12.75" customHeight="1">
      <c r="A11" s="114"/>
      <c r="B11" s="114" t="s">
        <v>711</v>
      </c>
      <c r="C11" s="120"/>
      <c r="D11" s="120"/>
      <c r="E11" s="120"/>
      <c r="F11" s="115"/>
      <c r="G11" s="116"/>
      <c r="H11" s="116" t="s">
        <v>711</v>
      </c>
      <c r="I11" s="120"/>
      <c r="J11" s="120"/>
      <c r="K11" s="144"/>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152</v>
      </c>
      <c r="C14" s="120"/>
      <c r="D14" s="120"/>
      <c r="E14" s="120"/>
      <c r="F14" s="115"/>
      <c r="G14" s="116"/>
      <c r="H14" s="116" t="s">
        <v>152</v>
      </c>
      <c r="I14" s="120"/>
      <c r="J14" s="120"/>
      <c r="K14" s="145">
        <f>Invoice!J14</f>
        <v>45279</v>
      </c>
      <c r="L14" s="115"/>
    </row>
    <row r="15" spans="1:15" ht="15" customHeight="1">
      <c r="A15" s="114"/>
      <c r="B15" s="6" t="s">
        <v>6</v>
      </c>
      <c r="C15" s="7"/>
      <c r="D15" s="7"/>
      <c r="E15" s="7"/>
      <c r="F15" s="8"/>
      <c r="G15" s="116"/>
      <c r="H15" s="9" t="s">
        <v>6</v>
      </c>
      <c r="I15" s="120"/>
      <c r="J15" s="120"/>
      <c r="K15" s="146"/>
      <c r="L15" s="115"/>
    </row>
    <row r="16" spans="1:15" ht="15" customHeight="1">
      <c r="A16" s="114"/>
      <c r="B16" s="120"/>
      <c r="C16" s="120"/>
      <c r="D16" s="120"/>
      <c r="E16" s="120"/>
      <c r="F16" s="120"/>
      <c r="G16" s="120"/>
      <c r="H16" s="120"/>
      <c r="I16" s="122" t="s">
        <v>142</v>
      </c>
      <c r="J16" s="122" t="s">
        <v>142</v>
      </c>
      <c r="K16" s="130">
        <v>41133</v>
      </c>
      <c r="L16" s="115"/>
    </row>
    <row r="17" spans="1:12" ht="12.75" customHeight="1">
      <c r="A17" s="114"/>
      <c r="B17" s="120" t="s">
        <v>714</v>
      </c>
      <c r="C17" s="120"/>
      <c r="D17" s="120"/>
      <c r="E17" s="120"/>
      <c r="F17" s="120"/>
      <c r="G17" s="120"/>
      <c r="H17" s="120"/>
      <c r="I17" s="122" t="s">
        <v>143</v>
      </c>
      <c r="J17" s="122" t="s">
        <v>143</v>
      </c>
      <c r="K17" s="130" t="str">
        <f>IF(Invoice!J17&lt;&gt;"",Invoice!J17,"")</f>
        <v>Sunny</v>
      </c>
      <c r="L17" s="115"/>
    </row>
    <row r="18" spans="1:12" ht="18" customHeight="1">
      <c r="A18" s="114"/>
      <c r="B18" s="120" t="s">
        <v>715</v>
      </c>
      <c r="C18" s="120"/>
      <c r="D18" s="120"/>
      <c r="E18" s="120"/>
      <c r="F18" s="120"/>
      <c r="G18" s="120"/>
      <c r="H18" s="120"/>
      <c r="I18" s="125" t="s">
        <v>258</v>
      </c>
      <c r="J18" s="125"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7" t="s">
        <v>201</v>
      </c>
      <c r="G20" s="148"/>
      <c r="H20" s="100" t="s">
        <v>169</v>
      </c>
      <c r="I20" s="100" t="s">
        <v>202</v>
      </c>
      <c r="J20" s="100" t="s">
        <v>202</v>
      </c>
      <c r="K20" s="100" t="s">
        <v>21</v>
      </c>
      <c r="L20" s="115"/>
    </row>
    <row r="21" spans="1:12" ht="12.75" customHeight="1">
      <c r="A21" s="114"/>
      <c r="B21" s="105"/>
      <c r="C21" s="105"/>
      <c r="D21" s="105"/>
      <c r="E21" s="106"/>
      <c r="F21" s="149"/>
      <c r="G21" s="150"/>
      <c r="H21" s="105" t="s">
        <v>141</v>
      </c>
      <c r="I21" s="105"/>
      <c r="J21" s="105"/>
      <c r="K21" s="105"/>
      <c r="L21" s="115"/>
    </row>
    <row r="22" spans="1:12" ht="12.75" customHeight="1">
      <c r="A22" s="114"/>
      <c r="B22" s="107">
        <f>'Tax Invoice'!D18</f>
        <v>2</v>
      </c>
      <c r="C22" s="10" t="s">
        <v>716</v>
      </c>
      <c r="D22" s="10" t="s">
        <v>887</v>
      </c>
      <c r="E22" s="118" t="s">
        <v>717</v>
      </c>
      <c r="F22" s="141" t="s">
        <v>718</v>
      </c>
      <c r="G22" s="142"/>
      <c r="H22" s="11" t="s">
        <v>719</v>
      </c>
      <c r="I22" s="14">
        <f t="shared" ref="I22:I85" si="0">ROUNDUP(J22*$N$1,2)</f>
        <v>25.89</v>
      </c>
      <c r="J22" s="14">
        <v>25.89</v>
      </c>
      <c r="K22" s="109">
        <f t="shared" ref="K22:K85" si="1">I22*B22</f>
        <v>51.78</v>
      </c>
      <c r="L22" s="115"/>
    </row>
    <row r="23" spans="1:12" ht="12.75" customHeight="1">
      <c r="A23" s="114"/>
      <c r="B23" s="107">
        <f>'Tax Invoice'!D19</f>
        <v>2</v>
      </c>
      <c r="C23" s="10" t="s">
        <v>716</v>
      </c>
      <c r="D23" s="10" t="s">
        <v>887</v>
      </c>
      <c r="E23" s="118" t="s">
        <v>717</v>
      </c>
      <c r="F23" s="141" t="s">
        <v>720</v>
      </c>
      <c r="G23" s="142"/>
      <c r="H23" s="11" t="s">
        <v>719</v>
      </c>
      <c r="I23" s="14">
        <f t="shared" si="0"/>
        <v>25.89</v>
      </c>
      <c r="J23" s="14">
        <v>25.89</v>
      </c>
      <c r="K23" s="109">
        <f t="shared" si="1"/>
        <v>51.78</v>
      </c>
      <c r="L23" s="115"/>
    </row>
    <row r="24" spans="1:12" ht="12.75" customHeight="1">
      <c r="A24" s="114"/>
      <c r="B24" s="107">
        <f>'Tax Invoice'!D20</f>
        <v>2</v>
      </c>
      <c r="C24" s="10" t="s">
        <v>716</v>
      </c>
      <c r="D24" s="10" t="s">
        <v>888</v>
      </c>
      <c r="E24" s="118" t="s">
        <v>721</v>
      </c>
      <c r="F24" s="141" t="s">
        <v>273</v>
      </c>
      <c r="G24" s="142"/>
      <c r="H24" s="11" t="s">
        <v>719</v>
      </c>
      <c r="I24" s="14">
        <f t="shared" si="0"/>
        <v>27.64</v>
      </c>
      <c r="J24" s="14">
        <v>27.64</v>
      </c>
      <c r="K24" s="109">
        <f t="shared" si="1"/>
        <v>55.28</v>
      </c>
      <c r="L24" s="115"/>
    </row>
    <row r="25" spans="1:12" ht="12.75" customHeight="1">
      <c r="A25" s="114"/>
      <c r="B25" s="107">
        <f>'Tax Invoice'!D21</f>
        <v>2</v>
      </c>
      <c r="C25" s="10" t="s">
        <v>716</v>
      </c>
      <c r="D25" s="10" t="s">
        <v>888</v>
      </c>
      <c r="E25" s="118" t="s">
        <v>721</v>
      </c>
      <c r="F25" s="141" t="s">
        <v>583</v>
      </c>
      <c r="G25" s="142"/>
      <c r="H25" s="11" t="s">
        <v>719</v>
      </c>
      <c r="I25" s="14">
        <f t="shared" si="0"/>
        <v>27.64</v>
      </c>
      <c r="J25" s="14">
        <v>27.64</v>
      </c>
      <c r="K25" s="109">
        <f t="shared" si="1"/>
        <v>55.28</v>
      </c>
      <c r="L25" s="115"/>
    </row>
    <row r="26" spans="1:12" ht="12.75" customHeight="1">
      <c r="A26" s="114"/>
      <c r="B26" s="107">
        <f>'Tax Invoice'!D22</f>
        <v>2</v>
      </c>
      <c r="C26" s="10" t="s">
        <v>716</v>
      </c>
      <c r="D26" s="10" t="s">
        <v>889</v>
      </c>
      <c r="E26" s="118" t="s">
        <v>722</v>
      </c>
      <c r="F26" s="141" t="s">
        <v>718</v>
      </c>
      <c r="G26" s="142"/>
      <c r="H26" s="11" t="s">
        <v>719</v>
      </c>
      <c r="I26" s="14">
        <f t="shared" si="0"/>
        <v>29.39</v>
      </c>
      <c r="J26" s="14">
        <v>29.39</v>
      </c>
      <c r="K26" s="109">
        <f t="shared" si="1"/>
        <v>58.78</v>
      </c>
      <c r="L26" s="115"/>
    </row>
    <row r="27" spans="1:12" ht="12.75" customHeight="1">
      <c r="A27" s="114"/>
      <c r="B27" s="107">
        <f>'Tax Invoice'!D23</f>
        <v>2</v>
      </c>
      <c r="C27" s="10" t="s">
        <v>716</v>
      </c>
      <c r="D27" s="10" t="s">
        <v>889</v>
      </c>
      <c r="E27" s="118" t="s">
        <v>722</v>
      </c>
      <c r="F27" s="141" t="s">
        <v>720</v>
      </c>
      <c r="G27" s="142"/>
      <c r="H27" s="11" t="s">
        <v>719</v>
      </c>
      <c r="I27" s="14">
        <f t="shared" si="0"/>
        <v>29.39</v>
      </c>
      <c r="J27" s="14">
        <v>29.39</v>
      </c>
      <c r="K27" s="109">
        <f t="shared" si="1"/>
        <v>58.78</v>
      </c>
      <c r="L27" s="115"/>
    </row>
    <row r="28" spans="1:12" ht="12.75" customHeight="1">
      <c r="A28" s="114"/>
      <c r="B28" s="107">
        <f>'Tax Invoice'!D24</f>
        <v>2</v>
      </c>
      <c r="C28" s="10" t="s">
        <v>716</v>
      </c>
      <c r="D28" s="10" t="s">
        <v>890</v>
      </c>
      <c r="E28" s="118" t="s">
        <v>723</v>
      </c>
      <c r="F28" s="141" t="s">
        <v>718</v>
      </c>
      <c r="G28" s="142"/>
      <c r="H28" s="11" t="s">
        <v>719</v>
      </c>
      <c r="I28" s="14">
        <f t="shared" si="0"/>
        <v>34.29</v>
      </c>
      <c r="J28" s="14">
        <v>34.29</v>
      </c>
      <c r="K28" s="109">
        <f t="shared" si="1"/>
        <v>68.58</v>
      </c>
      <c r="L28" s="115"/>
    </row>
    <row r="29" spans="1:12" ht="12.75" customHeight="1">
      <c r="A29" s="114"/>
      <c r="B29" s="107">
        <f>'Tax Invoice'!D25</f>
        <v>2</v>
      </c>
      <c r="C29" s="10" t="s">
        <v>716</v>
      </c>
      <c r="D29" s="10" t="s">
        <v>890</v>
      </c>
      <c r="E29" s="118" t="s">
        <v>723</v>
      </c>
      <c r="F29" s="141" t="s">
        <v>720</v>
      </c>
      <c r="G29" s="142"/>
      <c r="H29" s="11" t="s">
        <v>719</v>
      </c>
      <c r="I29" s="14">
        <f t="shared" si="0"/>
        <v>34.29</v>
      </c>
      <c r="J29" s="14">
        <v>34.29</v>
      </c>
      <c r="K29" s="109">
        <f t="shared" si="1"/>
        <v>68.58</v>
      </c>
      <c r="L29" s="115"/>
    </row>
    <row r="30" spans="1:12" ht="12.75" customHeight="1">
      <c r="A30" s="114"/>
      <c r="B30" s="107">
        <f>'Tax Invoice'!D26</f>
        <v>2</v>
      </c>
      <c r="C30" s="10" t="s">
        <v>724</v>
      </c>
      <c r="D30" s="10" t="s">
        <v>891</v>
      </c>
      <c r="E30" s="118" t="s">
        <v>725</v>
      </c>
      <c r="F30" s="141" t="s">
        <v>273</v>
      </c>
      <c r="G30" s="142"/>
      <c r="H30" s="11" t="s">
        <v>726</v>
      </c>
      <c r="I30" s="14">
        <f t="shared" si="0"/>
        <v>19.25</v>
      </c>
      <c r="J30" s="14">
        <v>19.25</v>
      </c>
      <c r="K30" s="109">
        <f t="shared" si="1"/>
        <v>38.5</v>
      </c>
      <c r="L30" s="115"/>
    </row>
    <row r="31" spans="1:12" ht="12.75" customHeight="1">
      <c r="A31" s="114"/>
      <c r="B31" s="107">
        <f>'Tax Invoice'!D27</f>
        <v>2</v>
      </c>
      <c r="C31" s="10" t="s">
        <v>724</v>
      </c>
      <c r="D31" s="10" t="s">
        <v>891</v>
      </c>
      <c r="E31" s="118" t="s">
        <v>725</v>
      </c>
      <c r="F31" s="141" t="s">
        <v>583</v>
      </c>
      <c r="G31" s="142"/>
      <c r="H31" s="11" t="s">
        <v>726</v>
      </c>
      <c r="I31" s="14">
        <f t="shared" si="0"/>
        <v>19.25</v>
      </c>
      <c r="J31" s="14">
        <v>19.25</v>
      </c>
      <c r="K31" s="109">
        <f t="shared" si="1"/>
        <v>38.5</v>
      </c>
      <c r="L31" s="115"/>
    </row>
    <row r="32" spans="1:12" ht="12.75" customHeight="1">
      <c r="A32" s="114"/>
      <c r="B32" s="107">
        <f>'Tax Invoice'!D28</f>
        <v>12</v>
      </c>
      <c r="C32" s="10" t="s">
        <v>724</v>
      </c>
      <c r="D32" s="10" t="s">
        <v>891</v>
      </c>
      <c r="E32" s="118" t="s">
        <v>725</v>
      </c>
      <c r="F32" s="141" t="s">
        <v>110</v>
      </c>
      <c r="G32" s="142"/>
      <c r="H32" s="11" t="s">
        <v>726</v>
      </c>
      <c r="I32" s="14">
        <f t="shared" si="0"/>
        <v>19.25</v>
      </c>
      <c r="J32" s="14">
        <v>19.25</v>
      </c>
      <c r="K32" s="109">
        <f t="shared" si="1"/>
        <v>231</v>
      </c>
      <c r="L32" s="115"/>
    </row>
    <row r="33" spans="1:12" ht="12.75" customHeight="1">
      <c r="A33" s="114"/>
      <c r="B33" s="107">
        <f>'Tax Invoice'!D29</f>
        <v>2</v>
      </c>
      <c r="C33" s="10" t="s">
        <v>724</v>
      </c>
      <c r="D33" s="10" t="s">
        <v>892</v>
      </c>
      <c r="E33" s="118" t="s">
        <v>727</v>
      </c>
      <c r="F33" s="141" t="s">
        <v>273</v>
      </c>
      <c r="G33" s="142"/>
      <c r="H33" s="11" t="s">
        <v>726</v>
      </c>
      <c r="I33" s="14">
        <f t="shared" si="0"/>
        <v>20.65</v>
      </c>
      <c r="J33" s="14">
        <v>20.65</v>
      </c>
      <c r="K33" s="109">
        <f t="shared" si="1"/>
        <v>41.3</v>
      </c>
      <c r="L33" s="115"/>
    </row>
    <row r="34" spans="1:12" ht="12.75" customHeight="1">
      <c r="A34" s="114"/>
      <c r="B34" s="107">
        <f>'Tax Invoice'!D30</f>
        <v>4</v>
      </c>
      <c r="C34" s="10" t="s">
        <v>724</v>
      </c>
      <c r="D34" s="10" t="s">
        <v>893</v>
      </c>
      <c r="E34" s="118" t="s">
        <v>728</v>
      </c>
      <c r="F34" s="141" t="s">
        <v>718</v>
      </c>
      <c r="G34" s="142"/>
      <c r="H34" s="11" t="s">
        <v>726</v>
      </c>
      <c r="I34" s="14">
        <f t="shared" si="0"/>
        <v>21.7</v>
      </c>
      <c r="J34" s="14">
        <v>21.7</v>
      </c>
      <c r="K34" s="109">
        <f t="shared" si="1"/>
        <v>86.8</v>
      </c>
      <c r="L34" s="115"/>
    </row>
    <row r="35" spans="1:12" ht="12.75" customHeight="1">
      <c r="A35" s="114"/>
      <c r="B35" s="107">
        <f>'Tax Invoice'!D31</f>
        <v>2</v>
      </c>
      <c r="C35" s="10" t="s">
        <v>724</v>
      </c>
      <c r="D35" s="10" t="s">
        <v>894</v>
      </c>
      <c r="E35" s="118" t="s">
        <v>717</v>
      </c>
      <c r="F35" s="141" t="s">
        <v>583</v>
      </c>
      <c r="G35" s="142"/>
      <c r="H35" s="11" t="s">
        <v>726</v>
      </c>
      <c r="I35" s="14">
        <f t="shared" si="0"/>
        <v>22.75</v>
      </c>
      <c r="J35" s="14">
        <v>22.75</v>
      </c>
      <c r="K35" s="109">
        <f t="shared" si="1"/>
        <v>45.5</v>
      </c>
      <c r="L35" s="115"/>
    </row>
    <row r="36" spans="1:12" ht="12.75" customHeight="1">
      <c r="A36" s="114"/>
      <c r="B36" s="107">
        <f>'Tax Invoice'!D32</f>
        <v>2</v>
      </c>
      <c r="C36" s="10" t="s">
        <v>724</v>
      </c>
      <c r="D36" s="10" t="s">
        <v>894</v>
      </c>
      <c r="E36" s="118" t="s">
        <v>717</v>
      </c>
      <c r="F36" s="141" t="s">
        <v>673</v>
      </c>
      <c r="G36" s="142"/>
      <c r="H36" s="11" t="s">
        <v>726</v>
      </c>
      <c r="I36" s="14">
        <f t="shared" si="0"/>
        <v>22.75</v>
      </c>
      <c r="J36" s="14">
        <v>22.75</v>
      </c>
      <c r="K36" s="109">
        <f t="shared" si="1"/>
        <v>45.5</v>
      </c>
      <c r="L36" s="115"/>
    </row>
    <row r="37" spans="1:12" ht="12.75" customHeight="1">
      <c r="A37" s="114"/>
      <c r="B37" s="107">
        <f>'Tax Invoice'!D33</f>
        <v>4</v>
      </c>
      <c r="C37" s="10" t="s">
        <v>724</v>
      </c>
      <c r="D37" s="10" t="s">
        <v>894</v>
      </c>
      <c r="E37" s="118" t="s">
        <v>717</v>
      </c>
      <c r="F37" s="141" t="s">
        <v>718</v>
      </c>
      <c r="G37" s="142"/>
      <c r="H37" s="11" t="s">
        <v>726</v>
      </c>
      <c r="I37" s="14">
        <f t="shared" si="0"/>
        <v>22.75</v>
      </c>
      <c r="J37" s="14">
        <v>22.75</v>
      </c>
      <c r="K37" s="109">
        <f t="shared" si="1"/>
        <v>91</v>
      </c>
      <c r="L37" s="115"/>
    </row>
    <row r="38" spans="1:12" ht="12.75" customHeight="1">
      <c r="A38" s="114"/>
      <c r="B38" s="107">
        <f>'Tax Invoice'!D34</f>
        <v>2</v>
      </c>
      <c r="C38" s="10" t="s">
        <v>724</v>
      </c>
      <c r="D38" s="10" t="s">
        <v>894</v>
      </c>
      <c r="E38" s="118" t="s">
        <v>717</v>
      </c>
      <c r="F38" s="141" t="s">
        <v>729</v>
      </c>
      <c r="G38" s="142"/>
      <c r="H38" s="11" t="s">
        <v>726</v>
      </c>
      <c r="I38" s="14">
        <f t="shared" si="0"/>
        <v>22.75</v>
      </c>
      <c r="J38" s="14">
        <v>22.75</v>
      </c>
      <c r="K38" s="109">
        <f t="shared" si="1"/>
        <v>45.5</v>
      </c>
      <c r="L38" s="115"/>
    </row>
    <row r="39" spans="1:12" ht="12.75" customHeight="1">
      <c r="A39" s="114"/>
      <c r="B39" s="107">
        <f>'Tax Invoice'!D35</f>
        <v>2</v>
      </c>
      <c r="C39" s="10" t="s">
        <v>724</v>
      </c>
      <c r="D39" s="10" t="s">
        <v>894</v>
      </c>
      <c r="E39" s="118" t="s">
        <v>717</v>
      </c>
      <c r="F39" s="141" t="s">
        <v>730</v>
      </c>
      <c r="G39" s="142"/>
      <c r="H39" s="11" t="s">
        <v>726</v>
      </c>
      <c r="I39" s="14">
        <f t="shared" si="0"/>
        <v>22.75</v>
      </c>
      <c r="J39" s="14">
        <v>22.75</v>
      </c>
      <c r="K39" s="109">
        <f t="shared" si="1"/>
        <v>45.5</v>
      </c>
      <c r="L39" s="115"/>
    </row>
    <row r="40" spans="1:12" ht="12.75" customHeight="1">
      <c r="A40" s="114"/>
      <c r="B40" s="107">
        <f>'Tax Invoice'!D36</f>
        <v>2</v>
      </c>
      <c r="C40" s="10" t="s">
        <v>724</v>
      </c>
      <c r="D40" s="10" t="s">
        <v>895</v>
      </c>
      <c r="E40" s="118" t="s">
        <v>721</v>
      </c>
      <c r="F40" s="141" t="s">
        <v>583</v>
      </c>
      <c r="G40" s="142"/>
      <c r="H40" s="11" t="s">
        <v>726</v>
      </c>
      <c r="I40" s="14">
        <f t="shared" si="0"/>
        <v>24.14</v>
      </c>
      <c r="J40" s="14">
        <v>24.14</v>
      </c>
      <c r="K40" s="109">
        <f t="shared" si="1"/>
        <v>48.28</v>
      </c>
      <c r="L40" s="115"/>
    </row>
    <row r="41" spans="1:12" ht="12.75" customHeight="1">
      <c r="A41" s="114"/>
      <c r="B41" s="107">
        <f>'Tax Invoice'!D37</f>
        <v>2</v>
      </c>
      <c r="C41" s="10" t="s">
        <v>724</v>
      </c>
      <c r="D41" s="10" t="s">
        <v>895</v>
      </c>
      <c r="E41" s="118" t="s">
        <v>721</v>
      </c>
      <c r="F41" s="141" t="s">
        <v>718</v>
      </c>
      <c r="G41" s="142"/>
      <c r="H41" s="11" t="s">
        <v>726</v>
      </c>
      <c r="I41" s="14">
        <f t="shared" si="0"/>
        <v>24.14</v>
      </c>
      <c r="J41" s="14">
        <v>24.14</v>
      </c>
      <c r="K41" s="109">
        <f t="shared" si="1"/>
        <v>48.28</v>
      </c>
      <c r="L41" s="115"/>
    </row>
    <row r="42" spans="1:12" ht="12.75" customHeight="1">
      <c r="A42" s="114"/>
      <c r="B42" s="107">
        <f>'Tax Invoice'!D38</f>
        <v>2</v>
      </c>
      <c r="C42" s="10" t="s">
        <v>724</v>
      </c>
      <c r="D42" s="10" t="s">
        <v>895</v>
      </c>
      <c r="E42" s="118" t="s">
        <v>721</v>
      </c>
      <c r="F42" s="141" t="s">
        <v>729</v>
      </c>
      <c r="G42" s="142"/>
      <c r="H42" s="11" t="s">
        <v>726</v>
      </c>
      <c r="I42" s="14">
        <f t="shared" si="0"/>
        <v>24.14</v>
      </c>
      <c r="J42" s="14">
        <v>24.14</v>
      </c>
      <c r="K42" s="109">
        <f t="shared" si="1"/>
        <v>48.28</v>
      </c>
      <c r="L42" s="115"/>
    </row>
    <row r="43" spans="1:12" ht="12.75" customHeight="1">
      <c r="A43" s="114"/>
      <c r="B43" s="107">
        <f>'Tax Invoice'!D39</f>
        <v>2</v>
      </c>
      <c r="C43" s="10" t="s">
        <v>724</v>
      </c>
      <c r="D43" s="10" t="s">
        <v>895</v>
      </c>
      <c r="E43" s="118" t="s">
        <v>721</v>
      </c>
      <c r="F43" s="141" t="s">
        <v>730</v>
      </c>
      <c r="G43" s="142"/>
      <c r="H43" s="11" t="s">
        <v>726</v>
      </c>
      <c r="I43" s="14">
        <f t="shared" si="0"/>
        <v>24.14</v>
      </c>
      <c r="J43" s="14">
        <v>24.14</v>
      </c>
      <c r="K43" s="109">
        <f t="shared" si="1"/>
        <v>48.28</v>
      </c>
      <c r="L43" s="115"/>
    </row>
    <row r="44" spans="1:12" ht="12.75" customHeight="1">
      <c r="A44" s="114"/>
      <c r="B44" s="107">
        <f>'Tax Invoice'!D40</f>
        <v>2</v>
      </c>
      <c r="C44" s="10" t="s">
        <v>724</v>
      </c>
      <c r="D44" s="10" t="s">
        <v>896</v>
      </c>
      <c r="E44" s="118" t="s">
        <v>722</v>
      </c>
      <c r="F44" s="141" t="s">
        <v>718</v>
      </c>
      <c r="G44" s="142"/>
      <c r="H44" s="11" t="s">
        <v>726</v>
      </c>
      <c r="I44" s="14">
        <f t="shared" si="0"/>
        <v>25.54</v>
      </c>
      <c r="J44" s="14">
        <v>25.54</v>
      </c>
      <c r="K44" s="109">
        <f t="shared" si="1"/>
        <v>51.08</v>
      </c>
      <c r="L44" s="115"/>
    </row>
    <row r="45" spans="1:12" ht="12.75" customHeight="1">
      <c r="A45" s="114"/>
      <c r="B45" s="107">
        <f>'Tax Invoice'!D41</f>
        <v>2</v>
      </c>
      <c r="C45" s="10" t="s">
        <v>724</v>
      </c>
      <c r="D45" s="10" t="s">
        <v>896</v>
      </c>
      <c r="E45" s="118" t="s">
        <v>722</v>
      </c>
      <c r="F45" s="141" t="s">
        <v>729</v>
      </c>
      <c r="G45" s="142"/>
      <c r="H45" s="11" t="s">
        <v>726</v>
      </c>
      <c r="I45" s="14">
        <f t="shared" si="0"/>
        <v>25.54</v>
      </c>
      <c r="J45" s="14">
        <v>25.54</v>
      </c>
      <c r="K45" s="109">
        <f t="shared" si="1"/>
        <v>51.08</v>
      </c>
      <c r="L45" s="115"/>
    </row>
    <row r="46" spans="1:12" ht="12.75" customHeight="1">
      <c r="A46" s="114"/>
      <c r="B46" s="107">
        <f>'Tax Invoice'!D42</f>
        <v>4</v>
      </c>
      <c r="C46" s="10" t="s">
        <v>724</v>
      </c>
      <c r="D46" s="10" t="s">
        <v>897</v>
      </c>
      <c r="E46" s="118" t="s">
        <v>731</v>
      </c>
      <c r="F46" s="141" t="s">
        <v>718</v>
      </c>
      <c r="G46" s="142"/>
      <c r="H46" s="11" t="s">
        <v>726</v>
      </c>
      <c r="I46" s="14">
        <f t="shared" si="0"/>
        <v>27.64</v>
      </c>
      <c r="J46" s="14">
        <v>27.64</v>
      </c>
      <c r="K46" s="109">
        <f t="shared" si="1"/>
        <v>110.56</v>
      </c>
      <c r="L46" s="115"/>
    </row>
    <row r="47" spans="1:12" ht="12.75" customHeight="1">
      <c r="A47" s="114"/>
      <c r="B47" s="107">
        <f>'Tax Invoice'!D43</f>
        <v>2</v>
      </c>
      <c r="C47" s="10" t="s">
        <v>724</v>
      </c>
      <c r="D47" s="10" t="s">
        <v>897</v>
      </c>
      <c r="E47" s="118" t="s">
        <v>731</v>
      </c>
      <c r="F47" s="141" t="s">
        <v>729</v>
      </c>
      <c r="G47" s="142"/>
      <c r="H47" s="11" t="s">
        <v>726</v>
      </c>
      <c r="I47" s="14">
        <f t="shared" si="0"/>
        <v>27.64</v>
      </c>
      <c r="J47" s="14">
        <v>27.64</v>
      </c>
      <c r="K47" s="109">
        <f t="shared" si="1"/>
        <v>55.28</v>
      </c>
      <c r="L47" s="115"/>
    </row>
    <row r="48" spans="1:12" ht="12.75" customHeight="1">
      <c r="A48" s="114"/>
      <c r="B48" s="107">
        <f>'Tax Invoice'!D44</f>
        <v>12</v>
      </c>
      <c r="C48" s="10" t="s">
        <v>724</v>
      </c>
      <c r="D48" s="10" t="s">
        <v>898</v>
      </c>
      <c r="E48" s="118" t="s">
        <v>732</v>
      </c>
      <c r="F48" s="141" t="s">
        <v>718</v>
      </c>
      <c r="G48" s="142"/>
      <c r="H48" s="11" t="s">
        <v>726</v>
      </c>
      <c r="I48" s="14">
        <f t="shared" si="0"/>
        <v>34.64</v>
      </c>
      <c r="J48" s="14">
        <v>34.64</v>
      </c>
      <c r="K48" s="109">
        <f t="shared" si="1"/>
        <v>415.68</v>
      </c>
      <c r="L48" s="115"/>
    </row>
    <row r="49" spans="1:12" ht="12.75" customHeight="1">
      <c r="A49" s="114"/>
      <c r="B49" s="107">
        <f>'Tax Invoice'!D45</f>
        <v>12</v>
      </c>
      <c r="C49" s="10" t="s">
        <v>724</v>
      </c>
      <c r="D49" s="10" t="s">
        <v>898</v>
      </c>
      <c r="E49" s="118" t="s">
        <v>732</v>
      </c>
      <c r="F49" s="141" t="s">
        <v>729</v>
      </c>
      <c r="G49" s="142"/>
      <c r="H49" s="11" t="s">
        <v>726</v>
      </c>
      <c r="I49" s="14">
        <f t="shared" si="0"/>
        <v>34.64</v>
      </c>
      <c r="J49" s="14">
        <v>34.64</v>
      </c>
      <c r="K49" s="109">
        <f t="shared" si="1"/>
        <v>415.68</v>
      </c>
      <c r="L49" s="115"/>
    </row>
    <row r="50" spans="1:12" ht="12.75" customHeight="1">
      <c r="A50" s="114"/>
      <c r="B50" s="107">
        <f>'Tax Invoice'!D46</f>
        <v>2</v>
      </c>
      <c r="C50" s="10" t="s">
        <v>724</v>
      </c>
      <c r="D50" s="10" t="s">
        <v>899</v>
      </c>
      <c r="E50" s="118" t="s">
        <v>733</v>
      </c>
      <c r="F50" s="141" t="s">
        <v>583</v>
      </c>
      <c r="G50" s="142"/>
      <c r="H50" s="11" t="s">
        <v>726</v>
      </c>
      <c r="I50" s="14">
        <f t="shared" si="0"/>
        <v>39.89</v>
      </c>
      <c r="J50" s="14">
        <v>39.89</v>
      </c>
      <c r="K50" s="109">
        <f t="shared" si="1"/>
        <v>79.78</v>
      </c>
      <c r="L50" s="115"/>
    </row>
    <row r="51" spans="1:12" ht="12.75" customHeight="1">
      <c r="A51" s="114"/>
      <c r="B51" s="107">
        <f>'Tax Invoice'!D47</f>
        <v>2</v>
      </c>
      <c r="C51" s="10" t="s">
        <v>724</v>
      </c>
      <c r="D51" s="10" t="s">
        <v>899</v>
      </c>
      <c r="E51" s="118" t="s">
        <v>733</v>
      </c>
      <c r="F51" s="141" t="s">
        <v>730</v>
      </c>
      <c r="G51" s="142"/>
      <c r="H51" s="11" t="s">
        <v>726</v>
      </c>
      <c r="I51" s="14">
        <f t="shared" si="0"/>
        <v>39.89</v>
      </c>
      <c r="J51" s="14">
        <v>39.89</v>
      </c>
      <c r="K51" s="109">
        <f t="shared" si="1"/>
        <v>79.78</v>
      </c>
      <c r="L51" s="115"/>
    </row>
    <row r="52" spans="1:12" ht="12.75" customHeight="1">
      <c r="A52" s="114"/>
      <c r="B52" s="107">
        <f>'Tax Invoice'!D48</f>
        <v>2</v>
      </c>
      <c r="C52" s="10" t="s">
        <v>724</v>
      </c>
      <c r="D52" s="10" t="s">
        <v>900</v>
      </c>
      <c r="E52" s="118" t="s">
        <v>734</v>
      </c>
      <c r="F52" s="141" t="s">
        <v>673</v>
      </c>
      <c r="G52" s="142"/>
      <c r="H52" s="11" t="s">
        <v>726</v>
      </c>
      <c r="I52" s="14">
        <f t="shared" si="0"/>
        <v>48.64</v>
      </c>
      <c r="J52" s="14">
        <v>48.64</v>
      </c>
      <c r="K52" s="109">
        <f t="shared" si="1"/>
        <v>97.28</v>
      </c>
      <c r="L52" s="115"/>
    </row>
    <row r="53" spans="1:12" ht="12.75" customHeight="1">
      <c r="A53" s="114"/>
      <c r="B53" s="107">
        <f>'Tax Invoice'!D49</f>
        <v>2</v>
      </c>
      <c r="C53" s="10" t="s">
        <v>724</v>
      </c>
      <c r="D53" s="10" t="s">
        <v>900</v>
      </c>
      <c r="E53" s="118" t="s">
        <v>734</v>
      </c>
      <c r="F53" s="141" t="s">
        <v>730</v>
      </c>
      <c r="G53" s="142"/>
      <c r="H53" s="11" t="s">
        <v>726</v>
      </c>
      <c r="I53" s="14">
        <f t="shared" si="0"/>
        <v>48.64</v>
      </c>
      <c r="J53" s="14">
        <v>48.64</v>
      </c>
      <c r="K53" s="109">
        <f t="shared" si="1"/>
        <v>97.28</v>
      </c>
      <c r="L53" s="115"/>
    </row>
    <row r="54" spans="1:12" ht="12.75" customHeight="1">
      <c r="A54" s="114"/>
      <c r="B54" s="107">
        <f>'Tax Invoice'!D50</f>
        <v>2</v>
      </c>
      <c r="C54" s="10" t="s">
        <v>724</v>
      </c>
      <c r="D54" s="10" t="s">
        <v>901</v>
      </c>
      <c r="E54" s="118" t="s">
        <v>735</v>
      </c>
      <c r="F54" s="141" t="s">
        <v>730</v>
      </c>
      <c r="G54" s="142"/>
      <c r="H54" s="11" t="s">
        <v>726</v>
      </c>
      <c r="I54" s="14">
        <f t="shared" si="0"/>
        <v>57.39</v>
      </c>
      <c r="J54" s="14">
        <v>57.39</v>
      </c>
      <c r="K54" s="109">
        <f t="shared" si="1"/>
        <v>114.78</v>
      </c>
      <c r="L54" s="115"/>
    </row>
    <row r="55" spans="1:12" ht="12.75" customHeight="1">
      <c r="A55" s="114"/>
      <c r="B55" s="107">
        <f>'Tax Invoice'!D51</f>
        <v>2</v>
      </c>
      <c r="C55" s="10" t="s">
        <v>736</v>
      </c>
      <c r="D55" s="10" t="s">
        <v>902</v>
      </c>
      <c r="E55" s="118" t="s">
        <v>721</v>
      </c>
      <c r="F55" s="141" t="s">
        <v>107</v>
      </c>
      <c r="G55" s="142"/>
      <c r="H55" s="11" t="s">
        <v>737</v>
      </c>
      <c r="I55" s="14">
        <f t="shared" si="0"/>
        <v>38.14</v>
      </c>
      <c r="J55" s="14">
        <v>38.14</v>
      </c>
      <c r="K55" s="109">
        <f t="shared" si="1"/>
        <v>76.28</v>
      </c>
      <c r="L55" s="115"/>
    </row>
    <row r="56" spans="1:12" ht="12.75" customHeight="1">
      <c r="A56" s="114"/>
      <c r="B56" s="107">
        <f>'Tax Invoice'!D52</f>
        <v>2</v>
      </c>
      <c r="C56" s="10" t="s">
        <v>736</v>
      </c>
      <c r="D56" s="10" t="s">
        <v>903</v>
      </c>
      <c r="E56" s="118" t="s">
        <v>733</v>
      </c>
      <c r="F56" s="141" t="s">
        <v>107</v>
      </c>
      <c r="G56" s="142"/>
      <c r="H56" s="11" t="s">
        <v>737</v>
      </c>
      <c r="I56" s="14">
        <f t="shared" si="0"/>
        <v>67.89</v>
      </c>
      <c r="J56" s="14">
        <v>67.89</v>
      </c>
      <c r="K56" s="109">
        <f t="shared" si="1"/>
        <v>135.78</v>
      </c>
      <c r="L56" s="115"/>
    </row>
    <row r="57" spans="1:12" ht="12.75" customHeight="1">
      <c r="A57" s="114"/>
      <c r="B57" s="107">
        <f>'Tax Invoice'!D53</f>
        <v>2</v>
      </c>
      <c r="C57" s="10" t="s">
        <v>736</v>
      </c>
      <c r="D57" s="10" t="s">
        <v>904</v>
      </c>
      <c r="E57" s="118" t="s">
        <v>734</v>
      </c>
      <c r="F57" s="141" t="s">
        <v>107</v>
      </c>
      <c r="G57" s="142"/>
      <c r="H57" s="11" t="s">
        <v>737</v>
      </c>
      <c r="I57" s="14">
        <f t="shared" si="0"/>
        <v>81.88</v>
      </c>
      <c r="J57" s="14">
        <v>81.88</v>
      </c>
      <c r="K57" s="109">
        <f t="shared" si="1"/>
        <v>163.76</v>
      </c>
      <c r="L57" s="115"/>
    </row>
    <row r="58" spans="1:12" ht="24" customHeight="1">
      <c r="A58" s="114"/>
      <c r="B58" s="107">
        <f>'Tax Invoice'!D54</f>
        <v>2</v>
      </c>
      <c r="C58" s="10" t="s">
        <v>738</v>
      </c>
      <c r="D58" s="10" t="s">
        <v>905</v>
      </c>
      <c r="E58" s="118" t="s">
        <v>722</v>
      </c>
      <c r="F58" s="141"/>
      <c r="G58" s="142"/>
      <c r="H58" s="11" t="s">
        <v>739</v>
      </c>
      <c r="I58" s="14">
        <f t="shared" si="0"/>
        <v>43.39</v>
      </c>
      <c r="J58" s="14">
        <v>43.39</v>
      </c>
      <c r="K58" s="109">
        <f t="shared" si="1"/>
        <v>86.78</v>
      </c>
      <c r="L58" s="115"/>
    </row>
    <row r="59" spans="1:12" ht="12.75" customHeight="1">
      <c r="A59" s="114"/>
      <c r="B59" s="107">
        <f>'Tax Invoice'!D55</f>
        <v>2</v>
      </c>
      <c r="C59" s="10" t="s">
        <v>740</v>
      </c>
      <c r="D59" s="10" t="s">
        <v>906</v>
      </c>
      <c r="E59" s="118" t="s">
        <v>717</v>
      </c>
      <c r="F59" s="141"/>
      <c r="G59" s="142"/>
      <c r="H59" s="11" t="s">
        <v>741</v>
      </c>
      <c r="I59" s="14">
        <f t="shared" si="0"/>
        <v>34.64</v>
      </c>
      <c r="J59" s="14">
        <v>34.64</v>
      </c>
      <c r="K59" s="109">
        <f t="shared" si="1"/>
        <v>69.28</v>
      </c>
      <c r="L59" s="115"/>
    </row>
    <row r="60" spans="1:12" ht="12.75" customHeight="1">
      <c r="A60" s="114"/>
      <c r="B60" s="107">
        <f>'Tax Invoice'!D56</f>
        <v>2</v>
      </c>
      <c r="C60" s="10" t="s">
        <v>740</v>
      </c>
      <c r="D60" s="10" t="s">
        <v>907</v>
      </c>
      <c r="E60" s="118" t="s">
        <v>721</v>
      </c>
      <c r="F60" s="141"/>
      <c r="G60" s="142"/>
      <c r="H60" s="11" t="s">
        <v>741</v>
      </c>
      <c r="I60" s="14">
        <f t="shared" si="0"/>
        <v>38.14</v>
      </c>
      <c r="J60" s="14">
        <v>38.14</v>
      </c>
      <c r="K60" s="109">
        <f t="shared" si="1"/>
        <v>76.28</v>
      </c>
      <c r="L60" s="115"/>
    </row>
    <row r="61" spans="1:12" ht="12.75" customHeight="1">
      <c r="A61" s="114"/>
      <c r="B61" s="107">
        <f>'Tax Invoice'!D57</f>
        <v>2</v>
      </c>
      <c r="C61" s="10" t="s">
        <v>742</v>
      </c>
      <c r="D61" s="10" t="s">
        <v>908</v>
      </c>
      <c r="E61" s="118" t="s">
        <v>732</v>
      </c>
      <c r="F61" s="141" t="s">
        <v>730</v>
      </c>
      <c r="G61" s="142"/>
      <c r="H61" s="11" t="s">
        <v>743</v>
      </c>
      <c r="I61" s="14">
        <f t="shared" si="0"/>
        <v>38.14</v>
      </c>
      <c r="J61" s="14">
        <v>38.14</v>
      </c>
      <c r="K61" s="109">
        <f t="shared" si="1"/>
        <v>76.28</v>
      </c>
      <c r="L61" s="115"/>
    </row>
    <row r="62" spans="1:12" ht="12.75" customHeight="1">
      <c r="A62" s="114"/>
      <c r="B62" s="107">
        <f>'Tax Invoice'!D58</f>
        <v>2</v>
      </c>
      <c r="C62" s="10" t="s">
        <v>742</v>
      </c>
      <c r="D62" s="10" t="s">
        <v>909</v>
      </c>
      <c r="E62" s="118" t="s">
        <v>734</v>
      </c>
      <c r="F62" s="141" t="s">
        <v>730</v>
      </c>
      <c r="G62" s="142"/>
      <c r="H62" s="11" t="s">
        <v>743</v>
      </c>
      <c r="I62" s="14">
        <f t="shared" si="0"/>
        <v>48.64</v>
      </c>
      <c r="J62" s="14">
        <v>48.64</v>
      </c>
      <c r="K62" s="109">
        <f t="shared" si="1"/>
        <v>97.28</v>
      </c>
      <c r="L62" s="115"/>
    </row>
    <row r="63" spans="1:12" ht="12.75" customHeight="1">
      <c r="A63" s="114"/>
      <c r="B63" s="107">
        <f>'Tax Invoice'!D59</f>
        <v>2</v>
      </c>
      <c r="C63" s="10" t="s">
        <v>742</v>
      </c>
      <c r="D63" s="10" t="s">
        <v>910</v>
      </c>
      <c r="E63" s="118" t="s">
        <v>735</v>
      </c>
      <c r="F63" s="141" t="s">
        <v>730</v>
      </c>
      <c r="G63" s="142"/>
      <c r="H63" s="11" t="s">
        <v>743</v>
      </c>
      <c r="I63" s="14">
        <f t="shared" si="0"/>
        <v>55.64</v>
      </c>
      <c r="J63" s="14">
        <v>55.64</v>
      </c>
      <c r="K63" s="109">
        <f t="shared" si="1"/>
        <v>111.28</v>
      </c>
      <c r="L63" s="115"/>
    </row>
    <row r="64" spans="1:12" ht="12.75" customHeight="1">
      <c r="A64" s="114"/>
      <c r="B64" s="107">
        <f>'Tax Invoice'!D60</f>
        <v>2</v>
      </c>
      <c r="C64" s="10" t="s">
        <v>744</v>
      </c>
      <c r="D64" s="10" t="s">
        <v>911</v>
      </c>
      <c r="E64" s="118" t="s">
        <v>727</v>
      </c>
      <c r="F64" s="141" t="s">
        <v>273</v>
      </c>
      <c r="G64" s="142"/>
      <c r="H64" s="11" t="s">
        <v>745</v>
      </c>
      <c r="I64" s="14">
        <f t="shared" si="0"/>
        <v>22.75</v>
      </c>
      <c r="J64" s="14">
        <v>22.75</v>
      </c>
      <c r="K64" s="109">
        <f t="shared" si="1"/>
        <v>45.5</v>
      </c>
      <c r="L64" s="115"/>
    </row>
    <row r="65" spans="1:12" ht="12.75" customHeight="1">
      <c r="A65" s="114"/>
      <c r="B65" s="107">
        <f>'Tax Invoice'!D61</f>
        <v>4</v>
      </c>
      <c r="C65" s="10" t="s">
        <v>744</v>
      </c>
      <c r="D65" s="10" t="s">
        <v>911</v>
      </c>
      <c r="E65" s="118" t="s">
        <v>727</v>
      </c>
      <c r="F65" s="141" t="s">
        <v>720</v>
      </c>
      <c r="G65" s="142"/>
      <c r="H65" s="11" t="s">
        <v>745</v>
      </c>
      <c r="I65" s="14">
        <f t="shared" si="0"/>
        <v>22.75</v>
      </c>
      <c r="J65" s="14">
        <v>22.75</v>
      </c>
      <c r="K65" s="109">
        <f t="shared" si="1"/>
        <v>91</v>
      </c>
      <c r="L65" s="115"/>
    </row>
    <row r="66" spans="1:12" ht="12.75" customHeight="1">
      <c r="A66" s="114"/>
      <c r="B66" s="107">
        <f>'Tax Invoice'!D62</f>
        <v>4</v>
      </c>
      <c r="C66" s="10" t="s">
        <v>744</v>
      </c>
      <c r="D66" s="10" t="s">
        <v>912</v>
      </c>
      <c r="E66" s="118" t="s">
        <v>728</v>
      </c>
      <c r="F66" s="141" t="s">
        <v>583</v>
      </c>
      <c r="G66" s="142"/>
      <c r="H66" s="11" t="s">
        <v>745</v>
      </c>
      <c r="I66" s="14">
        <f t="shared" si="0"/>
        <v>22.75</v>
      </c>
      <c r="J66" s="14">
        <v>22.75</v>
      </c>
      <c r="K66" s="109">
        <f t="shared" si="1"/>
        <v>91</v>
      </c>
      <c r="L66" s="115"/>
    </row>
    <row r="67" spans="1:12" ht="12.75" customHeight="1">
      <c r="A67" s="114"/>
      <c r="B67" s="107">
        <f>'Tax Invoice'!D63</f>
        <v>2</v>
      </c>
      <c r="C67" s="10" t="s">
        <v>744</v>
      </c>
      <c r="D67" s="10" t="s">
        <v>913</v>
      </c>
      <c r="E67" s="118" t="s">
        <v>733</v>
      </c>
      <c r="F67" s="141" t="s">
        <v>110</v>
      </c>
      <c r="G67" s="142"/>
      <c r="H67" s="11" t="s">
        <v>745</v>
      </c>
      <c r="I67" s="14">
        <f t="shared" si="0"/>
        <v>37.79</v>
      </c>
      <c r="J67" s="14">
        <v>37.79</v>
      </c>
      <c r="K67" s="109">
        <f t="shared" si="1"/>
        <v>75.58</v>
      </c>
      <c r="L67" s="115"/>
    </row>
    <row r="68" spans="1:12" ht="12.75" customHeight="1">
      <c r="A68" s="114"/>
      <c r="B68" s="107">
        <f>'Tax Invoice'!D64</f>
        <v>2</v>
      </c>
      <c r="C68" s="10" t="s">
        <v>744</v>
      </c>
      <c r="D68" s="10" t="s">
        <v>914</v>
      </c>
      <c r="E68" s="118" t="s">
        <v>746</v>
      </c>
      <c r="F68" s="141" t="s">
        <v>720</v>
      </c>
      <c r="G68" s="142"/>
      <c r="H68" s="11" t="s">
        <v>745</v>
      </c>
      <c r="I68" s="14">
        <f t="shared" si="0"/>
        <v>41.64</v>
      </c>
      <c r="J68" s="14">
        <v>41.64</v>
      </c>
      <c r="K68" s="109">
        <f t="shared" si="1"/>
        <v>83.28</v>
      </c>
      <c r="L68" s="115"/>
    </row>
    <row r="69" spans="1:12" ht="12.75" customHeight="1">
      <c r="A69" s="114"/>
      <c r="B69" s="107">
        <f>'Tax Invoice'!D65</f>
        <v>2</v>
      </c>
      <c r="C69" s="10" t="s">
        <v>747</v>
      </c>
      <c r="D69" s="10" t="s">
        <v>915</v>
      </c>
      <c r="E69" s="118" t="s">
        <v>722</v>
      </c>
      <c r="F69" s="141" t="s">
        <v>718</v>
      </c>
      <c r="G69" s="142"/>
      <c r="H69" s="11" t="s">
        <v>748</v>
      </c>
      <c r="I69" s="14">
        <f t="shared" si="0"/>
        <v>12.95</v>
      </c>
      <c r="J69" s="14">
        <v>12.95</v>
      </c>
      <c r="K69" s="109">
        <f t="shared" si="1"/>
        <v>25.9</v>
      </c>
      <c r="L69" s="115"/>
    </row>
    <row r="70" spans="1:12" ht="12.75" customHeight="1">
      <c r="A70" s="114"/>
      <c r="B70" s="107">
        <f>'Tax Invoice'!D66</f>
        <v>2</v>
      </c>
      <c r="C70" s="10" t="s">
        <v>747</v>
      </c>
      <c r="D70" s="10" t="s">
        <v>915</v>
      </c>
      <c r="E70" s="118" t="s">
        <v>722</v>
      </c>
      <c r="F70" s="141" t="s">
        <v>729</v>
      </c>
      <c r="G70" s="142"/>
      <c r="H70" s="11" t="s">
        <v>748</v>
      </c>
      <c r="I70" s="14">
        <f t="shared" si="0"/>
        <v>12.95</v>
      </c>
      <c r="J70" s="14">
        <v>12.95</v>
      </c>
      <c r="K70" s="109">
        <f t="shared" si="1"/>
        <v>25.9</v>
      </c>
      <c r="L70" s="115"/>
    </row>
    <row r="71" spans="1:12" ht="12.75" customHeight="1">
      <c r="A71" s="114"/>
      <c r="B71" s="107">
        <f>'Tax Invoice'!D67</f>
        <v>4</v>
      </c>
      <c r="C71" s="10" t="s">
        <v>749</v>
      </c>
      <c r="D71" s="10" t="s">
        <v>916</v>
      </c>
      <c r="E71" s="118" t="s">
        <v>728</v>
      </c>
      <c r="F71" s="141" t="s">
        <v>273</v>
      </c>
      <c r="G71" s="142"/>
      <c r="H71" s="11" t="s">
        <v>750</v>
      </c>
      <c r="I71" s="14">
        <f t="shared" si="0"/>
        <v>14.7</v>
      </c>
      <c r="J71" s="14">
        <v>14.7</v>
      </c>
      <c r="K71" s="109">
        <f t="shared" si="1"/>
        <v>58.8</v>
      </c>
      <c r="L71" s="115"/>
    </row>
    <row r="72" spans="1:12" ht="12.75" customHeight="1">
      <c r="A72" s="114"/>
      <c r="B72" s="107">
        <f>'Tax Invoice'!D68</f>
        <v>2</v>
      </c>
      <c r="C72" s="10" t="s">
        <v>749</v>
      </c>
      <c r="D72" s="10" t="s">
        <v>916</v>
      </c>
      <c r="E72" s="118" t="s">
        <v>728</v>
      </c>
      <c r="F72" s="141" t="s">
        <v>110</v>
      </c>
      <c r="G72" s="142"/>
      <c r="H72" s="11" t="s">
        <v>750</v>
      </c>
      <c r="I72" s="14">
        <f t="shared" si="0"/>
        <v>14.7</v>
      </c>
      <c r="J72" s="14">
        <v>14.7</v>
      </c>
      <c r="K72" s="109">
        <f t="shared" si="1"/>
        <v>29.4</v>
      </c>
      <c r="L72" s="115"/>
    </row>
    <row r="73" spans="1:12" ht="12.75" customHeight="1">
      <c r="A73" s="114"/>
      <c r="B73" s="107">
        <f>'Tax Invoice'!D69</f>
        <v>2</v>
      </c>
      <c r="C73" s="10" t="s">
        <v>749</v>
      </c>
      <c r="D73" s="10" t="s">
        <v>917</v>
      </c>
      <c r="E73" s="118" t="s">
        <v>717</v>
      </c>
      <c r="F73" s="141" t="s">
        <v>110</v>
      </c>
      <c r="G73" s="142"/>
      <c r="H73" s="11" t="s">
        <v>750</v>
      </c>
      <c r="I73" s="14">
        <f t="shared" si="0"/>
        <v>15.4</v>
      </c>
      <c r="J73" s="14">
        <v>15.4</v>
      </c>
      <c r="K73" s="109">
        <f t="shared" si="1"/>
        <v>30.8</v>
      </c>
      <c r="L73" s="115"/>
    </row>
    <row r="74" spans="1:12" ht="12.75" customHeight="1">
      <c r="A74" s="114"/>
      <c r="B74" s="107">
        <f>'Tax Invoice'!D70</f>
        <v>2</v>
      </c>
      <c r="C74" s="10" t="s">
        <v>749</v>
      </c>
      <c r="D74" s="10" t="s">
        <v>918</v>
      </c>
      <c r="E74" s="118" t="s">
        <v>721</v>
      </c>
      <c r="F74" s="141" t="s">
        <v>273</v>
      </c>
      <c r="G74" s="142"/>
      <c r="H74" s="11" t="s">
        <v>750</v>
      </c>
      <c r="I74" s="14">
        <f t="shared" si="0"/>
        <v>15.4</v>
      </c>
      <c r="J74" s="14">
        <v>15.4</v>
      </c>
      <c r="K74" s="109">
        <f t="shared" si="1"/>
        <v>30.8</v>
      </c>
      <c r="L74" s="115"/>
    </row>
    <row r="75" spans="1:12" ht="12.75" customHeight="1">
      <c r="A75" s="114"/>
      <c r="B75" s="107">
        <f>'Tax Invoice'!D71</f>
        <v>2</v>
      </c>
      <c r="C75" s="10" t="s">
        <v>749</v>
      </c>
      <c r="D75" s="10" t="s">
        <v>918</v>
      </c>
      <c r="E75" s="118" t="s">
        <v>721</v>
      </c>
      <c r="F75" s="141" t="s">
        <v>110</v>
      </c>
      <c r="G75" s="142"/>
      <c r="H75" s="11" t="s">
        <v>750</v>
      </c>
      <c r="I75" s="14">
        <f t="shared" si="0"/>
        <v>15.4</v>
      </c>
      <c r="J75" s="14">
        <v>15.4</v>
      </c>
      <c r="K75" s="109">
        <f t="shared" si="1"/>
        <v>30.8</v>
      </c>
      <c r="L75" s="115"/>
    </row>
    <row r="76" spans="1:12" ht="12.75" customHeight="1">
      <c r="A76" s="114"/>
      <c r="B76" s="107">
        <f>'Tax Invoice'!D72</f>
        <v>2</v>
      </c>
      <c r="C76" s="10" t="s">
        <v>749</v>
      </c>
      <c r="D76" s="10" t="s">
        <v>919</v>
      </c>
      <c r="E76" s="118" t="s">
        <v>722</v>
      </c>
      <c r="F76" s="141" t="s">
        <v>110</v>
      </c>
      <c r="G76" s="142"/>
      <c r="H76" s="11" t="s">
        <v>750</v>
      </c>
      <c r="I76" s="14">
        <f t="shared" si="0"/>
        <v>16.8</v>
      </c>
      <c r="J76" s="14">
        <v>16.8</v>
      </c>
      <c r="K76" s="109">
        <f t="shared" si="1"/>
        <v>33.6</v>
      </c>
      <c r="L76" s="115"/>
    </row>
    <row r="77" spans="1:12" ht="12.75" customHeight="1">
      <c r="A77" s="114"/>
      <c r="B77" s="107">
        <f>'Tax Invoice'!D73</f>
        <v>2</v>
      </c>
      <c r="C77" s="10" t="s">
        <v>749</v>
      </c>
      <c r="D77" s="10" t="s">
        <v>920</v>
      </c>
      <c r="E77" s="118" t="s">
        <v>731</v>
      </c>
      <c r="F77" s="141" t="s">
        <v>273</v>
      </c>
      <c r="G77" s="142"/>
      <c r="H77" s="11" t="s">
        <v>750</v>
      </c>
      <c r="I77" s="14">
        <f t="shared" si="0"/>
        <v>18.2</v>
      </c>
      <c r="J77" s="14">
        <v>18.2</v>
      </c>
      <c r="K77" s="109">
        <f t="shared" si="1"/>
        <v>36.4</v>
      </c>
      <c r="L77" s="115"/>
    </row>
    <row r="78" spans="1:12" ht="12.75" customHeight="1">
      <c r="A78" s="114"/>
      <c r="B78" s="107">
        <f>'Tax Invoice'!D74</f>
        <v>2</v>
      </c>
      <c r="C78" s="10" t="s">
        <v>749</v>
      </c>
      <c r="D78" s="10" t="s">
        <v>920</v>
      </c>
      <c r="E78" s="118" t="s">
        <v>731</v>
      </c>
      <c r="F78" s="141" t="s">
        <v>583</v>
      </c>
      <c r="G78" s="142"/>
      <c r="H78" s="11" t="s">
        <v>750</v>
      </c>
      <c r="I78" s="14">
        <f t="shared" si="0"/>
        <v>18.2</v>
      </c>
      <c r="J78" s="14">
        <v>18.2</v>
      </c>
      <c r="K78" s="109">
        <f t="shared" si="1"/>
        <v>36.4</v>
      </c>
      <c r="L78" s="115"/>
    </row>
    <row r="79" spans="1:12" ht="12.75" customHeight="1">
      <c r="A79" s="114"/>
      <c r="B79" s="107">
        <f>'Tax Invoice'!D75</f>
        <v>2</v>
      </c>
      <c r="C79" s="10" t="s">
        <v>749</v>
      </c>
      <c r="D79" s="10" t="s">
        <v>921</v>
      </c>
      <c r="E79" s="118" t="s">
        <v>723</v>
      </c>
      <c r="F79" s="141" t="s">
        <v>273</v>
      </c>
      <c r="G79" s="142"/>
      <c r="H79" s="11" t="s">
        <v>750</v>
      </c>
      <c r="I79" s="14">
        <f t="shared" si="0"/>
        <v>19.600000000000001</v>
      </c>
      <c r="J79" s="14">
        <v>19.600000000000001</v>
      </c>
      <c r="K79" s="109">
        <f t="shared" si="1"/>
        <v>39.200000000000003</v>
      </c>
      <c r="L79" s="115"/>
    </row>
    <row r="80" spans="1:12" ht="12.75" customHeight="1">
      <c r="A80" s="114"/>
      <c r="B80" s="107">
        <f>'Tax Invoice'!D76</f>
        <v>8</v>
      </c>
      <c r="C80" s="10" t="s">
        <v>749</v>
      </c>
      <c r="D80" s="10" t="s">
        <v>922</v>
      </c>
      <c r="E80" s="118" t="s">
        <v>732</v>
      </c>
      <c r="F80" s="141" t="s">
        <v>273</v>
      </c>
      <c r="G80" s="142"/>
      <c r="H80" s="11" t="s">
        <v>750</v>
      </c>
      <c r="I80" s="14">
        <f t="shared" si="0"/>
        <v>22.05</v>
      </c>
      <c r="J80" s="14">
        <v>22.05</v>
      </c>
      <c r="K80" s="109">
        <f t="shared" si="1"/>
        <v>176.4</v>
      </c>
      <c r="L80" s="115"/>
    </row>
    <row r="81" spans="1:12" ht="12.75" customHeight="1">
      <c r="A81" s="114"/>
      <c r="B81" s="107">
        <f>'Tax Invoice'!D77</f>
        <v>6</v>
      </c>
      <c r="C81" s="10" t="s">
        <v>749</v>
      </c>
      <c r="D81" s="10" t="s">
        <v>923</v>
      </c>
      <c r="E81" s="118" t="s">
        <v>733</v>
      </c>
      <c r="F81" s="141" t="s">
        <v>583</v>
      </c>
      <c r="G81" s="142"/>
      <c r="H81" s="11" t="s">
        <v>750</v>
      </c>
      <c r="I81" s="14">
        <f t="shared" si="0"/>
        <v>24.14</v>
      </c>
      <c r="J81" s="14">
        <v>24.14</v>
      </c>
      <c r="K81" s="109">
        <f t="shared" si="1"/>
        <v>144.84</v>
      </c>
      <c r="L81" s="115"/>
    </row>
    <row r="82" spans="1:12" ht="12.75" customHeight="1">
      <c r="A82" s="114"/>
      <c r="B82" s="107">
        <f>'Tax Invoice'!D78</f>
        <v>2</v>
      </c>
      <c r="C82" s="10" t="s">
        <v>749</v>
      </c>
      <c r="D82" s="10" t="s">
        <v>924</v>
      </c>
      <c r="E82" s="118" t="s">
        <v>751</v>
      </c>
      <c r="F82" s="141" t="s">
        <v>110</v>
      </c>
      <c r="G82" s="142"/>
      <c r="H82" s="11" t="s">
        <v>750</v>
      </c>
      <c r="I82" s="14">
        <f t="shared" si="0"/>
        <v>32.54</v>
      </c>
      <c r="J82" s="14">
        <v>32.54</v>
      </c>
      <c r="K82" s="109">
        <f t="shared" si="1"/>
        <v>65.08</v>
      </c>
      <c r="L82" s="115"/>
    </row>
    <row r="83" spans="1:12" ht="12.75" customHeight="1">
      <c r="A83" s="114"/>
      <c r="B83" s="107">
        <f>'Tax Invoice'!D79</f>
        <v>14</v>
      </c>
      <c r="C83" s="10" t="s">
        <v>749</v>
      </c>
      <c r="D83" s="10" t="s">
        <v>925</v>
      </c>
      <c r="E83" s="118" t="s">
        <v>735</v>
      </c>
      <c r="F83" s="141" t="s">
        <v>110</v>
      </c>
      <c r="G83" s="142"/>
      <c r="H83" s="11" t="s">
        <v>750</v>
      </c>
      <c r="I83" s="14">
        <f t="shared" si="0"/>
        <v>34.64</v>
      </c>
      <c r="J83" s="14">
        <v>34.64</v>
      </c>
      <c r="K83" s="109">
        <f t="shared" si="1"/>
        <v>484.96000000000004</v>
      </c>
      <c r="L83" s="115"/>
    </row>
    <row r="84" spans="1:12" ht="36" customHeight="1">
      <c r="A84" s="114"/>
      <c r="B84" s="107">
        <f>'Tax Invoice'!D80</f>
        <v>2</v>
      </c>
      <c r="C84" s="10" t="s">
        <v>752</v>
      </c>
      <c r="D84" s="10" t="s">
        <v>926</v>
      </c>
      <c r="E84" s="118" t="s">
        <v>717</v>
      </c>
      <c r="F84" s="141" t="s">
        <v>273</v>
      </c>
      <c r="G84" s="142"/>
      <c r="H84" s="11" t="s">
        <v>753</v>
      </c>
      <c r="I84" s="14">
        <f t="shared" si="0"/>
        <v>84.33</v>
      </c>
      <c r="J84" s="14">
        <v>84.33</v>
      </c>
      <c r="K84" s="109">
        <f t="shared" si="1"/>
        <v>168.66</v>
      </c>
      <c r="L84" s="115"/>
    </row>
    <row r="85" spans="1:12" ht="36" customHeight="1">
      <c r="A85" s="114"/>
      <c r="B85" s="107">
        <f>'Tax Invoice'!D81</f>
        <v>2</v>
      </c>
      <c r="C85" s="10" t="s">
        <v>752</v>
      </c>
      <c r="D85" s="10" t="s">
        <v>927</v>
      </c>
      <c r="E85" s="118" t="s">
        <v>732</v>
      </c>
      <c r="F85" s="141" t="s">
        <v>273</v>
      </c>
      <c r="G85" s="142"/>
      <c r="H85" s="11" t="s">
        <v>753</v>
      </c>
      <c r="I85" s="14">
        <f t="shared" si="0"/>
        <v>120.02</v>
      </c>
      <c r="J85" s="14">
        <v>120.02</v>
      </c>
      <c r="K85" s="109">
        <f t="shared" si="1"/>
        <v>240.04</v>
      </c>
      <c r="L85" s="115"/>
    </row>
    <row r="86" spans="1:12" ht="12.75" customHeight="1">
      <c r="A86" s="114"/>
      <c r="B86" s="107">
        <f>'Tax Invoice'!D82</f>
        <v>2</v>
      </c>
      <c r="C86" s="10" t="s">
        <v>754</v>
      </c>
      <c r="D86" s="10" t="s">
        <v>928</v>
      </c>
      <c r="E86" s="118" t="s">
        <v>721</v>
      </c>
      <c r="F86" s="141"/>
      <c r="G86" s="142"/>
      <c r="H86" s="11" t="s">
        <v>755</v>
      </c>
      <c r="I86" s="14">
        <f t="shared" ref="I86:I149" si="2">ROUNDUP(J86*$N$1,2)</f>
        <v>36.39</v>
      </c>
      <c r="J86" s="14">
        <v>36.39</v>
      </c>
      <c r="K86" s="109">
        <f t="shared" ref="K86:K149" si="3">I86*B86</f>
        <v>72.78</v>
      </c>
      <c r="L86" s="115"/>
    </row>
    <row r="87" spans="1:12" ht="12.75" customHeight="1">
      <c r="A87" s="114"/>
      <c r="B87" s="107">
        <f>'Tax Invoice'!D83</f>
        <v>2</v>
      </c>
      <c r="C87" s="10" t="s">
        <v>754</v>
      </c>
      <c r="D87" s="10" t="s">
        <v>929</v>
      </c>
      <c r="E87" s="118" t="s">
        <v>723</v>
      </c>
      <c r="F87" s="141"/>
      <c r="G87" s="142"/>
      <c r="H87" s="11" t="s">
        <v>755</v>
      </c>
      <c r="I87" s="14">
        <f t="shared" si="2"/>
        <v>45.14</v>
      </c>
      <c r="J87" s="14">
        <v>45.14</v>
      </c>
      <c r="K87" s="109">
        <f t="shared" si="3"/>
        <v>90.28</v>
      </c>
      <c r="L87" s="115"/>
    </row>
    <row r="88" spans="1:12" ht="12.75" customHeight="1">
      <c r="A88" s="114"/>
      <c r="B88" s="107">
        <f>'Tax Invoice'!D84</f>
        <v>4</v>
      </c>
      <c r="C88" s="10" t="s">
        <v>756</v>
      </c>
      <c r="D88" s="10" t="s">
        <v>930</v>
      </c>
      <c r="E88" s="118" t="s">
        <v>717</v>
      </c>
      <c r="F88" s="141"/>
      <c r="G88" s="142"/>
      <c r="H88" s="11" t="s">
        <v>757</v>
      </c>
      <c r="I88" s="14">
        <f t="shared" si="2"/>
        <v>34.64</v>
      </c>
      <c r="J88" s="14">
        <v>34.64</v>
      </c>
      <c r="K88" s="109">
        <f t="shared" si="3"/>
        <v>138.56</v>
      </c>
      <c r="L88" s="115"/>
    </row>
    <row r="89" spans="1:12" ht="12.75" customHeight="1">
      <c r="A89" s="114"/>
      <c r="B89" s="107">
        <f>'Tax Invoice'!D85</f>
        <v>2</v>
      </c>
      <c r="C89" s="10" t="s">
        <v>756</v>
      </c>
      <c r="D89" s="10" t="s">
        <v>931</v>
      </c>
      <c r="E89" s="118" t="s">
        <v>722</v>
      </c>
      <c r="F89" s="141"/>
      <c r="G89" s="142"/>
      <c r="H89" s="11" t="s">
        <v>757</v>
      </c>
      <c r="I89" s="14">
        <f t="shared" si="2"/>
        <v>38.14</v>
      </c>
      <c r="J89" s="14">
        <v>38.14</v>
      </c>
      <c r="K89" s="109">
        <f t="shared" si="3"/>
        <v>76.28</v>
      </c>
      <c r="L89" s="115"/>
    </row>
    <row r="90" spans="1:12" ht="12.75" customHeight="1">
      <c r="A90" s="114"/>
      <c r="B90" s="107">
        <f>'Tax Invoice'!D86</f>
        <v>2</v>
      </c>
      <c r="C90" s="10" t="s">
        <v>756</v>
      </c>
      <c r="D90" s="10" t="s">
        <v>932</v>
      </c>
      <c r="E90" s="118" t="s">
        <v>723</v>
      </c>
      <c r="F90" s="141"/>
      <c r="G90" s="142"/>
      <c r="H90" s="11" t="s">
        <v>757</v>
      </c>
      <c r="I90" s="14">
        <f t="shared" si="2"/>
        <v>45.14</v>
      </c>
      <c r="J90" s="14">
        <v>45.14</v>
      </c>
      <c r="K90" s="109">
        <f t="shared" si="3"/>
        <v>90.28</v>
      </c>
      <c r="L90" s="115"/>
    </row>
    <row r="91" spans="1:12" ht="12.75" customHeight="1">
      <c r="A91" s="114"/>
      <c r="B91" s="107">
        <f>'Tax Invoice'!D87</f>
        <v>2</v>
      </c>
      <c r="C91" s="10" t="s">
        <v>756</v>
      </c>
      <c r="D91" s="10" t="s">
        <v>933</v>
      </c>
      <c r="E91" s="118" t="s">
        <v>735</v>
      </c>
      <c r="F91" s="141"/>
      <c r="G91" s="142"/>
      <c r="H91" s="11" t="s">
        <v>757</v>
      </c>
      <c r="I91" s="14">
        <f t="shared" si="2"/>
        <v>73.13</v>
      </c>
      <c r="J91" s="14">
        <v>73.13</v>
      </c>
      <c r="K91" s="109">
        <f t="shared" si="3"/>
        <v>146.26</v>
      </c>
      <c r="L91" s="115"/>
    </row>
    <row r="92" spans="1:12" ht="12.75" customHeight="1">
      <c r="A92" s="114"/>
      <c r="B92" s="107">
        <f>'Tax Invoice'!D88</f>
        <v>2</v>
      </c>
      <c r="C92" s="10" t="s">
        <v>758</v>
      </c>
      <c r="D92" s="10" t="s">
        <v>934</v>
      </c>
      <c r="E92" s="118" t="s">
        <v>727</v>
      </c>
      <c r="F92" s="141"/>
      <c r="G92" s="142"/>
      <c r="H92" s="11" t="s">
        <v>759</v>
      </c>
      <c r="I92" s="14">
        <f t="shared" si="2"/>
        <v>31.14</v>
      </c>
      <c r="J92" s="14">
        <v>31.14</v>
      </c>
      <c r="K92" s="109">
        <f t="shared" si="3"/>
        <v>62.28</v>
      </c>
      <c r="L92" s="115"/>
    </row>
    <row r="93" spans="1:12" ht="24" customHeight="1">
      <c r="A93" s="114"/>
      <c r="B93" s="107">
        <f>'Tax Invoice'!D89</f>
        <v>2</v>
      </c>
      <c r="C93" s="10" t="s">
        <v>760</v>
      </c>
      <c r="D93" s="10" t="s">
        <v>935</v>
      </c>
      <c r="E93" s="118" t="s">
        <v>721</v>
      </c>
      <c r="F93" s="141" t="s">
        <v>273</v>
      </c>
      <c r="G93" s="142"/>
      <c r="H93" s="11" t="s">
        <v>1082</v>
      </c>
      <c r="I93" s="14">
        <f t="shared" si="2"/>
        <v>40.590000000000003</v>
      </c>
      <c r="J93" s="14">
        <v>40.590000000000003</v>
      </c>
      <c r="K93" s="109">
        <f t="shared" si="3"/>
        <v>81.180000000000007</v>
      </c>
      <c r="L93" s="115"/>
    </row>
    <row r="94" spans="1:12" ht="24" customHeight="1">
      <c r="A94" s="114"/>
      <c r="B94" s="107">
        <f>'Tax Invoice'!D90</f>
        <v>2</v>
      </c>
      <c r="C94" s="10" t="s">
        <v>760</v>
      </c>
      <c r="D94" s="10" t="s">
        <v>936</v>
      </c>
      <c r="E94" s="118" t="s">
        <v>723</v>
      </c>
      <c r="F94" s="141" t="s">
        <v>273</v>
      </c>
      <c r="G94" s="142"/>
      <c r="H94" s="11" t="s">
        <v>1082</v>
      </c>
      <c r="I94" s="14">
        <f t="shared" si="2"/>
        <v>57.39</v>
      </c>
      <c r="J94" s="14">
        <v>57.39</v>
      </c>
      <c r="K94" s="109">
        <f t="shared" si="3"/>
        <v>114.78</v>
      </c>
      <c r="L94" s="115"/>
    </row>
    <row r="95" spans="1:12" ht="24" customHeight="1">
      <c r="A95" s="114"/>
      <c r="B95" s="107">
        <f>'Tax Invoice'!D91</f>
        <v>14</v>
      </c>
      <c r="C95" s="10" t="s">
        <v>760</v>
      </c>
      <c r="D95" s="10" t="s">
        <v>937</v>
      </c>
      <c r="E95" s="118" t="s">
        <v>761</v>
      </c>
      <c r="F95" s="141" t="s">
        <v>273</v>
      </c>
      <c r="G95" s="142"/>
      <c r="H95" s="11" t="s">
        <v>1082</v>
      </c>
      <c r="I95" s="14">
        <f t="shared" si="2"/>
        <v>54.24</v>
      </c>
      <c r="J95" s="14">
        <v>54.24</v>
      </c>
      <c r="K95" s="109">
        <f t="shared" si="3"/>
        <v>759.36</v>
      </c>
      <c r="L95" s="115"/>
    </row>
    <row r="96" spans="1:12" ht="24" customHeight="1">
      <c r="A96" s="114"/>
      <c r="B96" s="107">
        <f>'Tax Invoice'!D92</f>
        <v>1</v>
      </c>
      <c r="C96" s="10" t="s">
        <v>762</v>
      </c>
      <c r="D96" s="10" t="s">
        <v>762</v>
      </c>
      <c r="E96" s="118"/>
      <c r="F96" s="141"/>
      <c r="G96" s="142"/>
      <c r="H96" s="11" t="s">
        <v>763</v>
      </c>
      <c r="I96" s="14">
        <f t="shared" si="2"/>
        <v>84.68</v>
      </c>
      <c r="J96" s="14">
        <v>84.68</v>
      </c>
      <c r="K96" s="109">
        <f t="shared" si="3"/>
        <v>84.68</v>
      </c>
      <c r="L96" s="115"/>
    </row>
    <row r="97" spans="1:12" ht="24" customHeight="1">
      <c r="A97" s="114"/>
      <c r="B97" s="107">
        <f>'Tax Invoice'!D93</f>
        <v>1</v>
      </c>
      <c r="C97" s="10" t="s">
        <v>764</v>
      </c>
      <c r="D97" s="10" t="s">
        <v>764</v>
      </c>
      <c r="E97" s="118"/>
      <c r="F97" s="141"/>
      <c r="G97" s="142"/>
      <c r="H97" s="11" t="s">
        <v>765</v>
      </c>
      <c r="I97" s="14">
        <f t="shared" si="2"/>
        <v>108.13</v>
      </c>
      <c r="J97" s="14">
        <v>108.13</v>
      </c>
      <c r="K97" s="109">
        <f t="shared" si="3"/>
        <v>108.13</v>
      </c>
      <c r="L97" s="115"/>
    </row>
    <row r="98" spans="1:12" ht="24" customHeight="1">
      <c r="A98" s="114"/>
      <c r="B98" s="107">
        <f>'Tax Invoice'!D94</f>
        <v>4</v>
      </c>
      <c r="C98" s="10" t="s">
        <v>766</v>
      </c>
      <c r="D98" s="10" t="s">
        <v>938</v>
      </c>
      <c r="E98" s="118" t="s">
        <v>614</v>
      </c>
      <c r="F98" s="141"/>
      <c r="G98" s="142"/>
      <c r="H98" s="11" t="s">
        <v>767</v>
      </c>
      <c r="I98" s="14">
        <f t="shared" si="2"/>
        <v>19.25</v>
      </c>
      <c r="J98" s="14">
        <v>19.25</v>
      </c>
      <c r="K98" s="109">
        <f t="shared" si="3"/>
        <v>77</v>
      </c>
      <c r="L98" s="115"/>
    </row>
    <row r="99" spans="1:12" ht="24" customHeight="1">
      <c r="A99" s="114"/>
      <c r="B99" s="107">
        <f>'Tax Invoice'!D95</f>
        <v>2</v>
      </c>
      <c r="C99" s="10" t="s">
        <v>768</v>
      </c>
      <c r="D99" s="10" t="s">
        <v>939</v>
      </c>
      <c r="E99" s="118" t="s">
        <v>769</v>
      </c>
      <c r="F99" s="141"/>
      <c r="G99" s="142"/>
      <c r="H99" s="11" t="s">
        <v>770</v>
      </c>
      <c r="I99" s="14">
        <f t="shared" si="2"/>
        <v>38.14</v>
      </c>
      <c r="J99" s="14">
        <v>38.14</v>
      </c>
      <c r="K99" s="109">
        <f t="shared" si="3"/>
        <v>76.28</v>
      </c>
      <c r="L99" s="115"/>
    </row>
    <row r="100" spans="1:12" ht="12.75" customHeight="1">
      <c r="A100" s="114"/>
      <c r="B100" s="107">
        <f>'Tax Invoice'!D96</f>
        <v>2</v>
      </c>
      <c r="C100" s="10" t="s">
        <v>771</v>
      </c>
      <c r="D100" s="10" t="s">
        <v>940</v>
      </c>
      <c r="E100" s="118" t="s">
        <v>769</v>
      </c>
      <c r="F100" s="141"/>
      <c r="G100" s="142"/>
      <c r="H100" s="11" t="s">
        <v>772</v>
      </c>
      <c r="I100" s="14">
        <f t="shared" si="2"/>
        <v>53.89</v>
      </c>
      <c r="J100" s="14">
        <v>53.89</v>
      </c>
      <c r="K100" s="109">
        <f t="shared" si="3"/>
        <v>107.78</v>
      </c>
      <c r="L100" s="115"/>
    </row>
    <row r="101" spans="1:12" ht="12.75" customHeight="1">
      <c r="A101" s="114"/>
      <c r="B101" s="107">
        <f>'Tax Invoice'!D97</f>
        <v>8</v>
      </c>
      <c r="C101" s="10" t="s">
        <v>771</v>
      </c>
      <c r="D101" s="10" t="s">
        <v>941</v>
      </c>
      <c r="E101" s="118" t="s">
        <v>735</v>
      </c>
      <c r="F101" s="141"/>
      <c r="G101" s="142"/>
      <c r="H101" s="11" t="s">
        <v>772</v>
      </c>
      <c r="I101" s="14">
        <f t="shared" si="2"/>
        <v>148.37</v>
      </c>
      <c r="J101" s="14">
        <v>148.37</v>
      </c>
      <c r="K101" s="109">
        <f t="shared" si="3"/>
        <v>1186.96</v>
      </c>
      <c r="L101" s="121"/>
    </row>
    <row r="102" spans="1:12" ht="12.75" customHeight="1">
      <c r="A102" s="114"/>
      <c r="B102" s="107">
        <f>'Tax Invoice'!D98</f>
        <v>10</v>
      </c>
      <c r="C102" s="10" t="s">
        <v>771</v>
      </c>
      <c r="D102" s="10" t="s">
        <v>942</v>
      </c>
      <c r="E102" s="118" t="s">
        <v>773</v>
      </c>
      <c r="F102" s="141"/>
      <c r="G102" s="142"/>
      <c r="H102" s="11" t="s">
        <v>772</v>
      </c>
      <c r="I102" s="14">
        <f t="shared" si="2"/>
        <v>171.11</v>
      </c>
      <c r="J102" s="14">
        <v>171.11</v>
      </c>
      <c r="K102" s="109">
        <f t="shared" si="3"/>
        <v>1711.1000000000001</v>
      </c>
      <c r="L102" s="121"/>
    </row>
    <row r="103" spans="1:12" ht="12.75" customHeight="1">
      <c r="A103" s="114"/>
      <c r="B103" s="107">
        <f>'Tax Invoice'!D99</f>
        <v>4</v>
      </c>
      <c r="C103" s="10" t="s">
        <v>771</v>
      </c>
      <c r="D103" s="10" t="s">
        <v>943</v>
      </c>
      <c r="E103" s="118" t="s">
        <v>774</v>
      </c>
      <c r="F103" s="141"/>
      <c r="G103" s="142"/>
      <c r="H103" s="11" t="s">
        <v>772</v>
      </c>
      <c r="I103" s="14">
        <f t="shared" si="2"/>
        <v>314.58</v>
      </c>
      <c r="J103" s="14">
        <v>314.58</v>
      </c>
      <c r="K103" s="109">
        <f t="shared" si="3"/>
        <v>1258.32</v>
      </c>
      <c r="L103" s="121"/>
    </row>
    <row r="104" spans="1:12" ht="12.75" customHeight="1">
      <c r="A104" s="114"/>
      <c r="B104" s="107">
        <f>'Tax Invoice'!D100</f>
        <v>2</v>
      </c>
      <c r="C104" s="10" t="s">
        <v>771</v>
      </c>
      <c r="D104" s="10" t="s">
        <v>944</v>
      </c>
      <c r="E104" s="118" t="s">
        <v>775</v>
      </c>
      <c r="F104" s="141"/>
      <c r="G104" s="142"/>
      <c r="H104" s="11" t="s">
        <v>772</v>
      </c>
      <c r="I104" s="14">
        <f t="shared" si="2"/>
        <v>59.14</v>
      </c>
      <c r="J104" s="14">
        <v>59.14</v>
      </c>
      <c r="K104" s="109">
        <f t="shared" si="3"/>
        <v>118.28</v>
      </c>
      <c r="L104" s="115"/>
    </row>
    <row r="105" spans="1:12" ht="12.75" customHeight="1">
      <c r="A105" s="114"/>
      <c r="B105" s="107">
        <f>'Tax Invoice'!D101</f>
        <v>18</v>
      </c>
      <c r="C105" s="10" t="s">
        <v>771</v>
      </c>
      <c r="D105" s="10" t="s">
        <v>945</v>
      </c>
      <c r="E105" s="118" t="s">
        <v>776</v>
      </c>
      <c r="F105" s="141"/>
      <c r="G105" s="142"/>
      <c r="H105" s="11" t="s">
        <v>772</v>
      </c>
      <c r="I105" s="14">
        <f t="shared" si="2"/>
        <v>67.89</v>
      </c>
      <c r="J105" s="14">
        <v>67.89</v>
      </c>
      <c r="K105" s="109">
        <f t="shared" si="3"/>
        <v>1222.02</v>
      </c>
      <c r="L105" s="121"/>
    </row>
    <row r="106" spans="1:12" ht="12.75" customHeight="1">
      <c r="A106" s="114"/>
      <c r="B106" s="107">
        <f>'Tax Invoice'!D102</f>
        <v>2</v>
      </c>
      <c r="C106" s="10" t="s">
        <v>771</v>
      </c>
      <c r="D106" s="10" t="s">
        <v>946</v>
      </c>
      <c r="E106" s="118" t="s">
        <v>761</v>
      </c>
      <c r="F106" s="141"/>
      <c r="G106" s="142"/>
      <c r="H106" s="11" t="s">
        <v>772</v>
      </c>
      <c r="I106" s="14">
        <f t="shared" si="2"/>
        <v>73.13</v>
      </c>
      <c r="J106" s="14">
        <v>73.13</v>
      </c>
      <c r="K106" s="109">
        <f t="shared" si="3"/>
        <v>146.26</v>
      </c>
      <c r="L106" s="115"/>
    </row>
    <row r="107" spans="1:12" ht="12.75" customHeight="1">
      <c r="A107" s="114"/>
      <c r="B107" s="107">
        <f>'Tax Invoice'!D103</f>
        <v>2</v>
      </c>
      <c r="C107" s="10" t="s">
        <v>777</v>
      </c>
      <c r="D107" s="10" t="s">
        <v>947</v>
      </c>
      <c r="E107" s="118" t="s">
        <v>733</v>
      </c>
      <c r="F107" s="141" t="s">
        <v>273</v>
      </c>
      <c r="G107" s="142"/>
      <c r="H107" s="11" t="s">
        <v>778</v>
      </c>
      <c r="I107" s="14">
        <f t="shared" si="2"/>
        <v>23.1</v>
      </c>
      <c r="J107" s="14">
        <v>23.1</v>
      </c>
      <c r="K107" s="109">
        <f t="shared" si="3"/>
        <v>46.2</v>
      </c>
      <c r="L107" s="115"/>
    </row>
    <row r="108" spans="1:12" ht="24" customHeight="1">
      <c r="A108" s="114"/>
      <c r="B108" s="107">
        <f>'Tax Invoice'!D104</f>
        <v>6</v>
      </c>
      <c r="C108" s="10" t="s">
        <v>779</v>
      </c>
      <c r="D108" s="10" t="s">
        <v>948</v>
      </c>
      <c r="E108" s="118" t="s">
        <v>722</v>
      </c>
      <c r="F108" s="141"/>
      <c r="G108" s="142"/>
      <c r="H108" s="11" t="s">
        <v>780</v>
      </c>
      <c r="I108" s="14">
        <f t="shared" si="2"/>
        <v>52.14</v>
      </c>
      <c r="J108" s="14">
        <v>52.14</v>
      </c>
      <c r="K108" s="109">
        <f t="shared" si="3"/>
        <v>312.84000000000003</v>
      </c>
      <c r="L108" s="115"/>
    </row>
    <row r="109" spans="1:12" ht="24" customHeight="1">
      <c r="A109" s="114"/>
      <c r="B109" s="107">
        <f>'Tax Invoice'!D105</f>
        <v>6</v>
      </c>
      <c r="C109" s="10" t="s">
        <v>779</v>
      </c>
      <c r="D109" s="10" t="s">
        <v>949</v>
      </c>
      <c r="E109" s="118" t="s">
        <v>731</v>
      </c>
      <c r="F109" s="141"/>
      <c r="G109" s="142"/>
      <c r="H109" s="11" t="s">
        <v>780</v>
      </c>
      <c r="I109" s="14">
        <f t="shared" si="2"/>
        <v>57.39</v>
      </c>
      <c r="J109" s="14">
        <v>57.39</v>
      </c>
      <c r="K109" s="109">
        <f t="shared" si="3"/>
        <v>344.34000000000003</v>
      </c>
      <c r="L109" s="115"/>
    </row>
    <row r="110" spans="1:12" ht="24" customHeight="1">
      <c r="A110" s="114"/>
      <c r="B110" s="107">
        <f>'Tax Invoice'!D106</f>
        <v>8</v>
      </c>
      <c r="C110" s="10" t="s">
        <v>781</v>
      </c>
      <c r="D110" s="10" t="s">
        <v>950</v>
      </c>
      <c r="E110" s="118" t="s">
        <v>727</v>
      </c>
      <c r="F110" s="141"/>
      <c r="G110" s="142"/>
      <c r="H110" s="11" t="s">
        <v>782</v>
      </c>
      <c r="I110" s="14">
        <f t="shared" si="2"/>
        <v>52.14</v>
      </c>
      <c r="J110" s="14">
        <v>52.14</v>
      </c>
      <c r="K110" s="109">
        <f t="shared" si="3"/>
        <v>417.12</v>
      </c>
      <c r="L110" s="115"/>
    </row>
    <row r="111" spans="1:12" ht="24" customHeight="1">
      <c r="A111" s="114"/>
      <c r="B111" s="107">
        <f>'Tax Invoice'!D107</f>
        <v>12</v>
      </c>
      <c r="C111" s="10" t="s">
        <v>781</v>
      </c>
      <c r="D111" s="10" t="s">
        <v>951</v>
      </c>
      <c r="E111" s="118" t="s">
        <v>728</v>
      </c>
      <c r="F111" s="141"/>
      <c r="G111" s="142"/>
      <c r="H111" s="11" t="s">
        <v>782</v>
      </c>
      <c r="I111" s="14">
        <f t="shared" si="2"/>
        <v>55.64</v>
      </c>
      <c r="J111" s="14">
        <v>55.64</v>
      </c>
      <c r="K111" s="109">
        <f t="shared" si="3"/>
        <v>667.68000000000006</v>
      </c>
      <c r="L111" s="115"/>
    </row>
    <row r="112" spans="1:12" ht="24" customHeight="1">
      <c r="A112" s="114"/>
      <c r="B112" s="107">
        <f>'Tax Invoice'!D108</f>
        <v>10</v>
      </c>
      <c r="C112" s="10" t="s">
        <v>781</v>
      </c>
      <c r="D112" s="10" t="s">
        <v>952</v>
      </c>
      <c r="E112" s="118" t="s">
        <v>731</v>
      </c>
      <c r="F112" s="141"/>
      <c r="G112" s="142"/>
      <c r="H112" s="11" t="s">
        <v>782</v>
      </c>
      <c r="I112" s="14">
        <f t="shared" si="2"/>
        <v>76.63</v>
      </c>
      <c r="J112" s="14">
        <v>76.63</v>
      </c>
      <c r="K112" s="109">
        <f t="shared" si="3"/>
        <v>766.3</v>
      </c>
      <c r="L112" s="115"/>
    </row>
    <row r="113" spans="1:12" ht="12.75" customHeight="1">
      <c r="A113" s="114"/>
      <c r="B113" s="107">
        <f>'Tax Invoice'!D109</f>
        <v>2</v>
      </c>
      <c r="C113" s="10" t="s">
        <v>783</v>
      </c>
      <c r="D113" s="10" t="s">
        <v>953</v>
      </c>
      <c r="E113" s="118" t="s">
        <v>727</v>
      </c>
      <c r="F113" s="141"/>
      <c r="G113" s="142"/>
      <c r="H113" s="11" t="s">
        <v>784</v>
      </c>
      <c r="I113" s="14">
        <f t="shared" si="2"/>
        <v>15.4</v>
      </c>
      <c r="J113" s="14">
        <v>15.4</v>
      </c>
      <c r="K113" s="109">
        <f t="shared" si="3"/>
        <v>30.8</v>
      </c>
      <c r="L113" s="115"/>
    </row>
    <row r="114" spans="1:12" ht="12.75" customHeight="1">
      <c r="A114" s="114"/>
      <c r="B114" s="107">
        <f>'Tax Invoice'!D110</f>
        <v>2</v>
      </c>
      <c r="C114" s="10" t="s">
        <v>783</v>
      </c>
      <c r="D114" s="10" t="s">
        <v>954</v>
      </c>
      <c r="E114" s="118" t="s">
        <v>728</v>
      </c>
      <c r="F114" s="141"/>
      <c r="G114" s="142"/>
      <c r="H114" s="11" t="s">
        <v>784</v>
      </c>
      <c r="I114" s="14">
        <f t="shared" si="2"/>
        <v>18.899999999999999</v>
      </c>
      <c r="J114" s="14">
        <v>18.899999999999999</v>
      </c>
      <c r="K114" s="109">
        <f t="shared" si="3"/>
        <v>37.799999999999997</v>
      </c>
      <c r="L114" s="115"/>
    </row>
    <row r="115" spans="1:12" ht="12.75" customHeight="1">
      <c r="A115" s="114"/>
      <c r="B115" s="107">
        <f>'Tax Invoice'!D111</f>
        <v>2</v>
      </c>
      <c r="C115" s="10" t="s">
        <v>783</v>
      </c>
      <c r="D115" s="10" t="s">
        <v>955</v>
      </c>
      <c r="E115" s="118" t="s">
        <v>717</v>
      </c>
      <c r="F115" s="141"/>
      <c r="G115" s="142"/>
      <c r="H115" s="11" t="s">
        <v>784</v>
      </c>
      <c r="I115" s="14">
        <f t="shared" si="2"/>
        <v>23.1</v>
      </c>
      <c r="J115" s="14">
        <v>23.1</v>
      </c>
      <c r="K115" s="109">
        <f t="shared" si="3"/>
        <v>46.2</v>
      </c>
      <c r="L115" s="115"/>
    </row>
    <row r="116" spans="1:12" ht="12.75" customHeight="1">
      <c r="A116" s="114"/>
      <c r="B116" s="107">
        <f>'Tax Invoice'!D112</f>
        <v>2</v>
      </c>
      <c r="C116" s="10" t="s">
        <v>783</v>
      </c>
      <c r="D116" s="10" t="s">
        <v>956</v>
      </c>
      <c r="E116" s="118" t="s">
        <v>733</v>
      </c>
      <c r="F116" s="141"/>
      <c r="G116" s="142"/>
      <c r="H116" s="11" t="s">
        <v>784</v>
      </c>
      <c r="I116" s="14">
        <f t="shared" si="2"/>
        <v>104.63</v>
      </c>
      <c r="J116" s="14">
        <v>104.63</v>
      </c>
      <c r="K116" s="109">
        <f t="shared" si="3"/>
        <v>209.26</v>
      </c>
      <c r="L116" s="115"/>
    </row>
    <row r="117" spans="1:12" ht="12.75" customHeight="1">
      <c r="A117" s="114"/>
      <c r="B117" s="107">
        <f>'Tax Invoice'!D113</f>
        <v>2</v>
      </c>
      <c r="C117" s="10" t="s">
        <v>785</v>
      </c>
      <c r="D117" s="10" t="s">
        <v>957</v>
      </c>
      <c r="E117" s="118" t="s">
        <v>722</v>
      </c>
      <c r="F117" s="141"/>
      <c r="G117" s="142"/>
      <c r="H117" s="11" t="s">
        <v>786</v>
      </c>
      <c r="I117" s="14">
        <f t="shared" si="2"/>
        <v>39.89</v>
      </c>
      <c r="J117" s="14">
        <v>39.89</v>
      </c>
      <c r="K117" s="109">
        <f t="shared" si="3"/>
        <v>79.78</v>
      </c>
      <c r="L117" s="115"/>
    </row>
    <row r="118" spans="1:12" ht="12.75" customHeight="1">
      <c r="A118" s="114"/>
      <c r="B118" s="107">
        <f>'Tax Invoice'!D114</f>
        <v>2</v>
      </c>
      <c r="C118" s="10" t="s">
        <v>787</v>
      </c>
      <c r="D118" s="10" t="s">
        <v>958</v>
      </c>
      <c r="E118" s="118" t="s">
        <v>788</v>
      </c>
      <c r="F118" s="141" t="s">
        <v>673</v>
      </c>
      <c r="G118" s="142"/>
      <c r="H118" s="11" t="s">
        <v>789</v>
      </c>
      <c r="I118" s="14">
        <f t="shared" si="2"/>
        <v>80.13</v>
      </c>
      <c r="J118" s="14">
        <v>80.13</v>
      </c>
      <c r="K118" s="109">
        <f t="shared" si="3"/>
        <v>160.26</v>
      </c>
      <c r="L118" s="115"/>
    </row>
    <row r="119" spans="1:12" ht="12.75" customHeight="1">
      <c r="A119" s="114"/>
      <c r="B119" s="107">
        <f>'Tax Invoice'!D115</f>
        <v>2</v>
      </c>
      <c r="C119" s="10" t="s">
        <v>787</v>
      </c>
      <c r="D119" s="10" t="s">
        <v>959</v>
      </c>
      <c r="E119" s="118" t="s">
        <v>725</v>
      </c>
      <c r="F119" s="141" t="s">
        <v>673</v>
      </c>
      <c r="G119" s="142"/>
      <c r="H119" s="11" t="s">
        <v>789</v>
      </c>
      <c r="I119" s="14">
        <f t="shared" si="2"/>
        <v>80.13</v>
      </c>
      <c r="J119" s="14">
        <v>80.13</v>
      </c>
      <c r="K119" s="109">
        <f t="shared" si="3"/>
        <v>160.26</v>
      </c>
      <c r="L119" s="115"/>
    </row>
    <row r="120" spans="1:12" ht="12.75" customHeight="1">
      <c r="A120" s="114"/>
      <c r="B120" s="107">
        <f>'Tax Invoice'!D116</f>
        <v>2</v>
      </c>
      <c r="C120" s="10" t="s">
        <v>787</v>
      </c>
      <c r="D120" s="10" t="s">
        <v>960</v>
      </c>
      <c r="E120" s="118" t="s">
        <v>721</v>
      </c>
      <c r="F120" s="141" t="s">
        <v>673</v>
      </c>
      <c r="G120" s="142"/>
      <c r="H120" s="11" t="s">
        <v>789</v>
      </c>
      <c r="I120" s="14">
        <f t="shared" si="2"/>
        <v>101.13</v>
      </c>
      <c r="J120" s="14">
        <v>101.13</v>
      </c>
      <c r="K120" s="109">
        <f t="shared" si="3"/>
        <v>202.26</v>
      </c>
      <c r="L120" s="115"/>
    </row>
    <row r="121" spans="1:12" ht="12.75" customHeight="1">
      <c r="A121" s="114"/>
      <c r="B121" s="107">
        <f>'Tax Invoice'!D117</f>
        <v>4</v>
      </c>
      <c r="C121" s="10" t="s">
        <v>787</v>
      </c>
      <c r="D121" s="10" t="s">
        <v>961</v>
      </c>
      <c r="E121" s="118" t="s">
        <v>731</v>
      </c>
      <c r="F121" s="141" t="s">
        <v>273</v>
      </c>
      <c r="G121" s="142"/>
      <c r="H121" s="11" t="s">
        <v>789</v>
      </c>
      <c r="I121" s="14">
        <f t="shared" si="2"/>
        <v>116.87</v>
      </c>
      <c r="J121" s="14">
        <v>116.87</v>
      </c>
      <c r="K121" s="109">
        <f t="shared" si="3"/>
        <v>467.48</v>
      </c>
      <c r="L121" s="115"/>
    </row>
    <row r="122" spans="1:12" ht="12.75" customHeight="1">
      <c r="A122" s="114"/>
      <c r="B122" s="107">
        <f>'Tax Invoice'!D118</f>
        <v>2</v>
      </c>
      <c r="C122" s="10" t="s">
        <v>787</v>
      </c>
      <c r="D122" s="10" t="s">
        <v>962</v>
      </c>
      <c r="E122" s="118" t="s">
        <v>735</v>
      </c>
      <c r="F122" s="141" t="s">
        <v>273</v>
      </c>
      <c r="G122" s="142"/>
      <c r="H122" s="11" t="s">
        <v>789</v>
      </c>
      <c r="I122" s="14">
        <f t="shared" si="2"/>
        <v>218.35</v>
      </c>
      <c r="J122" s="14">
        <v>218.35</v>
      </c>
      <c r="K122" s="109">
        <f t="shared" si="3"/>
        <v>436.7</v>
      </c>
      <c r="L122" s="115"/>
    </row>
    <row r="123" spans="1:12" ht="12.75" customHeight="1">
      <c r="A123" s="114"/>
      <c r="B123" s="107">
        <f>'Tax Invoice'!D119</f>
        <v>2</v>
      </c>
      <c r="C123" s="10" t="s">
        <v>787</v>
      </c>
      <c r="D123" s="10" t="s">
        <v>963</v>
      </c>
      <c r="E123" s="118" t="s">
        <v>790</v>
      </c>
      <c r="F123" s="141" t="s">
        <v>273</v>
      </c>
      <c r="G123" s="142"/>
      <c r="H123" s="11" t="s">
        <v>789</v>
      </c>
      <c r="I123" s="14">
        <f t="shared" si="2"/>
        <v>349.58</v>
      </c>
      <c r="J123" s="14">
        <v>349.58</v>
      </c>
      <c r="K123" s="109">
        <f t="shared" si="3"/>
        <v>699.16</v>
      </c>
      <c r="L123" s="115"/>
    </row>
    <row r="124" spans="1:12" ht="12.75" customHeight="1">
      <c r="A124" s="114"/>
      <c r="B124" s="107">
        <f>'Tax Invoice'!D120</f>
        <v>2</v>
      </c>
      <c r="C124" s="10" t="s">
        <v>787</v>
      </c>
      <c r="D124" s="10" t="s">
        <v>964</v>
      </c>
      <c r="E124" s="118" t="s">
        <v>774</v>
      </c>
      <c r="F124" s="141" t="s">
        <v>273</v>
      </c>
      <c r="G124" s="142"/>
      <c r="H124" s="11" t="s">
        <v>789</v>
      </c>
      <c r="I124" s="14">
        <f t="shared" si="2"/>
        <v>384.57</v>
      </c>
      <c r="J124" s="14">
        <v>384.57</v>
      </c>
      <c r="K124" s="109">
        <f t="shared" si="3"/>
        <v>769.14</v>
      </c>
      <c r="L124" s="115"/>
    </row>
    <row r="125" spans="1:12" ht="12.75" customHeight="1">
      <c r="A125" s="114"/>
      <c r="B125" s="107">
        <f>'Tax Invoice'!D121</f>
        <v>2</v>
      </c>
      <c r="C125" s="10" t="s">
        <v>787</v>
      </c>
      <c r="D125" s="10" t="s">
        <v>965</v>
      </c>
      <c r="E125" s="118" t="s">
        <v>791</v>
      </c>
      <c r="F125" s="141" t="s">
        <v>273</v>
      </c>
      <c r="G125" s="142"/>
      <c r="H125" s="11" t="s">
        <v>789</v>
      </c>
      <c r="I125" s="14">
        <f t="shared" si="2"/>
        <v>486.05</v>
      </c>
      <c r="J125" s="14">
        <v>486.05</v>
      </c>
      <c r="K125" s="109">
        <f t="shared" si="3"/>
        <v>972.1</v>
      </c>
      <c r="L125" s="115"/>
    </row>
    <row r="126" spans="1:12" ht="12.75" customHeight="1">
      <c r="A126" s="114"/>
      <c r="B126" s="107">
        <f>'Tax Invoice'!D122</f>
        <v>2</v>
      </c>
      <c r="C126" s="10" t="s">
        <v>787</v>
      </c>
      <c r="D126" s="10" t="s">
        <v>966</v>
      </c>
      <c r="E126" s="118" t="s">
        <v>775</v>
      </c>
      <c r="F126" s="141" t="s">
        <v>273</v>
      </c>
      <c r="G126" s="142"/>
      <c r="H126" s="11" t="s">
        <v>789</v>
      </c>
      <c r="I126" s="14">
        <f t="shared" si="2"/>
        <v>104.63</v>
      </c>
      <c r="J126" s="14">
        <v>104.63</v>
      </c>
      <c r="K126" s="109">
        <f t="shared" si="3"/>
        <v>209.26</v>
      </c>
      <c r="L126" s="115"/>
    </row>
    <row r="127" spans="1:12" ht="12.75" customHeight="1">
      <c r="A127" s="114"/>
      <c r="B127" s="107">
        <f>'Tax Invoice'!D123</f>
        <v>6</v>
      </c>
      <c r="C127" s="10" t="s">
        <v>787</v>
      </c>
      <c r="D127" s="10" t="s">
        <v>967</v>
      </c>
      <c r="E127" s="118" t="s">
        <v>776</v>
      </c>
      <c r="F127" s="141" t="s">
        <v>273</v>
      </c>
      <c r="G127" s="142"/>
      <c r="H127" s="11" t="s">
        <v>789</v>
      </c>
      <c r="I127" s="14">
        <f t="shared" si="2"/>
        <v>111.63</v>
      </c>
      <c r="J127" s="14">
        <v>111.63</v>
      </c>
      <c r="K127" s="109">
        <f t="shared" si="3"/>
        <v>669.78</v>
      </c>
      <c r="L127" s="115"/>
    </row>
    <row r="128" spans="1:12" ht="12.75" customHeight="1">
      <c r="A128" s="114"/>
      <c r="B128" s="107">
        <f>'Tax Invoice'!D124</f>
        <v>2</v>
      </c>
      <c r="C128" s="10" t="s">
        <v>787</v>
      </c>
      <c r="D128" s="10" t="s">
        <v>968</v>
      </c>
      <c r="E128" s="118" t="s">
        <v>761</v>
      </c>
      <c r="F128" s="141" t="s">
        <v>273</v>
      </c>
      <c r="G128" s="142"/>
      <c r="H128" s="11" t="s">
        <v>789</v>
      </c>
      <c r="I128" s="14">
        <f t="shared" si="2"/>
        <v>123.87</v>
      </c>
      <c r="J128" s="14">
        <v>123.87</v>
      </c>
      <c r="K128" s="109">
        <f t="shared" si="3"/>
        <v>247.74</v>
      </c>
      <c r="L128" s="115"/>
    </row>
    <row r="129" spans="1:12" ht="12.75" customHeight="1">
      <c r="A129" s="114"/>
      <c r="B129" s="107">
        <f>'Tax Invoice'!D125</f>
        <v>2</v>
      </c>
      <c r="C129" s="10" t="s">
        <v>787</v>
      </c>
      <c r="D129" s="10" t="s">
        <v>968</v>
      </c>
      <c r="E129" s="118" t="s">
        <v>761</v>
      </c>
      <c r="F129" s="141" t="s">
        <v>673</v>
      </c>
      <c r="G129" s="142"/>
      <c r="H129" s="11" t="s">
        <v>789</v>
      </c>
      <c r="I129" s="14">
        <f t="shared" si="2"/>
        <v>123.87</v>
      </c>
      <c r="J129" s="14">
        <v>123.87</v>
      </c>
      <c r="K129" s="109">
        <f t="shared" si="3"/>
        <v>247.74</v>
      </c>
      <c r="L129" s="115"/>
    </row>
    <row r="130" spans="1:12" ht="12.75" customHeight="1">
      <c r="A130" s="114"/>
      <c r="B130" s="107">
        <f>'Tax Invoice'!D126</f>
        <v>2</v>
      </c>
      <c r="C130" s="10" t="s">
        <v>787</v>
      </c>
      <c r="D130" s="10" t="s">
        <v>968</v>
      </c>
      <c r="E130" s="118" t="s">
        <v>761</v>
      </c>
      <c r="F130" s="141" t="s">
        <v>271</v>
      </c>
      <c r="G130" s="142"/>
      <c r="H130" s="11" t="s">
        <v>789</v>
      </c>
      <c r="I130" s="14">
        <f t="shared" si="2"/>
        <v>123.87</v>
      </c>
      <c r="J130" s="14">
        <v>123.87</v>
      </c>
      <c r="K130" s="109">
        <f t="shared" si="3"/>
        <v>247.74</v>
      </c>
      <c r="L130" s="115"/>
    </row>
    <row r="131" spans="1:12" ht="24" customHeight="1">
      <c r="A131" s="114"/>
      <c r="B131" s="107">
        <f>'Tax Invoice'!D127</f>
        <v>2</v>
      </c>
      <c r="C131" s="10" t="s">
        <v>792</v>
      </c>
      <c r="D131" s="10" t="s">
        <v>969</v>
      </c>
      <c r="E131" s="118" t="s">
        <v>723</v>
      </c>
      <c r="F131" s="141"/>
      <c r="G131" s="142"/>
      <c r="H131" s="11" t="s">
        <v>793</v>
      </c>
      <c r="I131" s="14">
        <f t="shared" si="2"/>
        <v>78.38</v>
      </c>
      <c r="J131" s="14">
        <v>78.38</v>
      </c>
      <c r="K131" s="109">
        <f t="shared" si="3"/>
        <v>156.76</v>
      </c>
      <c r="L131" s="115"/>
    </row>
    <row r="132" spans="1:12" ht="12.75" customHeight="1">
      <c r="A132" s="114"/>
      <c r="B132" s="107">
        <f>'Tax Invoice'!D128</f>
        <v>4</v>
      </c>
      <c r="C132" s="10" t="s">
        <v>794</v>
      </c>
      <c r="D132" s="10" t="s">
        <v>970</v>
      </c>
      <c r="E132" s="118" t="s">
        <v>717</v>
      </c>
      <c r="F132" s="141" t="s">
        <v>273</v>
      </c>
      <c r="G132" s="142"/>
      <c r="H132" s="11" t="s">
        <v>778</v>
      </c>
      <c r="I132" s="14">
        <f t="shared" si="2"/>
        <v>13.3</v>
      </c>
      <c r="J132" s="14">
        <v>13.3</v>
      </c>
      <c r="K132" s="109">
        <f t="shared" si="3"/>
        <v>53.2</v>
      </c>
      <c r="L132" s="115"/>
    </row>
    <row r="133" spans="1:12" ht="12.75" customHeight="1">
      <c r="A133" s="114"/>
      <c r="B133" s="107">
        <f>'Tax Invoice'!D129</f>
        <v>2</v>
      </c>
      <c r="C133" s="10" t="s">
        <v>794</v>
      </c>
      <c r="D133" s="10" t="s">
        <v>971</v>
      </c>
      <c r="E133" s="118" t="s">
        <v>721</v>
      </c>
      <c r="F133" s="141" t="s">
        <v>273</v>
      </c>
      <c r="G133" s="142"/>
      <c r="H133" s="11" t="s">
        <v>778</v>
      </c>
      <c r="I133" s="14">
        <f t="shared" si="2"/>
        <v>14.7</v>
      </c>
      <c r="J133" s="14">
        <v>14.7</v>
      </c>
      <c r="K133" s="109">
        <f t="shared" si="3"/>
        <v>29.4</v>
      </c>
      <c r="L133" s="115"/>
    </row>
    <row r="134" spans="1:12" ht="12.75" customHeight="1">
      <c r="A134" s="114"/>
      <c r="B134" s="107">
        <f>'Tax Invoice'!D130</f>
        <v>2</v>
      </c>
      <c r="C134" s="10" t="s">
        <v>794</v>
      </c>
      <c r="D134" s="10" t="s">
        <v>972</v>
      </c>
      <c r="E134" s="118" t="s">
        <v>722</v>
      </c>
      <c r="F134" s="141" t="s">
        <v>273</v>
      </c>
      <c r="G134" s="142"/>
      <c r="H134" s="11" t="s">
        <v>778</v>
      </c>
      <c r="I134" s="14">
        <f t="shared" si="2"/>
        <v>16.8</v>
      </c>
      <c r="J134" s="14">
        <v>16.8</v>
      </c>
      <c r="K134" s="109">
        <f t="shared" si="3"/>
        <v>33.6</v>
      </c>
      <c r="L134" s="115"/>
    </row>
    <row r="135" spans="1:12" ht="12.75" customHeight="1">
      <c r="A135" s="114"/>
      <c r="B135" s="107">
        <f>'Tax Invoice'!D131</f>
        <v>2</v>
      </c>
      <c r="C135" s="10" t="s">
        <v>794</v>
      </c>
      <c r="D135" s="10" t="s">
        <v>973</v>
      </c>
      <c r="E135" s="118" t="s">
        <v>731</v>
      </c>
      <c r="F135" s="141" t="s">
        <v>273</v>
      </c>
      <c r="G135" s="142"/>
      <c r="H135" s="11" t="s">
        <v>778</v>
      </c>
      <c r="I135" s="14">
        <f t="shared" si="2"/>
        <v>18.2</v>
      </c>
      <c r="J135" s="14">
        <v>18.2</v>
      </c>
      <c r="K135" s="109">
        <f t="shared" si="3"/>
        <v>36.4</v>
      </c>
      <c r="L135" s="115"/>
    </row>
    <row r="136" spans="1:12" ht="12.75" customHeight="1">
      <c r="A136" s="114"/>
      <c r="B136" s="107">
        <f>'Tax Invoice'!D132</f>
        <v>2</v>
      </c>
      <c r="C136" s="10" t="s">
        <v>794</v>
      </c>
      <c r="D136" s="10" t="s">
        <v>974</v>
      </c>
      <c r="E136" s="118" t="s">
        <v>732</v>
      </c>
      <c r="F136" s="141" t="s">
        <v>273</v>
      </c>
      <c r="G136" s="142"/>
      <c r="H136" s="11" t="s">
        <v>778</v>
      </c>
      <c r="I136" s="14">
        <f t="shared" si="2"/>
        <v>21.7</v>
      </c>
      <c r="J136" s="14">
        <v>21.7</v>
      </c>
      <c r="K136" s="109">
        <f t="shared" si="3"/>
        <v>43.4</v>
      </c>
      <c r="L136" s="115"/>
    </row>
    <row r="137" spans="1:12" ht="12.75" customHeight="1">
      <c r="A137" s="114"/>
      <c r="B137" s="107">
        <f>'Tax Invoice'!D133</f>
        <v>14</v>
      </c>
      <c r="C137" s="10" t="s">
        <v>794</v>
      </c>
      <c r="D137" s="10" t="s">
        <v>975</v>
      </c>
      <c r="E137" s="118" t="s">
        <v>751</v>
      </c>
      <c r="F137" s="141" t="s">
        <v>273</v>
      </c>
      <c r="G137" s="142"/>
      <c r="H137" s="11" t="s">
        <v>778</v>
      </c>
      <c r="I137" s="14">
        <f t="shared" si="2"/>
        <v>27.64</v>
      </c>
      <c r="J137" s="14">
        <v>27.64</v>
      </c>
      <c r="K137" s="109">
        <f t="shared" si="3"/>
        <v>386.96000000000004</v>
      </c>
      <c r="L137" s="115"/>
    </row>
    <row r="138" spans="1:12" ht="36" customHeight="1">
      <c r="A138" s="114"/>
      <c r="B138" s="107">
        <f>'Tax Invoice'!D134</f>
        <v>2</v>
      </c>
      <c r="C138" s="10" t="s">
        <v>795</v>
      </c>
      <c r="D138" s="10" t="s">
        <v>976</v>
      </c>
      <c r="E138" s="118" t="s">
        <v>717</v>
      </c>
      <c r="F138" s="141" t="s">
        <v>107</v>
      </c>
      <c r="G138" s="142"/>
      <c r="H138" s="11" t="s">
        <v>796</v>
      </c>
      <c r="I138" s="14">
        <f t="shared" si="2"/>
        <v>114.08</v>
      </c>
      <c r="J138" s="14">
        <v>114.08</v>
      </c>
      <c r="K138" s="109">
        <f t="shared" si="3"/>
        <v>228.16</v>
      </c>
      <c r="L138" s="115"/>
    </row>
    <row r="139" spans="1:12" ht="24" customHeight="1">
      <c r="A139" s="114"/>
      <c r="B139" s="107">
        <f>'Tax Invoice'!D135</f>
        <v>16</v>
      </c>
      <c r="C139" s="10" t="s">
        <v>797</v>
      </c>
      <c r="D139" s="10" t="s">
        <v>977</v>
      </c>
      <c r="E139" s="118" t="s">
        <v>733</v>
      </c>
      <c r="F139" s="141"/>
      <c r="G139" s="142"/>
      <c r="H139" s="11" t="s">
        <v>798</v>
      </c>
      <c r="I139" s="14">
        <f t="shared" si="2"/>
        <v>92.38</v>
      </c>
      <c r="J139" s="14">
        <v>92.38</v>
      </c>
      <c r="K139" s="109">
        <f t="shared" si="3"/>
        <v>1478.08</v>
      </c>
      <c r="L139" s="121"/>
    </row>
    <row r="140" spans="1:12" ht="24" customHeight="1">
      <c r="A140" s="114"/>
      <c r="B140" s="107">
        <f>'Tax Invoice'!D136</f>
        <v>2</v>
      </c>
      <c r="C140" s="10" t="s">
        <v>797</v>
      </c>
      <c r="D140" s="10" t="s">
        <v>978</v>
      </c>
      <c r="E140" s="118" t="s">
        <v>746</v>
      </c>
      <c r="F140" s="141"/>
      <c r="G140" s="142"/>
      <c r="H140" s="11" t="s">
        <v>798</v>
      </c>
      <c r="I140" s="14">
        <f t="shared" si="2"/>
        <v>99.38</v>
      </c>
      <c r="J140" s="14">
        <v>99.38</v>
      </c>
      <c r="K140" s="109">
        <f t="shared" si="3"/>
        <v>198.76</v>
      </c>
      <c r="L140" s="115"/>
    </row>
    <row r="141" spans="1:12" ht="24" customHeight="1">
      <c r="A141" s="114"/>
      <c r="B141" s="107">
        <f>'Tax Invoice'!D137</f>
        <v>2</v>
      </c>
      <c r="C141" s="10" t="s">
        <v>797</v>
      </c>
      <c r="D141" s="10" t="s">
        <v>979</v>
      </c>
      <c r="E141" s="118" t="s">
        <v>751</v>
      </c>
      <c r="F141" s="141"/>
      <c r="G141" s="142"/>
      <c r="H141" s="11" t="s">
        <v>798</v>
      </c>
      <c r="I141" s="14">
        <f t="shared" si="2"/>
        <v>116.87</v>
      </c>
      <c r="J141" s="14">
        <v>116.87</v>
      </c>
      <c r="K141" s="109">
        <f t="shared" si="3"/>
        <v>233.74</v>
      </c>
      <c r="L141" s="115"/>
    </row>
    <row r="142" spans="1:12" ht="24" customHeight="1">
      <c r="A142" s="114"/>
      <c r="B142" s="107">
        <f>'Tax Invoice'!D138</f>
        <v>2</v>
      </c>
      <c r="C142" s="10" t="s">
        <v>799</v>
      </c>
      <c r="D142" s="10" t="s">
        <v>980</v>
      </c>
      <c r="E142" s="118" t="s">
        <v>717</v>
      </c>
      <c r="F142" s="141" t="s">
        <v>720</v>
      </c>
      <c r="G142" s="142"/>
      <c r="H142" s="11" t="s">
        <v>800</v>
      </c>
      <c r="I142" s="14">
        <f t="shared" si="2"/>
        <v>15.05</v>
      </c>
      <c r="J142" s="14">
        <v>15.05</v>
      </c>
      <c r="K142" s="109">
        <f t="shared" si="3"/>
        <v>30.1</v>
      </c>
      <c r="L142" s="115"/>
    </row>
    <row r="143" spans="1:12" ht="12.75" customHeight="1">
      <c r="A143" s="114"/>
      <c r="B143" s="107">
        <f>'Tax Invoice'!D139</f>
        <v>2</v>
      </c>
      <c r="C143" s="10" t="s">
        <v>801</v>
      </c>
      <c r="D143" s="10" t="s">
        <v>981</v>
      </c>
      <c r="E143" s="118" t="s">
        <v>298</v>
      </c>
      <c r="F143" s="141"/>
      <c r="G143" s="142"/>
      <c r="H143" s="11" t="s">
        <v>802</v>
      </c>
      <c r="I143" s="14">
        <f t="shared" si="2"/>
        <v>13.65</v>
      </c>
      <c r="J143" s="14">
        <v>13.65</v>
      </c>
      <c r="K143" s="109">
        <f t="shared" si="3"/>
        <v>27.3</v>
      </c>
      <c r="L143" s="115"/>
    </row>
    <row r="144" spans="1:12" ht="12.75" customHeight="1">
      <c r="A144" s="114"/>
      <c r="B144" s="107">
        <f>'Tax Invoice'!D140</f>
        <v>2</v>
      </c>
      <c r="C144" s="10" t="s">
        <v>803</v>
      </c>
      <c r="D144" s="10" t="s">
        <v>982</v>
      </c>
      <c r="E144" s="118" t="s">
        <v>722</v>
      </c>
      <c r="F144" s="141"/>
      <c r="G144" s="142"/>
      <c r="H144" s="11" t="s">
        <v>804</v>
      </c>
      <c r="I144" s="14">
        <f t="shared" si="2"/>
        <v>66.14</v>
      </c>
      <c r="J144" s="14">
        <v>66.14</v>
      </c>
      <c r="K144" s="109">
        <f t="shared" si="3"/>
        <v>132.28</v>
      </c>
      <c r="L144" s="115"/>
    </row>
    <row r="145" spans="1:12" ht="12.75" customHeight="1">
      <c r="A145" s="114"/>
      <c r="B145" s="107">
        <f>'Tax Invoice'!D141</f>
        <v>2</v>
      </c>
      <c r="C145" s="10" t="s">
        <v>805</v>
      </c>
      <c r="D145" s="10" t="s">
        <v>983</v>
      </c>
      <c r="E145" s="118" t="s">
        <v>717</v>
      </c>
      <c r="F145" s="141"/>
      <c r="G145" s="142"/>
      <c r="H145" s="11" t="s">
        <v>806</v>
      </c>
      <c r="I145" s="14">
        <f t="shared" si="2"/>
        <v>59.14</v>
      </c>
      <c r="J145" s="14">
        <v>59.14</v>
      </c>
      <c r="K145" s="109">
        <f t="shared" si="3"/>
        <v>118.28</v>
      </c>
      <c r="L145" s="115"/>
    </row>
    <row r="146" spans="1:12" ht="12.75" customHeight="1">
      <c r="A146" s="114"/>
      <c r="B146" s="107">
        <f>'Tax Invoice'!D142</f>
        <v>8</v>
      </c>
      <c r="C146" s="10" t="s">
        <v>805</v>
      </c>
      <c r="D146" s="10" t="s">
        <v>984</v>
      </c>
      <c r="E146" s="118" t="s">
        <v>721</v>
      </c>
      <c r="F146" s="141"/>
      <c r="G146" s="142"/>
      <c r="H146" s="11" t="s">
        <v>806</v>
      </c>
      <c r="I146" s="14">
        <f t="shared" si="2"/>
        <v>62.64</v>
      </c>
      <c r="J146" s="14">
        <v>62.64</v>
      </c>
      <c r="K146" s="109">
        <f t="shared" si="3"/>
        <v>501.12</v>
      </c>
      <c r="L146" s="115"/>
    </row>
    <row r="147" spans="1:12" ht="12.75" customHeight="1">
      <c r="A147" s="114"/>
      <c r="B147" s="107">
        <f>'Tax Invoice'!D143</f>
        <v>2</v>
      </c>
      <c r="C147" s="10" t="s">
        <v>805</v>
      </c>
      <c r="D147" s="10" t="s">
        <v>985</v>
      </c>
      <c r="E147" s="118" t="s">
        <v>731</v>
      </c>
      <c r="F147" s="141"/>
      <c r="G147" s="142"/>
      <c r="H147" s="11" t="s">
        <v>806</v>
      </c>
      <c r="I147" s="14">
        <f t="shared" si="2"/>
        <v>69.64</v>
      </c>
      <c r="J147" s="14">
        <v>69.64</v>
      </c>
      <c r="K147" s="109">
        <f t="shared" si="3"/>
        <v>139.28</v>
      </c>
      <c r="L147" s="115"/>
    </row>
    <row r="148" spans="1:12" ht="12.75" customHeight="1">
      <c r="A148" s="114"/>
      <c r="B148" s="107">
        <f>'Tax Invoice'!D144</f>
        <v>4</v>
      </c>
      <c r="C148" s="10" t="s">
        <v>807</v>
      </c>
      <c r="D148" s="10" t="s">
        <v>986</v>
      </c>
      <c r="E148" s="118" t="s">
        <v>298</v>
      </c>
      <c r="F148" s="141" t="s">
        <v>273</v>
      </c>
      <c r="G148" s="142"/>
      <c r="H148" s="11" t="s">
        <v>808</v>
      </c>
      <c r="I148" s="14">
        <f t="shared" si="2"/>
        <v>22.4</v>
      </c>
      <c r="J148" s="14">
        <v>22.4</v>
      </c>
      <c r="K148" s="109">
        <f t="shared" si="3"/>
        <v>89.6</v>
      </c>
      <c r="L148" s="115"/>
    </row>
    <row r="149" spans="1:12" ht="12.75" customHeight="1">
      <c r="A149" s="114"/>
      <c r="B149" s="107">
        <f>'Tax Invoice'!D145</f>
        <v>2</v>
      </c>
      <c r="C149" s="10" t="s">
        <v>807</v>
      </c>
      <c r="D149" s="10" t="s">
        <v>987</v>
      </c>
      <c r="E149" s="118" t="s">
        <v>314</v>
      </c>
      <c r="F149" s="141" t="s">
        <v>673</v>
      </c>
      <c r="G149" s="142"/>
      <c r="H149" s="11" t="s">
        <v>808</v>
      </c>
      <c r="I149" s="14">
        <f t="shared" si="2"/>
        <v>25.89</v>
      </c>
      <c r="J149" s="14">
        <v>25.89</v>
      </c>
      <c r="K149" s="109">
        <f t="shared" si="3"/>
        <v>51.78</v>
      </c>
      <c r="L149" s="115"/>
    </row>
    <row r="150" spans="1:12" ht="12.75" customHeight="1">
      <c r="A150" s="114"/>
      <c r="B150" s="107">
        <f>'Tax Invoice'!D146</f>
        <v>2</v>
      </c>
      <c r="C150" s="10" t="s">
        <v>807</v>
      </c>
      <c r="D150" s="10" t="s">
        <v>988</v>
      </c>
      <c r="E150" s="118" t="s">
        <v>701</v>
      </c>
      <c r="F150" s="141" t="s">
        <v>273</v>
      </c>
      <c r="G150" s="142"/>
      <c r="H150" s="11" t="s">
        <v>808</v>
      </c>
      <c r="I150" s="14">
        <f t="shared" ref="I150:I213" si="4">ROUNDUP(J150*$N$1,2)</f>
        <v>27.64</v>
      </c>
      <c r="J150" s="14">
        <v>27.64</v>
      </c>
      <c r="K150" s="109">
        <f t="shared" ref="K150:K213" si="5">I150*B150</f>
        <v>55.28</v>
      </c>
      <c r="L150" s="115"/>
    </row>
    <row r="151" spans="1:12" ht="12.75" customHeight="1">
      <c r="A151" s="114"/>
      <c r="B151" s="107">
        <f>'Tax Invoice'!D147</f>
        <v>4</v>
      </c>
      <c r="C151" s="10" t="s">
        <v>807</v>
      </c>
      <c r="D151" s="10" t="s">
        <v>988</v>
      </c>
      <c r="E151" s="118" t="s">
        <v>701</v>
      </c>
      <c r="F151" s="141" t="s">
        <v>673</v>
      </c>
      <c r="G151" s="142"/>
      <c r="H151" s="11" t="s">
        <v>808</v>
      </c>
      <c r="I151" s="14">
        <f t="shared" si="4"/>
        <v>27.64</v>
      </c>
      <c r="J151" s="14">
        <v>27.64</v>
      </c>
      <c r="K151" s="109">
        <f t="shared" si="5"/>
        <v>110.56</v>
      </c>
      <c r="L151" s="115"/>
    </row>
    <row r="152" spans="1:12" ht="12.75" customHeight="1">
      <c r="A152" s="114"/>
      <c r="B152" s="107">
        <f>'Tax Invoice'!D148</f>
        <v>2</v>
      </c>
      <c r="C152" s="10" t="s">
        <v>809</v>
      </c>
      <c r="D152" s="10" t="s">
        <v>809</v>
      </c>
      <c r="E152" s="118" t="s">
        <v>294</v>
      </c>
      <c r="F152" s="141" t="s">
        <v>730</v>
      </c>
      <c r="G152" s="142"/>
      <c r="H152" s="11" t="s">
        <v>810</v>
      </c>
      <c r="I152" s="14">
        <f t="shared" si="4"/>
        <v>11.9</v>
      </c>
      <c r="J152" s="14">
        <v>11.9</v>
      </c>
      <c r="K152" s="109">
        <f t="shared" si="5"/>
        <v>23.8</v>
      </c>
      <c r="L152" s="115"/>
    </row>
    <row r="153" spans="1:12" ht="12.75" customHeight="1">
      <c r="A153" s="114"/>
      <c r="B153" s="107">
        <f>'Tax Invoice'!D149</f>
        <v>4</v>
      </c>
      <c r="C153" s="10" t="s">
        <v>811</v>
      </c>
      <c r="D153" s="10" t="s">
        <v>811</v>
      </c>
      <c r="E153" s="118" t="s">
        <v>294</v>
      </c>
      <c r="F153" s="141" t="s">
        <v>273</v>
      </c>
      <c r="G153" s="142"/>
      <c r="H153" s="11" t="s">
        <v>812</v>
      </c>
      <c r="I153" s="14">
        <f t="shared" si="4"/>
        <v>11.9</v>
      </c>
      <c r="J153" s="14">
        <v>11.9</v>
      </c>
      <c r="K153" s="109">
        <f t="shared" si="5"/>
        <v>47.6</v>
      </c>
      <c r="L153" s="115"/>
    </row>
    <row r="154" spans="1:12" ht="12.75" customHeight="1">
      <c r="A154" s="114"/>
      <c r="B154" s="107">
        <f>'Tax Invoice'!D150</f>
        <v>2</v>
      </c>
      <c r="C154" s="10" t="s">
        <v>811</v>
      </c>
      <c r="D154" s="10" t="s">
        <v>811</v>
      </c>
      <c r="E154" s="118" t="s">
        <v>294</v>
      </c>
      <c r="F154" s="141" t="s">
        <v>583</v>
      </c>
      <c r="G154" s="142"/>
      <c r="H154" s="11" t="s">
        <v>812</v>
      </c>
      <c r="I154" s="14">
        <f t="shared" si="4"/>
        <v>11.9</v>
      </c>
      <c r="J154" s="14">
        <v>11.9</v>
      </c>
      <c r="K154" s="109">
        <f t="shared" si="5"/>
        <v>23.8</v>
      </c>
      <c r="L154" s="115"/>
    </row>
    <row r="155" spans="1:12" ht="12.75" customHeight="1">
      <c r="A155" s="114"/>
      <c r="B155" s="107">
        <f>'Tax Invoice'!D151</f>
        <v>2</v>
      </c>
      <c r="C155" s="10" t="s">
        <v>811</v>
      </c>
      <c r="D155" s="10" t="s">
        <v>811</v>
      </c>
      <c r="E155" s="118" t="s">
        <v>294</v>
      </c>
      <c r="F155" s="141" t="s">
        <v>484</v>
      </c>
      <c r="G155" s="142"/>
      <c r="H155" s="11" t="s">
        <v>812</v>
      </c>
      <c r="I155" s="14">
        <f t="shared" si="4"/>
        <v>11.9</v>
      </c>
      <c r="J155" s="14">
        <v>11.9</v>
      </c>
      <c r="K155" s="109">
        <f t="shared" si="5"/>
        <v>23.8</v>
      </c>
      <c r="L155" s="115"/>
    </row>
    <row r="156" spans="1:12" ht="12.75" customHeight="1">
      <c r="A156" s="114"/>
      <c r="B156" s="107">
        <f>'Tax Invoice'!D152</f>
        <v>4</v>
      </c>
      <c r="C156" s="10" t="s">
        <v>811</v>
      </c>
      <c r="D156" s="10" t="s">
        <v>811</v>
      </c>
      <c r="E156" s="118" t="s">
        <v>294</v>
      </c>
      <c r="F156" s="141" t="s">
        <v>718</v>
      </c>
      <c r="G156" s="142"/>
      <c r="H156" s="11" t="s">
        <v>812</v>
      </c>
      <c r="I156" s="14">
        <f t="shared" si="4"/>
        <v>11.9</v>
      </c>
      <c r="J156" s="14">
        <v>11.9</v>
      </c>
      <c r="K156" s="109">
        <f t="shared" si="5"/>
        <v>47.6</v>
      </c>
      <c r="L156" s="115"/>
    </row>
    <row r="157" spans="1:12" ht="12.75" customHeight="1">
      <c r="A157" s="114"/>
      <c r="B157" s="107">
        <f>'Tax Invoice'!D153</f>
        <v>2</v>
      </c>
      <c r="C157" s="10" t="s">
        <v>811</v>
      </c>
      <c r="D157" s="10" t="s">
        <v>811</v>
      </c>
      <c r="E157" s="118" t="s">
        <v>294</v>
      </c>
      <c r="F157" s="141" t="s">
        <v>720</v>
      </c>
      <c r="G157" s="142"/>
      <c r="H157" s="11" t="s">
        <v>812</v>
      </c>
      <c r="I157" s="14">
        <f t="shared" si="4"/>
        <v>11.9</v>
      </c>
      <c r="J157" s="14">
        <v>11.9</v>
      </c>
      <c r="K157" s="109">
        <f t="shared" si="5"/>
        <v>23.8</v>
      </c>
      <c r="L157" s="115"/>
    </row>
    <row r="158" spans="1:12" ht="12.75" customHeight="1">
      <c r="A158" s="114"/>
      <c r="B158" s="107">
        <f>'Tax Invoice'!D154</f>
        <v>2</v>
      </c>
      <c r="C158" s="10" t="s">
        <v>813</v>
      </c>
      <c r="D158" s="10" t="s">
        <v>989</v>
      </c>
      <c r="E158" s="118" t="s">
        <v>788</v>
      </c>
      <c r="F158" s="141"/>
      <c r="G158" s="142"/>
      <c r="H158" s="11" t="s">
        <v>814</v>
      </c>
      <c r="I158" s="14">
        <f t="shared" si="4"/>
        <v>25.89</v>
      </c>
      <c r="J158" s="14">
        <v>25.89</v>
      </c>
      <c r="K158" s="109">
        <f t="shared" si="5"/>
        <v>51.78</v>
      </c>
      <c r="L158" s="115"/>
    </row>
    <row r="159" spans="1:12" ht="12.75" customHeight="1">
      <c r="A159" s="114"/>
      <c r="B159" s="107">
        <f>'Tax Invoice'!D155</f>
        <v>2</v>
      </c>
      <c r="C159" s="10" t="s">
        <v>813</v>
      </c>
      <c r="D159" s="10" t="s">
        <v>990</v>
      </c>
      <c r="E159" s="118" t="s">
        <v>725</v>
      </c>
      <c r="F159" s="141"/>
      <c r="G159" s="142"/>
      <c r="H159" s="11" t="s">
        <v>814</v>
      </c>
      <c r="I159" s="14">
        <f t="shared" si="4"/>
        <v>29.39</v>
      </c>
      <c r="J159" s="14">
        <v>29.39</v>
      </c>
      <c r="K159" s="109">
        <f t="shared" si="5"/>
        <v>58.78</v>
      </c>
      <c r="L159" s="115"/>
    </row>
    <row r="160" spans="1:12" ht="36" customHeight="1">
      <c r="A160" s="114"/>
      <c r="B160" s="107">
        <f>'Tax Invoice'!D156</f>
        <v>2</v>
      </c>
      <c r="C160" s="10" t="s">
        <v>815</v>
      </c>
      <c r="D160" s="10" t="s">
        <v>991</v>
      </c>
      <c r="E160" s="118" t="s">
        <v>816</v>
      </c>
      <c r="F160" s="141" t="s">
        <v>718</v>
      </c>
      <c r="G160" s="142"/>
      <c r="H160" s="11" t="s">
        <v>817</v>
      </c>
      <c r="I160" s="14">
        <f t="shared" si="4"/>
        <v>14.7</v>
      </c>
      <c r="J160" s="14">
        <v>14.7</v>
      </c>
      <c r="K160" s="109">
        <f t="shared" si="5"/>
        <v>29.4</v>
      </c>
      <c r="L160" s="115"/>
    </row>
    <row r="161" spans="1:12" ht="36" customHeight="1">
      <c r="A161" s="114"/>
      <c r="B161" s="107">
        <f>'Tax Invoice'!D157</f>
        <v>2</v>
      </c>
      <c r="C161" s="10" t="s">
        <v>815</v>
      </c>
      <c r="D161" s="10" t="s">
        <v>991</v>
      </c>
      <c r="E161" s="118" t="s">
        <v>816</v>
      </c>
      <c r="F161" s="141" t="s">
        <v>729</v>
      </c>
      <c r="G161" s="142"/>
      <c r="H161" s="11" t="s">
        <v>817</v>
      </c>
      <c r="I161" s="14">
        <f t="shared" si="4"/>
        <v>14.7</v>
      </c>
      <c r="J161" s="14">
        <v>14.7</v>
      </c>
      <c r="K161" s="109">
        <f t="shared" si="5"/>
        <v>29.4</v>
      </c>
      <c r="L161" s="115"/>
    </row>
    <row r="162" spans="1:12" ht="36" customHeight="1">
      <c r="A162" s="114"/>
      <c r="B162" s="107">
        <f>'Tax Invoice'!D158</f>
        <v>2</v>
      </c>
      <c r="C162" s="10" t="s">
        <v>815</v>
      </c>
      <c r="D162" s="10" t="s">
        <v>992</v>
      </c>
      <c r="E162" s="118" t="s">
        <v>818</v>
      </c>
      <c r="F162" s="141" t="s">
        <v>720</v>
      </c>
      <c r="G162" s="142"/>
      <c r="H162" s="11" t="s">
        <v>817</v>
      </c>
      <c r="I162" s="14">
        <f t="shared" si="4"/>
        <v>13.65</v>
      </c>
      <c r="J162" s="14">
        <v>13.65</v>
      </c>
      <c r="K162" s="109">
        <f t="shared" si="5"/>
        <v>27.3</v>
      </c>
      <c r="L162" s="115"/>
    </row>
    <row r="163" spans="1:12" ht="36" customHeight="1">
      <c r="A163" s="114"/>
      <c r="B163" s="107">
        <f>'Tax Invoice'!D159</f>
        <v>2</v>
      </c>
      <c r="C163" s="10" t="s">
        <v>815</v>
      </c>
      <c r="D163" s="10" t="s">
        <v>993</v>
      </c>
      <c r="E163" s="118" t="s">
        <v>819</v>
      </c>
      <c r="F163" s="141" t="s">
        <v>720</v>
      </c>
      <c r="G163" s="142"/>
      <c r="H163" s="11" t="s">
        <v>817</v>
      </c>
      <c r="I163" s="14">
        <f t="shared" si="4"/>
        <v>20.3</v>
      </c>
      <c r="J163" s="14">
        <v>20.3</v>
      </c>
      <c r="K163" s="109">
        <f t="shared" si="5"/>
        <v>40.6</v>
      </c>
      <c r="L163" s="115"/>
    </row>
    <row r="164" spans="1:12" ht="36" customHeight="1">
      <c r="A164" s="114"/>
      <c r="B164" s="107">
        <f>'Tax Invoice'!D160</f>
        <v>2</v>
      </c>
      <c r="C164" s="10" t="s">
        <v>815</v>
      </c>
      <c r="D164" s="10" t="s">
        <v>993</v>
      </c>
      <c r="E164" s="118" t="s">
        <v>819</v>
      </c>
      <c r="F164" s="141" t="s">
        <v>729</v>
      </c>
      <c r="G164" s="142"/>
      <c r="H164" s="11" t="s">
        <v>817</v>
      </c>
      <c r="I164" s="14">
        <f t="shared" si="4"/>
        <v>20.3</v>
      </c>
      <c r="J164" s="14">
        <v>20.3</v>
      </c>
      <c r="K164" s="109">
        <f t="shared" si="5"/>
        <v>40.6</v>
      </c>
      <c r="L164" s="115"/>
    </row>
    <row r="165" spans="1:12" ht="24" customHeight="1">
      <c r="A165" s="114"/>
      <c r="B165" s="107">
        <f>'Tax Invoice'!D161</f>
        <v>2</v>
      </c>
      <c r="C165" s="10" t="s">
        <v>820</v>
      </c>
      <c r="D165" s="10" t="s">
        <v>994</v>
      </c>
      <c r="E165" s="118" t="s">
        <v>731</v>
      </c>
      <c r="F165" s="141"/>
      <c r="G165" s="142"/>
      <c r="H165" s="11" t="s">
        <v>821</v>
      </c>
      <c r="I165" s="14">
        <f t="shared" si="4"/>
        <v>64.39</v>
      </c>
      <c r="J165" s="14">
        <v>64.39</v>
      </c>
      <c r="K165" s="109">
        <f t="shared" si="5"/>
        <v>128.78</v>
      </c>
      <c r="L165" s="115"/>
    </row>
    <row r="166" spans="1:12" ht="12.75" customHeight="1">
      <c r="A166" s="114"/>
      <c r="B166" s="107">
        <f>'Tax Invoice'!D162</f>
        <v>2</v>
      </c>
      <c r="C166" s="10" t="s">
        <v>822</v>
      </c>
      <c r="D166" s="10" t="s">
        <v>995</v>
      </c>
      <c r="E166" s="118" t="s">
        <v>731</v>
      </c>
      <c r="F166" s="141"/>
      <c r="G166" s="142"/>
      <c r="H166" s="11" t="s">
        <v>823</v>
      </c>
      <c r="I166" s="14">
        <f t="shared" si="4"/>
        <v>41.64</v>
      </c>
      <c r="J166" s="14">
        <v>41.64</v>
      </c>
      <c r="K166" s="109">
        <f t="shared" si="5"/>
        <v>83.28</v>
      </c>
      <c r="L166" s="115"/>
    </row>
    <row r="167" spans="1:12" ht="12.75" customHeight="1">
      <c r="A167" s="114"/>
      <c r="B167" s="107">
        <f>'Tax Invoice'!D163</f>
        <v>4</v>
      </c>
      <c r="C167" s="10" t="s">
        <v>822</v>
      </c>
      <c r="D167" s="10" t="s">
        <v>996</v>
      </c>
      <c r="E167" s="118" t="s">
        <v>723</v>
      </c>
      <c r="F167" s="141"/>
      <c r="G167" s="142"/>
      <c r="H167" s="11" t="s">
        <v>823</v>
      </c>
      <c r="I167" s="14">
        <f t="shared" si="4"/>
        <v>45.14</v>
      </c>
      <c r="J167" s="14">
        <v>45.14</v>
      </c>
      <c r="K167" s="109">
        <f t="shared" si="5"/>
        <v>180.56</v>
      </c>
      <c r="L167" s="115"/>
    </row>
    <row r="168" spans="1:12" ht="12.75" customHeight="1">
      <c r="A168" s="114"/>
      <c r="B168" s="107">
        <f>'Tax Invoice'!D164</f>
        <v>14</v>
      </c>
      <c r="C168" s="10" t="s">
        <v>822</v>
      </c>
      <c r="D168" s="10" t="s">
        <v>997</v>
      </c>
      <c r="E168" s="118" t="s">
        <v>733</v>
      </c>
      <c r="F168" s="141"/>
      <c r="G168" s="142"/>
      <c r="H168" s="11" t="s">
        <v>823</v>
      </c>
      <c r="I168" s="14">
        <f t="shared" si="4"/>
        <v>52.14</v>
      </c>
      <c r="J168" s="14">
        <v>52.14</v>
      </c>
      <c r="K168" s="109">
        <f t="shared" si="5"/>
        <v>729.96</v>
      </c>
      <c r="L168" s="115"/>
    </row>
    <row r="169" spans="1:12" ht="12.75" customHeight="1">
      <c r="A169" s="114"/>
      <c r="B169" s="107">
        <f>'Tax Invoice'!D165</f>
        <v>2</v>
      </c>
      <c r="C169" s="10" t="s">
        <v>822</v>
      </c>
      <c r="D169" s="10" t="s">
        <v>998</v>
      </c>
      <c r="E169" s="118" t="s">
        <v>746</v>
      </c>
      <c r="F169" s="141"/>
      <c r="G169" s="142"/>
      <c r="H169" s="11" t="s">
        <v>823</v>
      </c>
      <c r="I169" s="14">
        <f t="shared" si="4"/>
        <v>57.39</v>
      </c>
      <c r="J169" s="14">
        <v>57.39</v>
      </c>
      <c r="K169" s="109">
        <f t="shared" si="5"/>
        <v>114.78</v>
      </c>
      <c r="L169" s="115"/>
    </row>
    <row r="170" spans="1:12" ht="36" customHeight="1">
      <c r="A170" s="114"/>
      <c r="B170" s="107">
        <f>'Tax Invoice'!D166</f>
        <v>2</v>
      </c>
      <c r="C170" s="10" t="s">
        <v>824</v>
      </c>
      <c r="D170" s="10" t="s">
        <v>999</v>
      </c>
      <c r="E170" s="118" t="s">
        <v>825</v>
      </c>
      <c r="F170" s="141"/>
      <c r="G170" s="142"/>
      <c r="H170" s="11" t="s">
        <v>826</v>
      </c>
      <c r="I170" s="14">
        <f t="shared" si="4"/>
        <v>50.39</v>
      </c>
      <c r="J170" s="14">
        <v>50.39</v>
      </c>
      <c r="K170" s="109">
        <f t="shared" si="5"/>
        <v>100.78</v>
      </c>
      <c r="L170" s="115"/>
    </row>
    <row r="171" spans="1:12" ht="12.75" customHeight="1">
      <c r="A171" s="114"/>
      <c r="B171" s="107">
        <f>'Tax Invoice'!D167</f>
        <v>2</v>
      </c>
      <c r="C171" s="10" t="s">
        <v>827</v>
      </c>
      <c r="D171" s="10" t="s">
        <v>1000</v>
      </c>
      <c r="E171" s="118" t="s">
        <v>722</v>
      </c>
      <c r="F171" s="141"/>
      <c r="G171" s="142"/>
      <c r="H171" s="11" t="s">
        <v>828</v>
      </c>
      <c r="I171" s="14">
        <f t="shared" si="4"/>
        <v>45.14</v>
      </c>
      <c r="J171" s="14">
        <v>45.14</v>
      </c>
      <c r="K171" s="109">
        <f t="shared" si="5"/>
        <v>90.28</v>
      </c>
      <c r="L171" s="115"/>
    </row>
    <row r="172" spans="1:12" ht="12.75" customHeight="1">
      <c r="A172" s="114"/>
      <c r="B172" s="107">
        <f>'Tax Invoice'!D168</f>
        <v>2</v>
      </c>
      <c r="C172" s="10" t="s">
        <v>829</v>
      </c>
      <c r="D172" s="10" t="s">
        <v>1001</v>
      </c>
      <c r="E172" s="118" t="s">
        <v>733</v>
      </c>
      <c r="F172" s="141"/>
      <c r="G172" s="142"/>
      <c r="H172" s="11" t="s">
        <v>830</v>
      </c>
      <c r="I172" s="14">
        <f t="shared" si="4"/>
        <v>71.38</v>
      </c>
      <c r="J172" s="14">
        <v>71.38</v>
      </c>
      <c r="K172" s="109">
        <f t="shared" si="5"/>
        <v>142.76</v>
      </c>
      <c r="L172" s="115"/>
    </row>
    <row r="173" spans="1:12" ht="12.75" customHeight="1">
      <c r="A173" s="114"/>
      <c r="B173" s="107">
        <f>'Tax Invoice'!D169</f>
        <v>4</v>
      </c>
      <c r="C173" s="10" t="s">
        <v>831</v>
      </c>
      <c r="D173" s="10" t="s">
        <v>1002</v>
      </c>
      <c r="E173" s="118" t="s">
        <v>731</v>
      </c>
      <c r="F173" s="141"/>
      <c r="G173" s="142"/>
      <c r="H173" s="11" t="s">
        <v>832</v>
      </c>
      <c r="I173" s="14">
        <f t="shared" si="4"/>
        <v>53.89</v>
      </c>
      <c r="J173" s="14">
        <v>53.89</v>
      </c>
      <c r="K173" s="109">
        <f t="shared" si="5"/>
        <v>215.56</v>
      </c>
      <c r="L173" s="115"/>
    </row>
    <row r="174" spans="1:12" ht="12.75" customHeight="1">
      <c r="A174" s="114"/>
      <c r="B174" s="107">
        <f>'Tax Invoice'!D170</f>
        <v>2</v>
      </c>
      <c r="C174" s="10" t="s">
        <v>833</v>
      </c>
      <c r="D174" s="10" t="s">
        <v>1003</v>
      </c>
      <c r="E174" s="118" t="s">
        <v>722</v>
      </c>
      <c r="F174" s="141"/>
      <c r="G174" s="142"/>
      <c r="H174" s="11" t="s">
        <v>834</v>
      </c>
      <c r="I174" s="14">
        <f t="shared" si="4"/>
        <v>45.14</v>
      </c>
      <c r="J174" s="14">
        <v>45.14</v>
      </c>
      <c r="K174" s="109">
        <f t="shared" si="5"/>
        <v>90.28</v>
      </c>
      <c r="L174" s="115"/>
    </row>
    <row r="175" spans="1:12" ht="12.75" customHeight="1">
      <c r="A175" s="114"/>
      <c r="B175" s="107">
        <f>'Tax Invoice'!D171</f>
        <v>2</v>
      </c>
      <c r="C175" s="10" t="s">
        <v>833</v>
      </c>
      <c r="D175" s="10" t="s">
        <v>1004</v>
      </c>
      <c r="E175" s="118" t="s">
        <v>734</v>
      </c>
      <c r="F175" s="141"/>
      <c r="G175" s="142"/>
      <c r="H175" s="11" t="s">
        <v>834</v>
      </c>
      <c r="I175" s="14">
        <f t="shared" si="4"/>
        <v>130.87</v>
      </c>
      <c r="J175" s="14">
        <v>130.87</v>
      </c>
      <c r="K175" s="109">
        <f t="shared" si="5"/>
        <v>261.74</v>
      </c>
      <c r="L175" s="115"/>
    </row>
    <row r="176" spans="1:12" ht="24" customHeight="1">
      <c r="A176" s="114"/>
      <c r="B176" s="107">
        <f>'Tax Invoice'!D172</f>
        <v>2</v>
      </c>
      <c r="C176" s="10" t="s">
        <v>835</v>
      </c>
      <c r="D176" s="10" t="s">
        <v>1005</v>
      </c>
      <c r="E176" s="118" t="s">
        <v>727</v>
      </c>
      <c r="F176" s="141" t="s">
        <v>273</v>
      </c>
      <c r="G176" s="142"/>
      <c r="H176" s="11" t="s">
        <v>836</v>
      </c>
      <c r="I176" s="14">
        <f t="shared" si="4"/>
        <v>87.13</v>
      </c>
      <c r="J176" s="14">
        <v>87.13</v>
      </c>
      <c r="K176" s="109">
        <f t="shared" si="5"/>
        <v>174.26</v>
      </c>
      <c r="L176" s="115"/>
    </row>
    <row r="177" spans="1:12" ht="24" customHeight="1">
      <c r="A177" s="114"/>
      <c r="B177" s="107">
        <f>'Tax Invoice'!D173</f>
        <v>2</v>
      </c>
      <c r="C177" s="10" t="s">
        <v>835</v>
      </c>
      <c r="D177" s="10" t="s">
        <v>1006</v>
      </c>
      <c r="E177" s="118" t="s">
        <v>728</v>
      </c>
      <c r="F177" s="141" t="s">
        <v>273</v>
      </c>
      <c r="G177" s="142"/>
      <c r="H177" s="11" t="s">
        <v>836</v>
      </c>
      <c r="I177" s="14">
        <f t="shared" si="4"/>
        <v>92.38</v>
      </c>
      <c r="J177" s="14">
        <v>92.38</v>
      </c>
      <c r="K177" s="109">
        <f t="shared" si="5"/>
        <v>184.76</v>
      </c>
      <c r="L177" s="115"/>
    </row>
    <row r="178" spans="1:12" ht="12.75" customHeight="1">
      <c r="A178" s="114"/>
      <c r="B178" s="107">
        <f>'Tax Invoice'!D174</f>
        <v>2</v>
      </c>
      <c r="C178" s="10" t="s">
        <v>837</v>
      </c>
      <c r="D178" s="10" t="s">
        <v>1007</v>
      </c>
      <c r="E178" s="118" t="s">
        <v>717</v>
      </c>
      <c r="F178" s="141"/>
      <c r="G178" s="142"/>
      <c r="H178" s="11" t="s">
        <v>838</v>
      </c>
      <c r="I178" s="14">
        <f t="shared" si="4"/>
        <v>52.14</v>
      </c>
      <c r="J178" s="14">
        <v>52.14</v>
      </c>
      <c r="K178" s="109">
        <f t="shared" si="5"/>
        <v>104.28</v>
      </c>
      <c r="L178" s="115"/>
    </row>
    <row r="179" spans="1:12" ht="12.75" customHeight="1">
      <c r="A179" s="114"/>
      <c r="B179" s="107">
        <f>'Tax Invoice'!D175</f>
        <v>2</v>
      </c>
      <c r="C179" s="10" t="s">
        <v>839</v>
      </c>
      <c r="D179" s="10" t="s">
        <v>1008</v>
      </c>
      <c r="E179" s="118" t="s">
        <v>717</v>
      </c>
      <c r="F179" s="141"/>
      <c r="G179" s="142"/>
      <c r="H179" s="11" t="s">
        <v>840</v>
      </c>
      <c r="I179" s="14">
        <f t="shared" si="4"/>
        <v>59.14</v>
      </c>
      <c r="J179" s="14">
        <v>59.14</v>
      </c>
      <c r="K179" s="109">
        <f t="shared" si="5"/>
        <v>118.28</v>
      </c>
      <c r="L179" s="115"/>
    </row>
    <row r="180" spans="1:12" ht="12.75" customHeight="1">
      <c r="A180" s="114"/>
      <c r="B180" s="107">
        <f>'Tax Invoice'!D176</f>
        <v>2</v>
      </c>
      <c r="C180" s="10" t="s">
        <v>839</v>
      </c>
      <c r="D180" s="10" t="s">
        <v>1009</v>
      </c>
      <c r="E180" s="118" t="s">
        <v>721</v>
      </c>
      <c r="F180" s="141"/>
      <c r="G180" s="142"/>
      <c r="H180" s="11" t="s">
        <v>840</v>
      </c>
      <c r="I180" s="14">
        <f t="shared" si="4"/>
        <v>62.64</v>
      </c>
      <c r="J180" s="14">
        <v>62.64</v>
      </c>
      <c r="K180" s="109">
        <f t="shared" si="5"/>
        <v>125.28</v>
      </c>
      <c r="L180" s="115"/>
    </row>
    <row r="181" spans="1:12" ht="12.75" customHeight="1">
      <c r="A181" s="114"/>
      <c r="B181" s="107">
        <f>'Tax Invoice'!D177</f>
        <v>4</v>
      </c>
      <c r="C181" s="10" t="s">
        <v>841</v>
      </c>
      <c r="D181" s="10" t="s">
        <v>1010</v>
      </c>
      <c r="E181" s="118" t="s">
        <v>727</v>
      </c>
      <c r="F181" s="141"/>
      <c r="G181" s="142"/>
      <c r="H181" s="11" t="s">
        <v>842</v>
      </c>
      <c r="I181" s="14">
        <f t="shared" si="4"/>
        <v>27.64</v>
      </c>
      <c r="J181" s="14">
        <v>27.64</v>
      </c>
      <c r="K181" s="109">
        <f t="shared" si="5"/>
        <v>110.56</v>
      </c>
      <c r="L181" s="115"/>
    </row>
    <row r="182" spans="1:12" ht="12.75" customHeight="1">
      <c r="A182" s="114"/>
      <c r="B182" s="107">
        <f>'Tax Invoice'!D178</f>
        <v>2</v>
      </c>
      <c r="C182" s="10" t="s">
        <v>841</v>
      </c>
      <c r="D182" s="10" t="s">
        <v>1011</v>
      </c>
      <c r="E182" s="118" t="s">
        <v>721</v>
      </c>
      <c r="F182" s="141"/>
      <c r="G182" s="142"/>
      <c r="H182" s="11" t="s">
        <v>842</v>
      </c>
      <c r="I182" s="14">
        <f t="shared" si="4"/>
        <v>32.89</v>
      </c>
      <c r="J182" s="14">
        <v>32.89</v>
      </c>
      <c r="K182" s="109">
        <f t="shared" si="5"/>
        <v>65.78</v>
      </c>
      <c r="L182" s="115"/>
    </row>
    <row r="183" spans="1:12" ht="24" customHeight="1">
      <c r="A183" s="114"/>
      <c r="B183" s="107">
        <f>'Tax Invoice'!D179</f>
        <v>2</v>
      </c>
      <c r="C183" s="10" t="s">
        <v>843</v>
      </c>
      <c r="D183" s="10" t="s">
        <v>1012</v>
      </c>
      <c r="E183" s="118" t="s">
        <v>732</v>
      </c>
      <c r="F183" s="141"/>
      <c r="G183" s="142"/>
      <c r="H183" s="11" t="s">
        <v>844</v>
      </c>
      <c r="I183" s="14">
        <f t="shared" si="4"/>
        <v>87.13</v>
      </c>
      <c r="J183" s="14">
        <v>87.13</v>
      </c>
      <c r="K183" s="109">
        <f t="shared" si="5"/>
        <v>174.26</v>
      </c>
      <c r="L183" s="115"/>
    </row>
    <row r="184" spans="1:12" ht="12.75" customHeight="1">
      <c r="A184" s="114"/>
      <c r="B184" s="107">
        <f>'Tax Invoice'!D180</f>
        <v>2</v>
      </c>
      <c r="C184" s="10" t="s">
        <v>845</v>
      </c>
      <c r="D184" s="10" t="s">
        <v>1013</v>
      </c>
      <c r="E184" s="118" t="s">
        <v>722</v>
      </c>
      <c r="F184" s="141"/>
      <c r="G184" s="142"/>
      <c r="H184" s="11" t="s">
        <v>846</v>
      </c>
      <c r="I184" s="14">
        <f t="shared" si="4"/>
        <v>34.64</v>
      </c>
      <c r="J184" s="14">
        <v>34.64</v>
      </c>
      <c r="K184" s="109">
        <f t="shared" si="5"/>
        <v>69.28</v>
      </c>
      <c r="L184" s="115"/>
    </row>
    <row r="185" spans="1:12" ht="12.75" customHeight="1">
      <c r="A185" s="114"/>
      <c r="B185" s="107">
        <f>'Tax Invoice'!D181</f>
        <v>4</v>
      </c>
      <c r="C185" s="10" t="s">
        <v>845</v>
      </c>
      <c r="D185" s="10" t="s">
        <v>1014</v>
      </c>
      <c r="E185" s="118" t="s">
        <v>723</v>
      </c>
      <c r="F185" s="141"/>
      <c r="G185" s="142"/>
      <c r="H185" s="11" t="s">
        <v>846</v>
      </c>
      <c r="I185" s="14">
        <f t="shared" si="4"/>
        <v>38.14</v>
      </c>
      <c r="J185" s="14">
        <v>38.14</v>
      </c>
      <c r="K185" s="109">
        <f t="shared" si="5"/>
        <v>152.56</v>
      </c>
      <c r="L185" s="115"/>
    </row>
    <row r="186" spans="1:12" ht="12.75" customHeight="1">
      <c r="A186" s="114"/>
      <c r="B186" s="107">
        <f>'Tax Invoice'!D182</f>
        <v>2</v>
      </c>
      <c r="C186" s="10" t="s">
        <v>845</v>
      </c>
      <c r="D186" s="10" t="s">
        <v>1015</v>
      </c>
      <c r="E186" s="118" t="s">
        <v>847</v>
      </c>
      <c r="F186" s="141"/>
      <c r="G186" s="142"/>
      <c r="H186" s="11" t="s">
        <v>846</v>
      </c>
      <c r="I186" s="14">
        <f t="shared" si="4"/>
        <v>53.19</v>
      </c>
      <c r="J186" s="14">
        <v>53.19</v>
      </c>
      <c r="K186" s="109">
        <f t="shared" si="5"/>
        <v>106.38</v>
      </c>
      <c r="L186" s="115"/>
    </row>
    <row r="187" spans="1:12" ht="12.75" customHeight="1">
      <c r="A187" s="114"/>
      <c r="B187" s="107">
        <f>'Tax Invoice'!D183</f>
        <v>2</v>
      </c>
      <c r="C187" s="10" t="s">
        <v>845</v>
      </c>
      <c r="D187" s="10" t="s">
        <v>1016</v>
      </c>
      <c r="E187" s="118" t="s">
        <v>734</v>
      </c>
      <c r="F187" s="141"/>
      <c r="G187" s="142"/>
      <c r="H187" s="11" t="s">
        <v>846</v>
      </c>
      <c r="I187" s="14">
        <f t="shared" si="4"/>
        <v>55.64</v>
      </c>
      <c r="J187" s="14">
        <v>55.64</v>
      </c>
      <c r="K187" s="109">
        <f t="shared" si="5"/>
        <v>111.28</v>
      </c>
      <c r="L187" s="115"/>
    </row>
    <row r="188" spans="1:12" ht="24" customHeight="1">
      <c r="A188" s="114"/>
      <c r="B188" s="107">
        <f>'Tax Invoice'!D184</f>
        <v>2</v>
      </c>
      <c r="C188" s="10" t="s">
        <v>848</v>
      </c>
      <c r="D188" s="10" t="s">
        <v>1017</v>
      </c>
      <c r="E188" s="118" t="s">
        <v>733</v>
      </c>
      <c r="F188" s="141"/>
      <c r="G188" s="142"/>
      <c r="H188" s="11" t="s">
        <v>849</v>
      </c>
      <c r="I188" s="14">
        <f t="shared" si="4"/>
        <v>92.38</v>
      </c>
      <c r="J188" s="14">
        <v>92.38</v>
      </c>
      <c r="K188" s="109">
        <f t="shared" si="5"/>
        <v>184.76</v>
      </c>
      <c r="L188" s="115"/>
    </row>
    <row r="189" spans="1:12" ht="12.75" customHeight="1">
      <c r="A189" s="114"/>
      <c r="B189" s="107">
        <f>'Tax Invoice'!D185</f>
        <v>4</v>
      </c>
      <c r="C189" s="10" t="s">
        <v>850</v>
      </c>
      <c r="D189" s="10" t="s">
        <v>1018</v>
      </c>
      <c r="E189" s="118" t="s">
        <v>727</v>
      </c>
      <c r="F189" s="141"/>
      <c r="G189" s="142"/>
      <c r="H189" s="11" t="s">
        <v>851</v>
      </c>
      <c r="I189" s="14">
        <f t="shared" si="4"/>
        <v>27.64</v>
      </c>
      <c r="J189" s="14">
        <v>27.64</v>
      </c>
      <c r="K189" s="109">
        <f t="shared" si="5"/>
        <v>110.56</v>
      </c>
      <c r="L189" s="115"/>
    </row>
    <row r="190" spans="1:12" ht="12.75" customHeight="1">
      <c r="A190" s="114"/>
      <c r="B190" s="107">
        <f>'Tax Invoice'!D186</f>
        <v>2</v>
      </c>
      <c r="C190" s="10" t="s">
        <v>850</v>
      </c>
      <c r="D190" s="10" t="s">
        <v>1019</v>
      </c>
      <c r="E190" s="118" t="s">
        <v>723</v>
      </c>
      <c r="F190" s="141"/>
      <c r="G190" s="142"/>
      <c r="H190" s="11" t="s">
        <v>851</v>
      </c>
      <c r="I190" s="14">
        <f t="shared" si="4"/>
        <v>38.14</v>
      </c>
      <c r="J190" s="14">
        <v>38.14</v>
      </c>
      <c r="K190" s="109">
        <f t="shared" si="5"/>
        <v>76.28</v>
      </c>
      <c r="L190" s="115"/>
    </row>
    <row r="191" spans="1:12" ht="12.75" customHeight="1">
      <c r="A191" s="114"/>
      <c r="B191" s="107">
        <f>'Tax Invoice'!D187</f>
        <v>2</v>
      </c>
      <c r="C191" s="10" t="s">
        <v>852</v>
      </c>
      <c r="D191" s="10" t="s">
        <v>1020</v>
      </c>
      <c r="E191" s="118" t="s">
        <v>725</v>
      </c>
      <c r="F191" s="141"/>
      <c r="G191" s="142"/>
      <c r="H191" s="11" t="s">
        <v>853</v>
      </c>
      <c r="I191" s="14">
        <f t="shared" si="4"/>
        <v>24.14</v>
      </c>
      <c r="J191" s="14">
        <v>24.14</v>
      </c>
      <c r="K191" s="109">
        <f t="shared" si="5"/>
        <v>48.28</v>
      </c>
      <c r="L191" s="115"/>
    </row>
    <row r="192" spans="1:12" ht="12.75" customHeight="1">
      <c r="A192" s="114"/>
      <c r="B192" s="107">
        <f>'Tax Invoice'!D188</f>
        <v>2</v>
      </c>
      <c r="C192" s="10" t="s">
        <v>854</v>
      </c>
      <c r="D192" s="10" t="s">
        <v>1021</v>
      </c>
      <c r="E192" s="118" t="s">
        <v>723</v>
      </c>
      <c r="F192" s="141"/>
      <c r="G192" s="142"/>
      <c r="H192" s="11" t="s">
        <v>855</v>
      </c>
      <c r="I192" s="14">
        <f t="shared" si="4"/>
        <v>38.14</v>
      </c>
      <c r="J192" s="14">
        <v>38.14</v>
      </c>
      <c r="K192" s="109">
        <f t="shared" si="5"/>
        <v>76.28</v>
      </c>
      <c r="L192" s="115"/>
    </row>
    <row r="193" spans="1:12" ht="12.75" customHeight="1">
      <c r="A193" s="114"/>
      <c r="B193" s="107">
        <f>'Tax Invoice'!D189</f>
        <v>2</v>
      </c>
      <c r="C193" s="10" t="s">
        <v>854</v>
      </c>
      <c r="D193" s="10" t="s">
        <v>1022</v>
      </c>
      <c r="E193" s="118" t="s">
        <v>733</v>
      </c>
      <c r="F193" s="141"/>
      <c r="G193" s="142"/>
      <c r="H193" s="11" t="s">
        <v>855</v>
      </c>
      <c r="I193" s="14">
        <f t="shared" si="4"/>
        <v>45.14</v>
      </c>
      <c r="J193" s="14">
        <v>45.14</v>
      </c>
      <c r="K193" s="109">
        <f t="shared" si="5"/>
        <v>90.28</v>
      </c>
      <c r="L193" s="115"/>
    </row>
    <row r="194" spans="1:12" ht="12.75" customHeight="1">
      <c r="A194" s="114"/>
      <c r="B194" s="107">
        <f>'Tax Invoice'!D190</f>
        <v>2</v>
      </c>
      <c r="C194" s="10" t="s">
        <v>854</v>
      </c>
      <c r="D194" s="10" t="s">
        <v>1023</v>
      </c>
      <c r="E194" s="118" t="s">
        <v>734</v>
      </c>
      <c r="F194" s="141"/>
      <c r="G194" s="142"/>
      <c r="H194" s="11" t="s">
        <v>855</v>
      </c>
      <c r="I194" s="14">
        <f t="shared" si="4"/>
        <v>55.64</v>
      </c>
      <c r="J194" s="14">
        <v>55.64</v>
      </c>
      <c r="K194" s="109">
        <f t="shared" si="5"/>
        <v>111.28</v>
      </c>
      <c r="L194" s="115"/>
    </row>
    <row r="195" spans="1:12" ht="12.75" customHeight="1">
      <c r="A195" s="114"/>
      <c r="B195" s="107">
        <f>'Tax Invoice'!D191</f>
        <v>2</v>
      </c>
      <c r="C195" s="10" t="s">
        <v>856</v>
      </c>
      <c r="D195" s="10" t="s">
        <v>1024</v>
      </c>
      <c r="E195" s="118" t="s">
        <v>731</v>
      </c>
      <c r="F195" s="141"/>
      <c r="G195" s="142"/>
      <c r="H195" s="11" t="s">
        <v>857</v>
      </c>
      <c r="I195" s="14">
        <f t="shared" si="4"/>
        <v>68.239999999999995</v>
      </c>
      <c r="J195" s="14">
        <v>68.239999999999995</v>
      </c>
      <c r="K195" s="109">
        <f t="shared" si="5"/>
        <v>136.47999999999999</v>
      </c>
      <c r="L195" s="115"/>
    </row>
    <row r="196" spans="1:12" ht="24" customHeight="1">
      <c r="A196" s="114"/>
      <c r="B196" s="107">
        <f>'Tax Invoice'!D192</f>
        <v>2</v>
      </c>
      <c r="C196" s="10" t="s">
        <v>858</v>
      </c>
      <c r="D196" s="10" t="s">
        <v>1025</v>
      </c>
      <c r="E196" s="118" t="s">
        <v>727</v>
      </c>
      <c r="F196" s="141" t="s">
        <v>859</v>
      </c>
      <c r="G196" s="142"/>
      <c r="H196" s="11" t="s">
        <v>860</v>
      </c>
      <c r="I196" s="14">
        <f t="shared" si="4"/>
        <v>87.13</v>
      </c>
      <c r="J196" s="14">
        <v>87.13</v>
      </c>
      <c r="K196" s="109">
        <f t="shared" si="5"/>
        <v>174.26</v>
      </c>
      <c r="L196" s="115"/>
    </row>
    <row r="197" spans="1:12" ht="24" customHeight="1">
      <c r="A197" s="114"/>
      <c r="B197" s="107">
        <f>'Tax Invoice'!D193</f>
        <v>2</v>
      </c>
      <c r="C197" s="10" t="s">
        <v>858</v>
      </c>
      <c r="D197" s="10" t="s">
        <v>1026</v>
      </c>
      <c r="E197" s="118" t="s">
        <v>735</v>
      </c>
      <c r="F197" s="141" t="s">
        <v>859</v>
      </c>
      <c r="G197" s="142"/>
      <c r="H197" s="11" t="s">
        <v>860</v>
      </c>
      <c r="I197" s="14">
        <f t="shared" si="4"/>
        <v>218.35</v>
      </c>
      <c r="J197" s="14">
        <v>218.35</v>
      </c>
      <c r="K197" s="109">
        <f t="shared" si="5"/>
        <v>436.7</v>
      </c>
      <c r="L197" s="115"/>
    </row>
    <row r="198" spans="1:12" ht="12.75" customHeight="1">
      <c r="A198" s="114"/>
      <c r="B198" s="107">
        <f>'Tax Invoice'!D194</f>
        <v>4</v>
      </c>
      <c r="C198" s="10" t="s">
        <v>861</v>
      </c>
      <c r="D198" s="10" t="s">
        <v>1027</v>
      </c>
      <c r="E198" s="118" t="s">
        <v>732</v>
      </c>
      <c r="F198" s="141" t="s">
        <v>638</v>
      </c>
      <c r="G198" s="142"/>
      <c r="H198" s="11" t="s">
        <v>862</v>
      </c>
      <c r="I198" s="14">
        <f t="shared" si="4"/>
        <v>22.75</v>
      </c>
      <c r="J198" s="14">
        <v>22.75</v>
      </c>
      <c r="K198" s="109">
        <f t="shared" si="5"/>
        <v>91</v>
      </c>
      <c r="L198" s="115"/>
    </row>
    <row r="199" spans="1:12" ht="12.75" customHeight="1">
      <c r="A199" s="114"/>
      <c r="B199" s="107">
        <f>'Tax Invoice'!D195</f>
        <v>2</v>
      </c>
      <c r="C199" s="10" t="s">
        <v>861</v>
      </c>
      <c r="D199" s="10" t="s">
        <v>1028</v>
      </c>
      <c r="E199" s="118" t="s">
        <v>847</v>
      </c>
      <c r="F199" s="141" t="s">
        <v>635</v>
      </c>
      <c r="G199" s="142"/>
      <c r="H199" s="11" t="s">
        <v>862</v>
      </c>
      <c r="I199" s="14">
        <f t="shared" si="4"/>
        <v>26.94</v>
      </c>
      <c r="J199" s="14">
        <v>26.94</v>
      </c>
      <c r="K199" s="109">
        <f t="shared" si="5"/>
        <v>53.88</v>
      </c>
      <c r="L199" s="115"/>
    </row>
    <row r="200" spans="1:12" ht="12.75" customHeight="1">
      <c r="A200" s="114"/>
      <c r="B200" s="107">
        <f>'Tax Invoice'!D196</f>
        <v>2</v>
      </c>
      <c r="C200" s="10" t="s">
        <v>861</v>
      </c>
      <c r="D200" s="10" t="s">
        <v>1028</v>
      </c>
      <c r="E200" s="118" t="s">
        <v>847</v>
      </c>
      <c r="F200" s="141" t="s">
        <v>636</v>
      </c>
      <c r="G200" s="142"/>
      <c r="H200" s="11" t="s">
        <v>862</v>
      </c>
      <c r="I200" s="14">
        <f t="shared" si="4"/>
        <v>26.94</v>
      </c>
      <c r="J200" s="14">
        <v>26.94</v>
      </c>
      <c r="K200" s="109">
        <f t="shared" si="5"/>
        <v>53.88</v>
      </c>
      <c r="L200" s="115"/>
    </row>
    <row r="201" spans="1:12" ht="12.75" customHeight="1">
      <c r="A201" s="114"/>
      <c r="B201" s="107">
        <f>'Tax Invoice'!D197</f>
        <v>2</v>
      </c>
      <c r="C201" s="10" t="s">
        <v>861</v>
      </c>
      <c r="D201" s="10" t="s">
        <v>1029</v>
      </c>
      <c r="E201" s="118" t="s">
        <v>734</v>
      </c>
      <c r="F201" s="141" t="s">
        <v>635</v>
      </c>
      <c r="G201" s="142"/>
      <c r="H201" s="11" t="s">
        <v>862</v>
      </c>
      <c r="I201" s="14">
        <f t="shared" si="4"/>
        <v>27.99</v>
      </c>
      <c r="J201" s="14">
        <v>27.99</v>
      </c>
      <c r="K201" s="109">
        <f t="shared" si="5"/>
        <v>55.98</v>
      </c>
      <c r="L201" s="115"/>
    </row>
    <row r="202" spans="1:12" ht="12.75" customHeight="1">
      <c r="A202" s="114"/>
      <c r="B202" s="107">
        <f>'Tax Invoice'!D198</f>
        <v>2</v>
      </c>
      <c r="C202" s="10" t="s">
        <v>861</v>
      </c>
      <c r="D202" s="10" t="s">
        <v>1029</v>
      </c>
      <c r="E202" s="118" t="s">
        <v>734</v>
      </c>
      <c r="F202" s="141" t="s">
        <v>636</v>
      </c>
      <c r="G202" s="142"/>
      <c r="H202" s="11" t="s">
        <v>862</v>
      </c>
      <c r="I202" s="14">
        <f t="shared" si="4"/>
        <v>27.99</v>
      </c>
      <c r="J202" s="14">
        <v>27.99</v>
      </c>
      <c r="K202" s="109">
        <f t="shared" si="5"/>
        <v>55.98</v>
      </c>
      <c r="L202" s="115"/>
    </row>
    <row r="203" spans="1:12" ht="12.75" customHeight="1">
      <c r="A203" s="114"/>
      <c r="B203" s="107">
        <f>'Tax Invoice'!D199</f>
        <v>42</v>
      </c>
      <c r="C203" s="10" t="s">
        <v>863</v>
      </c>
      <c r="D203" s="10" t="s">
        <v>1030</v>
      </c>
      <c r="E203" s="118" t="s">
        <v>727</v>
      </c>
      <c r="F203" s="141" t="s">
        <v>273</v>
      </c>
      <c r="G203" s="142"/>
      <c r="H203" s="11" t="s">
        <v>864</v>
      </c>
      <c r="I203" s="14">
        <f t="shared" si="4"/>
        <v>13.3</v>
      </c>
      <c r="J203" s="14">
        <v>13.3</v>
      </c>
      <c r="K203" s="109">
        <f t="shared" si="5"/>
        <v>558.6</v>
      </c>
      <c r="L203" s="115"/>
    </row>
    <row r="204" spans="1:12" ht="12.75" customHeight="1">
      <c r="A204" s="114"/>
      <c r="B204" s="107">
        <f>'Tax Invoice'!D200</f>
        <v>2</v>
      </c>
      <c r="C204" s="10" t="s">
        <v>863</v>
      </c>
      <c r="D204" s="10" t="s">
        <v>1031</v>
      </c>
      <c r="E204" s="118" t="s">
        <v>728</v>
      </c>
      <c r="F204" s="141" t="s">
        <v>273</v>
      </c>
      <c r="G204" s="142"/>
      <c r="H204" s="11" t="s">
        <v>864</v>
      </c>
      <c r="I204" s="14">
        <f t="shared" si="4"/>
        <v>14.7</v>
      </c>
      <c r="J204" s="14">
        <v>14.7</v>
      </c>
      <c r="K204" s="109">
        <f t="shared" si="5"/>
        <v>29.4</v>
      </c>
      <c r="L204" s="115"/>
    </row>
    <row r="205" spans="1:12" ht="12.75" customHeight="1">
      <c r="A205" s="114"/>
      <c r="B205" s="107">
        <f>'Tax Invoice'!D201</f>
        <v>2</v>
      </c>
      <c r="C205" s="10" t="s">
        <v>863</v>
      </c>
      <c r="D205" s="10" t="s">
        <v>1031</v>
      </c>
      <c r="E205" s="118" t="s">
        <v>728</v>
      </c>
      <c r="F205" s="141" t="s">
        <v>583</v>
      </c>
      <c r="G205" s="142"/>
      <c r="H205" s="11" t="s">
        <v>864</v>
      </c>
      <c r="I205" s="14">
        <f t="shared" si="4"/>
        <v>14.7</v>
      </c>
      <c r="J205" s="14">
        <v>14.7</v>
      </c>
      <c r="K205" s="109">
        <f t="shared" si="5"/>
        <v>29.4</v>
      </c>
      <c r="L205" s="115"/>
    </row>
    <row r="206" spans="1:12" ht="12.75" customHeight="1">
      <c r="A206" s="114"/>
      <c r="B206" s="107">
        <f>'Tax Invoice'!D202</f>
        <v>18</v>
      </c>
      <c r="C206" s="10" t="s">
        <v>863</v>
      </c>
      <c r="D206" s="10" t="s">
        <v>1032</v>
      </c>
      <c r="E206" s="118" t="s">
        <v>717</v>
      </c>
      <c r="F206" s="141" t="s">
        <v>273</v>
      </c>
      <c r="G206" s="142"/>
      <c r="H206" s="11" t="s">
        <v>864</v>
      </c>
      <c r="I206" s="14">
        <f t="shared" si="4"/>
        <v>15.4</v>
      </c>
      <c r="J206" s="14">
        <v>15.4</v>
      </c>
      <c r="K206" s="109">
        <f t="shared" si="5"/>
        <v>277.2</v>
      </c>
      <c r="L206" s="115"/>
    </row>
    <row r="207" spans="1:12" ht="12.75" customHeight="1">
      <c r="A207" s="114"/>
      <c r="B207" s="107">
        <f>'Tax Invoice'!D203</f>
        <v>2</v>
      </c>
      <c r="C207" s="10" t="s">
        <v>863</v>
      </c>
      <c r="D207" s="10" t="s">
        <v>1032</v>
      </c>
      <c r="E207" s="118" t="s">
        <v>717</v>
      </c>
      <c r="F207" s="141" t="s">
        <v>583</v>
      </c>
      <c r="G207" s="142"/>
      <c r="H207" s="11" t="s">
        <v>864</v>
      </c>
      <c r="I207" s="14">
        <f t="shared" si="4"/>
        <v>15.4</v>
      </c>
      <c r="J207" s="14">
        <v>15.4</v>
      </c>
      <c r="K207" s="109">
        <f t="shared" si="5"/>
        <v>30.8</v>
      </c>
      <c r="L207" s="115"/>
    </row>
    <row r="208" spans="1:12" ht="12.75" customHeight="1">
      <c r="A208" s="114"/>
      <c r="B208" s="107">
        <f>'Tax Invoice'!D204</f>
        <v>4</v>
      </c>
      <c r="C208" s="10" t="s">
        <v>863</v>
      </c>
      <c r="D208" s="10" t="s">
        <v>1032</v>
      </c>
      <c r="E208" s="118" t="s">
        <v>717</v>
      </c>
      <c r="F208" s="141" t="s">
        <v>110</v>
      </c>
      <c r="G208" s="142"/>
      <c r="H208" s="11" t="s">
        <v>864</v>
      </c>
      <c r="I208" s="14">
        <f t="shared" si="4"/>
        <v>15.4</v>
      </c>
      <c r="J208" s="14">
        <v>15.4</v>
      </c>
      <c r="K208" s="109">
        <f t="shared" si="5"/>
        <v>61.6</v>
      </c>
      <c r="L208" s="115"/>
    </row>
    <row r="209" spans="1:12" ht="12.75" customHeight="1">
      <c r="A209" s="114"/>
      <c r="B209" s="107">
        <f>'Tax Invoice'!D205</f>
        <v>4</v>
      </c>
      <c r="C209" s="10" t="s">
        <v>863</v>
      </c>
      <c r="D209" s="10" t="s">
        <v>1032</v>
      </c>
      <c r="E209" s="118" t="s">
        <v>717</v>
      </c>
      <c r="F209" s="141" t="s">
        <v>673</v>
      </c>
      <c r="G209" s="142"/>
      <c r="H209" s="11" t="s">
        <v>864</v>
      </c>
      <c r="I209" s="14">
        <f t="shared" si="4"/>
        <v>15.4</v>
      </c>
      <c r="J209" s="14">
        <v>15.4</v>
      </c>
      <c r="K209" s="109">
        <f t="shared" si="5"/>
        <v>61.6</v>
      </c>
      <c r="L209" s="115"/>
    </row>
    <row r="210" spans="1:12" ht="12.75" customHeight="1">
      <c r="A210" s="114"/>
      <c r="B210" s="107">
        <f>'Tax Invoice'!D206</f>
        <v>6</v>
      </c>
      <c r="C210" s="10" t="s">
        <v>863</v>
      </c>
      <c r="D210" s="10" t="s">
        <v>1032</v>
      </c>
      <c r="E210" s="118" t="s">
        <v>717</v>
      </c>
      <c r="F210" s="141" t="s">
        <v>720</v>
      </c>
      <c r="G210" s="142"/>
      <c r="H210" s="11" t="s">
        <v>864</v>
      </c>
      <c r="I210" s="14">
        <f t="shared" si="4"/>
        <v>15.4</v>
      </c>
      <c r="J210" s="14">
        <v>15.4</v>
      </c>
      <c r="K210" s="109">
        <f t="shared" si="5"/>
        <v>92.4</v>
      </c>
      <c r="L210" s="115"/>
    </row>
    <row r="211" spans="1:12" ht="12.75" customHeight="1">
      <c r="A211" s="114"/>
      <c r="B211" s="107">
        <f>'Tax Invoice'!D207</f>
        <v>44</v>
      </c>
      <c r="C211" s="10" t="s">
        <v>863</v>
      </c>
      <c r="D211" s="10" t="s">
        <v>1033</v>
      </c>
      <c r="E211" s="118" t="s">
        <v>721</v>
      </c>
      <c r="F211" s="141" t="s">
        <v>273</v>
      </c>
      <c r="G211" s="142"/>
      <c r="H211" s="11" t="s">
        <v>864</v>
      </c>
      <c r="I211" s="14">
        <f t="shared" si="4"/>
        <v>16.100000000000001</v>
      </c>
      <c r="J211" s="14">
        <v>16.100000000000001</v>
      </c>
      <c r="K211" s="109">
        <f t="shared" si="5"/>
        <v>708.40000000000009</v>
      </c>
      <c r="L211" s="115"/>
    </row>
    <row r="212" spans="1:12" ht="12.75" customHeight="1">
      <c r="A212" s="114"/>
      <c r="B212" s="107">
        <f>'Tax Invoice'!D208</f>
        <v>4</v>
      </c>
      <c r="C212" s="10" t="s">
        <v>863</v>
      </c>
      <c r="D212" s="10" t="s">
        <v>1033</v>
      </c>
      <c r="E212" s="118" t="s">
        <v>721</v>
      </c>
      <c r="F212" s="141" t="s">
        <v>583</v>
      </c>
      <c r="G212" s="142"/>
      <c r="H212" s="11" t="s">
        <v>864</v>
      </c>
      <c r="I212" s="14">
        <f t="shared" si="4"/>
        <v>16.100000000000001</v>
      </c>
      <c r="J212" s="14">
        <v>16.100000000000001</v>
      </c>
      <c r="K212" s="109">
        <f t="shared" si="5"/>
        <v>64.400000000000006</v>
      </c>
      <c r="L212" s="115"/>
    </row>
    <row r="213" spans="1:12" ht="12.75" customHeight="1">
      <c r="A213" s="114"/>
      <c r="B213" s="107">
        <f>'Tax Invoice'!D209</f>
        <v>18</v>
      </c>
      <c r="C213" s="10" t="s">
        <v>863</v>
      </c>
      <c r="D213" s="10" t="s">
        <v>1033</v>
      </c>
      <c r="E213" s="118" t="s">
        <v>721</v>
      </c>
      <c r="F213" s="141" t="s">
        <v>110</v>
      </c>
      <c r="G213" s="142"/>
      <c r="H213" s="11" t="s">
        <v>864</v>
      </c>
      <c r="I213" s="14">
        <f t="shared" si="4"/>
        <v>16.100000000000001</v>
      </c>
      <c r="J213" s="14">
        <v>16.100000000000001</v>
      </c>
      <c r="K213" s="109">
        <f t="shared" si="5"/>
        <v>289.8</v>
      </c>
      <c r="L213" s="115"/>
    </row>
    <row r="214" spans="1:12" ht="12.75" customHeight="1">
      <c r="A214" s="114"/>
      <c r="B214" s="107">
        <f>'Tax Invoice'!D210</f>
        <v>2</v>
      </c>
      <c r="C214" s="10" t="s">
        <v>863</v>
      </c>
      <c r="D214" s="10" t="s">
        <v>1033</v>
      </c>
      <c r="E214" s="118" t="s">
        <v>721</v>
      </c>
      <c r="F214" s="141" t="s">
        <v>720</v>
      </c>
      <c r="G214" s="142"/>
      <c r="H214" s="11" t="s">
        <v>864</v>
      </c>
      <c r="I214" s="14">
        <f t="shared" ref="I214:I277" si="6">ROUNDUP(J214*$N$1,2)</f>
        <v>16.100000000000001</v>
      </c>
      <c r="J214" s="14">
        <v>16.100000000000001</v>
      </c>
      <c r="K214" s="109">
        <f t="shared" ref="K214:K282" si="7">I214*B214</f>
        <v>32.200000000000003</v>
      </c>
      <c r="L214" s="115"/>
    </row>
    <row r="215" spans="1:12" ht="12.75" customHeight="1">
      <c r="A215" s="114"/>
      <c r="B215" s="107">
        <f>'Tax Invoice'!D211</f>
        <v>4</v>
      </c>
      <c r="C215" s="10" t="s">
        <v>863</v>
      </c>
      <c r="D215" s="10" t="s">
        <v>1033</v>
      </c>
      <c r="E215" s="118" t="s">
        <v>721</v>
      </c>
      <c r="F215" s="141" t="s">
        <v>730</v>
      </c>
      <c r="G215" s="142"/>
      <c r="H215" s="11" t="s">
        <v>864</v>
      </c>
      <c r="I215" s="14">
        <f t="shared" si="6"/>
        <v>16.100000000000001</v>
      </c>
      <c r="J215" s="14">
        <v>16.100000000000001</v>
      </c>
      <c r="K215" s="109">
        <f t="shared" si="7"/>
        <v>64.400000000000006</v>
      </c>
      <c r="L215" s="115"/>
    </row>
    <row r="216" spans="1:12" ht="12.75" customHeight="1">
      <c r="A216" s="114"/>
      <c r="B216" s="107">
        <f>'Tax Invoice'!D212</f>
        <v>54</v>
      </c>
      <c r="C216" s="10" t="s">
        <v>863</v>
      </c>
      <c r="D216" s="10" t="s">
        <v>1034</v>
      </c>
      <c r="E216" s="118" t="s">
        <v>722</v>
      </c>
      <c r="F216" s="141" t="s">
        <v>273</v>
      </c>
      <c r="G216" s="142"/>
      <c r="H216" s="11" t="s">
        <v>864</v>
      </c>
      <c r="I216" s="14">
        <f t="shared" si="6"/>
        <v>16.8</v>
      </c>
      <c r="J216" s="14">
        <v>16.8</v>
      </c>
      <c r="K216" s="109">
        <f t="shared" si="7"/>
        <v>907.2</v>
      </c>
      <c r="L216" s="115"/>
    </row>
    <row r="217" spans="1:12" ht="12.75" customHeight="1">
      <c r="A217" s="114"/>
      <c r="B217" s="107">
        <f>'Tax Invoice'!D213</f>
        <v>4</v>
      </c>
      <c r="C217" s="10" t="s">
        <v>863</v>
      </c>
      <c r="D217" s="10" t="s">
        <v>1034</v>
      </c>
      <c r="E217" s="118" t="s">
        <v>722</v>
      </c>
      <c r="F217" s="141" t="s">
        <v>583</v>
      </c>
      <c r="G217" s="142"/>
      <c r="H217" s="11" t="s">
        <v>864</v>
      </c>
      <c r="I217" s="14">
        <f t="shared" si="6"/>
        <v>16.8</v>
      </c>
      <c r="J217" s="14">
        <v>16.8</v>
      </c>
      <c r="K217" s="109">
        <f t="shared" si="7"/>
        <v>67.2</v>
      </c>
      <c r="L217" s="115"/>
    </row>
    <row r="218" spans="1:12" ht="12.75" customHeight="1">
      <c r="A218" s="114"/>
      <c r="B218" s="107">
        <f>'Tax Invoice'!D214</f>
        <v>12</v>
      </c>
      <c r="C218" s="10" t="s">
        <v>863</v>
      </c>
      <c r="D218" s="10" t="s">
        <v>1034</v>
      </c>
      <c r="E218" s="118" t="s">
        <v>722</v>
      </c>
      <c r="F218" s="141" t="s">
        <v>110</v>
      </c>
      <c r="G218" s="142"/>
      <c r="H218" s="11" t="s">
        <v>864</v>
      </c>
      <c r="I218" s="14">
        <f t="shared" si="6"/>
        <v>16.8</v>
      </c>
      <c r="J218" s="14">
        <v>16.8</v>
      </c>
      <c r="K218" s="109">
        <f t="shared" si="7"/>
        <v>201.60000000000002</v>
      </c>
      <c r="L218" s="115"/>
    </row>
    <row r="219" spans="1:12" ht="12.75" customHeight="1">
      <c r="A219" s="114"/>
      <c r="B219" s="107">
        <f>'Tax Invoice'!D215</f>
        <v>4</v>
      </c>
      <c r="C219" s="10" t="s">
        <v>863</v>
      </c>
      <c r="D219" s="10" t="s">
        <v>1034</v>
      </c>
      <c r="E219" s="118" t="s">
        <v>722</v>
      </c>
      <c r="F219" s="141" t="s">
        <v>673</v>
      </c>
      <c r="G219" s="142"/>
      <c r="H219" s="11" t="s">
        <v>864</v>
      </c>
      <c r="I219" s="14">
        <f t="shared" si="6"/>
        <v>16.8</v>
      </c>
      <c r="J219" s="14">
        <v>16.8</v>
      </c>
      <c r="K219" s="109">
        <f t="shared" si="7"/>
        <v>67.2</v>
      </c>
      <c r="L219" s="115"/>
    </row>
    <row r="220" spans="1:12" ht="12.75" customHeight="1">
      <c r="A220" s="114"/>
      <c r="B220" s="107">
        <f>'Tax Invoice'!D216</f>
        <v>2</v>
      </c>
      <c r="C220" s="10" t="s">
        <v>863</v>
      </c>
      <c r="D220" s="10" t="s">
        <v>1034</v>
      </c>
      <c r="E220" s="118" t="s">
        <v>722</v>
      </c>
      <c r="F220" s="141" t="s">
        <v>730</v>
      </c>
      <c r="G220" s="142"/>
      <c r="H220" s="11" t="s">
        <v>864</v>
      </c>
      <c r="I220" s="14">
        <f t="shared" si="6"/>
        <v>16.8</v>
      </c>
      <c r="J220" s="14">
        <v>16.8</v>
      </c>
      <c r="K220" s="109">
        <f t="shared" si="7"/>
        <v>33.6</v>
      </c>
      <c r="L220" s="115"/>
    </row>
    <row r="221" spans="1:12" ht="12.75" customHeight="1">
      <c r="A221" s="114"/>
      <c r="B221" s="107">
        <f>'Tax Invoice'!D217</f>
        <v>2</v>
      </c>
      <c r="C221" s="10" t="s">
        <v>863</v>
      </c>
      <c r="D221" s="10" t="s">
        <v>1035</v>
      </c>
      <c r="E221" s="118" t="s">
        <v>731</v>
      </c>
      <c r="F221" s="141" t="s">
        <v>273</v>
      </c>
      <c r="G221" s="142"/>
      <c r="H221" s="11" t="s">
        <v>864</v>
      </c>
      <c r="I221" s="14">
        <f t="shared" si="6"/>
        <v>18.2</v>
      </c>
      <c r="J221" s="14">
        <v>18.2</v>
      </c>
      <c r="K221" s="109">
        <f t="shared" si="7"/>
        <v>36.4</v>
      </c>
      <c r="L221" s="115"/>
    </row>
    <row r="222" spans="1:12" ht="12.75" customHeight="1">
      <c r="A222" s="114"/>
      <c r="B222" s="107">
        <f>'Tax Invoice'!D218</f>
        <v>2</v>
      </c>
      <c r="C222" s="10" t="s">
        <v>863</v>
      </c>
      <c r="D222" s="10" t="s">
        <v>1035</v>
      </c>
      <c r="E222" s="118" t="s">
        <v>731</v>
      </c>
      <c r="F222" s="141" t="s">
        <v>583</v>
      </c>
      <c r="G222" s="142"/>
      <c r="H222" s="11" t="s">
        <v>864</v>
      </c>
      <c r="I222" s="14">
        <f t="shared" si="6"/>
        <v>18.2</v>
      </c>
      <c r="J222" s="14">
        <v>18.2</v>
      </c>
      <c r="K222" s="109">
        <f t="shared" si="7"/>
        <v>36.4</v>
      </c>
      <c r="L222" s="115"/>
    </row>
    <row r="223" spans="1:12" ht="12.75" customHeight="1">
      <c r="A223" s="114"/>
      <c r="B223" s="107">
        <f>'Tax Invoice'!D219</f>
        <v>36</v>
      </c>
      <c r="C223" s="10" t="s">
        <v>863</v>
      </c>
      <c r="D223" s="10" t="s">
        <v>1035</v>
      </c>
      <c r="E223" s="118" t="s">
        <v>731</v>
      </c>
      <c r="F223" s="141" t="s">
        <v>110</v>
      </c>
      <c r="G223" s="142"/>
      <c r="H223" s="11" t="s">
        <v>864</v>
      </c>
      <c r="I223" s="14">
        <f t="shared" si="6"/>
        <v>18.2</v>
      </c>
      <c r="J223" s="14">
        <v>18.2</v>
      </c>
      <c r="K223" s="109">
        <f t="shared" si="7"/>
        <v>655.19999999999993</v>
      </c>
      <c r="L223" s="115"/>
    </row>
    <row r="224" spans="1:12" ht="12.75" customHeight="1">
      <c r="A224" s="114"/>
      <c r="B224" s="107">
        <f>'Tax Invoice'!D220</f>
        <v>2</v>
      </c>
      <c r="C224" s="10" t="s">
        <v>863</v>
      </c>
      <c r="D224" s="10" t="s">
        <v>1035</v>
      </c>
      <c r="E224" s="118" t="s">
        <v>731</v>
      </c>
      <c r="F224" s="141" t="s">
        <v>730</v>
      </c>
      <c r="G224" s="142"/>
      <c r="H224" s="11" t="s">
        <v>864</v>
      </c>
      <c r="I224" s="14">
        <f t="shared" si="6"/>
        <v>18.2</v>
      </c>
      <c r="J224" s="14">
        <v>18.2</v>
      </c>
      <c r="K224" s="109">
        <f t="shared" si="7"/>
        <v>36.4</v>
      </c>
      <c r="L224" s="115"/>
    </row>
    <row r="225" spans="1:12" ht="12.75" customHeight="1">
      <c r="A225" s="114"/>
      <c r="B225" s="107">
        <f>'Tax Invoice'!D221</f>
        <v>2</v>
      </c>
      <c r="C225" s="10" t="s">
        <v>863</v>
      </c>
      <c r="D225" s="10" t="s">
        <v>1035</v>
      </c>
      <c r="E225" s="118" t="s">
        <v>731</v>
      </c>
      <c r="F225" s="141" t="s">
        <v>865</v>
      </c>
      <c r="G225" s="142"/>
      <c r="H225" s="11" t="s">
        <v>864</v>
      </c>
      <c r="I225" s="14">
        <f t="shared" si="6"/>
        <v>18.2</v>
      </c>
      <c r="J225" s="14">
        <v>18.2</v>
      </c>
      <c r="K225" s="109">
        <f t="shared" si="7"/>
        <v>36.4</v>
      </c>
      <c r="L225" s="115"/>
    </row>
    <row r="226" spans="1:12" ht="12.75" customHeight="1">
      <c r="A226" s="114"/>
      <c r="B226" s="107">
        <f>'Tax Invoice'!D222</f>
        <v>2</v>
      </c>
      <c r="C226" s="10" t="s">
        <v>863</v>
      </c>
      <c r="D226" s="10" t="s">
        <v>1036</v>
      </c>
      <c r="E226" s="118" t="s">
        <v>723</v>
      </c>
      <c r="F226" s="141" t="s">
        <v>273</v>
      </c>
      <c r="G226" s="142"/>
      <c r="H226" s="11" t="s">
        <v>864</v>
      </c>
      <c r="I226" s="14">
        <f t="shared" si="6"/>
        <v>19.600000000000001</v>
      </c>
      <c r="J226" s="14">
        <v>19.600000000000001</v>
      </c>
      <c r="K226" s="109">
        <f t="shared" si="7"/>
        <v>39.200000000000003</v>
      </c>
      <c r="L226" s="115"/>
    </row>
    <row r="227" spans="1:12" ht="12.75" customHeight="1">
      <c r="A227" s="114"/>
      <c r="B227" s="107">
        <f>'Tax Invoice'!D223</f>
        <v>2</v>
      </c>
      <c r="C227" s="10" t="s">
        <v>863</v>
      </c>
      <c r="D227" s="10" t="s">
        <v>1036</v>
      </c>
      <c r="E227" s="118" t="s">
        <v>723</v>
      </c>
      <c r="F227" s="141" t="s">
        <v>730</v>
      </c>
      <c r="G227" s="142"/>
      <c r="H227" s="11" t="s">
        <v>864</v>
      </c>
      <c r="I227" s="14">
        <f t="shared" si="6"/>
        <v>19.600000000000001</v>
      </c>
      <c r="J227" s="14">
        <v>19.600000000000001</v>
      </c>
      <c r="K227" s="109">
        <f t="shared" si="7"/>
        <v>39.200000000000003</v>
      </c>
      <c r="L227" s="115"/>
    </row>
    <row r="228" spans="1:12" ht="12.75" customHeight="1">
      <c r="A228" s="114"/>
      <c r="B228" s="107">
        <f>'Tax Invoice'!D224</f>
        <v>2</v>
      </c>
      <c r="C228" s="10" t="s">
        <v>863</v>
      </c>
      <c r="D228" s="10" t="s">
        <v>1037</v>
      </c>
      <c r="E228" s="118" t="s">
        <v>746</v>
      </c>
      <c r="F228" s="141" t="s">
        <v>273</v>
      </c>
      <c r="G228" s="142"/>
      <c r="H228" s="11" t="s">
        <v>864</v>
      </c>
      <c r="I228" s="14">
        <f t="shared" si="6"/>
        <v>24.14</v>
      </c>
      <c r="J228" s="14">
        <v>24.14</v>
      </c>
      <c r="K228" s="109">
        <f t="shared" si="7"/>
        <v>48.28</v>
      </c>
      <c r="L228" s="115"/>
    </row>
    <row r="229" spans="1:12" ht="12.75" customHeight="1">
      <c r="A229" s="114"/>
      <c r="B229" s="107">
        <f>'Tax Invoice'!D225</f>
        <v>8</v>
      </c>
      <c r="C229" s="10" t="s">
        <v>863</v>
      </c>
      <c r="D229" s="10" t="s">
        <v>1038</v>
      </c>
      <c r="E229" s="118" t="s">
        <v>847</v>
      </c>
      <c r="F229" s="141" t="s">
        <v>273</v>
      </c>
      <c r="G229" s="142"/>
      <c r="H229" s="11" t="s">
        <v>864</v>
      </c>
      <c r="I229" s="14">
        <f t="shared" si="6"/>
        <v>24.49</v>
      </c>
      <c r="J229" s="14">
        <v>24.49</v>
      </c>
      <c r="K229" s="109">
        <f t="shared" si="7"/>
        <v>195.92</v>
      </c>
      <c r="L229" s="115"/>
    </row>
    <row r="230" spans="1:12" ht="12.75" customHeight="1">
      <c r="A230" s="114"/>
      <c r="B230" s="107">
        <f>'Tax Invoice'!D226</f>
        <v>8</v>
      </c>
      <c r="C230" s="10" t="s">
        <v>863</v>
      </c>
      <c r="D230" s="10" t="s">
        <v>1038</v>
      </c>
      <c r="E230" s="118" t="s">
        <v>847</v>
      </c>
      <c r="F230" s="141" t="s">
        <v>583</v>
      </c>
      <c r="G230" s="142"/>
      <c r="H230" s="11" t="s">
        <v>864</v>
      </c>
      <c r="I230" s="14">
        <f t="shared" si="6"/>
        <v>24.49</v>
      </c>
      <c r="J230" s="14">
        <v>24.49</v>
      </c>
      <c r="K230" s="109">
        <f t="shared" si="7"/>
        <v>195.92</v>
      </c>
      <c r="L230" s="115"/>
    </row>
    <row r="231" spans="1:12" ht="12.75" customHeight="1">
      <c r="A231" s="114"/>
      <c r="B231" s="107">
        <f>'Tax Invoice'!D227</f>
        <v>8</v>
      </c>
      <c r="C231" s="10" t="s">
        <v>863</v>
      </c>
      <c r="D231" s="10" t="s">
        <v>1038</v>
      </c>
      <c r="E231" s="118" t="s">
        <v>847</v>
      </c>
      <c r="F231" s="141" t="s">
        <v>730</v>
      </c>
      <c r="G231" s="142"/>
      <c r="H231" s="11" t="s">
        <v>864</v>
      </c>
      <c r="I231" s="14">
        <f t="shared" si="6"/>
        <v>24.49</v>
      </c>
      <c r="J231" s="14">
        <v>24.49</v>
      </c>
      <c r="K231" s="109">
        <f t="shared" si="7"/>
        <v>195.92</v>
      </c>
      <c r="L231" s="115"/>
    </row>
    <row r="232" spans="1:12" ht="12.75" customHeight="1">
      <c r="A232" s="114"/>
      <c r="B232" s="107">
        <f>'Tax Invoice'!D228</f>
        <v>4</v>
      </c>
      <c r="C232" s="10" t="s">
        <v>863</v>
      </c>
      <c r="D232" s="10" t="s">
        <v>1039</v>
      </c>
      <c r="E232" s="118" t="s">
        <v>734</v>
      </c>
      <c r="F232" s="141" t="s">
        <v>273</v>
      </c>
      <c r="G232" s="142"/>
      <c r="H232" s="11" t="s">
        <v>864</v>
      </c>
      <c r="I232" s="14">
        <f t="shared" si="6"/>
        <v>25.19</v>
      </c>
      <c r="J232" s="14">
        <v>25.19</v>
      </c>
      <c r="K232" s="109">
        <f t="shared" si="7"/>
        <v>100.76</v>
      </c>
      <c r="L232" s="115"/>
    </row>
    <row r="233" spans="1:12" ht="12.75" customHeight="1">
      <c r="A233" s="114"/>
      <c r="B233" s="107">
        <f>'Tax Invoice'!D229</f>
        <v>2</v>
      </c>
      <c r="C233" s="10" t="s">
        <v>863</v>
      </c>
      <c r="D233" s="10" t="s">
        <v>1039</v>
      </c>
      <c r="E233" s="118" t="s">
        <v>734</v>
      </c>
      <c r="F233" s="141" t="s">
        <v>583</v>
      </c>
      <c r="G233" s="142"/>
      <c r="H233" s="11" t="s">
        <v>864</v>
      </c>
      <c r="I233" s="14">
        <f t="shared" si="6"/>
        <v>25.19</v>
      </c>
      <c r="J233" s="14">
        <v>25.19</v>
      </c>
      <c r="K233" s="109">
        <f t="shared" si="7"/>
        <v>50.38</v>
      </c>
      <c r="L233" s="115"/>
    </row>
    <row r="234" spans="1:12" ht="12.75" customHeight="1">
      <c r="A234" s="114"/>
      <c r="B234" s="107">
        <f>'Tax Invoice'!D230</f>
        <v>2</v>
      </c>
      <c r="C234" s="10" t="s">
        <v>863</v>
      </c>
      <c r="D234" s="10" t="s">
        <v>1039</v>
      </c>
      <c r="E234" s="118" t="s">
        <v>734</v>
      </c>
      <c r="F234" s="141" t="s">
        <v>673</v>
      </c>
      <c r="G234" s="142"/>
      <c r="H234" s="11" t="s">
        <v>864</v>
      </c>
      <c r="I234" s="14">
        <f t="shared" si="6"/>
        <v>25.19</v>
      </c>
      <c r="J234" s="14">
        <v>25.19</v>
      </c>
      <c r="K234" s="109">
        <f t="shared" si="7"/>
        <v>50.38</v>
      </c>
      <c r="L234" s="115"/>
    </row>
    <row r="235" spans="1:12" ht="12.75" customHeight="1">
      <c r="A235" s="114"/>
      <c r="B235" s="107">
        <f>'Tax Invoice'!D231</f>
        <v>2</v>
      </c>
      <c r="C235" s="10" t="s">
        <v>863</v>
      </c>
      <c r="D235" s="10" t="s">
        <v>1039</v>
      </c>
      <c r="E235" s="118" t="s">
        <v>734</v>
      </c>
      <c r="F235" s="141" t="s">
        <v>730</v>
      </c>
      <c r="G235" s="142"/>
      <c r="H235" s="11" t="s">
        <v>864</v>
      </c>
      <c r="I235" s="14">
        <f t="shared" si="6"/>
        <v>25.19</v>
      </c>
      <c r="J235" s="14">
        <v>25.19</v>
      </c>
      <c r="K235" s="109">
        <f t="shared" si="7"/>
        <v>50.38</v>
      </c>
      <c r="L235" s="115"/>
    </row>
    <row r="236" spans="1:12" ht="12.75" customHeight="1">
      <c r="A236" s="114"/>
      <c r="B236" s="107">
        <f>'Tax Invoice'!D232</f>
        <v>2</v>
      </c>
      <c r="C236" s="10" t="s">
        <v>863</v>
      </c>
      <c r="D236" s="10" t="s">
        <v>1040</v>
      </c>
      <c r="E236" s="118" t="s">
        <v>735</v>
      </c>
      <c r="F236" s="141" t="s">
        <v>273</v>
      </c>
      <c r="G236" s="142"/>
      <c r="H236" s="11" t="s">
        <v>864</v>
      </c>
      <c r="I236" s="14">
        <f t="shared" si="6"/>
        <v>31.14</v>
      </c>
      <c r="J236" s="14">
        <v>31.14</v>
      </c>
      <c r="K236" s="109">
        <f t="shared" si="7"/>
        <v>62.28</v>
      </c>
      <c r="L236" s="115"/>
    </row>
    <row r="237" spans="1:12" ht="12.75" customHeight="1">
      <c r="A237" s="114"/>
      <c r="B237" s="107">
        <f>'Tax Invoice'!D233</f>
        <v>2</v>
      </c>
      <c r="C237" s="10" t="s">
        <v>863</v>
      </c>
      <c r="D237" s="10" t="s">
        <v>1040</v>
      </c>
      <c r="E237" s="118" t="s">
        <v>735</v>
      </c>
      <c r="F237" s="141" t="s">
        <v>583</v>
      </c>
      <c r="G237" s="142"/>
      <c r="H237" s="11" t="s">
        <v>864</v>
      </c>
      <c r="I237" s="14">
        <f t="shared" si="6"/>
        <v>31.14</v>
      </c>
      <c r="J237" s="14">
        <v>31.14</v>
      </c>
      <c r="K237" s="109">
        <f t="shared" si="7"/>
        <v>62.28</v>
      </c>
      <c r="L237" s="115"/>
    </row>
    <row r="238" spans="1:12" ht="12.75" customHeight="1">
      <c r="A238" s="114"/>
      <c r="B238" s="107">
        <f>'Tax Invoice'!D234</f>
        <v>2</v>
      </c>
      <c r="C238" s="10" t="s">
        <v>866</v>
      </c>
      <c r="D238" s="10" t="s">
        <v>1041</v>
      </c>
      <c r="E238" s="118" t="s">
        <v>732</v>
      </c>
      <c r="F238" s="141"/>
      <c r="G238" s="142"/>
      <c r="H238" s="11" t="s">
        <v>867</v>
      </c>
      <c r="I238" s="14">
        <f t="shared" si="6"/>
        <v>122.12</v>
      </c>
      <c r="J238" s="14">
        <v>122.12</v>
      </c>
      <c r="K238" s="109">
        <f t="shared" si="7"/>
        <v>244.24</v>
      </c>
      <c r="L238" s="115"/>
    </row>
    <row r="239" spans="1:12" ht="24" customHeight="1">
      <c r="A239" s="114"/>
      <c r="B239" s="107">
        <f>'Tax Invoice'!D235</f>
        <v>2</v>
      </c>
      <c r="C239" s="10" t="s">
        <v>868</v>
      </c>
      <c r="D239" s="10" t="s">
        <v>1042</v>
      </c>
      <c r="E239" s="118" t="s">
        <v>728</v>
      </c>
      <c r="F239" s="141"/>
      <c r="G239" s="142"/>
      <c r="H239" s="11" t="s">
        <v>869</v>
      </c>
      <c r="I239" s="14">
        <f t="shared" si="6"/>
        <v>16.100000000000001</v>
      </c>
      <c r="J239" s="14">
        <v>16.100000000000001</v>
      </c>
      <c r="K239" s="109">
        <f t="shared" si="7"/>
        <v>32.200000000000003</v>
      </c>
      <c r="L239" s="115"/>
    </row>
    <row r="240" spans="1:12" ht="24" customHeight="1">
      <c r="A240" s="114"/>
      <c r="B240" s="107">
        <f>'Tax Invoice'!D236</f>
        <v>22</v>
      </c>
      <c r="C240" s="10" t="s">
        <v>868</v>
      </c>
      <c r="D240" s="10" t="s">
        <v>1043</v>
      </c>
      <c r="E240" s="118" t="s">
        <v>717</v>
      </c>
      <c r="F240" s="141"/>
      <c r="G240" s="142"/>
      <c r="H240" s="11" t="s">
        <v>869</v>
      </c>
      <c r="I240" s="14">
        <f t="shared" si="6"/>
        <v>16.100000000000001</v>
      </c>
      <c r="J240" s="14">
        <v>16.100000000000001</v>
      </c>
      <c r="K240" s="109">
        <f t="shared" si="7"/>
        <v>354.20000000000005</v>
      </c>
      <c r="L240" s="115"/>
    </row>
    <row r="241" spans="1:12" ht="24" customHeight="1">
      <c r="A241" s="114"/>
      <c r="B241" s="107">
        <f>'Tax Invoice'!D237</f>
        <v>2</v>
      </c>
      <c r="C241" s="10" t="s">
        <v>868</v>
      </c>
      <c r="D241" s="10" t="s">
        <v>1044</v>
      </c>
      <c r="E241" s="118" t="s">
        <v>721</v>
      </c>
      <c r="F241" s="141"/>
      <c r="G241" s="142"/>
      <c r="H241" s="11" t="s">
        <v>869</v>
      </c>
      <c r="I241" s="14">
        <f t="shared" si="6"/>
        <v>16.8</v>
      </c>
      <c r="J241" s="14">
        <v>16.8</v>
      </c>
      <c r="K241" s="109">
        <f t="shared" si="7"/>
        <v>33.6</v>
      </c>
      <c r="L241" s="115"/>
    </row>
    <row r="242" spans="1:12" ht="24" customHeight="1">
      <c r="A242" s="114"/>
      <c r="B242" s="107">
        <f>'Tax Invoice'!D238</f>
        <v>2</v>
      </c>
      <c r="C242" s="10" t="s">
        <v>868</v>
      </c>
      <c r="D242" s="10" t="s">
        <v>1045</v>
      </c>
      <c r="E242" s="118" t="s">
        <v>723</v>
      </c>
      <c r="F242" s="141"/>
      <c r="G242" s="142"/>
      <c r="H242" s="11" t="s">
        <v>869</v>
      </c>
      <c r="I242" s="14">
        <f t="shared" si="6"/>
        <v>25.89</v>
      </c>
      <c r="J242" s="14">
        <v>25.89</v>
      </c>
      <c r="K242" s="109">
        <f t="shared" si="7"/>
        <v>51.78</v>
      </c>
      <c r="L242" s="115"/>
    </row>
    <row r="243" spans="1:12" ht="24" customHeight="1">
      <c r="A243" s="114"/>
      <c r="B243" s="107">
        <f>'Tax Invoice'!D239</f>
        <v>8</v>
      </c>
      <c r="C243" s="10" t="s">
        <v>868</v>
      </c>
      <c r="D243" s="10" t="s">
        <v>1046</v>
      </c>
      <c r="E243" s="118" t="s">
        <v>733</v>
      </c>
      <c r="F243" s="141"/>
      <c r="G243" s="142"/>
      <c r="H243" s="11" t="s">
        <v>869</v>
      </c>
      <c r="I243" s="14">
        <f t="shared" si="6"/>
        <v>31.14</v>
      </c>
      <c r="J243" s="14">
        <v>31.14</v>
      </c>
      <c r="K243" s="109">
        <f t="shared" si="7"/>
        <v>249.12</v>
      </c>
      <c r="L243" s="115"/>
    </row>
    <row r="244" spans="1:12" ht="24" customHeight="1">
      <c r="A244" s="114"/>
      <c r="B244" s="107">
        <f>'Tax Invoice'!D240</f>
        <v>6</v>
      </c>
      <c r="C244" s="10" t="s">
        <v>868</v>
      </c>
      <c r="D244" s="10" t="s">
        <v>1047</v>
      </c>
      <c r="E244" s="118" t="s">
        <v>746</v>
      </c>
      <c r="F244" s="141"/>
      <c r="G244" s="142"/>
      <c r="H244" s="11" t="s">
        <v>869</v>
      </c>
      <c r="I244" s="14">
        <f t="shared" si="6"/>
        <v>36.39</v>
      </c>
      <c r="J244" s="14">
        <v>36.39</v>
      </c>
      <c r="K244" s="109">
        <f t="shared" si="7"/>
        <v>218.34</v>
      </c>
      <c r="L244" s="115"/>
    </row>
    <row r="245" spans="1:12" ht="24" customHeight="1">
      <c r="A245" s="114"/>
      <c r="B245" s="107">
        <f>'Tax Invoice'!D241</f>
        <v>18</v>
      </c>
      <c r="C245" s="10" t="s">
        <v>868</v>
      </c>
      <c r="D245" s="10" t="s">
        <v>1048</v>
      </c>
      <c r="E245" s="118" t="s">
        <v>847</v>
      </c>
      <c r="F245" s="141"/>
      <c r="G245" s="142"/>
      <c r="H245" s="11" t="s">
        <v>869</v>
      </c>
      <c r="I245" s="14">
        <f t="shared" si="6"/>
        <v>37.79</v>
      </c>
      <c r="J245" s="14">
        <v>37.79</v>
      </c>
      <c r="K245" s="109">
        <f t="shared" si="7"/>
        <v>680.22</v>
      </c>
      <c r="L245" s="115"/>
    </row>
    <row r="246" spans="1:12" ht="24" customHeight="1">
      <c r="A246" s="114"/>
      <c r="B246" s="107">
        <f>'Tax Invoice'!D242</f>
        <v>8</v>
      </c>
      <c r="C246" s="10" t="s">
        <v>868</v>
      </c>
      <c r="D246" s="10" t="s">
        <v>1049</v>
      </c>
      <c r="E246" s="118" t="s">
        <v>751</v>
      </c>
      <c r="F246" s="141"/>
      <c r="G246" s="142"/>
      <c r="H246" s="11" t="s">
        <v>869</v>
      </c>
      <c r="I246" s="14">
        <f t="shared" si="6"/>
        <v>46.89</v>
      </c>
      <c r="J246" s="14">
        <v>46.89</v>
      </c>
      <c r="K246" s="109">
        <f t="shared" si="7"/>
        <v>375.12</v>
      </c>
      <c r="L246" s="115"/>
    </row>
    <row r="247" spans="1:12" ht="24" customHeight="1">
      <c r="A247" s="114"/>
      <c r="B247" s="107">
        <f>'Tax Invoice'!D243</f>
        <v>10</v>
      </c>
      <c r="C247" s="10" t="s">
        <v>868</v>
      </c>
      <c r="D247" s="10" t="s">
        <v>1050</v>
      </c>
      <c r="E247" s="118" t="s">
        <v>870</v>
      </c>
      <c r="F247" s="141"/>
      <c r="G247" s="142"/>
      <c r="H247" s="11" t="s">
        <v>869</v>
      </c>
      <c r="I247" s="14">
        <f t="shared" si="6"/>
        <v>87.13</v>
      </c>
      <c r="J247" s="14">
        <v>87.13</v>
      </c>
      <c r="K247" s="109">
        <f t="shared" si="7"/>
        <v>871.3</v>
      </c>
      <c r="L247" s="115"/>
    </row>
    <row r="248" spans="1:12" ht="24" customHeight="1">
      <c r="A248" s="114"/>
      <c r="B248" s="107">
        <f>'Tax Invoice'!D244</f>
        <v>4</v>
      </c>
      <c r="C248" s="10" t="s">
        <v>868</v>
      </c>
      <c r="D248" s="10" t="s">
        <v>1051</v>
      </c>
      <c r="E248" s="118" t="s">
        <v>791</v>
      </c>
      <c r="F248" s="141"/>
      <c r="G248" s="142"/>
      <c r="H248" s="11" t="s">
        <v>869</v>
      </c>
      <c r="I248" s="14">
        <f t="shared" si="6"/>
        <v>185.11</v>
      </c>
      <c r="J248" s="14">
        <v>185.11</v>
      </c>
      <c r="K248" s="109">
        <f t="shared" si="7"/>
        <v>740.44</v>
      </c>
      <c r="L248" s="115"/>
    </row>
    <row r="249" spans="1:12" ht="24" customHeight="1">
      <c r="A249" s="114"/>
      <c r="B249" s="107">
        <f>'Tax Invoice'!D245</f>
        <v>2</v>
      </c>
      <c r="C249" s="10" t="s">
        <v>868</v>
      </c>
      <c r="D249" s="10" t="s">
        <v>1052</v>
      </c>
      <c r="E249" s="118" t="s">
        <v>776</v>
      </c>
      <c r="F249" s="141"/>
      <c r="G249" s="142"/>
      <c r="H249" s="11" t="s">
        <v>869</v>
      </c>
      <c r="I249" s="14">
        <f t="shared" si="6"/>
        <v>23.1</v>
      </c>
      <c r="J249" s="14">
        <v>23.1</v>
      </c>
      <c r="K249" s="109">
        <f t="shared" si="7"/>
        <v>46.2</v>
      </c>
      <c r="L249" s="115"/>
    </row>
    <row r="250" spans="1:12" ht="24" customHeight="1">
      <c r="A250" s="114"/>
      <c r="B250" s="107">
        <f>'Tax Invoice'!D246</f>
        <v>2</v>
      </c>
      <c r="C250" s="10" t="s">
        <v>871</v>
      </c>
      <c r="D250" s="10" t="s">
        <v>1053</v>
      </c>
      <c r="E250" s="118" t="s">
        <v>721</v>
      </c>
      <c r="F250" s="141" t="s">
        <v>273</v>
      </c>
      <c r="G250" s="142"/>
      <c r="H250" s="11" t="s">
        <v>872</v>
      </c>
      <c r="I250" s="14">
        <f t="shared" si="6"/>
        <v>94.13</v>
      </c>
      <c r="J250" s="14">
        <v>94.13</v>
      </c>
      <c r="K250" s="109">
        <f t="shared" si="7"/>
        <v>188.26</v>
      </c>
      <c r="L250" s="115"/>
    </row>
    <row r="251" spans="1:12" ht="24" customHeight="1">
      <c r="A251" s="114"/>
      <c r="B251" s="107">
        <f>'Tax Invoice'!D247</f>
        <v>12</v>
      </c>
      <c r="C251" s="10" t="s">
        <v>871</v>
      </c>
      <c r="D251" s="10" t="s">
        <v>1054</v>
      </c>
      <c r="E251" s="118" t="s">
        <v>722</v>
      </c>
      <c r="F251" s="141" t="s">
        <v>273</v>
      </c>
      <c r="G251" s="142"/>
      <c r="H251" s="11" t="s">
        <v>872</v>
      </c>
      <c r="I251" s="14">
        <f t="shared" si="6"/>
        <v>101.13</v>
      </c>
      <c r="J251" s="14">
        <v>101.13</v>
      </c>
      <c r="K251" s="109">
        <f t="shared" si="7"/>
        <v>1213.56</v>
      </c>
      <c r="L251" s="121"/>
    </row>
    <row r="252" spans="1:12" ht="24" customHeight="1">
      <c r="A252" s="114"/>
      <c r="B252" s="107">
        <f>'Tax Invoice'!D248</f>
        <v>6</v>
      </c>
      <c r="C252" s="10" t="s">
        <v>871</v>
      </c>
      <c r="D252" s="10" t="s">
        <v>1054</v>
      </c>
      <c r="E252" s="118" t="s">
        <v>722</v>
      </c>
      <c r="F252" s="141" t="s">
        <v>673</v>
      </c>
      <c r="G252" s="142"/>
      <c r="H252" s="11" t="s">
        <v>872</v>
      </c>
      <c r="I252" s="14">
        <f t="shared" si="6"/>
        <v>101.13</v>
      </c>
      <c r="J252" s="14">
        <v>101.13</v>
      </c>
      <c r="K252" s="109">
        <f t="shared" si="7"/>
        <v>606.78</v>
      </c>
      <c r="L252" s="115"/>
    </row>
    <row r="253" spans="1:12" ht="24" customHeight="1">
      <c r="A253" s="114"/>
      <c r="B253" s="107">
        <f>'Tax Invoice'!D249</f>
        <v>2</v>
      </c>
      <c r="C253" s="10" t="s">
        <v>871</v>
      </c>
      <c r="D253" s="10" t="s">
        <v>1055</v>
      </c>
      <c r="E253" s="118" t="s">
        <v>731</v>
      </c>
      <c r="F253" s="141" t="s">
        <v>673</v>
      </c>
      <c r="G253" s="142"/>
      <c r="H253" s="11" t="s">
        <v>872</v>
      </c>
      <c r="I253" s="14">
        <f t="shared" si="6"/>
        <v>108.13</v>
      </c>
      <c r="J253" s="14">
        <v>108.13</v>
      </c>
      <c r="K253" s="109">
        <f t="shared" si="7"/>
        <v>216.26</v>
      </c>
      <c r="L253" s="115"/>
    </row>
    <row r="254" spans="1:12" ht="24" customHeight="1">
      <c r="A254" s="114"/>
      <c r="B254" s="107">
        <f>'Tax Invoice'!D250</f>
        <v>34</v>
      </c>
      <c r="C254" s="10" t="s">
        <v>871</v>
      </c>
      <c r="D254" s="10" t="s">
        <v>1056</v>
      </c>
      <c r="E254" s="118" t="s">
        <v>723</v>
      </c>
      <c r="F254" s="141" t="s">
        <v>273</v>
      </c>
      <c r="G254" s="142"/>
      <c r="H254" s="11" t="s">
        <v>872</v>
      </c>
      <c r="I254" s="14">
        <f t="shared" si="6"/>
        <v>115.13</v>
      </c>
      <c r="J254" s="14">
        <v>115.13</v>
      </c>
      <c r="K254" s="109">
        <f t="shared" si="7"/>
        <v>3914.42</v>
      </c>
      <c r="L254" s="121"/>
    </row>
    <row r="255" spans="1:12" ht="24" customHeight="1">
      <c r="A255" s="114"/>
      <c r="B255" s="107">
        <f>'Tax Invoice'!D251</f>
        <v>2</v>
      </c>
      <c r="C255" s="10" t="s">
        <v>871</v>
      </c>
      <c r="D255" s="10" t="s">
        <v>1057</v>
      </c>
      <c r="E255" s="118" t="s">
        <v>733</v>
      </c>
      <c r="F255" s="141" t="s">
        <v>673</v>
      </c>
      <c r="G255" s="142"/>
      <c r="H255" s="11" t="s">
        <v>872</v>
      </c>
      <c r="I255" s="14">
        <f t="shared" si="6"/>
        <v>132.62</v>
      </c>
      <c r="J255" s="14">
        <v>132.62</v>
      </c>
      <c r="K255" s="109">
        <f t="shared" si="7"/>
        <v>265.24</v>
      </c>
      <c r="L255" s="115"/>
    </row>
    <row r="256" spans="1:12" ht="24" customHeight="1">
      <c r="A256" s="114"/>
      <c r="B256" s="107">
        <f>'Tax Invoice'!D252</f>
        <v>10</v>
      </c>
      <c r="C256" s="10" t="s">
        <v>871</v>
      </c>
      <c r="D256" s="10" t="s">
        <v>1058</v>
      </c>
      <c r="E256" s="118" t="s">
        <v>735</v>
      </c>
      <c r="F256" s="141" t="s">
        <v>273</v>
      </c>
      <c r="G256" s="142"/>
      <c r="H256" s="11" t="s">
        <v>872</v>
      </c>
      <c r="I256" s="14">
        <f t="shared" si="6"/>
        <v>194.21</v>
      </c>
      <c r="J256" s="14">
        <v>194.21</v>
      </c>
      <c r="K256" s="109">
        <f t="shared" si="7"/>
        <v>1942.1000000000001</v>
      </c>
      <c r="L256" s="121"/>
    </row>
    <row r="257" spans="1:12" ht="24" customHeight="1">
      <c r="A257" s="114"/>
      <c r="B257" s="107">
        <f>'Tax Invoice'!D253</f>
        <v>2</v>
      </c>
      <c r="C257" s="10" t="s">
        <v>873</v>
      </c>
      <c r="D257" s="10" t="s">
        <v>1059</v>
      </c>
      <c r="E257" s="118" t="s">
        <v>725</v>
      </c>
      <c r="F257" s="141" t="s">
        <v>273</v>
      </c>
      <c r="G257" s="142"/>
      <c r="H257" s="11" t="s">
        <v>874</v>
      </c>
      <c r="I257" s="14">
        <f t="shared" si="6"/>
        <v>36.39</v>
      </c>
      <c r="J257" s="14">
        <v>36.39</v>
      </c>
      <c r="K257" s="109">
        <f t="shared" si="7"/>
        <v>72.78</v>
      </c>
      <c r="L257" s="115"/>
    </row>
    <row r="258" spans="1:12" ht="24" customHeight="1">
      <c r="A258" s="114"/>
      <c r="B258" s="107">
        <f>'Tax Invoice'!D254</f>
        <v>18</v>
      </c>
      <c r="C258" s="10" t="s">
        <v>873</v>
      </c>
      <c r="D258" s="10" t="s">
        <v>1060</v>
      </c>
      <c r="E258" s="118" t="s">
        <v>717</v>
      </c>
      <c r="F258" s="141" t="s">
        <v>273</v>
      </c>
      <c r="G258" s="142"/>
      <c r="H258" s="11" t="s">
        <v>874</v>
      </c>
      <c r="I258" s="14">
        <f t="shared" si="6"/>
        <v>38.14</v>
      </c>
      <c r="J258" s="14">
        <v>38.14</v>
      </c>
      <c r="K258" s="109">
        <f t="shared" si="7"/>
        <v>686.52</v>
      </c>
      <c r="L258" s="115"/>
    </row>
    <row r="259" spans="1:12" ht="24" customHeight="1">
      <c r="A259" s="114"/>
      <c r="B259" s="107">
        <f>'Tax Invoice'!D255</f>
        <v>4</v>
      </c>
      <c r="C259" s="10" t="s">
        <v>873</v>
      </c>
      <c r="D259" s="10" t="s">
        <v>1061</v>
      </c>
      <c r="E259" s="118" t="s">
        <v>721</v>
      </c>
      <c r="F259" s="141" t="s">
        <v>273</v>
      </c>
      <c r="G259" s="142"/>
      <c r="H259" s="11" t="s">
        <v>874</v>
      </c>
      <c r="I259" s="14">
        <f t="shared" si="6"/>
        <v>41.64</v>
      </c>
      <c r="J259" s="14">
        <v>41.64</v>
      </c>
      <c r="K259" s="109">
        <f t="shared" si="7"/>
        <v>166.56</v>
      </c>
      <c r="L259" s="115"/>
    </row>
    <row r="260" spans="1:12" ht="24" customHeight="1">
      <c r="A260" s="114"/>
      <c r="B260" s="107">
        <f>'Tax Invoice'!D256</f>
        <v>2</v>
      </c>
      <c r="C260" s="10" t="s">
        <v>873</v>
      </c>
      <c r="D260" s="10" t="s">
        <v>1062</v>
      </c>
      <c r="E260" s="118" t="s">
        <v>731</v>
      </c>
      <c r="F260" s="141" t="s">
        <v>273</v>
      </c>
      <c r="G260" s="142"/>
      <c r="H260" s="11" t="s">
        <v>874</v>
      </c>
      <c r="I260" s="14">
        <f t="shared" si="6"/>
        <v>48.64</v>
      </c>
      <c r="J260" s="14">
        <v>48.64</v>
      </c>
      <c r="K260" s="109">
        <f t="shared" si="7"/>
        <v>97.28</v>
      </c>
      <c r="L260" s="115"/>
    </row>
    <row r="261" spans="1:12" ht="24" customHeight="1">
      <c r="A261" s="114"/>
      <c r="B261" s="107">
        <f>'Tax Invoice'!D257</f>
        <v>2</v>
      </c>
      <c r="C261" s="10" t="s">
        <v>873</v>
      </c>
      <c r="D261" s="10" t="s">
        <v>1063</v>
      </c>
      <c r="E261" s="118" t="s">
        <v>723</v>
      </c>
      <c r="F261" s="141" t="s">
        <v>273</v>
      </c>
      <c r="G261" s="142"/>
      <c r="H261" s="11" t="s">
        <v>874</v>
      </c>
      <c r="I261" s="14">
        <f t="shared" si="6"/>
        <v>55.64</v>
      </c>
      <c r="J261" s="14">
        <v>55.64</v>
      </c>
      <c r="K261" s="109">
        <f t="shared" si="7"/>
        <v>111.28</v>
      </c>
      <c r="L261" s="115"/>
    </row>
    <row r="262" spans="1:12" ht="24" customHeight="1">
      <c r="A262" s="114"/>
      <c r="B262" s="107">
        <f>'Tax Invoice'!D258</f>
        <v>2</v>
      </c>
      <c r="C262" s="10" t="s">
        <v>873</v>
      </c>
      <c r="D262" s="10" t="s">
        <v>1064</v>
      </c>
      <c r="E262" s="118" t="s">
        <v>735</v>
      </c>
      <c r="F262" s="141" t="s">
        <v>273</v>
      </c>
      <c r="G262" s="142"/>
      <c r="H262" s="11" t="s">
        <v>874</v>
      </c>
      <c r="I262" s="14">
        <f t="shared" si="6"/>
        <v>94.13</v>
      </c>
      <c r="J262" s="14">
        <v>94.13</v>
      </c>
      <c r="K262" s="109">
        <f t="shared" si="7"/>
        <v>188.26</v>
      </c>
      <c r="L262" s="115"/>
    </row>
    <row r="263" spans="1:12" ht="24" customHeight="1">
      <c r="A263" s="114"/>
      <c r="B263" s="107">
        <f>'Tax Invoice'!D259</f>
        <v>2</v>
      </c>
      <c r="C263" s="10" t="s">
        <v>873</v>
      </c>
      <c r="D263" s="10" t="s">
        <v>1065</v>
      </c>
      <c r="E263" s="118" t="s">
        <v>776</v>
      </c>
      <c r="F263" s="141" t="s">
        <v>272</v>
      </c>
      <c r="G263" s="142"/>
      <c r="H263" s="11" t="s">
        <v>874</v>
      </c>
      <c r="I263" s="14">
        <f t="shared" si="6"/>
        <v>46.89</v>
      </c>
      <c r="J263" s="14">
        <v>46.89</v>
      </c>
      <c r="K263" s="109">
        <f t="shared" si="7"/>
        <v>93.78</v>
      </c>
      <c r="L263" s="115"/>
    </row>
    <row r="264" spans="1:12" ht="12.75" customHeight="1">
      <c r="A264" s="114"/>
      <c r="B264" s="107">
        <f>'Tax Invoice'!D260</f>
        <v>2</v>
      </c>
      <c r="C264" s="10" t="s">
        <v>875</v>
      </c>
      <c r="D264" s="10" t="s">
        <v>1066</v>
      </c>
      <c r="E264" s="118" t="s">
        <v>721</v>
      </c>
      <c r="F264" s="141" t="s">
        <v>273</v>
      </c>
      <c r="G264" s="142"/>
      <c r="H264" s="11" t="s">
        <v>876</v>
      </c>
      <c r="I264" s="14">
        <f t="shared" si="6"/>
        <v>17.149999999999999</v>
      </c>
      <c r="J264" s="14">
        <v>17.149999999999999</v>
      </c>
      <c r="K264" s="109">
        <f t="shared" si="7"/>
        <v>34.299999999999997</v>
      </c>
      <c r="L264" s="115"/>
    </row>
    <row r="265" spans="1:12" ht="12.75" customHeight="1">
      <c r="A265" s="114"/>
      <c r="B265" s="107">
        <f>'Tax Invoice'!D261</f>
        <v>2</v>
      </c>
      <c r="C265" s="10" t="s">
        <v>875</v>
      </c>
      <c r="D265" s="10" t="s">
        <v>1066</v>
      </c>
      <c r="E265" s="118" t="s">
        <v>721</v>
      </c>
      <c r="F265" s="141" t="s">
        <v>583</v>
      </c>
      <c r="G265" s="142"/>
      <c r="H265" s="11" t="s">
        <v>876</v>
      </c>
      <c r="I265" s="14">
        <f t="shared" si="6"/>
        <v>17.149999999999999</v>
      </c>
      <c r="J265" s="14">
        <v>17.149999999999999</v>
      </c>
      <c r="K265" s="109">
        <f t="shared" si="7"/>
        <v>34.299999999999997</v>
      </c>
      <c r="L265" s="115"/>
    </row>
    <row r="266" spans="1:12" ht="12.75" customHeight="1">
      <c r="A266" s="114"/>
      <c r="B266" s="107">
        <f>'Tax Invoice'!D262</f>
        <v>2</v>
      </c>
      <c r="C266" s="10" t="s">
        <v>875</v>
      </c>
      <c r="D266" s="10" t="s">
        <v>1067</v>
      </c>
      <c r="E266" s="118" t="s">
        <v>731</v>
      </c>
      <c r="F266" s="141" t="s">
        <v>273</v>
      </c>
      <c r="G266" s="142"/>
      <c r="H266" s="11" t="s">
        <v>876</v>
      </c>
      <c r="I266" s="14">
        <f t="shared" si="6"/>
        <v>20.65</v>
      </c>
      <c r="J266" s="14">
        <v>20.65</v>
      </c>
      <c r="K266" s="109">
        <f t="shared" si="7"/>
        <v>41.3</v>
      </c>
      <c r="L266" s="115"/>
    </row>
    <row r="267" spans="1:12" ht="12.75" customHeight="1">
      <c r="A267" s="114"/>
      <c r="B267" s="107">
        <f>'Tax Invoice'!D263</f>
        <v>2</v>
      </c>
      <c r="C267" s="10" t="s">
        <v>875</v>
      </c>
      <c r="D267" s="10" t="s">
        <v>1067</v>
      </c>
      <c r="E267" s="118" t="s">
        <v>731</v>
      </c>
      <c r="F267" s="141" t="s">
        <v>583</v>
      </c>
      <c r="G267" s="142"/>
      <c r="H267" s="11" t="s">
        <v>876</v>
      </c>
      <c r="I267" s="14">
        <f t="shared" si="6"/>
        <v>20.65</v>
      </c>
      <c r="J267" s="14">
        <v>20.65</v>
      </c>
      <c r="K267" s="109">
        <f t="shared" si="7"/>
        <v>41.3</v>
      </c>
      <c r="L267" s="115"/>
    </row>
    <row r="268" spans="1:12" ht="12.75" customHeight="1">
      <c r="A268" s="114"/>
      <c r="B268" s="107">
        <f>'Tax Invoice'!D264</f>
        <v>4</v>
      </c>
      <c r="C268" s="10" t="s">
        <v>875</v>
      </c>
      <c r="D268" s="10" t="s">
        <v>1068</v>
      </c>
      <c r="E268" s="118" t="s">
        <v>723</v>
      </c>
      <c r="F268" s="141" t="s">
        <v>273</v>
      </c>
      <c r="G268" s="142"/>
      <c r="H268" s="11" t="s">
        <v>876</v>
      </c>
      <c r="I268" s="14">
        <f t="shared" si="6"/>
        <v>22.4</v>
      </c>
      <c r="J268" s="14">
        <v>22.4</v>
      </c>
      <c r="K268" s="109">
        <f t="shared" si="7"/>
        <v>89.6</v>
      </c>
      <c r="L268" s="115"/>
    </row>
    <row r="269" spans="1:12" ht="12.75" customHeight="1">
      <c r="A269" s="114"/>
      <c r="B269" s="107">
        <f>'Tax Invoice'!D265</f>
        <v>2</v>
      </c>
      <c r="C269" s="10" t="s">
        <v>875</v>
      </c>
      <c r="D269" s="10" t="s">
        <v>1068</v>
      </c>
      <c r="E269" s="118" t="s">
        <v>723</v>
      </c>
      <c r="F269" s="141" t="s">
        <v>583</v>
      </c>
      <c r="G269" s="142"/>
      <c r="H269" s="11" t="s">
        <v>876</v>
      </c>
      <c r="I269" s="14">
        <f t="shared" si="6"/>
        <v>22.4</v>
      </c>
      <c r="J269" s="14">
        <v>22.4</v>
      </c>
      <c r="K269" s="109">
        <f t="shared" si="7"/>
        <v>44.8</v>
      </c>
      <c r="L269" s="115"/>
    </row>
    <row r="270" spans="1:12" ht="12.75" customHeight="1">
      <c r="A270" s="114"/>
      <c r="B270" s="107">
        <f>'Tax Invoice'!D266</f>
        <v>2</v>
      </c>
      <c r="C270" s="10" t="s">
        <v>875</v>
      </c>
      <c r="D270" s="10" t="s">
        <v>1069</v>
      </c>
      <c r="E270" s="118" t="s">
        <v>746</v>
      </c>
      <c r="F270" s="141" t="s">
        <v>273</v>
      </c>
      <c r="G270" s="142"/>
      <c r="H270" s="11" t="s">
        <v>876</v>
      </c>
      <c r="I270" s="14">
        <f t="shared" si="6"/>
        <v>28.69</v>
      </c>
      <c r="J270" s="14">
        <v>28.69</v>
      </c>
      <c r="K270" s="109">
        <f t="shared" si="7"/>
        <v>57.38</v>
      </c>
      <c r="L270" s="115"/>
    </row>
    <row r="271" spans="1:12" ht="12.75" customHeight="1">
      <c r="A271" s="114"/>
      <c r="B271" s="107">
        <f>'Tax Invoice'!D267</f>
        <v>2</v>
      </c>
      <c r="C271" s="10" t="s">
        <v>875</v>
      </c>
      <c r="D271" s="10" t="s">
        <v>1070</v>
      </c>
      <c r="E271" s="118" t="s">
        <v>751</v>
      </c>
      <c r="F271" s="141" t="s">
        <v>273</v>
      </c>
      <c r="G271" s="142"/>
      <c r="H271" s="11" t="s">
        <v>876</v>
      </c>
      <c r="I271" s="14">
        <f t="shared" si="6"/>
        <v>32.19</v>
      </c>
      <c r="J271" s="14">
        <v>32.19</v>
      </c>
      <c r="K271" s="109">
        <f t="shared" si="7"/>
        <v>64.38</v>
      </c>
      <c r="L271" s="115"/>
    </row>
    <row r="272" spans="1:12" ht="12.75" customHeight="1">
      <c r="A272" s="114"/>
      <c r="B272" s="107">
        <f>'Tax Invoice'!D268</f>
        <v>2</v>
      </c>
      <c r="C272" s="10" t="s">
        <v>875</v>
      </c>
      <c r="D272" s="10" t="s">
        <v>1071</v>
      </c>
      <c r="E272" s="118" t="s">
        <v>735</v>
      </c>
      <c r="F272" s="141" t="s">
        <v>273</v>
      </c>
      <c r="G272" s="142"/>
      <c r="H272" s="11" t="s">
        <v>876</v>
      </c>
      <c r="I272" s="14">
        <f t="shared" si="6"/>
        <v>34.64</v>
      </c>
      <c r="J272" s="14">
        <v>34.64</v>
      </c>
      <c r="K272" s="109">
        <f t="shared" si="7"/>
        <v>69.28</v>
      </c>
      <c r="L272" s="115"/>
    </row>
    <row r="273" spans="1:12" ht="12.75" customHeight="1">
      <c r="A273" s="114"/>
      <c r="B273" s="107">
        <f>'Tax Invoice'!D269</f>
        <v>2</v>
      </c>
      <c r="C273" s="10" t="s">
        <v>877</v>
      </c>
      <c r="D273" s="10" t="s">
        <v>1072</v>
      </c>
      <c r="E273" s="118" t="s">
        <v>723</v>
      </c>
      <c r="F273" s="141"/>
      <c r="G273" s="142"/>
      <c r="H273" s="11" t="s">
        <v>878</v>
      </c>
      <c r="I273" s="14">
        <f t="shared" si="6"/>
        <v>52.14</v>
      </c>
      <c r="J273" s="14">
        <v>52.14</v>
      </c>
      <c r="K273" s="109">
        <f t="shared" si="7"/>
        <v>104.28</v>
      </c>
      <c r="L273" s="115"/>
    </row>
    <row r="274" spans="1:12" ht="12.75" customHeight="1">
      <c r="A274" s="114"/>
      <c r="B274" s="107">
        <f>'Tax Invoice'!D270</f>
        <v>2</v>
      </c>
      <c r="C274" s="10" t="s">
        <v>879</v>
      </c>
      <c r="D274" s="10" t="s">
        <v>1073</v>
      </c>
      <c r="E274" s="118" t="s">
        <v>769</v>
      </c>
      <c r="F274" s="141" t="s">
        <v>720</v>
      </c>
      <c r="G274" s="142"/>
      <c r="H274" s="11" t="s">
        <v>880</v>
      </c>
      <c r="I274" s="14">
        <f t="shared" si="6"/>
        <v>11.9</v>
      </c>
      <c r="J274" s="14">
        <v>11.9</v>
      </c>
      <c r="K274" s="109">
        <f t="shared" si="7"/>
        <v>23.8</v>
      </c>
      <c r="L274" s="115"/>
    </row>
    <row r="275" spans="1:12" ht="12.75" customHeight="1">
      <c r="A275" s="114"/>
      <c r="B275" s="107">
        <f>'Tax Invoice'!D271</f>
        <v>2</v>
      </c>
      <c r="C275" s="10" t="s">
        <v>879</v>
      </c>
      <c r="D275" s="10" t="s">
        <v>1074</v>
      </c>
      <c r="E275" s="118" t="s">
        <v>731</v>
      </c>
      <c r="F275" s="141" t="s">
        <v>730</v>
      </c>
      <c r="G275" s="142"/>
      <c r="H275" s="11" t="s">
        <v>880</v>
      </c>
      <c r="I275" s="14">
        <f t="shared" si="6"/>
        <v>20.65</v>
      </c>
      <c r="J275" s="14">
        <v>20.65</v>
      </c>
      <c r="K275" s="109">
        <f t="shared" si="7"/>
        <v>41.3</v>
      </c>
      <c r="L275" s="115"/>
    </row>
    <row r="276" spans="1:12" ht="12.75" customHeight="1">
      <c r="A276" s="114"/>
      <c r="B276" s="107">
        <f>'Tax Invoice'!D272</f>
        <v>2</v>
      </c>
      <c r="C276" s="10" t="s">
        <v>881</v>
      </c>
      <c r="D276" s="10" t="s">
        <v>1075</v>
      </c>
      <c r="E276" s="118" t="s">
        <v>725</v>
      </c>
      <c r="F276" s="141" t="s">
        <v>273</v>
      </c>
      <c r="G276" s="142"/>
      <c r="H276" s="11" t="s">
        <v>882</v>
      </c>
      <c r="I276" s="14">
        <f t="shared" si="6"/>
        <v>12.95</v>
      </c>
      <c r="J276" s="14">
        <v>12.95</v>
      </c>
      <c r="K276" s="109">
        <f t="shared" si="7"/>
        <v>25.9</v>
      </c>
      <c r="L276" s="115"/>
    </row>
    <row r="277" spans="1:12" ht="12.75" customHeight="1">
      <c r="A277" s="114"/>
      <c r="B277" s="107">
        <f>'Tax Invoice'!D273</f>
        <v>6</v>
      </c>
      <c r="C277" s="10" t="s">
        <v>883</v>
      </c>
      <c r="D277" s="10" t="s">
        <v>1076</v>
      </c>
      <c r="E277" s="118" t="s">
        <v>731</v>
      </c>
      <c r="F277" s="141" t="s">
        <v>273</v>
      </c>
      <c r="G277" s="142"/>
      <c r="H277" s="11" t="s">
        <v>884</v>
      </c>
      <c r="I277" s="14">
        <f t="shared" si="6"/>
        <v>17.5</v>
      </c>
      <c r="J277" s="14">
        <v>17.5</v>
      </c>
      <c r="K277" s="109">
        <f t="shared" si="7"/>
        <v>105</v>
      </c>
      <c r="L277" s="115"/>
    </row>
    <row r="278" spans="1:12" ht="12.75" customHeight="1">
      <c r="A278" s="114"/>
      <c r="B278" s="107">
        <f>'Tax Invoice'!D274</f>
        <v>6</v>
      </c>
      <c r="C278" s="10" t="s">
        <v>883</v>
      </c>
      <c r="D278" s="10" t="s">
        <v>1076</v>
      </c>
      <c r="E278" s="118" t="s">
        <v>731</v>
      </c>
      <c r="F278" s="141" t="s">
        <v>583</v>
      </c>
      <c r="G278" s="142"/>
      <c r="H278" s="11" t="s">
        <v>884</v>
      </c>
      <c r="I278" s="14">
        <f t="shared" ref="I278:I282" si="8">ROUNDUP(J278*$N$1,2)</f>
        <v>17.5</v>
      </c>
      <c r="J278" s="14">
        <v>17.5</v>
      </c>
      <c r="K278" s="109">
        <f t="shared" si="7"/>
        <v>105</v>
      </c>
      <c r="L278" s="115"/>
    </row>
    <row r="279" spans="1:12" ht="12.75" customHeight="1">
      <c r="A279" s="114"/>
      <c r="B279" s="107">
        <f>'Tax Invoice'!D275</f>
        <v>2</v>
      </c>
      <c r="C279" s="10" t="s">
        <v>883</v>
      </c>
      <c r="D279" s="10" t="s">
        <v>1077</v>
      </c>
      <c r="E279" s="118" t="s">
        <v>723</v>
      </c>
      <c r="F279" s="141" t="s">
        <v>583</v>
      </c>
      <c r="G279" s="142"/>
      <c r="H279" s="11" t="s">
        <v>884</v>
      </c>
      <c r="I279" s="14">
        <f t="shared" si="8"/>
        <v>19.25</v>
      </c>
      <c r="J279" s="14">
        <v>19.25</v>
      </c>
      <c r="K279" s="109">
        <f t="shared" si="7"/>
        <v>38.5</v>
      </c>
      <c r="L279" s="115"/>
    </row>
    <row r="280" spans="1:12" ht="12.75" customHeight="1">
      <c r="A280" s="114"/>
      <c r="B280" s="107">
        <f>'Tax Invoice'!D276</f>
        <v>2</v>
      </c>
      <c r="C280" s="10" t="s">
        <v>885</v>
      </c>
      <c r="D280" s="10" t="s">
        <v>1078</v>
      </c>
      <c r="E280" s="118" t="s">
        <v>717</v>
      </c>
      <c r="F280" s="141"/>
      <c r="G280" s="142"/>
      <c r="H280" s="11" t="s">
        <v>886</v>
      </c>
      <c r="I280" s="14">
        <f t="shared" si="8"/>
        <v>146.62</v>
      </c>
      <c r="J280" s="14">
        <v>146.62</v>
      </c>
      <c r="K280" s="109">
        <f t="shared" si="7"/>
        <v>293.24</v>
      </c>
      <c r="L280" s="115"/>
    </row>
    <row r="281" spans="1:12" ht="12.75" customHeight="1">
      <c r="A281" s="114"/>
      <c r="B281" s="107">
        <f>'Tax Invoice'!D277</f>
        <v>2</v>
      </c>
      <c r="C281" s="10" t="s">
        <v>885</v>
      </c>
      <c r="D281" s="10" t="s">
        <v>1079</v>
      </c>
      <c r="E281" s="118" t="s">
        <v>722</v>
      </c>
      <c r="F281" s="141"/>
      <c r="G281" s="142"/>
      <c r="H281" s="11" t="s">
        <v>886</v>
      </c>
      <c r="I281" s="14">
        <f t="shared" si="8"/>
        <v>204.71</v>
      </c>
      <c r="J281" s="14">
        <v>204.71</v>
      </c>
      <c r="K281" s="109">
        <f t="shared" si="7"/>
        <v>409.42</v>
      </c>
      <c r="L281" s="115"/>
    </row>
    <row r="282" spans="1:12" ht="12.75" customHeight="1">
      <c r="A282" s="114"/>
      <c r="B282" s="108">
        <f>'Tax Invoice'!D278</f>
        <v>2</v>
      </c>
      <c r="C282" s="12" t="s">
        <v>885</v>
      </c>
      <c r="D282" s="12" t="s">
        <v>1080</v>
      </c>
      <c r="E282" s="119" t="s">
        <v>731</v>
      </c>
      <c r="F282" s="151"/>
      <c r="G282" s="152"/>
      <c r="H282" s="13" t="s">
        <v>886</v>
      </c>
      <c r="I282" s="15">
        <f t="shared" si="8"/>
        <v>225.7</v>
      </c>
      <c r="J282" s="15">
        <v>225.7</v>
      </c>
      <c r="K282" s="110">
        <f t="shared" si="7"/>
        <v>451.4</v>
      </c>
      <c r="L282" s="115"/>
    </row>
    <row r="283" spans="1:12" ht="12.75" customHeight="1">
      <c r="A283" s="114"/>
      <c r="B283" s="127">
        <f>SUM(B22:B282)</f>
        <v>1126</v>
      </c>
      <c r="C283" s="127" t="s">
        <v>144</v>
      </c>
      <c r="D283" s="127"/>
      <c r="E283" s="127"/>
      <c r="F283" s="127"/>
      <c r="G283" s="127"/>
      <c r="H283" s="127"/>
      <c r="I283" s="128" t="s">
        <v>255</v>
      </c>
      <c r="J283" s="128" t="s">
        <v>255</v>
      </c>
      <c r="K283" s="129">
        <f>SUM(K22:K282)</f>
        <v>53250.36999999993</v>
      </c>
      <c r="L283" s="115"/>
    </row>
    <row r="284" spans="1:12" ht="12.75" customHeight="1">
      <c r="A284" s="114"/>
      <c r="B284" s="127"/>
      <c r="C284" s="127"/>
      <c r="D284" s="127"/>
      <c r="E284" s="127"/>
      <c r="F284" s="127"/>
      <c r="G284" s="127"/>
      <c r="H284" s="127"/>
      <c r="I284" s="128" t="s">
        <v>184</v>
      </c>
      <c r="J284" s="128" t="s">
        <v>184</v>
      </c>
      <c r="K284" s="129">
        <f>Invoice!J284</f>
        <v>-21300.147999999972</v>
      </c>
      <c r="L284" s="115"/>
    </row>
    <row r="285" spans="1:12" ht="12.75" customHeight="1" outlineLevel="1">
      <c r="A285" s="114"/>
      <c r="B285" s="127"/>
      <c r="C285" s="127"/>
      <c r="D285" s="127"/>
      <c r="E285" s="127"/>
      <c r="F285" s="127"/>
      <c r="G285" s="127"/>
      <c r="H285" s="127"/>
      <c r="I285" s="128" t="s">
        <v>185</v>
      </c>
      <c r="J285" s="128" t="s">
        <v>185</v>
      </c>
      <c r="K285" s="129">
        <f>Invoice!J285</f>
        <v>0</v>
      </c>
      <c r="L285" s="115"/>
    </row>
    <row r="286" spans="1:12" ht="12.75" customHeight="1">
      <c r="A286" s="114"/>
      <c r="B286" s="127"/>
      <c r="C286" s="127"/>
      <c r="D286" s="127"/>
      <c r="E286" s="127"/>
      <c r="F286" s="127"/>
      <c r="G286" s="127"/>
      <c r="H286" s="127"/>
      <c r="I286" s="128" t="s">
        <v>257</v>
      </c>
      <c r="J286" s="128" t="s">
        <v>257</v>
      </c>
      <c r="K286" s="129">
        <f>SUM(K283:K285)</f>
        <v>31950.221999999958</v>
      </c>
      <c r="L286" s="115"/>
    </row>
    <row r="287" spans="1:12" ht="12.75" customHeight="1">
      <c r="A287" s="6"/>
      <c r="B287" s="7"/>
      <c r="C287" s="7"/>
      <c r="D287" s="7"/>
      <c r="E287" s="7"/>
      <c r="F287" s="7"/>
      <c r="G287" s="7"/>
      <c r="H287" s="7" t="s">
        <v>1081</v>
      </c>
      <c r="I287" s="7"/>
      <c r="J287" s="7"/>
      <c r="K287" s="7"/>
      <c r="L287" s="8"/>
    </row>
    <row r="288" spans="1:12" ht="12.75" customHeight="1"/>
    <row r="289" ht="12.75" customHeight="1"/>
    <row r="290" ht="12.75" customHeight="1"/>
    <row r="291" ht="12.75" customHeight="1"/>
    <row r="292" ht="12.75" customHeight="1"/>
    <row r="293" ht="12.75" customHeight="1"/>
    <row r="294" ht="12.75" customHeight="1"/>
  </sheetData>
  <mergeCells count="265">
    <mergeCell ref="F280:G280"/>
    <mergeCell ref="F281:G281"/>
    <mergeCell ref="F282:G282"/>
    <mergeCell ref="F275:G275"/>
    <mergeCell ref="F276:G276"/>
    <mergeCell ref="F277:G277"/>
    <mergeCell ref="F278:G278"/>
    <mergeCell ref="F279:G279"/>
    <mergeCell ref="F270:G270"/>
    <mergeCell ref="F271:G271"/>
    <mergeCell ref="F272:G272"/>
    <mergeCell ref="F273:G273"/>
    <mergeCell ref="F274:G274"/>
    <mergeCell ref="F265:G265"/>
    <mergeCell ref="F266:G266"/>
    <mergeCell ref="F267:G267"/>
    <mergeCell ref="F268:G268"/>
    <mergeCell ref="F269:G269"/>
    <mergeCell ref="F260:G260"/>
    <mergeCell ref="F261:G261"/>
    <mergeCell ref="F262:G262"/>
    <mergeCell ref="F263:G263"/>
    <mergeCell ref="F264:G264"/>
    <mergeCell ref="F255:G255"/>
    <mergeCell ref="F256:G256"/>
    <mergeCell ref="F257:G257"/>
    <mergeCell ref="F258:G258"/>
    <mergeCell ref="F259:G259"/>
    <mergeCell ref="F250:G250"/>
    <mergeCell ref="F251:G251"/>
    <mergeCell ref="F252:G252"/>
    <mergeCell ref="F253:G253"/>
    <mergeCell ref="F254:G254"/>
    <mergeCell ref="F245:G245"/>
    <mergeCell ref="F246:G246"/>
    <mergeCell ref="F247:G247"/>
    <mergeCell ref="F248:G248"/>
    <mergeCell ref="F249:G249"/>
    <mergeCell ref="F240:G240"/>
    <mergeCell ref="F241:G241"/>
    <mergeCell ref="F242:G242"/>
    <mergeCell ref="F243:G243"/>
    <mergeCell ref="F244:G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 ref="F35:G35"/>
    <mergeCell ref="F36:G36"/>
    <mergeCell ref="F37:G37"/>
    <mergeCell ref="F38:G3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53250.36999999993</v>
      </c>
      <c r="O2" s="21" t="s">
        <v>259</v>
      </c>
    </row>
    <row r="3" spans="1:15" s="21" customFormat="1" ht="15" customHeight="1" thickBot="1">
      <c r="A3" s="22" t="s">
        <v>151</v>
      </c>
      <c r="G3" s="28">
        <f>Invoice!J14</f>
        <v>45279</v>
      </c>
      <c r="H3" s="29"/>
      <c r="N3" s="21">
        <v>53250.36999999993</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95" t="s">
        <v>276</v>
      </c>
      <c r="L10" s="35" t="s">
        <v>276</v>
      </c>
      <c r="M10" s="21">
        <v>1</v>
      </c>
    </row>
    <row r="11" spans="1:15" s="21" customFormat="1" ht="15.75" thickBot="1">
      <c r="A11" s="41" t="str">
        <f>'Copy paste to Here'!G11</f>
        <v>Sam4 Kong4</v>
      </c>
      <c r="B11" s="42"/>
      <c r="C11" s="42"/>
      <c r="D11" s="42"/>
      <c r="F11" s="43" t="str">
        <f>'Copy paste to Here'!B11</f>
        <v>Sam4 Kong4</v>
      </c>
      <c r="G11" s="44"/>
      <c r="H11" s="45"/>
      <c r="K11" s="93" t="s">
        <v>158</v>
      </c>
      <c r="L11" s="46" t="s">
        <v>159</v>
      </c>
      <c r="M11" s="21">
        <f>VLOOKUP(G3,[1]Sheet1!$A$9:$I$7290,2,FALSE)</f>
        <v>34.81</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93" t="s">
        <v>160</v>
      </c>
      <c r="L12" s="46" t="s">
        <v>133</v>
      </c>
      <c r="M12" s="21">
        <f>VLOOKUP(G3,[1]Sheet1!$A$9:$I$7290,3,FALSE)</f>
        <v>37.83</v>
      </c>
    </row>
    <row r="13" spans="1:15" s="21" customFormat="1" ht="15.75" thickBot="1">
      <c r="A13" s="41" t="str">
        <f>'Copy paste to Here'!G13</f>
        <v>10500 Bangkok</v>
      </c>
      <c r="B13" s="42"/>
      <c r="C13" s="42"/>
      <c r="D13" s="42"/>
      <c r="E13" s="111" t="s">
        <v>276</v>
      </c>
      <c r="F13" s="43" t="str">
        <f>'Copy paste to Here'!B13</f>
        <v>10500 Bangkok</v>
      </c>
      <c r="G13" s="44"/>
      <c r="H13" s="45"/>
      <c r="K13" s="93" t="s">
        <v>161</v>
      </c>
      <c r="L13" s="46" t="s">
        <v>162</v>
      </c>
      <c r="M13" s="113">
        <f>VLOOKUP(G3,[1]Sheet1!$A$9:$I$7290,4,FALSE)</f>
        <v>43.84</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22.98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25.8</v>
      </c>
    </row>
    <row r="16" spans="1:15" s="21" customFormat="1" ht="13.7" customHeight="1" thickBot="1">
      <c r="A16" s="52"/>
      <c r="K16" s="94" t="s">
        <v>167</v>
      </c>
      <c r="L16" s="51" t="s">
        <v>168</v>
      </c>
      <c r="M16" s="21">
        <f>VLOOKUP(G3,[1]Sheet1!$A$9:$I$7290,7,FALSE)</f>
        <v>21.38</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Acrylic solid &amp; UV spiral coil taper with two rubber O-rings &amp; Gauge: 5mm  &amp;  Color: Green</v>
      </c>
      <c r="B18" s="57" t="str">
        <f>'Copy paste to Here'!C22</f>
        <v>ACCOR</v>
      </c>
      <c r="C18" s="57" t="s">
        <v>887</v>
      </c>
      <c r="D18" s="58">
        <f>Invoice!B22</f>
        <v>2</v>
      </c>
      <c r="E18" s="59">
        <f>'Shipping Invoice'!J22*$N$1</f>
        <v>25.89</v>
      </c>
      <c r="F18" s="59">
        <f>D18*E18</f>
        <v>51.78</v>
      </c>
      <c r="G18" s="60">
        <f>E18*$E$14</f>
        <v>25.89</v>
      </c>
      <c r="H18" s="61">
        <f>D18*G18</f>
        <v>51.78</v>
      </c>
    </row>
    <row r="19" spans="1:13" s="62" customFormat="1" ht="24">
      <c r="A19" s="112" t="str">
        <f>IF((LEN('Copy paste to Here'!G23))&gt;5,((CONCATENATE('Copy paste to Here'!G23," &amp; ",'Copy paste to Here'!D23,"  &amp;  ",'Copy paste to Here'!E23))),"Empty Cell")</f>
        <v>Acrylic solid &amp; UV spiral coil taper with two rubber O-rings &amp; Gauge: 5mm  &amp;  Color: Pink</v>
      </c>
      <c r="B19" s="57" t="str">
        <f>'Copy paste to Here'!C23</f>
        <v>ACCOR</v>
      </c>
      <c r="C19" s="57" t="s">
        <v>887</v>
      </c>
      <c r="D19" s="58">
        <f>Invoice!B23</f>
        <v>2</v>
      </c>
      <c r="E19" s="59">
        <f>'Shipping Invoice'!J23*$N$1</f>
        <v>25.89</v>
      </c>
      <c r="F19" s="59">
        <f t="shared" ref="F19:F82" si="0">D19*E19</f>
        <v>51.78</v>
      </c>
      <c r="G19" s="60">
        <f t="shared" ref="G19:G82" si="1">E19*$E$14</f>
        <v>25.89</v>
      </c>
      <c r="H19" s="63">
        <f t="shared" ref="H19:H82" si="2">D19*G19</f>
        <v>51.78</v>
      </c>
    </row>
    <row r="20" spans="1:13" s="62" customFormat="1" ht="24">
      <c r="A20" s="56" t="str">
        <f>IF((LEN('Copy paste to Here'!G24))&gt;5,((CONCATENATE('Copy paste to Here'!G24," &amp; ",'Copy paste to Here'!D24,"  &amp;  ",'Copy paste to Here'!E24))),"Empty Cell")</f>
        <v>Acrylic solid &amp; UV spiral coil taper with two rubber O-rings &amp; Gauge: 6mm  &amp;  Color: Black</v>
      </c>
      <c r="B20" s="57" t="str">
        <f>'Copy paste to Here'!C24</f>
        <v>ACCOR</v>
      </c>
      <c r="C20" s="57" t="s">
        <v>888</v>
      </c>
      <c r="D20" s="58">
        <f>Invoice!B24</f>
        <v>2</v>
      </c>
      <c r="E20" s="59">
        <f>'Shipping Invoice'!J24*$N$1</f>
        <v>27.64</v>
      </c>
      <c r="F20" s="59">
        <f t="shared" si="0"/>
        <v>55.28</v>
      </c>
      <c r="G20" s="60">
        <f t="shared" si="1"/>
        <v>27.64</v>
      </c>
      <c r="H20" s="63">
        <f t="shared" si="2"/>
        <v>55.28</v>
      </c>
    </row>
    <row r="21" spans="1:13" s="62" customFormat="1" ht="24">
      <c r="A21" s="56" t="str">
        <f>IF((LEN('Copy paste to Here'!G25))&gt;5,((CONCATENATE('Copy paste to Here'!G25," &amp; ",'Copy paste to Here'!D25,"  &amp;  ",'Copy paste to Here'!E25))),"Empty Cell")</f>
        <v>Acrylic solid &amp; UV spiral coil taper with two rubber O-rings &amp; Gauge: 6mm  &amp;  Color: White</v>
      </c>
      <c r="B21" s="57" t="str">
        <f>'Copy paste to Here'!C25</f>
        <v>ACCOR</v>
      </c>
      <c r="C21" s="57" t="s">
        <v>888</v>
      </c>
      <c r="D21" s="58">
        <f>Invoice!B25</f>
        <v>2</v>
      </c>
      <c r="E21" s="59">
        <f>'Shipping Invoice'!J25*$N$1</f>
        <v>27.64</v>
      </c>
      <c r="F21" s="59">
        <f t="shared" si="0"/>
        <v>55.28</v>
      </c>
      <c r="G21" s="60">
        <f t="shared" si="1"/>
        <v>27.64</v>
      </c>
      <c r="H21" s="63">
        <f t="shared" si="2"/>
        <v>55.28</v>
      </c>
    </row>
    <row r="22" spans="1:13" s="62" customFormat="1" ht="24">
      <c r="A22" s="56" t="str">
        <f>IF((LEN('Copy paste to Here'!G26))&gt;5,((CONCATENATE('Copy paste to Here'!G26," &amp; ",'Copy paste to Here'!D26,"  &amp;  ",'Copy paste to Here'!E26))),"Empty Cell")</f>
        <v>Acrylic solid &amp; UV spiral coil taper with two rubber O-rings &amp; Gauge: 8mm  &amp;  Color: Green</v>
      </c>
      <c r="B22" s="57" t="str">
        <f>'Copy paste to Here'!C26</f>
        <v>ACCOR</v>
      </c>
      <c r="C22" s="57" t="s">
        <v>889</v>
      </c>
      <c r="D22" s="58">
        <f>Invoice!B26</f>
        <v>2</v>
      </c>
      <c r="E22" s="59">
        <f>'Shipping Invoice'!J26*$N$1</f>
        <v>29.39</v>
      </c>
      <c r="F22" s="59">
        <f t="shared" si="0"/>
        <v>58.78</v>
      </c>
      <c r="G22" s="60">
        <f t="shared" si="1"/>
        <v>29.39</v>
      </c>
      <c r="H22" s="63">
        <f t="shared" si="2"/>
        <v>58.78</v>
      </c>
    </row>
    <row r="23" spans="1:13" s="62" customFormat="1" ht="24">
      <c r="A23" s="56" t="str">
        <f>IF((LEN('Copy paste to Here'!G27))&gt;5,((CONCATENATE('Copy paste to Here'!G27," &amp; ",'Copy paste to Here'!D27,"  &amp;  ",'Copy paste to Here'!E27))),"Empty Cell")</f>
        <v>Acrylic solid &amp; UV spiral coil taper with two rubber O-rings &amp; Gauge: 8mm  &amp;  Color: Pink</v>
      </c>
      <c r="B23" s="57" t="str">
        <f>'Copy paste to Here'!C27</f>
        <v>ACCOR</v>
      </c>
      <c r="C23" s="57" t="s">
        <v>889</v>
      </c>
      <c r="D23" s="58">
        <f>Invoice!B27</f>
        <v>2</v>
      </c>
      <c r="E23" s="59">
        <f>'Shipping Invoice'!J27*$N$1</f>
        <v>29.39</v>
      </c>
      <c r="F23" s="59">
        <f t="shared" si="0"/>
        <v>58.78</v>
      </c>
      <c r="G23" s="60">
        <f t="shared" si="1"/>
        <v>29.39</v>
      </c>
      <c r="H23" s="63">
        <f t="shared" si="2"/>
        <v>58.78</v>
      </c>
    </row>
    <row r="24" spans="1:13" s="62" customFormat="1" ht="25.5">
      <c r="A24" s="56" t="str">
        <f>IF((LEN('Copy paste to Here'!G28))&gt;5,((CONCATENATE('Copy paste to Here'!G28," &amp; ",'Copy paste to Here'!D28,"  &amp;  ",'Copy paste to Here'!E28))),"Empty Cell")</f>
        <v>Acrylic solid &amp; UV spiral coil taper with two rubber O-rings &amp; Gauge: 12mm  &amp;  Color: Green</v>
      </c>
      <c r="B24" s="57" t="str">
        <f>'Copy paste to Here'!C28</f>
        <v>ACCOR</v>
      </c>
      <c r="C24" s="57" t="s">
        <v>890</v>
      </c>
      <c r="D24" s="58">
        <f>Invoice!B28</f>
        <v>2</v>
      </c>
      <c r="E24" s="59">
        <f>'Shipping Invoice'!J28*$N$1</f>
        <v>34.29</v>
      </c>
      <c r="F24" s="59">
        <f t="shared" si="0"/>
        <v>68.58</v>
      </c>
      <c r="G24" s="60">
        <f t="shared" si="1"/>
        <v>34.29</v>
      </c>
      <c r="H24" s="63">
        <f t="shared" si="2"/>
        <v>68.58</v>
      </c>
    </row>
    <row r="25" spans="1:13" s="62" customFormat="1" ht="25.5">
      <c r="A25" s="56" t="str">
        <f>IF((LEN('Copy paste to Here'!G29))&gt;5,((CONCATENATE('Copy paste to Here'!G29," &amp; ",'Copy paste to Here'!D29,"  &amp;  ",'Copy paste to Here'!E29))),"Empty Cell")</f>
        <v>Acrylic solid &amp; UV spiral coil taper with two rubber O-rings &amp; Gauge: 12mm  &amp;  Color: Pink</v>
      </c>
      <c r="B25" s="57" t="str">
        <f>'Copy paste to Here'!C29</f>
        <v>ACCOR</v>
      </c>
      <c r="C25" s="57" t="s">
        <v>890</v>
      </c>
      <c r="D25" s="58">
        <f>Invoice!B29</f>
        <v>2</v>
      </c>
      <c r="E25" s="59">
        <f>'Shipping Invoice'!J29*$N$1</f>
        <v>34.29</v>
      </c>
      <c r="F25" s="59">
        <f t="shared" si="0"/>
        <v>68.58</v>
      </c>
      <c r="G25" s="60">
        <f t="shared" si="1"/>
        <v>34.29</v>
      </c>
      <c r="H25" s="63">
        <f t="shared" si="2"/>
        <v>68.58</v>
      </c>
    </row>
    <row r="26" spans="1:13" s="62" customFormat="1" ht="24">
      <c r="A26" s="56" t="str">
        <f>IF((LEN('Copy paste to Here'!G30))&gt;5,((CONCATENATE('Copy paste to Here'!G30," &amp; ",'Copy paste to Here'!D30,"  &amp;  ",'Copy paste to Here'!E30))),"Empty Cell")</f>
        <v>Acrylic flesh tunnel with external screw-fit &amp; Gauge: 2.5mm  &amp;  Color: Black</v>
      </c>
      <c r="B26" s="57" t="str">
        <f>'Copy paste to Here'!C30</f>
        <v>ACFP</v>
      </c>
      <c r="C26" s="57" t="s">
        <v>891</v>
      </c>
      <c r="D26" s="58">
        <f>Invoice!B30</f>
        <v>2</v>
      </c>
      <c r="E26" s="59">
        <f>'Shipping Invoice'!J30*$N$1</f>
        <v>19.25</v>
      </c>
      <c r="F26" s="59">
        <f t="shared" si="0"/>
        <v>38.5</v>
      </c>
      <c r="G26" s="60">
        <f t="shared" si="1"/>
        <v>19.25</v>
      </c>
      <c r="H26" s="63">
        <f t="shared" si="2"/>
        <v>38.5</v>
      </c>
    </row>
    <row r="27" spans="1:13" s="62" customFormat="1" ht="24">
      <c r="A27" s="56" t="str">
        <f>IF((LEN('Copy paste to Here'!G31))&gt;5,((CONCATENATE('Copy paste to Here'!G31," &amp; ",'Copy paste to Here'!D31,"  &amp;  ",'Copy paste to Here'!E31))),"Empty Cell")</f>
        <v>Acrylic flesh tunnel with external screw-fit &amp; Gauge: 2.5mm  &amp;  Color: White</v>
      </c>
      <c r="B27" s="57" t="str">
        <f>'Copy paste to Here'!C31</f>
        <v>ACFP</v>
      </c>
      <c r="C27" s="57" t="s">
        <v>891</v>
      </c>
      <c r="D27" s="58">
        <f>Invoice!B31</f>
        <v>2</v>
      </c>
      <c r="E27" s="59">
        <f>'Shipping Invoice'!J31*$N$1</f>
        <v>19.25</v>
      </c>
      <c r="F27" s="59">
        <f t="shared" si="0"/>
        <v>38.5</v>
      </c>
      <c r="G27" s="60">
        <f t="shared" si="1"/>
        <v>19.25</v>
      </c>
      <c r="H27" s="63">
        <f t="shared" si="2"/>
        <v>38.5</v>
      </c>
    </row>
    <row r="28" spans="1:13" s="62" customFormat="1" ht="24">
      <c r="A28" s="56" t="str">
        <f>IF((LEN('Copy paste to Here'!G32))&gt;5,((CONCATENATE('Copy paste to Here'!G32," &amp; ",'Copy paste to Here'!D32,"  &amp;  ",'Copy paste to Here'!E32))),"Empty Cell")</f>
        <v>Acrylic flesh tunnel with external screw-fit &amp; Gauge: 2.5mm  &amp;  Color: Clear</v>
      </c>
      <c r="B28" s="57" t="str">
        <f>'Copy paste to Here'!C32</f>
        <v>ACFP</v>
      </c>
      <c r="C28" s="57" t="s">
        <v>891</v>
      </c>
      <c r="D28" s="58">
        <f>Invoice!B32</f>
        <v>12</v>
      </c>
      <c r="E28" s="59">
        <f>'Shipping Invoice'!J32*$N$1</f>
        <v>19.25</v>
      </c>
      <c r="F28" s="59">
        <f t="shared" si="0"/>
        <v>231</v>
      </c>
      <c r="G28" s="60">
        <f t="shared" si="1"/>
        <v>19.25</v>
      </c>
      <c r="H28" s="63">
        <f t="shared" si="2"/>
        <v>231</v>
      </c>
    </row>
    <row r="29" spans="1:13" s="62" customFormat="1" ht="24">
      <c r="A29" s="56" t="str">
        <f>IF((LEN('Copy paste to Here'!G33))&gt;5,((CONCATENATE('Copy paste to Here'!G33," &amp; ",'Copy paste to Here'!D33,"  &amp;  ",'Copy paste to Here'!E33))),"Empty Cell")</f>
        <v>Acrylic flesh tunnel with external screw-fit &amp; Gauge: 3mm  &amp;  Color: Black</v>
      </c>
      <c r="B29" s="57" t="str">
        <f>'Copy paste to Here'!C33</f>
        <v>ACFP</v>
      </c>
      <c r="C29" s="57" t="s">
        <v>892</v>
      </c>
      <c r="D29" s="58">
        <f>Invoice!B33</f>
        <v>2</v>
      </c>
      <c r="E29" s="59">
        <f>'Shipping Invoice'!J33*$N$1</f>
        <v>20.65</v>
      </c>
      <c r="F29" s="59">
        <f t="shared" si="0"/>
        <v>41.3</v>
      </c>
      <c r="G29" s="60">
        <f t="shared" si="1"/>
        <v>20.65</v>
      </c>
      <c r="H29" s="63">
        <f t="shared" si="2"/>
        <v>41.3</v>
      </c>
    </row>
    <row r="30" spans="1:13" s="62" customFormat="1" ht="24">
      <c r="A30" s="56" t="str">
        <f>IF((LEN('Copy paste to Here'!G34))&gt;5,((CONCATENATE('Copy paste to Here'!G34," &amp; ",'Copy paste to Here'!D34,"  &amp;  ",'Copy paste to Here'!E34))),"Empty Cell")</f>
        <v>Acrylic flesh tunnel with external screw-fit &amp; Gauge: 4mm  &amp;  Color: Green</v>
      </c>
      <c r="B30" s="57" t="str">
        <f>'Copy paste to Here'!C34</f>
        <v>ACFP</v>
      </c>
      <c r="C30" s="57" t="s">
        <v>893</v>
      </c>
      <c r="D30" s="58">
        <f>Invoice!B34</f>
        <v>4</v>
      </c>
      <c r="E30" s="59">
        <f>'Shipping Invoice'!J34*$N$1</f>
        <v>21.7</v>
      </c>
      <c r="F30" s="59">
        <f t="shared" si="0"/>
        <v>86.8</v>
      </c>
      <c r="G30" s="60">
        <f t="shared" si="1"/>
        <v>21.7</v>
      </c>
      <c r="H30" s="63">
        <f t="shared" si="2"/>
        <v>86.8</v>
      </c>
    </row>
    <row r="31" spans="1:13" s="62" customFormat="1" ht="24">
      <c r="A31" s="56" t="str">
        <f>IF((LEN('Copy paste to Here'!G35))&gt;5,((CONCATENATE('Copy paste to Here'!G35," &amp; ",'Copy paste to Here'!D35,"  &amp;  ",'Copy paste to Here'!E35))),"Empty Cell")</f>
        <v>Acrylic flesh tunnel with external screw-fit &amp; Gauge: 5mm  &amp;  Color: White</v>
      </c>
      <c r="B31" s="57" t="str">
        <f>'Copy paste to Here'!C35</f>
        <v>ACFP</v>
      </c>
      <c r="C31" s="57" t="s">
        <v>894</v>
      </c>
      <c r="D31" s="58">
        <f>Invoice!B35</f>
        <v>2</v>
      </c>
      <c r="E31" s="59">
        <f>'Shipping Invoice'!J35*$N$1</f>
        <v>22.75</v>
      </c>
      <c r="F31" s="59">
        <f t="shared" si="0"/>
        <v>45.5</v>
      </c>
      <c r="G31" s="60">
        <f t="shared" si="1"/>
        <v>22.75</v>
      </c>
      <c r="H31" s="63">
        <f t="shared" si="2"/>
        <v>45.5</v>
      </c>
    </row>
    <row r="32" spans="1:13" s="62" customFormat="1" ht="24">
      <c r="A32" s="56" t="str">
        <f>IF((LEN('Copy paste to Here'!G36))&gt;5,((CONCATENATE('Copy paste to Here'!G36," &amp; ",'Copy paste to Here'!D36,"  &amp;  ",'Copy paste to Here'!E36))),"Empty Cell")</f>
        <v>Acrylic flesh tunnel with external screw-fit &amp; Gauge: 5mm  &amp;  Color: Blue</v>
      </c>
      <c r="B32" s="57" t="str">
        <f>'Copy paste to Here'!C36</f>
        <v>ACFP</v>
      </c>
      <c r="C32" s="57" t="s">
        <v>894</v>
      </c>
      <c r="D32" s="58">
        <f>Invoice!B36</f>
        <v>2</v>
      </c>
      <c r="E32" s="59">
        <f>'Shipping Invoice'!J36*$N$1</f>
        <v>22.75</v>
      </c>
      <c r="F32" s="59">
        <f t="shared" si="0"/>
        <v>45.5</v>
      </c>
      <c r="G32" s="60">
        <f t="shared" si="1"/>
        <v>22.75</v>
      </c>
      <c r="H32" s="63">
        <f t="shared" si="2"/>
        <v>45.5</v>
      </c>
    </row>
    <row r="33" spans="1:8" s="62" customFormat="1" ht="24">
      <c r="A33" s="56" t="str">
        <f>IF((LEN('Copy paste to Here'!G37))&gt;5,((CONCATENATE('Copy paste to Here'!G37," &amp; ",'Copy paste to Here'!D37,"  &amp;  ",'Copy paste to Here'!E37))),"Empty Cell")</f>
        <v>Acrylic flesh tunnel with external screw-fit &amp; Gauge: 5mm  &amp;  Color: Green</v>
      </c>
      <c r="B33" s="57" t="str">
        <f>'Copy paste to Here'!C37</f>
        <v>ACFP</v>
      </c>
      <c r="C33" s="57" t="s">
        <v>894</v>
      </c>
      <c r="D33" s="58">
        <f>Invoice!B37</f>
        <v>4</v>
      </c>
      <c r="E33" s="59">
        <f>'Shipping Invoice'!J37*$N$1</f>
        <v>22.75</v>
      </c>
      <c r="F33" s="59">
        <f t="shared" si="0"/>
        <v>91</v>
      </c>
      <c r="G33" s="60">
        <f t="shared" si="1"/>
        <v>22.75</v>
      </c>
      <c r="H33" s="63">
        <f t="shared" si="2"/>
        <v>91</v>
      </c>
    </row>
    <row r="34" spans="1:8" s="62" customFormat="1" ht="24">
      <c r="A34" s="56" t="str">
        <f>IF((LEN('Copy paste to Here'!G38))&gt;5,((CONCATENATE('Copy paste to Here'!G38," &amp; ",'Copy paste to Here'!D38,"  &amp;  ",'Copy paste to Here'!E38))),"Empty Cell")</f>
        <v>Acrylic flesh tunnel with external screw-fit &amp; Gauge: 5mm  &amp;  Color: Purple</v>
      </c>
      <c r="B34" s="57" t="str">
        <f>'Copy paste to Here'!C38</f>
        <v>ACFP</v>
      </c>
      <c r="C34" s="57" t="s">
        <v>894</v>
      </c>
      <c r="D34" s="58">
        <f>Invoice!B38</f>
        <v>2</v>
      </c>
      <c r="E34" s="59">
        <f>'Shipping Invoice'!J38*$N$1</f>
        <v>22.75</v>
      </c>
      <c r="F34" s="59">
        <f t="shared" si="0"/>
        <v>45.5</v>
      </c>
      <c r="G34" s="60">
        <f t="shared" si="1"/>
        <v>22.75</v>
      </c>
      <c r="H34" s="63">
        <f t="shared" si="2"/>
        <v>45.5</v>
      </c>
    </row>
    <row r="35" spans="1:8" s="62" customFormat="1" ht="24">
      <c r="A35" s="56" t="str">
        <f>IF((LEN('Copy paste to Here'!G39))&gt;5,((CONCATENATE('Copy paste to Here'!G39," &amp; ",'Copy paste to Here'!D39,"  &amp;  ",'Copy paste to Here'!E39))),"Empty Cell")</f>
        <v>Acrylic flesh tunnel with external screw-fit &amp; Gauge: 5mm  &amp;  Color: Red</v>
      </c>
      <c r="B35" s="57" t="str">
        <f>'Copy paste to Here'!C39</f>
        <v>ACFP</v>
      </c>
      <c r="C35" s="57" t="s">
        <v>894</v>
      </c>
      <c r="D35" s="58">
        <f>Invoice!B39</f>
        <v>2</v>
      </c>
      <c r="E35" s="59">
        <f>'Shipping Invoice'!J39*$N$1</f>
        <v>22.75</v>
      </c>
      <c r="F35" s="59">
        <f t="shared" si="0"/>
        <v>45.5</v>
      </c>
      <c r="G35" s="60">
        <f t="shared" si="1"/>
        <v>22.75</v>
      </c>
      <c r="H35" s="63">
        <f t="shared" si="2"/>
        <v>45.5</v>
      </c>
    </row>
    <row r="36" spans="1:8" s="62" customFormat="1" ht="24">
      <c r="A36" s="56" t="str">
        <f>IF((LEN('Copy paste to Here'!G40))&gt;5,((CONCATENATE('Copy paste to Here'!G40," &amp; ",'Copy paste to Here'!D40,"  &amp;  ",'Copy paste to Here'!E40))),"Empty Cell")</f>
        <v>Acrylic flesh tunnel with external screw-fit &amp; Gauge: 6mm  &amp;  Color: White</v>
      </c>
      <c r="B36" s="57" t="str">
        <f>'Copy paste to Here'!C40</f>
        <v>ACFP</v>
      </c>
      <c r="C36" s="57" t="s">
        <v>895</v>
      </c>
      <c r="D36" s="58">
        <f>Invoice!B40</f>
        <v>2</v>
      </c>
      <c r="E36" s="59">
        <f>'Shipping Invoice'!J40*$N$1</f>
        <v>24.14</v>
      </c>
      <c r="F36" s="59">
        <f t="shared" si="0"/>
        <v>48.28</v>
      </c>
      <c r="G36" s="60">
        <f t="shared" si="1"/>
        <v>24.14</v>
      </c>
      <c r="H36" s="63">
        <f t="shared" si="2"/>
        <v>48.28</v>
      </c>
    </row>
    <row r="37" spans="1:8" s="62" customFormat="1" ht="24">
      <c r="A37" s="56" t="str">
        <f>IF((LEN('Copy paste to Here'!G41))&gt;5,((CONCATENATE('Copy paste to Here'!G41," &amp; ",'Copy paste to Here'!D41,"  &amp;  ",'Copy paste to Here'!E41))),"Empty Cell")</f>
        <v>Acrylic flesh tunnel with external screw-fit &amp; Gauge: 6mm  &amp;  Color: Green</v>
      </c>
      <c r="B37" s="57" t="str">
        <f>'Copy paste to Here'!C41</f>
        <v>ACFP</v>
      </c>
      <c r="C37" s="57" t="s">
        <v>895</v>
      </c>
      <c r="D37" s="58">
        <f>Invoice!B41</f>
        <v>2</v>
      </c>
      <c r="E37" s="59">
        <f>'Shipping Invoice'!J41*$N$1</f>
        <v>24.14</v>
      </c>
      <c r="F37" s="59">
        <f t="shared" si="0"/>
        <v>48.28</v>
      </c>
      <c r="G37" s="60">
        <f t="shared" si="1"/>
        <v>24.14</v>
      </c>
      <c r="H37" s="63">
        <f t="shared" si="2"/>
        <v>48.28</v>
      </c>
    </row>
    <row r="38" spans="1:8" s="62" customFormat="1" ht="24">
      <c r="A38" s="56" t="str">
        <f>IF((LEN('Copy paste to Here'!G42))&gt;5,((CONCATENATE('Copy paste to Here'!G42," &amp; ",'Copy paste to Here'!D42,"  &amp;  ",'Copy paste to Here'!E42))),"Empty Cell")</f>
        <v>Acrylic flesh tunnel with external screw-fit &amp; Gauge: 6mm  &amp;  Color: Purple</v>
      </c>
      <c r="B38" s="57" t="str">
        <f>'Copy paste to Here'!C42</f>
        <v>ACFP</v>
      </c>
      <c r="C38" s="57" t="s">
        <v>895</v>
      </c>
      <c r="D38" s="58">
        <f>Invoice!B42</f>
        <v>2</v>
      </c>
      <c r="E38" s="59">
        <f>'Shipping Invoice'!J42*$N$1</f>
        <v>24.14</v>
      </c>
      <c r="F38" s="59">
        <f t="shared" si="0"/>
        <v>48.28</v>
      </c>
      <c r="G38" s="60">
        <f t="shared" si="1"/>
        <v>24.14</v>
      </c>
      <c r="H38" s="63">
        <f t="shared" si="2"/>
        <v>48.28</v>
      </c>
    </row>
    <row r="39" spans="1:8" s="62" customFormat="1" ht="24">
      <c r="A39" s="56" t="str">
        <f>IF((LEN('Copy paste to Here'!G43))&gt;5,((CONCATENATE('Copy paste to Here'!G43," &amp; ",'Copy paste to Here'!D43,"  &amp;  ",'Copy paste to Here'!E43))),"Empty Cell")</f>
        <v>Acrylic flesh tunnel with external screw-fit &amp; Gauge: 6mm  &amp;  Color: Red</v>
      </c>
      <c r="B39" s="57" t="str">
        <f>'Copy paste to Here'!C43</f>
        <v>ACFP</v>
      </c>
      <c r="C39" s="57" t="s">
        <v>895</v>
      </c>
      <c r="D39" s="58">
        <f>Invoice!B43</f>
        <v>2</v>
      </c>
      <c r="E39" s="59">
        <f>'Shipping Invoice'!J43*$N$1</f>
        <v>24.14</v>
      </c>
      <c r="F39" s="59">
        <f t="shared" si="0"/>
        <v>48.28</v>
      </c>
      <c r="G39" s="60">
        <f t="shared" si="1"/>
        <v>24.14</v>
      </c>
      <c r="H39" s="63">
        <f t="shared" si="2"/>
        <v>48.28</v>
      </c>
    </row>
    <row r="40" spans="1:8" s="62" customFormat="1" ht="24">
      <c r="A40" s="56" t="str">
        <f>IF((LEN('Copy paste to Here'!G44))&gt;5,((CONCATENATE('Copy paste to Here'!G44," &amp; ",'Copy paste to Here'!D44,"  &amp;  ",'Copy paste to Here'!E44))),"Empty Cell")</f>
        <v>Acrylic flesh tunnel with external screw-fit &amp; Gauge: 8mm  &amp;  Color: Green</v>
      </c>
      <c r="B40" s="57" t="str">
        <f>'Copy paste to Here'!C44</f>
        <v>ACFP</v>
      </c>
      <c r="C40" s="57" t="s">
        <v>896</v>
      </c>
      <c r="D40" s="58">
        <f>Invoice!B44</f>
        <v>2</v>
      </c>
      <c r="E40" s="59">
        <f>'Shipping Invoice'!J44*$N$1</f>
        <v>25.54</v>
      </c>
      <c r="F40" s="59">
        <f t="shared" si="0"/>
        <v>51.08</v>
      </c>
      <c r="G40" s="60">
        <f t="shared" si="1"/>
        <v>25.54</v>
      </c>
      <c r="H40" s="63">
        <f t="shared" si="2"/>
        <v>51.08</v>
      </c>
    </row>
    <row r="41" spans="1:8" s="62" customFormat="1" ht="24">
      <c r="A41" s="56" t="str">
        <f>IF((LEN('Copy paste to Here'!G45))&gt;5,((CONCATENATE('Copy paste to Here'!G45," &amp; ",'Copy paste to Here'!D45,"  &amp;  ",'Copy paste to Here'!E45))),"Empty Cell")</f>
        <v>Acrylic flesh tunnel with external screw-fit &amp; Gauge: 8mm  &amp;  Color: Purple</v>
      </c>
      <c r="B41" s="57" t="str">
        <f>'Copy paste to Here'!C45</f>
        <v>ACFP</v>
      </c>
      <c r="C41" s="57" t="s">
        <v>896</v>
      </c>
      <c r="D41" s="58">
        <f>Invoice!B45</f>
        <v>2</v>
      </c>
      <c r="E41" s="59">
        <f>'Shipping Invoice'!J45*$N$1</f>
        <v>25.54</v>
      </c>
      <c r="F41" s="59">
        <f t="shared" si="0"/>
        <v>51.08</v>
      </c>
      <c r="G41" s="60">
        <f t="shared" si="1"/>
        <v>25.54</v>
      </c>
      <c r="H41" s="63">
        <f t="shared" si="2"/>
        <v>51.08</v>
      </c>
    </row>
    <row r="42" spans="1:8" s="62" customFormat="1" ht="24">
      <c r="A42" s="56" t="str">
        <f>IF((LEN('Copy paste to Here'!G46))&gt;5,((CONCATENATE('Copy paste to Here'!G46," &amp; ",'Copy paste to Here'!D46,"  &amp;  ",'Copy paste to Here'!E46))),"Empty Cell")</f>
        <v>Acrylic flesh tunnel with external screw-fit &amp; Gauge: 10mm  &amp;  Color: Green</v>
      </c>
      <c r="B42" s="57" t="str">
        <f>'Copy paste to Here'!C46</f>
        <v>ACFP</v>
      </c>
      <c r="C42" s="57" t="s">
        <v>897</v>
      </c>
      <c r="D42" s="58">
        <f>Invoice!B46</f>
        <v>4</v>
      </c>
      <c r="E42" s="59">
        <f>'Shipping Invoice'!J46*$N$1</f>
        <v>27.64</v>
      </c>
      <c r="F42" s="59">
        <f t="shared" si="0"/>
        <v>110.56</v>
      </c>
      <c r="G42" s="60">
        <f t="shared" si="1"/>
        <v>27.64</v>
      </c>
      <c r="H42" s="63">
        <f t="shared" si="2"/>
        <v>110.56</v>
      </c>
    </row>
    <row r="43" spans="1:8" s="62" customFormat="1" ht="24">
      <c r="A43" s="56" t="str">
        <f>IF((LEN('Copy paste to Here'!G47))&gt;5,((CONCATENATE('Copy paste to Here'!G47," &amp; ",'Copy paste to Here'!D47,"  &amp;  ",'Copy paste to Here'!E47))),"Empty Cell")</f>
        <v>Acrylic flesh tunnel with external screw-fit &amp; Gauge: 10mm  &amp;  Color: Purple</v>
      </c>
      <c r="B43" s="57" t="str">
        <f>'Copy paste to Here'!C47</f>
        <v>ACFP</v>
      </c>
      <c r="C43" s="57" t="s">
        <v>897</v>
      </c>
      <c r="D43" s="58">
        <f>Invoice!B47</f>
        <v>2</v>
      </c>
      <c r="E43" s="59">
        <f>'Shipping Invoice'!J47*$N$1</f>
        <v>27.64</v>
      </c>
      <c r="F43" s="59">
        <f t="shared" si="0"/>
        <v>55.28</v>
      </c>
      <c r="G43" s="60">
        <f t="shared" si="1"/>
        <v>27.64</v>
      </c>
      <c r="H43" s="63">
        <f t="shared" si="2"/>
        <v>55.28</v>
      </c>
    </row>
    <row r="44" spans="1:8" s="62" customFormat="1" ht="25.5">
      <c r="A44" s="56" t="str">
        <f>IF((LEN('Copy paste to Here'!G48))&gt;5,((CONCATENATE('Copy paste to Here'!G48," &amp; ",'Copy paste to Here'!D48,"  &amp;  ",'Copy paste to Here'!E48))),"Empty Cell")</f>
        <v>Acrylic flesh tunnel with external screw-fit &amp; Gauge: 14mm  &amp;  Color: Green</v>
      </c>
      <c r="B44" s="57" t="str">
        <f>'Copy paste to Here'!C48</f>
        <v>ACFP</v>
      </c>
      <c r="C44" s="57" t="s">
        <v>898</v>
      </c>
      <c r="D44" s="58">
        <f>Invoice!B48</f>
        <v>12</v>
      </c>
      <c r="E44" s="59">
        <f>'Shipping Invoice'!J48*$N$1</f>
        <v>34.64</v>
      </c>
      <c r="F44" s="59">
        <f t="shared" si="0"/>
        <v>415.68</v>
      </c>
      <c r="G44" s="60">
        <f t="shared" si="1"/>
        <v>34.64</v>
      </c>
      <c r="H44" s="63">
        <f t="shared" si="2"/>
        <v>415.68</v>
      </c>
    </row>
    <row r="45" spans="1:8" s="62" customFormat="1" ht="25.5">
      <c r="A45" s="56" t="str">
        <f>IF((LEN('Copy paste to Here'!G49))&gt;5,((CONCATENATE('Copy paste to Here'!G49," &amp; ",'Copy paste to Here'!D49,"  &amp;  ",'Copy paste to Here'!E49))),"Empty Cell")</f>
        <v>Acrylic flesh tunnel with external screw-fit &amp; Gauge: 14mm  &amp;  Color: Purple</v>
      </c>
      <c r="B45" s="57" t="str">
        <f>'Copy paste to Here'!C49</f>
        <v>ACFP</v>
      </c>
      <c r="C45" s="57" t="s">
        <v>898</v>
      </c>
      <c r="D45" s="58">
        <f>Invoice!B49</f>
        <v>12</v>
      </c>
      <c r="E45" s="59">
        <f>'Shipping Invoice'!J49*$N$1</f>
        <v>34.64</v>
      </c>
      <c r="F45" s="59">
        <f t="shared" si="0"/>
        <v>415.68</v>
      </c>
      <c r="G45" s="60">
        <f t="shared" si="1"/>
        <v>34.64</v>
      </c>
      <c r="H45" s="63">
        <f t="shared" si="2"/>
        <v>415.68</v>
      </c>
    </row>
    <row r="46" spans="1:8" s="62" customFormat="1" ht="24">
      <c r="A46" s="56" t="str">
        <f>IF((LEN('Copy paste to Here'!G50))&gt;5,((CONCATENATE('Copy paste to Here'!G50," &amp; ",'Copy paste to Here'!D50,"  &amp;  ",'Copy paste to Here'!E50))),"Empty Cell")</f>
        <v>Acrylic flesh tunnel with external screw-fit &amp; Gauge: 16mm  &amp;  Color: White</v>
      </c>
      <c r="B46" s="57" t="str">
        <f>'Copy paste to Here'!C50</f>
        <v>ACFP</v>
      </c>
      <c r="C46" s="57" t="s">
        <v>899</v>
      </c>
      <c r="D46" s="58">
        <f>Invoice!B50</f>
        <v>2</v>
      </c>
      <c r="E46" s="59">
        <f>'Shipping Invoice'!J50*$N$1</f>
        <v>39.89</v>
      </c>
      <c r="F46" s="59">
        <f t="shared" si="0"/>
        <v>79.78</v>
      </c>
      <c r="G46" s="60">
        <f t="shared" si="1"/>
        <v>39.89</v>
      </c>
      <c r="H46" s="63">
        <f t="shared" si="2"/>
        <v>79.78</v>
      </c>
    </row>
    <row r="47" spans="1:8" s="62" customFormat="1" ht="24">
      <c r="A47" s="56" t="str">
        <f>IF((LEN('Copy paste to Here'!G51))&gt;5,((CONCATENATE('Copy paste to Here'!G51," &amp; ",'Copy paste to Here'!D51,"  &amp;  ",'Copy paste to Here'!E51))),"Empty Cell")</f>
        <v>Acrylic flesh tunnel with external screw-fit &amp; Gauge: 16mm  &amp;  Color: Red</v>
      </c>
      <c r="B47" s="57" t="str">
        <f>'Copy paste to Here'!C51</f>
        <v>ACFP</v>
      </c>
      <c r="C47" s="57" t="s">
        <v>899</v>
      </c>
      <c r="D47" s="58">
        <f>Invoice!B51</f>
        <v>2</v>
      </c>
      <c r="E47" s="59">
        <f>'Shipping Invoice'!J51*$N$1</f>
        <v>39.89</v>
      </c>
      <c r="F47" s="59">
        <f t="shared" si="0"/>
        <v>79.78</v>
      </c>
      <c r="G47" s="60">
        <f t="shared" si="1"/>
        <v>39.89</v>
      </c>
      <c r="H47" s="63">
        <f t="shared" si="2"/>
        <v>79.78</v>
      </c>
    </row>
    <row r="48" spans="1:8" s="62" customFormat="1" ht="25.5">
      <c r="A48" s="56" t="str">
        <f>IF((LEN('Copy paste to Here'!G52))&gt;5,((CONCATENATE('Copy paste to Here'!G52," &amp; ",'Copy paste to Here'!D52,"  &amp;  ",'Copy paste to Here'!E52))),"Empty Cell")</f>
        <v>Acrylic flesh tunnel with external screw-fit &amp; Gauge: 20mm  &amp;  Color: Blue</v>
      </c>
      <c r="B48" s="57" t="str">
        <f>'Copy paste to Here'!C52</f>
        <v>ACFP</v>
      </c>
      <c r="C48" s="57" t="s">
        <v>900</v>
      </c>
      <c r="D48" s="58">
        <f>Invoice!B52</f>
        <v>2</v>
      </c>
      <c r="E48" s="59">
        <f>'Shipping Invoice'!J52*$N$1</f>
        <v>48.64</v>
      </c>
      <c r="F48" s="59">
        <f t="shared" si="0"/>
        <v>97.28</v>
      </c>
      <c r="G48" s="60">
        <f t="shared" si="1"/>
        <v>48.64</v>
      </c>
      <c r="H48" s="63">
        <f t="shared" si="2"/>
        <v>97.28</v>
      </c>
    </row>
    <row r="49" spans="1:8" s="62" customFormat="1" ht="25.5">
      <c r="A49" s="56" t="str">
        <f>IF((LEN('Copy paste to Here'!G53))&gt;5,((CONCATENATE('Copy paste to Here'!G53," &amp; ",'Copy paste to Here'!D53,"  &amp;  ",'Copy paste to Here'!E53))),"Empty Cell")</f>
        <v>Acrylic flesh tunnel with external screw-fit &amp; Gauge: 20mm  &amp;  Color: Red</v>
      </c>
      <c r="B49" s="57" t="str">
        <f>'Copy paste to Here'!C53</f>
        <v>ACFP</v>
      </c>
      <c r="C49" s="57" t="s">
        <v>900</v>
      </c>
      <c r="D49" s="58">
        <f>Invoice!B53</f>
        <v>2</v>
      </c>
      <c r="E49" s="59">
        <f>'Shipping Invoice'!J53*$N$1</f>
        <v>48.64</v>
      </c>
      <c r="F49" s="59">
        <f t="shared" si="0"/>
        <v>97.28</v>
      </c>
      <c r="G49" s="60">
        <f t="shared" si="1"/>
        <v>48.64</v>
      </c>
      <c r="H49" s="63">
        <f t="shared" si="2"/>
        <v>97.28</v>
      </c>
    </row>
    <row r="50" spans="1:8" s="62" customFormat="1" ht="24">
      <c r="A50" s="56" t="str">
        <f>IF((LEN('Copy paste to Here'!G54))&gt;5,((CONCATENATE('Copy paste to Here'!G54," &amp; ",'Copy paste to Here'!D54,"  &amp;  ",'Copy paste to Here'!E54))),"Empty Cell")</f>
        <v>Acrylic flesh tunnel with external screw-fit &amp; Gauge: 25mm  &amp;  Color: Red</v>
      </c>
      <c r="B50" s="57" t="str">
        <f>'Copy paste to Here'!C54</f>
        <v>ACFP</v>
      </c>
      <c r="C50" s="57" t="s">
        <v>901</v>
      </c>
      <c r="D50" s="58">
        <f>Invoice!B54</f>
        <v>2</v>
      </c>
      <c r="E50" s="59">
        <f>'Shipping Invoice'!J54*$N$1</f>
        <v>57.39</v>
      </c>
      <c r="F50" s="59">
        <f t="shared" si="0"/>
        <v>114.78</v>
      </c>
      <c r="G50" s="60">
        <f t="shared" si="1"/>
        <v>57.39</v>
      </c>
      <c r="H50" s="63">
        <f t="shared" si="2"/>
        <v>114.78</v>
      </c>
    </row>
    <row r="51" spans="1:8" s="62" customFormat="1" ht="24">
      <c r="A51" s="56" t="str">
        <f>IF((LEN('Copy paste to Here'!G55))&gt;5,((CONCATENATE('Copy paste to Here'!G55," &amp; ",'Copy paste to Here'!D55,"  &amp;  ",'Copy paste to Here'!E55))),"Empty Cell")</f>
        <v>White acrylic screw-fit flesh tunnel with crystal studded rim &amp; Gauge: 6mm  &amp;  Crystal Color: Clear</v>
      </c>
      <c r="B51" s="57" t="str">
        <f>'Copy paste to Here'!C55</f>
        <v>AFEM</v>
      </c>
      <c r="C51" s="57" t="s">
        <v>902</v>
      </c>
      <c r="D51" s="58">
        <f>Invoice!B55</f>
        <v>2</v>
      </c>
      <c r="E51" s="59">
        <f>'Shipping Invoice'!J55*$N$1</f>
        <v>38.14</v>
      </c>
      <c r="F51" s="59">
        <f t="shared" si="0"/>
        <v>76.28</v>
      </c>
      <c r="G51" s="60">
        <f t="shared" si="1"/>
        <v>38.14</v>
      </c>
      <c r="H51" s="63">
        <f t="shared" si="2"/>
        <v>76.28</v>
      </c>
    </row>
    <row r="52" spans="1:8" s="62" customFormat="1" ht="24">
      <c r="A52" s="56" t="str">
        <f>IF((LEN('Copy paste to Here'!G56))&gt;5,((CONCATENATE('Copy paste to Here'!G56," &amp; ",'Copy paste to Here'!D56,"  &amp;  ",'Copy paste to Here'!E56))),"Empty Cell")</f>
        <v>White acrylic screw-fit flesh tunnel with crystal studded rim &amp; Gauge: 16mm  &amp;  Crystal Color: Clear</v>
      </c>
      <c r="B52" s="57" t="str">
        <f>'Copy paste to Here'!C56</f>
        <v>AFEM</v>
      </c>
      <c r="C52" s="57" t="s">
        <v>903</v>
      </c>
      <c r="D52" s="58">
        <f>Invoice!B56</f>
        <v>2</v>
      </c>
      <c r="E52" s="59">
        <f>'Shipping Invoice'!J56*$N$1</f>
        <v>67.89</v>
      </c>
      <c r="F52" s="59">
        <f t="shared" si="0"/>
        <v>135.78</v>
      </c>
      <c r="G52" s="60">
        <f t="shared" si="1"/>
        <v>67.89</v>
      </c>
      <c r="H52" s="63">
        <f t="shared" si="2"/>
        <v>135.78</v>
      </c>
    </row>
    <row r="53" spans="1:8" s="62" customFormat="1" ht="25.5">
      <c r="A53" s="56" t="str">
        <f>IF((LEN('Copy paste to Here'!G57))&gt;5,((CONCATENATE('Copy paste to Here'!G57," &amp; ",'Copy paste to Here'!D57,"  &amp;  ",'Copy paste to Here'!E57))),"Empty Cell")</f>
        <v>White acrylic screw-fit flesh tunnel with crystal studded rim &amp; Gauge: 20mm  &amp;  Crystal Color: Clear</v>
      </c>
      <c r="B53" s="57" t="str">
        <f>'Copy paste to Here'!C57</f>
        <v>AFEM</v>
      </c>
      <c r="C53" s="57" t="s">
        <v>904</v>
      </c>
      <c r="D53" s="58">
        <f>Invoice!B57</f>
        <v>2</v>
      </c>
      <c r="E53" s="59">
        <f>'Shipping Invoice'!J57*$N$1</f>
        <v>81.88</v>
      </c>
      <c r="F53" s="59">
        <f t="shared" si="0"/>
        <v>163.76</v>
      </c>
      <c r="G53" s="60">
        <f t="shared" si="1"/>
        <v>81.88</v>
      </c>
      <c r="H53" s="63">
        <f t="shared" si="2"/>
        <v>163.76</v>
      </c>
    </row>
    <row r="54" spans="1:8" s="62" customFormat="1" ht="24">
      <c r="A54" s="56" t="str">
        <f>IF((LEN('Copy paste to Here'!G58))&gt;5,((CONCATENATE('Copy paste to Here'!G58," &amp; ",'Copy paste to Here'!D58,"  &amp;  ",'Copy paste to Here'!E58))),"Empty Cell")</f>
        <v xml:space="preserve">Black acrylic screw-fit flesh tunnel with clear crystal studded rim &amp; Gauge: 8mm  &amp;  </v>
      </c>
      <c r="B54" s="57" t="str">
        <f>'Copy paste to Here'!C58</f>
        <v>AFEMK</v>
      </c>
      <c r="C54" s="57" t="s">
        <v>905</v>
      </c>
      <c r="D54" s="58">
        <f>Invoice!B58</f>
        <v>2</v>
      </c>
      <c r="E54" s="59">
        <f>'Shipping Invoice'!J58*$N$1</f>
        <v>43.39</v>
      </c>
      <c r="F54" s="59">
        <f t="shared" si="0"/>
        <v>86.78</v>
      </c>
      <c r="G54" s="60">
        <f t="shared" si="1"/>
        <v>43.39</v>
      </c>
      <c r="H54" s="63">
        <f t="shared" si="2"/>
        <v>86.78</v>
      </c>
    </row>
    <row r="55" spans="1:8" s="62" customFormat="1" ht="24">
      <c r="A55" s="56" t="str">
        <f>IF((LEN('Copy paste to Here'!G59))&gt;5,((CONCATENATE('Copy paste to Here'!G59," &amp; ",'Copy paste to Here'!D59,"  &amp;  ",'Copy paste to Here'!E59))),"Empty Cell")</f>
        <v xml:space="preserve">Pink acrylic screw-fit flesh tunnel with clear crystal studded rim &amp; Gauge: 5mm  &amp;  </v>
      </c>
      <c r="B55" s="57" t="str">
        <f>'Copy paste to Here'!C59</f>
        <v>AFEMP</v>
      </c>
      <c r="C55" s="57" t="s">
        <v>906</v>
      </c>
      <c r="D55" s="58">
        <f>Invoice!B59</f>
        <v>2</v>
      </c>
      <c r="E55" s="59">
        <f>'Shipping Invoice'!J59*$N$1</f>
        <v>34.64</v>
      </c>
      <c r="F55" s="59">
        <f t="shared" si="0"/>
        <v>69.28</v>
      </c>
      <c r="G55" s="60">
        <f t="shared" si="1"/>
        <v>34.64</v>
      </c>
      <c r="H55" s="63">
        <f t="shared" si="2"/>
        <v>69.28</v>
      </c>
    </row>
    <row r="56" spans="1:8" s="62" customFormat="1" ht="24">
      <c r="A56" s="56" t="str">
        <f>IF((LEN('Copy paste to Here'!G60))&gt;5,((CONCATENATE('Copy paste to Here'!G60," &amp; ",'Copy paste to Here'!D60,"  &amp;  ",'Copy paste to Here'!E60))),"Empty Cell")</f>
        <v xml:space="preserve">Pink acrylic screw-fit flesh tunnel with clear crystal studded rim &amp; Gauge: 6mm  &amp;  </v>
      </c>
      <c r="B56" s="57" t="str">
        <f>'Copy paste to Here'!C60</f>
        <v>AFEMP</v>
      </c>
      <c r="C56" s="57" t="s">
        <v>907</v>
      </c>
      <c r="D56" s="58">
        <f>Invoice!B60</f>
        <v>2</v>
      </c>
      <c r="E56" s="59">
        <f>'Shipping Invoice'!J60*$N$1</f>
        <v>38.14</v>
      </c>
      <c r="F56" s="59">
        <f t="shared" si="0"/>
        <v>76.28</v>
      </c>
      <c r="G56" s="60">
        <f t="shared" si="1"/>
        <v>38.14</v>
      </c>
      <c r="H56" s="63">
        <f t="shared" si="2"/>
        <v>76.28</v>
      </c>
    </row>
    <row r="57" spans="1:8" s="62" customFormat="1" ht="25.5">
      <c r="A57" s="56" t="str">
        <f>IF((LEN('Copy paste to Here'!G61))&gt;5,((CONCATENATE('Copy paste to Here'!G61," &amp; ",'Copy paste to Here'!D61,"  &amp;  ",'Copy paste to Here'!E61))),"Empty Cell")</f>
        <v>Black acrylic screw-fit flesh tunnel with colored rim &amp; Gauge: 14mm  &amp;  Color: Red</v>
      </c>
      <c r="B57" s="57" t="str">
        <f>'Copy paste to Here'!C61</f>
        <v>AFTP</v>
      </c>
      <c r="C57" s="57" t="s">
        <v>908</v>
      </c>
      <c r="D57" s="58">
        <f>Invoice!B61</f>
        <v>2</v>
      </c>
      <c r="E57" s="59">
        <f>'Shipping Invoice'!J61*$N$1</f>
        <v>38.14</v>
      </c>
      <c r="F57" s="59">
        <f t="shared" si="0"/>
        <v>76.28</v>
      </c>
      <c r="G57" s="60">
        <f t="shared" si="1"/>
        <v>38.14</v>
      </c>
      <c r="H57" s="63">
        <f t="shared" si="2"/>
        <v>76.28</v>
      </c>
    </row>
    <row r="58" spans="1:8" s="62" customFormat="1" ht="25.5">
      <c r="A58" s="56" t="str">
        <f>IF((LEN('Copy paste to Here'!G62))&gt;5,((CONCATENATE('Copy paste to Here'!G62," &amp; ",'Copy paste to Here'!D62,"  &amp;  ",'Copy paste to Here'!E62))),"Empty Cell")</f>
        <v>Black acrylic screw-fit flesh tunnel with colored rim &amp; Gauge: 20mm  &amp;  Color: Red</v>
      </c>
      <c r="B58" s="57" t="str">
        <f>'Copy paste to Here'!C62</f>
        <v>AFTP</v>
      </c>
      <c r="C58" s="57" t="s">
        <v>909</v>
      </c>
      <c r="D58" s="58">
        <f>Invoice!B62</f>
        <v>2</v>
      </c>
      <c r="E58" s="59">
        <f>'Shipping Invoice'!J62*$N$1</f>
        <v>48.64</v>
      </c>
      <c r="F58" s="59">
        <f t="shared" si="0"/>
        <v>97.28</v>
      </c>
      <c r="G58" s="60">
        <f t="shared" si="1"/>
        <v>48.64</v>
      </c>
      <c r="H58" s="63">
        <f t="shared" si="2"/>
        <v>97.28</v>
      </c>
    </row>
    <row r="59" spans="1:8" s="62" customFormat="1" ht="24">
      <c r="A59" s="56" t="str">
        <f>IF((LEN('Copy paste to Here'!G63))&gt;5,((CONCATENATE('Copy paste to Here'!G63," &amp; ",'Copy paste to Here'!D63,"  &amp;  ",'Copy paste to Here'!E63))),"Empty Cell")</f>
        <v>Black acrylic screw-fit flesh tunnel with colored rim &amp; Gauge: 25mm  &amp;  Color: Red</v>
      </c>
      <c r="B59" s="57" t="str">
        <f>'Copy paste to Here'!C63</f>
        <v>AFTP</v>
      </c>
      <c r="C59" s="57" t="s">
        <v>910</v>
      </c>
      <c r="D59" s="58">
        <f>Invoice!B63</f>
        <v>2</v>
      </c>
      <c r="E59" s="59">
        <f>'Shipping Invoice'!J63*$N$1</f>
        <v>55.64</v>
      </c>
      <c r="F59" s="59">
        <f t="shared" si="0"/>
        <v>111.28</v>
      </c>
      <c r="G59" s="60">
        <f t="shared" si="1"/>
        <v>55.64</v>
      </c>
      <c r="H59" s="63">
        <f t="shared" si="2"/>
        <v>111.28</v>
      </c>
    </row>
    <row r="60" spans="1:8" s="62" customFormat="1" ht="24">
      <c r="A60" s="56" t="str">
        <f>IF((LEN('Copy paste to Here'!G64))&gt;5,((CONCATENATE('Copy paste to Here'!G64," &amp; ",'Copy paste to Here'!D64,"  &amp;  ",'Copy paste to Here'!E64))),"Empty Cell")</f>
        <v>Double flared acrylic flesh tunnel with internal screw-fit &amp; Gauge: 3mm  &amp;  Color: Black</v>
      </c>
      <c r="B60" s="57" t="str">
        <f>'Copy paste to Here'!C64</f>
        <v>AHP</v>
      </c>
      <c r="C60" s="57" t="s">
        <v>911</v>
      </c>
      <c r="D60" s="58">
        <f>Invoice!B64</f>
        <v>2</v>
      </c>
      <c r="E60" s="59">
        <f>'Shipping Invoice'!J64*$N$1</f>
        <v>22.75</v>
      </c>
      <c r="F60" s="59">
        <f t="shared" si="0"/>
        <v>45.5</v>
      </c>
      <c r="G60" s="60">
        <f t="shared" si="1"/>
        <v>22.75</v>
      </c>
      <c r="H60" s="63">
        <f t="shared" si="2"/>
        <v>45.5</v>
      </c>
    </row>
    <row r="61" spans="1:8" s="62" customFormat="1" ht="24">
      <c r="A61" s="56" t="str">
        <f>IF((LEN('Copy paste to Here'!G65))&gt;5,((CONCATENATE('Copy paste to Here'!G65," &amp; ",'Copy paste to Here'!D65,"  &amp;  ",'Copy paste to Here'!E65))),"Empty Cell")</f>
        <v>Double flared acrylic flesh tunnel with internal screw-fit &amp; Gauge: 3mm  &amp;  Color: Pink</v>
      </c>
      <c r="B61" s="57" t="str">
        <f>'Copy paste to Here'!C65</f>
        <v>AHP</v>
      </c>
      <c r="C61" s="57" t="s">
        <v>911</v>
      </c>
      <c r="D61" s="58">
        <f>Invoice!B65</f>
        <v>4</v>
      </c>
      <c r="E61" s="59">
        <f>'Shipping Invoice'!J65*$N$1</f>
        <v>22.75</v>
      </c>
      <c r="F61" s="59">
        <f t="shared" si="0"/>
        <v>91</v>
      </c>
      <c r="G61" s="60">
        <f t="shared" si="1"/>
        <v>22.75</v>
      </c>
      <c r="H61" s="63">
        <f t="shared" si="2"/>
        <v>91</v>
      </c>
    </row>
    <row r="62" spans="1:8" s="62" customFormat="1" ht="24">
      <c r="A62" s="56" t="str">
        <f>IF((LEN('Copy paste to Here'!G66))&gt;5,((CONCATENATE('Copy paste to Here'!G66," &amp; ",'Copy paste to Here'!D66,"  &amp;  ",'Copy paste to Here'!E66))),"Empty Cell")</f>
        <v>Double flared acrylic flesh tunnel with internal screw-fit &amp; Gauge: 4mm  &amp;  Color: White</v>
      </c>
      <c r="B62" s="57" t="str">
        <f>'Copy paste to Here'!C66</f>
        <v>AHP</v>
      </c>
      <c r="C62" s="57" t="s">
        <v>912</v>
      </c>
      <c r="D62" s="58">
        <f>Invoice!B66</f>
        <v>4</v>
      </c>
      <c r="E62" s="59">
        <f>'Shipping Invoice'!J66*$N$1</f>
        <v>22.75</v>
      </c>
      <c r="F62" s="59">
        <f t="shared" si="0"/>
        <v>91</v>
      </c>
      <c r="G62" s="60">
        <f t="shared" si="1"/>
        <v>22.75</v>
      </c>
      <c r="H62" s="63">
        <f t="shared" si="2"/>
        <v>91</v>
      </c>
    </row>
    <row r="63" spans="1:8" s="62" customFormat="1" ht="24">
      <c r="A63" s="56" t="str">
        <f>IF((LEN('Copy paste to Here'!G67))&gt;5,((CONCATENATE('Copy paste to Here'!G67," &amp; ",'Copy paste to Here'!D67,"  &amp;  ",'Copy paste to Here'!E67))),"Empty Cell")</f>
        <v>Double flared acrylic flesh tunnel with internal screw-fit &amp; Gauge: 16mm  &amp;  Color: Clear</v>
      </c>
      <c r="B63" s="57" t="str">
        <f>'Copy paste to Here'!C67</f>
        <v>AHP</v>
      </c>
      <c r="C63" s="57" t="s">
        <v>913</v>
      </c>
      <c r="D63" s="58">
        <f>Invoice!B67</f>
        <v>2</v>
      </c>
      <c r="E63" s="59">
        <f>'Shipping Invoice'!J67*$N$1</f>
        <v>37.79</v>
      </c>
      <c r="F63" s="59">
        <f t="shared" si="0"/>
        <v>75.58</v>
      </c>
      <c r="G63" s="60">
        <f t="shared" si="1"/>
        <v>37.79</v>
      </c>
      <c r="H63" s="63">
        <f t="shared" si="2"/>
        <v>75.58</v>
      </c>
    </row>
    <row r="64" spans="1:8" s="62" customFormat="1" ht="25.5">
      <c r="A64" s="56" t="str">
        <f>IF((LEN('Copy paste to Here'!G68))&gt;5,((CONCATENATE('Copy paste to Here'!G68," &amp; ",'Copy paste to Here'!D68,"  &amp;  ",'Copy paste to Here'!E68))),"Empty Cell")</f>
        <v>Double flared acrylic flesh tunnel with internal screw-fit &amp; Gauge: 18mm  &amp;  Color: Pink</v>
      </c>
      <c r="B64" s="57" t="str">
        <f>'Copy paste to Here'!C68</f>
        <v>AHP</v>
      </c>
      <c r="C64" s="57" t="s">
        <v>914</v>
      </c>
      <c r="D64" s="58">
        <f>Invoice!B68</f>
        <v>2</v>
      </c>
      <c r="E64" s="59">
        <f>'Shipping Invoice'!J68*$N$1</f>
        <v>41.64</v>
      </c>
      <c r="F64" s="59">
        <f t="shared" si="0"/>
        <v>83.28</v>
      </c>
      <c r="G64" s="60">
        <f t="shared" si="1"/>
        <v>41.64</v>
      </c>
      <c r="H64" s="63">
        <f t="shared" si="2"/>
        <v>83.28</v>
      </c>
    </row>
    <row r="65" spans="1:8" s="62" customFormat="1" ht="24">
      <c r="A65" s="56" t="str">
        <f>IF((LEN('Copy paste to Here'!G69))&gt;5,((CONCATENATE('Copy paste to Here'!G69," &amp; ",'Copy paste to Here'!D69,"  &amp;  ",'Copy paste to Here'!E69))),"Empty Cell")</f>
        <v>Semi transparent acrylic double flared flesh tunnel &amp; Gauge: 8mm  &amp;  Color: Green</v>
      </c>
      <c r="B65" s="57" t="str">
        <f>'Copy paste to Here'!C69</f>
        <v>APRD</v>
      </c>
      <c r="C65" s="57" t="s">
        <v>915</v>
      </c>
      <c r="D65" s="58">
        <f>Invoice!B69</f>
        <v>2</v>
      </c>
      <c r="E65" s="59">
        <f>'Shipping Invoice'!J69*$N$1</f>
        <v>12.95</v>
      </c>
      <c r="F65" s="59">
        <f t="shared" si="0"/>
        <v>25.9</v>
      </c>
      <c r="G65" s="60">
        <f t="shared" si="1"/>
        <v>12.95</v>
      </c>
      <c r="H65" s="63">
        <f t="shared" si="2"/>
        <v>25.9</v>
      </c>
    </row>
    <row r="66" spans="1:8" s="62" customFormat="1" ht="24">
      <c r="A66" s="56" t="str">
        <f>IF((LEN('Copy paste to Here'!G70))&gt;5,((CONCATENATE('Copy paste to Here'!G70," &amp; ",'Copy paste to Here'!D70,"  &amp;  ",'Copy paste to Here'!E70))),"Empty Cell")</f>
        <v>Semi transparent acrylic double flared flesh tunnel &amp; Gauge: 8mm  &amp;  Color: Purple</v>
      </c>
      <c r="B66" s="57" t="str">
        <f>'Copy paste to Here'!C70</f>
        <v>APRD</v>
      </c>
      <c r="C66" s="57" t="s">
        <v>915</v>
      </c>
      <c r="D66" s="58">
        <f>Invoice!B70</f>
        <v>2</v>
      </c>
      <c r="E66" s="59">
        <f>'Shipping Invoice'!J70*$N$1</f>
        <v>12.95</v>
      </c>
      <c r="F66" s="59">
        <f t="shared" si="0"/>
        <v>25.9</v>
      </c>
      <c r="G66" s="60">
        <f t="shared" si="1"/>
        <v>12.95</v>
      </c>
      <c r="H66" s="63">
        <f t="shared" si="2"/>
        <v>25.9</v>
      </c>
    </row>
    <row r="67" spans="1:8" s="62" customFormat="1">
      <c r="A67" s="56" t="str">
        <f>IF((LEN('Copy paste to Here'!G71))&gt;5,((CONCATENATE('Copy paste to Here'!G71," &amp; ",'Copy paste to Here'!D71,"  &amp;  ",'Copy paste to Here'!E71))),"Empty Cell")</f>
        <v>Solid acrylic double flared plug &amp; Gauge: 4mm  &amp;  Color: Black</v>
      </c>
      <c r="B67" s="57" t="str">
        <f>'Copy paste to Here'!C71</f>
        <v>ASPG</v>
      </c>
      <c r="C67" s="57" t="s">
        <v>916</v>
      </c>
      <c r="D67" s="58">
        <f>Invoice!B71</f>
        <v>4</v>
      </c>
      <c r="E67" s="59">
        <f>'Shipping Invoice'!J71*$N$1</f>
        <v>14.7</v>
      </c>
      <c r="F67" s="59">
        <f t="shared" si="0"/>
        <v>58.8</v>
      </c>
      <c r="G67" s="60">
        <f t="shared" si="1"/>
        <v>14.7</v>
      </c>
      <c r="H67" s="63">
        <f t="shared" si="2"/>
        <v>58.8</v>
      </c>
    </row>
    <row r="68" spans="1:8" s="62" customFormat="1">
      <c r="A68" s="56" t="str">
        <f>IF((LEN('Copy paste to Here'!G72))&gt;5,((CONCATENATE('Copy paste to Here'!G72," &amp; ",'Copy paste to Here'!D72,"  &amp;  ",'Copy paste to Here'!E72))),"Empty Cell")</f>
        <v>Solid acrylic double flared plug &amp; Gauge: 4mm  &amp;  Color: Clear</v>
      </c>
      <c r="B68" s="57" t="str">
        <f>'Copy paste to Here'!C72</f>
        <v>ASPG</v>
      </c>
      <c r="C68" s="57" t="s">
        <v>916</v>
      </c>
      <c r="D68" s="58">
        <f>Invoice!B72</f>
        <v>2</v>
      </c>
      <c r="E68" s="59">
        <f>'Shipping Invoice'!J72*$N$1</f>
        <v>14.7</v>
      </c>
      <c r="F68" s="59">
        <f t="shared" si="0"/>
        <v>29.4</v>
      </c>
      <c r="G68" s="60">
        <f t="shared" si="1"/>
        <v>14.7</v>
      </c>
      <c r="H68" s="63">
        <f t="shared" si="2"/>
        <v>29.4</v>
      </c>
    </row>
    <row r="69" spans="1:8" s="62" customFormat="1">
      <c r="A69" s="56" t="str">
        <f>IF((LEN('Copy paste to Here'!G73))&gt;5,((CONCATENATE('Copy paste to Here'!G73," &amp; ",'Copy paste to Here'!D73,"  &amp;  ",'Copy paste to Here'!E73))),"Empty Cell")</f>
        <v>Solid acrylic double flared plug &amp; Gauge: 5mm  &amp;  Color: Clear</v>
      </c>
      <c r="B69" s="57" t="str">
        <f>'Copy paste to Here'!C73</f>
        <v>ASPG</v>
      </c>
      <c r="C69" s="57" t="s">
        <v>917</v>
      </c>
      <c r="D69" s="58">
        <f>Invoice!B73</f>
        <v>2</v>
      </c>
      <c r="E69" s="59">
        <f>'Shipping Invoice'!J73*$N$1</f>
        <v>15.4</v>
      </c>
      <c r="F69" s="59">
        <f t="shared" si="0"/>
        <v>30.8</v>
      </c>
      <c r="G69" s="60">
        <f t="shared" si="1"/>
        <v>15.4</v>
      </c>
      <c r="H69" s="63">
        <f t="shared" si="2"/>
        <v>30.8</v>
      </c>
    </row>
    <row r="70" spans="1:8" s="62" customFormat="1">
      <c r="A70" s="56" t="str">
        <f>IF((LEN('Copy paste to Here'!G74))&gt;5,((CONCATENATE('Copy paste to Here'!G74," &amp; ",'Copy paste to Here'!D74,"  &amp;  ",'Copy paste to Here'!E74))),"Empty Cell")</f>
        <v>Solid acrylic double flared plug &amp; Gauge: 6mm  &amp;  Color: Black</v>
      </c>
      <c r="B70" s="57" t="str">
        <f>'Copy paste to Here'!C74</f>
        <v>ASPG</v>
      </c>
      <c r="C70" s="57" t="s">
        <v>918</v>
      </c>
      <c r="D70" s="58">
        <f>Invoice!B74</f>
        <v>2</v>
      </c>
      <c r="E70" s="59">
        <f>'Shipping Invoice'!J74*$N$1</f>
        <v>15.4</v>
      </c>
      <c r="F70" s="59">
        <f t="shared" si="0"/>
        <v>30.8</v>
      </c>
      <c r="G70" s="60">
        <f t="shared" si="1"/>
        <v>15.4</v>
      </c>
      <c r="H70" s="63">
        <f t="shared" si="2"/>
        <v>30.8</v>
      </c>
    </row>
    <row r="71" spans="1:8" s="62" customFormat="1">
      <c r="A71" s="56" t="str">
        <f>IF((LEN('Copy paste to Here'!G75))&gt;5,((CONCATENATE('Copy paste to Here'!G75," &amp; ",'Copy paste to Here'!D75,"  &amp;  ",'Copy paste to Here'!E75))),"Empty Cell")</f>
        <v>Solid acrylic double flared plug &amp; Gauge: 6mm  &amp;  Color: Clear</v>
      </c>
      <c r="B71" s="57" t="str">
        <f>'Copy paste to Here'!C75</f>
        <v>ASPG</v>
      </c>
      <c r="C71" s="57" t="s">
        <v>918</v>
      </c>
      <c r="D71" s="58">
        <f>Invoice!B75</f>
        <v>2</v>
      </c>
      <c r="E71" s="59">
        <f>'Shipping Invoice'!J75*$N$1</f>
        <v>15.4</v>
      </c>
      <c r="F71" s="59">
        <f t="shared" si="0"/>
        <v>30.8</v>
      </c>
      <c r="G71" s="60">
        <f t="shared" si="1"/>
        <v>15.4</v>
      </c>
      <c r="H71" s="63">
        <f t="shared" si="2"/>
        <v>30.8</v>
      </c>
    </row>
    <row r="72" spans="1:8" s="62" customFormat="1">
      <c r="A72" s="56" t="str">
        <f>IF((LEN('Copy paste to Here'!G76))&gt;5,((CONCATENATE('Copy paste to Here'!G76," &amp; ",'Copy paste to Here'!D76,"  &amp;  ",'Copy paste to Here'!E76))),"Empty Cell")</f>
        <v>Solid acrylic double flared plug &amp; Gauge: 8mm  &amp;  Color: Clear</v>
      </c>
      <c r="B72" s="57" t="str">
        <f>'Copy paste to Here'!C76</f>
        <v>ASPG</v>
      </c>
      <c r="C72" s="57" t="s">
        <v>919</v>
      </c>
      <c r="D72" s="58">
        <f>Invoice!B76</f>
        <v>2</v>
      </c>
      <c r="E72" s="59">
        <f>'Shipping Invoice'!J76*$N$1</f>
        <v>16.8</v>
      </c>
      <c r="F72" s="59">
        <f t="shared" si="0"/>
        <v>33.6</v>
      </c>
      <c r="G72" s="60">
        <f t="shared" si="1"/>
        <v>16.8</v>
      </c>
      <c r="H72" s="63">
        <f t="shared" si="2"/>
        <v>33.6</v>
      </c>
    </row>
    <row r="73" spans="1:8" s="62" customFormat="1">
      <c r="A73" s="56" t="str">
        <f>IF((LEN('Copy paste to Here'!G77))&gt;5,((CONCATENATE('Copy paste to Here'!G77," &amp; ",'Copy paste to Here'!D77,"  &amp;  ",'Copy paste to Here'!E77))),"Empty Cell")</f>
        <v>Solid acrylic double flared plug &amp; Gauge: 10mm  &amp;  Color: Black</v>
      </c>
      <c r="B73" s="57" t="str">
        <f>'Copy paste to Here'!C77</f>
        <v>ASPG</v>
      </c>
      <c r="C73" s="57" t="s">
        <v>920</v>
      </c>
      <c r="D73" s="58">
        <f>Invoice!B77</f>
        <v>2</v>
      </c>
      <c r="E73" s="59">
        <f>'Shipping Invoice'!J77*$N$1</f>
        <v>18.2</v>
      </c>
      <c r="F73" s="59">
        <f t="shared" si="0"/>
        <v>36.4</v>
      </c>
      <c r="G73" s="60">
        <f t="shared" si="1"/>
        <v>18.2</v>
      </c>
      <c r="H73" s="63">
        <f t="shared" si="2"/>
        <v>36.4</v>
      </c>
    </row>
    <row r="74" spans="1:8" s="62" customFormat="1">
      <c r="A74" s="56" t="str">
        <f>IF((LEN('Copy paste to Here'!G78))&gt;5,((CONCATENATE('Copy paste to Here'!G78," &amp; ",'Copy paste to Here'!D78,"  &amp;  ",'Copy paste to Here'!E78))),"Empty Cell")</f>
        <v>Solid acrylic double flared plug &amp; Gauge: 10mm  &amp;  Color: White</v>
      </c>
      <c r="B74" s="57" t="str">
        <f>'Copy paste to Here'!C78</f>
        <v>ASPG</v>
      </c>
      <c r="C74" s="57" t="s">
        <v>920</v>
      </c>
      <c r="D74" s="58">
        <f>Invoice!B78</f>
        <v>2</v>
      </c>
      <c r="E74" s="59">
        <f>'Shipping Invoice'!J78*$N$1</f>
        <v>18.2</v>
      </c>
      <c r="F74" s="59">
        <f t="shared" si="0"/>
        <v>36.4</v>
      </c>
      <c r="G74" s="60">
        <f t="shared" si="1"/>
        <v>18.2</v>
      </c>
      <c r="H74" s="63">
        <f t="shared" si="2"/>
        <v>36.4</v>
      </c>
    </row>
    <row r="75" spans="1:8" s="62" customFormat="1">
      <c r="A75" s="56" t="str">
        <f>IF((LEN('Copy paste to Here'!G79))&gt;5,((CONCATENATE('Copy paste to Here'!G79," &amp; ",'Copy paste to Here'!D79,"  &amp;  ",'Copy paste to Here'!E79))),"Empty Cell")</f>
        <v>Solid acrylic double flared plug &amp; Gauge: 12mm  &amp;  Color: Black</v>
      </c>
      <c r="B75" s="57" t="str">
        <f>'Copy paste to Here'!C79</f>
        <v>ASPG</v>
      </c>
      <c r="C75" s="57" t="s">
        <v>921</v>
      </c>
      <c r="D75" s="58">
        <f>Invoice!B79</f>
        <v>2</v>
      </c>
      <c r="E75" s="59">
        <f>'Shipping Invoice'!J79*$N$1</f>
        <v>19.600000000000001</v>
      </c>
      <c r="F75" s="59">
        <f t="shared" si="0"/>
        <v>39.200000000000003</v>
      </c>
      <c r="G75" s="60">
        <f t="shared" si="1"/>
        <v>19.600000000000001</v>
      </c>
      <c r="H75" s="63">
        <f t="shared" si="2"/>
        <v>39.200000000000003</v>
      </c>
    </row>
    <row r="76" spans="1:8" s="62" customFormat="1" ht="25.5">
      <c r="A76" s="56" t="str">
        <f>IF((LEN('Copy paste to Here'!G80))&gt;5,((CONCATENATE('Copy paste to Here'!G80," &amp; ",'Copy paste to Here'!D80,"  &amp;  ",'Copy paste to Here'!E80))),"Empty Cell")</f>
        <v>Solid acrylic double flared plug &amp; Gauge: 14mm  &amp;  Color: Black</v>
      </c>
      <c r="B76" s="57" t="str">
        <f>'Copy paste to Here'!C80</f>
        <v>ASPG</v>
      </c>
      <c r="C76" s="57" t="s">
        <v>922</v>
      </c>
      <c r="D76" s="58">
        <f>Invoice!B80</f>
        <v>8</v>
      </c>
      <c r="E76" s="59">
        <f>'Shipping Invoice'!J80*$N$1</f>
        <v>22.05</v>
      </c>
      <c r="F76" s="59">
        <f t="shared" si="0"/>
        <v>176.4</v>
      </c>
      <c r="G76" s="60">
        <f t="shared" si="1"/>
        <v>22.05</v>
      </c>
      <c r="H76" s="63">
        <f t="shared" si="2"/>
        <v>176.4</v>
      </c>
    </row>
    <row r="77" spans="1:8" s="62" customFormat="1">
      <c r="A77" s="56" t="str">
        <f>IF((LEN('Copy paste to Here'!G81))&gt;5,((CONCATENATE('Copy paste to Here'!G81," &amp; ",'Copy paste to Here'!D81,"  &amp;  ",'Copy paste to Here'!E81))),"Empty Cell")</f>
        <v>Solid acrylic double flared plug &amp; Gauge: 16mm  &amp;  Color: White</v>
      </c>
      <c r="B77" s="57" t="str">
        <f>'Copy paste to Here'!C81</f>
        <v>ASPG</v>
      </c>
      <c r="C77" s="57" t="s">
        <v>923</v>
      </c>
      <c r="D77" s="58">
        <f>Invoice!B81</f>
        <v>6</v>
      </c>
      <c r="E77" s="59">
        <f>'Shipping Invoice'!J81*$N$1</f>
        <v>24.14</v>
      </c>
      <c r="F77" s="59">
        <f t="shared" si="0"/>
        <v>144.84</v>
      </c>
      <c r="G77" s="60">
        <f t="shared" si="1"/>
        <v>24.14</v>
      </c>
      <c r="H77" s="63">
        <f t="shared" si="2"/>
        <v>144.84</v>
      </c>
    </row>
    <row r="78" spans="1:8" s="62" customFormat="1">
      <c r="A78" s="56" t="str">
        <f>IF((LEN('Copy paste to Here'!G82))&gt;5,((CONCATENATE('Copy paste to Here'!G82," &amp; ",'Copy paste to Here'!D82,"  &amp;  ",'Copy paste to Here'!E82))),"Empty Cell")</f>
        <v>Solid acrylic double flared plug &amp; Gauge: 22mm  &amp;  Color: Clear</v>
      </c>
      <c r="B78" s="57" t="str">
        <f>'Copy paste to Here'!C82</f>
        <v>ASPG</v>
      </c>
      <c r="C78" s="57" t="s">
        <v>924</v>
      </c>
      <c r="D78" s="58">
        <f>Invoice!B82</f>
        <v>2</v>
      </c>
      <c r="E78" s="59">
        <f>'Shipping Invoice'!J82*$N$1</f>
        <v>32.54</v>
      </c>
      <c r="F78" s="59">
        <f t="shared" si="0"/>
        <v>65.08</v>
      </c>
      <c r="G78" s="60">
        <f t="shared" si="1"/>
        <v>32.54</v>
      </c>
      <c r="H78" s="63">
        <f t="shared" si="2"/>
        <v>65.08</v>
      </c>
    </row>
    <row r="79" spans="1:8" s="62" customFormat="1">
      <c r="A79" s="56" t="str">
        <f>IF((LEN('Copy paste to Here'!G83))&gt;5,((CONCATENATE('Copy paste to Here'!G83," &amp; ",'Copy paste to Here'!D83,"  &amp;  ",'Copy paste to Here'!E83))),"Empty Cell")</f>
        <v>Solid acrylic double flared plug &amp; Gauge: 25mm  &amp;  Color: Clear</v>
      </c>
      <c r="B79" s="57" t="str">
        <f>'Copy paste to Here'!C83</f>
        <v>ASPG</v>
      </c>
      <c r="C79" s="57" t="s">
        <v>925</v>
      </c>
      <c r="D79" s="58">
        <f>Invoice!B83</f>
        <v>14</v>
      </c>
      <c r="E79" s="59">
        <f>'Shipping Invoice'!J83*$N$1</f>
        <v>34.64</v>
      </c>
      <c r="F79" s="59">
        <f t="shared" si="0"/>
        <v>484.96000000000004</v>
      </c>
      <c r="G79" s="60">
        <f t="shared" si="1"/>
        <v>34.64</v>
      </c>
      <c r="H79" s="63">
        <f t="shared" si="2"/>
        <v>484.96000000000004</v>
      </c>
    </row>
    <row r="80" spans="1:8" s="62" customFormat="1" ht="36">
      <c r="A80" s="56" t="str">
        <f>IF((LEN('Copy paste to Here'!G84))&gt;5,((CONCATENATE('Copy paste to Here'!G84," &amp; ",'Copy paste to Here'!D84,"  &amp;  ",'Copy paste to Here'!E84))),"Empty Cell")</f>
        <v>Bi color PVD plated &amp; mirror polished surgical steel double flared flesh tunnel with internal screw-fit Enjoy having two different colors in a single plug &amp; Gauge: 5mm  &amp;  Color: Black</v>
      </c>
      <c r="B80" s="57" t="str">
        <f>'Copy paste to Here'!C84</f>
        <v>BSHP</v>
      </c>
      <c r="C80" s="57" t="s">
        <v>926</v>
      </c>
      <c r="D80" s="58">
        <f>Invoice!B84</f>
        <v>2</v>
      </c>
      <c r="E80" s="59">
        <f>'Shipping Invoice'!J84*$N$1</f>
        <v>84.33</v>
      </c>
      <c r="F80" s="59">
        <f t="shared" si="0"/>
        <v>168.66</v>
      </c>
      <c r="G80" s="60">
        <f t="shared" si="1"/>
        <v>84.33</v>
      </c>
      <c r="H80" s="63">
        <f t="shared" si="2"/>
        <v>168.66</v>
      </c>
    </row>
    <row r="81" spans="1:8" s="62" customFormat="1" ht="36">
      <c r="A81" s="56" t="str">
        <f>IF((LEN('Copy paste to Here'!G85))&gt;5,((CONCATENATE('Copy paste to Here'!G85," &amp; ",'Copy paste to Here'!D85,"  &amp;  ",'Copy paste to Here'!E85))),"Empty Cell")</f>
        <v>Bi color PVD plated &amp; mirror polished surgical steel double flared flesh tunnel with internal screw-fit Enjoy having two different colors in a single plug &amp; Gauge: 14mm  &amp;  Color: Black</v>
      </c>
      <c r="B81" s="57" t="str">
        <f>'Copy paste to Here'!C85</f>
        <v>BSHP</v>
      </c>
      <c r="C81" s="57" t="s">
        <v>927</v>
      </c>
      <c r="D81" s="58">
        <f>Invoice!B85</f>
        <v>2</v>
      </c>
      <c r="E81" s="59">
        <f>'Shipping Invoice'!J85*$N$1</f>
        <v>120.02</v>
      </c>
      <c r="F81" s="59">
        <f t="shared" si="0"/>
        <v>240.04</v>
      </c>
      <c r="G81" s="60">
        <f t="shared" si="1"/>
        <v>120.02</v>
      </c>
      <c r="H81" s="63">
        <f t="shared" si="2"/>
        <v>240.04</v>
      </c>
    </row>
    <row r="82" spans="1:8" s="62" customFormat="1" ht="24">
      <c r="A82" s="56" t="str">
        <f>IF((LEN('Copy paste to Here'!G86))&gt;5,((CONCATENATE('Copy paste to Here'!G86," &amp; ",'Copy paste to Here'!D86,"  &amp;  ",'Copy paste to Here'!E86))),"Empty Cell")</f>
        <v xml:space="preserve">Jackfruit wood single flare flesh tunnel with rubber O-ring &amp; Gauge: 6mm  &amp;  </v>
      </c>
      <c r="B82" s="57" t="str">
        <f>'Copy paste to Here'!C86</f>
        <v>DPJFR</v>
      </c>
      <c r="C82" s="57" t="s">
        <v>928</v>
      </c>
      <c r="D82" s="58">
        <f>Invoice!B86</f>
        <v>2</v>
      </c>
      <c r="E82" s="59">
        <f>'Shipping Invoice'!J86*$N$1</f>
        <v>36.39</v>
      </c>
      <c r="F82" s="59">
        <f t="shared" si="0"/>
        <v>72.78</v>
      </c>
      <c r="G82" s="60">
        <f t="shared" si="1"/>
        <v>36.39</v>
      </c>
      <c r="H82" s="63">
        <f t="shared" si="2"/>
        <v>72.78</v>
      </c>
    </row>
    <row r="83" spans="1:8" s="62" customFormat="1" ht="25.5">
      <c r="A83" s="56" t="str">
        <f>IF((LEN('Copy paste to Here'!G87))&gt;5,((CONCATENATE('Copy paste to Here'!G87," &amp; ",'Copy paste to Here'!D87,"  &amp;  ",'Copy paste to Here'!E87))),"Empty Cell")</f>
        <v xml:space="preserve">Jackfruit wood single flare flesh tunnel with rubber O-ring &amp; Gauge: 12mm  &amp;  </v>
      </c>
      <c r="B83" s="57" t="str">
        <f>'Copy paste to Here'!C87</f>
        <v>DPJFR</v>
      </c>
      <c r="C83" s="57" t="s">
        <v>929</v>
      </c>
      <c r="D83" s="58">
        <f>Invoice!B87</f>
        <v>2</v>
      </c>
      <c r="E83" s="59">
        <f>'Shipping Invoice'!J87*$N$1</f>
        <v>45.14</v>
      </c>
      <c r="F83" s="59">
        <f t="shared" ref="F83:F146" si="3">D83*E83</f>
        <v>90.28</v>
      </c>
      <c r="G83" s="60">
        <f t="shared" ref="G83:G146" si="4">E83*$E$14</f>
        <v>45.14</v>
      </c>
      <c r="H83" s="63">
        <f t="shared" ref="H83:H146" si="5">D83*G83</f>
        <v>90.28</v>
      </c>
    </row>
    <row r="84" spans="1:8" s="62" customFormat="1">
      <c r="A84" s="56" t="str">
        <f>IF((LEN('Copy paste to Here'!G88))&gt;5,((CONCATENATE('Copy paste to Here'!G88," &amp; ",'Copy paste to Here'!D88,"  &amp;  ",'Copy paste to Here'!E88))),"Empty Cell")</f>
        <v xml:space="preserve">Coconut wood double flared flesh tunnel &amp; Gauge: 5mm  &amp;  </v>
      </c>
      <c r="B84" s="57" t="str">
        <f>'Copy paste to Here'!C88</f>
        <v>DPWB</v>
      </c>
      <c r="C84" s="57" t="s">
        <v>930</v>
      </c>
      <c r="D84" s="58">
        <f>Invoice!B88</f>
        <v>4</v>
      </c>
      <c r="E84" s="59">
        <f>'Shipping Invoice'!J88*$N$1</f>
        <v>34.64</v>
      </c>
      <c r="F84" s="59">
        <f t="shared" si="3"/>
        <v>138.56</v>
      </c>
      <c r="G84" s="60">
        <f t="shared" si="4"/>
        <v>34.64</v>
      </c>
      <c r="H84" s="63">
        <f t="shared" si="5"/>
        <v>138.56</v>
      </c>
    </row>
    <row r="85" spans="1:8" s="62" customFormat="1">
      <c r="A85" s="56" t="str">
        <f>IF((LEN('Copy paste to Here'!G89))&gt;5,((CONCATENATE('Copy paste to Here'!G89," &amp; ",'Copy paste to Here'!D89,"  &amp;  ",'Copy paste to Here'!E89))),"Empty Cell")</f>
        <v xml:space="preserve">Coconut wood double flared flesh tunnel &amp; Gauge: 8mm  &amp;  </v>
      </c>
      <c r="B85" s="57" t="str">
        <f>'Copy paste to Here'!C89</f>
        <v>DPWB</v>
      </c>
      <c r="C85" s="57" t="s">
        <v>931</v>
      </c>
      <c r="D85" s="58">
        <f>Invoice!B89</f>
        <v>2</v>
      </c>
      <c r="E85" s="59">
        <f>'Shipping Invoice'!J89*$N$1</f>
        <v>38.14</v>
      </c>
      <c r="F85" s="59">
        <f t="shared" si="3"/>
        <v>76.28</v>
      </c>
      <c r="G85" s="60">
        <f t="shared" si="4"/>
        <v>38.14</v>
      </c>
      <c r="H85" s="63">
        <f t="shared" si="5"/>
        <v>76.28</v>
      </c>
    </row>
    <row r="86" spans="1:8" s="62" customFormat="1" ht="25.5">
      <c r="A86" s="56" t="str">
        <f>IF((LEN('Copy paste to Here'!G90))&gt;5,((CONCATENATE('Copy paste to Here'!G90," &amp; ",'Copy paste to Here'!D90,"  &amp;  ",'Copy paste to Here'!E90))),"Empty Cell")</f>
        <v xml:space="preserve">Coconut wood double flared flesh tunnel &amp; Gauge: 12mm  &amp;  </v>
      </c>
      <c r="B86" s="57" t="str">
        <f>'Copy paste to Here'!C90</f>
        <v>DPWB</v>
      </c>
      <c r="C86" s="57" t="s">
        <v>932</v>
      </c>
      <c r="D86" s="58">
        <f>Invoice!B90</f>
        <v>2</v>
      </c>
      <c r="E86" s="59">
        <f>'Shipping Invoice'!J90*$N$1</f>
        <v>45.14</v>
      </c>
      <c r="F86" s="59">
        <f t="shared" si="3"/>
        <v>90.28</v>
      </c>
      <c r="G86" s="60">
        <f t="shared" si="4"/>
        <v>45.14</v>
      </c>
      <c r="H86" s="63">
        <f t="shared" si="5"/>
        <v>90.28</v>
      </c>
    </row>
    <row r="87" spans="1:8" s="62" customFormat="1">
      <c r="A87" s="56" t="str">
        <f>IF((LEN('Copy paste to Here'!G91))&gt;5,((CONCATENATE('Copy paste to Here'!G91," &amp; ",'Copy paste to Here'!D91,"  &amp;  ",'Copy paste to Here'!E91))),"Empty Cell")</f>
        <v xml:space="preserve">Coconut wood double flared flesh tunnel &amp; Gauge: 25mm  &amp;  </v>
      </c>
      <c r="B87" s="57" t="str">
        <f>'Copy paste to Here'!C91</f>
        <v>DPWB</v>
      </c>
      <c r="C87" s="57" t="s">
        <v>933</v>
      </c>
      <c r="D87" s="58">
        <f>Invoice!B91</f>
        <v>2</v>
      </c>
      <c r="E87" s="59">
        <f>'Shipping Invoice'!J91*$N$1</f>
        <v>73.13</v>
      </c>
      <c r="F87" s="59">
        <f t="shared" si="3"/>
        <v>146.26</v>
      </c>
      <c r="G87" s="60">
        <f t="shared" si="4"/>
        <v>73.13</v>
      </c>
      <c r="H87" s="63">
        <f t="shared" si="5"/>
        <v>146.26</v>
      </c>
    </row>
    <row r="88" spans="1:8" s="62" customFormat="1">
      <c r="A88" s="56" t="str">
        <f>IF((LEN('Copy paste to Here'!G92))&gt;5,((CONCATENATE('Copy paste to Here'!G92," &amp; ",'Copy paste to Here'!D92,"  &amp;  ",'Copy paste to Here'!E92))),"Empty Cell")</f>
        <v xml:space="preserve">Teak wood double flared flesh tunnel &amp; Gauge: 3mm  &amp;  </v>
      </c>
      <c r="B88" s="57" t="str">
        <f>'Copy paste to Here'!C92</f>
        <v>DPWT</v>
      </c>
      <c r="C88" s="57" t="s">
        <v>934</v>
      </c>
      <c r="D88" s="58">
        <f>Invoice!B92</f>
        <v>2</v>
      </c>
      <c r="E88" s="59">
        <f>'Shipping Invoice'!J92*$N$1</f>
        <v>31.14</v>
      </c>
      <c r="F88" s="59">
        <f t="shared" si="3"/>
        <v>62.28</v>
      </c>
      <c r="G88" s="60">
        <f t="shared" si="4"/>
        <v>31.14</v>
      </c>
      <c r="H88" s="63">
        <f t="shared" si="5"/>
        <v>62.28</v>
      </c>
    </row>
    <row r="89" spans="1:8" s="62" customFormat="1" ht="24">
      <c r="A89" s="56" t="str">
        <f>IF((LEN('Copy paste to Here'!G93))&gt;5,((CONCATENATE('Copy paste to Here'!G93," &amp; ",'Copy paste to Here'!D93,"  &amp;  ",'Copy paste to Here'!E93))),"Empty Cell")</f>
        <v>PVD plated surgical steel double flared flesh tunnel - 12g (2mm) to 2'' (52mm) &amp; Gauge: 6mm  &amp;  Color: Black</v>
      </c>
      <c r="B89" s="57" t="str">
        <f>'Copy paste to Here'!C93</f>
        <v>DTPG</v>
      </c>
      <c r="C89" s="57" t="s">
        <v>935</v>
      </c>
      <c r="D89" s="58">
        <f>Invoice!B93</f>
        <v>2</v>
      </c>
      <c r="E89" s="59">
        <f>'Shipping Invoice'!J93*$N$1</f>
        <v>40.590000000000003</v>
      </c>
      <c r="F89" s="59">
        <f t="shared" si="3"/>
        <v>81.180000000000007</v>
      </c>
      <c r="G89" s="60">
        <f t="shared" si="4"/>
        <v>40.590000000000003</v>
      </c>
      <c r="H89" s="63">
        <f t="shared" si="5"/>
        <v>81.180000000000007</v>
      </c>
    </row>
    <row r="90" spans="1:8" s="62" customFormat="1" ht="24">
      <c r="A90" s="56" t="str">
        <f>IF((LEN('Copy paste to Here'!G94))&gt;5,((CONCATENATE('Copy paste to Here'!G94," &amp; ",'Copy paste to Here'!D94,"  &amp;  ",'Copy paste to Here'!E94))),"Empty Cell")</f>
        <v>PVD plated surgical steel double flared flesh tunnel - 12g (2mm) to 2'' (52mm) &amp; Gauge: 12mm  &amp;  Color: Black</v>
      </c>
      <c r="B90" s="57" t="str">
        <f>'Copy paste to Here'!C94</f>
        <v>DTPG</v>
      </c>
      <c r="C90" s="57" t="s">
        <v>936</v>
      </c>
      <c r="D90" s="58">
        <f>Invoice!B94</f>
        <v>2</v>
      </c>
      <c r="E90" s="59">
        <f>'Shipping Invoice'!J94*$N$1</f>
        <v>57.39</v>
      </c>
      <c r="F90" s="59">
        <f t="shared" si="3"/>
        <v>114.78</v>
      </c>
      <c r="G90" s="60">
        <f t="shared" si="4"/>
        <v>57.39</v>
      </c>
      <c r="H90" s="63">
        <f t="shared" si="5"/>
        <v>114.78</v>
      </c>
    </row>
    <row r="91" spans="1:8" s="62" customFormat="1" ht="25.5">
      <c r="A91" s="56" t="str">
        <f>IF((LEN('Copy paste to Here'!G95))&gt;5,((CONCATENATE('Copy paste to Here'!G95," &amp; ",'Copy paste to Here'!D95,"  &amp;  ",'Copy paste to Here'!E95))),"Empty Cell")</f>
        <v>PVD plated surgical steel double flared flesh tunnel - 12g (2mm) to 2'' (52mm) &amp; Gauge: 11mm  &amp;  Color: Black</v>
      </c>
      <c r="B91" s="57" t="str">
        <f>'Copy paste to Here'!C95</f>
        <v>DTPG</v>
      </c>
      <c r="C91" s="57" t="s">
        <v>937</v>
      </c>
      <c r="D91" s="58">
        <f>Invoice!B95</f>
        <v>14</v>
      </c>
      <c r="E91" s="59">
        <f>'Shipping Invoice'!J95*$N$1</f>
        <v>54.24</v>
      </c>
      <c r="F91" s="59">
        <f t="shared" si="3"/>
        <v>759.36</v>
      </c>
      <c r="G91" s="60">
        <f t="shared" si="4"/>
        <v>54.24</v>
      </c>
      <c r="H91" s="63">
        <f t="shared" si="5"/>
        <v>759.36</v>
      </c>
    </row>
    <row r="92" spans="1:8" s="62" customFormat="1" ht="25.5">
      <c r="A92" s="56" t="str">
        <f>IF((LEN('Copy paste to Here'!G96))&gt;5,((CONCATENATE('Copy paste to Here'!G96," &amp; ",'Copy paste to Here'!D96,"  &amp;  ",'Copy paste to Here'!E96))),"Empty Cell")</f>
        <v xml:space="preserve">Pair of high polished stainless steel huggies earrings with a dangling David star &amp;   &amp;  </v>
      </c>
      <c r="B92" s="57" t="str">
        <f>'Copy paste to Here'!C96</f>
        <v>ERHSDSR</v>
      </c>
      <c r="C92" s="57" t="s">
        <v>762</v>
      </c>
      <c r="D92" s="58">
        <f>Invoice!B96</f>
        <v>1</v>
      </c>
      <c r="E92" s="59">
        <f>'Shipping Invoice'!J96*$N$1</f>
        <v>84.68</v>
      </c>
      <c r="F92" s="59">
        <f t="shared" si="3"/>
        <v>84.68</v>
      </c>
      <c r="G92" s="60">
        <f t="shared" si="4"/>
        <v>84.68</v>
      </c>
      <c r="H92" s="63">
        <f t="shared" si="5"/>
        <v>84.68</v>
      </c>
    </row>
    <row r="93" spans="1:8" s="62" customFormat="1" ht="24">
      <c r="A93" s="56" t="str">
        <f>IF((LEN('Copy paste to Here'!G97))&gt;5,((CONCATENATE('Copy paste to Here'!G97," &amp; ",'Copy paste to Here'!D97,"  &amp;  ",'Copy paste to Here'!E97))),"Empty Cell")</f>
        <v xml:space="preserve">Pair of black PVD plated stainless steel huggies earrings with a dangling black bat &amp;   &amp;  </v>
      </c>
      <c r="B93" s="57" t="str">
        <f>'Copy paste to Here'!C97</f>
        <v>ERK569</v>
      </c>
      <c r="C93" s="57" t="s">
        <v>764</v>
      </c>
      <c r="D93" s="58">
        <f>Invoice!B97</f>
        <v>1</v>
      </c>
      <c r="E93" s="59">
        <f>'Shipping Invoice'!J97*$N$1</f>
        <v>108.13</v>
      </c>
      <c r="F93" s="59">
        <f t="shared" si="3"/>
        <v>108.13</v>
      </c>
      <c r="G93" s="60">
        <f t="shared" si="4"/>
        <v>108.13</v>
      </c>
      <c r="H93" s="63">
        <f t="shared" si="5"/>
        <v>108.13</v>
      </c>
    </row>
    <row r="94" spans="1:8" s="62" customFormat="1" ht="24">
      <c r="A94" s="56" t="str">
        <f>IF((LEN('Copy paste to Here'!G98))&gt;5,((CONCATENATE('Copy paste to Here'!G98," &amp; ",'Copy paste to Here'!D98,"  &amp;  ",'Copy paste to Here'!E98))),"Empty Cell")</f>
        <v xml:space="preserve">High polished 316L steel curved taper with double rubber O-rings &amp; Gauge: 1.2mm  &amp;  </v>
      </c>
      <c r="B94" s="57" t="str">
        <f>'Copy paste to Here'!C98</f>
        <v>EXSR</v>
      </c>
      <c r="C94" s="57" t="s">
        <v>938</v>
      </c>
      <c r="D94" s="58">
        <f>Invoice!B98</f>
        <v>4</v>
      </c>
      <c r="E94" s="59">
        <f>'Shipping Invoice'!J98*$N$1</f>
        <v>19.25</v>
      </c>
      <c r="F94" s="59">
        <f t="shared" si="3"/>
        <v>77</v>
      </c>
      <c r="G94" s="60">
        <f t="shared" si="4"/>
        <v>19.25</v>
      </c>
      <c r="H94" s="63">
        <f t="shared" si="5"/>
        <v>77</v>
      </c>
    </row>
    <row r="95" spans="1:8" s="62" customFormat="1" ht="24">
      <c r="A95" s="56" t="str">
        <f>IF((LEN('Copy paste to Here'!G99))&gt;5,((CONCATENATE('Copy paste to Here'!G99," &amp; ",'Copy paste to Here'!D99,"  &amp;  ",'Copy paste to Here'!E99))),"Empty Cell")</f>
        <v xml:space="preserve">Black anodized surgical steel curved taper with double rubber O-rings &amp; Gauge: 1.6mm  &amp;  </v>
      </c>
      <c r="B95" s="57" t="str">
        <f>'Copy paste to Here'!C99</f>
        <v>EXTSR</v>
      </c>
      <c r="C95" s="57" t="s">
        <v>939</v>
      </c>
      <c r="D95" s="58">
        <f>Invoice!B99</f>
        <v>2</v>
      </c>
      <c r="E95" s="59">
        <f>'Shipping Invoice'!J99*$N$1</f>
        <v>38.14</v>
      </c>
      <c r="F95" s="59">
        <f t="shared" si="3"/>
        <v>76.28</v>
      </c>
      <c r="G95" s="60">
        <f t="shared" si="4"/>
        <v>38.14</v>
      </c>
      <c r="H95" s="63">
        <f t="shared" si="5"/>
        <v>76.28</v>
      </c>
    </row>
    <row r="96" spans="1:8" s="62" customFormat="1" ht="24">
      <c r="A96" s="56" t="str">
        <f>IF((LEN('Copy paste to Here'!G100))&gt;5,((CONCATENATE('Copy paste to Here'!G100," &amp; ",'Copy paste to Here'!D100,"  &amp;  ",'Copy paste to Here'!E100))),"Empty Cell")</f>
        <v xml:space="preserve">Mirror polished surgical steel screw-fit flesh tunnel &amp; Gauge: 1.6mm  &amp;  </v>
      </c>
      <c r="B96" s="57" t="str">
        <f>'Copy paste to Here'!C100</f>
        <v>FPG</v>
      </c>
      <c r="C96" s="57" t="s">
        <v>940</v>
      </c>
      <c r="D96" s="58">
        <f>Invoice!B100</f>
        <v>2</v>
      </c>
      <c r="E96" s="59">
        <f>'Shipping Invoice'!J100*$N$1</f>
        <v>53.89</v>
      </c>
      <c r="F96" s="59">
        <f t="shared" si="3"/>
        <v>107.78</v>
      </c>
      <c r="G96" s="60">
        <f t="shared" si="4"/>
        <v>53.89</v>
      </c>
      <c r="H96" s="63">
        <f t="shared" si="5"/>
        <v>107.78</v>
      </c>
    </row>
    <row r="97" spans="1:8" s="62" customFormat="1" ht="24">
      <c r="A97" s="56" t="str">
        <f>IF((LEN('Copy paste to Here'!G101))&gt;5,((CONCATENATE('Copy paste to Here'!G101," &amp; ",'Copy paste to Here'!D101,"  &amp;  ",'Copy paste to Here'!E101))),"Empty Cell")</f>
        <v xml:space="preserve">Mirror polished surgical steel screw-fit flesh tunnel &amp; Gauge: 25mm  &amp;  </v>
      </c>
      <c r="B97" s="57" t="str">
        <f>'Copy paste to Here'!C101</f>
        <v>FPG</v>
      </c>
      <c r="C97" s="57" t="s">
        <v>941</v>
      </c>
      <c r="D97" s="58">
        <f>Invoice!B101</f>
        <v>8</v>
      </c>
      <c r="E97" s="59">
        <f>'Shipping Invoice'!J101*$N$1</f>
        <v>148.37</v>
      </c>
      <c r="F97" s="59">
        <f t="shared" si="3"/>
        <v>1186.96</v>
      </c>
      <c r="G97" s="60">
        <f t="shared" si="4"/>
        <v>148.37</v>
      </c>
      <c r="H97" s="63">
        <f t="shared" si="5"/>
        <v>1186.96</v>
      </c>
    </row>
    <row r="98" spans="1:8" s="62" customFormat="1" ht="24">
      <c r="A98" s="56" t="str">
        <f>IF((LEN('Copy paste to Here'!G102))&gt;5,((CONCATENATE('Copy paste to Here'!G102," &amp; ",'Copy paste to Here'!D102,"  &amp;  ",'Copy paste to Here'!E102))),"Empty Cell")</f>
        <v xml:space="preserve">Mirror polished surgical steel screw-fit flesh tunnel &amp; Gauge: 28mm  &amp;  </v>
      </c>
      <c r="B98" s="57" t="str">
        <f>'Copy paste to Here'!C102</f>
        <v>FPG</v>
      </c>
      <c r="C98" s="57" t="s">
        <v>942</v>
      </c>
      <c r="D98" s="58">
        <f>Invoice!B102</f>
        <v>10</v>
      </c>
      <c r="E98" s="59">
        <f>'Shipping Invoice'!J102*$N$1</f>
        <v>171.11</v>
      </c>
      <c r="F98" s="59">
        <f t="shared" si="3"/>
        <v>1711.1000000000001</v>
      </c>
      <c r="G98" s="60">
        <f t="shared" si="4"/>
        <v>171.11</v>
      </c>
      <c r="H98" s="63">
        <f t="shared" si="5"/>
        <v>1711.1000000000001</v>
      </c>
    </row>
    <row r="99" spans="1:8" s="62" customFormat="1" ht="24">
      <c r="A99" s="56" t="str">
        <f>IF((LEN('Copy paste to Here'!G103))&gt;5,((CONCATENATE('Copy paste to Here'!G103," &amp; ",'Copy paste to Here'!D103,"  &amp;  ",'Copy paste to Here'!E103))),"Empty Cell")</f>
        <v xml:space="preserve">Mirror polished surgical steel screw-fit flesh tunnel &amp; Gauge: 42mm  &amp;  </v>
      </c>
      <c r="B99" s="57" t="str">
        <f>'Copy paste to Here'!C103</f>
        <v>FPG</v>
      </c>
      <c r="C99" s="57" t="s">
        <v>943</v>
      </c>
      <c r="D99" s="58">
        <f>Invoice!B103</f>
        <v>4</v>
      </c>
      <c r="E99" s="59">
        <f>'Shipping Invoice'!J103*$N$1</f>
        <v>314.58</v>
      </c>
      <c r="F99" s="59">
        <f t="shared" si="3"/>
        <v>1258.32</v>
      </c>
      <c r="G99" s="60">
        <f t="shared" si="4"/>
        <v>314.58</v>
      </c>
      <c r="H99" s="63">
        <f t="shared" si="5"/>
        <v>1258.32</v>
      </c>
    </row>
    <row r="100" spans="1:8" s="62" customFormat="1" ht="24">
      <c r="A100" s="56" t="str">
        <f>IF((LEN('Copy paste to Here'!G104))&gt;5,((CONCATENATE('Copy paste to Here'!G104," &amp; ",'Copy paste to Here'!D104,"  &amp;  ",'Copy paste to Here'!E104))),"Empty Cell")</f>
        <v xml:space="preserve">Mirror polished surgical steel screw-fit flesh tunnel &amp; Gauge: 7mm  &amp;  </v>
      </c>
      <c r="B100" s="57" t="str">
        <f>'Copy paste to Here'!C104</f>
        <v>FPG</v>
      </c>
      <c r="C100" s="57" t="s">
        <v>944</v>
      </c>
      <c r="D100" s="58">
        <f>Invoice!B104</f>
        <v>2</v>
      </c>
      <c r="E100" s="59">
        <f>'Shipping Invoice'!J104*$N$1</f>
        <v>59.14</v>
      </c>
      <c r="F100" s="59">
        <f t="shared" si="3"/>
        <v>118.28</v>
      </c>
      <c r="G100" s="60">
        <f t="shared" si="4"/>
        <v>59.14</v>
      </c>
      <c r="H100" s="63">
        <f t="shared" si="5"/>
        <v>118.28</v>
      </c>
    </row>
    <row r="101" spans="1:8" s="62" customFormat="1" ht="25.5">
      <c r="A101" s="56" t="str">
        <f>IF((LEN('Copy paste to Here'!G105))&gt;5,((CONCATENATE('Copy paste to Here'!G105," &amp; ",'Copy paste to Here'!D105,"  &amp;  ",'Copy paste to Here'!E105))),"Empty Cell")</f>
        <v xml:space="preserve">Mirror polished surgical steel screw-fit flesh tunnel &amp; Gauge: 9mm  &amp;  </v>
      </c>
      <c r="B101" s="57" t="str">
        <f>'Copy paste to Here'!C105</f>
        <v>FPG</v>
      </c>
      <c r="C101" s="57" t="s">
        <v>945</v>
      </c>
      <c r="D101" s="58">
        <f>Invoice!B105</f>
        <v>18</v>
      </c>
      <c r="E101" s="59">
        <f>'Shipping Invoice'!J105*$N$1</f>
        <v>67.89</v>
      </c>
      <c r="F101" s="59">
        <f t="shared" si="3"/>
        <v>1222.02</v>
      </c>
      <c r="G101" s="60">
        <f t="shared" si="4"/>
        <v>67.89</v>
      </c>
      <c r="H101" s="63">
        <f t="shared" si="5"/>
        <v>1222.02</v>
      </c>
    </row>
    <row r="102" spans="1:8" s="62" customFormat="1" ht="24">
      <c r="A102" s="56" t="str">
        <f>IF((LEN('Copy paste to Here'!G106))&gt;5,((CONCATENATE('Copy paste to Here'!G106," &amp; ",'Copy paste to Here'!D106,"  &amp;  ",'Copy paste to Here'!E106))),"Empty Cell")</f>
        <v xml:space="preserve">Mirror polished surgical steel screw-fit flesh tunnel &amp; Gauge: 11mm  &amp;  </v>
      </c>
      <c r="B102" s="57" t="str">
        <f>'Copy paste to Here'!C106</f>
        <v>FPG</v>
      </c>
      <c r="C102" s="57" t="s">
        <v>946</v>
      </c>
      <c r="D102" s="58">
        <f>Invoice!B106</f>
        <v>2</v>
      </c>
      <c r="E102" s="59">
        <f>'Shipping Invoice'!J106*$N$1</f>
        <v>73.13</v>
      </c>
      <c r="F102" s="59">
        <f t="shared" si="3"/>
        <v>146.26</v>
      </c>
      <c r="G102" s="60">
        <f t="shared" si="4"/>
        <v>73.13</v>
      </c>
      <c r="H102" s="63">
        <f t="shared" si="5"/>
        <v>146.26</v>
      </c>
    </row>
    <row r="103" spans="1:8" s="62" customFormat="1" ht="24">
      <c r="A103" s="56" t="str">
        <f>IF((LEN('Copy paste to Here'!G107))&gt;5,((CONCATENATE('Copy paste to Here'!G107," &amp; ",'Copy paste to Here'!D107,"  &amp;  ",'Copy paste to Here'!E107))),"Empty Cell")</f>
        <v>Silicone double flared flesh tunnel &amp; Gauge: 16mm  &amp;  Color: Black</v>
      </c>
      <c r="B103" s="57" t="str">
        <f>'Copy paste to Here'!C107</f>
        <v>FPSI</v>
      </c>
      <c r="C103" s="57" t="s">
        <v>947</v>
      </c>
      <c r="D103" s="58">
        <f>Invoice!B107</f>
        <v>2</v>
      </c>
      <c r="E103" s="59">
        <f>'Shipping Invoice'!J107*$N$1</f>
        <v>23.1</v>
      </c>
      <c r="F103" s="59">
        <f t="shared" si="3"/>
        <v>46.2</v>
      </c>
      <c r="G103" s="60">
        <f t="shared" si="4"/>
        <v>23.1</v>
      </c>
      <c r="H103" s="63">
        <f t="shared" si="5"/>
        <v>46.2</v>
      </c>
    </row>
    <row r="104" spans="1:8" s="62" customFormat="1" ht="24">
      <c r="A104" s="56" t="str">
        <f>IF((LEN('Copy paste to Here'!G108))&gt;5,((CONCATENATE('Copy paste to Here'!G108," &amp; ",'Copy paste to Here'!D108,"  &amp;  ",'Copy paste to Here'!E108))),"Empty Cell")</f>
        <v xml:space="preserve">High polished surgical steel screw-fit flesh tunnel with laser cut star on front &amp; Gauge: 8mm  &amp;  </v>
      </c>
      <c r="B104" s="57" t="str">
        <f>'Copy paste to Here'!C108</f>
        <v>FPST</v>
      </c>
      <c r="C104" s="57" t="s">
        <v>948</v>
      </c>
      <c r="D104" s="58">
        <f>Invoice!B108</f>
        <v>6</v>
      </c>
      <c r="E104" s="59">
        <f>'Shipping Invoice'!J108*$N$1</f>
        <v>52.14</v>
      </c>
      <c r="F104" s="59">
        <f t="shared" si="3"/>
        <v>312.84000000000003</v>
      </c>
      <c r="G104" s="60">
        <f t="shared" si="4"/>
        <v>52.14</v>
      </c>
      <c r="H104" s="63">
        <f t="shared" si="5"/>
        <v>312.84000000000003</v>
      </c>
    </row>
    <row r="105" spans="1:8" s="62" customFormat="1" ht="24">
      <c r="A105" s="56" t="str">
        <f>IF((LEN('Copy paste to Here'!G109))&gt;5,((CONCATENATE('Copy paste to Here'!G109," &amp; ",'Copy paste to Here'!D109,"  &amp;  ",'Copy paste to Here'!E109))),"Empty Cell")</f>
        <v xml:space="preserve">High polished surgical steel screw-fit flesh tunnel with laser cut star on front &amp; Gauge: 10mm  &amp;  </v>
      </c>
      <c r="B105" s="57" t="str">
        <f>'Copy paste to Here'!C109</f>
        <v>FPST</v>
      </c>
      <c r="C105" s="57" t="s">
        <v>949</v>
      </c>
      <c r="D105" s="58">
        <f>Invoice!B109</f>
        <v>6</v>
      </c>
      <c r="E105" s="59">
        <f>'Shipping Invoice'!J109*$N$1</f>
        <v>57.39</v>
      </c>
      <c r="F105" s="59">
        <f t="shared" si="3"/>
        <v>344.34000000000003</v>
      </c>
      <c r="G105" s="60">
        <f t="shared" si="4"/>
        <v>57.39</v>
      </c>
      <c r="H105" s="63">
        <f t="shared" si="5"/>
        <v>344.34000000000003</v>
      </c>
    </row>
    <row r="106" spans="1:8" s="62" customFormat="1" ht="24">
      <c r="A106" s="56" t="str">
        <f>IF((LEN('Copy paste to Here'!G110))&gt;5,((CONCATENATE('Copy paste to Here'!G110," &amp; ",'Copy paste to Here'!D110,"  &amp;  ",'Copy paste to Here'!E110))),"Empty Cell")</f>
        <v xml:space="preserve">High polished surgical steel screw-fit flesh tunnel in hexagon screw nut design &amp; Gauge: 3mm  &amp;  </v>
      </c>
      <c r="B106" s="57" t="str">
        <f>'Copy paste to Here'!C110</f>
        <v>FQPG</v>
      </c>
      <c r="C106" s="57" t="s">
        <v>950</v>
      </c>
      <c r="D106" s="58">
        <f>Invoice!B110</f>
        <v>8</v>
      </c>
      <c r="E106" s="59">
        <f>'Shipping Invoice'!J110*$N$1</f>
        <v>52.14</v>
      </c>
      <c r="F106" s="59">
        <f t="shared" si="3"/>
        <v>417.12</v>
      </c>
      <c r="G106" s="60">
        <f t="shared" si="4"/>
        <v>52.14</v>
      </c>
      <c r="H106" s="63">
        <f t="shared" si="5"/>
        <v>417.12</v>
      </c>
    </row>
    <row r="107" spans="1:8" s="62" customFormat="1" ht="24">
      <c r="A107" s="56" t="str">
        <f>IF((LEN('Copy paste to Here'!G111))&gt;5,((CONCATENATE('Copy paste to Here'!G111," &amp; ",'Copy paste to Here'!D111,"  &amp;  ",'Copy paste to Here'!E111))),"Empty Cell")</f>
        <v xml:space="preserve">High polished surgical steel screw-fit flesh tunnel in hexagon screw nut design &amp; Gauge: 4mm  &amp;  </v>
      </c>
      <c r="B107" s="57" t="str">
        <f>'Copy paste to Here'!C111</f>
        <v>FQPG</v>
      </c>
      <c r="C107" s="57" t="s">
        <v>951</v>
      </c>
      <c r="D107" s="58">
        <f>Invoice!B111</f>
        <v>12</v>
      </c>
      <c r="E107" s="59">
        <f>'Shipping Invoice'!J111*$N$1</f>
        <v>55.64</v>
      </c>
      <c r="F107" s="59">
        <f t="shared" si="3"/>
        <v>667.68000000000006</v>
      </c>
      <c r="G107" s="60">
        <f t="shared" si="4"/>
        <v>55.64</v>
      </c>
      <c r="H107" s="63">
        <f t="shared" si="5"/>
        <v>667.68000000000006</v>
      </c>
    </row>
    <row r="108" spans="1:8" s="62" customFormat="1" ht="24">
      <c r="A108" s="56" t="str">
        <f>IF((LEN('Copy paste to Here'!G112))&gt;5,((CONCATENATE('Copy paste to Here'!G112," &amp; ",'Copy paste to Here'!D112,"  &amp;  ",'Copy paste to Here'!E112))),"Empty Cell")</f>
        <v xml:space="preserve">High polished surgical steel screw-fit flesh tunnel in hexagon screw nut design &amp; Gauge: 10mm  &amp;  </v>
      </c>
      <c r="B108" s="57" t="str">
        <f>'Copy paste to Here'!C112</f>
        <v>FQPG</v>
      </c>
      <c r="C108" s="57" t="s">
        <v>952</v>
      </c>
      <c r="D108" s="58">
        <f>Invoice!B112</f>
        <v>10</v>
      </c>
      <c r="E108" s="59">
        <f>'Shipping Invoice'!J112*$N$1</f>
        <v>76.63</v>
      </c>
      <c r="F108" s="59">
        <f t="shared" si="3"/>
        <v>766.3</v>
      </c>
      <c r="G108" s="60">
        <f t="shared" si="4"/>
        <v>76.63</v>
      </c>
      <c r="H108" s="63">
        <f t="shared" si="5"/>
        <v>766.3</v>
      </c>
    </row>
    <row r="109" spans="1:8" s="62" customFormat="1" ht="24">
      <c r="A109" s="56" t="str">
        <f>IF((LEN('Copy paste to Here'!G113))&gt;5,((CONCATENATE('Copy paste to Here'!G113," &amp; ",'Copy paste to Here'!D113,"  &amp;  ",'Copy paste to Here'!E113))),"Empty Cell")</f>
        <v xml:space="preserve">High polished surgical steel double flared solid plug &amp; Gauge: 3mm  &amp;  </v>
      </c>
      <c r="B109" s="57" t="str">
        <f>'Copy paste to Here'!C113</f>
        <v>FSPG</v>
      </c>
      <c r="C109" s="57" t="s">
        <v>953</v>
      </c>
      <c r="D109" s="58">
        <f>Invoice!B113</f>
        <v>2</v>
      </c>
      <c r="E109" s="59">
        <f>'Shipping Invoice'!J113*$N$1</f>
        <v>15.4</v>
      </c>
      <c r="F109" s="59">
        <f t="shared" si="3"/>
        <v>30.8</v>
      </c>
      <c r="G109" s="60">
        <f t="shared" si="4"/>
        <v>15.4</v>
      </c>
      <c r="H109" s="63">
        <f t="shared" si="5"/>
        <v>30.8</v>
      </c>
    </row>
    <row r="110" spans="1:8" s="62" customFormat="1" ht="24">
      <c r="A110" s="56" t="str">
        <f>IF((LEN('Copy paste to Here'!G114))&gt;5,((CONCATENATE('Copy paste to Here'!G114," &amp; ",'Copy paste to Here'!D114,"  &amp;  ",'Copy paste to Here'!E114))),"Empty Cell")</f>
        <v xml:space="preserve">High polished surgical steel double flared solid plug &amp; Gauge: 4mm  &amp;  </v>
      </c>
      <c r="B110" s="57" t="str">
        <f>'Copy paste to Here'!C114</f>
        <v>FSPG</v>
      </c>
      <c r="C110" s="57" t="s">
        <v>954</v>
      </c>
      <c r="D110" s="58">
        <f>Invoice!B114</f>
        <v>2</v>
      </c>
      <c r="E110" s="59">
        <f>'Shipping Invoice'!J114*$N$1</f>
        <v>18.899999999999999</v>
      </c>
      <c r="F110" s="59">
        <f t="shared" si="3"/>
        <v>37.799999999999997</v>
      </c>
      <c r="G110" s="60">
        <f t="shared" si="4"/>
        <v>18.899999999999999</v>
      </c>
      <c r="H110" s="63">
        <f t="shared" si="5"/>
        <v>37.799999999999997</v>
      </c>
    </row>
    <row r="111" spans="1:8" s="62" customFormat="1" ht="24">
      <c r="A111" s="56" t="str">
        <f>IF((LEN('Copy paste to Here'!G115))&gt;5,((CONCATENATE('Copy paste to Here'!G115," &amp; ",'Copy paste to Here'!D115,"  &amp;  ",'Copy paste to Here'!E115))),"Empty Cell")</f>
        <v xml:space="preserve">High polished surgical steel double flared solid plug &amp; Gauge: 5mm  &amp;  </v>
      </c>
      <c r="B111" s="57" t="str">
        <f>'Copy paste to Here'!C115</f>
        <v>FSPG</v>
      </c>
      <c r="C111" s="57" t="s">
        <v>955</v>
      </c>
      <c r="D111" s="58">
        <f>Invoice!B115</f>
        <v>2</v>
      </c>
      <c r="E111" s="59">
        <f>'Shipping Invoice'!J115*$N$1</f>
        <v>23.1</v>
      </c>
      <c r="F111" s="59">
        <f t="shared" si="3"/>
        <v>46.2</v>
      </c>
      <c r="G111" s="60">
        <f t="shared" si="4"/>
        <v>23.1</v>
      </c>
      <c r="H111" s="63">
        <f t="shared" si="5"/>
        <v>46.2</v>
      </c>
    </row>
    <row r="112" spans="1:8" s="62" customFormat="1" ht="24">
      <c r="A112" s="56" t="str">
        <f>IF((LEN('Copy paste to Here'!G116))&gt;5,((CONCATENATE('Copy paste to Here'!G116," &amp; ",'Copy paste to Here'!D116,"  &amp;  ",'Copy paste to Here'!E116))),"Empty Cell")</f>
        <v xml:space="preserve">High polished surgical steel double flared solid plug &amp; Gauge: 16mm  &amp;  </v>
      </c>
      <c r="B112" s="57" t="str">
        <f>'Copy paste to Here'!C116</f>
        <v>FSPG</v>
      </c>
      <c r="C112" s="57" t="s">
        <v>956</v>
      </c>
      <c r="D112" s="58">
        <f>Invoice!B116</f>
        <v>2</v>
      </c>
      <c r="E112" s="59">
        <f>'Shipping Invoice'!J116*$N$1</f>
        <v>104.63</v>
      </c>
      <c r="F112" s="59">
        <f t="shared" si="3"/>
        <v>209.26</v>
      </c>
      <c r="G112" s="60">
        <f t="shared" si="4"/>
        <v>104.63</v>
      </c>
      <c r="H112" s="63">
        <f t="shared" si="5"/>
        <v>209.26</v>
      </c>
    </row>
    <row r="113" spans="1:8" s="62" customFormat="1" ht="24">
      <c r="A113" s="56" t="str">
        <f>IF((LEN('Copy paste to Here'!G117))&gt;5,((CONCATENATE('Copy paste to Here'!G117," &amp; ",'Copy paste to Here'!D117,"  &amp;  ",'Copy paste to Here'!E117))),"Empty Cell")</f>
        <v xml:space="preserve">Black acrylic screw-fit flesh tunnel with rainbow color logo &amp; Gauge: 8mm  &amp;  </v>
      </c>
      <c r="B113" s="57" t="str">
        <f>'Copy paste to Here'!C117</f>
        <v>FTAB</v>
      </c>
      <c r="C113" s="57" t="s">
        <v>957</v>
      </c>
      <c r="D113" s="58">
        <f>Invoice!B117</f>
        <v>2</v>
      </c>
      <c r="E113" s="59">
        <f>'Shipping Invoice'!J117*$N$1</f>
        <v>39.89</v>
      </c>
      <c r="F113" s="59">
        <f t="shared" si="3"/>
        <v>79.78</v>
      </c>
      <c r="G113" s="60">
        <f t="shared" si="4"/>
        <v>39.89</v>
      </c>
      <c r="H113" s="63">
        <f t="shared" si="5"/>
        <v>79.78</v>
      </c>
    </row>
    <row r="114" spans="1:8" s="62" customFormat="1" ht="24">
      <c r="A114" s="56" t="str">
        <f>IF((LEN('Copy paste to Here'!G118))&gt;5,((CONCATENATE('Copy paste to Here'!G118," &amp; ",'Copy paste to Here'!D118,"  &amp;  ",'Copy paste to Here'!E118))),"Empty Cell")</f>
        <v>PVD plated surgical steel screw-fit flesh tunnel &amp; Gauge: 2mm  &amp;  Color: Blue</v>
      </c>
      <c r="B114" s="57" t="str">
        <f>'Copy paste to Here'!C118</f>
        <v>FTPG</v>
      </c>
      <c r="C114" s="57" t="s">
        <v>958</v>
      </c>
      <c r="D114" s="58">
        <f>Invoice!B118</f>
        <v>2</v>
      </c>
      <c r="E114" s="59">
        <f>'Shipping Invoice'!J118*$N$1</f>
        <v>80.13</v>
      </c>
      <c r="F114" s="59">
        <f t="shared" si="3"/>
        <v>160.26</v>
      </c>
      <c r="G114" s="60">
        <f t="shared" si="4"/>
        <v>80.13</v>
      </c>
      <c r="H114" s="63">
        <f t="shared" si="5"/>
        <v>160.26</v>
      </c>
    </row>
    <row r="115" spans="1:8" s="62" customFormat="1" ht="24">
      <c r="A115" s="56" t="str">
        <f>IF((LEN('Copy paste to Here'!G119))&gt;5,((CONCATENATE('Copy paste to Here'!G119," &amp; ",'Copy paste to Here'!D119,"  &amp;  ",'Copy paste to Here'!E119))),"Empty Cell")</f>
        <v>PVD plated surgical steel screw-fit flesh tunnel &amp; Gauge: 2.5mm  &amp;  Color: Blue</v>
      </c>
      <c r="B115" s="57" t="str">
        <f>'Copy paste to Here'!C119</f>
        <v>FTPG</v>
      </c>
      <c r="C115" s="57" t="s">
        <v>959</v>
      </c>
      <c r="D115" s="58">
        <f>Invoice!B119</f>
        <v>2</v>
      </c>
      <c r="E115" s="59">
        <f>'Shipping Invoice'!J119*$N$1</f>
        <v>80.13</v>
      </c>
      <c r="F115" s="59">
        <f t="shared" si="3"/>
        <v>160.26</v>
      </c>
      <c r="G115" s="60">
        <f t="shared" si="4"/>
        <v>80.13</v>
      </c>
      <c r="H115" s="63">
        <f t="shared" si="5"/>
        <v>160.26</v>
      </c>
    </row>
    <row r="116" spans="1:8" s="62" customFormat="1" ht="24">
      <c r="A116" s="56" t="str">
        <f>IF((LEN('Copy paste to Here'!G120))&gt;5,((CONCATENATE('Copy paste to Here'!G120," &amp; ",'Copy paste to Here'!D120,"  &amp;  ",'Copy paste to Here'!E120))),"Empty Cell")</f>
        <v>PVD plated surgical steel screw-fit flesh tunnel &amp; Gauge: 6mm  &amp;  Color: Blue</v>
      </c>
      <c r="B116" s="57" t="str">
        <f>'Copy paste to Here'!C120</f>
        <v>FTPG</v>
      </c>
      <c r="C116" s="57" t="s">
        <v>960</v>
      </c>
      <c r="D116" s="58">
        <f>Invoice!B120</f>
        <v>2</v>
      </c>
      <c r="E116" s="59">
        <f>'Shipping Invoice'!J120*$N$1</f>
        <v>101.13</v>
      </c>
      <c r="F116" s="59">
        <f t="shared" si="3"/>
        <v>202.26</v>
      </c>
      <c r="G116" s="60">
        <f t="shared" si="4"/>
        <v>101.13</v>
      </c>
      <c r="H116" s="63">
        <f t="shared" si="5"/>
        <v>202.26</v>
      </c>
    </row>
    <row r="117" spans="1:8" s="62" customFormat="1" ht="24">
      <c r="A117" s="56" t="str">
        <f>IF((LEN('Copy paste to Here'!G121))&gt;5,((CONCATENATE('Copy paste to Here'!G121," &amp; ",'Copy paste to Here'!D121,"  &amp;  ",'Copy paste to Here'!E121))),"Empty Cell")</f>
        <v>PVD plated surgical steel screw-fit flesh tunnel &amp; Gauge: 10mm  &amp;  Color: Black</v>
      </c>
      <c r="B117" s="57" t="str">
        <f>'Copy paste to Here'!C121</f>
        <v>FTPG</v>
      </c>
      <c r="C117" s="57" t="s">
        <v>961</v>
      </c>
      <c r="D117" s="58">
        <f>Invoice!B121</f>
        <v>4</v>
      </c>
      <c r="E117" s="59">
        <f>'Shipping Invoice'!J121*$N$1</f>
        <v>116.87</v>
      </c>
      <c r="F117" s="59">
        <f t="shared" si="3"/>
        <v>467.48</v>
      </c>
      <c r="G117" s="60">
        <f t="shared" si="4"/>
        <v>116.87</v>
      </c>
      <c r="H117" s="63">
        <f t="shared" si="5"/>
        <v>467.48</v>
      </c>
    </row>
    <row r="118" spans="1:8" s="62" customFormat="1" ht="24">
      <c r="A118" s="56" t="str">
        <f>IF((LEN('Copy paste to Here'!G122))&gt;5,((CONCATENATE('Copy paste to Here'!G122," &amp; ",'Copy paste to Here'!D122,"  &amp;  ",'Copy paste to Here'!E122))),"Empty Cell")</f>
        <v>PVD plated surgical steel screw-fit flesh tunnel &amp; Gauge: 25mm  &amp;  Color: Black</v>
      </c>
      <c r="B118" s="57" t="str">
        <f>'Copy paste to Here'!C122</f>
        <v>FTPG</v>
      </c>
      <c r="C118" s="57" t="s">
        <v>962</v>
      </c>
      <c r="D118" s="58">
        <f>Invoice!B122</f>
        <v>2</v>
      </c>
      <c r="E118" s="59">
        <f>'Shipping Invoice'!J122*$N$1</f>
        <v>218.35</v>
      </c>
      <c r="F118" s="59">
        <f t="shared" si="3"/>
        <v>436.7</v>
      </c>
      <c r="G118" s="60">
        <f t="shared" si="4"/>
        <v>218.35</v>
      </c>
      <c r="H118" s="63">
        <f t="shared" si="5"/>
        <v>436.7</v>
      </c>
    </row>
    <row r="119" spans="1:8" s="62" customFormat="1" ht="25.5">
      <c r="A119" s="56" t="str">
        <f>IF((LEN('Copy paste to Here'!G123))&gt;5,((CONCATENATE('Copy paste to Here'!G123," &amp; ",'Copy paste to Here'!D123,"  &amp;  ",'Copy paste to Here'!E123))),"Empty Cell")</f>
        <v>PVD plated surgical steel screw-fit flesh tunnel &amp; Gauge: 38mm  &amp;  Color: Black</v>
      </c>
      <c r="B119" s="57" t="str">
        <f>'Copy paste to Here'!C123</f>
        <v>FTPG</v>
      </c>
      <c r="C119" s="57" t="s">
        <v>963</v>
      </c>
      <c r="D119" s="58">
        <f>Invoice!B123</f>
        <v>2</v>
      </c>
      <c r="E119" s="59">
        <f>'Shipping Invoice'!J123*$N$1</f>
        <v>349.58</v>
      </c>
      <c r="F119" s="59">
        <f t="shared" si="3"/>
        <v>699.16</v>
      </c>
      <c r="G119" s="60">
        <f t="shared" si="4"/>
        <v>349.58</v>
      </c>
      <c r="H119" s="63">
        <f t="shared" si="5"/>
        <v>699.16</v>
      </c>
    </row>
    <row r="120" spans="1:8" s="62" customFormat="1" ht="25.5">
      <c r="A120" s="56" t="str">
        <f>IF((LEN('Copy paste to Here'!G124))&gt;5,((CONCATENATE('Copy paste to Here'!G124," &amp; ",'Copy paste to Here'!D124,"  &amp;  ",'Copy paste to Here'!E124))),"Empty Cell")</f>
        <v>PVD plated surgical steel screw-fit flesh tunnel &amp; Gauge: 42mm  &amp;  Color: Black</v>
      </c>
      <c r="B120" s="57" t="str">
        <f>'Copy paste to Here'!C124</f>
        <v>FTPG</v>
      </c>
      <c r="C120" s="57" t="s">
        <v>964</v>
      </c>
      <c r="D120" s="58">
        <f>Invoice!B124</f>
        <v>2</v>
      </c>
      <c r="E120" s="59">
        <f>'Shipping Invoice'!J124*$N$1</f>
        <v>384.57</v>
      </c>
      <c r="F120" s="59">
        <f t="shared" si="3"/>
        <v>769.14</v>
      </c>
      <c r="G120" s="60">
        <f t="shared" si="4"/>
        <v>384.57</v>
      </c>
      <c r="H120" s="63">
        <f t="shared" si="5"/>
        <v>769.14</v>
      </c>
    </row>
    <row r="121" spans="1:8" s="62" customFormat="1" ht="25.5">
      <c r="A121" s="56" t="str">
        <f>IF((LEN('Copy paste to Here'!G125))&gt;5,((CONCATENATE('Copy paste to Here'!G125," &amp; ",'Copy paste to Here'!D125,"  &amp;  ",'Copy paste to Here'!E125))),"Empty Cell")</f>
        <v>PVD plated surgical steel screw-fit flesh tunnel &amp; Gauge: 48mm  &amp;  Color: Black</v>
      </c>
      <c r="B121" s="57" t="str">
        <f>'Copy paste to Here'!C125</f>
        <v>FTPG</v>
      </c>
      <c r="C121" s="57" t="s">
        <v>965</v>
      </c>
      <c r="D121" s="58">
        <f>Invoice!B125</f>
        <v>2</v>
      </c>
      <c r="E121" s="59">
        <f>'Shipping Invoice'!J125*$N$1</f>
        <v>486.05</v>
      </c>
      <c r="F121" s="59">
        <f t="shared" si="3"/>
        <v>972.1</v>
      </c>
      <c r="G121" s="60">
        <f t="shared" si="4"/>
        <v>486.05</v>
      </c>
      <c r="H121" s="63">
        <f t="shared" si="5"/>
        <v>972.1</v>
      </c>
    </row>
    <row r="122" spans="1:8" s="62" customFormat="1" ht="25.5">
      <c r="A122" s="56" t="str">
        <f>IF((LEN('Copy paste to Here'!G126))&gt;5,((CONCATENATE('Copy paste to Here'!G126," &amp; ",'Copy paste to Here'!D126,"  &amp;  ",'Copy paste to Here'!E126))),"Empty Cell")</f>
        <v>PVD plated surgical steel screw-fit flesh tunnel &amp; Gauge: 7mm  &amp;  Color: Black</v>
      </c>
      <c r="B122" s="57" t="str">
        <f>'Copy paste to Here'!C126</f>
        <v>FTPG</v>
      </c>
      <c r="C122" s="57" t="s">
        <v>966</v>
      </c>
      <c r="D122" s="58">
        <f>Invoice!B126</f>
        <v>2</v>
      </c>
      <c r="E122" s="59">
        <f>'Shipping Invoice'!J126*$N$1</f>
        <v>104.63</v>
      </c>
      <c r="F122" s="59">
        <f t="shared" si="3"/>
        <v>209.26</v>
      </c>
      <c r="G122" s="60">
        <f t="shared" si="4"/>
        <v>104.63</v>
      </c>
      <c r="H122" s="63">
        <f t="shared" si="5"/>
        <v>209.26</v>
      </c>
    </row>
    <row r="123" spans="1:8" s="62" customFormat="1" ht="25.5">
      <c r="A123" s="56" t="str">
        <f>IF((LEN('Copy paste to Here'!G127))&gt;5,((CONCATENATE('Copy paste to Here'!G127," &amp; ",'Copy paste to Here'!D127,"  &amp;  ",'Copy paste to Here'!E127))),"Empty Cell")</f>
        <v>PVD plated surgical steel screw-fit flesh tunnel &amp; Gauge: 9mm  &amp;  Color: Black</v>
      </c>
      <c r="B123" s="57" t="str">
        <f>'Copy paste to Here'!C127</f>
        <v>FTPG</v>
      </c>
      <c r="C123" s="57" t="s">
        <v>967</v>
      </c>
      <c r="D123" s="58">
        <f>Invoice!B127</f>
        <v>6</v>
      </c>
      <c r="E123" s="59">
        <f>'Shipping Invoice'!J127*$N$1</f>
        <v>111.63</v>
      </c>
      <c r="F123" s="59">
        <f t="shared" si="3"/>
        <v>669.78</v>
      </c>
      <c r="G123" s="60">
        <f t="shared" si="4"/>
        <v>111.63</v>
      </c>
      <c r="H123" s="63">
        <f t="shared" si="5"/>
        <v>669.78</v>
      </c>
    </row>
    <row r="124" spans="1:8" s="62" customFormat="1" ht="25.5">
      <c r="A124" s="56" t="str">
        <f>IF((LEN('Copy paste to Here'!G128))&gt;5,((CONCATENATE('Copy paste to Here'!G128," &amp; ",'Copy paste to Here'!D128,"  &amp;  ",'Copy paste to Here'!E128))),"Empty Cell")</f>
        <v>PVD plated surgical steel screw-fit flesh tunnel &amp; Gauge: 11mm  &amp;  Color: Black</v>
      </c>
      <c r="B124" s="57" t="str">
        <f>'Copy paste to Here'!C128</f>
        <v>FTPG</v>
      </c>
      <c r="C124" s="57" t="s">
        <v>968</v>
      </c>
      <c r="D124" s="58">
        <f>Invoice!B128</f>
        <v>2</v>
      </c>
      <c r="E124" s="59">
        <f>'Shipping Invoice'!J128*$N$1</f>
        <v>123.87</v>
      </c>
      <c r="F124" s="59">
        <f t="shared" si="3"/>
        <v>247.74</v>
      </c>
      <c r="G124" s="60">
        <f t="shared" si="4"/>
        <v>123.87</v>
      </c>
      <c r="H124" s="63">
        <f t="shared" si="5"/>
        <v>247.74</v>
      </c>
    </row>
    <row r="125" spans="1:8" s="62" customFormat="1" ht="25.5">
      <c r="A125" s="56" t="str">
        <f>IF((LEN('Copy paste to Here'!G129))&gt;5,((CONCATENATE('Copy paste to Here'!G129," &amp; ",'Copy paste to Here'!D129,"  &amp;  ",'Copy paste to Here'!E129))),"Empty Cell")</f>
        <v>PVD plated surgical steel screw-fit flesh tunnel &amp; Gauge: 11mm  &amp;  Color: Blue</v>
      </c>
      <c r="B125" s="57" t="str">
        <f>'Copy paste to Here'!C129</f>
        <v>FTPG</v>
      </c>
      <c r="C125" s="57" t="s">
        <v>968</v>
      </c>
      <c r="D125" s="58">
        <f>Invoice!B129</f>
        <v>2</v>
      </c>
      <c r="E125" s="59">
        <f>'Shipping Invoice'!J129*$N$1</f>
        <v>123.87</v>
      </c>
      <c r="F125" s="59">
        <f t="shared" si="3"/>
        <v>247.74</v>
      </c>
      <c r="G125" s="60">
        <f t="shared" si="4"/>
        <v>123.87</v>
      </c>
      <c r="H125" s="63">
        <f t="shared" si="5"/>
        <v>247.74</v>
      </c>
    </row>
    <row r="126" spans="1:8" s="62" customFormat="1" ht="25.5">
      <c r="A126" s="56" t="str">
        <f>IF((LEN('Copy paste to Here'!G130))&gt;5,((CONCATENATE('Copy paste to Here'!G130," &amp; ",'Copy paste to Here'!D130,"  &amp;  ",'Copy paste to Here'!E130))),"Empty Cell")</f>
        <v>PVD plated surgical steel screw-fit flesh tunnel &amp; Gauge: 11mm  &amp;  Color: Rainbow</v>
      </c>
      <c r="B126" s="57" t="str">
        <f>'Copy paste to Here'!C130</f>
        <v>FTPG</v>
      </c>
      <c r="C126" s="57" t="s">
        <v>968</v>
      </c>
      <c r="D126" s="58">
        <f>Invoice!B130</f>
        <v>2</v>
      </c>
      <c r="E126" s="59">
        <f>'Shipping Invoice'!J130*$N$1</f>
        <v>123.87</v>
      </c>
      <c r="F126" s="59">
        <f t="shared" si="3"/>
        <v>247.74</v>
      </c>
      <c r="G126" s="60">
        <f t="shared" si="4"/>
        <v>123.87</v>
      </c>
      <c r="H126" s="63">
        <f t="shared" si="5"/>
        <v>247.74</v>
      </c>
    </row>
    <row r="127" spans="1:8" s="62" customFormat="1" ht="25.5">
      <c r="A127" s="56" t="str">
        <f>IF((LEN('Copy paste to Here'!G131))&gt;5,((CONCATENATE('Copy paste to Here'!G131," &amp; ",'Copy paste to Here'!D131,"  &amp;  ",'Copy paste to Here'!E131))),"Empty Cell")</f>
        <v xml:space="preserve">Black PVD plated steel screw-fit flesh tunnel with laser cut bio hazard on front &amp; Gauge: 12mm  &amp;  </v>
      </c>
      <c r="B127" s="57" t="str">
        <f>'Copy paste to Here'!C131</f>
        <v>FTSHA</v>
      </c>
      <c r="C127" s="57" t="s">
        <v>969</v>
      </c>
      <c r="D127" s="58">
        <f>Invoice!B131</f>
        <v>2</v>
      </c>
      <c r="E127" s="59">
        <f>'Shipping Invoice'!J131*$N$1</f>
        <v>78.38</v>
      </c>
      <c r="F127" s="59">
        <f t="shared" si="3"/>
        <v>156.76</v>
      </c>
      <c r="G127" s="60">
        <f t="shared" si="4"/>
        <v>78.38</v>
      </c>
      <c r="H127" s="63">
        <f t="shared" si="5"/>
        <v>156.76</v>
      </c>
    </row>
    <row r="128" spans="1:8" s="62" customFormat="1">
      <c r="A128" s="56" t="str">
        <f>IF((LEN('Copy paste to Here'!G132))&gt;5,((CONCATENATE('Copy paste to Here'!G132," &amp; ",'Copy paste to Here'!D132,"  &amp;  ",'Copy paste to Here'!E132))),"Empty Cell")</f>
        <v>Silicone double flared flesh tunnel &amp; Gauge: 5mm  &amp;  Color: Black</v>
      </c>
      <c r="B128" s="57" t="str">
        <f>'Copy paste to Here'!C132</f>
        <v>FTSI</v>
      </c>
      <c r="C128" s="57" t="s">
        <v>970</v>
      </c>
      <c r="D128" s="58">
        <f>Invoice!B132</f>
        <v>4</v>
      </c>
      <c r="E128" s="59">
        <f>'Shipping Invoice'!J132*$N$1</f>
        <v>13.3</v>
      </c>
      <c r="F128" s="59">
        <f t="shared" si="3"/>
        <v>53.2</v>
      </c>
      <c r="G128" s="60">
        <f t="shared" si="4"/>
        <v>13.3</v>
      </c>
      <c r="H128" s="63">
        <f t="shared" si="5"/>
        <v>53.2</v>
      </c>
    </row>
    <row r="129" spans="1:8" s="62" customFormat="1">
      <c r="A129" s="56" t="str">
        <f>IF((LEN('Copy paste to Here'!G133))&gt;5,((CONCATENATE('Copy paste to Here'!G133," &amp; ",'Copy paste to Here'!D133,"  &amp;  ",'Copy paste to Here'!E133))),"Empty Cell")</f>
        <v>Silicone double flared flesh tunnel &amp; Gauge: 6mm  &amp;  Color: Black</v>
      </c>
      <c r="B129" s="57" t="str">
        <f>'Copy paste to Here'!C133</f>
        <v>FTSI</v>
      </c>
      <c r="C129" s="57" t="s">
        <v>971</v>
      </c>
      <c r="D129" s="58">
        <f>Invoice!B133</f>
        <v>2</v>
      </c>
      <c r="E129" s="59">
        <f>'Shipping Invoice'!J133*$N$1</f>
        <v>14.7</v>
      </c>
      <c r="F129" s="59">
        <f t="shared" si="3"/>
        <v>29.4</v>
      </c>
      <c r="G129" s="60">
        <f t="shared" si="4"/>
        <v>14.7</v>
      </c>
      <c r="H129" s="63">
        <f t="shared" si="5"/>
        <v>29.4</v>
      </c>
    </row>
    <row r="130" spans="1:8" s="62" customFormat="1">
      <c r="A130" s="56" t="str">
        <f>IF((LEN('Copy paste to Here'!G134))&gt;5,((CONCATENATE('Copy paste to Here'!G134," &amp; ",'Copy paste to Here'!D134,"  &amp;  ",'Copy paste to Here'!E134))),"Empty Cell")</f>
        <v>Silicone double flared flesh tunnel &amp; Gauge: 8mm  &amp;  Color: Black</v>
      </c>
      <c r="B130" s="57" t="str">
        <f>'Copy paste to Here'!C134</f>
        <v>FTSI</v>
      </c>
      <c r="C130" s="57" t="s">
        <v>972</v>
      </c>
      <c r="D130" s="58">
        <f>Invoice!B134</f>
        <v>2</v>
      </c>
      <c r="E130" s="59">
        <f>'Shipping Invoice'!J134*$N$1</f>
        <v>16.8</v>
      </c>
      <c r="F130" s="59">
        <f t="shared" si="3"/>
        <v>33.6</v>
      </c>
      <c r="G130" s="60">
        <f t="shared" si="4"/>
        <v>16.8</v>
      </c>
      <c r="H130" s="63">
        <f t="shared" si="5"/>
        <v>33.6</v>
      </c>
    </row>
    <row r="131" spans="1:8" s="62" customFormat="1" ht="24">
      <c r="A131" s="56" t="str">
        <f>IF((LEN('Copy paste to Here'!G135))&gt;5,((CONCATENATE('Copy paste to Here'!G135," &amp; ",'Copy paste to Here'!D135,"  &amp;  ",'Copy paste to Here'!E135))),"Empty Cell")</f>
        <v>Silicone double flared flesh tunnel &amp; Gauge: 10mm  &amp;  Color: Black</v>
      </c>
      <c r="B131" s="57" t="str">
        <f>'Copy paste to Here'!C135</f>
        <v>FTSI</v>
      </c>
      <c r="C131" s="57" t="s">
        <v>973</v>
      </c>
      <c r="D131" s="58">
        <f>Invoice!B135</f>
        <v>2</v>
      </c>
      <c r="E131" s="59">
        <f>'Shipping Invoice'!J135*$N$1</f>
        <v>18.2</v>
      </c>
      <c r="F131" s="59">
        <f t="shared" si="3"/>
        <v>36.4</v>
      </c>
      <c r="G131" s="60">
        <f t="shared" si="4"/>
        <v>18.2</v>
      </c>
      <c r="H131" s="63">
        <f t="shared" si="5"/>
        <v>36.4</v>
      </c>
    </row>
    <row r="132" spans="1:8" s="62" customFormat="1" ht="24">
      <c r="A132" s="56" t="str">
        <f>IF((LEN('Copy paste to Here'!G136))&gt;5,((CONCATENATE('Copy paste to Here'!G136," &amp; ",'Copy paste to Here'!D136,"  &amp;  ",'Copy paste to Here'!E136))),"Empty Cell")</f>
        <v>Silicone double flared flesh tunnel &amp; Gauge: 14mm  &amp;  Color: Black</v>
      </c>
      <c r="B132" s="57" t="str">
        <f>'Copy paste to Here'!C136</f>
        <v>FTSI</v>
      </c>
      <c r="C132" s="57" t="s">
        <v>974</v>
      </c>
      <c r="D132" s="58">
        <f>Invoice!B136</f>
        <v>2</v>
      </c>
      <c r="E132" s="59">
        <f>'Shipping Invoice'!J136*$N$1</f>
        <v>21.7</v>
      </c>
      <c r="F132" s="59">
        <f t="shared" si="3"/>
        <v>43.4</v>
      </c>
      <c r="G132" s="60">
        <f t="shared" si="4"/>
        <v>21.7</v>
      </c>
      <c r="H132" s="63">
        <f t="shared" si="5"/>
        <v>43.4</v>
      </c>
    </row>
    <row r="133" spans="1:8" s="62" customFormat="1" ht="24">
      <c r="A133" s="56" t="str">
        <f>IF((LEN('Copy paste to Here'!G137))&gt;5,((CONCATENATE('Copy paste to Here'!G137," &amp; ",'Copy paste to Here'!D137,"  &amp;  ",'Copy paste to Here'!E137))),"Empty Cell")</f>
        <v>Silicone double flared flesh tunnel &amp; Gauge: 22mm  &amp;  Color: Black</v>
      </c>
      <c r="B133" s="57" t="str">
        <f>'Copy paste to Here'!C137</f>
        <v>FTSI</v>
      </c>
      <c r="C133" s="57" t="s">
        <v>975</v>
      </c>
      <c r="D133" s="58">
        <f>Invoice!B137</f>
        <v>14</v>
      </c>
      <c r="E133" s="59">
        <f>'Shipping Invoice'!J137*$N$1</f>
        <v>27.64</v>
      </c>
      <c r="F133" s="59">
        <f t="shared" si="3"/>
        <v>386.96000000000004</v>
      </c>
      <c r="G133" s="60">
        <f t="shared" si="4"/>
        <v>27.64</v>
      </c>
      <c r="H133" s="63">
        <f t="shared" si="5"/>
        <v>386.96000000000004</v>
      </c>
    </row>
    <row r="134" spans="1:8" s="62" customFormat="1" ht="36">
      <c r="A134" s="56" t="str">
        <f>IF((LEN('Copy paste to Here'!G138))&gt;5,((CONCATENATE('Copy paste to Here'!G138," &amp; ",'Copy paste to Here'!D138,"  &amp;  ",'Copy paste to Here'!E138))),"Empty Cell")</f>
        <v>Black PVD plated surgical steel screw-fit flesh tunnel with ferido glued multi crystal studded rim with resin cover. Stones will never fall out guaranteed! &amp; Gauge: 5mm  &amp;  Crystal Color: Clear</v>
      </c>
      <c r="B134" s="57" t="str">
        <f>'Copy paste to Here'!C138</f>
        <v>FTSPFR</v>
      </c>
      <c r="C134" s="57" t="s">
        <v>976</v>
      </c>
      <c r="D134" s="58">
        <f>Invoice!B138</f>
        <v>2</v>
      </c>
      <c r="E134" s="59">
        <f>'Shipping Invoice'!J138*$N$1</f>
        <v>114.08</v>
      </c>
      <c r="F134" s="59">
        <f t="shared" si="3"/>
        <v>228.16</v>
      </c>
      <c r="G134" s="60">
        <f t="shared" si="4"/>
        <v>114.08</v>
      </c>
      <c r="H134" s="63">
        <f t="shared" si="5"/>
        <v>228.16</v>
      </c>
    </row>
    <row r="135" spans="1:8" s="62" customFormat="1" ht="25.5">
      <c r="A135" s="56" t="str">
        <f>IF((LEN('Copy paste to Here'!G139))&gt;5,((CONCATENATE('Copy paste to Here'!G139," &amp; ",'Copy paste to Here'!D139,"  &amp;  ",'Copy paste to Here'!E139))),"Empty Cell")</f>
        <v xml:space="preserve">High polished and black anodized surgical steel screw-fit flesh tunnel with laser cut spider web on front &amp; Gauge: 16mm  &amp;  </v>
      </c>
      <c r="B135" s="57" t="str">
        <f>'Copy paste to Here'!C139</f>
        <v>FTSPW</v>
      </c>
      <c r="C135" s="57" t="s">
        <v>977</v>
      </c>
      <c r="D135" s="58">
        <f>Invoice!B139</f>
        <v>16</v>
      </c>
      <c r="E135" s="59">
        <f>'Shipping Invoice'!J139*$N$1</f>
        <v>92.38</v>
      </c>
      <c r="F135" s="59">
        <f t="shared" si="3"/>
        <v>1478.08</v>
      </c>
      <c r="G135" s="60">
        <f t="shared" si="4"/>
        <v>92.38</v>
      </c>
      <c r="H135" s="63">
        <f t="shared" si="5"/>
        <v>1478.08</v>
      </c>
    </row>
    <row r="136" spans="1:8" s="62" customFormat="1" ht="25.5">
      <c r="A136" s="56" t="str">
        <f>IF((LEN('Copy paste to Here'!G140))&gt;5,((CONCATENATE('Copy paste to Here'!G140," &amp; ",'Copy paste to Here'!D140,"  &amp;  ",'Copy paste to Here'!E140))),"Empty Cell")</f>
        <v xml:space="preserve">High polished and black anodized surgical steel screw-fit flesh tunnel with laser cut spider web on front &amp; Gauge: 18mm  &amp;  </v>
      </c>
      <c r="B136" s="57" t="str">
        <f>'Copy paste to Here'!C140</f>
        <v>FTSPW</v>
      </c>
      <c r="C136" s="57" t="s">
        <v>978</v>
      </c>
      <c r="D136" s="58">
        <f>Invoice!B140</f>
        <v>2</v>
      </c>
      <c r="E136" s="59">
        <f>'Shipping Invoice'!J140*$N$1</f>
        <v>99.38</v>
      </c>
      <c r="F136" s="59">
        <f t="shared" si="3"/>
        <v>198.76</v>
      </c>
      <c r="G136" s="60">
        <f t="shared" si="4"/>
        <v>99.38</v>
      </c>
      <c r="H136" s="63">
        <f t="shared" si="5"/>
        <v>198.76</v>
      </c>
    </row>
    <row r="137" spans="1:8" s="62" customFormat="1" ht="25.5">
      <c r="A137" s="56" t="str">
        <f>IF((LEN('Copy paste to Here'!G141))&gt;5,((CONCATENATE('Copy paste to Here'!G141," &amp; ",'Copy paste to Here'!D141,"  &amp;  ",'Copy paste to Here'!E141))),"Empty Cell")</f>
        <v xml:space="preserve">High polished and black anodized surgical steel screw-fit flesh tunnel with laser cut spider web on front &amp; Gauge: 22mm  &amp;  </v>
      </c>
      <c r="B137" s="57" t="str">
        <f>'Copy paste to Here'!C141</f>
        <v>FTSPW</v>
      </c>
      <c r="C137" s="57" t="s">
        <v>979</v>
      </c>
      <c r="D137" s="58">
        <f>Invoice!B141</f>
        <v>2</v>
      </c>
      <c r="E137" s="59">
        <f>'Shipping Invoice'!J141*$N$1</f>
        <v>116.87</v>
      </c>
      <c r="F137" s="59">
        <f t="shared" si="3"/>
        <v>233.74</v>
      </c>
      <c r="G137" s="60">
        <f t="shared" si="4"/>
        <v>116.87</v>
      </c>
      <c r="H137" s="63">
        <f t="shared" si="5"/>
        <v>233.74</v>
      </c>
    </row>
    <row r="138" spans="1:8" s="62" customFormat="1" ht="24">
      <c r="A138" s="56" t="str">
        <f>IF((LEN('Copy paste to Here'!G142))&gt;5,((CONCATENATE('Copy paste to Here'!G142," &amp; ",'Copy paste to Here'!D142,"  &amp;  ",'Copy paste to Here'!E142))),"Empty Cell")</f>
        <v>Dual use acrylic plug; glitter plug during the day and glow in the dark plug at night &amp; Gauge: 5mm  &amp;  Color: Pink</v>
      </c>
      <c r="B138" s="57" t="str">
        <f>'Copy paste to Here'!C142</f>
        <v>GTPG</v>
      </c>
      <c r="C138" s="57" t="s">
        <v>980</v>
      </c>
      <c r="D138" s="58">
        <f>Invoice!B142</f>
        <v>2</v>
      </c>
      <c r="E138" s="59">
        <f>'Shipping Invoice'!J142*$N$1</f>
        <v>15.05</v>
      </c>
      <c r="F138" s="59">
        <f t="shared" si="3"/>
        <v>30.1</v>
      </c>
      <c r="G138" s="60">
        <f t="shared" si="4"/>
        <v>15.05</v>
      </c>
      <c r="H138" s="63">
        <f t="shared" si="5"/>
        <v>30.1</v>
      </c>
    </row>
    <row r="139" spans="1:8" s="62" customFormat="1" ht="24">
      <c r="A139" s="56" t="str">
        <f>IF((LEN('Copy paste to Here'!G143))&gt;5,((CONCATENATE('Copy paste to Here'!G143," &amp; ",'Copy paste to Here'!D143,"  &amp;  ",'Copy paste to Here'!E143))),"Empty Cell")</f>
        <v xml:space="preserve">High polished surgical steel fake plug with rubber O-Rings &amp; Size: 6mm  &amp;  </v>
      </c>
      <c r="B139" s="57" t="str">
        <f>'Copy paste to Here'!C143</f>
        <v>IPR</v>
      </c>
      <c r="C139" s="57" t="s">
        <v>981</v>
      </c>
      <c r="D139" s="58">
        <f>Invoice!B143</f>
        <v>2</v>
      </c>
      <c r="E139" s="59">
        <f>'Shipping Invoice'!J143*$N$1</f>
        <v>13.65</v>
      </c>
      <c r="F139" s="59">
        <f t="shared" si="3"/>
        <v>27.3</v>
      </c>
      <c r="G139" s="60">
        <f t="shared" si="4"/>
        <v>13.65</v>
      </c>
      <c r="H139" s="63">
        <f t="shared" si="5"/>
        <v>27.3</v>
      </c>
    </row>
    <row r="140" spans="1:8" s="62" customFormat="1">
      <c r="A140" s="56" t="str">
        <f>IF((LEN('Copy paste to Here'!G144))&gt;5,((CONCATENATE('Copy paste to Here'!G144," &amp; ",'Copy paste to Here'!D144,"  &amp;  ",'Copy paste to Here'!E144))),"Empty Cell")</f>
        <v xml:space="preserve">Sawo wood spiral coil taper &amp; Gauge: 8mm  &amp;  </v>
      </c>
      <c r="B140" s="57" t="str">
        <f>'Copy paste to Here'!C144</f>
        <v>IPTE</v>
      </c>
      <c r="C140" s="57" t="s">
        <v>982</v>
      </c>
      <c r="D140" s="58">
        <f>Invoice!B144</f>
        <v>2</v>
      </c>
      <c r="E140" s="59">
        <f>'Shipping Invoice'!J144*$N$1</f>
        <v>66.14</v>
      </c>
      <c r="F140" s="59">
        <f t="shared" si="3"/>
        <v>132.28</v>
      </c>
      <c r="G140" s="60">
        <f t="shared" si="4"/>
        <v>66.14</v>
      </c>
      <c r="H140" s="63">
        <f t="shared" si="5"/>
        <v>132.28</v>
      </c>
    </row>
    <row r="141" spans="1:8" s="62" customFormat="1">
      <c r="A141" s="56" t="str">
        <f>IF((LEN('Copy paste to Here'!G145))&gt;5,((CONCATENATE('Copy paste to Here'!G145," &amp; ",'Copy paste to Here'!D145,"  &amp;  ",'Copy paste to Here'!E145))),"Empty Cell")</f>
        <v xml:space="preserve">Tamarind wood spiral coil taper &amp; Gauge: 5mm  &amp;  </v>
      </c>
      <c r="B141" s="57" t="str">
        <f>'Copy paste to Here'!C145</f>
        <v>IPTM</v>
      </c>
      <c r="C141" s="57" t="s">
        <v>983</v>
      </c>
      <c r="D141" s="58">
        <f>Invoice!B145</f>
        <v>2</v>
      </c>
      <c r="E141" s="59">
        <f>'Shipping Invoice'!J145*$N$1</f>
        <v>59.14</v>
      </c>
      <c r="F141" s="59">
        <f t="shared" si="3"/>
        <v>118.28</v>
      </c>
      <c r="G141" s="60">
        <f t="shared" si="4"/>
        <v>59.14</v>
      </c>
      <c r="H141" s="63">
        <f t="shared" si="5"/>
        <v>118.28</v>
      </c>
    </row>
    <row r="142" spans="1:8" s="62" customFormat="1">
      <c r="A142" s="56" t="str">
        <f>IF((LEN('Copy paste to Here'!G146))&gt;5,((CONCATENATE('Copy paste to Here'!G146," &amp; ",'Copy paste to Here'!D146,"  &amp;  ",'Copy paste to Here'!E146))),"Empty Cell")</f>
        <v xml:space="preserve">Tamarind wood spiral coil taper &amp; Gauge: 6mm  &amp;  </v>
      </c>
      <c r="B142" s="57" t="str">
        <f>'Copy paste to Here'!C146</f>
        <v>IPTM</v>
      </c>
      <c r="C142" s="57" t="s">
        <v>984</v>
      </c>
      <c r="D142" s="58">
        <f>Invoice!B146</f>
        <v>8</v>
      </c>
      <c r="E142" s="59">
        <f>'Shipping Invoice'!J146*$N$1</f>
        <v>62.64</v>
      </c>
      <c r="F142" s="59">
        <f t="shared" si="3"/>
        <v>501.12</v>
      </c>
      <c r="G142" s="60">
        <f t="shared" si="4"/>
        <v>62.64</v>
      </c>
      <c r="H142" s="63">
        <f t="shared" si="5"/>
        <v>501.12</v>
      </c>
    </row>
    <row r="143" spans="1:8" s="62" customFormat="1">
      <c r="A143" s="56" t="str">
        <f>IF((LEN('Copy paste to Here'!G147))&gt;5,((CONCATENATE('Copy paste to Here'!G147," &amp; ",'Copy paste to Here'!D147,"  &amp;  ",'Copy paste to Here'!E147))),"Empty Cell")</f>
        <v xml:space="preserve">Tamarind wood spiral coil taper &amp; Gauge: 10mm  &amp;  </v>
      </c>
      <c r="B143" s="57" t="str">
        <f>'Copy paste to Here'!C147</f>
        <v>IPTM</v>
      </c>
      <c r="C143" s="57" t="s">
        <v>985</v>
      </c>
      <c r="D143" s="58">
        <f>Invoice!B147</f>
        <v>2</v>
      </c>
      <c r="E143" s="59">
        <f>'Shipping Invoice'!J147*$N$1</f>
        <v>69.64</v>
      </c>
      <c r="F143" s="59">
        <f t="shared" si="3"/>
        <v>139.28</v>
      </c>
      <c r="G143" s="60">
        <f t="shared" si="4"/>
        <v>69.64</v>
      </c>
      <c r="H143" s="63">
        <f t="shared" si="5"/>
        <v>139.28</v>
      </c>
    </row>
    <row r="144" spans="1:8" s="62" customFormat="1" ht="24">
      <c r="A144" s="56" t="str">
        <f>IF((LEN('Copy paste to Here'!G148))&gt;5,((CONCATENATE('Copy paste to Here'!G148," &amp; ",'Copy paste to Here'!D148,"  &amp;  ",'Copy paste to Here'!E148))),"Empty Cell")</f>
        <v>Anodized surgical steel fake plug with rubber O-Rings &amp; Size: 6mm  &amp;  Color: Black</v>
      </c>
      <c r="B144" s="57" t="str">
        <f>'Copy paste to Here'!C148</f>
        <v>IPTR</v>
      </c>
      <c r="C144" s="57" t="s">
        <v>986</v>
      </c>
      <c r="D144" s="58">
        <f>Invoice!B148</f>
        <v>4</v>
      </c>
      <c r="E144" s="59">
        <f>'Shipping Invoice'!J148*$N$1</f>
        <v>22.4</v>
      </c>
      <c r="F144" s="59">
        <f t="shared" si="3"/>
        <v>89.6</v>
      </c>
      <c r="G144" s="60">
        <f t="shared" si="4"/>
        <v>22.4</v>
      </c>
      <c r="H144" s="63">
        <f t="shared" si="5"/>
        <v>89.6</v>
      </c>
    </row>
    <row r="145" spans="1:8" s="62" customFormat="1" ht="24">
      <c r="A145" s="56" t="str">
        <f>IF((LEN('Copy paste to Here'!G149))&gt;5,((CONCATENATE('Copy paste to Here'!G149," &amp; ",'Copy paste to Here'!D149,"  &amp;  ",'Copy paste to Here'!E149))),"Empty Cell")</f>
        <v>Anodized surgical steel fake plug with rubber O-Rings &amp; Size: 10mm  &amp;  Color: Blue</v>
      </c>
      <c r="B145" s="57" t="str">
        <f>'Copy paste to Here'!C149</f>
        <v>IPTR</v>
      </c>
      <c r="C145" s="57" t="s">
        <v>987</v>
      </c>
      <c r="D145" s="58">
        <f>Invoice!B149</f>
        <v>2</v>
      </c>
      <c r="E145" s="59">
        <f>'Shipping Invoice'!J149*$N$1</f>
        <v>25.89</v>
      </c>
      <c r="F145" s="59">
        <f t="shared" si="3"/>
        <v>51.78</v>
      </c>
      <c r="G145" s="60">
        <f t="shared" si="4"/>
        <v>25.89</v>
      </c>
      <c r="H145" s="63">
        <f t="shared" si="5"/>
        <v>51.78</v>
      </c>
    </row>
    <row r="146" spans="1:8" s="62" customFormat="1" ht="24">
      <c r="A146" s="56" t="str">
        <f>IF((LEN('Copy paste to Here'!G150))&gt;5,((CONCATENATE('Copy paste to Here'!G150," &amp; ",'Copy paste to Here'!D150,"  &amp;  ",'Copy paste to Here'!E150))),"Empty Cell")</f>
        <v>Anodized surgical steel fake plug with rubber O-Rings &amp; Size: 12mm  &amp;  Color: Black</v>
      </c>
      <c r="B146" s="57" t="str">
        <f>'Copy paste to Here'!C150</f>
        <v>IPTR</v>
      </c>
      <c r="C146" s="57" t="s">
        <v>988</v>
      </c>
      <c r="D146" s="58">
        <f>Invoice!B150</f>
        <v>2</v>
      </c>
      <c r="E146" s="59">
        <f>'Shipping Invoice'!J150*$N$1</f>
        <v>27.64</v>
      </c>
      <c r="F146" s="59">
        <f t="shared" si="3"/>
        <v>55.28</v>
      </c>
      <c r="G146" s="60">
        <f t="shared" si="4"/>
        <v>27.64</v>
      </c>
      <c r="H146" s="63">
        <f t="shared" si="5"/>
        <v>55.28</v>
      </c>
    </row>
    <row r="147" spans="1:8" s="62" customFormat="1" ht="24">
      <c r="A147" s="56" t="str">
        <f>IF((LEN('Copy paste to Here'!G151))&gt;5,((CONCATENATE('Copy paste to Here'!G151," &amp; ",'Copy paste to Here'!D151,"  &amp;  ",'Copy paste to Here'!E151))),"Empty Cell")</f>
        <v>Anodized surgical steel fake plug with rubber O-Rings &amp; Size: 12mm  &amp;  Color: Blue</v>
      </c>
      <c r="B147" s="57" t="str">
        <f>'Copy paste to Here'!C151</f>
        <v>IPTR</v>
      </c>
      <c r="C147" s="57" t="s">
        <v>988</v>
      </c>
      <c r="D147" s="58">
        <f>Invoice!B151</f>
        <v>4</v>
      </c>
      <c r="E147" s="59">
        <f>'Shipping Invoice'!J151*$N$1</f>
        <v>27.64</v>
      </c>
      <c r="F147" s="59">
        <f t="shared" ref="F147:F156" si="6">D147*E147</f>
        <v>110.56</v>
      </c>
      <c r="G147" s="60">
        <f t="shared" ref="G147:G210" si="7">E147*$E$14</f>
        <v>27.64</v>
      </c>
      <c r="H147" s="63">
        <f t="shared" ref="H147:H210" si="8">D147*G147</f>
        <v>110.56</v>
      </c>
    </row>
    <row r="148" spans="1:8" s="62" customFormat="1">
      <c r="A148" s="56" t="str">
        <f>IF((LEN('Copy paste to Here'!G152))&gt;5,((CONCATENATE('Copy paste to Here'!G152," &amp; ",'Copy paste to Here'!D152,"  &amp;  ",'Copy paste to Here'!E152))),"Empty Cell")</f>
        <v>Acrylic fake plug with rubber O-rings &amp; Size: 8mm  &amp;  Color: Red</v>
      </c>
      <c r="B148" s="57" t="str">
        <f>'Copy paste to Here'!C152</f>
        <v>IPVR</v>
      </c>
      <c r="C148" s="57" t="s">
        <v>809</v>
      </c>
      <c r="D148" s="58">
        <f>Invoice!B152</f>
        <v>2</v>
      </c>
      <c r="E148" s="59">
        <f>'Shipping Invoice'!J152*$N$1</f>
        <v>11.9</v>
      </c>
      <c r="F148" s="59">
        <f t="shared" si="6"/>
        <v>23.8</v>
      </c>
      <c r="G148" s="60">
        <f t="shared" si="7"/>
        <v>11.9</v>
      </c>
      <c r="H148" s="63">
        <f t="shared" si="8"/>
        <v>23.8</v>
      </c>
    </row>
    <row r="149" spans="1:8" s="62" customFormat="1" ht="24">
      <c r="A149" s="56" t="str">
        <f>IF((LEN('Copy paste to Here'!G153))&gt;5,((CONCATENATE('Copy paste to Here'!G153," &amp; ",'Copy paste to Here'!D153,"  &amp;  ",'Copy paste to Here'!E153))),"Empty Cell")</f>
        <v>Acrylic fake plug without rubber O-rings &amp; Size: 8mm  &amp;  Color: Black</v>
      </c>
      <c r="B149" s="57" t="str">
        <f>'Copy paste to Here'!C153</f>
        <v>IPVRD</v>
      </c>
      <c r="C149" s="57" t="s">
        <v>811</v>
      </c>
      <c r="D149" s="58">
        <f>Invoice!B153</f>
        <v>4</v>
      </c>
      <c r="E149" s="59">
        <f>'Shipping Invoice'!J153*$N$1</f>
        <v>11.9</v>
      </c>
      <c r="F149" s="59">
        <f t="shared" si="6"/>
        <v>47.6</v>
      </c>
      <c r="G149" s="60">
        <f t="shared" si="7"/>
        <v>11.9</v>
      </c>
      <c r="H149" s="63">
        <f t="shared" si="8"/>
        <v>47.6</v>
      </c>
    </row>
    <row r="150" spans="1:8" s="62" customFormat="1" ht="24">
      <c r="A150" s="56" t="str">
        <f>IF((LEN('Copy paste to Here'!G154))&gt;5,((CONCATENATE('Copy paste to Here'!G154," &amp; ",'Copy paste to Here'!D154,"  &amp;  ",'Copy paste to Here'!E154))),"Empty Cell")</f>
        <v>Acrylic fake plug without rubber O-rings &amp; Size: 8mm  &amp;  Color: White</v>
      </c>
      <c r="B150" s="57" t="str">
        <f>'Copy paste to Here'!C154</f>
        <v>IPVRD</v>
      </c>
      <c r="C150" s="57" t="s">
        <v>811</v>
      </c>
      <c r="D150" s="58">
        <f>Invoice!B154</f>
        <v>2</v>
      </c>
      <c r="E150" s="59">
        <f>'Shipping Invoice'!J154*$N$1</f>
        <v>11.9</v>
      </c>
      <c r="F150" s="59">
        <f t="shared" si="6"/>
        <v>23.8</v>
      </c>
      <c r="G150" s="60">
        <f t="shared" si="7"/>
        <v>11.9</v>
      </c>
      <c r="H150" s="63">
        <f t="shared" si="8"/>
        <v>23.8</v>
      </c>
    </row>
    <row r="151" spans="1:8" s="62" customFormat="1" ht="24">
      <c r="A151" s="56" t="str">
        <f>IF((LEN('Copy paste to Here'!G155))&gt;5,((CONCATENATE('Copy paste to Here'!G155," &amp; ",'Copy paste to Here'!D155,"  &amp;  ",'Copy paste to Here'!E155))),"Empty Cell")</f>
        <v>Acrylic fake plug without rubber O-rings &amp; Size: 8mm  &amp;  Color: Light blue</v>
      </c>
      <c r="B151" s="57" t="str">
        <f>'Copy paste to Here'!C155</f>
        <v>IPVRD</v>
      </c>
      <c r="C151" s="57" t="s">
        <v>811</v>
      </c>
      <c r="D151" s="58">
        <f>Invoice!B155</f>
        <v>2</v>
      </c>
      <c r="E151" s="59">
        <f>'Shipping Invoice'!J155*$N$1</f>
        <v>11.9</v>
      </c>
      <c r="F151" s="59">
        <f t="shared" si="6"/>
        <v>23.8</v>
      </c>
      <c r="G151" s="60">
        <f t="shared" si="7"/>
        <v>11.9</v>
      </c>
      <c r="H151" s="63">
        <f t="shared" si="8"/>
        <v>23.8</v>
      </c>
    </row>
    <row r="152" spans="1:8" s="62" customFormat="1" ht="24">
      <c r="A152" s="56" t="str">
        <f>IF((LEN('Copy paste to Here'!G156))&gt;5,((CONCATENATE('Copy paste to Here'!G156," &amp; ",'Copy paste to Here'!D156,"  &amp;  ",'Copy paste to Here'!E156))),"Empty Cell")</f>
        <v>Acrylic fake plug without rubber O-rings &amp; Size: 8mm  &amp;  Color: Green</v>
      </c>
      <c r="B152" s="57" t="str">
        <f>'Copy paste to Here'!C156</f>
        <v>IPVRD</v>
      </c>
      <c r="C152" s="57" t="s">
        <v>811</v>
      </c>
      <c r="D152" s="58">
        <f>Invoice!B156</f>
        <v>4</v>
      </c>
      <c r="E152" s="59">
        <f>'Shipping Invoice'!J156*$N$1</f>
        <v>11.9</v>
      </c>
      <c r="F152" s="59">
        <f t="shared" si="6"/>
        <v>47.6</v>
      </c>
      <c r="G152" s="60">
        <f t="shared" si="7"/>
        <v>11.9</v>
      </c>
      <c r="H152" s="63">
        <f t="shared" si="8"/>
        <v>47.6</v>
      </c>
    </row>
    <row r="153" spans="1:8" s="62" customFormat="1" ht="24">
      <c r="A153" s="56" t="str">
        <f>IF((LEN('Copy paste to Here'!G157))&gt;5,((CONCATENATE('Copy paste to Here'!G157," &amp; ",'Copy paste to Here'!D157,"  &amp;  ",'Copy paste to Here'!E157))),"Empty Cell")</f>
        <v>Acrylic fake plug without rubber O-rings &amp; Size: 8mm  &amp;  Color: Pink</v>
      </c>
      <c r="B153" s="57" t="str">
        <f>'Copy paste to Here'!C157</f>
        <v>IPVRD</v>
      </c>
      <c r="C153" s="57" t="s">
        <v>811</v>
      </c>
      <c r="D153" s="58">
        <f>Invoice!B157</f>
        <v>2</v>
      </c>
      <c r="E153" s="59">
        <f>'Shipping Invoice'!J157*$N$1</f>
        <v>11.9</v>
      </c>
      <c r="F153" s="59">
        <f t="shared" si="6"/>
        <v>23.8</v>
      </c>
      <c r="G153" s="60">
        <f t="shared" si="7"/>
        <v>11.9</v>
      </c>
      <c r="H153" s="63">
        <f t="shared" si="8"/>
        <v>23.8</v>
      </c>
    </row>
    <row r="154" spans="1:8" s="62" customFormat="1" ht="25.5">
      <c r="A154" s="56" t="str">
        <f>IF((LEN('Copy paste to Here'!G158))&gt;5,((CONCATENATE('Copy paste to Here'!G158," &amp; ",'Copy paste to Here'!D158,"  &amp;  ",'Copy paste to Here'!E158))),"Empty Cell")</f>
        <v xml:space="preserve">High polished surgical steel taper with double rubber O-rings &amp; Gauge: 2mm  &amp;  </v>
      </c>
      <c r="B154" s="57" t="str">
        <f>'Copy paste to Here'!C158</f>
        <v>NLSPGX</v>
      </c>
      <c r="C154" s="57" t="s">
        <v>989</v>
      </c>
      <c r="D154" s="58">
        <f>Invoice!B158</f>
        <v>2</v>
      </c>
      <c r="E154" s="59">
        <f>'Shipping Invoice'!J158*$N$1</f>
        <v>25.89</v>
      </c>
      <c r="F154" s="59">
        <f t="shared" si="6"/>
        <v>51.78</v>
      </c>
      <c r="G154" s="60">
        <f t="shared" si="7"/>
        <v>25.89</v>
      </c>
      <c r="H154" s="63">
        <f t="shared" si="8"/>
        <v>51.78</v>
      </c>
    </row>
    <row r="155" spans="1:8" s="62" customFormat="1" ht="25.5">
      <c r="A155" s="56" t="str">
        <f>IF((LEN('Copy paste to Here'!G159))&gt;5,((CONCATENATE('Copy paste to Here'!G159," &amp; ",'Copy paste to Here'!D159,"  &amp;  ",'Copy paste to Here'!E159))),"Empty Cell")</f>
        <v xml:space="preserve">High polished surgical steel taper with double rubber O-rings &amp; Gauge: 2.5mm  &amp;  </v>
      </c>
      <c r="B155" s="57" t="str">
        <f>'Copy paste to Here'!C159</f>
        <v>NLSPGX</v>
      </c>
      <c r="C155" s="57" t="s">
        <v>990</v>
      </c>
      <c r="D155" s="58">
        <f>Invoice!B159</f>
        <v>2</v>
      </c>
      <c r="E155" s="59">
        <f>'Shipping Invoice'!J159*$N$1</f>
        <v>29.39</v>
      </c>
      <c r="F155" s="59">
        <f t="shared" si="6"/>
        <v>58.78</v>
      </c>
      <c r="G155" s="60">
        <f t="shared" si="7"/>
        <v>29.39</v>
      </c>
      <c r="H155" s="63">
        <f t="shared" si="8"/>
        <v>58.78</v>
      </c>
    </row>
    <row r="156" spans="1:8" s="62" customFormat="1" ht="36">
      <c r="A156" s="56" t="str">
        <f>IF((LEN('Copy paste to Here'!G160))&gt;5,((CONCATENATE('Copy paste to Here'!G160," &amp; ",'Copy paste to Here'!D160,"  &amp;  ",'Copy paste to Here'!E160))),"Empty Cell")</f>
        <v>Acrylic pincher with double rubber O-Rings - gauge 14g to 00g (1.6mm - 10mm) &amp; Pincher Size: Thickness 2mm &amp; width 11mm  &amp;  Color: Green</v>
      </c>
      <c r="B156" s="57" t="str">
        <f>'Copy paste to Here'!C160</f>
        <v>PACP</v>
      </c>
      <c r="C156" s="57" t="s">
        <v>991</v>
      </c>
      <c r="D156" s="58">
        <f>Invoice!B160</f>
        <v>2</v>
      </c>
      <c r="E156" s="59">
        <f>'Shipping Invoice'!J160*$N$1</f>
        <v>14.7</v>
      </c>
      <c r="F156" s="59">
        <f t="shared" si="6"/>
        <v>29.4</v>
      </c>
      <c r="G156" s="60">
        <f t="shared" si="7"/>
        <v>14.7</v>
      </c>
      <c r="H156" s="63">
        <f t="shared" si="8"/>
        <v>29.4</v>
      </c>
    </row>
    <row r="157" spans="1:8" s="62" customFormat="1" ht="36">
      <c r="A157" s="56" t="str">
        <f>IF((LEN('Copy paste to Here'!G161))&gt;5,((CONCATENATE('Copy paste to Here'!G161," &amp; ",'Copy paste to Here'!D161,"  &amp;  ",'Copy paste to Here'!E161))),"Empty Cell")</f>
        <v>Acrylic pincher with double rubber O-Rings - gauge 14g to 00g (1.6mm - 10mm) &amp; Pincher Size: Thickness 2mm &amp; width 11mm  &amp;  Color: Purple</v>
      </c>
      <c r="B157" s="57" t="str">
        <f>'Copy paste to Here'!C161</f>
        <v>PACP</v>
      </c>
      <c r="C157" s="57" t="s">
        <v>991</v>
      </c>
      <c r="D157" s="58">
        <f>Invoice!B161</f>
        <v>2</v>
      </c>
      <c r="E157" s="59">
        <f>'Shipping Invoice'!J161*$N$1</f>
        <v>14.7</v>
      </c>
      <c r="F157" s="59">
        <f t="shared" ref="F157:F210" si="9">D157*E157</f>
        <v>29.4</v>
      </c>
      <c r="G157" s="60">
        <f t="shared" si="7"/>
        <v>14.7</v>
      </c>
      <c r="H157" s="63">
        <f t="shared" si="8"/>
        <v>29.4</v>
      </c>
    </row>
    <row r="158" spans="1:8" s="62" customFormat="1" ht="36">
      <c r="A158" s="56" t="str">
        <f>IF((LEN('Copy paste to Here'!G162))&gt;5,((CONCATENATE('Copy paste to Here'!G162," &amp; ",'Copy paste to Here'!D162,"  &amp;  ",'Copy paste to Here'!E162))),"Empty Cell")</f>
        <v>Acrylic pincher with double rubber O-Rings - gauge 14g to 00g (1.6mm - 10mm) &amp; Pincher Size: Thickness 1.6mm &amp; width 10mm  &amp;  Color: Pink</v>
      </c>
      <c r="B158" s="57" t="str">
        <f>'Copy paste to Here'!C162</f>
        <v>PACP</v>
      </c>
      <c r="C158" s="57" t="s">
        <v>992</v>
      </c>
      <c r="D158" s="58">
        <f>Invoice!B162</f>
        <v>2</v>
      </c>
      <c r="E158" s="59">
        <f>'Shipping Invoice'!J162*$N$1</f>
        <v>13.65</v>
      </c>
      <c r="F158" s="59">
        <f t="shared" si="9"/>
        <v>27.3</v>
      </c>
      <c r="G158" s="60">
        <f t="shared" si="7"/>
        <v>13.65</v>
      </c>
      <c r="H158" s="63">
        <f t="shared" si="8"/>
        <v>27.3</v>
      </c>
    </row>
    <row r="159" spans="1:8" s="62" customFormat="1" ht="36">
      <c r="A159" s="56" t="str">
        <f>IF((LEN('Copy paste to Here'!G163))&gt;5,((CONCATENATE('Copy paste to Here'!G163," &amp; ",'Copy paste to Here'!D163,"  &amp;  ",'Copy paste to Here'!E163))),"Empty Cell")</f>
        <v>Acrylic pincher with double rubber O-Rings - gauge 14g to 00g (1.6mm - 10mm) &amp; Pincher Size: Thickness 8mm &amp; width 22mm  &amp;  Color: Pink</v>
      </c>
      <c r="B159" s="57" t="str">
        <f>'Copy paste to Here'!C163</f>
        <v>PACP</v>
      </c>
      <c r="C159" s="57" t="s">
        <v>993</v>
      </c>
      <c r="D159" s="58">
        <f>Invoice!B163</f>
        <v>2</v>
      </c>
      <c r="E159" s="59">
        <f>'Shipping Invoice'!J163*$N$1</f>
        <v>20.3</v>
      </c>
      <c r="F159" s="59">
        <f t="shared" si="9"/>
        <v>40.6</v>
      </c>
      <c r="G159" s="60">
        <f t="shared" si="7"/>
        <v>20.3</v>
      </c>
      <c r="H159" s="63">
        <f t="shared" si="8"/>
        <v>40.6</v>
      </c>
    </row>
    <row r="160" spans="1:8" s="62" customFormat="1" ht="36">
      <c r="A160" s="56" t="str">
        <f>IF((LEN('Copy paste to Here'!G164))&gt;5,((CONCATENATE('Copy paste to Here'!G164," &amp; ",'Copy paste to Here'!D164,"  &amp;  ",'Copy paste to Here'!E164))),"Empty Cell")</f>
        <v>Acrylic pincher with double rubber O-Rings - gauge 14g to 00g (1.6mm - 10mm) &amp; Pincher Size: Thickness 8mm &amp; width 22mm  &amp;  Color: Purple</v>
      </c>
      <c r="B160" s="57" t="str">
        <f>'Copy paste to Here'!C164</f>
        <v>PACP</v>
      </c>
      <c r="C160" s="57" t="s">
        <v>993</v>
      </c>
      <c r="D160" s="58">
        <f>Invoice!B164</f>
        <v>2</v>
      </c>
      <c r="E160" s="59">
        <f>'Shipping Invoice'!J164*$N$1</f>
        <v>20.3</v>
      </c>
      <c r="F160" s="59">
        <f t="shared" si="9"/>
        <v>40.6</v>
      </c>
      <c r="G160" s="60">
        <f t="shared" si="7"/>
        <v>20.3</v>
      </c>
      <c r="H160" s="63">
        <f t="shared" si="8"/>
        <v>40.6</v>
      </c>
    </row>
    <row r="161" spans="1:8" s="62" customFormat="1" ht="25.5">
      <c r="A161" s="56" t="str">
        <f>IF((LEN('Copy paste to Here'!G165))&gt;5,((CONCATENATE('Copy paste to Here'!G165," &amp; ",'Copy paste to Here'!D165,"  &amp;  ",'Copy paste to Here'!E165))),"Empty Cell")</f>
        <v xml:space="preserve">Areng wood double flare plug with giant clear SwarovskiⓇ crystal center &amp; Gauge: 10mm  &amp;  </v>
      </c>
      <c r="B161" s="57" t="str">
        <f>'Copy paste to Here'!C165</f>
        <v>PARGC</v>
      </c>
      <c r="C161" s="57" t="s">
        <v>994</v>
      </c>
      <c r="D161" s="58">
        <f>Invoice!B165</f>
        <v>2</v>
      </c>
      <c r="E161" s="59">
        <f>'Shipping Invoice'!J165*$N$1</f>
        <v>64.39</v>
      </c>
      <c r="F161" s="59">
        <f t="shared" si="9"/>
        <v>128.78</v>
      </c>
      <c r="G161" s="60">
        <f t="shared" si="7"/>
        <v>64.39</v>
      </c>
      <c r="H161" s="63">
        <f t="shared" si="8"/>
        <v>128.78</v>
      </c>
    </row>
    <row r="162" spans="1:8" s="62" customFormat="1">
      <c r="A162" s="56" t="str">
        <f>IF((LEN('Copy paste to Here'!G166))&gt;5,((CONCATENATE('Copy paste to Here'!G166," &amp; ",'Copy paste to Here'!D166,"  &amp;  ",'Copy paste to Here'!E166))),"Empty Cell")</f>
        <v xml:space="preserve">Double flare Batik wood plug &amp; Gauge: 10mm  &amp;  </v>
      </c>
      <c r="B162" s="57" t="str">
        <f>'Copy paste to Here'!C166</f>
        <v>PBA</v>
      </c>
      <c r="C162" s="57" t="s">
        <v>995</v>
      </c>
      <c r="D162" s="58">
        <f>Invoice!B166</f>
        <v>2</v>
      </c>
      <c r="E162" s="59">
        <f>'Shipping Invoice'!J166*$N$1</f>
        <v>41.64</v>
      </c>
      <c r="F162" s="59">
        <f t="shared" si="9"/>
        <v>83.28</v>
      </c>
      <c r="G162" s="60">
        <f t="shared" si="7"/>
        <v>41.64</v>
      </c>
      <c r="H162" s="63">
        <f t="shared" si="8"/>
        <v>83.28</v>
      </c>
    </row>
    <row r="163" spans="1:8" s="62" customFormat="1">
      <c r="A163" s="56" t="str">
        <f>IF((LEN('Copy paste to Here'!G167))&gt;5,((CONCATENATE('Copy paste to Here'!G167," &amp; ",'Copy paste to Here'!D167,"  &amp;  ",'Copy paste to Here'!E167))),"Empty Cell")</f>
        <v xml:space="preserve">Double flare Batik wood plug &amp; Gauge: 12mm  &amp;  </v>
      </c>
      <c r="B163" s="57" t="str">
        <f>'Copy paste to Here'!C167</f>
        <v>PBA</v>
      </c>
      <c r="C163" s="57" t="s">
        <v>996</v>
      </c>
      <c r="D163" s="58">
        <f>Invoice!B167</f>
        <v>4</v>
      </c>
      <c r="E163" s="59">
        <f>'Shipping Invoice'!J167*$N$1</f>
        <v>45.14</v>
      </c>
      <c r="F163" s="59">
        <f t="shared" si="9"/>
        <v>180.56</v>
      </c>
      <c r="G163" s="60">
        <f t="shared" si="7"/>
        <v>45.14</v>
      </c>
      <c r="H163" s="63">
        <f t="shared" si="8"/>
        <v>180.56</v>
      </c>
    </row>
    <row r="164" spans="1:8" s="62" customFormat="1">
      <c r="A164" s="56" t="str">
        <f>IF((LEN('Copy paste to Here'!G168))&gt;5,((CONCATENATE('Copy paste to Here'!G168," &amp; ",'Copy paste to Here'!D168,"  &amp;  ",'Copy paste to Here'!E168))),"Empty Cell")</f>
        <v xml:space="preserve">Double flare Batik wood plug &amp; Gauge: 16mm  &amp;  </v>
      </c>
      <c r="B164" s="57" t="str">
        <f>'Copy paste to Here'!C168</f>
        <v>PBA</v>
      </c>
      <c r="C164" s="57" t="s">
        <v>997</v>
      </c>
      <c r="D164" s="58">
        <f>Invoice!B168</f>
        <v>14</v>
      </c>
      <c r="E164" s="59">
        <f>'Shipping Invoice'!J168*$N$1</f>
        <v>52.14</v>
      </c>
      <c r="F164" s="59">
        <f t="shared" si="9"/>
        <v>729.96</v>
      </c>
      <c r="G164" s="60">
        <f t="shared" si="7"/>
        <v>52.14</v>
      </c>
      <c r="H164" s="63">
        <f t="shared" si="8"/>
        <v>729.96</v>
      </c>
    </row>
    <row r="165" spans="1:8" s="62" customFormat="1" ht="25.5">
      <c r="A165" s="56" t="str">
        <f>IF((LEN('Copy paste to Here'!G169))&gt;5,((CONCATENATE('Copy paste to Here'!G169," &amp; ",'Copy paste to Here'!D169,"  &amp;  ",'Copy paste to Here'!E169))),"Empty Cell")</f>
        <v xml:space="preserve">Double flare Batik wood plug &amp; Gauge: 18mm  &amp;  </v>
      </c>
      <c r="B165" s="57" t="str">
        <f>'Copy paste to Here'!C169</f>
        <v>PBA</v>
      </c>
      <c r="C165" s="57" t="s">
        <v>998</v>
      </c>
      <c r="D165" s="58">
        <f>Invoice!B169</f>
        <v>2</v>
      </c>
      <c r="E165" s="59">
        <f>'Shipping Invoice'!J169*$N$1</f>
        <v>57.39</v>
      </c>
      <c r="F165" s="59">
        <f t="shared" si="9"/>
        <v>114.78</v>
      </c>
      <c r="G165" s="60">
        <f t="shared" si="7"/>
        <v>57.39</v>
      </c>
      <c r="H165" s="63">
        <f t="shared" si="8"/>
        <v>114.78</v>
      </c>
    </row>
    <row r="166" spans="1:8" s="62" customFormat="1" ht="24">
      <c r="A166" s="56" t="str">
        <f>IF((LEN('Copy paste to Here'!G170))&gt;5,((CONCATENATE('Copy paste to Here'!G170," &amp; ",'Copy paste to Here'!D170,"  &amp;  ",'Copy paste to Here'!E170))),"Empty Cell")</f>
        <v xml:space="preserve">Surgical steel septum pincher with ridged ends and a double O-rings &amp; Pincher Size: Thickness 3mm &amp; width 10mm  &amp;  </v>
      </c>
      <c r="B166" s="57" t="str">
        <f>'Copy paste to Here'!C170</f>
        <v>PCP</v>
      </c>
      <c r="C166" s="57" t="s">
        <v>999</v>
      </c>
      <c r="D166" s="58">
        <f>Invoice!B170</f>
        <v>2</v>
      </c>
      <c r="E166" s="59">
        <f>'Shipping Invoice'!J170*$N$1</f>
        <v>50.39</v>
      </c>
      <c r="F166" s="59">
        <f t="shared" si="9"/>
        <v>100.78</v>
      </c>
      <c r="G166" s="60">
        <f t="shared" si="7"/>
        <v>50.39</v>
      </c>
      <c r="H166" s="63">
        <f t="shared" si="8"/>
        <v>100.78</v>
      </c>
    </row>
    <row r="167" spans="1:8" s="62" customFormat="1">
      <c r="A167" s="56" t="str">
        <f>IF((LEN('Copy paste to Here'!G171))&gt;5,((CONCATENATE('Copy paste to Here'!G171," &amp; ",'Copy paste to Here'!D171,"  &amp;  ",'Copy paste to Here'!E171))),"Empty Cell")</f>
        <v xml:space="preserve">Hematite double flared stone plug &amp; Gauge: 8mm  &amp;  </v>
      </c>
      <c r="B167" s="57" t="str">
        <f>'Copy paste to Here'!C171</f>
        <v>PGSEE</v>
      </c>
      <c r="C167" s="57" t="s">
        <v>1000</v>
      </c>
      <c r="D167" s="58">
        <f>Invoice!B171</f>
        <v>2</v>
      </c>
      <c r="E167" s="59">
        <f>'Shipping Invoice'!J171*$N$1</f>
        <v>45.14</v>
      </c>
      <c r="F167" s="59">
        <f t="shared" si="9"/>
        <v>90.28</v>
      </c>
      <c r="G167" s="60">
        <f t="shared" si="7"/>
        <v>45.14</v>
      </c>
      <c r="H167" s="63">
        <f t="shared" si="8"/>
        <v>90.28</v>
      </c>
    </row>
    <row r="168" spans="1:8" s="62" customFormat="1" ht="25.5">
      <c r="A168" s="56" t="str">
        <f>IF((LEN('Copy paste to Here'!G172))&gt;5,((CONCATENATE('Copy paste to Here'!G172," &amp; ",'Copy paste to Here'!D172,"  &amp;  ",'Copy paste to Here'!E172))),"Empty Cell")</f>
        <v xml:space="preserve">Black Onyx double flared stone plug &amp; Gauge: 16mm  &amp;  </v>
      </c>
      <c r="B168" s="57" t="str">
        <f>'Copy paste to Here'!C172</f>
        <v>PGSHH</v>
      </c>
      <c r="C168" s="57" t="s">
        <v>1001</v>
      </c>
      <c r="D168" s="58">
        <f>Invoice!B172</f>
        <v>2</v>
      </c>
      <c r="E168" s="59">
        <f>'Shipping Invoice'!J172*$N$1</f>
        <v>71.38</v>
      </c>
      <c r="F168" s="59">
        <f t="shared" si="9"/>
        <v>142.76</v>
      </c>
      <c r="G168" s="60">
        <f t="shared" si="7"/>
        <v>71.38</v>
      </c>
      <c r="H168" s="63">
        <f t="shared" si="8"/>
        <v>142.76</v>
      </c>
    </row>
    <row r="169" spans="1:8" s="62" customFormat="1">
      <c r="A169" s="56" t="str">
        <f>IF((LEN('Copy paste to Here'!G173))&gt;5,((CONCATENATE('Copy paste to Here'!G173," &amp; ",'Copy paste to Here'!D173,"  &amp;  ",'Copy paste to Here'!E173))),"Empty Cell")</f>
        <v xml:space="preserve">Snowflake obsidian double flare stone plug &amp; Gauge: 10mm  &amp;  </v>
      </c>
      <c r="B169" s="57" t="str">
        <f>'Copy paste to Here'!C173</f>
        <v>PGSJJ</v>
      </c>
      <c r="C169" s="57" t="s">
        <v>1002</v>
      </c>
      <c r="D169" s="58">
        <f>Invoice!B173</f>
        <v>4</v>
      </c>
      <c r="E169" s="59">
        <f>'Shipping Invoice'!J173*$N$1</f>
        <v>53.89</v>
      </c>
      <c r="F169" s="59">
        <f t="shared" si="9"/>
        <v>215.56</v>
      </c>
      <c r="G169" s="60">
        <f t="shared" si="7"/>
        <v>53.89</v>
      </c>
      <c r="H169" s="63">
        <f t="shared" si="8"/>
        <v>215.56</v>
      </c>
    </row>
    <row r="170" spans="1:8" s="62" customFormat="1">
      <c r="A170" s="56" t="str">
        <f>IF((LEN('Copy paste to Here'!G174))&gt;5,((CONCATENATE('Copy paste to Here'!G174," &amp; ",'Copy paste to Here'!D174,"  &amp;  ",'Copy paste to Here'!E174))),"Empty Cell")</f>
        <v xml:space="preserve">Green Fluorite double flare stone plug &amp; Gauge: 8mm  &amp;  </v>
      </c>
      <c r="B170" s="57" t="str">
        <f>'Copy paste to Here'!C174</f>
        <v>PGSQQ</v>
      </c>
      <c r="C170" s="57" t="s">
        <v>1003</v>
      </c>
      <c r="D170" s="58">
        <f>Invoice!B174</f>
        <v>2</v>
      </c>
      <c r="E170" s="59">
        <f>'Shipping Invoice'!J174*$N$1</f>
        <v>45.14</v>
      </c>
      <c r="F170" s="59">
        <f t="shared" si="9"/>
        <v>90.28</v>
      </c>
      <c r="G170" s="60">
        <f t="shared" si="7"/>
        <v>45.14</v>
      </c>
      <c r="H170" s="63">
        <f t="shared" si="8"/>
        <v>90.28</v>
      </c>
    </row>
    <row r="171" spans="1:8" s="62" customFormat="1" ht="25.5">
      <c r="A171" s="56" t="str">
        <f>IF((LEN('Copy paste to Here'!G175))&gt;5,((CONCATENATE('Copy paste to Here'!G175," &amp; ",'Copy paste to Here'!D175,"  &amp;  ",'Copy paste to Here'!E175))),"Empty Cell")</f>
        <v xml:space="preserve">Green Fluorite double flare stone plug &amp; Gauge: 20mm  &amp;  </v>
      </c>
      <c r="B171" s="57" t="str">
        <f>'Copy paste to Here'!C175</f>
        <v>PGSQQ</v>
      </c>
      <c r="C171" s="57" t="s">
        <v>1004</v>
      </c>
      <c r="D171" s="58">
        <f>Invoice!B175</f>
        <v>2</v>
      </c>
      <c r="E171" s="59">
        <f>'Shipping Invoice'!J175*$N$1</f>
        <v>130.87</v>
      </c>
      <c r="F171" s="59">
        <f t="shared" si="9"/>
        <v>261.74</v>
      </c>
      <c r="G171" s="60">
        <f t="shared" si="7"/>
        <v>130.87</v>
      </c>
      <c r="H171" s="63">
        <f t="shared" si="8"/>
        <v>261.74</v>
      </c>
    </row>
    <row r="172" spans="1:8" s="62" customFormat="1" ht="24">
      <c r="A172" s="56" t="str">
        <f>IF((LEN('Copy paste to Here'!G176))&gt;5,((CONCATENATE('Copy paste to Here'!G176," &amp; ",'Copy paste to Here'!D176,"  &amp;  ",'Copy paste to Here'!E176))),"Empty Cell")</f>
        <v>Black or gold anodized surgical steel screw-fit flesh tunnel with clear star-shaped CZ stone &amp; Gauge: 3mm  &amp;  Color: Black</v>
      </c>
      <c r="B172" s="57" t="str">
        <f>'Copy paste to Here'!C176</f>
        <v>PGTZS</v>
      </c>
      <c r="C172" s="57" t="s">
        <v>1005</v>
      </c>
      <c r="D172" s="58">
        <f>Invoice!B176</f>
        <v>2</v>
      </c>
      <c r="E172" s="59">
        <f>'Shipping Invoice'!J176*$N$1</f>
        <v>87.13</v>
      </c>
      <c r="F172" s="59">
        <f t="shared" si="9"/>
        <v>174.26</v>
      </c>
      <c r="G172" s="60">
        <f t="shared" si="7"/>
        <v>87.13</v>
      </c>
      <c r="H172" s="63">
        <f t="shared" si="8"/>
        <v>174.26</v>
      </c>
    </row>
    <row r="173" spans="1:8" s="62" customFormat="1" ht="24">
      <c r="A173" s="56" t="str">
        <f>IF((LEN('Copy paste to Here'!G177))&gt;5,((CONCATENATE('Copy paste to Here'!G177," &amp; ",'Copy paste to Here'!D177,"  &amp;  ",'Copy paste to Here'!E177))),"Empty Cell")</f>
        <v>Black or gold anodized surgical steel screw-fit flesh tunnel with clear star-shaped CZ stone &amp; Gauge: 4mm  &amp;  Color: Black</v>
      </c>
      <c r="B173" s="57" t="str">
        <f>'Copy paste to Here'!C177</f>
        <v>PGTZS</v>
      </c>
      <c r="C173" s="57" t="s">
        <v>1006</v>
      </c>
      <c r="D173" s="58">
        <f>Invoice!B177</f>
        <v>2</v>
      </c>
      <c r="E173" s="59">
        <f>'Shipping Invoice'!J177*$N$1</f>
        <v>92.38</v>
      </c>
      <c r="F173" s="59">
        <f t="shared" si="9"/>
        <v>184.76</v>
      </c>
      <c r="G173" s="60">
        <f t="shared" si="7"/>
        <v>92.38</v>
      </c>
      <c r="H173" s="63">
        <f t="shared" si="8"/>
        <v>184.76</v>
      </c>
    </row>
    <row r="174" spans="1:8" s="62" customFormat="1" ht="24">
      <c r="A174" s="56" t="str">
        <f>IF((LEN('Copy paste to Here'!G178))&gt;5,((CONCATENATE('Copy paste to Here'!G178," &amp; ",'Copy paste to Here'!D178,"  &amp;  ",'Copy paste to Here'!E178))),"Empty Cell")</f>
        <v xml:space="preserve">Black ebony and teak wood 2-tone double flared plug &amp; Gauge: 5mm  &amp;  </v>
      </c>
      <c r="B174" s="57" t="str">
        <f>'Copy paste to Here'!C178</f>
        <v>PKTO</v>
      </c>
      <c r="C174" s="57" t="s">
        <v>1007</v>
      </c>
      <c r="D174" s="58">
        <f>Invoice!B178</f>
        <v>2</v>
      </c>
      <c r="E174" s="59">
        <f>'Shipping Invoice'!J178*$N$1</f>
        <v>52.14</v>
      </c>
      <c r="F174" s="59">
        <f t="shared" si="9"/>
        <v>104.28</v>
      </c>
      <c r="G174" s="60">
        <f t="shared" si="7"/>
        <v>52.14</v>
      </c>
      <c r="H174" s="63">
        <f t="shared" si="8"/>
        <v>104.28</v>
      </c>
    </row>
    <row r="175" spans="1:8" s="62" customFormat="1" ht="24">
      <c r="A175" s="56" t="str">
        <f>IF((LEN('Copy paste to Here'!G179))&gt;5,((CONCATENATE('Copy paste to Here'!G179," &amp; ",'Copy paste to Here'!D179,"  &amp;  ",'Copy paste to Here'!E179))),"Empty Cell")</f>
        <v xml:space="preserve">Areng wood double flared solid plug with teak wood inlay &amp; Gauge: 5mm  &amp;  </v>
      </c>
      <c r="B175" s="57" t="str">
        <f>'Copy paste to Here'!C179</f>
        <v>PKWT</v>
      </c>
      <c r="C175" s="57" t="s">
        <v>1008</v>
      </c>
      <c r="D175" s="58">
        <f>Invoice!B179</f>
        <v>2</v>
      </c>
      <c r="E175" s="59">
        <f>'Shipping Invoice'!J179*$N$1</f>
        <v>59.14</v>
      </c>
      <c r="F175" s="59">
        <f t="shared" si="9"/>
        <v>118.28</v>
      </c>
      <c r="G175" s="60">
        <f t="shared" si="7"/>
        <v>59.14</v>
      </c>
      <c r="H175" s="63">
        <f t="shared" si="8"/>
        <v>118.28</v>
      </c>
    </row>
    <row r="176" spans="1:8" s="62" customFormat="1" ht="24">
      <c r="A176" s="56" t="str">
        <f>IF((LEN('Copy paste to Here'!G180))&gt;5,((CONCATENATE('Copy paste to Here'!G180," &amp; ",'Copy paste to Here'!D180,"  &amp;  ",'Copy paste to Here'!E180))),"Empty Cell")</f>
        <v xml:space="preserve">Areng wood double flared solid plug with teak wood inlay &amp; Gauge: 6mm  &amp;  </v>
      </c>
      <c r="B176" s="57" t="str">
        <f>'Copy paste to Here'!C180</f>
        <v>PKWT</v>
      </c>
      <c r="C176" s="57" t="s">
        <v>1009</v>
      </c>
      <c r="D176" s="58">
        <f>Invoice!B180</f>
        <v>2</v>
      </c>
      <c r="E176" s="59">
        <f>'Shipping Invoice'!J180*$N$1</f>
        <v>62.64</v>
      </c>
      <c r="F176" s="59">
        <f t="shared" si="9"/>
        <v>125.28</v>
      </c>
      <c r="G176" s="60">
        <f t="shared" si="7"/>
        <v>62.64</v>
      </c>
      <c r="H176" s="63">
        <f t="shared" si="8"/>
        <v>125.28</v>
      </c>
    </row>
    <row r="177" spans="1:8" s="62" customFormat="1">
      <c r="A177" s="56" t="str">
        <f>IF((LEN('Copy paste to Here'!G181))&gt;5,((CONCATENATE('Copy paste to Here'!G181," &amp; ",'Copy paste to Here'!D181,"  &amp;  ",'Copy paste to Here'!E181))),"Empty Cell")</f>
        <v xml:space="preserve">Palm wood double flared plug &amp; Gauge: 3mm  &amp;  </v>
      </c>
      <c r="B177" s="57" t="str">
        <f>'Copy paste to Here'!C181</f>
        <v>PPAW</v>
      </c>
      <c r="C177" s="57" t="s">
        <v>1010</v>
      </c>
      <c r="D177" s="58">
        <f>Invoice!B181</f>
        <v>4</v>
      </c>
      <c r="E177" s="59">
        <f>'Shipping Invoice'!J181*$N$1</f>
        <v>27.64</v>
      </c>
      <c r="F177" s="59">
        <f t="shared" si="9"/>
        <v>110.56</v>
      </c>
      <c r="G177" s="60">
        <f t="shared" si="7"/>
        <v>27.64</v>
      </c>
      <c r="H177" s="63">
        <f t="shared" si="8"/>
        <v>110.56</v>
      </c>
    </row>
    <row r="178" spans="1:8" s="62" customFormat="1">
      <c r="A178" s="56" t="str">
        <f>IF((LEN('Copy paste to Here'!G182))&gt;5,((CONCATENATE('Copy paste to Here'!G182," &amp; ",'Copy paste to Here'!D182,"  &amp;  ",'Copy paste to Here'!E182))),"Empty Cell")</f>
        <v xml:space="preserve">Palm wood double flared plug &amp; Gauge: 6mm  &amp;  </v>
      </c>
      <c r="B178" s="57" t="str">
        <f>'Copy paste to Here'!C182</f>
        <v>PPAW</v>
      </c>
      <c r="C178" s="57" t="s">
        <v>1011</v>
      </c>
      <c r="D178" s="58">
        <f>Invoice!B182</f>
        <v>2</v>
      </c>
      <c r="E178" s="59">
        <f>'Shipping Invoice'!J182*$N$1</f>
        <v>32.89</v>
      </c>
      <c r="F178" s="59">
        <f t="shared" si="9"/>
        <v>65.78</v>
      </c>
      <c r="G178" s="60">
        <f t="shared" si="7"/>
        <v>32.89</v>
      </c>
      <c r="H178" s="63">
        <f t="shared" si="8"/>
        <v>65.78</v>
      </c>
    </row>
    <row r="179" spans="1:8" s="62" customFormat="1" ht="25.5">
      <c r="A179" s="56" t="str">
        <f>IF((LEN('Copy paste to Here'!G183))&gt;5,((CONCATENATE('Copy paste to Here'!G183," &amp; ",'Copy paste to Here'!D183,"  &amp;  ",'Copy paste to Here'!E183))),"Empty Cell")</f>
        <v xml:space="preserve">Sawo wood double flare plug with giant clear SwarovskiⓇ crystal center &amp; Gauge: 14mm  &amp;  </v>
      </c>
      <c r="B179" s="57" t="str">
        <f>'Copy paste to Here'!C183</f>
        <v>PSAGC</v>
      </c>
      <c r="C179" s="57" t="s">
        <v>1012</v>
      </c>
      <c r="D179" s="58">
        <f>Invoice!B183</f>
        <v>2</v>
      </c>
      <c r="E179" s="59">
        <f>'Shipping Invoice'!J183*$N$1</f>
        <v>87.13</v>
      </c>
      <c r="F179" s="59">
        <f t="shared" si="9"/>
        <v>174.26</v>
      </c>
      <c r="G179" s="60">
        <f t="shared" si="7"/>
        <v>87.13</v>
      </c>
      <c r="H179" s="63">
        <f t="shared" si="8"/>
        <v>174.26</v>
      </c>
    </row>
    <row r="180" spans="1:8" s="62" customFormat="1">
      <c r="A180" s="56" t="str">
        <f>IF((LEN('Copy paste to Here'!G184))&gt;5,((CONCATENATE('Copy paste to Here'!G184," &amp; ",'Copy paste to Here'!D184,"  &amp;  ",'Copy paste to Here'!E184))),"Empty Cell")</f>
        <v xml:space="preserve">Coconut wood double flared solid plug &amp; Gauge: 8mm  &amp;  </v>
      </c>
      <c r="B180" s="57" t="str">
        <f>'Copy paste to Here'!C184</f>
        <v>PWB</v>
      </c>
      <c r="C180" s="57" t="s">
        <v>1013</v>
      </c>
      <c r="D180" s="58">
        <f>Invoice!B184</f>
        <v>2</v>
      </c>
      <c r="E180" s="59">
        <f>'Shipping Invoice'!J184*$N$1</f>
        <v>34.64</v>
      </c>
      <c r="F180" s="59">
        <f t="shared" si="9"/>
        <v>69.28</v>
      </c>
      <c r="G180" s="60">
        <f t="shared" si="7"/>
        <v>34.64</v>
      </c>
      <c r="H180" s="63">
        <f t="shared" si="8"/>
        <v>69.28</v>
      </c>
    </row>
    <row r="181" spans="1:8" s="62" customFormat="1">
      <c r="A181" s="56" t="str">
        <f>IF((LEN('Copy paste to Here'!G185))&gt;5,((CONCATENATE('Copy paste to Here'!G185," &amp; ",'Copy paste to Here'!D185,"  &amp;  ",'Copy paste to Here'!E185))),"Empty Cell")</f>
        <v xml:space="preserve">Coconut wood double flared solid plug &amp; Gauge: 12mm  &amp;  </v>
      </c>
      <c r="B181" s="57" t="str">
        <f>'Copy paste to Here'!C185</f>
        <v>PWB</v>
      </c>
      <c r="C181" s="57" t="s">
        <v>1014</v>
      </c>
      <c r="D181" s="58">
        <f>Invoice!B185</f>
        <v>4</v>
      </c>
      <c r="E181" s="59">
        <f>'Shipping Invoice'!J185*$N$1</f>
        <v>38.14</v>
      </c>
      <c r="F181" s="59">
        <f t="shared" si="9"/>
        <v>152.56</v>
      </c>
      <c r="G181" s="60">
        <f t="shared" si="7"/>
        <v>38.14</v>
      </c>
      <c r="H181" s="63">
        <f t="shared" si="8"/>
        <v>152.56</v>
      </c>
    </row>
    <row r="182" spans="1:8" s="62" customFormat="1">
      <c r="A182" s="56" t="str">
        <f>IF((LEN('Copy paste to Here'!G186))&gt;5,((CONCATENATE('Copy paste to Here'!G186," &amp; ",'Copy paste to Here'!D186,"  &amp;  ",'Copy paste to Here'!E186))),"Empty Cell")</f>
        <v xml:space="preserve">Coconut wood double flared solid plug &amp; Gauge: 19mm  &amp;  </v>
      </c>
      <c r="B182" s="57" t="str">
        <f>'Copy paste to Here'!C186</f>
        <v>PWB</v>
      </c>
      <c r="C182" s="57" t="s">
        <v>1015</v>
      </c>
      <c r="D182" s="58">
        <f>Invoice!B186</f>
        <v>2</v>
      </c>
      <c r="E182" s="59">
        <f>'Shipping Invoice'!J186*$N$1</f>
        <v>53.19</v>
      </c>
      <c r="F182" s="59">
        <f t="shared" si="9"/>
        <v>106.38</v>
      </c>
      <c r="G182" s="60">
        <f t="shared" si="7"/>
        <v>53.19</v>
      </c>
      <c r="H182" s="63">
        <f t="shared" si="8"/>
        <v>106.38</v>
      </c>
    </row>
    <row r="183" spans="1:8" s="62" customFormat="1" ht="25.5">
      <c r="A183" s="56" t="str">
        <f>IF((LEN('Copy paste to Here'!G187))&gt;5,((CONCATENATE('Copy paste to Here'!G187," &amp; ",'Copy paste to Here'!D187,"  &amp;  ",'Copy paste to Here'!E187))),"Empty Cell")</f>
        <v xml:space="preserve">Coconut wood double flared solid plug &amp; Gauge: 20mm  &amp;  </v>
      </c>
      <c r="B183" s="57" t="str">
        <f>'Copy paste to Here'!C187</f>
        <v>PWB</v>
      </c>
      <c r="C183" s="57" t="s">
        <v>1016</v>
      </c>
      <c r="D183" s="58">
        <f>Invoice!B187</f>
        <v>2</v>
      </c>
      <c r="E183" s="59">
        <f>'Shipping Invoice'!J187*$N$1</f>
        <v>55.64</v>
      </c>
      <c r="F183" s="59">
        <f t="shared" si="9"/>
        <v>111.28</v>
      </c>
      <c r="G183" s="60">
        <f t="shared" si="7"/>
        <v>55.64</v>
      </c>
      <c r="H183" s="63">
        <f t="shared" si="8"/>
        <v>111.28</v>
      </c>
    </row>
    <row r="184" spans="1:8" s="62" customFormat="1" ht="25.5">
      <c r="A184" s="56" t="str">
        <f>IF((LEN('Copy paste to Here'!G188))&gt;5,((CONCATENATE('Copy paste to Here'!G188," &amp; ",'Copy paste to Here'!D188,"  &amp;  ",'Copy paste to Here'!E188))),"Empty Cell")</f>
        <v xml:space="preserve">Concave double flare solid crocodile and black ebony wood plug in checkers design &amp; Gauge: 16mm  &amp;  </v>
      </c>
      <c r="B184" s="57" t="str">
        <f>'Copy paste to Here'!C188</f>
        <v>PWKY</v>
      </c>
      <c r="C184" s="57" t="s">
        <v>1017</v>
      </c>
      <c r="D184" s="58">
        <f>Invoice!B188</f>
        <v>2</v>
      </c>
      <c r="E184" s="59">
        <f>'Shipping Invoice'!J188*$N$1</f>
        <v>92.38</v>
      </c>
      <c r="F184" s="59">
        <f t="shared" si="9"/>
        <v>184.76</v>
      </c>
      <c r="G184" s="60">
        <f t="shared" si="7"/>
        <v>92.38</v>
      </c>
      <c r="H184" s="63">
        <f t="shared" si="8"/>
        <v>184.76</v>
      </c>
    </row>
    <row r="185" spans="1:8" s="62" customFormat="1">
      <c r="A185" s="56" t="str">
        <f>IF((LEN('Copy paste to Here'!G189))&gt;5,((CONCATENATE('Copy paste to Here'!G189," &amp; ",'Copy paste to Here'!D189,"  &amp;  ",'Copy paste to Here'!E189))),"Empty Cell")</f>
        <v xml:space="preserve">Teak wood double flared solid plug &amp; Gauge: 3mm  &amp;  </v>
      </c>
      <c r="B185" s="57" t="str">
        <f>'Copy paste to Here'!C189</f>
        <v>PWT</v>
      </c>
      <c r="C185" s="57" t="s">
        <v>1018</v>
      </c>
      <c r="D185" s="58">
        <f>Invoice!B189</f>
        <v>4</v>
      </c>
      <c r="E185" s="59">
        <f>'Shipping Invoice'!J189*$N$1</f>
        <v>27.64</v>
      </c>
      <c r="F185" s="59">
        <f t="shared" si="9"/>
        <v>110.56</v>
      </c>
      <c r="G185" s="60">
        <f t="shared" si="7"/>
        <v>27.64</v>
      </c>
      <c r="H185" s="63">
        <f t="shared" si="8"/>
        <v>110.56</v>
      </c>
    </row>
    <row r="186" spans="1:8" s="62" customFormat="1">
      <c r="A186" s="56" t="str">
        <f>IF((LEN('Copy paste to Here'!G190))&gt;5,((CONCATENATE('Copy paste to Here'!G190," &amp; ",'Copy paste to Here'!D190,"  &amp;  ",'Copy paste to Here'!E190))),"Empty Cell")</f>
        <v xml:space="preserve">Teak wood double flared solid plug &amp; Gauge: 12mm  &amp;  </v>
      </c>
      <c r="B186" s="57" t="str">
        <f>'Copy paste to Here'!C190</f>
        <v>PWT</v>
      </c>
      <c r="C186" s="57" t="s">
        <v>1019</v>
      </c>
      <c r="D186" s="58">
        <f>Invoice!B190</f>
        <v>2</v>
      </c>
      <c r="E186" s="59">
        <f>'Shipping Invoice'!J190*$N$1</f>
        <v>38.14</v>
      </c>
      <c r="F186" s="59">
        <f t="shared" si="9"/>
        <v>76.28</v>
      </c>
      <c r="G186" s="60">
        <f t="shared" si="7"/>
        <v>38.14</v>
      </c>
      <c r="H186" s="63">
        <f t="shared" si="8"/>
        <v>76.28</v>
      </c>
    </row>
    <row r="187" spans="1:8" s="62" customFormat="1" ht="24">
      <c r="A187" s="56" t="str">
        <f>IF((LEN('Copy paste to Here'!G191))&gt;5,((CONCATENATE('Copy paste to Here'!G191," &amp; ",'Copy paste to Here'!D191,"  &amp;  ",'Copy paste to Here'!E191))),"Empty Cell")</f>
        <v xml:space="preserve">Teak wood solid plug with double rubber O-rings &amp; Gauge: 2.5mm  &amp;  </v>
      </c>
      <c r="B187" s="57" t="str">
        <f>'Copy paste to Here'!C191</f>
        <v>PWTR</v>
      </c>
      <c r="C187" s="57" t="s">
        <v>1020</v>
      </c>
      <c r="D187" s="58">
        <f>Invoice!B191</f>
        <v>2</v>
      </c>
      <c r="E187" s="59">
        <f>'Shipping Invoice'!J191*$N$1</f>
        <v>24.14</v>
      </c>
      <c r="F187" s="59">
        <f t="shared" si="9"/>
        <v>48.28</v>
      </c>
      <c r="G187" s="60">
        <f t="shared" si="7"/>
        <v>24.14</v>
      </c>
      <c r="H187" s="63">
        <f t="shared" si="8"/>
        <v>48.28</v>
      </c>
    </row>
    <row r="188" spans="1:8" s="62" customFormat="1">
      <c r="A188" s="56" t="str">
        <f>IF((LEN('Copy paste to Here'!G192))&gt;5,((CONCATENATE('Copy paste to Here'!G192," &amp; ",'Copy paste to Here'!D192,"  &amp;  ",'Copy paste to Here'!E192))),"Empty Cell")</f>
        <v xml:space="preserve">Crocodile wood double flared solid plug &amp; Gauge: 12mm  &amp;  </v>
      </c>
      <c r="B188" s="57" t="str">
        <f>'Copy paste to Here'!C192</f>
        <v>PWY</v>
      </c>
      <c r="C188" s="57" t="s">
        <v>1021</v>
      </c>
      <c r="D188" s="58">
        <f>Invoice!B192</f>
        <v>2</v>
      </c>
      <c r="E188" s="59">
        <f>'Shipping Invoice'!J192*$N$1</f>
        <v>38.14</v>
      </c>
      <c r="F188" s="59">
        <f t="shared" si="9"/>
        <v>76.28</v>
      </c>
      <c r="G188" s="60">
        <f t="shared" si="7"/>
        <v>38.14</v>
      </c>
      <c r="H188" s="63">
        <f t="shared" si="8"/>
        <v>76.28</v>
      </c>
    </row>
    <row r="189" spans="1:8" s="62" customFormat="1">
      <c r="A189" s="56" t="str">
        <f>IF((LEN('Copy paste to Here'!G193))&gt;5,((CONCATENATE('Copy paste to Here'!G193," &amp; ",'Copy paste to Here'!D193,"  &amp;  ",'Copy paste to Here'!E193))),"Empty Cell")</f>
        <v xml:space="preserve">Crocodile wood double flared solid plug &amp; Gauge: 16mm  &amp;  </v>
      </c>
      <c r="B189" s="57" t="str">
        <f>'Copy paste to Here'!C193</f>
        <v>PWY</v>
      </c>
      <c r="C189" s="57" t="s">
        <v>1022</v>
      </c>
      <c r="D189" s="58">
        <f>Invoice!B193</f>
        <v>2</v>
      </c>
      <c r="E189" s="59">
        <f>'Shipping Invoice'!J193*$N$1</f>
        <v>45.14</v>
      </c>
      <c r="F189" s="59">
        <f t="shared" si="9"/>
        <v>90.28</v>
      </c>
      <c r="G189" s="60">
        <f t="shared" si="7"/>
        <v>45.14</v>
      </c>
      <c r="H189" s="63">
        <f t="shared" si="8"/>
        <v>90.28</v>
      </c>
    </row>
    <row r="190" spans="1:8" s="62" customFormat="1" ht="25.5">
      <c r="A190" s="56" t="str">
        <f>IF((LEN('Copy paste to Here'!G194))&gt;5,((CONCATENATE('Copy paste to Here'!G194," &amp; ",'Copy paste to Here'!D194,"  &amp;  ",'Copy paste to Here'!E194))),"Empty Cell")</f>
        <v xml:space="preserve">Crocodile wood double flared solid plug &amp; Gauge: 20mm  &amp;  </v>
      </c>
      <c r="B190" s="57" t="str">
        <f>'Copy paste to Here'!C194</f>
        <v>PWY</v>
      </c>
      <c r="C190" s="57" t="s">
        <v>1023</v>
      </c>
      <c r="D190" s="58">
        <f>Invoice!B194</f>
        <v>2</v>
      </c>
      <c r="E190" s="59">
        <f>'Shipping Invoice'!J194*$N$1</f>
        <v>55.64</v>
      </c>
      <c r="F190" s="59">
        <f t="shared" si="9"/>
        <v>111.28</v>
      </c>
      <c r="G190" s="60">
        <f t="shared" si="7"/>
        <v>55.64</v>
      </c>
      <c r="H190" s="63">
        <f t="shared" si="8"/>
        <v>111.28</v>
      </c>
    </row>
    <row r="191" spans="1:8" s="62" customFormat="1" ht="24">
      <c r="A191" s="56" t="str">
        <f>IF((LEN('Copy paste to Here'!G195))&gt;5,((CONCATENATE('Copy paste to Here'!G195," &amp; ",'Copy paste to Here'!D195,"  &amp;  ",'Copy paste to Here'!E195))),"Empty Cell")</f>
        <v xml:space="preserve">Crocodile wood double flared plug with black star on the front &amp; Gauge: 10mm  &amp;  </v>
      </c>
      <c r="B191" s="57" t="str">
        <f>'Copy paste to Here'!C195</f>
        <v>PYSR</v>
      </c>
      <c r="C191" s="57" t="s">
        <v>1024</v>
      </c>
      <c r="D191" s="58">
        <f>Invoice!B195</f>
        <v>2</v>
      </c>
      <c r="E191" s="59">
        <f>'Shipping Invoice'!J195*$N$1</f>
        <v>68.239999999999995</v>
      </c>
      <c r="F191" s="59">
        <f t="shared" si="9"/>
        <v>136.47999999999999</v>
      </c>
      <c r="G191" s="60">
        <f t="shared" si="7"/>
        <v>68.239999999999995</v>
      </c>
      <c r="H191" s="63">
        <f t="shared" si="8"/>
        <v>136.47999999999999</v>
      </c>
    </row>
    <row r="192" spans="1:8" s="62" customFormat="1" ht="24">
      <c r="A192" s="56" t="str">
        <f>IF((LEN('Copy paste to Here'!G196))&gt;5,((CONCATENATE('Copy paste to Here'!G196," &amp; ",'Copy paste to Here'!D196,"  &amp;  ",'Copy paste to Here'!E196))),"Empty Cell")</f>
        <v>Anodized surgical steel screw-fit flesh tunnel with rounded edges &amp; Gauge: 3mm  &amp;  Color: Black anodized</v>
      </c>
      <c r="B192" s="57" t="str">
        <f>'Copy paste to Here'!C196</f>
        <v>RFTPG</v>
      </c>
      <c r="C192" s="57" t="s">
        <v>1025</v>
      </c>
      <c r="D192" s="58">
        <f>Invoice!B196</f>
        <v>2</v>
      </c>
      <c r="E192" s="59">
        <f>'Shipping Invoice'!J196*$N$1</f>
        <v>87.13</v>
      </c>
      <c r="F192" s="59">
        <f t="shared" si="9"/>
        <v>174.26</v>
      </c>
      <c r="G192" s="60">
        <f t="shared" si="7"/>
        <v>87.13</v>
      </c>
      <c r="H192" s="63">
        <f t="shared" si="8"/>
        <v>174.26</v>
      </c>
    </row>
    <row r="193" spans="1:8" s="62" customFormat="1" ht="24">
      <c r="A193" s="56" t="str">
        <f>IF((LEN('Copy paste to Here'!G197))&gt;5,((CONCATENATE('Copy paste to Here'!G197," &amp; ",'Copy paste to Here'!D197,"  &amp;  ",'Copy paste to Here'!E197))),"Empty Cell")</f>
        <v>Anodized surgical steel screw-fit flesh tunnel with rounded edges &amp; Gauge: 25mm  &amp;  Color: Black anodized</v>
      </c>
      <c r="B193" s="57" t="str">
        <f>'Copy paste to Here'!C197</f>
        <v>RFTPG</v>
      </c>
      <c r="C193" s="57" t="s">
        <v>1026</v>
      </c>
      <c r="D193" s="58">
        <f>Invoice!B197</f>
        <v>2</v>
      </c>
      <c r="E193" s="59">
        <f>'Shipping Invoice'!J197*$N$1</f>
        <v>218.35</v>
      </c>
      <c r="F193" s="59">
        <f t="shared" si="9"/>
        <v>436.7</v>
      </c>
      <c r="G193" s="60">
        <f t="shared" si="7"/>
        <v>218.35</v>
      </c>
      <c r="H193" s="63">
        <f t="shared" si="8"/>
        <v>436.7</v>
      </c>
    </row>
    <row r="194" spans="1:8" s="62" customFormat="1" ht="24">
      <c r="A194" s="56" t="str">
        <f>IF((LEN('Copy paste to Here'!G198))&gt;5,((CONCATENATE('Copy paste to Here'!G198," &amp; ",'Copy paste to Here'!D198,"  &amp;  ",'Copy paste to Here'!E198))),"Empty Cell")</f>
        <v>Silicone double flared solid plug retainer &amp; Gauge: 14mm  &amp;  Color: # 4 in picture</v>
      </c>
      <c r="B194" s="57" t="str">
        <f>'Copy paste to Here'!C198</f>
        <v>SIPG</v>
      </c>
      <c r="C194" s="57" t="s">
        <v>1027</v>
      </c>
      <c r="D194" s="58">
        <f>Invoice!B198</f>
        <v>4</v>
      </c>
      <c r="E194" s="59">
        <f>'Shipping Invoice'!J198*$N$1</f>
        <v>22.75</v>
      </c>
      <c r="F194" s="59">
        <f t="shared" si="9"/>
        <v>91</v>
      </c>
      <c r="G194" s="60">
        <f t="shared" si="7"/>
        <v>22.75</v>
      </c>
      <c r="H194" s="63">
        <f t="shared" si="8"/>
        <v>91</v>
      </c>
    </row>
    <row r="195" spans="1:8" s="62" customFormat="1" ht="24">
      <c r="A195" s="56" t="str">
        <f>IF((LEN('Copy paste to Here'!G199))&gt;5,((CONCATENATE('Copy paste to Here'!G199," &amp; ",'Copy paste to Here'!D199,"  &amp;  ",'Copy paste to Here'!E199))),"Empty Cell")</f>
        <v>Silicone double flared solid plug retainer &amp; Gauge: 19mm  &amp;  Color: # 1 in picture</v>
      </c>
      <c r="B195" s="57" t="str">
        <f>'Copy paste to Here'!C199</f>
        <v>SIPG</v>
      </c>
      <c r="C195" s="57" t="s">
        <v>1028</v>
      </c>
      <c r="D195" s="58">
        <f>Invoice!B199</f>
        <v>2</v>
      </c>
      <c r="E195" s="59">
        <f>'Shipping Invoice'!J199*$N$1</f>
        <v>26.94</v>
      </c>
      <c r="F195" s="59">
        <f t="shared" si="9"/>
        <v>53.88</v>
      </c>
      <c r="G195" s="60">
        <f t="shared" si="7"/>
        <v>26.94</v>
      </c>
      <c r="H195" s="63">
        <f t="shared" si="8"/>
        <v>53.88</v>
      </c>
    </row>
    <row r="196" spans="1:8" s="62" customFormat="1" ht="24">
      <c r="A196" s="56" t="str">
        <f>IF((LEN('Copy paste to Here'!G200))&gt;5,((CONCATENATE('Copy paste to Here'!G200," &amp; ",'Copy paste to Here'!D200,"  &amp;  ",'Copy paste to Here'!E200))),"Empty Cell")</f>
        <v>Silicone double flared solid plug retainer &amp; Gauge: 19mm  &amp;  Color: # 2 in picture</v>
      </c>
      <c r="B196" s="57" t="str">
        <f>'Copy paste to Here'!C200</f>
        <v>SIPG</v>
      </c>
      <c r="C196" s="57" t="s">
        <v>1028</v>
      </c>
      <c r="D196" s="58">
        <f>Invoice!B200</f>
        <v>2</v>
      </c>
      <c r="E196" s="59">
        <f>'Shipping Invoice'!J200*$N$1</f>
        <v>26.94</v>
      </c>
      <c r="F196" s="59">
        <f t="shared" si="9"/>
        <v>53.88</v>
      </c>
      <c r="G196" s="60">
        <f t="shared" si="7"/>
        <v>26.94</v>
      </c>
      <c r="H196" s="63">
        <f t="shared" si="8"/>
        <v>53.88</v>
      </c>
    </row>
    <row r="197" spans="1:8" s="62" customFormat="1" ht="25.5">
      <c r="A197" s="56" t="str">
        <f>IF((LEN('Copy paste to Here'!G201))&gt;5,((CONCATENATE('Copy paste to Here'!G201," &amp; ",'Copy paste to Here'!D201,"  &amp;  ",'Copy paste to Here'!E201))),"Empty Cell")</f>
        <v>Silicone double flared solid plug retainer &amp; Gauge: 20mm  &amp;  Color: # 1 in picture</v>
      </c>
      <c r="B197" s="57" t="str">
        <f>'Copy paste to Here'!C201</f>
        <v>SIPG</v>
      </c>
      <c r="C197" s="57" t="s">
        <v>1029</v>
      </c>
      <c r="D197" s="58">
        <f>Invoice!B201</f>
        <v>2</v>
      </c>
      <c r="E197" s="59">
        <f>'Shipping Invoice'!J201*$N$1</f>
        <v>27.99</v>
      </c>
      <c r="F197" s="59">
        <f t="shared" si="9"/>
        <v>55.98</v>
      </c>
      <c r="G197" s="60">
        <f t="shared" si="7"/>
        <v>27.99</v>
      </c>
      <c r="H197" s="63">
        <f t="shared" si="8"/>
        <v>55.98</v>
      </c>
    </row>
    <row r="198" spans="1:8" s="62" customFormat="1" ht="25.5">
      <c r="A198" s="56" t="str">
        <f>IF((LEN('Copy paste to Here'!G202))&gt;5,((CONCATENATE('Copy paste to Here'!G202," &amp; ",'Copy paste to Here'!D202,"  &amp;  ",'Copy paste to Here'!E202))),"Empty Cell")</f>
        <v>Silicone double flared solid plug retainer &amp; Gauge: 20mm  &amp;  Color: # 2 in picture</v>
      </c>
      <c r="B198" s="57" t="str">
        <f>'Copy paste to Here'!C202</f>
        <v>SIPG</v>
      </c>
      <c r="C198" s="57" t="s">
        <v>1029</v>
      </c>
      <c r="D198" s="58">
        <f>Invoice!B202</f>
        <v>2</v>
      </c>
      <c r="E198" s="59">
        <f>'Shipping Invoice'!J202*$N$1</f>
        <v>27.99</v>
      </c>
      <c r="F198" s="59">
        <f t="shared" si="9"/>
        <v>55.98</v>
      </c>
      <c r="G198" s="60">
        <f t="shared" si="7"/>
        <v>27.99</v>
      </c>
      <c r="H198" s="63">
        <f t="shared" si="8"/>
        <v>55.98</v>
      </c>
    </row>
    <row r="199" spans="1:8" s="62" customFormat="1" ht="24">
      <c r="A199" s="56" t="str">
        <f>IF((LEN('Copy paste to Here'!G203))&gt;5,((CONCATENATE('Copy paste to Here'!G203," &amp; ",'Copy paste to Here'!D203,"  &amp;  ",'Copy paste to Here'!E203))),"Empty Cell")</f>
        <v>Silicone Ultra Thin double flared flesh tunnel &amp; Gauge: 3mm  &amp;  Color: Black</v>
      </c>
      <c r="B199" s="57" t="str">
        <f>'Copy paste to Here'!C203</f>
        <v>SIUT</v>
      </c>
      <c r="C199" s="57" t="s">
        <v>1030</v>
      </c>
      <c r="D199" s="58">
        <f>Invoice!B203</f>
        <v>42</v>
      </c>
      <c r="E199" s="59">
        <f>'Shipping Invoice'!J203*$N$1</f>
        <v>13.3</v>
      </c>
      <c r="F199" s="59">
        <f t="shared" si="9"/>
        <v>558.6</v>
      </c>
      <c r="G199" s="60">
        <f t="shared" si="7"/>
        <v>13.3</v>
      </c>
      <c r="H199" s="63">
        <f t="shared" si="8"/>
        <v>558.6</v>
      </c>
    </row>
    <row r="200" spans="1:8" s="62" customFormat="1" ht="24">
      <c r="A200" s="56" t="str">
        <f>IF((LEN('Copy paste to Here'!G204))&gt;5,((CONCATENATE('Copy paste to Here'!G204," &amp; ",'Copy paste to Here'!D204,"  &amp;  ",'Copy paste to Here'!E204))),"Empty Cell")</f>
        <v>Silicone Ultra Thin double flared flesh tunnel &amp; Gauge: 4mm  &amp;  Color: Black</v>
      </c>
      <c r="B200" s="57" t="str">
        <f>'Copy paste to Here'!C204</f>
        <v>SIUT</v>
      </c>
      <c r="C200" s="57" t="s">
        <v>1031</v>
      </c>
      <c r="D200" s="58">
        <f>Invoice!B204</f>
        <v>2</v>
      </c>
      <c r="E200" s="59">
        <f>'Shipping Invoice'!J204*$N$1</f>
        <v>14.7</v>
      </c>
      <c r="F200" s="59">
        <f t="shared" si="9"/>
        <v>29.4</v>
      </c>
      <c r="G200" s="60">
        <f t="shared" si="7"/>
        <v>14.7</v>
      </c>
      <c r="H200" s="63">
        <f t="shared" si="8"/>
        <v>29.4</v>
      </c>
    </row>
    <row r="201" spans="1:8" s="62" customFormat="1" ht="24">
      <c r="A201" s="56" t="str">
        <f>IF((LEN('Copy paste to Here'!G205))&gt;5,((CONCATENATE('Copy paste to Here'!G205," &amp; ",'Copy paste to Here'!D205,"  &amp;  ",'Copy paste to Here'!E205))),"Empty Cell")</f>
        <v>Silicone Ultra Thin double flared flesh tunnel &amp; Gauge: 4mm  &amp;  Color: White</v>
      </c>
      <c r="B201" s="57" t="str">
        <f>'Copy paste to Here'!C205</f>
        <v>SIUT</v>
      </c>
      <c r="C201" s="57" t="s">
        <v>1031</v>
      </c>
      <c r="D201" s="58">
        <f>Invoice!B205</f>
        <v>2</v>
      </c>
      <c r="E201" s="59">
        <f>'Shipping Invoice'!J205*$N$1</f>
        <v>14.7</v>
      </c>
      <c r="F201" s="59">
        <f t="shared" si="9"/>
        <v>29.4</v>
      </c>
      <c r="G201" s="60">
        <f t="shared" si="7"/>
        <v>14.7</v>
      </c>
      <c r="H201" s="63">
        <f t="shared" si="8"/>
        <v>29.4</v>
      </c>
    </row>
    <row r="202" spans="1:8" s="62" customFormat="1" ht="24">
      <c r="A202" s="56" t="str">
        <f>IF((LEN('Copy paste to Here'!G206))&gt;5,((CONCATENATE('Copy paste to Here'!G206," &amp; ",'Copy paste to Here'!D206,"  &amp;  ",'Copy paste to Here'!E206))),"Empty Cell")</f>
        <v>Silicone Ultra Thin double flared flesh tunnel &amp; Gauge: 5mm  &amp;  Color: Black</v>
      </c>
      <c r="B202" s="57" t="str">
        <f>'Copy paste to Here'!C206</f>
        <v>SIUT</v>
      </c>
      <c r="C202" s="57" t="s">
        <v>1032</v>
      </c>
      <c r="D202" s="58">
        <f>Invoice!B206</f>
        <v>18</v>
      </c>
      <c r="E202" s="59">
        <f>'Shipping Invoice'!J206*$N$1</f>
        <v>15.4</v>
      </c>
      <c r="F202" s="59">
        <f t="shared" si="9"/>
        <v>277.2</v>
      </c>
      <c r="G202" s="60">
        <f t="shared" si="7"/>
        <v>15.4</v>
      </c>
      <c r="H202" s="63">
        <f t="shared" si="8"/>
        <v>277.2</v>
      </c>
    </row>
    <row r="203" spans="1:8" s="62" customFormat="1" ht="24">
      <c r="A203" s="56" t="str">
        <f>IF((LEN('Copy paste to Here'!G207))&gt;5,((CONCATENATE('Copy paste to Here'!G207," &amp; ",'Copy paste to Here'!D207,"  &amp;  ",'Copy paste to Here'!E207))),"Empty Cell")</f>
        <v>Silicone Ultra Thin double flared flesh tunnel &amp; Gauge: 5mm  &amp;  Color: White</v>
      </c>
      <c r="B203" s="57" t="str">
        <f>'Copy paste to Here'!C207</f>
        <v>SIUT</v>
      </c>
      <c r="C203" s="57" t="s">
        <v>1032</v>
      </c>
      <c r="D203" s="58">
        <f>Invoice!B207</f>
        <v>2</v>
      </c>
      <c r="E203" s="59">
        <f>'Shipping Invoice'!J207*$N$1</f>
        <v>15.4</v>
      </c>
      <c r="F203" s="59">
        <f t="shared" si="9"/>
        <v>30.8</v>
      </c>
      <c r="G203" s="60">
        <f t="shared" si="7"/>
        <v>15.4</v>
      </c>
      <c r="H203" s="63">
        <f t="shared" si="8"/>
        <v>30.8</v>
      </c>
    </row>
    <row r="204" spans="1:8" s="62" customFormat="1" ht="24">
      <c r="A204" s="56" t="str">
        <f>IF((LEN('Copy paste to Here'!G208))&gt;5,((CONCATENATE('Copy paste to Here'!G208," &amp; ",'Copy paste to Here'!D208,"  &amp;  ",'Copy paste to Here'!E208))),"Empty Cell")</f>
        <v>Silicone Ultra Thin double flared flesh tunnel &amp; Gauge: 5mm  &amp;  Color: Clear</v>
      </c>
      <c r="B204" s="57" t="str">
        <f>'Copy paste to Here'!C208</f>
        <v>SIUT</v>
      </c>
      <c r="C204" s="57" t="s">
        <v>1032</v>
      </c>
      <c r="D204" s="58">
        <f>Invoice!B208</f>
        <v>4</v>
      </c>
      <c r="E204" s="59">
        <f>'Shipping Invoice'!J208*$N$1</f>
        <v>15.4</v>
      </c>
      <c r="F204" s="59">
        <f t="shared" si="9"/>
        <v>61.6</v>
      </c>
      <c r="G204" s="60">
        <f t="shared" si="7"/>
        <v>15.4</v>
      </c>
      <c r="H204" s="63">
        <f t="shared" si="8"/>
        <v>61.6</v>
      </c>
    </row>
    <row r="205" spans="1:8" s="62" customFormat="1" ht="24">
      <c r="A205" s="56" t="str">
        <f>IF((LEN('Copy paste to Here'!G209))&gt;5,((CONCATENATE('Copy paste to Here'!G209," &amp; ",'Copy paste to Here'!D209,"  &amp;  ",'Copy paste to Here'!E209))),"Empty Cell")</f>
        <v>Silicone Ultra Thin double flared flesh tunnel &amp; Gauge: 5mm  &amp;  Color: Blue</v>
      </c>
      <c r="B205" s="57" t="str">
        <f>'Copy paste to Here'!C209</f>
        <v>SIUT</v>
      </c>
      <c r="C205" s="57" t="s">
        <v>1032</v>
      </c>
      <c r="D205" s="58">
        <f>Invoice!B209</f>
        <v>4</v>
      </c>
      <c r="E205" s="59">
        <f>'Shipping Invoice'!J209*$N$1</f>
        <v>15.4</v>
      </c>
      <c r="F205" s="59">
        <f t="shared" si="9"/>
        <v>61.6</v>
      </c>
      <c r="G205" s="60">
        <f t="shared" si="7"/>
        <v>15.4</v>
      </c>
      <c r="H205" s="63">
        <f t="shared" si="8"/>
        <v>61.6</v>
      </c>
    </row>
    <row r="206" spans="1:8" s="62" customFormat="1" ht="24">
      <c r="A206" s="56" t="str">
        <f>IF((LEN('Copy paste to Here'!G210))&gt;5,((CONCATENATE('Copy paste to Here'!G210," &amp; ",'Copy paste to Here'!D210,"  &amp;  ",'Copy paste to Here'!E210))),"Empty Cell")</f>
        <v>Silicone Ultra Thin double flared flesh tunnel &amp; Gauge: 5mm  &amp;  Color: Pink</v>
      </c>
      <c r="B206" s="57" t="str">
        <f>'Copy paste to Here'!C210</f>
        <v>SIUT</v>
      </c>
      <c r="C206" s="57" t="s">
        <v>1032</v>
      </c>
      <c r="D206" s="58">
        <f>Invoice!B210</f>
        <v>6</v>
      </c>
      <c r="E206" s="59">
        <f>'Shipping Invoice'!J210*$N$1</f>
        <v>15.4</v>
      </c>
      <c r="F206" s="59">
        <f t="shared" si="9"/>
        <v>92.4</v>
      </c>
      <c r="G206" s="60">
        <f t="shared" si="7"/>
        <v>15.4</v>
      </c>
      <c r="H206" s="63">
        <f t="shared" si="8"/>
        <v>92.4</v>
      </c>
    </row>
    <row r="207" spans="1:8" s="62" customFormat="1" ht="24">
      <c r="A207" s="56" t="str">
        <f>IF((LEN('Copy paste to Here'!G211))&gt;5,((CONCATENATE('Copy paste to Here'!G211," &amp; ",'Copy paste to Here'!D211,"  &amp;  ",'Copy paste to Here'!E211))),"Empty Cell")</f>
        <v>Silicone Ultra Thin double flared flesh tunnel &amp; Gauge: 6mm  &amp;  Color: Black</v>
      </c>
      <c r="B207" s="57" t="str">
        <f>'Copy paste to Here'!C211</f>
        <v>SIUT</v>
      </c>
      <c r="C207" s="57" t="s">
        <v>1033</v>
      </c>
      <c r="D207" s="58">
        <f>Invoice!B211</f>
        <v>44</v>
      </c>
      <c r="E207" s="59">
        <f>'Shipping Invoice'!J211*$N$1</f>
        <v>16.100000000000001</v>
      </c>
      <c r="F207" s="59">
        <f t="shared" si="9"/>
        <v>708.40000000000009</v>
      </c>
      <c r="G207" s="60">
        <f t="shared" si="7"/>
        <v>16.100000000000001</v>
      </c>
      <c r="H207" s="63">
        <f t="shared" si="8"/>
        <v>708.40000000000009</v>
      </c>
    </row>
    <row r="208" spans="1:8" s="62" customFormat="1" ht="24">
      <c r="A208" s="56" t="str">
        <f>IF((LEN('Copy paste to Here'!G212))&gt;5,((CONCATENATE('Copy paste to Here'!G212," &amp; ",'Copy paste to Here'!D212,"  &amp;  ",'Copy paste to Here'!E212))),"Empty Cell")</f>
        <v>Silicone Ultra Thin double flared flesh tunnel &amp; Gauge: 6mm  &amp;  Color: White</v>
      </c>
      <c r="B208" s="57" t="str">
        <f>'Copy paste to Here'!C212</f>
        <v>SIUT</v>
      </c>
      <c r="C208" s="57" t="s">
        <v>1033</v>
      </c>
      <c r="D208" s="58">
        <f>Invoice!B212</f>
        <v>4</v>
      </c>
      <c r="E208" s="59">
        <f>'Shipping Invoice'!J212*$N$1</f>
        <v>16.100000000000001</v>
      </c>
      <c r="F208" s="59">
        <f t="shared" si="9"/>
        <v>64.400000000000006</v>
      </c>
      <c r="G208" s="60">
        <f t="shared" si="7"/>
        <v>16.100000000000001</v>
      </c>
      <c r="H208" s="63">
        <f t="shared" si="8"/>
        <v>64.400000000000006</v>
      </c>
    </row>
    <row r="209" spans="1:8" s="62" customFormat="1" ht="24">
      <c r="A209" s="56" t="str">
        <f>IF((LEN('Copy paste to Here'!G213))&gt;5,((CONCATENATE('Copy paste to Here'!G213," &amp; ",'Copy paste to Here'!D213,"  &amp;  ",'Copy paste to Here'!E213))),"Empty Cell")</f>
        <v>Silicone Ultra Thin double flared flesh tunnel &amp; Gauge: 6mm  &amp;  Color: Clear</v>
      </c>
      <c r="B209" s="57" t="str">
        <f>'Copy paste to Here'!C213</f>
        <v>SIUT</v>
      </c>
      <c r="C209" s="57" t="s">
        <v>1033</v>
      </c>
      <c r="D209" s="58">
        <f>Invoice!B213</f>
        <v>18</v>
      </c>
      <c r="E209" s="59">
        <f>'Shipping Invoice'!J213*$N$1</f>
        <v>16.100000000000001</v>
      </c>
      <c r="F209" s="59">
        <f t="shared" si="9"/>
        <v>289.8</v>
      </c>
      <c r="G209" s="60">
        <f t="shared" si="7"/>
        <v>16.100000000000001</v>
      </c>
      <c r="H209" s="63">
        <f t="shared" si="8"/>
        <v>289.8</v>
      </c>
    </row>
    <row r="210" spans="1:8" s="62" customFormat="1" ht="24">
      <c r="A210" s="56" t="str">
        <f>IF((LEN('Copy paste to Here'!G214))&gt;5,((CONCATENATE('Copy paste to Here'!G214," &amp; ",'Copy paste to Here'!D214,"  &amp;  ",'Copy paste to Here'!E214))),"Empty Cell")</f>
        <v>Silicone Ultra Thin double flared flesh tunnel &amp; Gauge: 6mm  &amp;  Color: Pink</v>
      </c>
      <c r="B210" s="57" t="str">
        <f>'Copy paste to Here'!C214</f>
        <v>SIUT</v>
      </c>
      <c r="C210" s="57" t="s">
        <v>1033</v>
      </c>
      <c r="D210" s="58">
        <f>Invoice!B214</f>
        <v>2</v>
      </c>
      <c r="E210" s="59">
        <f>'Shipping Invoice'!J214*$N$1</f>
        <v>16.100000000000001</v>
      </c>
      <c r="F210" s="59">
        <f t="shared" si="9"/>
        <v>32.200000000000003</v>
      </c>
      <c r="G210" s="60">
        <f t="shared" si="7"/>
        <v>16.100000000000001</v>
      </c>
      <c r="H210" s="63">
        <f t="shared" si="8"/>
        <v>32.200000000000003</v>
      </c>
    </row>
    <row r="211" spans="1:8" s="62" customFormat="1" ht="24">
      <c r="A211" s="56" t="str">
        <f>IF((LEN('Copy paste to Here'!G215))&gt;5,((CONCATENATE('Copy paste to Here'!G215," &amp; ",'Copy paste to Here'!D215,"  &amp;  ",'Copy paste to Here'!E215))),"Empty Cell")</f>
        <v>Silicone Ultra Thin double flared flesh tunnel &amp; Gauge: 6mm  &amp;  Color: Red</v>
      </c>
      <c r="B211" s="57" t="str">
        <f>'Copy paste to Here'!C215</f>
        <v>SIUT</v>
      </c>
      <c r="C211" s="57" t="s">
        <v>1033</v>
      </c>
      <c r="D211" s="58">
        <f>Invoice!B215</f>
        <v>4</v>
      </c>
      <c r="E211" s="59">
        <f>'Shipping Invoice'!J215*$N$1</f>
        <v>16.100000000000001</v>
      </c>
      <c r="F211" s="59">
        <f t="shared" ref="F211:F274" si="10">D211*E211</f>
        <v>64.400000000000006</v>
      </c>
      <c r="G211" s="60">
        <f t="shared" ref="G211:G274" si="11">E211*$E$14</f>
        <v>16.100000000000001</v>
      </c>
      <c r="H211" s="63">
        <f t="shared" ref="H211:H274" si="12">D211*G211</f>
        <v>64.400000000000006</v>
      </c>
    </row>
    <row r="212" spans="1:8" s="62" customFormat="1" ht="24">
      <c r="A212" s="56" t="str">
        <f>IF((LEN('Copy paste to Here'!G216))&gt;5,((CONCATENATE('Copy paste to Here'!G216," &amp; ",'Copy paste to Here'!D216,"  &amp;  ",'Copy paste to Here'!E216))),"Empty Cell")</f>
        <v>Silicone Ultra Thin double flared flesh tunnel &amp; Gauge: 8mm  &amp;  Color: Black</v>
      </c>
      <c r="B212" s="57" t="str">
        <f>'Copy paste to Here'!C216</f>
        <v>SIUT</v>
      </c>
      <c r="C212" s="57" t="s">
        <v>1034</v>
      </c>
      <c r="D212" s="58">
        <f>Invoice!B216</f>
        <v>54</v>
      </c>
      <c r="E212" s="59">
        <f>'Shipping Invoice'!J216*$N$1</f>
        <v>16.8</v>
      </c>
      <c r="F212" s="59">
        <f t="shared" si="10"/>
        <v>907.2</v>
      </c>
      <c r="G212" s="60">
        <f t="shared" si="11"/>
        <v>16.8</v>
      </c>
      <c r="H212" s="63">
        <f t="shared" si="12"/>
        <v>907.2</v>
      </c>
    </row>
    <row r="213" spans="1:8" s="62" customFormat="1" ht="24">
      <c r="A213" s="56" t="str">
        <f>IF((LEN('Copy paste to Here'!G217))&gt;5,((CONCATENATE('Copy paste to Here'!G217," &amp; ",'Copy paste to Here'!D217,"  &amp;  ",'Copy paste to Here'!E217))),"Empty Cell")</f>
        <v>Silicone Ultra Thin double flared flesh tunnel &amp; Gauge: 8mm  &amp;  Color: White</v>
      </c>
      <c r="B213" s="57" t="str">
        <f>'Copy paste to Here'!C217</f>
        <v>SIUT</v>
      </c>
      <c r="C213" s="57" t="s">
        <v>1034</v>
      </c>
      <c r="D213" s="58">
        <f>Invoice!B217</f>
        <v>4</v>
      </c>
      <c r="E213" s="59">
        <f>'Shipping Invoice'!J217*$N$1</f>
        <v>16.8</v>
      </c>
      <c r="F213" s="59">
        <f t="shared" si="10"/>
        <v>67.2</v>
      </c>
      <c r="G213" s="60">
        <f t="shared" si="11"/>
        <v>16.8</v>
      </c>
      <c r="H213" s="63">
        <f t="shared" si="12"/>
        <v>67.2</v>
      </c>
    </row>
    <row r="214" spans="1:8" s="62" customFormat="1" ht="24">
      <c r="A214" s="56" t="str">
        <f>IF((LEN('Copy paste to Here'!G218))&gt;5,((CONCATENATE('Copy paste to Here'!G218," &amp; ",'Copy paste to Here'!D218,"  &amp;  ",'Copy paste to Here'!E218))),"Empty Cell")</f>
        <v>Silicone Ultra Thin double flared flesh tunnel &amp; Gauge: 8mm  &amp;  Color: Clear</v>
      </c>
      <c r="B214" s="57" t="str">
        <f>'Copy paste to Here'!C218</f>
        <v>SIUT</v>
      </c>
      <c r="C214" s="57" t="s">
        <v>1034</v>
      </c>
      <c r="D214" s="58">
        <f>Invoice!B218</f>
        <v>12</v>
      </c>
      <c r="E214" s="59">
        <f>'Shipping Invoice'!J218*$N$1</f>
        <v>16.8</v>
      </c>
      <c r="F214" s="59">
        <f t="shared" si="10"/>
        <v>201.60000000000002</v>
      </c>
      <c r="G214" s="60">
        <f t="shared" si="11"/>
        <v>16.8</v>
      </c>
      <c r="H214" s="63">
        <f t="shared" si="12"/>
        <v>201.60000000000002</v>
      </c>
    </row>
    <row r="215" spans="1:8" s="62" customFormat="1" ht="24">
      <c r="A215" s="56" t="str">
        <f>IF((LEN('Copy paste to Here'!G219))&gt;5,((CONCATENATE('Copy paste to Here'!G219," &amp; ",'Copy paste to Here'!D219,"  &amp;  ",'Copy paste to Here'!E219))),"Empty Cell")</f>
        <v>Silicone Ultra Thin double flared flesh tunnel &amp; Gauge: 8mm  &amp;  Color: Blue</v>
      </c>
      <c r="B215" s="57" t="str">
        <f>'Copy paste to Here'!C219</f>
        <v>SIUT</v>
      </c>
      <c r="C215" s="57" t="s">
        <v>1034</v>
      </c>
      <c r="D215" s="58">
        <f>Invoice!B219</f>
        <v>4</v>
      </c>
      <c r="E215" s="59">
        <f>'Shipping Invoice'!J219*$N$1</f>
        <v>16.8</v>
      </c>
      <c r="F215" s="59">
        <f t="shared" si="10"/>
        <v>67.2</v>
      </c>
      <c r="G215" s="60">
        <f t="shared" si="11"/>
        <v>16.8</v>
      </c>
      <c r="H215" s="63">
        <f t="shared" si="12"/>
        <v>67.2</v>
      </c>
    </row>
    <row r="216" spans="1:8" s="62" customFormat="1" ht="24">
      <c r="A216" s="56" t="str">
        <f>IF((LEN('Copy paste to Here'!G220))&gt;5,((CONCATENATE('Copy paste to Here'!G220," &amp; ",'Copy paste to Here'!D220,"  &amp;  ",'Copy paste to Here'!E220))),"Empty Cell")</f>
        <v>Silicone Ultra Thin double flared flesh tunnel &amp; Gauge: 8mm  &amp;  Color: Red</v>
      </c>
      <c r="B216" s="57" t="str">
        <f>'Copy paste to Here'!C220</f>
        <v>SIUT</v>
      </c>
      <c r="C216" s="57" t="s">
        <v>1034</v>
      </c>
      <c r="D216" s="58">
        <f>Invoice!B220</f>
        <v>2</v>
      </c>
      <c r="E216" s="59">
        <f>'Shipping Invoice'!J220*$N$1</f>
        <v>16.8</v>
      </c>
      <c r="F216" s="59">
        <f t="shared" si="10"/>
        <v>33.6</v>
      </c>
      <c r="G216" s="60">
        <f t="shared" si="11"/>
        <v>16.8</v>
      </c>
      <c r="H216" s="63">
        <f t="shared" si="12"/>
        <v>33.6</v>
      </c>
    </row>
    <row r="217" spans="1:8" s="62" customFormat="1" ht="24">
      <c r="A217" s="56" t="str">
        <f>IF((LEN('Copy paste to Here'!G221))&gt;5,((CONCATENATE('Copy paste to Here'!G221," &amp; ",'Copy paste to Here'!D221,"  &amp;  ",'Copy paste to Here'!E221))),"Empty Cell")</f>
        <v>Silicone Ultra Thin double flared flesh tunnel &amp; Gauge: 10mm  &amp;  Color: Black</v>
      </c>
      <c r="B217" s="57" t="str">
        <f>'Copy paste to Here'!C221</f>
        <v>SIUT</v>
      </c>
      <c r="C217" s="57" t="s">
        <v>1035</v>
      </c>
      <c r="D217" s="58">
        <f>Invoice!B221</f>
        <v>2</v>
      </c>
      <c r="E217" s="59">
        <f>'Shipping Invoice'!J221*$N$1</f>
        <v>18.2</v>
      </c>
      <c r="F217" s="59">
        <f t="shared" si="10"/>
        <v>36.4</v>
      </c>
      <c r="G217" s="60">
        <f t="shared" si="11"/>
        <v>18.2</v>
      </c>
      <c r="H217" s="63">
        <f t="shared" si="12"/>
        <v>36.4</v>
      </c>
    </row>
    <row r="218" spans="1:8" s="62" customFormat="1" ht="24">
      <c r="A218" s="56" t="str">
        <f>IF((LEN('Copy paste to Here'!G222))&gt;5,((CONCATENATE('Copy paste to Here'!G222," &amp; ",'Copy paste to Here'!D222,"  &amp;  ",'Copy paste to Here'!E222))),"Empty Cell")</f>
        <v>Silicone Ultra Thin double flared flesh tunnel &amp; Gauge: 10mm  &amp;  Color: White</v>
      </c>
      <c r="B218" s="57" t="str">
        <f>'Copy paste to Here'!C222</f>
        <v>SIUT</v>
      </c>
      <c r="C218" s="57" t="s">
        <v>1035</v>
      </c>
      <c r="D218" s="58">
        <f>Invoice!B222</f>
        <v>2</v>
      </c>
      <c r="E218" s="59">
        <f>'Shipping Invoice'!J222*$N$1</f>
        <v>18.2</v>
      </c>
      <c r="F218" s="59">
        <f t="shared" si="10"/>
        <v>36.4</v>
      </c>
      <c r="G218" s="60">
        <f t="shared" si="11"/>
        <v>18.2</v>
      </c>
      <c r="H218" s="63">
        <f t="shared" si="12"/>
        <v>36.4</v>
      </c>
    </row>
    <row r="219" spans="1:8" s="62" customFormat="1" ht="24">
      <c r="A219" s="56" t="str">
        <f>IF((LEN('Copy paste to Here'!G223))&gt;5,((CONCATENATE('Copy paste to Here'!G223," &amp; ",'Copy paste to Here'!D223,"  &amp;  ",'Copy paste to Here'!E223))),"Empty Cell")</f>
        <v>Silicone Ultra Thin double flared flesh tunnel &amp; Gauge: 10mm  &amp;  Color: Clear</v>
      </c>
      <c r="B219" s="57" t="str">
        <f>'Copy paste to Here'!C223</f>
        <v>SIUT</v>
      </c>
      <c r="C219" s="57" t="s">
        <v>1035</v>
      </c>
      <c r="D219" s="58">
        <f>Invoice!B223</f>
        <v>36</v>
      </c>
      <c r="E219" s="59">
        <f>'Shipping Invoice'!J223*$N$1</f>
        <v>18.2</v>
      </c>
      <c r="F219" s="59">
        <f t="shared" si="10"/>
        <v>655.19999999999993</v>
      </c>
      <c r="G219" s="60">
        <f t="shared" si="11"/>
        <v>18.2</v>
      </c>
      <c r="H219" s="63">
        <f t="shared" si="12"/>
        <v>655.19999999999993</v>
      </c>
    </row>
    <row r="220" spans="1:8" s="62" customFormat="1" ht="24">
      <c r="A220" s="56" t="str">
        <f>IF((LEN('Copy paste to Here'!G224))&gt;5,((CONCATENATE('Copy paste to Here'!G224," &amp; ",'Copy paste to Here'!D224,"  &amp;  ",'Copy paste to Here'!E224))),"Empty Cell")</f>
        <v>Silicone Ultra Thin double flared flesh tunnel &amp; Gauge: 10mm  &amp;  Color: Red</v>
      </c>
      <c r="B220" s="57" t="str">
        <f>'Copy paste to Here'!C224</f>
        <v>SIUT</v>
      </c>
      <c r="C220" s="57" t="s">
        <v>1035</v>
      </c>
      <c r="D220" s="58">
        <f>Invoice!B224</f>
        <v>2</v>
      </c>
      <c r="E220" s="59">
        <f>'Shipping Invoice'!J224*$N$1</f>
        <v>18.2</v>
      </c>
      <c r="F220" s="59">
        <f t="shared" si="10"/>
        <v>36.4</v>
      </c>
      <c r="G220" s="60">
        <f t="shared" si="11"/>
        <v>18.2</v>
      </c>
      <c r="H220" s="63">
        <f t="shared" si="12"/>
        <v>36.4</v>
      </c>
    </row>
    <row r="221" spans="1:8" s="62" customFormat="1" ht="24">
      <c r="A221" s="56" t="str">
        <f>IF((LEN('Copy paste to Here'!G225))&gt;5,((CONCATENATE('Copy paste to Here'!G225," &amp; ",'Copy paste to Here'!D225,"  &amp;  ",'Copy paste to Here'!E225))),"Empty Cell")</f>
        <v>Silicone Ultra Thin double flared flesh tunnel &amp; Gauge: 10mm  &amp;  Color: Skin Tone</v>
      </c>
      <c r="B221" s="57" t="str">
        <f>'Copy paste to Here'!C225</f>
        <v>SIUT</v>
      </c>
      <c r="C221" s="57" t="s">
        <v>1035</v>
      </c>
      <c r="D221" s="58">
        <f>Invoice!B225</f>
        <v>2</v>
      </c>
      <c r="E221" s="59">
        <f>'Shipping Invoice'!J225*$N$1</f>
        <v>18.2</v>
      </c>
      <c r="F221" s="59">
        <f t="shared" si="10"/>
        <v>36.4</v>
      </c>
      <c r="G221" s="60">
        <f t="shared" si="11"/>
        <v>18.2</v>
      </c>
      <c r="H221" s="63">
        <f t="shared" si="12"/>
        <v>36.4</v>
      </c>
    </row>
    <row r="222" spans="1:8" s="62" customFormat="1" ht="24">
      <c r="A222" s="56" t="str">
        <f>IF((LEN('Copy paste to Here'!G226))&gt;5,((CONCATENATE('Copy paste to Here'!G226," &amp; ",'Copy paste to Here'!D226,"  &amp;  ",'Copy paste to Here'!E226))),"Empty Cell")</f>
        <v>Silicone Ultra Thin double flared flesh tunnel &amp; Gauge: 12mm  &amp;  Color: Black</v>
      </c>
      <c r="B222" s="57" t="str">
        <f>'Copy paste to Here'!C226</f>
        <v>SIUT</v>
      </c>
      <c r="C222" s="57" t="s">
        <v>1036</v>
      </c>
      <c r="D222" s="58">
        <f>Invoice!B226</f>
        <v>2</v>
      </c>
      <c r="E222" s="59">
        <f>'Shipping Invoice'!J226*$N$1</f>
        <v>19.600000000000001</v>
      </c>
      <c r="F222" s="59">
        <f t="shared" si="10"/>
        <v>39.200000000000003</v>
      </c>
      <c r="G222" s="60">
        <f t="shared" si="11"/>
        <v>19.600000000000001</v>
      </c>
      <c r="H222" s="63">
        <f t="shared" si="12"/>
        <v>39.200000000000003</v>
      </c>
    </row>
    <row r="223" spans="1:8" s="62" customFormat="1" ht="24">
      <c r="A223" s="56" t="str">
        <f>IF((LEN('Copy paste to Here'!G227))&gt;5,((CONCATENATE('Copy paste to Here'!G227," &amp; ",'Copy paste to Here'!D227,"  &amp;  ",'Copy paste to Here'!E227))),"Empty Cell")</f>
        <v>Silicone Ultra Thin double flared flesh tunnel &amp; Gauge: 12mm  &amp;  Color: Red</v>
      </c>
      <c r="B223" s="57" t="str">
        <f>'Copy paste to Here'!C227</f>
        <v>SIUT</v>
      </c>
      <c r="C223" s="57" t="s">
        <v>1036</v>
      </c>
      <c r="D223" s="58">
        <f>Invoice!B227</f>
        <v>2</v>
      </c>
      <c r="E223" s="59">
        <f>'Shipping Invoice'!J227*$N$1</f>
        <v>19.600000000000001</v>
      </c>
      <c r="F223" s="59">
        <f t="shared" si="10"/>
        <v>39.200000000000003</v>
      </c>
      <c r="G223" s="60">
        <f t="shared" si="11"/>
        <v>19.600000000000001</v>
      </c>
      <c r="H223" s="63">
        <f t="shared" si="12"/>
        <v>39.200000000000003</v>
      </c>
    </row>
    <row r="224" spans="1:8" s="62" customFormat="1" ht="25.5">
      <c r="A224" s="56" t="str">
        <f>IF((LEN('Copy paste to Here'!G228))&gt;5,((CONCATENATE('Copy paste to Here'!G228," &amp; ",'Copy paste to Here'!D228,"  &amp;  ",'Copy paste to Here'!E228))),"Empty Cell")</f>
        <v>Silicone Ultra Thin double flared flesh tunnel &amp; Gauge: 18mm  &amp;  Color: Black</v>
      </c>
      <c r="B224" s="57" t="str">
        <f>'Copy paste to Here'!C228</f>
        <v>SIUT</v>
      </c>
      <c r="C224" s="57" t="s">
        <v>1037</v>
      </c>
      <c r="D224" s="58">
        <f>Invoice!B228</f>
        <v>2</v>
      </c>
      <c r="E224" s="59">
        <f>'Shipping Invoice'!J228*$N$1</f>
        <v>24.14</v>
      </c>
      <c r="F224" s="59">
        <f t="shared" si="10"/>
        <v>48.28</v>
      </c>
      <c r="G224" s="60">
        <f t="shared" si="11"/>
        <v>24.14</v>
      </c>
      <c r="H224" s="63">
        <f t="shared" si="12"/>
        <v>48.28</v>
      </c>
    </row>
    <row r="225" spans="1:8" s="62" customFormat="1" ht="24">
      <c r="A225" s="56" t="str">
        <f>IF((LEN('Copy paste to Here'!G229))&gt;5,((CONCATENATE('Copy paste to Here'!G229," &amp; ",'Copy paste to Here'!D229,"  &amp;  ",'Copy paste to Here'!E229))),"Empty Cell")</f>
        <v>Silicone Ultra Thin double flared flesh tunnel &amp; Gauge: 19mm  &amp;  Color: Black</v>
      </c>
      <c r="B225" s="57" t="str">
        <f>'Copy paste to Here'!C229</f>
        <v>SIUT</v>
      </c>
      <c r="C225" s="57" t="s">
        <v>1038</v>
      </c>
      <c r="D225" s="58">
        <f>Invoice!B229</f>
        <v>8</v>
      </c>
      <c r="E225" s="59">
        <f>'Shipping Invoice'!J229*$N$1</f>
        <v>24.49</v>
      </c>
      <c r="F225" s="59">
        <f t="shared" si="10"/>
        <v>195.92</v>
      </c>
      <c r="G225" s="60">
        <f t="shared" si="11"/>
        <v>24.49</v>
      </c>
      <c r="H225" s="63">
        <f t="shared" si="12"/>
        <v>195.92</v>
      </c>
    </row>
    <row r="226" spans="1:8" s="62" customFormat="1" ht="24">
      <c r="A226" s="56" t="str">
        <f>IF((LEN('Copy paste to Here'!G230))&gt;5,((CONCATENATE('Copy paste to Here'!G230," &amp; ",'Copy paste to Here'!D230,"  &amp;  ",'Copy paste to Here'!E230))),"Empty Cell")</f>
        <v>Silicone Ultra Thin double flared flesh tunnel &amp; Gauge: 19mm  &amp;  Color: White</v>
      </c>
      <c r="B226" s="57" t="str">
        <f>'Copy paste to Here'!C230</f>
        <v>SIUT</v>
      </c>
      <c r="C226" s="57" t="s">
        <v>1038</v>
      </c>
      <c r="D226" s="58">
        <f>Invoice!B230</f>
        <v>8</v>
      </c>
      <c r="E226" s="59">
        <f>'Shipping Invoice'!J230*$N$1</f>
        <v>24.49</v>
      </c>
      <c r="F226" s="59">
        <f t="shared" si="10"/>
        <v>195.92</v>
      </c>
      <c r="G226" s="60">
        <f t="shared" si="11"/>
        <v>24.49</v>
      </c>
      <c r="H226" s="63">
        <f t="shared" si="12"/>
        <v>195.92</v>
      </c>
    </row>
    <row r="227" spans="1:8" s="62" customFormat="1" ht="24">
      <c r="A227" s="56" t="str">
        <f>IF((LEN('Copy paste to Here'!G231))&gt;5,((CONCATENATE('Copy paste to Here'!G231," &amp; ",'Copy paste to Here'!D231,"  &amp;  ",'Copy paste to Here'!E231))),"Empty Cell")</f>
        <v>Silicone Ultra Thin double flared flesh tunnel &amp; Gauge: 19mm  &amp;  Color: Red</v>
      </c>
      <c r="B227" s="57" t="str">
        <f>'Copy paste to Here'!C231</f>
        <v>SIUT</v>
      </c>
      <c r="C227" s="57" t="s">
        <v>1038</v>
      </c>
      <c r="D227" s="58">
        <f>Invoice!B231</f>
        <v>8</v>
      </c>
      <c r="E227" s="59">
        <f>'Shipping Invoice'!J231*$N$1</f>
        <v>24.49</v>
      </c>
      <c r="F227" s="59">
        <f t="shared" si="10"/>
        <v>195.92</v>
      </c>
      <c r="G227" s="60">
        <f t="shared" si="11"/>
        <v>24.49</v>
      </c>
      <c r="H227" s="63">
        <f t="shared" si="12"/>
        <v>195.92</v>
      </c>
    </row>
    <row r="228" spans="1:8" s="62" customFormat="1" ht="25.5">
      <c r="A228" s="56" t="str">
        <f>IF((LEN('Copy paste to Here'!G232))&gt;5,((CONCATENATE('Copy paste to Here'!G232," &amp; ",'Copy paste to Here'!D232,"  &amp;  ",'Copy paste to Here'!E232))),"Empty Cell")</f>
        <v>Silicone Ultra Thin double flared flesh tunnel &amp; Gauge: 20mm  &amp;  Color: Black</v>
      </c>
      <c r="B228" s="57" t="str">
        <f>'Copy paste to Here'!C232</f>
        <v>SIUT</v>
      </c>
      <c r="C228" s="57" t="s">
        <v>1039</v>
      </c>
      <c r="D228" s="58">
        <f>Invoice!B232</f>
        <v>4</v>
      </c>
      <c r="E228" s="59">
        <f>'Shipping Invoice'!J232*$N$1</f>
        <v>25.19</v>
      </c>
      <c r="F228" s="59">
        <f t="shared" si="10"/>
        <v>100.76</v>
      </c>
      <c r="G228" s="60">
        <f t="shared" si="11"/>
        <v>25.19</v>
      </c>
      <c r="H228" s="63">
        <f t="shared" si="12"/>
        <v>100.76</v>
      </c>
    </row>
    <row r="229" spans="1:8" s="62" customFormat="1" ht="25.5">
      <c r="A229" s="56" t="str">
        <f>IF((LEN('Copy paste to Here'!G233))&gt;5,((CONCATENATE('Copy paste to Here'!G233," &amp; ",'Copy paste to Here'!D233,"  &amp;  ",'Copy paste to Here'!E233))),"Empty Cell")</f>
        <v>Silicone Ultra Thin double flared flesh tunnel &amp; Gauge: 20mm  &amp;  Color: White</v>
      </c>
      <c r="B229" s="57" t="str">
        <f>'Copy paste to Here'!C233</f>
        <v>SIUT</v>
      </c>
      <c r="C229" s="57" t="s">
        <v>1039</v>
      </c>
      <c r="D229" s="58">
        <f>Invoice!B233</f>
        <v>2</v>
      </c>
      <c r="E229" s="59">
        <f>'Shipping Invoice'!J233*$N$1</f>
        <v>25.19</v>
      </c>
      <c r="F229" s="59">
        <f t="shared" si="10"/>
        <v>50.38</v>
      </c>
      <c r="G229" s="60">
        <f t="shared" si="11"/>
        <v>25.19</v>
      </c>
      <c r="H229" s="63">
        <f t="shared" si="12"/>
        <v>50.38</v>
      </c>
    </row>
    <row r="230" spans="1:8" s="62" customFormat="1" ht="25.5">
      <c r="A230" s="56" t="str">
        <f>IF((LEN('Copy paste to Here'!G234))&gt;5,((CONCATENATE('Copy paste to Here'!G234," &amp; ",'Copy paste to Here'!D234,"  &amp;  ",'Copy paste to Here'!E234))),"Empty Cell")</f>
        <v>Silicone Ultra Thin double flared flesh tunnel &amp; Gauge: 20mm  &amp;  Color: Blue</v>
      </c>
      <c r="B230" s="57" t="str">
        <f>'Copy paste to Here'!C234</f>
        <v>SIUT</v>
      </c>
      <c r="C230" s="57" t="s">
        <v>1039</v>
      </c>
      <c r="D230" s="58">
        <f>Invoice!B234</f>
        <v>2</v>
      </c>
      <c r="E230" s="59">
        <f>'Shipping Invoice'!J234*$N$1</f>
        <v>25.19</v>
      </c>
      <c r="F230" s="59">
        <f t="shared" si="10"/>
        <v>50.38</v>
      </c>
      <c r="G230" s="60">
        <f t="shared" si="11"/>
        <v>25.19</v>
      </c>
      <c r="H230" s="63">
        <f t="shared" si="12"/>
        <v>50.38</v>
      </c>
    </row>
    <row r="231" spans="1:8" s="62" customFormat="1" ht="25.5">
      <c r="A231" s="56" t="str">
        <f>IF((LEN('Copy paste to Here'!G235))&gt;5,((CONCATENATE('Copy paste to Here'!G235," &amp; ",'Copy paste to Here'!D235,"  &amp;  ",'Copy paste to Here'!E235))),"Empty Cell")</f>
        <v>Silicone Ultra Thin double flared flesh tunnel &amp; Gauge: 20mm  &amp;  Color: Red</v>
      </c>
      <c r="B231" s="57" t="str">
        <f>'Copy paste to Here'!C235</f>
        <v>SIUT</v>
      </c>
      <c r="C231" s="57" t="s">
        <v>1039</v>
      </c>
      <c r="D231" s="58">
        <f>Invoice!B235</f>
        <v>2</v>
      </c>
      <c r="E231" s="59">
        <f>'Shipping Invoice'!J235*$N$1</f>
        <v>25.19</v>
      </c>
      <c r="F231" s="59">
        <f t="shared" si="10"/>
        <v>50.38</v>
      </c>
      <c r="G231" s="60">
        <f t="shared" si="11"/>
        <v>25.19</v>
      </c>
      <c r="H231" s="63">
        <f t="shared" si="12"/>
        <v>50.38</v>
      </c>
    </row>
    <row r="232" spans="1:8" s="62" customFormat="1" ht="24">
      <c r="A232" s="56" t="str">
        <f>IF((LEN('Copy paste to Here'!G236))&gt;5,((CONCATENATE('Copy paste to Here'!G236," &amp; ",'Copy paste to Here'!D236,"  &amp;  ",'Copy paste to Here'!E236))),"Empty Cell")</f>
        <v>Silicone Ultra Thin double flared flesh tunnel &amp; Gauge: 25mm  &amp;  Color: Black</v>
      </c>
      <c r="B232" s="57" t="str">
        <f>'Copy paste to Here'!C236</f>
        <v>SIUT</v>
      </c>
      <c r="C232" s="57" t="s">
        <v>1040</v>
      </c>
      <c r="D232" s="58">
        <f>Invoice!B236</f>
        <v>2</v>
      </c>
      <c r="E232" s="59">
        <f>'Shipping Invoice'!J236*$N$1</f>
        <v>31.14</v>
      </c>
      <c r="F232" s="59">
        <f t="shared" si="10"/>
        <v>62.28</v>
      </c>
      <c r="G232" s="60">
        <f t="shared" si="11"/>
        <v>31.14</v>
      </c>
      <c r="H232" s="63">
        <f t="shared" si="12"/>
        <v>62.28</v>
      </c>
    </row>
    <row r="233" spans="1:8" s="62" customFormat="1" ht="24">
      <c r="A233" s="56" t="str">
        <f>IF((LEN('Copy paste to Here'!G237))&gt;5,((CONCATENATE('Copy paste to Here'!G237," &amp; ",'Copy paste to Here'!D237,"  &amp;  ",'Copy paste to Here'!E237))),"Empty Cell")</f>
        <v>Silicone Ultra Thin double flared flesh tunnel &amp; Gauge: 25mm  &amp;  Color: White</v>
      </c>
      <c r="B233" s="57" t="str">
        <f>'Copy paste to Here'!C237</f>
        <v>SIUT</v>
      </c>
      <c r="C233" s="57" t="s">
        <v>1040</v>
      </c>
      <c r="D233" s="58">
        <f>Invoice!B237</f>
        <v>2</v>
      </c>
      <c r="E233" s="59">
        <f>'Shipping Invoice'!J237*$N$1</f>
        <v>31.14</v>
      </c>
      <c r="F233" s="59">
        <f t="shared" si="10"/>
        <v>62.28</v>
      </c>
      <c r="G233" s="60">
        <f t="shared" si="11"/>
        <v>31.14</v>
      </c>
      <c r="H233" s="63">
        <f t="shared" si="12"/>
        <v>62.28</v>
      </c>
    </row>
    <row r="234" spans="1:8" s="62" customFormat="1" ht="25.5">
      <c r="A234" s="56" t="str">
        <f>IF((LEN('Copy paste to Here'!G238))&gt;5,((CONCATENATE('Copy paste to Here'!G238," &amp; ",'Copy paste to Here'!D238,"  &amp;  ",'Copy paste to Here'!E238))),"Empty Cell")</f>
        <v xml:space="preserve">Teak wood double flared plug with hand carved skull &amp; Gauge: 14mm  &amp;  </v>
      </c>
      <c r="B234" s="57" t="str">
        <f>'Copy paste to Here'!C238</f>
        <v>SKTE</v>
      </c>
      <c r="C234" s="57" t="s">
        <v>1041</v>
      </c>
      <c r="D234" s="58">
        <f>Invoice!B238</f>
        <v>2</v>
      </c>
      <c r="E234" s="59">
        <f>'Shipping Invoice'!J238*$N$1</f>
        <v>122.12</v>
      </c>
      <c r="F234" s="59">
        <f t="shared" si="10"/>
        <v>244.24</v>
      </c>
      <c r="G234" s="60">
        <f t="shared" si="11"/>
        <v>122.12</v>
      </c>
      <c r="H234" s="63">
        <f t="shared" si="12"/>
        <v>244.24</v>
      </c>
    </row>
    <row r="235" spans="1:8" s="62" customFormat="1" ht="24">
      <c r="A235" s="56" t="str">
        <f>IF((LEN('Copy paste to Here'!G239))&gt;5,((CONCATENATE('Copy paste to Here'!G239," &amp; ",'Copy paste to Here'!D239,"  &amp;  ",'Copy paste to Here'!E239))),"Empty Cell")</f>
        <v xml:space="preserve">High polished surgical steel single flesh tunnel with rubber O-ring &amp; Gauge: 4mm  &amp;  </v>
      </c>
      <c r="B235" s="57" t="str">
        <f>'Copy paste to Here'!C239</f>
        <v>SPG</v>
      </c>
      <c r="C235" s="57" t="s">
        <v>1042</v>
      </c>
      <c r="D235" s="58">
        <f>Invoice!B239</f>
        <v>2</v>
      </c>
      <c r="E235" s="59">
        <f>'Shipping Invoice'!J239*$N$1</f>
        <v>16.100000000000001</v>
      </c>
      <c r="F235" s="59">
        <f t="shared" si="10"/>
        <v>32.200000000000003</v>
      </c>
      <c r="G235" s="60">
        <f t="shared" si="11"/>
        <v>16.100000000000001</v>
      </c>
      <c r="H235" s="63">
        <f t="shared" si="12"/>
        <v>32.200000000000003</v>
      </c>
    </row>
    <row r="236" spans="1:8" s="62" customFormat="1" ht="24">
      <c r="A236" s="56" t="str">
        <f>IF((LEN('Copy paste to Here'!G240))&gt;5,((CONCATENATE('Copy paste to Here'!G240," &amp; ",'Copy paste to Here'!D240,"  &amp;  ",'Copy paste to Here'!E240))),"Empty Cell")</f>
        <v xml:space="preserve">High polished surgical steel single flesh tunnel with rubber O-ring &amp; Gauge: 5mm  &amp;  </v>
      </c>
      <c r="B236" s="57" t="str">
        <f>'Copy paste to Here'!C240</f>
        <v>SPG</v>
      </c>
      <c r="C236" s="57" t="s">
        <v>1043</v>
      </c>
      <c r="D236" s="58">
        <f>Invoice!B240</f>
        <v>22</v>
      </c>
      <c r="E236" s="59">
        <f>'Shipping Invoice'!J240*$N$1</f>
        <v>16.100000000000001</v>
      </c>
      <c r="F236" s="59">
        <f t="shared" si="10"/>
        <v>354.20000000000005</v>
      </c>
      <c r="G236" s="60">
        <f t="shared" si="11"/>
        <v>16.100000000000001</v>
      </c>
      <c r="H236" s="63">
        <f t="shared" si="12"/>
        <v>354.20000000000005</v>
      </c>
    </row>
    <row r="237" spans="1:8" s="62" customFormat="1" ht="24">
      <c r="A237" s="56" t="str">
        <f>IF((LEN('Copy paste to Here'!G241))&gt;5,((CONCATENATE('Copy paste to Here'!G241," &amp; ",'Copy paste to Here'!D241,"  &amp;  ",'Copy paste to Here'!E241))),"Empty Cell")</f>
        <v xml:space="preserve">High polished surgical steel single flesh tunnel with rubber O-ring &amp; Gauge: 6mm  &amp;  </v>
      </c>
      <c r="B237" s="57" t="str">
        <f>'Copy paste to Here'!C241</f>
        <v>SPG</v>
      </c>
      <c r="C237" s="57" t="s">
        <v>1044</v>
      </c>
      <c r="D237" s="58">
        <f>Invoice!B241</f>
        <v>2</v>
      </c>
      <c r="E237" s="59">
        <f>'Shipping Invoice'!J241*$N$1</f>
        <v>16.8</v>
      </c>
      <c r="F237" s="59">
        <f t="shared" si="10"/>
        <v>33.6</v>
      </c>
      <c r="G237" s="60">
        <f t="shared" si="11"/>
        <v>16.8</v>
      </c>
      <c r="H237" s="63">
        <f t="shared" si="12"/>
        <v>33.6</v>
      </c>
    </row>
    <row r="238" spans="1:8" s="62" customFormat="1" ht="24">
      <c r="A238" s="56" t="str">
        <f>IF((LEN('Copy paste to Here'!G242))&gt;5,((CONCATENATE('Copy paste to Here'!G242," &amp; ",'Copy paste to Here'!D242,"  &amp;  ",'Copy paste to Here'!E242))),"Empty Cell")</f>
        <v xml:space="preserve">High polished surgical steel single flesh tunnel with rubber O-ring &amp; Gauge: 12mm  &amp;  </v>
      </c>
      <c r="B238" s="57" t="str">
        <f>'Copy paste to Here'!C242</f>
        <v>SPG</v>
      </c>
      <c r="C238" s="57" t="s">
        <v>1045</v>
      </c>
      <c r="D238" s="58">
        <f>Invoice!B242</f>
        <v>2</v>
      </c>
      <c r="E238" s="59">
        <f>'Shipping Invoice'!J242*$N$1</f>
        <v>25.89</v>
      </c>
      <c r="F238" s="59">
        <f t="shared" si="10"/>
        <v>51.78</v>
      </c>
      <c r="G238" s="60">
        <f t="shared" si="11"/>
        <v>25.89</v>
      </c>
      <c r="H238" s="63">
        <f t="shared" si="12"/>
        <v>51.78</v>
      </c>
    </row>
    <row r="239" spans="1:8" s="62" customFormat="1" ht="24">
      <c r="A239" s="56" t="str">
        <f>IF((LEN('Copy paste to Here'!G243))&gt;5,((CONCATENATE('Copy paste to Here'!G243," &amp; ",'Copy paste to Here'!D243,"  &amp;  ",'Copy paste to Here'!E243))),"Empty Cell")</f>
        <v xml:space="preserve">High polished surgical steel single flesh tunnel with rubber O-ring &amp; Gauge: 16mm  &amp;  </v>
      </c>
      <c r="B239" s="57" t="str">
        <f>'Copy paste to Here'!C243</f>
        <v>SPG</v>
      </c>
      <c r="C239" s="57" t="s">
        <v>1046</v>
      </c>
      <c r="D239" s="58">
        <f>Invoice!B243</f>
        <v>8</v>
      </c>
      <c r="E239" s="59">
        <f>'Shipping Invoice'!J243*$N$1</f>
        <v>31.14</v>
      </c>
      <c r="F239" s="59">
        <f t="shared" si="10"/>
        <v>249.12</v>
      </c>
      <c r="G239" s="60">
        <f t="shared" si="11"/>
        <v>31.14</v>
      </c>
      <c r="H239" s="63">
        <f t="shared" si="12"/>
        <v>249.12</v>
      </c>
    </row>
    <row r="240" spans="1:8" s="62" customFormat="1" ht="25.5">
      <c r="A240" s="56" t="str">
        <f>IF((LEN('Copy paste to Here'!G244))&gt;5,((CONCATENATE('Copy paste to Here'!G244," &amp; ",'Copy paste to Here'!D244,"  &amp;  ",'Copy paste to Here'!E244))),"Empty Cell")</f>
        <v xml:space="preserve">High polished surgical steel single flesh tunnel with rubber O-ring &amp; Gauge: 18mm  &amp;  </v>
      </c>
      <c r="B240" s="57" t="str">
        <f>'Copy paste to Here'!C244</f>
        <v>SPG</v>
      </c>
      <c r="C240" s="57" t="s">
        <v>1047</v>
      </c>
      <c r="D240" s="58">
        <f>Invoice!B244</f>
        <v>6</v>
      </c>
      <c r="E240" s="59">
        <f>'Shipping Invoice'!J244*$N$1</f>
        <v>36.39</v>
      </c>
      <c r="F240" s="59">
        <f t="shared" si="10"/>
        <v>218.34</v>
      </c>
      <c r="G240" s="60">
        <f t="shared" si="11"/>
        <v>36.39</v>
      </c>
      <c r="H240" s="63">
        <f t="shared" si="12"/>
        <v>218.34</v>
      </c>
    </row>
    <row r="241" spans="1:8" s="62" customFormat="1" ht="24">
      <c r="A241" s="56" t="str">
        <f>IF((LEN('Copy paste to Here'!G245))&gt;5,((CONCATENATE('Copy paste to Here'!G245," &amp; ",'Copy paste to Here'!D245,"  &amp;  ",'Copy paste to Here'!E245))),"Empty Cell")</f>
        <v xml:space="preserve">High polished surgical steel single flesh tunnel with rubber O-ring &amp; Gauge: 19mm  &amp;  </v>
      </c>
      <c r="B241" s="57" t="str">
        <f>'Copy paste to Here'!C245</f>
        <v>SPG</v>
      </c>
      <c r="C241" s="57" t="s">
        <v>1048</v>
      </c>
      <c r="D241" s="58">
        <f>Invoice!B245</f>
        <v>18</v>
      </c>
      <c r="E241" s="59">
        <f>'Shipping Invoice'!J245*$N$1</f>
        <v>37.79</v>
      </c>
      <c r="F241" s="59">
        <f t="shared" si="10"/>
        <v>680.22</v>
      </c>
      <c r="G241" s="60">
        <f t="shared" si="11"/>
        <v>37.79</v>
      </c>
      <c r="H241" s="63">
        <f t="shared" si="12"/>
        <v>680.22</v>
      </c>
    </row>
    <row r="242" spans="1:8" s="62" customFormat="1" ht="24">
      <c r="A242" s="56" t="str">
        <f>IF((LEN('Copy paste to Here'!G246))&gt;5,((CONCATENATE('Copy paste to Here'!G246," &amp; ",'Copy paste to Here'!D246,"  &amp;  ",'Copy paste to Here'!E246))),"Empty Cell")</f>
        <v xml:space="preserve">High polished surgical steel single flesh tunnel with rubber O-ring &amp; Gauge: 22mm  &amp;  </v>
      </c>
      <c r="B242" s="57" t="str">
        <f>'Copy paste to Here'!C246</f>
        <v>SPG</v>
      </c>
      <c r="C242" s="57" t="s">
        <v>1049</v>
      </c>
      <c r="D242" s="58">
        <f>Invoice!B246</f>
        <v>8</v>
      </c>
      <c r="E242" s="59">
        <f>'Shipping Invoice'!J246*$N$1</f>
        <v>46.89</v>
      </c>
      <c r="F242" s="59">
        <f t="shared" si="10"/>
        <v>375.12</v>
      </c>
      <c r="G242" s="60">
        <f t="shared" si="11"/>
        <v>46.89</v>
      </c>
      <c r="H242" s="63">
        <f t="shared" si="12"/>
        <v>375.12</v>
      </c>
    </row>
    <row r="243" spans="1:8" s="62" customFormat="1" ht="24">
      <c r="A243" s="56" t="str">
        <f>IF((LEN('Copy paste to Here'!G247))&gt;5,((CONCATENATE('Copy paste to Here'!G247," &amp; ",'Copy paste to Here'!D247,"  &amp;  ",'Copy paste to Here'!E247))),"Empty Cell")</f>
        <v xml:space="preserve">High polished surgical steel single flesh tunnel with rubber O-ring &amp; Gauge: 32mm  &amp;  </v>
      </c>
      <c r="B243" s="57" t="str">
        <f>'Copy paste to Here'!C247</f>
        <v>SPG</v>
      </c>
      <c r="C243" s="57" t="s">
        <v>1050</v>
      </c>
      <c r="D243" s="58">
        <f>Invoice!B247</f>
        <v>10</v>
      </c>
      <c r="E243" s="59">
        <f>'Shipping Invoice'!J247*$N$1</f>
        <v>87.13</v>
      </c>
      <c r="F243" s="59">
        <f t="shared" si="10"/>
        <v>871.3</v>
      </c>
      <c r="G243" s="60">
        <f t="shared" si="11"/>
        <v>87.13</v>
      </c>
      <c r="H243" s="63">
        <f t="shared" si="12"/>
        <v>871.3</v>
      </c>
    </row>
    <row r="244" spans="1:8" s="62" customFormat="1" ht="24">
      <c r="A244" s="56" t="str">
        <f>IF((LEN('Copy paste to Here'!G248))&gt;5,((CONCATENATE('Copy paste to Here'!G248," &amp; ",'Copy paste to Here'!D248,"  &amp;  ",'Copy paste to Here'!E248))),"Empty Cell")</f>
        <v xml:space="preserve">High polished surgical steel single flesh tunnel with rubber O-ring &amp; Gauge: 48mm  &amp;  </v>
      </c>
      <c r="B244" s="57" t="str">
        <f>'Copy paste to Here'!C248</f>
        <v>SPG</v>
      </c>
      <c r="C244" s="57" t="s">
        <v>1051</v>
      </c>
      <c r="D244" s="58">
        <f>Invoice!B248</f>
        <v>4</v>
      </c>
      <c r="E244" s="59">
        <f>'Shipping Invoice'!J248*$N$1</f>
        <v>185.11</v>
      </c>
      <c r="F244" s="59">
        <f t="shared" si="10"/>
        <v>740.44</v>
      </c>
      <c r="G244" s="60">
        <f t="shared" si="11"/>
        <v>185.11</v>
      </c>
      <c r="H244" s="63">
        <f t="shared" si="12"/>
        <v>740.44</v>
      </c>
    </row>
    <row r="245" spans="1:8" s="62" customFormat="1" ht="25.5">
      <c r="A245" s="56" t="str">
        <f>IF((LEN('Copy paste to Here'!G249))&gt;5,((CONCATENATE('Copy paste to Here'!G249," &amp; ",'Copy paste to Here'!D249,"  &amp;  ",'Copy paste to Here'!E249))),"Empty Cell")</f>
        <v xml:space="preserve">High polished surgical steel single flesh tunnel with rubber O-ring &amp; Gauge: 9mm  &amp;  </v>
      </c>
      <c r="B245" s="57" t="str">
        <f>'Copy paste to Here'!C249</f>
        <v>SPG</v>
      </c>
      <c r="C245" s="57" t="s">
        <v>1052</v>
      </c>
      <c r="D245" s="58">
        <f>Invoice!B249</f>
        <v>2</v>
      </c>
      <c r="E245" s="59">
        <f>'Shipping Invoice'!J249*$N$1</f>
        <v>23.1</v>
      </c>
      <c r="F245" s="59">
        <f t="shared" si="10"/>
        <v>46.2</v>
      </c>
      <c r="G245" s="60">
        <f t="shared" si="11"/>
        <v>23.1</v>
      </c>
      <c r="H245" s="63">
        <f t="shared" si="12"/>
        <v>46.2</v>
      </c>
    </row>
    <row r="246" spans="1:8" s="62" customFormat="1" ht="24">
      <c r="A246" s="56" t="str">
        <f>IF((LEN('Copy paste to Here'!G250))&gt;5,((CONCATENATE('Copy paste to Here'!G250," &amp; ",'Copy paste to Here'!D250,"  &amp;  ",'Copy paste to Here'!E250))),"Empty Cell")</f>
        <v>PVD plated internally threaded surgical steel double flare flesh tunnel &amp; Gauge: 6mm  &amp;  Color: Black</v>
      </c>
      <c r="B246" s="57" t="str">
        <f>'Copy paste to Here'!C250</f>
        <v>STHP</v>
      </c>
      <c r="C246" s="57" t="s">
        <v>1053</v>
      </c>
      <c r="D246" s="58">
        <f>Invoice!B250</f>
        <v>2</v>
      </c>
      <c r="E246" s="59">
        <f>'Shipping Invoice'!J250*$N$1</f>
        <v>94.13</v>
      </c>
      <c r="F246" s="59">
        <f t="shared" si="10"/>
        <v>188.26</v>
      </c>
      <c r="G246" s="60">
        <f t="shared" si="11"/>
        <v>94.13</v>
      </c>
      <c r="H246" s="63">
        <f t="shared" si="12"/>
        <v>188.26</v>
      </c>
    </row>
    <row r="247" spans="1:8" s="62" customFormat="1" ht="24">
      <c r="A247" s="56" t="str">
        <f>IF((LEN('Copy paste to Here'!G251))&gt;5,((CONCATENATE('Copy paste to Here'!G251," &amp; ",'Copy paste to Here'!D251,"  &amp;  ",'Copy paste to Here'!E251))),"Empty Cell")</f>
        <v>PVD plated internally threaded surgical steel double flare flesh tunnel &amp; Gauge: 8mm  &amp;  Color: Black</v>
      </c>
      <c r="B247" s="57" t="str">
        <f>'Copy paste to Here'!C251</f>
        <v>STHP</v>
      </c>
      <c r="C247" s="57" t="s">
        <v>1054</v>
      </c>
      <c r="D247" s="58">
        <f>Invoice!B251</f>
        <v>12</v>
      </c>
      <c r="E247" s="59">
        <f>'Shipping Invoice'!J251*$N$1</f>
        <v>101.13</v>
      </c>
      <c r="F247" s="59">
        <f t="shared" si="10"/>
        <v>1213.56</v>
      </c>
      <c r="G247" s="60">
        <f t="shared" si="11"/>
        <v>101.13</v>
      </c>
      <c r="H247" s="63">
        <f t="shared" si="12"/>
        <v>1213.56</v>
      </c>
    </row>
    <row r="248" spans="1:8" s="62" customFormat="1" ht="24">
      <c r="A248" s="56" t="str">
        <f>IF((LEN('Copy paste to Here'!G252))&gt;5,((CONCATENATE('Copy paste to Here'!G252," &amp; ",'Copy paste to Here'!D252,"  &amp;  ",'Copy paste to Here'!E252))),"Empty Cell")</f>
        <v>PVD plated internally threaded surgical steel double flare flesh tunnel &amp; Gauge: 8mm  &amp;  Color: Blue</v>
      </c>
      <c r="B248" s="57" t="str">
        <f>'Copy paste to Here'!C252</f>
        <v>STHP</v>
      </c>
      <c r="C248" s="57" t="s">
        <v>1054</v>
      </c>
      <c r="D248" s="58">
        <f>Invoice!B252</f>
        <v>6</v>
      </c>
      <c r="E248" s="59">
        <f>'Shipping Invoice'!J252*$N$1</f>
        <v>101.13</v>
      </c>
      <c r="F248" s="59">
        <f t="shared" si="10"/>
        <v>606.78</v>
      </c>
      <c r="G248" s="60">
        <f t="shared" si="11"/>
        <v>101.13</v>
      </c>
      <c r="H248" s="63">
        <f t="shared" si="12"/>
        <v>606.78</v>
      </c>
    </row>
    <row r="249" spans="1:8" s="62" customFormat="1" ht="24">
      <c r="A249" s="56" t="str">
        <f>IF((LEN('Copy paste to Here'!G253))&gt;5,((CONCATENATE('Copy paste to Here'!G253," &amp; ",'Copy paste to Here'!D253,"  &amp;  ",'Copy paste to Here'!E253))),"Empty Cell")</f>
        <v>PVD plated internally threaded surgical steel double flare flesh tunnel &amp; Gauge: 10mm  &amp;  Color: Blue</v>
      </c>
      <c r="B249" s="57" t="str">
        <f>'Copy paste to Here'!C253</f>
        <v>STHP</v>
      </c>
      <c r="C249" s="57" t="s">
        <v>1055</v>
      </c>
      <c r="D249" s="58">
        <f>Invoice!B253</f>
        <v>2</v>
      </c>
      <c r="E249" s="59">
        <f>'Shipping Invoice'!J253*$N$1</f>
        <v>108.13</v>
      </c>
      <c r="F249" s="59">
        <f t="shared" si="10"/>
        <v>216.26</v>
      </c>
      <c r="G249" s="60">
        <f t="shared" si="11"/>
        <v>108.13</v>
      </c>
      <c r="H249" s="63">
        <f t="shared" si="12"/>
        <v>216.26</v>
      </c>
    </row>
    <row r="250" spans="1:8" s="62" customFormat="1" ht="24">
      <c r="A250" s="56" t="str">
        <f>IF((LEN('Copy paste to Here'!G254))&gt;5,((CONCATENATE('Copy paste to Here'!G254," &amp; ",'Copy paste to Here'!D254,"  &amp;  ",'Copy paste to Here'!E254))),"Empty Cell")</f>
        <v>PVD plated internally threaded surgical steel double flare flesh tunnel &amp; Gauge: 12mm  &amp;  Color: Black</v>
      </c>
      <c r="B250" s="57" t="str">
        <f>'Copy paste to Here'!C254</f>
        <v>STHP</v>
      </c>
      <c r="C250" s="57" t="s">
        <v>1056</v>
      </c>
      <c r="D250" s="58">
        <f>Invoice!B254</f>
        <v>34</v>
      </c>
      <c r="E250" s="59">
        <f>'Shipping Invoice'!J254*$N$1</f>
        <v>115.13</v>
      </c>
      <c r="F250" s="59">
        <f t="shared" si="10"/>
        <v>3914.42</v>
      </c>
      <c r="G250" s="60">
        <f t="shared" si="11"/>
        <v>115.13</v>
      </c>
      <c r="H250" s="63">
        <f t="shared" si="12"/>
        <v>3914.42</v>
      </c>
    </row>
    <row r="251" spans="1:8" s="62" customFormat="1" ht="24">
      <c r="A251" s="56" t="str">
        <f>IF((LEN('Copy paste to Here'!G255))&gt;5,((CONCATENATE('Copy paste to Here'!G255," &amp; ",'Copy paste to Here'!D255,"  &amp;  ",'Copy paste to Here'!E255))),"Empty Cell")</f>
        <v>PVD plated internally threaded surgical steel double flare flesh tunnel &amp; Gauge: 16mm  &amp;  Color: Blue</v>
      </c>
      <c r="B251" s="57" t="str">
        <f>'Copy paste to Here'!C255</f>
        <v>STHP</v>
      </c>
      <c r="C251" s="57" t="s">
        <v>1057</v>
      </c>
      <c r="D251" s="58">
        <f>Invoice!B255</f>
        <v>2</v>
      </c>
      <c r="E251" s="59">
        <f>'Shipping Invoice'!J255*$N$1</f>
        <v>132.62</v>
      </c>
      <c r="F251" s="59">
        <f t="shared" si="10"/>
        <v>265.24</v>
      </c>
      <c r="G251" s="60">
        <f t="shared" si="11"/>
        <v>132.62</v>
      </c>
      <c r="H251" s="63">
        <f t="shared" si="12"/>
        <v>265.24</v>
      </c>
    </row>
    <row r="252" spans="1:8" s="62" customFormat="1" ht="24">
      <c r="A252" s="56" t="str">
        <f>IF((LEN('Copy paste to Here'!G256))&gt;5,((CONCATENATE('Copy paste to Here'!G256," &amp; ",'Copy paste to Here'!D256,"  &amp;  ",'Copy paste to Here'!E256))),"Empty Cell")</f>
        <v>PVD plated internally threaded surgical steel double flare flesh tunnel &amp; Gauge: 25mm  &amp;  Color: Black</v>
      </c>
      <c r="B252" s="57" t="str">
        <f>'Copy paste to Here'!C256</f>
        <v>STHP</v>
      </c>
      <c r="C252" s="57" t="s">
        <v>1058</v>
      </c>
      <c r="D252" s="58">
        <f>Invoice!B256</f>
        <v>10</v>
      </c>
      <c r="E252" s="59">
        <f>'Shipping Invoice'!J256*$N$1</f>
        <v>194.21</v>
      </c>
      <c r="F252" s="59">
        <f t="shared" si="10"/>
        <v>1942.1000000000001</v>
      </c>
      <c r="G252" s="60">
        <f t="shared" si="11"/>
        <v>194.21</v>
      </c>
      <c r="H252" s="63">
        <f t="shared" si="12"/>
        <v>1942.1000000000001</v>
      </c>
    </row>
    <row r="253" spans="1:8" s="62" customFormat="1" ht="24">
      <c r="A253" s="56" t="str">
        <f>IF((LEN('Copy paste to Here'!G257))&gt;5,((CONCATENATE('Copy paste to Here'!G257," &amp; ",'Copy paste to Here'!D257,"  &amp;  ",'Copy paste to Here'!E257))),"Empty Cell")</f>
        <v>PVD plated surgical steel single flared flesh tunnel with rubber O-ring &amp; Gauge: 2.5mm  &amp;  Color: Black</v>
      </c>
      <c r="B253" s="57" t="str">
        <f>'Copy paste to Here'!C257</f>
        <v>STPG</v>
      </c>
      <c r="C253" s="57" t="s">
        <v>1059</v>
      </c>
      <c r="D253" s="58">
        <f>Invoice!B257</f>
        <v>2</v>
      </c>
      <c r="E253" s="59">
        <f>'Shipping Invoice'!J257*$N$1</f>
        <v>36.39</v>
      </c>
      <c r="F253" s="59">
        <f t="shared" si="10"/>
        <v>72.78</v>
      </c>
      <c r="G253" s="60">
        <f t="shared" si="11"/>
        <v>36.39</v>
      </c>
      <c r="H253" s="63">
        <f t="shared" si="12"/>
        <v>72.78</v>
      </c>
    </row>
    <row r="254" spans="1:8" s="62" customFormat="1" ht="24">
      <c r="A254" s="56" t="str">
        <f>IF((LEN('Copy paste to Here'!G258))&gt;5,((CONCATENATE('Copy paste to Here'!G258," &amp; ",'Copy paste to Here'!D258,"  &amp;  ",'Copy paste to Here'!E258))),"Empty Cell")</f>
        <v>PVD plated surgical steel single flared flesh tunnel with rubber O-ring &amp; Gauge: 5mm  &amp;  Color: Black</v>
      </c>
      <c r="B254" s="57" t="str">
        <f>'Copy paste to Here'!C258</f>
        <v>STPG</v>
      </c>
      <c r="C254" s="57" t="s">
        <v>1060</v>
      </c>
      <c r="D254" s="58">
        <f>Invoice!B258</f>
        <v>18</v>
      </c>
      <c r="E254" s="59">
        <f>'Shipping Invoice'!J258*$N$1</f>
        <v>38.14</v>
      </c>
      <c r="F254" s="59">
        <f t="shared" si="10"/>
        <v>686.52</v>
      </c>
      <c r="G254" s="60">
        <f t="shared" si="11"/>
        <v>38.14</v>
      </c>
      <c r="H254" s="63">
        <f t="shared" si="12"/>
        <v>686.52</v>
      </c>
    </row>
    <row r="255" spans="1:8" s="62" customFormat="1" ht="24">
      <c r="A255" s="56" t="str">
        <f>IF((LEN('Copy paste to Here'!G259))&gt;5,((CONCATENATE('Copy paste to Here'!G259," &amp; ",'Copy paste to Here'!D259,"  &amp;  ",'Copy paste to Here'!E259))),"Empty Cell")</f>
        <v>PVD plated surgical steel single flared flesh tunnel with rubber O-ring &amp; Gauge: 6mm  &amp;  Color: Black</v>
      </c>
      <c r="B255" s="57" t="str">
        <f>'Copy paste to Here'!C259</f>
        <v>STPG</v>
      </c>
      <c r="C255" s="57" t="s">
        <v>1061</v>
      </c>
      <c r="D255" s="58">
        <f>Invoice!B259</f>
        <v>4</v>
      </c>
      <c r="E255" s="59">
        <f>'Shipping Invoice'!J259*$N$1</f>
        <v>41.64</v>
      </c>
      <c r="F255" s="59">
        <f t="shared" si="10"/>
        <v>166.56</v>
      </c>
      <c r="G255" s="60">
        <f t="shared" si="11"/>
        <v>41.64</v>
      </c>
      <c r="H255" s="63">
        <f t="shared" si="12"/>
        <v>166.56</v>
      </c>
    </row>
    <row r="256" spans="1:8" s="62" customFormat="1" ht="24">
      <c r="A256" s="56" t="str">
        <f>IF((LEN('Copy paste to Here'!G260))&gt;5,((CONCATENATE('Copy paste to Here'!G260," &amp; ",'Copy paste to Here'!D260,"  &amp;  ",'Copy paste to Here'!E260))),"Empty Cell")</f>
        <v>PVD plated surgical steel single flared flesh tunnel with rubber O-ring &amp; Gauge: 10mm  &amp;  Color: Black</v>
      </c>
      <c r="B256" s="57" t="str">
        <f>'Copy paste to Here'!C260</f>
        <v>STPG</v>
      </c>
      <c r="C256" s="57" t="s">
        <v>1062</v>
      </c>
      <c r="D256" s="58">
        <f>Invoice!B260</f>
        <v>2</v>
      </c>
      <c r="E256" s="59">
        <f>'Shipping Invoice'!J260*$N$1</f>
        <v>48.64</v>
      </c>
      <c r="F256" s="59">
        <f t="shared" si="10"/>
        <v>97.28</v>
      </c>
      <c r="G256" s="60">
        <f t="shared" si="11"/>
        <v>48.64</v>
      </c>
      <c r="H256" s="63">
        <f t="shared" si="12"/>
        <v>97.28</v>
      </c>
    </row>
    <row r="257" spans="1:8" s="62" customFormat="1" ht="24">
      <c r="A257" s="56" t="str">
        <f>IF((LEN('Copy paste to Here'!G261))&gt;5,((CONCATENATE('Copy paste to Here'!G261," &amp; ",'Copy paste to Here'!D261,"  &amp;  ",'Copy paste to Here'!E261))),"Empty Cell")</f>
        <v>PVD plated surgical steel single flared flesh tunnel with rubber O-ring &amp; Gauge: 12mm  &amp;  Color: Black</v>
      </c>
      <c r="B257" s="57" t="str">
        <f>'Copy paste to Here'!C261</f>
        <v>STPG</v>
      </c>
      <c r="C257" s="57" t="s">
        <v>1063</v>
      </c>
      <c r="D257" s="58">
        <f>Invoice!B261</f>
        <v>2</v>
      </c>
      <c r="E257" s="59">
        <f>'Shipping Invoice'!J261*$N$1</f>
        <v>55.64</v>
      </c>
      <c r="F257" s="59">
        <f t="shared" si="10"/>
        <v>111.28</v>
      </c>
      <c r="G257" s="60">
        <f t="shared" si="11"/>
        <v>55.64</v>
      </c>
      <c r="H257" s="63">
        <f t="shared" si="12"/>
        <v>111.28</v>
      </c>
    </row>
    <row r="258" spans="1:8" s="62" customFormat="1" ht="24">
      <c r="A258" s="56" t="str">
        <f>IF((LEN('Copy paste to Here'!G262))&gt;5,((CONCATENATE('Copy paste to Here'!G262," &amp; ",'Copy paste to Here'!D262,"  &amp;  ",'Copy paste to Here'!E262))),"Empty Cell")</f>
        <v>PVD plated surgical steel single flared flesh tunnel with rubber O-ring &amp; Gauge: 25mm  &amp;  Color: Black</v>
      </c>
      <c r="B258" s="57" t="str">
        <f>'Copy paste to Here'!C262</f>
        <v>STPG</v>
      </c>
      <c r="C258" s="57" t="s">
        <v>1064</v>
      </c>
      <c r="D258" s="58">
        <f>Invoice!B262</f>
        <v>2</v>
      </c>
      <c r="E258" s="59">
        <f>'Shipping Invoice'!J262*$N$1</f>
        <v>94.13</v>
      </c>
      <c r="F258" s="59">
        <f t="shared" si="10"/>
        <v>188.26</v>
      </c>
      <c r="G258" s="60">
        <f t="shared" si="11"/>
        <v>94.13</v>
      </c>
      <c r="H258" s="63">
        <f t="shared" si="12"/>
        <v>188.26</v>
      </c>
    </row>
    <row r="259" spans="1:8" s="62" customFormat="1" ht="25.5">
      <c r="A259" s="56" t="str">
        <f>IF((LEN('Copy paste to Here'!G263))&gt;5,((CONCATENATE('Copy paste to Here'!G263," &amp; ",'Copy paste to Here'!D263,"  &amp;  ",'Copy paste to Here'!E263))),"Empty Cell")</f>
        <v>PVD plated surgical steel single flared flesh tunnel with rubber O-ring &amp; Gauge: 9mm  &amp;  Color: Gold</v>
      </c>
      <c r="B259" s="57" t="str">
        <f>'Copy paste to Here'!C263</f>
        <v>STPG</v>
      </c>
      <c r="C259" s="57" t="s">
        <v>1065</v>
      </c>
      <c r="D259" s="58">
        <f>Invoice!B263</f>
        <v>2</v>
      </c>
      <c r="E259" s="59">
        <f>'Shipping Invoice'!J263*$N$1</f>
        <v>46.89</v>
      </c>
      <c r="F259" s="59">
        <f t="shared" si="10"/>
        <v>93.78</v>
      </c>
      <c r="G259" s="60">
        <f t="shared" si="11"/>
        <v>46.89</v>
      </c>
      <c r="H259" s="63">
        <f t="shared" si="12"/>
        <v>93.78</v>
      </c>
    </row>
    <row r="260" spans="1:8" s="62" customFormat="1" ht="24">
      <c r="A260" s="56" t="str">
        <f>IF((LEN('Copy paste to Here'!G264))&gt;5,((CONCATENATE('Copy paste to Here'!G264," &amp; ",'Copy paste to Here'!D264,"  &amp;  ",'Copy paste to Here'!E264))),"Empty Cell")</f>
        <v>Silicon Plug with star shaped cut out &amp; Gauge: 6mm  &amp;  Color: Black</v>
      </c>
      <c r="B260" s="57" t="str">
        <f>'Copy paste to Here'!C264</f>
        <v>STSI</v>
      </c>
      <c r="C260" s="57" t="s">
        <v>1066</v>
      </c>
      <c r="D260" s="58">
        <f>Invoice!B264</f>
        <v>2</v>
      </c>
      <c r="E260" s="59">
        <f>'Shipping Invoice'!J264*$N$1</f>
        <v>17.149999999999999</v>
      </c>
      <c r="F260" s="59">
        <f t="shared" si="10"/>
        <v>34.299999999999997</v>
      </c>
      <c r="G260" s="60">
        <f t="shared" si="11"/>
        <v>17.149999999999999</v>
      </c>
      <c r="H260" s="63">
        <f t="shared" si="12"/>
        <v>34.299999999999997</v>
      </c>
    </row>
    <row r="261" spans="1:8" s="62" customFormat="1" ht="24">
      <c r="A261" s="56" t="str">
        <f>IF((LEN('Copy paste to Here'!G265))&gt;5,((CONCATENATE('Copy paste to Here'!G265," &amp; ",'Copy paste to Here'!D265,"  &amp;  ",'Copy paste to Here'!E265))),"Empty Cell")</f>
        <v>Silicon Plug with star shaped cut out &amp; Gauge: 6mm  &amp;  Color: White</v>
      </c>
      <c r="B261" s="57" t="str">
        <f>'Copy paste to Here'!C265</f>
        <v>STSI</v>
      </c>
      <c r="C261" s="57" t="s">
        <v>1066</v>
      </c>
      <c r="D261" s="58">
        <f>Invoice!B265</f>
        <v>2</v>
      </c>
      <c r="E261" s="59">
        <f>'Shipping Invoice'!J265*$N$1</f>
        <v>17.149999999999999</v>
      </c>
      <c r="F261" s="59">
        <f t="shared" si="10"/>
        <v>34.299999999999997</v>
      </c>
      <c r="G261" s="60">
        <f t="shared" si="11"/>
        <v>17.149999999999999</v>
      </c>
      <c r="H261" s="63">
        <f t="shared" si="12"/>
        <v>34.299999999999997</v>
      </c>
    </row>
    <row r="262" spans="1:8" s="62" customFormat="1" ht="24">
      <c r="A262" s="56" t="str">
        <f>IF((LEN('Copy paste to Here'!G266))&gt;5,((CONCATENATE('Copy paste to Here'!G266," &amp; ",'Copy paste to Here'!D266,"  &amp;  ",'Copy paste to Here'!E266))),"Empty Cell")</f>
        <v>Silicon Plug with star shaped cut out &amp; Gauge: 10mm  &amp;  Color: Black</v>
      </c>
      <c r="B262" s="57" t="str">
        <f>'Copy paste to Here'!C266</f>
        <v>STSI</v>
      </c>
      <c r="C262" s="57" t="s">
        <v>1067</v>
      </c>
      <c r="D262" s="58">
        <f>Invoice!B266</f>
        <v>2</v>
      </c>
      <c r="E262" s="59">
        <f>'Shipping Invoice'!J266*$N$1</f>
        <v>20.65</v>
      </c>
      <c r="F262" s="59">
        <f t="shared" si="10"/>
        <v>41.3</v>
      </c>
      <c r="G262" s="60">
        <f t="shared" si="11"/>
        <v>20.65</v>
      </c>
      <c r="H262" s="63">
        <f t="shared" si="12"/>
        <v>41.3</v>
      </c>
    </row>
    <row r="263" spans="1:8" s="62" customFormat="1" ht="24">
      <c r="A263" s="56" t="str">
        <f>IF((LEN('Copy paste to Here'!G267))&gt;5,((CONCATENATE('Copy paste to Here'!G267," &amp; ",'Copy paste to Here'!D267,"  &amp;  ",'Copy paste to Here'!E267))),"Empty Cell")</f>
        <v>Silicon Plug with star shaped cut out &amp; Gauge: 10mm  &amp;  Color: White</v>
      </c>
      <c r="B263" s="57" t="str">
        <f>'Copy paste to Here'!C267</f>
        <v>STSI</v>
      </c>
      <c r="C263" s="57" t="s">
        <v>1067</v>
      </c>
      <c r="D263" s="58">
        <f>Invoice!B267</f>
        <v>2</v>
      </c>
      <c r="E263" s="59">
        <f>'Shipping Invoice'!J267*$N$1</f>
        <v>20.65</v>
      </c>
      <c r="F263" s="59">
        <f t="shared" si="10"/>
        <v>41.3</v>
      </c>
      <c r="G263" s="60">
        <f t="shared" si="11"/>
        <v>20.65</v>
      </c>
      <c r="H263" s="63">
        <f t="shared" si="12"/>
        <v>41.3</v>
      </c>
    </row>
    <row r="264" spans="1:8" s="62" customFormat="1" ht="24">
      <c r="A264" s="56" t="str">
        <f>IF((LEN('Copy paste to Here'!G268))&gt;5,((CONCATENATE('Copy paste to Here'!G268," &amp; ",'Copy paste to Here'!D268,"  &amp;  ",'Copy paste to Here'!E268))),"Empty Cell")</f>
        <v>Silicon Plug with star shaped cut out &amp; Gauge: 12mm  &amp;  Color: Black</v>
      </c>
      <c r="B264" s="57" t="str">
        <f>'Copy paste to Here'!C268</f>
        <v>STSI</v>
      </c>
      <c r="C264" s="57" t="s">
        <v>1068</v>
      </c>
      <c r="D264" s="58">
        <f>Invoice!B268</f>
        <v>4</v>
      </c>
      <c r="E264" s="59">
        <f>'Shipping Invoice'!J268*$N$1</f>
        <v>22.4</v>
      </c>
      <c r="F264" s="59">
        <f t="shared" si="10"/>
        <v>89.6</v>
      </c>
      <c r="G264" s="60">
        <f t="shared" si="11"/>
        <v>22.4</v>
      </c>
      <c r="H264" s="63">
        <f t="shared" si="12"/>
        <v>89.6</v>
      </c>
    </row>
    <row r="265" spans="1:8" s="62" customFormat="1" ht="24">
      <c r="A265" s="56" t="str">
        <f>IF((LEN('Copy paste to Here'!G269))&gt;5,((CONCATENATE('Copy paste to Here'!G269," &amp; ",'Copy paste to Here'!D269,"  &amp;  ",'Copy paste to Here'!E269))),"Empty Cell")</f>
        <v>Silicon Plug with star shaped cut out &amp; Gauge: 12mm  &amp;  Color: White</v>
      </c>
      <c r="B265" s="57" t="str">
        <f>'Copy paste to Here'!C269</f>
        <v>STSI</v>
      </c>
      <c r="C265" s="57" t="s">
        <v>1068</v>
      </c>
      <c r="D265" s="58">
        <f>Invoice!B269</f>
        <v>2</v>
      </c>
      <c r="E265" s="59">
        <f>'Shipping Invoice'!J269*$N$1</f>
        <v>22.4</v>
      </c>
      <c r="F265" s="59">
        <f t="shared" si="10"/>
        <v>44.8</v>
      </c>
      <c r="G265" s="60">
        <f t="shared" si="11"/>
        <v>22.4</v>
      </c>
      <c r="H265" s="63">
        <f t="shared" si="12"/>
        <v>44.8</v>
      </c>
    </row>
    <row r="266" spans="1:8" s="62" customFormat="1" ht="25.5">
      <c r="A266" s="56" t="str">
        <f>IF((LEN('Copy paste to Here'!G270))&gt;5,((CONCATENATE('Copy paste to Here'!G270," &amp; ",'Copy paste to Here'!D270,"  &amp;  ",'Copy paste to Here'!E270))),"Empty Cell")</f>
        <v>Silicon Plug with star shaped cut out &amp; Gauge: 18mm  &amp;  Color: Black</v>
      </c>
      <c r="B266" s="57" t="str">
        <f>'Copy paste to Here'!C270</f>
        <v>STSI</v>
      </c>
      <c r="C266" s="57" t="s">
        <v>1069</v>
      </c>
      <c r="D266" s="58">
        <f>Invoice!B270</f>
        <v>2</v>
      </c>
      <c r="E266" s="59">
        <f>'Shipping Invoice'!J270*$N$1</f>
        <v>28.69</v>
      </c>
      <c r="F266" s="59">
        <f t="shared" si="10"/>
        <v>57.38</v>
      </c>
      <c r="G266" s="60">
        <f t="shared" si="11"/>
        <v>28.69</v>
      </c>
      <c r="H266" s="63">
        <f t="shared" si="12"/>
        <v>57.38</v>
      </c>
    </row>
    <row r="267" spans="1:8" s="62" customFormat="1" ht="24">
      <c r="A267" s="56" t="str">
        <f>IF((LEN('Copy paste to Here'!G271))&gt;5,((CONCATENATE('Copy paste to Here'!G271," &amp; ",'Copy paste to Here'!D271,"  &amp;  ",'Copy paste to Here'!E271))),"Empty Cell")</f>
        <v>Silicon Plug with star shaped cut out &amp; Gauge: 22mm  &amp;  Color: Black</v>
      </c>
      <c r="B267" s="57" t="str">
        <f>'Copy paste to Here'!C271</f>
        <v>STSI</v>
      </c>
      <c r="C267" s="57" t="s">
        <v>1070</v>
      </c>
      <c r="D267" s="58">
        <f>Invoice!B271</f>
        <v>2</v>
      </c>
      <c r="E267" s="59">
        <f>'Shipping Invoice'!J271*$N$1</f>
        <v>32.19</v>
      </c>
      <c r="F267" s="59">
        <f t="shared" si="10"/>
        <v>64.38</v>
      </c>
      <c r="G267" s="60">
        <f t="shared" si="11"/>
        <v>32.19</v>
      </c>
      <c r="H267" s="63">
        <f t="shared" si="12"/>
        <v>64.38</v>
      </c>
    </row>
    <row r="268" spans="1:8" s="62" customFormat="1" ht="24">
      <c r="A268" s="56" t="str">
        <f>IF((LEN('Copy paste to Here'!G272))&gt;5,((CONCATENATE('Copy paste to Here'!G272," &amp; ",'Copy paste to Here'!D272,"  &amp;  ",'Copy paste to Here'!E272))),"Empty Cell")</f>
        <v>Silicon Plug with star shaped cut out &amp; Gauge: 25mm  &amp;  Color: Black</v>
      </c>
      <c r="B268" s="57" t="str">
        <f>'Copy paste to Here'!C272</f>
        <v>STSI</v>
      </c>
      <c r="C268" s="57" t="s">
        <v>1071</v>
      </c>
      <c r="D268" s="58">
        <f>Invoice!B272</f>
        <v>2</v>
      </c>
      <c r="E268" s="59">
        <f>'Shipping Invoice'!J272*$N$1</f>
        <v>34.64</v>
      </c>
      <c r="F268" s="59">
        <f t="shared" si="10"/>
        <v>69.28</v>
      </c>
      <c r="G268" s="60">
        <f t="shared" si="11"/>
        <v>34.64</v>
      </c>
      <c r="H268" s="63">
        <f t="shared" si="12"/>
        <v>69.28</v>
      </c>
    </row>
    <row r="269" spans="1:8" s="62" customFormat="1" ht="25.5">
      <c r="A269" s="56" t="str">
        <f>IF((LEN('Copy paste to Here'!G273))&gt;5,((CONCATENATE('Copy paste to Here'!G273," &amp; ",'Copy paste to Here'!D273,"  &amp;  ",'Copy paste to Here'!E273))),"Empty Cell")</f>
        <v xml:space="preserve">Coconut wood taper with double rubber O-rings &amp; Gauge: 12mm  &amp;  </v>
      </c>
      <c r="B269" s="57" t="str">
        <f>'Copy paste to Here'!C273</f>
        <v>TPCOR</v>
      </c>
      <c r="C269" s="57" t="s">
        <v>1072</v>
      </c>
      <c r="D269" s="58">
        <f>Invoice!B273</f>
        <v>2</v>
      </c>
      <c r="E269" s="59">
        <f>'Shipping Invoice'!J273*$N$1</f>
        <v>52.14</v>
      </c>
      <c r="F269" s="59">
        <f t="shared" si="10"/>
        <v>104.28</v>
      </c>
      <c r="G269" s="60">
        <f t="shared" si="11"/>
        <v>52.14</v>
      </c>
      <c r="H269" s="63">
        <f t="shared" si="12"/>
        <v>104.28</v>
      </c>
    </row>
    <row r="270" spans="1:8" s="62" customFormat="1" ht="24">
      <c r="A270" s="56" t="str">
        <f>IF((LEN('Copy paste to Here'!G274))&gt;5,((CONCATENATE('Copy paste to Here'!G274," &amp; ",'Copy paste to Here'!D274,"  &amp;  ",'Copy paste to Here'!E274))),"Empty Cell")</f>
        <v>Solid colored acrylic taper with double rubber O-rings &amp; Gauge: 1.6mm  &amp;  Color: Pink</v>
      </c>
      <c r="B270" s="57" t="str">
        <f>'Copy paste to Here'!C274</f>
        <v>TPSV</v>
      </c>
      <c r="C270" s="57" t="s">
        <v>1073</v>
      </c>
      <c r="D270" s="58">
        <f>Invoice!B274</f>
        <v>2</v>
      </c>
      <c r="E270" s="59">
        <f>'Shipping Invoice'!J274*$N$1</f>
        <v>11.9</v>
      </c>
      <c r="F270" s="59">
        <f t="shared" si="10"/>
        <v>23.8</v>
      </c>
      <c r="G270" s="60">
        <f t="shared" si="11"/>
        <v>11.9</v>
      </c>
      <c r="H270" s="63">
        <f t="shared" si="12"/>
        <v>23.8</v>
      </c>
    </row>
    <row r="271" spans="1:8" s="62" customFormat="1" ht="24">
      <c r="A271" s="56" t="str">
        <f>IF((LEN('Copy paste to Here'!G275))&gt;5,((CONCATENATE('Copy paste to Here'!G275," &amp; ",'Copy paste to Here'!D275,"  &amp;  ",'Copy paste to Here'!E275))),"Empty Cell")</f>
        <v>Solid colored acrylic taper with double rubber O-rings &amp; Gauge: 10mm  &amp;  Color: Red</v>
      </c>
      <c r="B271" s="57" t="str">
        <f>'Copy paste to Here'!C275</f>
        <v>TPSV</v>
      </c>
      <c r="C271" s="57" t="s">
        <v>1074</v>
      </c>
      <c r="D271" s="58">
        <f>Invoice!B275</f>
        <v>2</v>
      </c>
      <c r="E271" s="59">
        <f>'Shipping Invoice'!J275*$N$1</f>
        <v>20.65</v>
      </c>
      <c r="F271" s="59">
        <f t="shared" si="10"/>
        <v>41.3</v>
      </c>
      <c r="G271" s="60">
        <f t="shared" si="11"/>
        <v>20.65</v>
      </c>
      <c r="H271" s="63">
        <f t="shared" si="12"/>
        <v>41.3</v>
      </c>
    </row>
    <row r="272" spans="1:8" s="62" customFormat="1" ht="24">
      <c r="A272" s="56" t="str">
        <f>IF((LEN('Copy paste to Here'!G276))&gt;5,((CONCATENATE('Copy paste to Here'!G276," &amp; ",'Copy paste to Here'!D276,"  &amp;  ",'Copy paste to Here'!E276))),"Empty Cell")</f>
        <v>Acrylic taper with double rubber O-rings &amp; Gauge: 2.5mm  &amp;  Color: Black</v>
      </c>
      <c r="B272" s="57" t="str">
        <f>'Copy paste to Here'!C276</f>
        <v>TPUVK</v>
      </c>
      <c r="C272" s="57" t="s">
        <v>1075</v>
      </c>
      <c r="D272" s="58">
        <f>Invoice!B276</f>
        <v>2</v>
      </c>
      <c r="E272" s="59">
        <f>'Shipping Invoice'!J276*$N$1</f>
        <v>12.95</v>
      </c>
      <c r="F272" s="59">
        <f t="shared" si="10"/>
        <v>25.9</v>
      </c>
      <c r="G272" s="60">
        <f t="shared" si="11"/>
        <v>12.95</v>
      </c>
      <c r="H272" s="63">
        <f t="shared" si="12"/>
        <v>25.9</v>
      </c>
    </row>
    <row r="273" spans="1:8" s="62" customFormat="1" ht="24">
      <c r="A273" s="56" t="str">
        <f>IF((LEN('Copy paste to Here'!G277))&gt;5,((CONCATENATE('Copy paste to Here'!G277," &amp; ",'Copy paste to Here'!D277,"  &amp;  ",'Copy paste to Here'!E277))),"Empty Cell")</f>
        <v>Triangle shaped silicone double flared flesh tunnel &amp; Gauge: 10mm  &amp;  Color: Black</v>
      </c>
      <c r="B273" s="57" t="str">
        <f>'Copy paste to Here'!C277</f>
        <v>TRSI</v>
      </c>
      <c r="C273" s="57" t="s">
        <v>1076</v>
      </c>
      <c r="D273" s="58">
        <f>Invoice!B277</f>
        <v>6</v>
      </c>
      <c r="E273" s="59">
        <f>'Shipping Invoice'!J277*$N$1</f>
        <v>17.5</v>
      </c>
      <c r="F273" s="59">
        <f t="shared" si="10"/>
        <v>105</v>
      </c>
      <c r="G273" s="60">
        <f t="shared" si="11"/>
        <v>17.5</v>
      </c>
      <c r="H273" s="63">
        <f t="shared" si="12"/>
        <v>105</v>
      </c>
    </row>
    <row r="274" spans="1:8" s="62" customFormat="1" ht="24">
      <c r="A274" s="56" t="str">
        <f>IF((LEN('Copy paste to Here'!G278))&gt;5,((CONCATENATE('Copy paste to Here'!G278," &amp; ",'Copy paste to Here'!D278,"  &amp;  ",'Copy paste to Here'!E278))),"Empty Cell")</f>
        <v>Triangle shaped silicone double flared flesh tunnel &amp; Gauge: 10mm  &amp;  Color: White</v>
      </c>
      <c r="B274" s="57" t="str">
        <f>'Copy paste to Here'!C278</f>
        <v>TRSI</v>
      </c>
      <c r="C274" s="57" t="s">
        <v>1076</v>
      </c>
      <c r="D274" s="58">
        <f>Invoice!B278</f>
        <v>6</v>
      </c>
      <c r="E274" s="59">
        <f>'Shipping Invoice'!J278*$N$1</f>
        <v>17.5</v>
      </c>
      <c r="F274" s="59">
        <f t="shared" si="10"/>
        <v>105</v>
      </c>
      <c r="G274" s="60">
        <f t="shared" si="11"/>
        <v>17.5</v>
      </c>
      <c r="H274" s="63">
        <f t="shared" si="12"/>
        <v>105</v>
      </c>
    </row>
    <row r="275" spans="1:8" s="62" customFormat="1" ht="24">
      <c r="A275" s="56" t="str">
        <f>IF((LEN('Copy paste to Here'!G279))&gt;5,((CONCATENATE('Copy paste to Here'!G279," &amp; ",'Copy paste to Here'!D279,"  &amp;  ",'Copy paste to Here'!E279))),"Empty Cell")</f>
        <v>Triangle shaped silicone double flared flesh tunnel &amp; Gauge: 12mm  &amp;  Color: White</v>
      </c>
      <c r="B275" s="57" t="str">
        <f>'Copy paste to Here'!C279</f>
        <v>TRSI</v>
      </c>
      <c r="C275" s="57" t="s">
        <v>1077</v>
      </c>
      <c r="D275" s="58">
        <f>Invoice!B279</f>
        <v>2</v>
      </c>
      <c r="E275" s="59">
        <f>'Shipping Invoice'!J279*$N$1</f>
        <v>19.25</v>
      </c>
      <c r="F275" s="59">
        <f t="shared" ref="F275:F338" si="13">D275*E275</f>
        <v>38.5</v>
      </c>
      <c r="G275" s="60">
        <f t="shared" ref="G275:G338" si="14">E275*$E$14</f>
        <v>19.25</v>
      </c>
      <c r="H275" s="63">
        <f t="shared" ref="H275:H338" si="15">D275*G275</f>
        <v>38.5</v>
      </c>
    </row>
    <row r="276" spans="1:8" s="62" customFormat="1" ht="24">
      <c r="A276" s="56" t="str">
        <f>IF((LEN('Copy paste to Here'!G280))&gt;5,((CONCATENATE('Copy paste to Here'!G280," &amp; ",'Copy paste to Here'!D280,"  &amp;  ",'Copy paste to Here'!E280))),"Empty Cell")</f>
        <v xml:space="preserve">High polished titanium G23 screw-fit flesh tunnel &amp; Gauge: 5mm  &amp;  </v>
      </c>
      <c r="B276" s="57" t="str">
        <f>'Copy paste to Here'!C280</f>
        <v>UFPG</v>
      </c>
      <c r="C276" s="57" t="s">
        <v>1078</v>
      </c>
      <c r="D276" s="58">
        <f>Invoice!B280</f>
        <v>2</v>
      </c>
      <c r="E276" s="59">
        <f>'Shipping Invoice'!J280*$N$1</f>
        <v>146.62</v>
      </c>
      <c r="F276" s="59">
        <f t="shared" si="13"/>
        <v>293.24</v>
      </c>
      <c r="G276" s="60">
        <f t="shared" si="14"/>
        <v>146.62</v>
      </c>
      <c r="H276" s="63">
        <f t="shared" si="15"/>
        <v>293.24</v>
      </c>
    </row>
    <row r="277" spans="1:8" s="62" customFormat="1" ht="24">
      <c r="A277" s="56" t="str">
        <f>IF((LEN('Copy paste to Here'!G281))&gt;5,((CONCATENATE('Copy paste to Here'!G281," &amp; ",'Copy paste to Here'!D281,"  &amp;  ",'Copy paste to Here'!E281))),"Empty Cell")</f>
        <v xml:space="preserve">High polished titanium G23 screw-fit flesh tunnel &amp; Gauge: 8mm  &amp;  </v>
      </c>
      <c r="B277" s="57" t="str">
        <f>'Copy paste to Here'!C281</f>
        <v>UFPG</v>
      </c>
      <c r="C277" s="57" t="s">
        <v>1079</v>
      </c>
      <c r="D277" s="58">
        <f>Invoice!B281</f>
        <v>2</v>
      </c>
      <c r="E277" s="59">
        <f>'Shipping Invoice'!J281*$N$1</f>
        <v>204.71</v>
      </c>
      <c r="F277" s="59">
        <f t="shared" si="13"/>
        <v>409.42</v>
      </c>
      <c r="G277" s="60">
        <f t="shared" si="14"/>
        <v>204.71</v>
      </c>
      <c r="H277" s="63">
        <f t="shared" si="15"/>
        <v>409.42</v>
      </c>
    </row>
    <row r="278" spans="1:8" s="62" customFormat="1" ht="24">
      <c r="A278" s="56" t="str">
        <f>IF((LEN('Copy paste to Here'!G282))&gt;5,((CONCATENATE('Copy paste to Here'!G282," &amp; ",'Copy paste to Here'!D282,"  &amp;  ",'Copy paste to Here'!E282))),"Empty Cell")</f>
        <v xml:space="preserve">High polished titanium G23 screw-fit flesh tunnel &amp; Gauge: 10mm  &amp;  </v>
      </c>
      <c r="B278" s="57" t="str">
        <f>'Copy paste to Here'!C282</f>
        <v>UFPG</v>
      </c>
      <c r="C278" s="57" t="s">
        <v>1080</v>
      </c>
      <c r="D278" s="58">
        <f>Invoice!B282</f>
        <v>2</v>
      </c>
      <c r="E278" s="59">
        <f>'Shipping Invoice'!J282*$N$1</f>
        <v>225.7</v>
      </c>
      <c r="F278" s="59">
        <f t="shared" si="13"/>
        <v>451.4</v>
      </c>
      <c r="G278" s="60">
        <f t="shared" si="14"/>
        <v>225.7</v>
      </c>
      <c r="H278" s="63">
        <f t="shared" si="15"/>
        <v>451.4</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53250.36999999993</v>
      </c>
      <c r="G1000" s="60"/>
      <c r="H1000" s="61">
        <f t="shared" ref="H1000:H1007" si="49">F1000*$E$14</f>
        <v>53250.36999999993</v>
      </c>
    </row>
    <row r="1001" spans="1:8" s="62" customFormat="1">
      <c r="A1001" s="56" t="str">
        <f>'[2]Copy paste to Here'!T2</f>
        <v>SHIPPING HANDLING</v>
      </c>
      <c r="B1001" s="75"/>
      <c r="C1001" s="75"/>
      <c r="D1001" s="76"/>
      <c r="E1001" s="67"/>
      <c r="F1001" s="59">
        <f>Invoice!J284</f>
        <v>-21300.147999999972</v>
      </c>
      <c r="G1001" s="60"/>
      <c r="H1001" s="61">
        <f t="shared" si="49"/>
        <v>-21300.147999999972</v>
      </c>
    </row>
    <row r="1002" spans="1:8" s="62" customFormat="1" outlineLevel="1">
      <c r="A1002" s="56" t="str">
        <f>'[2]Copy paste to Here'!T3</f>
        <v>DISCOUNT</v>
      </c>
      <c r="B1002" s="75"/>
      <c r="C1002" s="75"/>
      <c r="D1002" s="76"/>
      <c r="E1002" s="67"/>
      <c r="F1002" s="59">
        <f>Invoice!J285</f>
        <v>0</v>
      </c>
      <c r="G1002" s="60"/>
      <c r="H1002" s="61">
        <f t="shared" si="49"/>
        <v>0</v>
      </c>
    </row>
    <row r="1003" spans="1:8" s="62" customFormat="1">
      <c r="A1003" s="56" t="str">
        <f>'[2]Copy paste to Here'!T4</f>
        <v>Total:</v>
      </c>
      <c r="B1003" s="75"/>
      <c r="C1003" s="75"/>
      <c r="D1003" s="76"/>
      <c r="E1003" s="67"/>
      <c r="F1003" s="59">
        <f>SUM(F1000:F1002)</f>
        <v>31950.221999999958</v>
      </c>
      <c r="G1003" s="60"/>
      <c r="H1003" s="61">
        <f t="shared" si="49"/>
        <v>31950.221999999958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53250.36999999993</v>
      </c>
    </row>
    <row r="1010" spans="1:8" s="21" customFormat="1">
      <c r="A1010" s="22"/>
      <c r="E1010" s="21" t="s">
        <v>177</v>
      </c>
      <c r="H1010" s="84">
        <f>(SUMIF($A$1000:$A$1008,"Total:",$H$1000:$H$1008))</f>
        <v>31950.221999999958</v>
      </c>
    </row>
    <row r="1011" spans="1:8" s="21" customFormat="1">
      <c r="E1011" s="21" t="s">
        <v>178</v>
      </c>
      <c r="H1011" s="85">
        <f>H1013-H1012</f>
        <v>29860.02</v>
      </c>
    </row>
    <row r="1012" spans="1:8" s="21" customFormat="1">
      <c r="E1012" s="21" t="s">
        <v>179</v>
      </c>
      <c r="H1012" s="85">
        <f>ROUND((H1013*7)/107,2)</f>
        <v>2090.1999999999998</v>
      </c>
    </row>
    <row r="1013" spans="1:8" s="21" customFormat="1">
      <c r="E1013" s="22" t="s">
        <v>180</v>
      </c>
      <c r="H1013" s="86">
        <f>ROUND((SUMIF($A$1000:$A$1008,"Total:",$H$1000:$H$1008)),2)</f>
        <v>31950.22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61"/>
  <sheetViews>
    <sheetView workbookViewId="0">
      <selection activeCell="A5" sqref="A5"/>
    </sheetView>
  </sheetViews>
  <sheetFormatPr defaultRowHeight="15"/>
  <sheetData>
    <row r="1" spans="1:1">
      <c r="A1" s="2" t="s">
        <v>887</v>
      </c>
    </row>
    <row r="2" spans="1:1">
      <c r="A2" s="2" t="s">
        <v>887</v>
      </c>
    </row>
    <row r="3" spans="1:1">
      <c r="A3" s="2" t="s">
        <v>888</v>
      </c>
    </row>
    <row r="4" spans="1:1">
      <c r="A4" s="2" t="s">
        <v>888</v>
      </c>
    </row>
    <row r="5" spans="1:1">
      <c r="A5" s="2" t="s">
        <v>889</v>
      </c>
    </row>
    <row r="6" spans="1:1">
      <c r="A6" s="2" t="s">
        <v>889</v>
      </c>
    </row>
    <row r="7" spans="1:1">
      <c r="A7" s="2" t="s">
        <v>890</v>
      </c>
    </row>
    <row r="8" spans="1:1">
      <c r="A8" s="2" t="s">
        <v>890</v>
      </c>
    </row>
    <row r="9" spans="1:1">
      <c r="A9" s="2" t="s">
        <v>891</v>
      </c>
    </row>
    <row r="10" spans="1:1">
      <c r="A10" s="2" t="s">
        <v>891</v>
      </c>
    </row>
    <row r="11" spans="1:1">
      <c r="A11" s="2" t="s">
        <v>891</v>
      </c>
    </row>
    <row r="12" spans="1:1">
      <c r="A12" s="2" t="s">
        <v>892</v>
      </c>
    </row>
    <row r="13" spans="1:1">
      <c r="A13" s="2" t="s">
        <v>893</v>
      </c>
    </row>
    <row r="14" spans="1:1">
      <c r="A14" s="2" t="s">
        <v>894</v>
      </c>
    </row>
    <row r="15" spans="1:1">
      <c r="A15" s="2" t="s">
        <v>894</v>
      </c>
    </row>
    <row r="16" spans="1:1">
      <c r="A16" s="2" t="s">
        <v>894</v>
      </c>
    </row>
    <row r="17" spans="1:1">
      <c r="A17" s="2" t="s">
        <v>894</v>
      </c>
    </row>
    <row r="18" spans="1:1">
      <c r="A18" s="2" t="s">
        <v>894</v>
      </c>
    </row>
    <row r="19" spans="1:1">
      <c r="A19" s="2" t="s">
        <v>895</v>
      </c>
    </row>
    <row r="20" spans="1:1">
      <c r="A20" s="2" t="s">
        <v>895</v>
      </c>
    </row>
    <row r="21" spans="1:1">
      <c r="A21" s="2" t="s">
        <v>895</v>
      </c>
    </row>
    <row r="22" spans="1:1">
      <c r="A22" s="2" t="s">
        <v>895</v>
      </c>
    </row>
    <row r="23" spans="1:1">
      <c r="A23" s="2" t="s">
        <v>896</v>
      </c>
    </row>
    <row r="24" spans="1:1">
      <c r="A24" s="2" t="s">
        <v>896</v>
      </c>
    </row>
    <row r="25" spans="1:1">
      <c r="A25" s="2" t="s">
        <v>897</v>
      </c>
    </row>
    <row r="26" spans="1:1">
      <c r="A26" s="2" t="s">
        <v>897</v>
      </c>
    </row>
    <row r="27" spans="1:1">
      <c r="A27" s="2" t="s">
        <v>898</v>
      </c>
    </row>
    <row r="28" spans="1:1">
      <c r="A28" s="2" t="s">
        <v>898</v>
      </c>
    </row>
    <row r="29" spans="1:1">
      <c r="A29" s="2" t="s">
        <v>899</v>
      </c>
    </row>
    <row r="30" spans="1:1">
      <c r="A30" s="2" t="s">
        <v>899</v>
      </c>
    </row>
    <row r="31" spans="1:1">
      <c r="A31" s="2" t="s">
        <v>900</v>
      </c>
    </row>
    <row r="32" spans="1:1">
      <c r="A32" s="2" t="s">
        <v>900</v>
      </c>
    </row>
    <row r="33" spans="1:1">
      <c r="A33" s="2" t="s">
        <v>901</v>
      </c>
    </row>
    <row r="34" spans="1:1">
      <c r="A34" s="2" t="s">
        <v>902</v>
      </c>
    </row>
    <row r="35" spans="1:1">
      <c r="A35" s="2" t="s">
        <v>903</v>
      </c>
    </row>
    <row r="36" spans="1:1">
      <c r="A36" s="2" t="s">
        <v>904</v>
      </c>
    </row>
    <row r="37" spans="1:1">
      <c r="A37" s="2" t="s">
        <v>905</v>
      </c>
    </row>
    <row r="38" spans="1:1">
      <c r="A38" s="2" t="s">
        <v>906</v>
      </c>
    </row>
    <row r="39" spans="1:1">
      <c r="A39" s="2" t="s">
        <v>907</v>
      </c>
    </row>
    <row r="40" spans="1:1">
      <c r="A40" s="2" t="s">
        <v>908</v>
      </c>
    </row>
    <row r="41" spans="1:1">
      <c r="A41" s="2" t="s">
        <v>909</v>
      </c>
    </row>
    <row r="42" spans="1:1">
      <c r="A42" s="2" t="s">
        <v>910</v>
      </c>
    </row>
    <row r="43" spans="1:1">
      <c r="A43" s="2" t="s">
        <v>911</v>
      </c>
    </row>
    <row r="44" spans="1:1">
      <c r="A44" s="2" t="s">
        <v>911</v>
      </c>
    </row>
    <row r="45" spans="1:1">
      <c r="A45" s="2" t="s">
        <v>912</v>
      </c>
    </row>
    <row r="46" spans="1:1">
      <c r="A46" s="2" t="s">
        <v>913</v>
      </c>
    </row>
    <row r="47" spans="1:1">
      <c r="A47" s="2" t="s">
        <v>914</v>
      </c>
    </row>
    <row r="48" spans="1:1">
      <c r="A48" s="2" t="s">
        <v>915</v>
      </c>
    </row>
    <row r="49" spans="1:1">
      <c r="A49" s="2" t="s">
        <v>915</v>
      </c>
    </row>
    <row r="50" spans="1:1">
      <c r="A50" s="2" t="s">
        <v>916</v>
      </c>
    </row>
    <row r="51" spans="1:1">
      <c r="A51" s="2" t="s">
        <v>916</v>
      </c>
    </row>
    <row r="52" spans="1:1">
      <c r="A52" s="2" t="s">
        <v>917</v>
      </c>
    </row>
    <row r="53" spans="1:1">
      <c r="A53" s="2" t="s">
        <v>918</v>
      </c>
    </row>
    <row r="54" spans="1:1">
      <c r="A54" s="2" t="s">
        <v>918</v>
      </c>
    </row>
    <row r="55" spans="1:1">
      <c r="A55" s="2" t="s">
        <v>919</v>
      </c>
    </row>
    <row r="56" spans="1:1">
      <c r="A56" s="2" t="s">
        <v>920</v>
      </c>
    </row>
    <row r="57" spans="1:1">
      <c r="A57" s="2" t="s">
        <v>920</v>
      </c>
    </row>
    <row r="58" spans="1:1">
      <c r="A58" s="2" t="s">
        <v>921</v>
      </c>
    </row>
    <row r="59" spans="1:1">
      <c r="A59" s="2" t="s">
        <v>922</v>
      </c>
    </row>
    <row r="60" spans="1:1">
      <c r="A60" s="2" t="s">
        <v>923</v>
      </c>
    </row>
    <row r="61" spans="1:1">
      <c r="A61" s="2" t="s">
        <v>924</v>
      </c>
    </row>
    <row r="62" spans="1:1">
      <c r="A62" s="2" t="s">
        <v>925</v>
      </c>
    </row>
    <row r="63" spans="1:1">
      <c r="A63" s="2" t="s">
        <v>926</v>
      </c>
    </row>
    <row r="64" spans="1:1">
      <c r="A64" s="2" t="s">
        <v>927</v>
      </c>
    </row>
    <row r="65" spans="1:1">
      <c r="A65" s="2" t="s">
        <v>928</v>
      </c>
    </row>
    <row r="66" spans="1:1">
      <c r="A66" s="2" t="s">
        <v>929</v>
      </c>
    </row>
    <row r="67" spans="1:1">
      <c r="A67" s="2" t="s">
        <v>930</v>
      </c>
    </row>
    <row r="68" spans="1:1">
      <c r="A68" s="2" t="s">
        <v>931</v>
      </c>
    </row>
    <row r="69" spans="1:1">
      <c r="A69" s="2" t="s">
        <v>932</v>
      </c>
    </row>
    <row r="70" spans="1:1">
      <c r="A70" s="2" t="s">
        <v>933</v>
      </c>
    </row>
    <row r="71" spans="1:1">
      <c r="A71" s="2" t="s">
        <v>934</v>
      </c>
    </row>
    <row r="72" spans="1:1">
      <c r="A72" s="2" t="s">
        <v>935</v>
      </c>
    </row>
    <row r="73" spans="1:1">
      <c r="A73" s="2" t="s">
        <v>936</v>
      </c>
    </row>
    <row r="74" spans="1:1">
      <c r="A74" s="2" t="s">
        <v>937</v>
      </c>
    </row>
    <row r="75" spans="1:1">
      <c r="A75" s="2" t="s">
        <v>762</v>
      </c>
    </row>
    <row r="76" spans="1:1">
      <c r="A76" s="2" t="s">
        <v>764</v>
      </c>
    </row>
    <row r="77" spans="1:1">
      <c r="A77" s="2" t="s">
        <v>938</v>
      </c>
    </row>
    <row r="78" spans="1:1">
      <c r="A78" s="2" t="s">
        <v>939</v>
      </c>
    </row>
    <row r="79" spans="1:1">
      <c r="A79" s="2" t="s">
        <v>940</v>
      </c>
    </row>
    <row r="80" spans="1:1">
      <c r="A80" s="2" t="s">
        <v>941</v>
      </c>
    </row>
    <row r="81" spans="1:1">
      <c r="A81" s="2" t="s">
        <v>942</v>
      </c>
    </row>
    <row r="82" spans="1:1">
      <c r="A82" s="2" t="s">
        <v>943</v>
      </c>
    </row>
    <row r="83" spans="1:1">
      <c r="A83" s="2" t="s">
        <v>944</v>
      </c>
    </row>
    <row r="84" spans="1:1">
      <c r="A84" s="2" t="s">
        <v>945</v>
      </c>
    </row>
    <row r="85" spans="1:1">
      <c r="A85" s="2" t="s">
        <v>946</v>
      </c>
    </row>
    <row r="86" spans="1:1">
      <c r="A86" s="2" t="s">
        <v>947</v>
      </c>
    </row>
    <row r="87" spans="1:1">
      <c r="A87" s="2" t="s">
        <v>948</v>
      </c>
    </row>
    <row r="88" spans="1:1">
      <c r="A88" s="2" t="s">
        <v>949</v>
      </c>
    </row>
    <row r="89" spans="1:1">
      <c r="A89" s="2" t="s">
        <v>950</v>
      </c>
    </row>
    <row r="90" spans="1:1">
      <c r="A90" s="2" t="s">
        <v>951</v>
      </c>
    </row>
    <row r="91" spans="1:1">
      <c r="A91" s="2" t="s">
        <v>952</v>
      </c>
    </row>
    <row r="92" spans="1:1">
      <c r="A92" s="2" t="s">
        <v>953</v>
      </c>
    </row>
    <row r="93" spans="1:1">
      <c r="A93" s="2" t="s">
        <v>954</v>
      </c>
    </row>
    <row r="94" spans="1:1">
      <c r="A94" s="2" t="s">
        <v>955</v>
      </c>
    </row>
    <row r="95" spans="1:1">
      <c r="A95" s="2" t="s">
        <v>956</v>
      </c>
    </row>
    <row r="96" spans="1:1">
      <c r="A96" s="2" t="s">
        <v>957</v>
      </c>
    </row>
    <row r="97" spans="1:1">
      <c r="A97" s="2" t="s">
        <v>958</v>
      </c>
    </row>
    <row r="98" spans="1:1">
      <c r="A98" s="2" t="s">
        <v>959</v>
      </c>
    </row>
    <row r="99" spans="1:1">
      <c r="A99" s="2" t="s">
        <v>960</v>
      </c>
    </row>
    <row r="100" spans="1:1">
      <c r="A100" s="2" t="s">
        <v>961</v>
      </c>
    </row>
    <row r="101" spans="1:1">
      <c r="A101" s="2" t="s">
        <v>962</v>
      </c>
    </row>
    <row r="102" spans="1:1">
      <c r="A102" s="2" t="s">
        <v>963</v>
      </c>
    </row>
    <row r="103" spans="1:1">
      <c r="A103" s="2" t="s">
        <v>964</v>
      </c>
    </row>
    <row r="104" spans="1:1">
      <c r="A104" s="2" t="s">
        <v>965</v>
      </c>
    </row>
    <row r="105" spans="1:1">
      <c r="A105" s="2" t="s">
        <v>966</v>
      </c>
    </row>
    <row r="106" spans="1:1">
      <c r="A106" s="2" t="s">
        <v>967</v>
      </c>
    </row>
    <row r="107" spans="1:1">
      <c r="A107" s="2" t="s">
        <v>968</v>
      </c>
    </row>
    <row r="108" spans="1:1">
      <c r="A108" s="2" t="s">
        <v>968</v>
      </c>
    </row>
    <row r="109" spans="1:1">
      <c r="A109" s="2" t="s">
        <v>968</v>
      </c>
    </row>
    <row r="110" spans="1:1">
      <c r="A110" s="2" t="s">
        <v>969</v>
      </c>
    </row>
    <row r="111" spans="1:1">
      <c r="A111" s="2" t="s">
        <v>970</v>
      </c>
    </row>
    <row r="112" spans="1:1">
      <c r="A112" s="2" t="s">
        <v>971</v>
      </c>
    </row>
    <row r="113" spans="1:1">
      <c r="A113" s="2" t="s">
        <v>972</v>
      </c>
    </row>
    <row r="114" spans="1:1">
      <c r="A114" s="2" t="s">
        <v>973</v>
      </c>
    </row>
    <row r="115" spans="1:1">
      <c r="A115" s="2" t="s">
        <v>974</v>
      </c>
    </row>
    <row r="116" spans="1:1">
      <c r="A116" s="2" t="s">
        <v>975</v>
      </c>
    </row>
    <row r="117" spans="1:1">
      <c r="A117" s="2" t="s">
        <v>976</v>
      </c>
    </row>
    <row r="118" spans="1:1">
      <c r="A118" s="2" t="s">
        <v>977</v>
      </c>
    </row>
    <row r="119" spans="1:1">
      <c r="A119" s="2" t="s">
        <v>978</v>
      </c>
    </row>
    <row r="120" spans="1:1">
      <c r="A120" s="2" t="s">
        <v>979</v>
      </c>
    </row>
    <row r="121" spans="1:1">
      <c r="A121" s="2" t="s">
        <v>980</v>
      </c>
    </row>
    <row r="122" spans="1:1">
      <c r="A122" s="2" t="s">
        <v>981</v>
      </c>
    </row>
    <row r="123" spans="1:1">
      <c r="A123" s="2" t="s">
        <v>982</v>
      </c>
    </row>
    <row r="124" spans="1:1">
      <c r="A124" s="2" t="s">
        <v>983</v>
      </c>
    </row>
    <row r="125" spans="1:1">
      <c r="A125" s="2" t="s">
        <v>984</v>
      </c>
    </row>
    <row r="126" spans="1:1">
      <c r="A126" s="2" t="s">
        <v>985</v>
      </c>
    </row>
    <row r="127" spans="1:1">
      <c r="A127" s="2" t="s">
        <v>986</v>
      </c>
    </row>
    <row r="128" spans="1:1">
      <c r="A128" s="2" t="s">
        <v>987</v>
      </c>
    </row>
    <row r="129" spans="1:1">
      <c r="A129" s="2" t="s">
        <v>988</v>
      </c>
    </row>
    <row r="130" spans="1:1">
      <c r="A130" s="2" t="s">
        <v>988</v>
      </c>
    </row>
    <row r="131" spans="1:1">
      <c r="A131" s="2" t="s">
        <v>809</v>
      </c>
    </row>
    <row r="132" spans="1:1">
      <c r="A132" s="2" t="s">
        <v>811</v>
      </c>
    </row>
    <row r="133" spans="1:1">
      <c r="A133" s="2" t="s">
        <v>811</v>
      </c>
    </row>
    <row r="134" spans="1:1">
      <c r="A134" s="2" t="s">
        <v>811</v>
      </c>
    </row>
    <row r="135" spans="1:1">
      <c r="A135" s="2" t="s">
        <v>811</v>
      </c>
    </row>
    <row r="136" spans="1:1">
      <c r="A136" s="2" t="s">
        <v>811</v>
      </c>
    </row>
    <row r="137" spans="1:1">
      <c r="A137" s="2" t="s">
        <v>989</v>
      </c>
    </row>
    <row r="138" spans="1:1">
      <c r="A138" s="2" t="s">
        <v>990</v>
      </c>
    </row>
    <row r="139" spans="1:1">
      <c r="A139" s="2" t="s">
        <v>991</v>
      </c>
    </row>
    <row r="140" spans="1:1">
      <c r="A140" s="2" t="s">
        <v>991</v>
      </c>
    </row>
    <row r="141" spans="1:1">
      <c r="A141" s="2" t="s">
        <v>992</v>
      </c>
    </row>
    <row r="142" spans="1:1">
      <c r="A142" s="2" t="s">
        <v>993</v>
      </c>
    </row>
    <row r="143" spans="1:1">
      <c r="A143" s="2" t="s">
        <v>993</v>
      </c>
    </row>
    <row r="144" spans="1:1">
      <c r="A144" s="2" t="s">
        <v>994</v>
      </c>
    </row>
    <row r="145" spans="1:1">
      <c r="A145" s="2" t="s">
        <v>995</v>
      </c>
    </row>
    <row r="146" spans="1:1">
      <c r="A146" s="2" t="s">
        <v>996</v>
      </c>
    </row>
    <row r="147" spans="1:1">
      <c r="A147" s="2" t="s">
        <v>997</v>
      </c>
    </row>
    <row r="148" spans="1:1">
      <c r="A148" s="2" t="s">
        <v>998</v>
      </c>
    </row>
    <row r="149" spans="1:1">
      <c r="A149" s="2" t="s">
        <v>999</v>
      </c>
    </row>
    <row r="150" spans="1:1">
      <c r="A150" s="2" t="s">
        <v>1000</v>
      </c>
    </row>
    <row r="151" spans="1:1">
      <c r="A151" s="2" t="s">
        <v>1001</v>
      </c>
    </row>
    <row r="152" spans="1:1">
      <c r="A152" s="2" t="s">
        <v>1002</v>
      </c>
    </row>
    <row r="153" spans="1:1">
      <c r="A153" s="2" t="s">
        <v>1003</v>
      </c>
    </row>
    <row r="154" spans="1:1">
      <c r="A154" s="2" t="s">
        <v>1004</v>
      </c>
    </row>
    <row r="155" spans="1:1">
      <c r="A155" s="2" t="s">
        <v>1005</v>
      </c>
    </row>
    <row r="156" spans="1:1">
      <c r="A156" s="2" t="s">
        <v>1006</v>
      </c>
    </row>
    <row r="157" spans="1:1">
      <c r="A157" s="2" t="s">
        <v>1007</v>
      </c>
    </row>
    <row r="158" spans="1:1">
      <c r="A158" s="2" t="s">
        <v>1008</v>
      </c>
    </row>
    <row r="159" spans="1:1">
      <c r="A159" s="2" t="s">
        <v>1009</v>
      </c>
    </row>
    <row r="160" spans="1:1">
      <c r="A160" s="2" t="s">
        <v>1010</v>
      </c>
    </row>
    <row r="161" spans="1:1">
      <c r="A161" s="2" t="s">
        <v>1011</v>
      </c>
    </row>
    <row r="162" spans="1:1">
      <c r="A162" s="2" t="s">
        <v>1012</v>
      </c>
    </row>
    <row r="163" spans="1:1">
      <c r="A163" s="2" t="s">
        <v>1013</v>
      </c>
    </row>
    <row r="164" spans="1:1">
      <c r="A164" s="2" t="s">
        <v>1014</v>
      </c>
    </row>
    <row r="165" spans="1:1">
      <c r="A165" s="2" t="s">
        <v>1015</v>
      </c>
    </row>
    <row r="166" spans="1:1">
      <c r="A166" s="2" t="s">
        <v>1016</v>
      </c>
    </row>
    <row r="167" spans="1:1">
      <c r="A167" s="2" t="s">
        <v>1017</v>
      </c>
    </row>
    <row r="168" spans="1:1">
      <c r="A168" s="2" t="s">
        <v>1018</v>
      </c>
    </row>
    <row r="169" spans="1:1">
      <c r="A169" s="2" t="s">
        <v>1019</v>
      </c>
    </row>
    <row r="170" spans="1:1">
      <c r="A170" s="2" t="s">
        <v>1020</v>
      </c>
    </row>
    <row r="171" spans="1:1">
      <c r="A171" s="2" t="s">
        <v>1021</v>
      </c>
    </row>
    <row r="172" spans="1:1">
      <c r="A172" s="2" t="s">
        <v>1022</v>
      </c>
    </row>
    <row r="173" spans="1:1">
      <c r="A173" s="2" t="s">
        <v>1023</v>
      </c>
    </row>
    <row r="174" spans="1:1">
      <c r="A174" s="2" t="s">
        <v>1024</v>
      </c>
    </row>
    <row r="175" spans="1:1">
      <c r="A175" s="2" t="s">
        <v>1025</v>
      </c>
    </row>
    <row r="176" spans="1:1">
      <c r="A176" s="2" t="s">
        <v>1026</v>
      </c>
    </row>
    <row r="177" spans="1:1">
      <c r="A177" s="2" t="s">
        <v>1027</v>
      </c>
    </row>
    <row r="178" spans="1:1">
      <c r="A178" s="2" t="s">
        <v>1028</v>
      </c>
    </row>
    <row r="179" spans="1:1">
      <c r="A179" s="2" t="s">
        <v>1028</v>
      </c>
    </row>
    <row r="180" spans="1:1">
      <c r="A180" s="2" t="s">
        <v>1029</v>
      </c>
    </row>
    <row r="181" spans="1:1">
      <c r="A181" s="2" t="s">
        <v>1029</v>
      </c>
    </row>
    <row r="182" spans="1:1">
      <c r="A182" s="2" t="s">
        <v>1030</v>
      </c>
    </row>
    <row r="183" spans="1:1">
      <c r="A183" s="2" t="s">
        <v>1031</v>
      </c>
    </row>
    <row r="184" spans="1:1">
      <c r="A184" s="2" t="s">
        <v>1031</v>
      </c>
    </row>
    <row r="185" spans="1:1">
      <c r="A185" s="2" t="s">
        <v>1032</v>
      </c>
    </row>
    <row r="186" spans="1:1">
      <c r="A186" s="2" t="s">
        <v>1032</v>
      </c>
    </row>
    <row r="187" spans="1:1">
      <c r="A187" s="2" t="s">
        <v>1032</v>
      </c>
    </row>
    <row r="188" spans="1:1">
      <c r="A188" s="2" t="s">
        <v>1032</v>
      </c>
    </row>
    <row r="189" spans="1:1">
      <c r="A189" s="2" t="s">
        <v>1032</v>
      </c>
    </row>
    <row r="190" spans="1:1">
      <c r="A190" s="2" t="s">
        <v>1033</v>
      </c>
    </row>
    <row r="191" spans="1:1">
      <c r="A191" s="2" t="s">
        <v>1033</v>
      </c>
    </row>
    <row r="192" spans="1:1">
      <c r="A192" s="2" t="s">
        <v>1033</v>
      </c>
    </row>
    <row r="193" spans="1:1">
      <c r="A193" s="2" t="s">
        <v>1033</v>
      </c>
    </row>
    <row r="194" spans="1:1">
      <c r="A194" s="2" t="s">
        <v>1033</v>
      </c>
    </row>
    <row r="195" spans="1:1">
      <c r="A195" s="2" t="s">
        <v>1034</v>
      </c>
    </row>
    <row r="196" spans="1:1">
      <c r="A196" s="2" t="s">
        <v>1034</v>
      </c>
    </row>
    <row r="197" spans="1:1">
      <c r="A197" s="2" t="s">
        <v>1034</v>
      </c>
    </row>
    <row r="198" spans="1:1">
      <c r="A198" s="2" t="s">
        <v>1034</v>
      </c>
    </row>
    <row r="199" spans="1:1">
      <c r="A199" s="2" t="s">
        <v>1034</v>
      </c>
    </row>
    <row r="200" spans="1:1">
      <c r="A200" s="2" t="s">
        <v>1035</v>
      </c>
    </row>
    <row r="201" spans="1:1">
      <c r="A201" s="2" t="s">
        <v>1035</v>
      </c>
    </row>
    <row r="202" spans="1:1">
      <c r="A202" s="2" t="s">
        <v>1035</v>
      </c>
    </row>
    <row r="203" spans="1:1">
      <c r="A203" s="2" t="s">
        <v>1035</v>
      </c>
    </row>
    <row r="204" spans="1:1">
      <c r="A204" s="2" t="s">
        <v>1035</v>
      </c>
    </row>
    <row r="205" spans="1:1">
      <c r="A205" s="2" t="s">
        <v>1036</v>
      </c>
    </row>
    <row r="206" spans="1:1">
      <c r="A206" s="2" t="s">
        <v>1036</v>
      </c>
    </row>
    <row r="207" spans="1:1">
      <c r="A207" s="2" t="s">
        <v>1037</v>
      </c>
    </row>
    <row r="208" spans="1:1">
      <c r="A208" s="2" t="s">
        <v>1038</v>
      </c>
    </row>
    <row r="209" spans="1:1">
      <c r="A209" s="2" t="s">
        <v>1038</v>
      </c>
    </row>
    <row r="210" spans="1:1">
      <c r="A210" s="2" t="s">
        <v>1038</v>
      </c>
    </row>
    <row r="211" spans="1:1">
      <c r="A211" s="2" t="s">
        <v>1039</v>
      </c>
    </row>
    <row r="212" spans="1:1">
      <c r="A212" s="2" t="s">
        <v>1039</v>
      </c>
    </row>
    <row r="213" spans="1:1">
      <c r="A213" s="2" t="s">
        <v>1039</v>
      </c>
    </row>
    <row r="214" spans="1:1">
      <c r="A214" s="2" t="s">
        <v>1039</v>
      </c>
    </row>
    <row r="215" spans="1:1">
      <c r="A215" s="2" t="s">
        <v>1040</v>
      </c>
    </row>
    <row r="216" spans="1:1">
      <c r="A216" s="2" t="s">
        <v>1040</v>
      </c>
    </row>
    <row r="217" spans="1:1">
      <c r="A217" s="2" t="s">
        <v>1041</v>
      </c>
    </row>
    <row r="218" spans="1:1">
      <c r="A218" s="2" t="s">
        <v>1042</v>
      </c>
    </row>
    <row r="219" spans="1:1">
      <c r="A219" s="2" t="s">
        <v>1043</v>
      </c>
    </row>
    <row r="220" spans="1:1">
      <c r="A220" s="2" t="s">
        <v>1044</v>
      </c>
    </row>
    <row r="221" spans="1:1">
      <c r="A221" s="2" t="s">
        <v>1045</v>
      </c>
    </row>
    <row r="222" spans="1:1">
      <c r="A222" s="2" t="s">
        <v>1046</v>
      </c>
    </row>
    <row r="223" spans="1:1">
      <c r="A223" s="2" t="s">
        <v>1047</v>
      </c>
    </row>
    <row r="224" spans="1:1">
      <c r="A224" s="2" t="s">
        <v>1048</v>
      </c>
    </row>
    <row r="225" spans="1:1">
      <c r="A225" s="2" t="s">
        <v>1049</v>
      </c>
    </row>
    <row r="226" spans="1:1">
      <c r="A226" s="2" t="s">
        <v>1050</v>
      </c>
    </row>
    <row r="227" spans="1:1">
      <c r="A227" s="2" t="s">
        <v>1051</v>
      </c>
    </row>
    <row r="228" spans="1:1">
      <c r="A228" s="2" t="s">
        <v>1052</v>
      </c>
    </row>
    <row r="229" spans="1:1">
      <c r="A229" s="2" t="s">
        <v>1053</v>
      </c>
    </row>
    <row r="230" spans="1:1">
      <c r="A230" s="2" t="s">
        <v>1054</v>
      </c>
    </row>
    <row r="231" spans="1:1">
      <c r="A231" s="2" t="s">
        <v>1054</v>
      </c>
    </row>
    <row r="232" spans="1:1">
      <c r="A232" s="2" t="s">
        <v>1055</v>
      </c>
    </row>
    <row r="233" spans="1:1">
      <c r="A233" s="2" t="s">
        <v>1056</v>
      </c>
    </row>
    <row r="234" spans="1:1">
      <c r="A234" s="2" t="s">
        <v>1057</v>
      </c>
    </row>
    <row r="235" spans="1:1">
      <c r="A235" s="2" t="s">
        <v>1058</v>
      </c>
    </row>
    <row r="236" spans="1:1">
      <c r="A236" s="2" t="s">
        <v>1059</v>
      </c>
    </row>
    <row r="237" spans="1:1">
      <c r="A237" s="2" t="s">
        <v>1060</v>
      </c>
    </row>
    <row r="238" spans="1:1">
      <c r="A238" s="2" t="s">
        <v>1061</v>
      </c>
    </row>
    <row r="239" spans="1:1">
      <c r="A239" s="2" t="s">
        <v>1062</v>
      </c>
    </row>
    <row r="240" spans="1:1">
      <c r="A240" s="2" t="s">
        <v>1063</v>
      </c>
    </row>
    <row r="241" spans="1:1">
      <c r="A241" s="2" t="s">
        <v>1064</v>
      </c>
    </row>
    <row r="242" spans="1:1">
      <c r="A242" s="2" t="s">
        <v>1065</v>
      </c>
    </row>
    <row r="243" spans="1:1">
      <c r="A243" s="2" t="s">
        <v>1066</v>
      </c>
    </row>
    <row r="244" spans="1:1">
      <c r="A244" s="2" t="s">
        <v>1066</v>
      </c>
    </row>
    <row r="245" spans="1:1">
      <c r="A245" s="2" t="s">
        <v>1067</v>
      </c>
    </row>
    <row r="246" spans="1:1">
      <c r="A246" s="2" t="s">
        <v>1067</v>
      </c>
    </row>
    <row r="247" spans="1:1">
      <c r="A247" s="2" t="s">
        <v>1068</v>
      </c>
    </row>
    <row r="248" spans="1:1">
      <c r="A248" s="2" t="s">
        <v>1068</v>
      </c>
    </row>
    <row r="249" spans="1:1">
      <c r="A249" s="2" t="s">
        <v>1069</v>
      </c>
    </row>
    <row r="250" spans="1:1">
      <c r="A250" s="2" t="s">
        <v>1070</v>
      </c>
    </row>
    <row r="251" spans="1:1">
      <c r="A251" s="2" t="s">
        <v>1071</v>
      </c>
    </row>
    <row r="252" spans="1:1">
      <c r="A252" s="2" t="s">
        <v>1072</v>
      </c>
    </row>
    <row r="253" spans="1:1">
      <c r="A253" s="2" t="s">
        <v>1073</v>
      </c>
    </row>
    <row r="254" spans="1:1">
      <c r="A254" s="2" t="s">
        <v>1074</v>
      </c>
    </row>
    <row r="255" spans="1:1">
      <c r="A255" s="2" t="s">
        <v>1075</v>
      </c>
    </row>
    <row r="256" spans="1:1">
      <c r="A256" s="2" t="s">
        <v>1076</v>
      </c>
    </row>
    <row r="257" spans="1:1">
      <c r="A257" s="2" t="s">
        <v>1076</v>
      </c>
    </row>
    <row r="258" spans="1:1">
      <c r="A258" s="2" t="s">
        <v>1077</v>
      </c>
    </row>
    <row r="259" spans="1:1">
      <c r="A259" s="2" t="s">
        <v>1078</v>
      </c>
    </row>
    <row r="260" spans="1:1">
      <c r="A260" s="2" t="s">
        <v>1079</v>
      </c>
    </row>
    <row r="261" spans="1:1">
      <c r="A261" s="2" t="s">
        <v>1080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2024-03-21T01:10:47Z</cp:lastPrinted>
  <dcterms:created xsi:type="dcterms:W3CDTF">2009-06-02T18:56:54Z</dcterms:created>
  <dcterms:modified xsi:type="dcterms:W3CDTF">2024-03-21T02:21:38Z</dcterms:modified>
</cp:coreProperties>
</file>