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2927125-C2EE-4999-AD1D-C0AA8355F1E2}"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Invoice!$A$1:$K$129</definedName>
    <definedName name="_xlnm.Print_Area" localSheetId="3">'Shipping Invoice'!$A$1:$L$121</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8" i="2" l="1"/>
  <c r="E119" i="2" l="1"/>
  <c r="K119" i="7" l="1"/>
  <c r="K118" i="7"/>
  <c r="E108" i="6"/>
  <c r="E102" i="6"/>
  <c r="E96" i="6"/>
  <c r="E90" i="6"/>
  <c r="E84" i="6"/>
  <c r="E78" i="6"/>
  <c r="E72" i="6"/>
  <c r="E66" i="6"/>
  <c r="E60" i="6"/>
  <c r="E54" i="6"/>
  <c r="E48" i="6"/>
  <c r="E42" i="6"/>
  <c r="E36" i="6"/>
  <c r="E30" i="6"/>
  <c r="E24" i="6"/>
  <c r="E18" i="6"/>
  <c r="K14" i="7"/>
  <c r="K17" i="7"/>
  <c r="K10" i="7"/>
  <c r="I116" i="7"/>
  <c r="I115" i="7"/>
  <c r="B112" i="7"/>
  <c r="I112" i="7"/>
  <c r="I111" i="7"/>
  <c r="I110" i="7"/>
  <c r="B107" i="7"/>
  <c r="I107" i="7"/>
  <c r="B106" i="7"/>
  <c r="I106" i="7"/>
  <c r="B104" i="7"/>
  <c r="I103" i="7"/>
  <c r="I102" i="7"/>
  <c r="I101" i="7"/>
  <c r="B100" i="7"/>
  <c r="I98" i="7"/>
  <c r="I97" i="7"/>
  <c r="I96" i="7"/>
  <c r="B94" i="7"/>
  <c r="I93" i="7"/>
  <c r="I92" i="7"/>
  <c r="I91" i="7"/>
  <c r="B89" i="7"/>
  <c r="B88" i="7"/>
  <c r="I88" i="7"/>
  <c r="I87" i="7"/>
  <c r="B86" i="7"/>
  <c r="I84" i="7"/>
  <c r="I83" i="7"/>
  <c r="B82" i="7"/>
  <c r="I79" i="7"/>
  <c r="I78" i="7"/>
  <c r="I77" i="7"/>
  <c r="B76" i="7"/>
  <c r="I75" i="7"/>
  <c r="I74" i="7"/>
  <c r="I73" i="7"/>
  <c r="B70" i="7"/>
  <c r="I70" i="7"/>
  <c r="K70" i="7" s="1"/>
  <c r="I69" i="7"/>
  <c r="B65" i="7"/>
  <c r="I65" i="7"/>
  <c r="B64" i="7"/>
  <c r="I62" i="7"/>
  <c r="I61" i="7"/>
  <c r="I60" i="7"/>
  <c r="B58" i="7"/>
  <c r="I57" i="7"/>
  <c r="I56" i="7"/>
  <c r="I55" i="7"/>
  <c r="B52" i="7"/>
  <c r="I52" i="7"/>
  <c r="K52" i="7" s="1"/>
  <c r="I51" i="7"/>
  <c r="B47" i="7"/>
  <c r="I47" i="7"/>
  <c r="B46" i="7"/>
  <c r="I44" i="7"/>
  <c r="I43" i="7"/>
  <c r="I42" i="7"/>
  <c r="B40" i="7"/>
  <c r="I40" i="7"/>
  <c r="K40" i="7" s="1"/>
  <c r="I39" i="7"/>
  <c r="I38" i="7"/>
  <c r="B34" i="7"/>
  <c r="I34" i="7"/>
  <c r="I33" i="7"/>
  <c r="I29" i="7"/>
  <c r="B28" i="7"/>
  <c r="I28" i="7"/>
  <c r="I24" i="7"/>
  <c r="I23" i="7"/>
  <c r="B22" i="7"/>
  <c r="N1" i="7"/>
  <c r="I53" i="7" s="1"/>
  <c r="N1" i="6"/>
  <c r="E111" i="6" s="1"/>
  <c r="F1002" i="6"/>
  <c r="F1001" i="6"/>
  <c r="D112" i="6"/>
  <c r="B116" i="7" s="1"/>
  <c r="D111" i="6"/>
  <c r="B115" i="7" s="1"/>
  <c r="D110" i="6"/>
  <c r="B114" i="7" s="1"/>
  <c r="D109" i="6"/>
  <c r="B113" i="7" s="1"/>
  <c r="D108" i="6"/>
  <c r="D107" i="6"/>
  <c r="B111" i="7" s="1"/>
  <c r="K111" i="7" s="1"/>
  <c r="D106" i="6"/>
  <c r="B110" i="7" s="1"/>
  <c r="D105" i="6"/>
  <c r="B109" i="7" s="1"/>
  <c r="D104" i="6"/>
  <c r="B108" i="7" s="1"/>
  <c r="D103" i="6"/>
  <c r="D102" i="6"/>
  <c r="D101" i="6"/>
  <c r="B105" i="7" s="1"/>
  <c r="D100" i="6"/>
  <c r="D99" i="6"/>
  <c r="B103" i="7" s="1"/>
  <c r="D98" i="6"/>
  <c r="B102" i="7" s="1"/>
  <c r="D97" i="6"/>
  <c r="B101" i="7" s="1"/>
  <c r="D96" i="6"/>
  <c r="D95" i="6"/>
  <c r="B99" i="7" s="1"/>
  <c r="D94" i="6"/>
  <c r="B98" i="7" s="1"/>
  <c r="D93" i="6"/>
  <c r="B97" i="7" s="1"/>
  <c r="D92" i="6"/>
  <c r="B96" i="7" s="1"/>
  <c r="D91" i="6"/>
  <c r="B95" i="7" s="1"/>
  <c r="D90" i="6"/>
  <c r="D89" i="6"/>
  <c r="B93" i="7" s="1"/>
  <c r="K93" i="7" s="1"/>
  <c r="D88" i="6"/>
  <c r="B92" i="7" s="1"/>
  <c r="D87" i="6"/>
  <c r="B91" i="7" s="1"/>
  <c r="D86" i="6"/>
  <c r="B90" i="7" s="1"/>
  <c r="D85" i="6"/>
  <c r="D84" i="6"/>
  <c r="D83" i="6"/>
  <c r="B87" i="7" s="1"/>
  <c r="K87" i="7" s="1"/>
  <c r="D82" i="6"/>
  <c r="D81" i="6"/>
  <c r="B85" i="7" s="1"/>
  <c r="D80" i="6"/>
  <c r="B84" i="7" s="1"/>
  <c r="D79" i="6"/>
  <c r="B83" i="7" s="1"/>
  <c r="K83" i="7" s="1"/>
  <c r="D78" i="6"/>
  <c r="D77" i="6"/>
  <c r="B81" i="7" s="1"/>
  <c r="D76" i="6"/>
  <c r="B80" i="7" s="1"/>
  <c r="D75" i="6"/>
  <c r="B79" i="7" s="1"/>
  <c r="D74" i="6"/>
  <c r="B78" i="7" s="1"/>
  <c r="D73" i="6"/>
  <c r="B77" i="7" s="1"/>
  <c r="D72" i="6"/>
  <c r="D71" i="6"/>
  <c r="B75" i="7" s="1"/>
  <c r="K75" i="7" s="1"/>
  <c r="D70" i="6"/>
  <c r="B74" i="7" s="1"/>
  <c r="D69" i="6"/>
  <c r="B73" i="7" s="1"/>
  <c r="D68" i="6"/>
  <c r="B72" i="7" s="1"/>
  <c r="D67" i="6"/>
  <c r="B71" i="7" s="1"/>
  <c r="D66" i="6"/>
  <c r="D65" i="6"/>
  <c r="B69" i="7" s="1"/>
  <c r="K69" i="7" s="1"/>
  <c r="D64" i="6"/>
  <c r="B68" i="7" s="1"/>
  <c r="D63" i="6"/>
  <c r="B67" i="7" s="1"/>
  <c r="D62" i="6"/>
  <c r="B66" i="7" s="1"/>
  <c r="D61" i="6"/>
  <c r="D60" i="6"/>
  <c r="D59" i="6"/>
  <c r="B63" i="7" s="1"/>
  <c r="D58" i="6"/>
  <c r="B62" i="7" s="1"/>
  <c r="D57" i="6"/>
  <c r="B61" i="7" s="1"/>
  <c r="D56" i="6"/>
  <c r="B60" i="7" s="1"/>
  <c r="D55" i="6"/>
  <c r="B59" i="7" s="1"/>
  <c r="D54" i="6"/>
  <c r="D53" i="6"/>
  <c r="B57" i="7" s="1"/>
  <c r="K57" i="7" s="1"/>
  <c r="D52" i="6"/>
  <c r="B56" i="7" s="1"/>
  <c r="D51" i="6"/>
  <c r="B55" i="7" s="1"/>
  <c r="D50" i="6"/>
  <c r="B54" i="7" s="1"/>
  <c r="D49" i="6"/>
  <c r="B53" i="7" s="1"/>
  <c r="D48" i="6"/>
  <c r="D47" i="6"/>
  <c r="B51" i="7" s="1"/>
  <c r="K51" i="7" s="1"/>
  <c r="D46" i="6"/>
  <c r="B50" i="7" s="1"/>
  <c r="D45" i="6"/>
  <c r="B49" i="7" s="1"/>
  <c r="D44" i="6"/>
  <c r="B48" i="7" s="1"/>
  <c r="D43" i="6"/>
  <c r="D42" i="6"/>
  <c r="D41" i="6"/>
  <c r="B45" i="7" s="1"/>
  <c r="D40" i="6"/>
  <c r="B44" i="7" s="1"/>
  <c r="D39" i="6"/>
  <c r="B43" i="7" s="1"/>
  <c r="D38" i="6"/>
  <c r="B42" i="7" s="1"/>
  <c r="D37" i="6"/>
  <c r="B41" i="7" s="1"/>
  <c r="D36" i="6"/>
  <c r="D35" i="6"/>
  <c r="B39" i="7" s="1"/>
  <c r="K39" i="7" s="1"/>
  <c r="D34" i="6"/>
  <c r="B38" i="7" s="1"/>
  <c r="D33" i="6"/>
  <c r="B37" i="7" s="1"/>
  <c r="D32" i="6"/>
  <c r="B36" i="7" s="1"/>
  <c r="D31" i="6"/>
  <c r="B35" i="7" s="1"/>
  <c r="D30" i="6"/>
  <c r="D29" i="6"/>
  <c r="B33" i="7" s="1"/>
  <c r="K33" i="7" s="1"/>
  <c r="D28" i="6"/>
  <c r="B32" i="7" s="1"/>
  <c r="D27" i="6"/>
  <c r="B31" i="7" s="1"/>
  <c r="D26" i="6"/>
  <c r="B30" i="7" s="1"/>
  <c r="D25" i="6"/>
  <c r="B29" i="7" s="1"/>
  <c r="K29" i="7" s="1"/>
  <c r="D24" i="6"/>
  <c r="D23" i="6"/>
  <c r="B27" i="7" s="1"/>
  <c r="D22" i="6"/>
  <c r="B26" i="7" s="1"/>
  <c r="D21" i="6"/>
  <c r="B25" i="7" s="1"/>
  <c r="D20" i="6"/>
  <c r="B24" i="7" s="1"/>
  <c r="D19" i="6"/>
  <c r="B23" i="7" s="1"/>
  <c r="D18" i="6"/>
  <c r="G3" i="6"/>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17" i="2" s="1"/>
  <c r="A1007" i="6"/>
  <c r="A1006" i="6"/>
  <c r="A1005" i="6"/>
  <c r="F1004" i="6"/>
  <c r="A1004" i="6"/>
  <c r="A1003" i="6"/>
  <c r="A1002" i="6"/>
  <c r="A1001" i="6"/>
  <c r="K27" i="7" l="1"/>
  <c r="K35" i="7"/>
  <c r="K95" i="7"/>
  <c r="K34" i="7"/>
  <c r="K47" i="7"/>
  <c r="K65" i="7"/>
  <c r="K24" i="7"/>
  <c r="K42" i="7"/>
  <c r="K78" i="7"/>
  <c r="K96" i="7"/>
  <c r="I30" i="7"/>
  <c r="K30" i="7" s="1"/>
  <c r="I48" i="7"/>
  <c r="K48" i="7" s="1"/>
  <c r="I66" i="7"/>
  <c r="K66" i="7" s="1"/>
  <c r="K25" i="7"/>
  <c r="K55" i="7"/>
  <c r="K67" i="7"/>
  <c r="K79" i="7"/>
  <c r="K85" i="7"/>
  <c r="K91" i="7"/>
  <c r="K97" i="7"/>
  <c r="K115" i="7"/>
  <c r="I22" i="7"/>
  <c r="K22" i="7" s="1"/>
  <c r="I26" i="7"/>
  <c r="K26" i="7" s="1"/>
  <c r="I31" i="7"/>
  <c r="I36" i="7"/>
  <c r="K36" i="7" s="1"/>
  <c r="I46" i="7"/>
  <c r="K46" i="7" s="1"/>
  <c r="I49" i="7"/>
  <c r="K49" i="7" s="1"/>
  <c r="I64" i="7"/>
  <c r="K64" i="7" s="1"/>
  <c r="I67" i="7"/>
  <c r="I71" i="7"/>
  <c r="I81" i="7"/>
  <c r="I86" i="7"/>
  <c r="K89" i="7"/>
  <c r="K94" i="7"/>
  <c r="I100" i="7"/>
  <c r="K104" i="7"/>
  <c r="I108" i="7"/>
  <c r="K108" i="7" s="1"/>
  <c r="I113" i="7"/>
  <c r="K113" i="7" s="1"/>
  <c r="K32" i="7"/>
  <c r="K38" i="7"/>
  <c r="K44" i="7"/>
  <c r="K56" i="7"/>
  <c r="K62" i="7"/>
  <c r="K68" i="7"/>
  <c r="K74" i="7"/>
  <c r="K92" i="7"/>
  <c r="K98" i="7"/>
  <c r="K110" i="7"/>
  <c r="K116" i="7"/>
  <c r="I27" i="7"/>
  <c r="I32" i="7"/>
  <c r="I37" i="7"/>
  <c r="K37" i="7" s="1"/>
  <c r="I41" i="7"/>
  <c r="K41" i="7" s="1"/>
  <c r="I50" i="7"/>
  <c r="K50" i="7" s="1"/>
  <c r="I54" i="7"/>
  <c r="K54" i="7" s="1"/>
  <c r="I59" i="7"/>
  <c r="K59" i="7" s="1"/>
  <c r="I68" i="7"/>
  <c r="I72" i="7"/>
  <c r="I82" i="7"/>
  <c r="K82" i="7" s="1"/>
  <c r="K86" i="7"/>
  <c r="I90" i="7"/>
  <c r="K90" i="7" s="1"/>
  <c r="I95" i="7"/>
  <c r="K100" i="7"/>
  <c r="I105" i="7"/>
  <c r="I109" i="7"/>
  <c r="K109" i="7" s="1"/>
  <c r="I114" i="7"/>
  <c r="K114" i="7" s="1"/>
  <c r="K81" i="7"/>
  <c r="K28" i="7"/>
  <c r="K106" i="7"/>
  <c r="K105" i="7"/>
  <c r="K77" i="7"/>
  <c r="K71" i="7"/>
  <c r="K84" i="7"/>
  <c r="K23" i="7"/>
  <c r="K53" i="7"/>
  <c r="K101" i="7"/>
  <c r="K88" i="7"/>
  <c r="K60" i="7"/>
  <c r="K72" i="7"/>
  <c r="K102" i="7"/>
  <c r="I25" i="7"/>
  <c r="I35" i="7"/>
  <c r="I45" i="7"/>
  <c r="K45" i="7" s="1"/>
  <c r="I58" i="7"/>
  <c r="K58" i="7" s="1"/>
  <c r="I63" i="7"/>
  <c r="K63" i="7" s="1"/>
  <c r="I76" i="7"/>
  <c r="K76" i="7" s="1"/>
  <c r="I80" i="7"/>
  <c r="K80" i="7" s="1"/>
  <c r="I85" i="7"/>
  <c r="I89" i="7"/>
  <c r="I94" i="7"/>
  <c r="I99" i="7"/>
  <c r="K99" i="7" s="1"/>
  <c r="I104" i="7"/>
  <c r="K107" i="7"/>
  <c r="K112" i="7"/>
  <c r="K31" i="7"/>
  <c r="K43" i="7"/>
  <c r="K61" i="7"/>
  <c r="K73" i="7"/>
  <c r="K103" i="7"/>
  <c r="E22" i="6"/>
  <c r="E28" i="6"/>
  <c r="E34" i="6"/>
  <c r="E40" i="6"/>
  <c r="E46" i="6"/>
  <c r="E52" i="6"/>
  <c r="E58" i="6"/>
  <c r="E64" i="6"/>
  <c r="E70" i="6"/>
  <c r="E76" i="6"/>
  <c r="E82" i="6"/>
  <c r="E88" i="6"/>
  <c r="E94" i="6"/>
  <c r="E100" i="6"/>
  <c r="E106" i="6"/>
  <c r="E112" i="6"/>
  <c r="E23" i="6"/>
  <c r="E29" i="6"/>
  <c r="E35" i="6"/>
  <c r="E41" i="6"/>
  <c r="E47" i="6"/>
  <c r="E53" i="6"/>
  <c r="E59" i="6"/>
  <c r="E65" i="6"/>
  <c r="E71" i="6"/>
  <c r="E77" i="6"/>
  <c r="E83" i="6"/>
  <c r="E89" i="6"/>
  <c r="E95" i="6"/>
  <c r="E101" i="6"/>
  <c r="E107" i="6"/>
  <c r="E19" i="6"/>
  <c r="E25" i="6"/>
  <c r="E31" i="6"/>
  <c r="E37" i="6"/>
  <c r="E43" i="6"/>
  <c r="E49" i="6"/>
  <c r="E55" i="6"/>
  <c r="E61" i="6"/>
  <c r="E67" i="6"/>
  <c r="E73" i="6"/>
  <c r="E79" i="6"/>
  <c r="E85" i="6"/>
  <c r="E91" i="6"/>
  <c r="E97" i="6"/>
  <c r="E103" i="6"/>
  <c r="E109" i="6"/>
  <c r="E20" i="6"/>
  <c r="E26" i="6"/>
  <c r="E32" i="6"/>
  <c r="E38" i="6"/>
  <c r="E44" i="6"/>
  <c r="E50" i="6"/>
  <c r="E56" i="6"/>
  <c r="E62" i="6"/>
  <c r="E68" i="6"/>
  <c r="E74" i="6"/>
  <c r="E80" i="6"/>
  <c r="E86" i="6"/>
  <c r="E92" i="6"/>
  <c r="E98" i="6"/>
  <c r="E104" i="6"/>
  <c r="E110" i="6"/>
  <c r="E21" i="6"/>
  <c r="E27" i="6"/>
  <c r="E33" i="6"/>
  <c r="E39" i="6"/>
  <c r="E45" i="6"/>
  <c r="E51" i="6"/>
  <c r="E57" i="6"/>
  <c r="E63" i="6"/>
  <c r="E69" i="6"/>
  <c r="E75" i="6"/>
  <c r="E81" i="6"/>
  <c r="E87" i="6"/>
  <c r="E93" i="6"/>
  <c r="E99" i="6"/>
  <c r="E105" i="6"/>
  <c r="J120" i="2"/>
  <c r="B117" i="7"/>
  <c r="M11" i="6"/>
  <c r="K117" i="7" l="1"/>
  <c r="K120"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23" i="2" s="1"/>
  <c r="I127" i="2" l="1"/>
  <c r="I125" i="2" s="1"/>
  <c r="I128" i="2"/>
  <c r="I12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<sst xmlns="http://schemas.openxmlformats.org/spreadsheetml/2006/main" count="3238" uniqueCount="893">
  <si>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</si>
  <si>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</si>
  <si>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</si>
  <si>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</si>
  <si>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</si>
  <si>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</si>
  <si>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</si>
  <si>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</si>
  <si>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</si>
  <si>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</si>
  <si>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</si>
  <si>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</si>
  <si>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</si>
  <si>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</si>
  <si>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</si>
  <si>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</si>
  <si>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</si>
  <si>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</si>
  <si>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</si>
  <si>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</si>
  <si>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</si>
  <si>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</si>
  <si>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</si>
  <si>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</si>
  <si>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</si>
  <si>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</si>
  <si>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</si>
  <si>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</si>
  <si>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</si>
  <si>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</si>
  <si>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</si>
  <si>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</si>
  <si>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</si>
  <si>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</si>
  <si>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</si>
  <si>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</si>
  <si>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</si>
  <si>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</si>
  <si>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</si>
  <si>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</si>
  <si>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</si>
  <si>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</si>
  <si>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</si>
  <si>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</si>
  <si>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</si>
  <si>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</si>
  <si>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</si>
  <si>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</si>
  <si>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</si>
  <si>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</si>
  <si>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</si>
  <si>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</si>
  <si>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</si>
  <si>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</si>
  <si>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</si>
  <si>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</si>
  <si>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</si>
  <si>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</si>
  <si>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</si>
  <si>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</si>
  <si>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</si>
  <si>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</si>
  <si>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</si>
  <si>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</si>
  <si>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</si>
  <si>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</si>
  <si>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</si>
  <si>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</si>
  <si>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</si>
  <si>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</si>
  <si>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</si>
  <si>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</si>
  <si>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</si>
  <si>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</si>
  <si>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</si>
  <si>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</si>
  <si>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</si>
  <si>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</si>
  <si>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</si>
  <si>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</si>
  <si>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</si>
  <si>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</si>
  <si>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</si>
  <si>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</si>
  <si>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</si>
  <si>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</si>
  <si>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</si>
  <si>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</si>
  <si>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</si>
  <si>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</si>
  <si>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</si>
  <si>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</si>
  <si>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</si>
  <si>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</si>
  <si>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</si>
  <si>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</si>
  <si>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</si>
  <si>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</si>
  <si>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</si>
  <si>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</si>
  <si>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</si>
  <si>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</si>
  <si>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</si>
  <si>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</si>
  <si>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</si>
  <si>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</si>
  <si>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</si>
  <si>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</si>
  <si>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</si>
  <si>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</si>
  <si>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</si>
  <si>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</si>
  <si>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</si>
  <si>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</si>
  <si>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</si>
  <si>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</si>
  <si>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</si>
  <si>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</si>
  <si>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</si>
  <si>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</si>
  <si>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</si>
  <si>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</si>
  <si>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</si>
  <si>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</si>
  <si>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</si>
  <si>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</si>
  <si>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</si>
  <si>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</si>
  <si>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</si>
  <si>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</si>
  <si>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</si>
  <si>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</si>
  <si>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</si>
  <si>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</si>
  <si>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</si>
  <si>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</si>
  <si>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</si>
  <si>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</si>
  <si>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</si>
  <si>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</si>
  <si>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</si>
  <si>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</si>
  <si>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</si>
  <si>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</si>
  <si>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</si>
  <si>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</si>
  <si>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</si>
  <si>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</si>
  <si>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</si>
  <si>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</si>
  <si>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</si>
  <si>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</si>
  <si>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</si>
  <si>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</si>
  <si>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</si>
  <si>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</si>
  <si>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</si>
  <si>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</si>
  <si>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</si>
  <si>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</si>
  <si>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</si>
  <si>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</si>
  <si>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</si>
  <si>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</si>
  <si>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</si>
  <si>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</si>
  <si>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</si>
  <si>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</si>
  <si>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</si>
  <si>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</si>
  <si>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</si>
  <si>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</si>
  <si>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</si>
  <si>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</si>
  <si>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</si>
  <si>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</si>
  <si>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</si>
  <si>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</si>
  <si>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</si>
  <si>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</si>
  <si>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</si>
  <si>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</si>
  <si>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</si>
  <si>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</si>
  <si>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</si>
  <si>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</si>
  <si>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</si>
  <si>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</si>
  <si>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</si>
  <si>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</si>
  <si>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</si>
  <si>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</si>
  <si>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</si>
  <si>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</si>
  <si>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</si>
  <si>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</si>
  <si>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</si>
  <si>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</si>
  <si>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</si>
  <si>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</si>
  <si>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</si>
  <si>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</si>
  <si>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</si>
  <si>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</si>
  <si>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</si>
  <si>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</si>
  <si>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</si>
  <si>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</si>
  <si>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</si>
  <si>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</si>
  <si>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</si>
  <si>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</si>
  <si>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</si>
  <si>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</si>
  <si>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</si>
  <si>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</si>
  <si>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</si>
  <si>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</si>
  <si>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</si>
  <si>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</si>
  <si>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</si>
  <si>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</si>
  <si>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</si>
  <si>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</si>
  <si>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</si>
  <si>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</si>
  <si>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</si>
  <si>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</si>
  <si>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</si>
  <si>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</si>
  <si>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</si>
  <si>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</si>
  <si>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</si>
  <si>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</si>
  <si>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</si>
  <si>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</si>
  <si>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</si>
  <si>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</si>
  <si>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</si>
  <si>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</si>
  <si>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</si>
  <si>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</si>
  <si>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</si>
  <si>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</si>
  <si>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</si>
  <si>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</si>
  <si>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</si>
  <si>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</si>
  <si>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</si>
  <si>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</si>
  <si>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</si>
  <si>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</si>
  <si>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</si>
  <si>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</si>
  <si>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</si>
  <si>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</si>
  <si>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</si>
  <si>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</si>
  <si>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</si>
  <si>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</si>
  <si>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</si>
  <si>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</si>
  <si>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</si>
  <si>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</si>
  <si>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</si>
  <si>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</si>
  <si>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</si>
  <si>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</si>
  <si>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</si>
  <si>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</si>
  <si>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</si>
  <si>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</si>
  <si>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</si>
  <si>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</si>
  <si>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</si>
  <si>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</si>
  <si>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</si>
  <si>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</si>
  <si>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</si>
  <si>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</si>
  <si>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</si>
  <si>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</si>
  <si>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</si>
  <si>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</si>
  <si>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</si>
  <si>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</si>
  <si>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</si>
  <si>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</si>
  <si>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</si>
  <si>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</si>
  <si>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</si>
  <si>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</si>
  <si>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</si>
  <si>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</si>
  <si>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</si>
  <si>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</si>
  <si>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</si>
  <si>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</si>
  <si>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</si>
  <si>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</si>
  <si>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</si>
  <si>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</si>
  <si>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</si>
  <si>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</si>
  <si>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</si>
  <si>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</si>
  <si>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</si>
  <si>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</si>
  <si>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</si>
  <si>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</si>
  <si>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</si>
  <si>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</si>
  <si>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</si>
  <si>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</si>
  <si>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</si>
  <si>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</si>
  <si>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</si>
  <si>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</si>
  <si>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</si>
  <si>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</si>
  <si>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</si>
  <si>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</si>
  <si>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</si>
  <si>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</si>
  <si>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</si>
  <si>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</si>
  <si>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</si>
  <si>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</si>
  <si>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</si>
  <si>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</si>
  <si>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</si>
  <si>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</si>
  <si>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</si>
  <si>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</si>
  <si>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</si>
  <si>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</si>
  <si>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</si>
  <si>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</si>
  <si>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</si>
  <si>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</si>
  <si>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</si>
  <si>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</si>
  <si>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</si>
  <si>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</si>
  <si>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</si>
  <si>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</si>
  <si>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</si>
  <si>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</si>
  <si>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</si>
  <si>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</si>
  <si>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</si>
  <si>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</si>
  <si>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</si>
  <si>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</si>
  <si>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</si>
  <si>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</si>
  <si>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</si>
  <si>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</si>
  <si>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</si>
  <si>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</si>
  <si>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</si>
  <si>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</si>
  <si>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</si>
  <si>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</si>
  <si>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</si>
  <si>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</si>
  <si>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</si>
  <si>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</si>
  <si>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</si>
  <si>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</si>
  <si>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</si>
  <si>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</si>
  <si>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</si>
  <si>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</si>
  <si>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</si>
  <si>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</si>
  <si>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</si>
  <si>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</si>
  <si>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</si>
  <si>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</si>
  <si>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</si>
  <si>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</si>
  <si>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</si>
  <si>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</si>
  <si>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</si>
  <si>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</si>
  <si>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</si>
  <si>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</si>
  <si>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</si>
  <si>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</si>
  <si>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</si>
  <si>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</si>
  <si>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</si>
  <si>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</si>
  <si>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</si>
  <si>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</si>
  <si>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</si>
  <si>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</si>
  <si>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</si>
  <si>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</si>
  <si>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</si>
  <si>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</si>
  <si>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</si>
  <si>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</si>
  <si>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</si>
  <si>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</si>
  <si>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</si>
  <si>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</si>
  <si>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</si>
  <si>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</si>
  <si>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</si>
  <si>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</si>
  <si>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</si>
  <si>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</si>
  <si>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</si>
  <si>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</si>
  <si>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</si>
  <si>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</si>
  <si>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</si>
  <si>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</si>
  <si>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</si>
  <si>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</si>
  <si>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</si>
  <si>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</si>
  <si>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</si>
  <si>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</si>
  <si>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</si>
  <si>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</si>
  <si>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</si>
  <si>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</si>
  <si>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</si>
  <si>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</si>
  <si>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</si>
  <si>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</si>
  <si>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</si>
  <si>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</si>
  <si>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</si>
  <si>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</si>
  <si>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</si>
  <si>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</si>
  <si>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</si>
  <si>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</si>
  <si>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</si>
  <si>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</si>
  <si>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</si>
  <si>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</si>
  <si>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</si>
  <si>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</si>
  <si>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</si>
  <si>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</si>
  <si>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</si>
  <si>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</si>
  <si>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</si>
  <si>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</si>
  <si>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</si>
  <si>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</si>
  <si>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</si>
  <si>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</si>
  <si>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</si>
  <si>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</si>
  <si>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</si>
  <si>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</si>
  <si>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</si>
  <si>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</si>
  <si>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</si>
  <si>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</si>
  <si>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</si>
  <si>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</si>
  <si>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</si>
  <si>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</si>
  <si>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</si>
  <si>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</si>
  <si>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</si>
  <si>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</si>
  <si>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</si>
  <si>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</si>
  <si>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</si>
  <si>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</si>
  <si>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</si>
  <si>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</si>
  <si>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</si>
  <si>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</si>
  <si>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</si>
  <si>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</si>
  <si>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</si>
  <si>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</si>
  <si>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</si>
  <si>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</si>
  <si>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</si>
  <si>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</si>
  <si>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</si>
  <si>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</si>
  <si>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</si>
  <si>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</si>
  <si>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</si>
  <si>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</si>
  <si>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</si>
  <si>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</si>
  <si>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</si>
  <si>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</si>
  <si>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</si>
  <si>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</si>
  <si>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</si>
  <si>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</si>
  <si>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</si>
  <si>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</si>
  <si>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</si>
  <si>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</si>
  <si>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</si>
  <si>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</si>
  <si>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</si>
  <si>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</si>
  <si>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</si>
  <si>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</si>
  <si>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</si>
  <si>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</si>
  <si>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</si>
  <si>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</si>
  <si>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</si>
  <si>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</si>
  <si>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</si>
  <si>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</si>
  <si>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</si>
  <si>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</si>
  <si>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</si>
  <si>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</si>
  <si>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</si>
  <si>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</si>
  <si>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</si>
  <si>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</si>
  <si>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</si>
  <si>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</si>
  <si>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</si>
  <si>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</si>
  <si>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</si>
  <si>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</si>
  <si>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</si>
  <si>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</si>
  <si>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</si>
  <si>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</si>
  <si>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</si>
  <si>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</si>
  <si>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</si>
  <si>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</si>
  <si>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</si>
  <si>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</si>
  <si>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</si>
  <si>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</si>
  <si>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</si>
  <si>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</si>
  <si>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</si>
  <si>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</si>
  <si>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</si>
  <si>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</si>
  <si>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</si>
  <si>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</si>
  <si>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</si>
  <si>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</si>
  <si>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</si>
  <si>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</si>
  <si>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</si>
  <si>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</si>
  <si>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</si>
  <si>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</si>
  <si>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</si>
  <si>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</si>
  <si>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</si>
  <si>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</si>
  <si>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</si>
  <si>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</si>
  <si>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</si>
  <si>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</si>
  <si>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</si>
  <si>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</si>
  <si>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</si>
  <si>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</si>
  <si>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</si>
  <si>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</si>
  <si>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</si>
  <si>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</si>
  <si>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</si>
  <si>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</si>
  <si>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</si>
  <si>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</si>
  <si>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</si>
  <si>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</si>
  <si>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</si>
  <si>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</si>
  <si>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</si>
  <si>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</si>
  <si>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</si>
  <si>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</si>
  <si>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</si>
  <si>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</si>
  <si>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</si>
  <si>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</si>
  <si>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</si>
  <si>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</si>
  <si>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</si>
  <si>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</si>
  <si>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</si>
  <si>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</si>
  <si>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</si>
  <si>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</si>
  <si>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</si>
  <si>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</si>
  <si>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</si>
  <si>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</si>
  <si>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</si>
  <si>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</si>
  <si>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</si>
  <si>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</si>
  <si>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</si>
  <si>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</si>
  <si>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</si>
  <si>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</si>
  <si>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</si>
  <si>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</si>
  <si>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</si>
  <si>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</si>
  <si>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</si>
  <si>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</si>
  <si>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</si>
  <si>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</si>
  <si>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</si>
  <si>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</si>
  <si>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</si>
  <si>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</si>
  <si>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</si>
  <si>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</si>
  <si>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</si>
  <si>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</si>
  <si>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</si>
  <si>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</si>
  <si>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</si>
  <si>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</si>
  <si>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</si>
  <si>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</si>
  <si>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</si>
  <si>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</si>
  <si>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</si>
  <si>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</si>
  <si>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</si>
  <si>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</si>
  <si>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</si>
  <si>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</si>
  <si>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</si>
  <si>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</si>
  <si>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</si>
  <si>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</si>
  <si>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</si>
  <si>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</si>
  <si>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</si>
  <si>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</si>
  <si>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</si>
  <si>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</si>
  <si>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</si>
  <si>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</si>
  <si>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</si>
  <si>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</si>
  <si>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</si>
  <si>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</si>
  <si>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</si>
  <si>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</si>
  <si>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</si>
  <si>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</si>
  <si>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</si>
  <si>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</si>
  <si>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</si>
  <si>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</si>
  <si>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</si>
  <si>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</si>
  <si>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</si>
  <si>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</si>
  <si>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</si>
  <si>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</si>
  <si>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</si>
  <si>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</si>
  <si>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</si>
  <si>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</si>
  <si>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</si>
  <si>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</si>
  <si>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</si>
  <si>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</si>
  <si>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</si>
  <si>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</si>
  <si>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</si>
  <si>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</si>
  <si>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</si>
  <si>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</si>
  <si>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</si>
  <si>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</si>
  <si>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</si>
  <si>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</si>
  <si>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</si>
  <si>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</si>
  <si>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</si>
  <si>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</si>
  <si>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</si>
  <si>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</si>
  <si>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</si>
  <si>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</si>
  <si>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</si>
  <si>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</si>
  <si>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</si>
  <si>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</si>
  <si>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</si>
  <si>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</si>
  <si>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</si>
  <si>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</si>
  <si>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</si>
  <si>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</si>
  <si>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</si>
  <si>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</si>
  <si>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</si>
  <si>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</si>
  <si>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Sunny</t>
  </si>
  <si>
    <t>jssourcings</t>
  </si>
  <si>
    <t>Sam4 Kong4</t>
  </si>
  <si>
    <t>Bang Rak 152 Chartered Square Building</t>
  </si>
  <si>
    <t>10500 Bangkok</t>
  </si>
  <si>
    <t>Tel: +66 0967325866</t>
  </si>
  <si>
    <t>Email: jssourcings4@gmail.com</t>
  </si>
  <si>
    <t>ANBBC25</t>
  </si>
  <si>
    <t>Bio - Flex nose bone, 20g (0.8mm) with a 2.5mm round top with bezel set SwarovskiⓇ crystal</t>
  </si>
  <si>
    <t>ANSBC25</t>
  </si>
  <si>
    <t>Bio - Flex nose stud, 20g (0.8mm) with a 2.5mm round top with bezel set SwarovskiⓇ crystal</t>
  </si>
  <si>
    <t>BBETB</t>
  </si>
  <si>
    <t>Anodized surgical steel eyebrow or helix barbell, 16g (1.2mm) with two 3mm balls</t>
  </si>
  <si>
    <t>BBETCN</t>
  </si>
  <si>
    <t>Anodized surgical steel eyebrow or helix barbell, 16g (1.2mm) with two 3mm cones</t>
  </si>
  <si>
    <t>BBETTB</t>
  </si>
  <si>
    <t>Rose gold PVD plated 316L steel eyebrow barbell, 16g (1.2mm) with two 3mm balls</t>
  </si>
  <si>
    <t>316L steel Industrial barbell, 14g (1.6mm) with two 5mm balls</t>
  </si>
  <si>
    <t>BBINDCN</t>
  </si>
  <si>
    <t>316L steel Industrial barbell, 14g (1.6mm) with two 5mm cones</t>
  </si>
  <si>
    <t>BBITB</t>
  </si>
  <si>
    <t>Premium PVD plated surgical steel industrial Barbell, 14g (1.6mm) with two 5mm balls</t>
  </si>
  <si>
    <t>BBITBXL</t>
  </si>
  <si>
    <t>Extra long PVD plated surgical steel industrial barbell, 14g (1.6mm) with two 5mm balls</t>
  </si>
  <si>
    <t>BBITCN</t>
  </si>
  <si>
    <t>Premium PVD plated surgical steel industrial Barbell, 14g (1.6mm) with two 5mm cones</t>
  </si>
  <si>
    <t>BBIVD4</t>
  </si>
  <si>
    <t>Color: Red</t>
  </si>
  <si>
    <t>316L surgical steel Industrial barbell, 14g (1.6mm) with two 4mm acrylic UV dice</t>
  </si>
  <si>
    <t>BCR16</t>
  </si>
  <si>
    <t>316L Surgical steel ball closure ring, 16g (1.2mm) with a 3mm ball</t>
  </si>
  <si>
    <t>BCR16G</t>
  </si>
  <si>
    <t>316L Surgical steel ball closure ring, 16g (1.2mm) with a 4mm ball</t>
  </si>
  <si>
    <t>BCR18</t>
  </si>
  <si>
    <t>316L Surgical steel ball closure ring, 18g (1mm) with a 3mm ball</t>
  </si>
  <si>
    <t>BCRTG</t>
  </si>
  <si>
    <t>Anodized ball closure ring, 14g (1.6mm) with a 6mm ball</t>
  </si>
  <si>
    <t>BDAT14</t>
  </si>
  <si>
    <t>Anodized surgical steel Industrial zig-zag barbell, 14g (1.6mm) with two 5mm balls</t>
  </si>
  <si>
    <t>BN18B3</t>
  </si>
  <si>
    <t>Color: High Polish</t>
  </si>
  <si>
    <t>PVD plated 316L steel eyebrow banana, 18g (1mm) with two 3mm balls</t>
  </si>
  <si>
    <t>BN18CN3</t>
  </si>
  <si>
    <t>Surgical steel eyebrow banana, 18g (1mm) with two 3mm cones</t>
  </si>
  <si>
    <t>BNE20B</t>
  </si>
  <si>
    <t>Surgical steel eyebrow banana, 20g (0.8mm) with two 3mm balls</t>
  </si>
  <si>
    <t>BNEB</t>
  </si>
  <si>
    <t>Surgical steel eyebrow banana, 16g (1.2mm) with two 3mm balls</t>
  </si>
  <si>
    <t>BNEBIN</t>
  </si>
  <si>
    <t>Surgical steel eyebrow banana, 16g (1.2mm) with two internally threaded 3mm balls</t>
  </si>
  <si>
    <t>BNECN</t>
  </si>
  <si>
    <t>Surgical steel eyebrow banana, 16g (1.2mm) with two 3mm cones</t>
  </si>
  <si>
    <t>BNET20B</t>
  </si>
  <si>
    <t>Anodized surgical steel eyebrow banana, 20g (0.8mm) with two 3mm balls</t>
  </si>
  <si>
    <t>BNETTB</t>
  </si>
  <si>
    <t>Rose gold PVD plated surgical steel eyebrow banana, 16g (1.2mm) with two 3mm balls</t>
  </si>
  <si>
    <t>BNOCC</t>
  </si>
  <si>
    <t>CB18CN3</t>
  </si>
  <si>
    <t>Surgical steel circular barbell, 18g (1mm) with two 3mm cones</t>
  </si>
  <si>
    <t>CB20B</t>
  </si>
  <si>
    <t>Surgical steel circular barbell, 20g (0.8mm) with two 3mm balls</t>
  </si>
  <si>
    <t>CBETB</t>
  </si>
  <si>
    <t>Premium PVD plated surgical steel circular barbell, 16g (1.2mm) with two 3mm balls</t>
  </si>
  <si>
    <t>CBT18B3</t>
  </si>
  <si>
    <t>PVD plated surgical steel circular barbell 18g (1mm) with two 3mm balls</t>
  </si>
  <si>
    <t>CBTB4</t>
  </si>
  <si>
    <t>Anodized surgical steel circular barbell, 14g (1.6mm) with two 4mm balls</t>
  </si>
  <si>
    <t>DPG</t>
  </si>
  <si>
    <t>Gauge: 7mm</t>
  </si>
  <si>
    <t>EBRT</t>
  </si>
  <si>
    <t>FBNEJB3</t>
  </si>
  <si>
    <t>Length: 10mm Clear Bioflex</t>
  </si>
  <si>
    <t>Bioflex eyebrow banana, 16g (1.2mm) with two 3mm bezel set jewel steel balls</t>
  </si>
  <si>
    <t>FBNEVB</t>
  </si>
  <si>
    <t>Bioflex eyebrow banana, 16g (1.2mm) with two 3mm balls</t>
  </si>
  <si>
    <t>FBNUV</t>
  </si>
  <si>
    <t>Bioflex belly banana, 14g (1.6mm) with 5 and 8mm ball</t>
  </si>
  <si>
    <t>FCBEVB</t>
  </si>
  <si>
    <t>Bioflex circular barbell, 16g (1.2mm) with two 3mm balls</t>
  </si>
  <si>
    <t>FTSI</t>
  </si>
  <si>
    <t>Gauge: 14mm</t>
  </si>
  <si>
    <t>Silicone double flared flesh tunnel</t>
  </si>
  <si>
    <t>Gauge: 18mm</t>
  </si>
  <si>
    <t>Gauge: 20mm</t>
  </si>
  <si>
    <t>IPTR</t>
  </si>
  <si>
    <t>Anodized surgical steel fake plug with rubber O-Rings</t>
  </si>
  <si>
    <t>IPVR</t>
  </si>
  <si>
    <t>Acrylic fake plug with rubber O-rings</t>
  </si>
  <si>
    <t>LB18CN3</t>
  </si>
  <si>
    <t>Surgical steel labret, 18g (1mm) with 3mm cone</t>
  </si>
  <si>
    <t>LBC4S</t>
  </si>
  <si>
    <t>Surgical steel labret, 16g (1.2mm) with a 4mm bezel set jewel ball</t>
  </si>
  <si>
    <t>LBIB</t>
  </si>
  <si>
    <t>Bio flexible labret, 16g (1.2mm) with a 3mm push in steel ball</t>
  </si>
  <si>
    <t>LBICN</t>
  </si>
  <si>
    <t>Bio flexible labret, 16g (1.2mm) with a 3mm push in steel cone</t>
  </si>
  <si>
    <t>LBIJ</t>
  </si>
  <si>
    <t>Clear bio flexible labret, 16g (1.2mm) with a 316L steel push in 2mm flat jewel ball top</t>
  </si>
  <si>
    <t>LBIRC</t>
  </si>
  <si>
    <t>Surgical steel internally threaded labret, 16g (1.2mm) with bezel set jewel flat head sized 1.5mm to 4mm for triple tragus piercings</t>
  </si>
  <si>
    <t>LBTB3</t>
  </si>
  <si>
    <t>Premium PVD plated surgical steel labret, 16g (1.2mm) with a 3mm ball</t>
  </si>
  <si>
    <t>NBRTD</t>
  </si>
  <si>
    <t>Gauge: 0.8mm</t>
  </si>
  <si>
    <t>Clear acrylic flexible nose bone retainer, 22g (0.6mm) and 20g (0.8mm) with 2mm flat disk shaped top</t>
  </si>
  <si>
    <t>NSCRT20</t>
  </si>
  <si>
    <t>Clear Bio-flexible nose screw retainer, 20g (0.8mm) with 2mm ball shaped top</t>
  </si>
  <si>
    <t>High polished surgical steel nose screw, 20g (0.8mm) with star shaped top with small center crystal</t>
  </si>
  <si>
    <t>Anodized surgical steel nose screw, 20g (0.8mm) with 2mm ball top</t>
  </si>
  <si>
    <t>High polished surgical steel hinged segment ring, 16g (1.2mm)</t>
  </si>
  <si>
    <t>PVD plated surgical steel hinged segment ring, 16g (1.2mm)</t>
  </si>
  <si>
    <t>SEPTA</t>
  </si>
  <si>
    <t>Pincher Size: Thickness 1.2mm &amp; width 10mm</t>
  </si>
  <si>
    <t>PVD plated 316L steel septum retainer in a simple inverted U shape</t>
  </si>
  <si>
    <t>SIPG</t>
  </si>
  <si>
    <t>Gauge: 8mm</t>
  </si>
  <si>
    <t>Silicone double flared solid plug retainer</t>
  </si>
  <si>
    <t>SP18B3</t>
  </si>
  <si>
    <t>Surgical steel spiral, 18g (1mm) with two 3mm balls</t>
  </si>
  <si>
    <t>SP20B</t>
  </si>
  <si>
    <t>Surgical steel eyebrow spiral, 20g (0.8mm) with two 3mm balls</t>
  </si>
  <si>
    <t>SPEB</t>
  </si>
  <si>
    <t>Surgical steel eyebrow spiral, 16g (1.2mm) with two 3mm balls</t>
  </si>
  <si>
    <t>SPETTB</t>
  </si>
  <si>
    <t>Rose gold PVD plated surgical steel eyebrow spiral, 16g (1.2mm) with two 3mm balls</t>
  </si>
  <si>
    <t>SPT18B3</t>
  </si>
  <si>
    <t>PVD plated surgical steel spiral, 18g (1mm) with two 3mm balls</t>
  </si>
  <si>
    <t>UBNEB</t>
  </si>
  <si>
    <t>Titanium G23 eyebrow banana, 16g (1.2mm) with two 3mm balls</t>
  </si>
  <si>
    <t>UCBEB</t>
  </si>
  <si>
    <t>Titanium G23 circular barbell, 16g (1.2mm) with two 3mm balls</t>
  </si>
  <si>
    <t>ULBB3</t>
  </si>
  <si>
    <t>Titanium G23 labret, 16g (1.2mm) with a 3mm ball</t>
  </si>
  <si>
    <t>ULBB3IN</t>
  </si>
  <si>
    <t>Titanium G23 internally threaded labret, 1.2mm (16g) with a 3mm ball</t>
  </si>
  <si>
    <t>XABN16G</t>
  </si>
  <si>
    <t>Pack of 10 pcs. of bioflex banana posts with external threading, 16g (1.2mm)</t>
  </si>
  <si>
    <t>XALB16G</t>
  </si>
  <si>
    <t>Pack of 10 pcs. of Flexible acrylic labret with external threading, 16g (1.2mm)</t>
  </si>
  <si>
    <t>XBAL3</t>
  </si>
  <si>
    <t>Pack of 10 pcs. of 3mm high polished surgical steel balls with 1.2mm threading (16g)</t>
  </si>
  <si>
    <t>XHJB3</t>
  </si>
  <si>
    <t>Pack of 10 pcs. of 3mm surgical steel half jewel balls with bezel set crystal with 1.2mm threading (16g)</t>
  </si>
  <si>
    <t>XJB3</t>
  </si>
  <si>
    <t>Pack of 10 pcs. of 3mm high polished surgical steel balls with bezel set crystal and with 1.2mm (16g) threading</t>
  </si>
  <si>
    <t>XSDI3</t>
  </si>
  <si>
    <t>Pack of 10 pcs. of 3mm high polished surgical steel dice - threading 1.2mm (16g)</t>
  </si>
  <si>
    <t>XTBN16G</t>
  </si>
  <si>
    <t>Pack of 10 pcs. of anodized 316L steel eyebrow banana post - threading 1.2mm (16g) - length 6mm - 16mm</t>
  </si>
  <si>
    <t>XUVCN4</t>
  </si>
  <si>
    <t>Set of 10 pcs. of 4mm acrylic UV cones with 14g (1.6mm) threading</t>
  </si>
  <si>
    <t>BBINDX14A</t>
  </si>
  <si>
    <t>BBINDCNX14A</t>
  </si>
  <si>
    <t>DPG9/32</t>
  </si>
  <si>
    <t>FTSI9/16</t>
  </si>
  <si>
    <t>FTSI11/16</t>
  </si>
  <si>
    <t>FTSI13/16</t>
  </si>
  <si>
    <t>IPTR6</t>
  </si>
  <si>
    <t>IPTR8</t>
  </si>
  <si>
    <t>LBIRC3</t>
  </si>
  <si>
    <t>SEPTA16</t>
  </si>
  <si>
    <t>SIPG0</t>
  </si>
  <si>
    <t>Seven Thousand Nine Hundred Ninety Seven and 35 cents THB</t>
  </si>
  <si>
    <t>Clear bio flexible belly banana, 14g (1.6mm) with a 5mm and a 10mm jewel ball - length 5/8'' (16mm) ''cut to fit to your size''</t>
  </si>
  <si>
    <t>High polished surgical steel double flared flesh tunnel - size 12g to 2'' (2mm - 52mm)</t>
  </si>
  <si>
    <t>Bio flexible eyebrow retainer, 16g (1.2mm) - length 1/4'' to 1/2'' (6mm to 12mm)</t>
  </si>
  <si>
    <t>Exchange Rate THB-THB</t>
  </si>
  <si>
    <t>JS Sourcings</t>
  </si>
  <si>
    <t>Sam Kong</t>
  </si>
  <si>
    <t xml:space="preserve">30/F Room 30-01 / S-01 152 </t>
  </si>
  <si>
    <t>30/F Room 30-01 / S-01 152</t>
  </si>
  <si>
    <t>Chartered Square Building</t>
  </si>
  <si>
    <t xml:space="preserve">Credit 90 Days from the day order is picked up. </t>
  </si>
  <si>
    <t>Due Date</t>
  </si>
  <si>
    <r>
      <t xml:space="preserve">40% Discount as per </t>
    </r>
    <r>
      <rPr>
        <b/>
        <sz val="10"/>
        <color theme="1"/>
        <rFont val="Arial"/>
        <family val="2"/>
      </rPr>
      <t>Platinum Membership</t>
    </r>
    <r>
      <rPr>
        <sz val="10"/>
        <color theme="1"/>
        <rFont val="Arial"/>
        <family val="2"/>
      </rPr>
      <t>:</t>
    </r>
  </si>
  <si>
    <t>Pick up at the Shop:</t>
  </si>
  <si>
    <t>Four Thousand Three Hundred Seventy Eight and 50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</si>
</sst>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0.0000"/>
    <numFmt numFmtId="169"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u/>
      <sz val="11"/>
      <color theme="10"/>
      <name val="Calibri"/>
      <family val="2"/>
      <scheme val="minor"/>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5">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1" fillId="0" borderId="0">
      <alignment vertical="center"/>
    </xf>
    <xf numFmtId="0" fontId="5" fillId="0" borderId="0"/>
    <xf numFmtId="0" fontId="8" fillId="0" borderId="0"/>
    <xf numFmtId="0" fontId="31"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30" fillId="0" borderId="0" applyNumberFormat="0" applyFont="0" applyFill="0" applyBorder="0" applyAlignment="0" applyProtection="0"/>
    <xf numFmtId="0" fontId="8" fillId="0" borderId="0"/>
    <xf numFmtId="0" fontId="31" fillId="0" borderId="0">
      <alignment vertical="center"/>
    </xf>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5"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5"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9" fillId="0" borderId="0"/>
    <xf numFmtId="0" fontId="8" fillId="0" borderId="0" applyNumberFormat="0" applyFill="0" applyBorder="0" applyAlignment="0" applyProtection="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3"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1" fillId="0" borderId="0">
      <alignment vertical="center"/>
    </xf>
    <xf numFmtId="0" fontId="36" fillId="0" borderId="0"/>
    <xf numFmtId="0" fontId="8" fillId="0" borderId="0" applyNumberFormat="0" applyFill="0" applyBorder="0" applyAlignment="0" applyProtection="0"/>
    <xf numFmtId="0" fontId="8" fillId="0" borderId="0"/>
    <xf numFmtId="0" fontId="5" fillId="0" borderId="0"/>
    <xf numFmtId="0" fontId="35"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9" fontId="5" fillId="0" borderId="0" applyFont="0" applyFill="0" applyBorder="0" applyAlignment="0" applyProtection="0"/>
    <xf numFmtId="0" fontId="8" fillId="0" borderId="0"/>
    <xf numFmtId="169"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9"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30" fillId="0" borderId="0" applyFont="0" applyFill="0" applyBorder="0" applyAlignment="0" applyProtection="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9"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5" fillId="0" borderId="0"/>
    <xf numFmtId="0" fontId="33"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30"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9"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9" fontId="5" fillId="0" borderId="0" applyFont="0" applyFill="0" applyBorder="0" applyAlignment="0" applyProtection="0"/>
    <xf numFmtId="169"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29"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168" fontId="8" fillId="0" borderId="0" xfId="3" applyNumberFormat="1" applyAlignment="1">
      <alignment vertical="center"/>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2" borderId="2" xfId="78" applyNumberFormat="1" applyFont="1" applyFill="1" applyBorder="1"/>
    <xf numFmtId="1" fontId="4" fillId="2" borderId="3" xfId="0" applyNumberFormat="1" applyFont="1" applyFill="1" applyBorder="1"/>
    <xf numFmtId="1" fontId="4" fillId="2" borderId="2" xfId="0" applyNumberFormat="1" applyFont="1" applyFill="1" applyBorder="1"/>
    <xf numFmtId="1" fontId="21" fillId="2" borderId="1" xfId="78" applyNumberFormat="1" applyFont="1" applyFill="1" applyBorder="1"/>
    <xf numFmtId="1" fontId="4" fillId="2" borderId="8" xfId="0" applyNumberFormat="1" applyFont="1" applyFill="1" applyBorder="1"/>
    <xf numFmtId="1" fontId="4" fillId="2" borderId="7" xfId="0" applyNumberFormat="1" applyFont="1" applyFill="1" applyBorder="1"/>
    <xf numFmtId="165" fontId="40" fillId="2" borderId="7" xfId="78" applyNumberFormat="1" applyFont="1" applyFill="1" applyBorder="1"/>
    <xf numFmtId="165" fontId="40" fillId="2" borderId="7" xfId="78" applyNumberFormat="1" applyFont="1" applyFill="1" applyBorder="1" applyAlignment="1">
      <alignment horizontal="center"/>
    </xf>
    <xf numFmtId="1" fontId="21" fillId="2" borderId="6" xfId="78" applyNumberFormat="1" applyFont="1" applyFill="1" applyBorder="1"/>
    <xf numFmtId="0" fontId="8" fillId="2" borderId="14" xfId="0" applyFont="1" applyFill="1" applyBorder="1"/>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75">
    <cellStyle name="Comma 2" xfId="7" xr:uid="{E4FD1470-C73A-4282-8475-C73C1493C234}"/>
    <cellStyle name="Comma 2 2" xfId="4430" xr:uid="{B9540BE3-0817-4AD9-9338-234023D5CFAB}"/>
    <cellStyle name="Comma 2 2 2" xfId="4755" xr:uid="{2667605C-6A49-45C9-B1CA-CA9515F9E1DB}"/>
    <cellStyle name="Comma 2 2 2 2" xfId="5326" xr:uid="{8F6C1B8D-AB0E-4CF1-BEDF-202FC8CB3CC3}"/>
    <cellStyle name="Comma 2 2 3" xfId="4591" xr:uid="{98F601ED-8461-4869-8DA8-43AE8B63C42B}"/>
    <cellStyle name="Comma 2 2 4" xfId="5352" xr:uid="{8321FCD7-C6F3-4FD7-AE83-F826511FECD2}"/>
    <cellStyle name="Comma 2 2 5" xfId="5369" xr:uid="{D544526F-B6A1-4D73-AD0D-A45A056C6166}"/>
    <cellStyle name="Comma 3" xfId="4318" xr:uid="{83F0B30F-D11A-4C4F-BEF2-2042C2B2A076}"/>
    <cellStyle name="Comma 3 2" xfId="4432" xr:uid="{A765E572-695C-4762-9991-EEC1EB80B550}"/>
    <cellStyle name="Comma 3 2 2" xfId="4756" xr:uid="{4D4A01C6-4AE6-4838-855D-7C2AC509BBEB}"/>
    <cellStyle name="Comma 3 2 2 2" xfId="5327" xr:uid="{A62876F2-6D60-43EB-95BB-B1C690094FBC}"/>
    <cellStyle name="Comma 3 2 3" xfId="5325" xr:uid="{ACBA4922-137E-4BD6-81C3-CE8CC8EC06AD}"/>
    <cellStyle name="Comma 3 2 4" xfId="5353" xr:uid="{7FAD9FC5-EE93-43F4-B1D2-679144EA1B5D}"/>
    <cellStyle name="Currency 10" xfId="8" xr:uid="{AC98B675-D169-4482-944B-F65A33A059A2}"/>
    <cellStyle name="Currency 10 2" xfId="9" xr:uid="{37179289-785C-4DFF-A7F0-0E30D3B9C60A}"/>
    <cellStyle name="Currency 10 2 2" xfId="203" xr:uid="{C694F703-4382-4AD3-9542-E177C808A676}"/>
    <cellStyle name="Currency 10 2 2 2" xfId="4616" xr:uid="{4102D34E-4521-4404-A35D-66160E7F7247}"/>
    <cellStyle name="Currency 10 2 3" xfId="4511" xr:uid="{2BB7B3CC-0154-4FBB-A01E-64EC8350E032}"/>
    <cellStyle name="Currency 10 3" xfId="10" xr:uid="{DE2D8265-14AE-4241-9FBD-9FBFE65C468E}"/>
    <cellStyle name="Currency 10 3 2" xfId="204" xr:uid="{91DC0451-2B97-4099-8A5A-57A5B5ADEE1B}"/>
    <cellStyle name="Currency 10 3 2 2" xfId="4617" xr:uid="{299255DF-E33B-4DED-A0A8-FF2B5DE374EE}"/>
    <cellStyle name="Currency 10 3 3" xfId="4512" xr:uid="{3FA4D7B0-61E0-4CB6-AC85-ADD6107DDD13}"/>
    <cellStyle name="Currency 10 4" xfId="205" xr:uid="{61E8A744-A1FF-435B-B702-A56422C058E0}"/>
    <cellStyle name="Currency 10 4 2" xfId="4618" xr:uid="{C7321A16-A737-4D85-A61F-55A4349E0346}"/>
    <cellStyle name="Currency 10 5" xfId="4437" xr:uid="{11453610-1554-42D6-8B3F-A4ADC553B2D0}"/>
    <cellStyle name="Currency 10 6" xfId="4510" xr:uid="{BE50579C-DBE6-4DD1-ABA7-687557A8D6D4}"/>
    <cellStyle name="Currency 11" xfId="11" xr:uid="{7B024B90-6724-4739-A30A-B55AB18905B6}"/>
    <cellStyle name="Currency 11 2" xfId="12" xr:uid="{713D11F4-7A9E-4416-A18C-46969BB51CB3}"/>
    <cellStyle name="Currency 11 2 2" xfId="206" xr:uid="{A75065DE-DC23-49EA-B57E-F7551BC63F76}"/>
    <cellStyle name="Currency 11 2 2 2" xfId="4619" xr:uid="{92BB7448-A3ED-44EE-9D6B-A4DF6B08530A}"/>
    <cellStyle name="Currency 11 2 3" xfId="4514" xr:uid="{1BB1F2C3-6A7B-4591-AE9E-18E10709961F}"/>
    <cellStyle name="Currency 11 3" xfId="13" xr:uid="{3E74BAED-14A8-45D2-B668-5CF2F66535EF}"/>
    <cellStyle name="Currency 11 3 2" xfId="207" xr:uid="{E5EBE3DE-3860-4A5E-9CB7-1F3A78A96F66}"/>
    <cellStyle name="Currency 11 3 2 2" xfId="4620" xr:uid="{E96742B9-CA78-43D5-A776-4E6A860D5B02}"/>
    <cellStyle name="Currency 11 3 3" xfId="4515" xr:uid="{61F45F3C-8493-4EAB-A2A4-E65EB789E7AC}"/>
    <cellStyle name="Currency 11 4" xfId="208" xr:uid="{E4CD73B2-5724-4DBF-AA07-6AF1B1782893}"/>
    <cellStyle name="Currency 11 4 2" xfId="4621" xr:uid="{71C347A8-A13D-4A78-90CA-B3B02176ABE3}"/>
    <cellStyle name="Currency 11 5" xfId="4319" xr:uid="{09A5027C-1353-40E4-AA2B-83FCD609C6FA}"/>
    <cellStyle name="Currency 11 5 2" xfId="4438" xr:uid="{63591183-61DB-4F7B-9C9C-D500E6F5B2E5}"/>
    <cellStyle name="Currency 11 5 3" xfId="4720" xr:uid="{A6CBF7F5-C60D-44EA-BBEF-9A19C37AEC9A}"/>
    <cellStyle name="Currency 11 5 3 2" xfId="5315" xr:uid="{A7D7E80F-10BC-4A77-81C6-F7BD58358AA6}"/>
    <cellStyle name="Currency 11 5 3 3" xfId="4757" xr:uid="{5093676B-14AA-4EED-8450-976CF5D31F75}"/>
    <cellStyle name="Currency 11 5 4" xfId="4697" xr:uid="{ABBB7705-FE20-4AA3-8D37-6522CF2E9C7D}"/>
    <cellStyle name="Currency 11 6" xfId="4513" xr:uid="{A3D98735-5E59-4FCD-820A-BD5D4956E535}"/>
    <cellStyle name="Currency 12" xfId="14" xr:uid="{BAB7E468-BCD3-4A83-B05F-104E5892916E}"/>
    <cellStyle name="Currency 12 2" xfId="15" xr:uid="{A1ADCF2F-C09D-4BD5-8616-A2B538D472CB}"/>
    <cellStyle name="Currency 12 2 2" xfId="209" xr:uid="{1F1D386C-47F6-4C3F-A673-2F94E7772A8A}"/>
    <cellStyle name="Currency 12 2 2 2" xfId="4622" xr:uid="{03171F85-09FB-40DD-8A3D-8292DC51346A}"/>
    <cellStyle name="Currency 12 2 3" xfId="4517" xr:uid="{600476DA-D251-4999-B56F-4B0534F3F88A}"/>
    <cellStyle name="Currency 12 3" xfId="210" xr:uid="{480D2BDE-EE51-4DA3-9E59-9734769BEDC6}"/>
    <cellStyle name="Currency 12 3 2" xfId="4623" xr:uid="{24A8C39C-50B1-47C9-A62F-DA019D08B414}"/>
    <cellStyle name="Currency 12 4" xfId="4516" xr:uid="{AD18664B-F85A-4BF8-8938-EE94948D7343}"/>
    <cellStyle name="Currency 13" xfId="16" xr:uid="{0CD2A53E-448B-4B78-9991-DFCE6A2AC731}"/>
    <cellStyle name="Currency 13 2" xfId="4321" xr:uid="{8EF5F87B-FE9E-443B-AFA3-1C5A46A8B5C0}"/>
    <cellStyle name="Currency 13 2 2" xfId="5370" xr:uid="{21C98683-039B-41FF-AB8E-A41F1F1A7411}"/>
    <cellStyle name="Currency 13 3" xfId="4322" xr:uid="{E0368B72-6A63-43E3-A999-787CDCB3B68A}"/>
    <cellStyle name="Currency 13 3 2" xfId="4759" xr:uid="{77DD1A41-7CEE-452E-BFCB-0D5DD69A8333}"/>
    <cellStyle name="Currency 13 4" xfId="4320" xr:uid="{6D31FEF5-A43C-4EB6-B7B0-6030AB783EA0}"/>
    <cellStyle name="Currency 13 5" xfId="4758" xr:uid="{385836A3-587D-4720-9F11-6AFCCB87E2B4}"/>
    <cellStyle name="Currency 14" xfId="17" xr:uid="{625F3E55-440B-4FE3-8E10-EDE0004128DC}"/>
    <cellStyle name="Currency 14 2" xfId="211" xr:uid="{C915D92C-2E1B-4C42-93CB-AC6A88EF6B19}"/>
    <cellStyle name="Currency 14 2 2" xfId="4624" xr:uid="{E94EDD02-D484-4D05-864C-46448D988AAB}"/>
    <cellStyle name="Currency 14 3" xfId="4518" xr:uid="{5D71C66E-5D53-4668-97E0-06D0EAAAFB77}"/>
    <cellStyle name="Currency 15" xfId="4414" xr:uid="{2AE11E6A-801C-44A2-9DCE-9E3095C4FBDA}"/>
    <cellStyle name="Currency 15 2" xfId="5358" xr:uid="{078CE016-DE63-4004-B96B-57F36D695293}"/>
    <cellStyle name="Currency 17" xfId="4323" xr:uid="{A9835CD0-A04A-437E-9634-BBEA0802DC7B}"/>
    <cellStyle name="Currency 2" xfId="18" xr:uid="{BBD91D9D-30F5-4326-B63C-4460B4CB66C9}"/>
    <cellStyle name="Currency 2 2" xfId="19" xr:uid="{89AA6F1F-80CF-489E-BF9A-F11C9403990B}"/>
    <cellStyle name="Currency 2 2 2" xfId="20" xr:uid="{5CAFE062-EB8B-436D-9E34-FD2444A13942}"/>
    <cellStyle name="Currency 2 2 2 2" xfId="21" xr:uid="{E8C931EB-C421-4F31-9BB6-B9C719A99CF6}"/>
    <cellStyle name="Currency 2 2 2 2 2" xfId="4760" xr:uid="{CF0E1947-2AA8-47BF-B915-B984A3CC227D}"/>
    <cellStyle name="Currency 2 2 2 2 2 2" xfId="5371" xr:uid="{652342B4-1FC2-4081-8158-A071781FF07F}"/>
    <cellStyle name="Currency 2 2 2 3" xfId="22" xr:uid="{2608E276-B8B7-4428-A868-D77026F48A72}"/>
    <cellStyle name="Currency 2 2 2 3 2" xfId="212" xr:uid="{979F534F-B511-4231-BDE4-066ABA25D0F8}"/>
    <cellStyle name="Currency 2 2 2 3 2 2" xfId="4625" xr:uid="{81840F30-4B72-4711-AB92-781E5146FA33}"/>
    <cellStyle name="Currency 2 2 2 3 3" xfId="4521" xr:uid="{D67AB8DA-58FF-42F2-BB60-6AD857301A17}"/>
    <cellStyle name="Currency 2 2 2 4" xfId="213" xr:uid="{F4347A5D-FE1A-4E88-984E-80E79C278936}"/>
    <cellStyle name="Currency 2 2 2 4 2" xfId="4626" xr:uid="{F6191614-7B20-4974-9695-84B532F9537E}"/>
    <cellStyle name="Currency 2 2 2 5" xfId="4520" xr:uid="{4503E059-A436-4C5D-88F9-D6FF9E46AEB7}"/>
    <cellStyle name="Currency 2 2 3" xfId="214" xr:uid="{3A453592-2E4B-434E-8E58-C7AAF4E7432C}"/>
    <cellStyle name="Currency 2 2 3 2" xfId="4627" xr:uid="{6B5F9D25-9E16-4629-A46D-027B58A9F7BF}"/>
    <cellStyle name="Currency 2 2 4" xfId="4519" xr:uid="{ADE0DF30-0A43-4239-9F4D-0ACE244B85F4}"/>
    <cellStyle name="Currency 2 3" xfId="23" xr:uid="{80840721-1280-4CC6-BBC7-1D79C0C88873}"/>
    <cellStyle name="Currency 2 3 2" xfId="215" xr:uid="{720DB2FC-9317-43F8-B410-E13507A4CCD3}"/>
    <cellStyle name="Currency 2 3 2 2" xfId="4628" xr:uid="{C37621CC-7C29-49C2-9C4D-53D12531DA0E}"/>
    <cellStyle name="Currency 2 3 3" xfId="4522" xr:uid="{FF486356-E614-448B-A709-36EBF91FFC95}"/>
    <cellStyle name="Currency 2 4" xfId="216" xr:uid="{EFD0F7C3-7552-49BC-9098-FB675A8931CE}"/>
    <cellStyle name="Currency 2 4 2" xfId="217" xr:uid="{10090C20-DBC8-48A8-A8E0-1EDD0BFAFF98}"/>
    <cellStyle name="Currency 2 5" xfId="218" xr:uid="{858DE209-BEC2-4A95-98F3-CC61EEB02E73}"/>
    <cellStyle name="Currency 2 5 2" xfId="219" xr:uid="{FB8B82C2-0005-4CDC-BFCA-69DAA95896F1}"/>
    <cellStyle name="Currency 2 6" xfId="220" xr:uid="{8C2781B8-D42C-45CE-9D2A-7446B4FCEF6F}"/>
    <cellStyle name="Currency 3" xfId="24" xr:uid="{5597C112-4FBA-4B01-8F63-DE4CEFC0812A}"/>
    <cellStyle name="Currency 3 2" xfId="25" xr:uid="{F7C0A933-793C-4731-B432-2FEFE43AB5B6}"/>
    <cellStyle name="Currency 3 2 2" xfId="221" xr:uid="{BCE2B678-D528-4B8C-A090-8141D30E4DB3}"/>
    <cellStyle name="Currency 3 2 2 2" xfId="4629" xr:uid="{9FC6F158-6862-44BE-99D7-280889CDB0EF}"/>
    <cellStyle name="Currency 3 2 3" xfId="4524" xr:uid="{CAAC45F1-2E6F-4197-8FEB-7D523F19ED81}"/>
    <cellStyle name="Currency 3 3" xfId="26" xr:uid="{BCAB8C08-1970-4C19-B88E-2B07F9D5B497}"/>
    <cellStyle name="Currency 3 3 2" xfId="222" xr:uid="{64771732-6FE8-4F9D-B547-803FE87CDC5F}"/>
    <cellStyle name="Currency 3 3 2 2" xfId="4630" xr:uid="{5BC7FE4C-56B9-4517-A20F-1E8AB7C8E729}"/>
    <cellStyle name="Currency 3 3 3" xfId="4525" xr:uid="{675DBAF7-3323-42A8-8243-6D8BB7DB2A8C}"/>
    <cellStyle name="Currency 3 4" xfId="27" xr:uid="{A0C053D5-DCF5-40A3-930B-364BCC2310B5}"/>
    <cellStyle name="Currency 3 4 2" xfId="223" xr:uid="{47F2012C-1ACA-46B6-9369-A6DE1D62EB81}"/>
    <cellStyle name="Currency 3 4 2 2" xfId="4631" xr:uid="{9CE93BDA-C4BD-4ABF-8F49-15C58A138674}"/>
    <cellStyle name="Currency 3 4 3" xfId="4526" xr:uid="{C3945865-D133-40BA-8E47-F98E58F3E920}"/>
    <cellStyle name="Currency 3 5" xfId="224" xr:uid="{9C3003A3-583D-4A2A-83F4-968A40D227B3}"/>
    <cellStyle name="Currency 3 5 2" xfId="4632" xr:uid="{2BECD6CA-F654-4E32-9BF1-324C7283BEDB}"/>
    <cellStyle name="Currency 3 6" xfId="4523" xr:uid="{28CED788-8AD6-4242-ABD6-4A4AC4EBDE73}"/>
    <cellStyle name="Currency 4" xfId="28" xr:uid="{A89F46CB-5A8F-4C12-BBDD-11EFA5A1030A}"/>
    <cellStyle name="Currency 4 2" xfId="29" xr:uid="{BC6652AC-48E0-436E-9359-C800EC782AC6}"/>
    <cellStyle name="Currency 4 2 2" xfId="225" xr:uid="{08566C51-25EB-4D8E-AC88-F2CDCC9A1CB1}"/>
    <cellStyle name="Currency 4 2 2 2" xfId="4633" xr:uid="{88D5FDD8-8A3C-4EAC-B0F4-24F78A64B009}"/>
    <cellStyle name="Currency 4 2 3" xfId="4528" xr:uid="{F59B89EC-B701-427D-83C7-7BD4149B6626}"/>
    <cellStyle name="Currency 4 3" xfId="30" xr:uid="{5921381A-B365-4AA4-8ADC-5BF8C05FA3D9}"/>
    <cellStyle name="Currency 4 3 2" xfId="226" xr:uid="{0C768E01-EB8D-4CD1-B7CB-B91FF81347D5}"/>
    <cellStyle name="Currency 4 3 2 2" xfId="4634" xr:uid="{944ABB77-D63B-44FE-BE4B-9F9EA9BD0002}"/>
    <cellStyle name="Currency 4 3 3" xfId="4529" xr:uid="{0B21406B-CB94-4231-97F0-5F67F6DEC8C6}"/>
    <cellStyle name="Currency 4 4" xfId="227" xr:uid="{9C9200AE-8784-461D-A419-5393E5713D12}"/>
    <cellStyle name="Currency 4 4 2" xfId="4635" xr:uid="{56A7BD7E-F4D3-4243-94AC-9ECE86B0E995}"/>
    <cellStyle name="Currency 4 5" xfId="4324" xr:uid="{1051B270-0C39-41AA-A142-11702255E995}"/>
    <cellStyle name="Currency 4 5 2" xfId="4439" xr:uid="{1B50DC36-F196-45CD-A26F-33DCDBBF0053}"/>
    <cellStyle name="Currency 4 5 3" xfId="4721" xr:uid="{ECC3BE98-FF6B-488E-92D2-2A8D500C0996}"/>
    <cellStyle name="Currency 4 5 3 2" xfId="5316" xr:uid="{18EB1BB2-B18F-4813-96B8-644508AA75AD}"/>
    <cellStyle name="Currency 4 5 3 3" xfId="4761" xr:uid="{BEFCCE06-C11C-4AA1-A626-DBBEDA28AA53}"/>
    <cellStyle name="Currency 4 5 4" xfId="4698" xr:uid="{0F9EE77F-8D9A-405C-BBF9-B253509DF5E7}"/>
    <cellStyle name="Currency 4 6" xfId="4527" xr:uid="{6AC8C1B0-3FE9-412B-9602-D4DD340EBB54}"/>
    <cellStyle name="Currency 5" xfId="31" xr:uid="{5479BFE3-2D51-4B6A-994C-B7BD0495EC8F}"/>
    <cellStyle name="Currency 5 2" xfId="32" xr:uid="{B65226B6-AFE4-421A-9555-7C23CD12659C}"/>
    <cellStyle name="Currency 5 2 2" xfId="228" xr:uid="{F30E5753-47DE-4507-99DB-5D71406AFB6E}"/>
    <cellStyle name="Currency 5 2 2 2" xfId="4636" xr:uid="{D977334B-F253-4004-B5D8-0A67186EABB1}"/>
    <cellStyle name="Currency 5 2 3" xfId="4530" xr:uid="{2FE8902F-DF9E-496E-9C55-2E9F960F4D04}"/>
    <cellStyle name="Currency 5 3" xfId="4325" xr:uid="{89364B5E-02C9-4556-95DD-CD2B950B4F9B}"/>
    <cellStyle name="Currency 5 3 2" xfId="4440" xr:uid="{30A693A7-147D-4DE0-AE44-467B5AF4236D}"/>
    <cellStyle name="Currency 5 3 2 2" xfId="5306" xr:uid="{848290F9-B8DE-4F90-866F-AA29AFA62C72}"/>
    <cellStyle name="Currency 5 3 2 3" xfId="4763" xr:uid="{880ABB3C-930D-4EF7-B1B5-1CBF7C0C4E3E}"/>
    <cellStyle name="Currency 5 4" xfId="4762" xr:uid="{E0319001-4ADC-4818-8872-8237BDEF34BB}"/>
    <cellStyle name="Currency 6" xfId="33" xr:uid="{40D68488-2B62-47AD-935A-27CCBC64744F}"/>
    <cellStyle name="Currency 6 2" xfId="229" xr:uid="{19EECDC5-0739-49F2-AFAF-B4894B0E3428}"/>
    <cellStyle name="Currency 6 2 2" xfId="4637" xr:uid="{30848932-FF98-4C26-B650-59CEBB02FC7B}"/>
    <cellStyle name="Currency 6 3" xfId="4326" xr:uid="{908F5D17-CB03-4AF0-84C8-E7BFE3A4AD04}"/>
    <cellStyle name="Currency 6 3 2" xfId="4441" xr:uid="{A9DE72B6-386D-4404-8CC2-1D65E36C1000}"/>
    <cellStyle name="Currency 6 3 3" xfId="4722" xr:uid="{8C3DED81-3713-4867-8142-2366A6894951}"/>
    <cellStyle name="Currency 6 3 3 2" xfId="5317" xr:uid="{9D68149D-5E70-42A9-A437-2002B6BA7990}"/>
    <cellStyle name="Currency 6 3 3 3" xfId="4764" xr:uid="{09B464CD-DCDB-48B8-8D53-88B7CA62022A}"/>
    <cellStyle name="Currency 6 3 4" xfId="4699" xr:uid="{305FF8E8-7719-48EA-BCF0-5A68D3AC0E99}"/>
    <cellStyle name="Currency 6 4" xfId="4531" xr:uid="{2CB0E93E-D85F-4757-B28D-81EB9D43CF62}"/>
    <cellStyle name="Currency 7" xfId="34" xr:uid="{E52728CC-2B0A-4B35-96BB-A837DF6D1950}"/>
    <cellStyle name="Currency 7 2" xfId="35" xr:uid="{036CAD32-2E10-4E96-96CB-5FBD6568FBEA}"/>
    <cellStyle name="Currency 7 2 2" xfId="250" xr:uid="{41A46645-A60A-47FE-97C0-9E7D786AF92D}"/>
    <cellStyle name="Currency 7 2 2 2" xfId="4638" xr:uid="{B41263FD-5043-44E6-876E-526BCBC050C6}"/>
    <cellStyle name="Currency 7 2 3" xfId="4533" xr:uid="{30DB2E89-4D60-4EAE-AC36-DAD5816EB645}"/>
    <cellStyle name="Currency 7 3" xfId="230" xr:uid="{4F4E99C6-840B-41A7-A024-3E87014FE4C8}"/>
    <cellStyle name="Currency 7 3 2" xfId="4639" xr:uid="{B6B847F3-85DE-4642-A909-807FADB38D89}"/>
    <cellStyle name="Currency 7 4" xfId="4442" xr:uid="{7D03E397-6B47-4071-B2E3-797EE5C77B2B}"/>
    <cellStyle name="Currency 7 5" xfId="4532" xr:uid="{B749AC5D-202B-45C9-A502-87B6756623C4}"/>
    <cellStyle name="Currency 8" xfId="36" xr:uid="{F532B71E-F697-441D-ABDD-6CA2CCAA87E4}"/>
    <cellStyle name="Currency 8 2" xfId="37" xr:uid="{192D5E98-E70D-46B2-BDE4-CDCB4E45DEE1}"/>
    <cellStyle name="Currency 8 2 2" xfId="231" xr:uid="{BE155B73-3698-4004-BDFC-7A14F396BD06}"/>
    <cellStyle name="Currency 8 2 2 2" xfId="4640" xr:uid="{68C741A0-FDD5-4A4E-9300-BB3A6DB6394C}"/>
    <cellStyle name="Currency 8 2 3" xfId="4535" xr:uid="{BD3823BB-090E-476E-AD37-920AB7CED408}"/>
    <cellStyle name="Currency 8 3" xfId="38" xr:uid="{50D5666D-928D-416D-A653-F87EFEE1AC0A}"/>
    <cellStyle name="Currency 8 3 2" xfId="232" xr:uid="{CE148D63-B4E0-4F29-9431-819E50408FFE}"/>
    <cellStyle name="Currency 8 3 2 2" xfId="4641" xr:uid="{9C8246E4-1891-47F5-9271-9ED8E7DB464E}"/>
    <cellStyle name="Currency 8 3 3" xfId="4536" xr:uid="{4410E7AC-5EEC-40C2-BA78-331BE9B50994}"/>
    <cellStyle name="Currency 8 4" xfId="39" xr:uid="{4DEB2B34-89D7-4CF6-BFD1-3A81FAF33774}"/>
    <cellStyle name="Currency 8 4 2" xfId="233" xr:uid="{A7AB20ED-5445-43C3-BC05-6917AF0A9DC0}"/>
    <cellStyle name="Currency 8 4 2 2" xfId="4642" xr:uid="{9114A412-B492-4984-8CC4-C5F895843B38}"/>
    <cellStyle name="Currency 8 4 3" xfId="4537" xr:uid="{9A4406BC-3FDA-4E7A-9FA4-1DCAB77FE8A3}"/>
    <cellStyle name="Currency 8 5" xfId="234" xr:uid="{3E0A02A4-A510-485A-97C5-0CFE89FE7912}"/>
    <cellStyle name="Currency 8 5 2" xfId="4643" xr:uid="{E0D58DC6-0A4C-48E7-BDA9-37916235D5FA}"/>
    <cellStyle name="Currency 8 6" xfId="4443" xr:uid="{EB2E216A-7828-4BF9-B50D-2B31EC4142CD}"/>
    <cellStyle name="Currency 8 7" xfId="4534" xr:uid="{5DA0ECF4-F19F-43C6-AE0C-3E0A5FD5FE55}"/>
    <cellStyle name="Currency 9" xfId="40" xr:uid="{E5796CC8-610E-4C5C-8F6F-72DC1390FD03}"/>
    <cellStyle name="Currency 9 2" xfId="41" xr:uid="{E3743588-D8DA-4F9B-8DBF-B2AAA2C6EA1D}"/>
    <cellStyle name="Currency 9 2 2" xfId="235" xr:uid="{D1CA9987-3ABD-47DA-A8BB-0D4AC75D451B}"/>
    <cellStyle name="Currency 9 2 2 2" xfId="4644" xr:uid="{13019F67-DC97-4B84-9DC7-5240E4B2EDC1}"/>
    <cellStyle name="Currency 9 2 3" xfId="4539" xr:uid="{7FFD5165-1F6E-4DAF-B92B-91144840F033}"/>
    <cellStyle name="Currency 9 3" xfId="42" xr:uid="{10FC44F4-C937-4EB5-A69C-AD9669165EA0}"/>
    <cellStyle name="Currency 9 3 2" xfId="236" xr:uid="{608DBEE4-0190-405C-ABB7-39D320AB81EF}"/>
    <cellStyle name="Currency 9 3 2 2" xfId="4645" xr:uid="{E673AAD9-6DB5-459E-B273-8FFAAB55B91E}"/>
    <cellStyle name="Currency 9 3 3" xfId="4540" xr:uid="{EAFF07F4-DC22-48C6-942E-6DE99AB9423E}"/>
    <cellStyle name="Currency 9 4" xfId="237" xr:uid="{6C2B7007-4CFF-4920-9358-9FED8969FE49}"/>
    <cellStyle name="Currency 9 4 2" xfId="4646" xr:uid="{1D4699BF-D594-4611-B2EB-BE14D9380B02}"/>
    <cellStyle name="Currency 9 5" xfId="4327" xr:uid="{80C4B185-43C2-47FC-A74F-C23AF7EDEA6D}"/>
    <cellStyle name="Currency 9 5 2" xfId="4444" xr:uid="{B62C9DEE-919E-4ADC-9FB6-F91848C70437}"/>
    <cellStyle name="Currency 9 5 3" xfId="4723" xr:uid="{498D60D8-3E8D-49FF-9B0B-22FE1E265B7D}"/>
    <cellStyle name="Currency 9 5 4" xfId="4700" xr:uid="{F1057D93-A1CC-49A4-B366-129454D14183}"/>
    <cellStyle name="Currency 9 6" xfId="4538" xr:uid="{28BC1741-5AAD-4F58-B8C8-B7B782858B62}"/>
    <cellStyle name="Hyperlink 2" xfId="6" xr:uid="{6CFFD761-E1C4-4FFC-9C82-FDD569F38491}"/>
    <cellStyle name="Hyperlink 2 2" xfId="5362" xr:uid="{372D7FBF-7CBF-48BB-A1A4-39F73516D30C}"/>
    <cellStyle name="Hyperlink 3" xfId="202" xr:uid="{426786D4-953A-4723-8A0C-531CBCCCA56C}"/>
    <cellStyle name="Hyperlink 3 2" xfId="4415" xr:uid="{C710A57A-19C2-477E-92A1-9483B54BCC03}"/>
    <cellStyle name="Hyperlink 3 3" xfId="4328" xr:uid="{E0139D73-2160-4F47-B67E-E63C6A963077}"/>
    <cellStyle name="Hyperlink 4" xfId="4329" xr:uid="{1536C801-E934-49B9-A4F7-3269A496A659}"/>
    <cellStyle name="Hyperlink 4 2" xfId="5356" xr:uid="{108E6124-5F70-49F8-B5D7-B69790DC3823}"/>
    <cellStyle name="Normal" xfId="0" builtinId="0"/>
    <cellStyle name="Normal 10" xfId="43" xr:uid="{BCF01598-463E-4A80-898C-EA8453AF30AD}"/>
    <cellStyle name="Normal 10 10" xfId="903" xr:uid="{6295023D-3E85-4211-9A60-B1A14D255EE4}"/>
    <cellStyle name="Normal 10 10 2" xfId="2508" xr:uid="{958F5D1C-E86F-4721-A057-B94424670BBB}"/>
    <cellStyle name="Normal 10 10 2 2" xfId="4331" xr:uid="{C4757BB9-1019-4AE9-827E-62BE32231DE0}"/>
    <cellStyle name="Normal 10 10 2 3" xfId="4675" xr:uid="{FEFFF249-FE9C-4ECB-A664-35C3585DD2F1}"/>
    <cellStyle name="Normal 10 10 3" xfId="2509" xr:uid="{C388F8F0-7342-42CB-9F67-D55F21AD10E5}"/>
    <cellStyle name="Normal 10 10 4" xfId="2510" xr:uid="{3D8DB59F-1752-495D-85E1-41242CD9BCE7}"/>
    <cellStyle name="Normal 10 11" xfId="2511" xr:uid="{2079B415-5EEB-4F5F-8ABE-345BC2CDCFDD}"/>
    <cellStyle name="Normal 10 11 2" xfId="2512" xr:uid="{047F9856-043C-4681-9BFB-FDCB272952E3}"/>
    <cellStyle name="Normal 10 11 3" xfId="2513" xr:uid="{69EAB3DB-9BCA-471E-BFE1-756A49DEF2E2}"/>
    <cellStyle name="Normal 10 11 4" xfId="2514" xr:uid="{F2A0EAAA-972A-4BFB-B97B-FDD886137796}"/>
    <cellStyle name="Normal 10 12" xfId="2515" xr:uid="{B93C0536-338E-43D4-B98B-4756198020BE}"/>
    <cellStyle name="Normal 10 12 2" xfId="2516" xr:uid="{0A1D2E51-C2DD-4ADA-8FF0-B261651BBA22}"/>
    <cellStyle name="Normal 10 13" xfId="2517" xr:uid="{8841F451-194C-4906-976D-4D200A221330}"/>
    <cellStyle name="Normal 10 14" xfId="2518" xr:uid="{86F7E29B-2016-49EE-85D8-8CBA8B06E3D5}"/>
    <cellStyle name="Normal 10 15" xfId="2519" xr:uid="{E04FCBA9-7909-485F-ABE6-D284072C68F7}"/>
    <cellStyle name="Normal 10 2" xfId="44" xr:uid="{EC5C7DF8-8E4F-46FC-90F4-5138373556BF}"/>
    <cellStyle name="Normal 10 2 10" xfId="2520" xr:uid="{E425CE4E-9136-4F87-BEC2-160EACA84443}"/>
    <cellStyle name="Normal 10 2 11" xfId="2521" xr:uid="{F33AB016-EA0B-45B9-A837-7FE923E8FE88}"/>
    <cellStyle name="Normal 10 2 2" xfId="45" xr:uid="{75B660F5-8462-49F0-96FD-1DD6B4D50D6B}"/>
    <cellStyle name="Normal 10 2 2 2" xfId="46" xr:uid="{4C7B1168-100B-4657-82E8-DC757A290968}"/>
    <cellStyle name="Normal 10 2 2 2 2" xfId="238" xr:uid="{51593652-C565-44AE-8144-D1973ADCE438}"/>
    <cellStyle name="Normal 10 2 2 2 2 2" xfId="454" xr:uid="{6599A919-4B6F-4762-91D0-8FE6BAB382E3}"/>
    <cellStyle name="Normal 10 2 2 2 2 2 2" xfId="455" xr:uid="{5BEEFDAD-C5BB-4E07-AACF-DEA548B9ADD2}"/>
    <cellStyle name="Normal 10 2 2 2 2 2 2 2" xfId="904" xr:uid="{5780364A-AE10-43E7-990B-C79F29BA7E4C}"/>
    <cellStyle name="Normal 10 2 2 2 2 2 2 2 2" xfId="905" xr:uid="{4890709F-D093-4105-BCBB-A8D4BBC923C4}"/>
    <cellStyle name="Normal 10 2 2 2 2 2 2 3" xfId="906" xr:uid="{B40C4924-9649-49CD-947B-A25D44FE82F4}"/>
    <cellStyle name="Normal 10 2 2 2 2 2 3" xfId="907" xr:uid="{8E902B59-D5D9-4161-882A-A2F6A939703D}"/>
    <cellStyle name="Normal 10 2 2 2 2 2 3 2" xfId="908" xr:uid="{3FE46529-0895-4A46-9C6B-C41DBDE8CCF0}"/>
    <cellStyle name="Normal 10 2 2 2 2 2 4" xfId="909" xr:uid="{F3A77B04-1369-4E31-AD6E-82880648D4EC}"/>
    <cellStyle name="Normal 10 2 2 2 2 3" xfId="456" xr:uid="{31339D4D-A52B-4AAB-B5D2-D31B406E7683}"/>
    <cellStyle name="Normal 10 2 2 2 2 3 2" xfId="910" xr:uid="{A007A851-DFB8-41BD-A5BC-67F6291D82D1}"/>
    <cellStyle name="Normal 10 2 2 2 2 3 2 2" xfId="911" xr:uid="{C1E174C5-0C9C-4886-AE04-B2734247C5F7}"/>
    <cellStyle name="Normal 10 2 2 2 2 3 3" xfId="912" xr:uid="{6448E8AA-7E8A-476B-9F1F-33CBD50A0C62}"/>
    <cellStyle name="Normal 10 2 2 2 2 3 4" xfId="2522" xr:uid="{BC044206-1E3D-4AC3-B8D1-DDE72894F8CC}"/>
    <cellStyle name="Normal 10 2 2 2 2 4" xfId="913" xr:uid="{A14BE148-565E-4477-93D2-B4F869197742}"/>
    <cellStyle name="Normal 10 2 2 2 2 4 2" xfId="914" xr:uid="{3DEA45A2-5E29-4455-906B-C45FDBFE8E46}"/>
    <cellStyle name="Normal 10 2 2 2 2 5" xfId="915" xr:uid="{5C6FC309-7D0D-4C91-A760-F8F6F033180A}"/>
    <cellStyle name="Normal 10 2 2 2 2 6" xfId="2523" xr:uid="{2A87B86A-E4D0-4683-B16A-CE5FEF945A58}"/>
    <cellStyle name="Normal 10 2 2 2 3" xfId="239" xr:uid="{E584043E-310C-4E69-A5E8-82810611ED4B}"/>
    <cellStyle name="Normal 10 2 2 2 3 2" xfId="457" xr:uid="{4D5D0A3B-9E3E-4372-B19D-8704C95E074C}"/>
    <cellStyle name="Normal 10 2 2 2 3 2 2" xfId="458" xr:uid="{3230D8CA-8B71-46BE-A64A-E5F8A17050F2}"/>
    <cellStyle name="Normal 10 2 2 2 3 2 2 2" xfId="916" xr:uid="{B06548D1-CE8D-488B-9F3A-DB9362CDCD25}"/>
    <cellStyle name="Normal 10 2 2 2 3 2 2 2 2" xfId="917" xr:uid="{0955E3E0-4149-4918-A1E2-047764DBD467}"/>
    <cellStyle name="Normal 10 2 2 2 3 2 2 3" xfId="918" xr:uid="{0BE9FC5C-5682-4CBD-BC69-36803456EE7E}"/>
    <cellStyle name="Normal 10 2 2 2 3 2 3" xfId="919" xr:uid="{5AD8230A-3D18-4CF7-9079-65B920416805}"/>
    <cellStyle name="Normal 10 2 2 2 3 2 3 2" xfId="920" xr:uid="{B24DCE3B-E0FD-4165-ABEF-817415ABEE15}"/>
    <cellStyle name="Normal 10 2 2 2 3 2 4" xfId="921" xr:uid="{2F2B9BA4-B71A-452C-8EE9-3DA786219BDC}"/>
    <cellStyle name="Normal 10 2 2 2 3 3" xfId="459" xr:uid="{24802E0E-53C1-4367-B268-03861555465F}"/>
    <cellStyle name="Normal 10 2 2 2 3 3 2" xfId="922" xr:uid="{BABC3DBC-F4E0-468D-A2A8-46F74A60D906}"/>
    <cellStyle name="Normal 10 2 2 2 3 3 2 2" xfId="923" xr:uid="{AFE75443-992D-43C7-B3CD-A3C2F81B0FDE}"/>
    <cellStyle name="Normal 10 2 2 2 3 3 3" xfId="924" xr:uid="{4DF7950A-8C0F-4E95-8A2C-76F4C128C519}"/>
    <cellStyle name="Normal 10 2 2 2 3 4" xfId="925" xr:uid="{07F72170-0FF3-4F52-8062-D3C7991C840B}"/>
    <cellStyle name="Normal 10 2 2 2 3 4 2" xfId="926" xr:uid="{A71FA38C-9E45-45CF-817C-D00C5EE2113F}"/>
    <cellStyle name="Normal 10 2 2 2 3 5" xfId="927" xr:uid="{FB7CD7E5-09BC-447E-B90A-AA67CBA663BA}"/>
    <cellStyle name="Normal 10 2 2 2 4" xfId="460" xr:uid="{326B0D2E-7FDA-45EA-B5FE-D0A0A7444924}"/>
    <cellStyle name="Normal 10 2 2 2 4 2" xfId="461" xr:uid="{01036D4A-A919-4112-A89B-8CED9F0058A3}"/>
    <cellStyle name="Normal 10 2 2 2 4 2 2" xfId="928" xr:uid="{57EBB695-6D93-4E32-9AAB-F8C1C292B840}"/>
    <cellStyle name="Normal 10 2 2 2 4 2 2 2" xfId="929" xr:uid="{4A5732CA-40C4-4C68-A317-D198A66B9ACD}"/>
    <cellStyle name="Normal 10 2 2 2 4 2 3" xfId="930" xr:uid="{7C6E7282-E700-4683-93B3-D81029622913}"/>
    <cellStyle name="Normal 10 2 2 2 4 3" xfId="931" xr:uid="{2AE41D04-FD7C-470D-B209-53934C648747}"/>
    <cellStyle name="Normal 10 2 2 2 4 3 2" xfId="932" xr:uid="{792D09E4-859A-40B8-893C-1838B9217A87}"/>
    <cellStyle name="Normal 10 2 2 2 4 4" xfId="933" xr:uid="{981D5E61-BD4E-4845-A099-6FEC0A75E55D}"/>
    <cellStyle name="Normal 10 2 2 2 5" xfId="462" xr:uid="{94440DC6-A615-44A5-9215-053541E4E415}"/>
    <cellStyle name="Normal 10 2 2 2 5 2" xfId="934" xr:uid="{70A7A4DB-AE75-47B4-9968-105E7D072EF6}"/>
    <cellStyle name="Normal 10 2 2 2 5 2 2" xfId="935" xr:uid="{317BCA54-2C8C-4DF4-9D08-61FCA0DBA1EE}"/>
    <cellStyle name="Normal 10 2 2 2 5 3" xfId="936" xr:uid="{2233BF69-A040-49C2-886D-6ADCDE438DB2}"/>
    <cellStyle name="Normal 10 2 2 2 5 4" xfId="2524" xr:uid="{1FF03897-C9FD-41D4-B2D1-909D174E7FF1}"/>
    <cellStyle name="Normal 10 2 2 2 6" xfId="937" xr:uid="{6C21F5CC-1F64-493A-8C16-3983DA92DCB1}"/>
    <cellStyle name="Normal 10 2 2 2 6 2" xfId="938" xr:uid="{FE22939E-3A02-4B5E-81F8-0081927C2113}"/>
    <cellStyle name="Normal 10 2 2 2 7" xfId="939" xr:uid="{8E580F57-7904-4205-8879-D473C42EF4AA}"/>
    <cellStyle name="Normal 10 2 2 2 8" xfId="2525" xr:uid="{FEF24225-5204-4354-8742-6B818FA13FC8}"/>
    <cellStyle name="Normal 10 2 2 3" xfId="240" xr:uid="{CC5E0D24-9A82-427C-B2E4-B4BE759D1C01}"/>
    <cellStyle name="Normal 10 2 2 3 2" xfId="463" xr:uid="{2C017B05-FACE-4CC2-9308-5B9718E8C612}"/>
    <cellStyle name="Normal 10 2 2 3 2 2" xfId="464" xr:uid="{20223D3A-A555-434D-8425-E2CBCAC9C70D}"/>
    <cellStyle name="Normal 10 2 2 3 2 2 2" xfId="940" xr:uid="{2AF7CAE1-CF4E-48DA-BB54-55774672DE03}"/>
    <cellStyle name="Normal 10 2 2 3 2 2 2 2" xfId="941" xr:uid="{699932AE-B997-479D-8B12-E85A7BC12A98}"/>
    <cellStyle name="Normal 10 2 2 3 2 2 3" xfId="942" xr:uid="{68AA73BA-E436-406B-ACD7-B1AE99FA100B}"/>
    <cellStyle name="Normal 10 2 2 3 2 3" xfId="943" xr:uid="{78C7A948-2C5A-4D14-B04A-6FF3C7E687ED}"/>
    <cellStyle name="Normal 10 2 2 3 2 3 2" xfId="944" xr:uid="{EEA253B7-C0AA-478D-8BB8-9F2DCEE96484}"/>
    <cellStyle name="Normal 10 2 2 3 2 4" xfId="945" xr:uid="{EAA43681-A9EF-4920-885A-4CB264A175F5}"/>
    <cellStyle name="Normal 10 2 2 3 3" xfId="465" xr:uid="{09936DDD-CFA1-4585-BB3B-DF29B89D41CD}"/>
    <cellStyle name="Normal 10 2 2 3 3 2" xfId="946" xr:uid="{6B8A1E57-2607-4D20-824D-226F41F903F0}"/>
    <cellStyle name="Normal 10 2 2 3 3 2 2" xfId="947" xr:uid="{9788BD7E-5E67-43D1-9783-C737AF8D6929}"/>
    <cellStyle name="Normal 10 2 2 3 3 3" xfId="948" xr:uid="{3DB8EB53-9BDE-4A59-ABF7-4D0FA2B938AE}"/>
    <cellStyle name="Normal 10 2 2 3 3 4" xfId="2526" xr:uid="{9A071A17-4B90-40B8-B1EE-0E9D30B0A9EC}"/>
    <cellStyle name="Normal 10 2 2 3 4" xfId="949" xr:uid="{1042FB67-F78C-4933-9A2B-5F2BB8BC04FC}"/>
    <cellStyle name="Normal 10 2 2 3 4 2" xfId="950" xr:uid="{3FC4B013-8750-4821-87C4-D4A095272F43}"/>
    <cellStyle name="Normal 10 2 2 3 5" xfId="951" xr:uid="{C7B3FB65-B953-4800-8DA5-D88E9836D520}"/>
    <cellStyle name="Normal 10 2 2 3 6" xfId="2527" xr:uid="{36DDB51B-8D8C-4A82-AB5E-460A14EC0B91}"/>
    <cellStyle name="Normal 10 2 2 4" xfId="241" xr:uid="{10DF3CA4-9839-4896-946A-868E518054A6}"/>
    <cellStyle name="Normal 10 2 2 4 2" xfId="466" xr:uid="{F70DFFE4-16FC-42D4-8967-6D3024E98372}"/>
    <cellStyle name="Normal 10 2 2 4 2 2" xfId="467" xr:uid="{1AEEA5CF-D1D2-45A0-BB66-8178A056C8A4}"/>
    <cellStyle name="Normal 10 2 2 4 2 2 2" xfId="952" xr:uid="{F1A3586D-AB41-480F-825D-FF4709DB005B}"/>
    <cellStyle name="Normal 10 2 2 4 2 2 2 2" xfId="953" xr:uid="{84ADA56A-A247-4256-A072-F952EF6AD450}"/>
    <cellStyle name="Normal 10 2 2 4 2 2 3" xfId="954" xr:uid="{E2045D1D-F044-48B5-BA39-B06B8383F2D8}"/>
    <cellStyle name="Normal 10 2 2 4 2 3" xfId="955" xr:uid="{EB3CCAF3-7265-4121-9F1E-6473F7FDDCA9}"/>
    <cellStyle name="Normal 10 2 2 4 2 3 2" xfId="956" xr:uid="{F41BEF88-CF2F-465B-A29D-420EEA2B2E94}"/>
    <cellStyle name="Normal 10 2 2 4 2 4" xfId="957" xr:uid="{B90AC5C0-7B55-4EC4-A993-CFC53EBC72BD}"/>
    <cellStyle name="Normal 10 2 2 4 3" xfId="468" xr:uid="{390BFEA9-8185-4A61-86F3-63665809EED9}"/>
    <cellStyle name="Normal 10 2 2 4 3 2" xfId="958" xr:uid="{D93D09CD-9E63-4443-A49A-C6F4A236EDF4}"/>
    <cellStyle name="Normal 10 2 2 4 3 2 2" xfId="959" xr:uid="{ED97DDB2-1393-4F1F-BF8A-C60986E541F6}"/>
    <cellStyle name="Normal 10 2 2 4 3 3" xfId="960" xr:uid="{AA98F1A7-AFA6-4661-93B3-5DB11340F397}"/>
    <cellStyle name="Normal 10 2 2 4 4" xfId="961" xr:uid="{CB91423F-7A5A-4531-A9B2-FAF0F08EF9BD}"/>
    <cellStyle name="Normal 10 2 2 4 4 2" xfId="962" xr:uid="{255C275C-D452-4307-8E1D-57B5D777D860}"/>
    <cellStyle name="Normal 10 2 2 4 5" xfId="963" xr:uid="{0DB29C4D-2036-4BB2-916A-24682C33DC98}"/>
    <cellStyle name="Normal 10 2 2 5" xfId="242" xr:uid="{7A39FF2B-458E-4484-BAF4-D7DB937E138B}"/>
    <cellStyle name="Normal 10 2 2 5 2" xfId="469" xr:uid="{84164D04-BE6E-4428-A102-00019FF9E038}"/>
    <cellStyle name="Normal 10 2 2 5 2 2" xfId="964" xr:uid="{E817453F-7167-498E-A50D-CF5C0AE9D74C}"/>
    <cellStyle name="Normal 10 2 2 5 2 2 2" xfId="965" xr:uid="{01DC7E55-603F-4288-8810-F80AA3586B51}"/>
    <cellStyle name="Normal 10 2 2 5 2 3" xfId="966" xr:uid="{B85C0409-5AF5-4712-9A56-F8D28AF97817}"/>
    <cellStyle name="Normal 10 2 2 5 3" xfId="967" xr:uid="{03D95209-426A-4B75-8133-206D1453510D}"/>
    <cellStyle name="Normal 10 2 2 5 3 2" xfId="968" xr:uid="{1B099893-8054-45C4-A269-4F30EEC4E572}"/>
    <cellStyle name="Normal 10 2 2 5 4" xfId="969" xr:uid="{06FF9123-6045-423E-8136-43F12C88D10E}"/>
    <cellStyle name="Normal 10 2 2 6" xfId="470" xr:uid="{C3A65386-6A6B-4161-BE27-5ABC2F1AFD0A}"/>
    <cellStyle name="Normal 10 2 2 6 2" xfId="970" xr:uid="{A3F952A8-B141-4745-A706-8DC0E068DD65}"/>
    <cellStyle name="Normal 10 2 2 6 2 2" xfId="971" xr:uid="{B5536265-2889-4584-8517-9EB45A0505E9}"/>
    <cellStyle name="Normal 10 2 2 6 2 3" xfId="4333" xr:uid="{8DB6FF6E-725D-4F86-962E-69D625B4884A}"/>
    <cellStyle name="Normal 10 2 2 6 3" xfId="972" xr:uid="{D25D26D5-1653-433B-AC54-0091B2852DC1}"/>
    <cellStyle name="Normal 10 2 2 6 4" xfId="2528" xr:uid="{148C76DE-BEEF-4AB1-BC8E-DA9C7DF49514}"/>
    <cellStyle name="Normal 10 2 2 6 4 2" xfId="4564" xr:uid="{BC785DCF-9045-4349-A85B-631DA1F110AA}"/>
    <cellStyle name="Normal 10 2 2 6 4 3" xfId="4676" xr:uid="{414B08A4-2CD4-4A0B-89F2-300596BD72D9}"/>
    <cellStyle name="Normal 10 2 2 6 4 4" xfId="4602" xr:uid="{CEBB8EB7-66BB-461B-8747-DAA9BEAAC7B0}"/>
    <cellStyle name="Normal 10 2 2 7" xfId="973" xr:uid="{B93BCE48-BF61-4838-935B-3C01625505C2}"/>
    <cellStyle name="Normal 10 2 2 7 2" xfId="974" xr:uid="{529DD4DB-22CC-4435-9B6E-F46C7ECAD86C}"/>
    <cellStyle name="Normal 10 2 2 8" xfId="975" xr:uid="{13C5D5F3-31DA-4FF8-BEAF-FCD20ADAFEBA}"/>
    <cellStyle name="Normal 10 2 2 9" xfId="2529" xr:uid="{2FD27981-B626-4620-BFAD-882F7B7EA3A8}"/>
    <cellStyle name="Normal 10 2 3" xfId="47" xr:uid="{0CA0A995-11AB-4370-82A6-1A646540BA66}"/>
    <cellStyle name="Normal 10 2 3 2" xfId="48" xr:uid="{2BA1F193-F3DB-4B59-BA28-03002E8D1A9C}"/>
    <cellStyle name="Normal 10 2 3 2 2" xfId="471" xr:uid="{4D34A673-C387-4F51-BAC8-E0F83504CAAB}"/>
    <cellStyle name="Normal 10 2 3 2 2 2" xfId="472" xr:uid="{06A86E34-784B-46CC-97DE-319802E57466}"/>
    <cellStyle name="Normal 10 2 3 2 2 2 2" xfId="976" xr:uid="{F939B6A3-F467-4A87-A59C-E7258F44B55C}"/>
    <cellStyle name="Normal 10 2 3 2 2 2 2 2" xfId="977" xr:uid="{E28978BC-A17C-4C27-85AA-E73114EEA73C}"/>
    <cellStyle name="Normal 10 2 3 2 2 2 3" xfId="978" xr:uid="{CFE268CD-C9E8-41FB-8591-C10AA73C6F37}"/>
    <cellStyle name="Normal 10 2 3 2 2 3" xfId="979" xr:uid="{244EDE77-4671-4402-8C6C-E7A45B9A67AB}"/>
    <cellStyle name="Normal 10 2 3 2 2 3 2" xfId="980" xr:uid="{7C5B4962-90FD-4258-B410-49479C02DE77}"/>
    <cellStyle name="Normal 10 2 3 2 2 4" xfId="981" xr:uid="{C96996FE-2830-4339-AC34-AFF3259DFE59}"/>
    <cellStyle name="Normal 10 2 3 2 3" xfId="473" xr:uid="{49780737-6274-49FB-94D0-4033C44949CB}"/>
    <cellStyle name="Normal 10 2 3 2 3 2" xfId="982" xr:uid="{EB7CFB55-C7A6-44B6-A5CA-89C5B80E6DFC}"/>
    <cellStyle name="Normal 10 2 3 2 3 2 2" xfId="983" xr:uid="{E2CAEA03-E84E-4730-8249-919691F61026}"/>
    <cellStyle name="Normal 10 2 3 2 3 3" xfId="984" xr:uid="{F7882A0B-5E86-4CF0-8045-335B5138FFBB}"/>
    <cellStyle name="Normal 10 2 3 2 3 4" xfId="2530" xr:uid="{A8618BC2-0D04-4AC7-B76A-B9F128C7BDFA}"/>
    <cellStyle name="Normal 10 2 3 2 4" xfId="985" xr:uid="{A3FA2089-DA27-40AA-8D8B-DD1CF44DBD98}"/>
    <cellStyle name="Normal 10 2 3 2 4 2" xfId="986" xr:uid="{78F12EFC-E3FF-4839-BFB3-BF8B6242BDD3}"/>
    <cellStyle name="Normal 10 2 3 2 5" xfId="987" xr:uid="{88C50884-D736-4DCF-BBAE-F5328F3F3811}"/>
    <cellStyle name="Normal 10 2 3 2 6" xfId="2531" xr:uid="{6ABB7751-8FA1-4BE5-94C5-5E3555D8B76D}"/>
    <cellStyle name="Normal 10 2 3 3" xfId="243" xr:uid="{50496150-ACF6-47A8-AED6-06A2139D3368}"/>
    <cellStyle name="Normal 10 2 3 3 2" xfId="474" xr:uid="{44A64D7E-7D26-4561-B0B3-E0FB075DCFAA}"/>
    <cellStyle name="Normal 10 2 3 3 2 2" xfId="475" xr:uid="{4B1272DE-1EEA-4017-9AF6-E9F5DFFD8198}"/>
    <cellStyle name="Normal 10 2 3 3 2 2 2" xfId="988" xr:uid="{99B83858-7098-44A9-BCB7-8E6FD7450706}"/>
    <cellStyle name="Normal 10 2 3 3 2 2 2 2" xfId="989" xr:uid="{2BEEF14E-369B-41D3-B3E2-5B69F9793C3C}"/>
    <cellStyle name="Normal 10 2 3 3 2 2 3" xfId="990" xr:uid="{6539D3F1-3560-45F2-8FB9-D5B8FB0F40F7}"/>
    <cellStyle name="Normal 10 2 3 3 2 3" xfId="991" xr:uid="{147E2B44-6BFB-4B19-88D7-7108F8616FCC}"/>
    <cellStyle name="Normal 10 2 3 3 2 3 2" xfId="992" xr:uid="{1CC2634A-32A7-47B4-9AC5-84EC11B7BC0F}"/>
    <cellStyle name="Normal 10 2 3 3 2 4" xfId="993" xr:uid="{9CF45B4E-09C5-4873-AB51-8633A692F27B}"/>
    <cellStyle name="Normal 10 2 3 3 3" xfId="476" xr:uid="{E24C1D70-C2B7-4A7D-8AE6-8D54522D7693}"/>
    <cellStyle name="Normal 10 2 3 3 3 2" xfId="994" xr:uid="{C2CCF7D3-B902-41FB-A550-5BCF38854941}"/>
    <cellStyle name="Normal 10 2 3 3 3 2 2" xfId="995" xr:uid="{8948BF21-43E3-48D4-AF51-25220C5888BE}"/>
    <cellStyle name="Normal 10 2 3 3 3 3" xfId="996" xr:uid="{350ABFEE-963B-49FD-93ED-2342D1B25486}"/>
    <cellStyle name="Normal 10 2 3 3 4" xfId="997" xr:uid="{D354E6D9-9A4A-49AD-A110-B469C06CF690}"/>
    <cellStyle name="Normal 10 2 3 3 4 2" xfId="998" xr:uid="{54FB92F0-6F91-4786-B1B3-2435B3AAB4CA}"/>
    <cellStyle name="Normal 10 2 3 3 5" xfId="999" xr:uid="{254BED98-D4B7-471C-BE8F-A4D65CFF5B75}"/>
    <cellStyle name="Normal 10 2 3 4" xfId="244" xr:uid="{EB932548-F653-46CE-8FE4-A71973E5F52D}"/>
    <cellStyle name="Normal 10 2 3 4 2" xfId="477" xr:uid="{115C0356-8B80-4437-95F9-1DD7803D2A42}"/>
    <cellStyle name="Normal 10 2 3 4 2 2" xfId="1000" xr:uid="{1FDCFA68-E0F8-4677-BBBA-A2FDC44352C9}"/>
    <cellStyle name="Normal 10 2 3 4 2 2 2" xfId="1001" xr:uid="{79229873-D496-4DD8-95E5-FC27AF94900E}"/>
    <cellStyle name="Normal 10 2 3 4 2 3" xfId="1002" xr:uid="{E8AC7FA7-62CA-4D69-B27E-69F4DE82518C}"/>
    <cellStyle name="Normal 10 2 3 4 3" xfId="1003" xr:uid="{4B020546-F676-4501-9CFA-01970357C67E}"/>
    <cellStyle name="Normal 10 2 3 4 3 2" xfId="1004" xr:uid="{7BF6749A-F3B8-41B3-99B7-C81035A409AD}"/>
    <cellStyle name="Normal 10 2 3 4 4" xfId="1005" xr:uid="{863A7A17-95DC-4588-BDD7-18B164F456F2}"/>
    <cellStyle name="Normal 10 2 3 5" xfId="478" xr:uid="{61E4FD27-BEBF-47ED-AF1D-1A929E7291C4}"/>
    <cellStyle name="Normal 10 2 3 5 2" xfId="1006" xr:uid="{B6DD8AA4-D9C6-4EEC-AB08-A76E6D4051A3}"/>
    <cellStyle name="Normal 10 2 3 5 2 2" xfId="1007" xr:uid="{A276F965-857C-4F64-A84A-FB0BC9FC8165}"/>
    <cellStyle name="Normal 10 2 3 5 2 3" xfId="4334" xr:uid="{C45403A9-42FF-417D-81FF-358830B8B392}"/>
    <cellStyle name="Normal 10 2 3 5 3" xfId="1008" xr:uid="{3AAA0794-471D-4315-8BCA-37C3016EA569}"/>
    <cellStyle name="Normal 10 2 3 5 4" xfId="2532" xr:uid="{4A8C9B0A-0C57-4F4A-893A-48A1D1FF95CB}"/>
    <cellStyle name="Normal 10 2 3 5 4 2" xfId="4565" xr:uid="{D1FE51E4-1715-484B-9521-7D3BFA9D9BC8}"/>
    <cellStyle name="Normal 10 2 3 5 4 3" xfId="4677" xr:uid="{C433F9BE-0EC2-4860-AB6F-F5B90CDD15E8}"/>
    <cellStyle name="Normal 10 2 3 5 4 4" xfId="4603" xr:uid="{A3DAE0DE-A24E-4939-B2FD-26069F043F81}"/>
    <cellStyle name="Normal 10 2 3 6" xfId="1009" xr:uid="{97169CF9-F343-4A43-818E-B4EC08592DEA}"/>
    <cellStyle name="Normal 10 2 3 6 2" xfId="1010" xr:uid="{523041ED-B107-4AD5-AF9C-70303D2484A7}"/>
    <cellStyle name="Normal 10 2 3 7" xfId="1011" xr:uid="{9B679E06-A704-43BB-8095-0CBD4E1D29E9}"/>
    <cellStyle name="Normal 10 2 3 8" xfId="2533" xr:uid="{0ED4B1EE-6274-4D25-8651-51B48EAADA1C}"/>
    <cellStyle name="Normal 10 2 4" xfId="49" xr:uid="{7BFEE965-7EF4-4CC8-AAA2-FDCC0C9B5A4E}"/>
    <cellStyle name="Normal 10 2 4 2" xfId="429" xr:uid="{9CFCB01C-8E67-4569-B758-04D31F99B99C}"/>
    <cellStyle name="Normal 10 2 4 2 2" xfId="479" xr:uid="{02320A9C-8DC5-43BF-8B7C-A26B232124A8}"/>
    <cellStyle name="Normal 10 2 4 2 2 2" xfId="1012" xr:uid="{47B90CFE-CEEB-4EA8-8C05-8F83F7F8F160}"/>
    <cellStyle name="Normal 10 2 4 2 2 2 2" xfId="1013" xr:uid="{A415C3F2-DB5C-4A67-B764-C0BA17E66094}"/>
    <cellStyle name="Normal 10 2 4 2 2 3" xfId="1014" xr:uid="{BE824463-310B-44D8-BBA0-0AAA44F7BA76}"/>
    <cellStyle name="Normal 10 2 4 2 2 4" xfId="2534" xr:uid="{979295E5-BA93-478D-B51A-01C747045B37}"/>
    <cellStyle name="Normal 10 2 4 2 3" xfId="1015" xr:uid="{67C45A9D-A9B2-440F-9955-7CEA2BEC3012}"/>
    <cellStyle name="Normal 10 2 4 2 3 2" xfId="1016" xr:uid="{BA28BFC3-E112-4092-BB7B-6B44448A4826}"/>
    <cellStyle name="Normal 10 2 4 2 4" xfId="1017" xr:uid="{CA08C874-680D-4235-9951-0B07881D2741}"/>
    <cellStyle name="Normal 10 2 4 2 5" xfId="2535" xr:uid="{A4F33E58-5200-4361-B197-667683183B8F}"/>
    <cellStyle name="Normal 10 2 4 3" xfId="480" xr:uid="{B15220A6-F2D2-4F04-B1DF-936740D74660}"/>
    <cellStyle name="Normal 10 2 4 3 2" xfId="1018" xr:uid="{AFE1ECC7-E12B-4812-830F-F98792875EF8}"/>
    <cellStyle name="Normal 10 2 4 3 2 2" xfId="1019" xr:uid="{EC0FD0C7-CB05-4AD0-83E9-56FE01A0F102}"/>
    <cellStyle name="Normal 10 2 4 3 3" xfId="1020" xr:uid="{DDA3276F-07D8-47A3-8404-A256247EFB81}"/>
    <cellStyle name="Normal 10 2 4 3 4" xfId="2536" xr:uid="{9D0BE165-A221-4432-8919-F48CA6051C27}"/>
    <cellStyle name="Normal 10 2 4 4" xfId="1021" xr:uid="{5642E2A3-4ECE-499A-ABAC-4448850A56D8}"/>
    <cellStyle name="Normal 10 2 4 4 2" xfId="1022" xr:uid="{3B6225A7-A7D8-4A80-AE74-2CC58AC01503}"/>
    <cellStyle name="Normal 10 2 4 4 3" xfId="2537" xr:uid="{6A34F97D-960A-4A8C-A03E-8B57A4556D3F}"/>
    <cellStyle name="Normal 10 2 4 4 4" xfId="2538" xr:uid="{17287DFD-2516-4F98-9CC0-E14FE6E9A2BE}"/>
    <cellStyle name="Normal 10 2 4 5" xfId="1023" xr:uid="{1BE071A2-4738-4AB0-A657-E3DCE23D3181}"/>
    <cellStyle name="Normal 10 2 4 6" xfId="2539" xr:uid="{E74D1FF1-FBE4-449C-B073-09ABEF0E21AA}"/>
    <cellStyle name="Normal 10 2 4 7" xfId="2540" xr:uid="{10BD45AB-8206-41D2-9007-5CBE16A192ED}"/>
    <cellStyle name="Normal 10 2 5" xfId="245" xr:uid="{DA116277-E5FB-496C-B3B5-820463FEDD03}"/>
    <cellStyle name="Normal 10 2 5 2" xfId="481" xr:uid="{610E67FF-D803-4B49-8DB6-81C8AD9E2A4D}"/>
    <cellStyle name="Normal 10 2 5 2 2" xfId="482" xr:uid="{0F764220-E368-438D-A3FD-FF168D0C174D}"/>
    <cellStyle name="Normal 10 2 5 2 2 2" xfId="1024" xr:uid="{0D80976F-D164-48E3-945D-19BE70BBE797}"/>
    <cellStyle name="Normal 10 2 5 2 2 2 2" xfId="1025" xr:uid="{7C3A9D18-B362-4C80-AF1A-D30F5729D25D}"/>
    <cellStyle name="Normal 10 2 5 2 2 3" xfId="1026" xr:uid="{FB1716F1-4A76-4E0B-B278-390B0AD15E93}"/>
    <cellStyle name="Normal 10 2 5 2 3" xfId="1027" xr:uid="{04C89DE5-1ED6-492D-8148-BD63F4E0291C}"/>
    <cellStyle name="Normal 10 2 5 2 3 2" xfId="1028" xr:uid="{77849D6B-49AC-4137-B2E8-61F4BB0A6043}"/>
    <cellStyle name="Normal 10 2 5 2 4" xfId="1029" xr:uid="{5BD3A883-6A90-4415-B03A-546A5B2F6BDB}"/>
    <cellStyle name="Normal 10 2 5 3" xfId="483" xr:uid="{D2692D78-763C-41E6-8740-70577343BE41}"/>
    <cellStyle name="Normal 10 2 5 3 2" xfId="1030" xr:uid="{A19EFA01-D840-4A6D-B21D-A72BB228CE01}"/>
    <cellStyle name="Normal 10 2 5 3 2 2" xfId="1031" xr:uid="{C5E30937-28AB-4ED2-B4E9-AF37F4A1EDAF}"/>
    <cellStyle name="Normal 10 2 5 3 3" xfId="1032" xr:uid="{41BDA6A0-7FE0-431F-95EC-FAFAA551CC3E}"/>
    <cellStyle name="Normal 10 2 5 3 4" xfId="2541" xr:uid="{71EC8DFC-BE6F-4FE0-9719-B31D0FEE49B9}"/>
    <cellStyle name="Normal 10 2 5 4" xfId="1033" xr:uid="{6BFF699A-8ACA-433A-A1B8-96DF21DF7F86}"/>
    <cellStyle name="Normal 10 2 5 4 2" xfId="1034" xr:uid="{C49DB7E8-C196-49D4-80D8-6C9205875467}"/>
    <cellStyle name="Normal 10 2 5 5" xfId="1035" xr:uid="{00A8FFB3-703C-40D5-A40C-858F0ADB9E25}"/>
    <cellStyle name="Normal 10 2 5 6" xfId="2542" xr:uid="{46C8EDCE-1FC9-4FB1-80FF-5966B3769D2C}"/>
    <cellStyle name="Normal 10 2 6" xfId="246" xr:uid="{15D7D9C4-9152-49E8-862F-66BCCCDC49FF}"/>
    <cellStyle name="Normal 10 2 6 2" xfId="484" xr:uid="{D123857C-C44E-48E1-8A30-FEE6E0FEEF71}"/>
    <cellStyle name="Normal 10 2 6 2 2" xfId="1036" xr:uid="{E0384826-EB4C-4E46-8D0D-D6BF9073ED8F}"/>
    <cellStyle name="Normal 10 2 6 2 2 2" xfId="1037" xr:uid="{4E14720F-A88F-44E8-A576-BC13AA969329}"/>
    <cellStyle name="Normal 10 2 6 2 3" xfId="1038" xr:uid="{479249B8-C471-49E5-B96A-66523F6E6012}"/>
    <cellStyle name="Normal 10 2 6 2 4" xfId="2543" xr:uid="{EEC70377-CD25-4204-8EAB-8F2FEE0A2C81}"/>
    <cellStyle name="Normal 10 2 6 3" xfId="1039" xr:uid="{93C0979E-DB0C-45C5-9F69-F79B08206753}"/>
    <cellStyle name="Normal 10 2 6 3 2" xfId="1040" xr:uid="{319D0F3A-A611-43FC-8A98-E0A4DC2B0D16}"/>
    <cellStyle name="Normal 10 2 6 4" xfId="1041" xr:uid="{30AAA8B5-AF30-4386-9ED0-E16D51AC9C42}"/>
    <cellStyle name="Normal 10 2 6 5" xfId="2544" xr:uid="{AC4F0F85-CA05-4399-A2A0-BC818E2872CD}"/>
    <cellStyle name="Normal 10 2 7" xfId="485" xr:uid="{79588328-5385-440D-9380-DB1FDA5DFF29}"/>
    <cellStyle name="Normal 10 2 7 2" xfId="1042" xr:uid="{9834F37C-3853-4348-976B-AA75CD3BE3D7}"/>
    <cellStyle name="Normal 10 2 7 2 2" xfId="1043" xr:uid="{51D4481D-1CDF-4C53-A6FE-40A3354415C2}"/>
    <cellStyle name="Normal 10 2 7 2 3" xfId="4332" xr:uid="{705D22E5-38E5-4372-A20D-5BC544CEBD82}"/>
    <cellStyle name="Normal 10 2 7 3" xfId="1044" xr:uid="{A6027F5A-69F3-43C8-A035-B66FA08E3968}"/>
    <cellStyle name="Normal 10 2 7 4" xfId="2545" xr:uid="{3CAC941B-D10E-4D53-8425-D260247AED5D}"/>
    <cellStyle name="Normal 10 2 7 4 2" xfId="4563" xr:uid="{5C495329-F0FF-492F-849F-E81D470FEA53}"/>
    <cellStyle name="Normal 10 2 7 4 3" xfId="4678" xr:uid="{DE375CC8-5A4D-40A2-A180-C25A5CCBB922}"/>
    <cellStyle name="Normal 10 2 7 4 4" xfId="4601" xr:uid="{7CD63A60-5739-4B27-B8AE-86F4FD2E15F3}"/>
    <cellStyle name="Normal 10 2 8" xfId="1045" xr:uid="{692AEAFD-24B4-4EE9-AABD-B6F3E161F272}"/>
    <cellStyle name="Normal 10 2 8 2" xfId="1046" xr:uid="{AA020C6F-66F8-4785-BCA1-315D4F54D357}"/>
    <cellStyle name="Normal 10 2 8 3" xfId="2546" xr:uid="{CA0DF8FD-54E5-431B-A7D1-B7FBB7F3149E}"/>
    <cellStyle name="Normal 10 2 8 4" xfId="2547" xr:uid="{D17D7EC5-974E-4696-B649-D9C08C13CB65}"/>
    <cellStyle name="Normal 10 2 9" xfId="1047" xr:uid="{4029673A-286B-423B-B591-3A1105D5B4AD}"/>
    <cellStyle name="Normal 10 3" xfId="50" xr:uid="{967D4589-D879-4AAC-89B8-938A791E6946}"/>
    <cellStyle name="Normal 10 3 10" xfId="2548" xr:uid="{A75D9725-2528-496E-B67F-E58CDE8B9C84}"/>
    <cellStyle name="Normal 10 3 11" xfId="2549" xr:uid="{C8336CEB-E3FB-453D-BEEF-C6FE06711A0B}"/>
    <cellStyle name="Normal 10 3 2" xfId="51" xr:uid="{A7B44E24-8AEF-4F9B-9A61-042413F27FCE}"/>
    <cellStyle name="Normal 10 3 2 2" xfId="52" xr:uid="{78FB7FBB-50F3-41F5-B14E-66B91BCC4946}"/>
    <cellStyle name="Normal 10 3 2 2 2" xfId="247" xr:uid="{68978FA6-1EE7-46A2-B68D-805AE2EED700}"/>
    <cellStyle name="Normal 10 3 2 2 2 2" xfId="486" xr:uid="{F8B74A11-B6B0-44B8-99D4-71AE0DA1A7CA}"/>
    <cellStyle name="Normal 10 3 2 2 2 2 2" xfId="1048" xr:uid="{CBB74FB0-56AE-480B-B041-E5E00FA7868E}"/>
    <cellStyle name="Normal 10 3 2 2 2 2 2 2" xfId="1049" xr:uid="{505C49A5-4642-4AC3-8850-C884AEACBB04}"/>
    <cellStyle name="Normal 10 3 2 2 2 2 3" xfId="1050" xr:uid="{48C00DBC-7DA7-4668-94FD-500D1B14FAE0}"/>
    <cellStyle name="Normal 10 3 2 2 2 2 4" xfId="2550" xr:uid="{37C21BDF-ADB4-460E-AE64-49B9B455B708}"/>
    <cellStyle name="Normal 10 3 2 2 2 3" xfId="1051" xr:uid="{13E3396C-5AE6-48E9-B270-971C97699442}"/>
    <cellStyle name="Normal 10 3 2 2 2 3 2" xfId="1052" xr:uid="{D809FACB-7E6E-477C-BA98-87055BB3F734}"/>
    <cellStyle name="Normal 10 3 2 2 2 3 3" xfId="2551" xr:uid="{7216571C-4FAB-448E-A733-6E3A1D15E107}"/>
    <cellStyle name="Normal 10 3 2 2 2 3 4" xfId="2552" xr:uid="{9CDA600C-A590-4190-8FEC-9A466EDA8941}"/>
    <cellStyle name="Normal 10 3 2 2 2 4" xfId="1053" xr:uid="{E733739A-77E2-4FBD-A7C8-AA9D0BA07877}"/>
    <cellStyle name="Normal 10 3 2 2 2 5" xfId="2553" xr:uid="{3BD92176-6FF3-452A-9EF1-F20DD13CAA3F}"/>
    <cellStyle name="Normal 10 3 2 2 2 6" xfId="2554" xr:uid="{85334183-17DB-469C-8370-F54EEFAF2C1C}"/>
    <cellStyle name="Normal 10 3 2 2 3" xfId="487" xr:uid="{FC0DB6FC-3C06-4863-A94F-FC28D5783D76}"/>
    <cellStyle name="Normal 10 3 2 2 3 2" xfId="1054" xr:uid="{76C23D38-27D3-4480-9D78-8161F70116F9}"/>
    <cellStyle name="Normal 10 3 2 2 3 2 2" xfId="1055" xr:uid="{D491DB05-565D-4DA1-860E-4ABAE74B3830}"/>
    <cellStyle name="Normal 10 3 2 2 3 2 3" xfId="2555" xr:uid="{766F03A3-74F6-4C17-B685-94FF8A9DBEF4}"/>
    <cellStyle name="Normal 10 3 2 2 3 2 4" xfId="2556" xr:uid="{E822AEE1-2E56-4560-92BC-9B3279834607}"/>
    <cellStyle name="Normal 10 3 2 2 3 3" xfId="1056" xr:uid="{0294FC49-5A61-45C3-934A-34F789FC6993}"/>
    <cellStyle name="Normal 10 3 2 2 3 4" xfId="2557" xr:uid="{67106883-A891-4142-BDDC-A7B69D12356C}"/>
    <cellStyle name="Normal 10 3 2 2 3 5" xfId="2558" xr:uid="{1490AFD4-0125-413D-AA22-39FA76F14C93}"/>
    <cellStyle name="Normal 10 3 2 2 4" xfId="1057" xr:uid="{4A9C0BB5-596F-4440-A656-83748BDA03A0}"/>
    <cellStyle name="Normal 10 3 2 2 4 2" xfId="1058" xr:uid="{4D62FF79-D4AC-4686-BEF0-935121CEEBD9}"/>
    <cellStyle name="Normal 10 3 2 2 4 3" xfId="2559" xr:uid="{C9757B02-BD0D-4BA4-82AF-C281D29E9112}"/>
    <cellStyle name="Normal 10 3 2 2 4 4" xfId="2560" xr:uid="{A77CBF74-E3CC-48B9-812C-FE7759E3E20C}"/>
    <cellStyle name="Normal 10 3 2 2 5" xfId="1059" xr:uid="{AE7ED74A-3C8C-4E7F-9EAB-4D66D380321A}"/>
    <cellStyle name="Normal 10 3 2 2 5 2" xfId="2561" xr:uid="{BFBDAF1B-970E-40CD-9F4F-4FE98667AB27}"/>
    <cellStyle name="Normal 10 3 2 2 5 3" xfId="2562" xr:uid="{8BEEFD3B-315E-484B-BAB4-E22201696964}"/>
    <cellStyle name="Normal 10 3 2 2 5 4" xfId="2563" xr:uid="{0A0198F5-2E0B-4CB3-894E-47E1BAAD9F28}"/>
    <cellStyle name="Normal 10 3 2 2 6" xfId="2564" xr:uid="{C998D548-94BC-4896-B505-9EA0859BB460}"/>
    <cellStyle name="Normal 10 3 2 2 7" xfId="2565" xr:uid="{A953D0A5-7D05-4150-9409-AC9F9F8B0E7F}"/>
    <cellStyle name="Normal 10 3 2 2 8" xfId="2566" xr:uid="{A083F685-4607-4E8F-B5DF-59DC949E93DB}"/>
    <cellStyle name="Normal 10 3 2 3" xfId="248" xr:uid="{5E08F8DC-A64E-41D2-83A9-896204560386}"/>
    <cellStyle name="Normal 10 3 2 3 2" xfId="488" xr:uid="{9A04829A-7C1A-4FFD-B60D-2222039B1C98}"/>
    <cellStyle name="Normal 10 3 2 3 2 2" xfId="489" xr:uid="{2CCD99F2-16AE-4F13-AA4E-43C3B7141BF9}"/>
    <cellStyle name="Normal 10 3 2 3 2 2 2" xfId="1060" xr:uid="{8B861A19-D56A-434B-9111-3C5BF3D9E8F6}"/>
    <cellStyle name="Normal 10 3 2 3 2 2 2 2" xfId="1061" xr:uid="{420CEA1E-4765-4EDB-B67F-F80E7360B013}"/>
    <cellStyle name="Normal 10 3 2 3 2 2 3" xfId="1062" xr:uid="{CA09A933-4C5A-4AE1-924F-0454AC6E143A}"/>
    <cellStyle name="Normal 10 3 2 3 2 3" xfId="1063" xr:uid="{625F7EF0-0EF5-4474-AC91-95E7DB4F184A}"/>
    <cellStyle name="Normal 10 3 2 3 2 3 2" xfId="1064" xr:uid="{807477DE-420F-47A0-903B-CCB05673E1B5}"/>
    <cellStyle name="Normal 10 3 2 3 2 4" xfId="1065" xr:uid="{ED421C12-302B-4766-AD39-1A31A015E9DE}"/>
    <cellStyle name="Normal 10 3 2 3 3" xfId="490" xr:uid="{1751D1AB-12D0-479B-B766-BF3667A242C8}"/>
    <cellStyle name="Normal 10 3 2 3 3 2" xfId="1066" xr:uid="{5BD83634-AB73-420F-B2A0-BAB83BBB5A25}"/>
    <cellStyle name="Normal 10 3 2 3 3 2 2" xfId="1067" xr:uid="{7B3C56EF-EB0F-4A29-81DB-7F9C22700401}"/>
    <cellStyle name="Normal 10 3 2 3 3 3" xfId="1068" xr:uid="{543CD1BA-04BC-4F59-BC4B-39F4A179B164}"/>
    <cellStyle name="Normal 10 3 2 3 3 4" xfId="2567" xr:uid="{16DB8EFE-EA32-4F8E-A1FD-0B064EB267F5}"/>
    <cellStyle name="Normal 10 3 2 3 4" xfId="1069" xr:uid="{37CC22DB-A3C7-478E-A041-2C0616D5DCDA}"/>
    <cellStyle name="Normal 10 3 2 3 4 2" xfId="1070" xr:uid="{A63EE47B-E1A6-4323-993A-AC5F91F2D906}"/>
    <cellStyle name="Normal 10 3 2 3 5" xfId="1071" xr:uid="{7B2698BC-DBB4-41CF-BD4B-40A09825D0AA}"/>
    <cellStyle name="Normal 10 3 2 3 6" xfId="2568" xr:uid="{AA637D1C-ABD3-472E-8F7D-1F87484E3157}"/>
    <cellStyle name="Normal 10 3 2 4" xfId="249" xr:uid="{BF144B01-06C9-495F-AF6F-BE66AE85C117}"/>
    <cellStyle name="Normal 10 3 2 4 2" xfId="491" xr:uid="{882831DD-98F8-4193-A290-26474C10C1E2}"/>
    <cellStyle name="Normal 10 3 2 4 2 2" xfId="1072" xr:uid="{25E373A0-575D-4F1A-9AF7-D8B558BB6CF5}"/>
    <cellStyle name="Normal 10 3 2 4 2 2 2" xfId="1073" xr:uid="{31221383-DA6A-4E2D-9169-7386EE405FB3}"/>
    <cellStyle name="Normal 10 3 2 4 2 3" xfId="1074" xr:uid="{F1E862B1-9701-4800-A7CE-820EB7BC55F6}"/>
    <cellStyle name="Normal 10 3 2 4 2 4" xfId="2569" xr:uid="{103E2C2B-F577-4A4A-8B53-2C1A92327937}"/>
    <cellStyle name="Normal 10 3 2 4 3" xfId="1075" xr:uid="{C62D64E7-0B04-4E18-A690-73465ECAB9A7}"/>
    <cellStyle name="Normal 10 3 2 4 3 2" xfId="1076" xr:uid="{4341B070-A67A-466B-8485-13B9509C92A2}"/>
    <cellStyle name="Normal 10 3 2 4 4" xfId="1077" xr:uid="{61D0633A-3949-4B30-8D41-75F91527CCA1}"/>
    <cellStyle name="Normal 10 3 2 4 5" xfId="2570" xr:uid="{A559CA3A-87EC-4C6A-AC81-7C13AA229BC2}"/>
    <cellStyle name="Normal 10 3 2 5" xfId="251" xr:uid="{8BA8F7DC-6798-41F2-9968-49EF6A9CBEB8}"/>
    <cellStyle name="Normal 10 3 2 5 2" xfId="1078" xr:uid="{A767BD8C-CE94-4754-958E-D293381CB508}"/>
    <cellStyle name="Normal 10 3 2 5 2 2" xfId="1079" xr:uid="{EBE7F6F9-7A32-4B83-8FD1-B096A8E84AF3}"/>
    <cellStyle name="Normal 10 3 2 5 3" xfId="1080" xr:uid="{598CABBA-2350-4FFC-8368-4FA0C5109CC1}"/>
    <cellStyle name="Normal 10 3 2 5 4" xfId="2571" xr:uid="{031A4FC5-59E2-4701-A62C-9A6ACCAA231A}"/>
    <cellStyle name="Normal 10 3 2 6" xfId="1081" xr:uid="{8718FCBB-61D6-46D8-A8C9-BF069CCFD425}"/>
    <cellStyle name="Normal 10 3 2 6 2" xfId="1082" xr:uid="{11F33A58-9B2A-47F1-AD24-B5337FC52FF6}"/>
    <cellStyle name="Normal 10 3 2 6 3" xfId="2572" xr:uid="{87B20795-8D69-4D6F-B96D-22B98C962B64}"/>
    <cellStyle name="Normal 10 3 2 6 4" xfId="2573" xr:uid="{65C04B67-AF95-4255-8BC7-62CAB8FB922C}"/>
    <cellStyle name="Normal 10 3 2 7" xfId="1083" xr:uid="{507017F6-5E19-4F35-9A60-FA19830038F0}"/>
    <cellStyle name="Normal 10 3 2 8" xfId="2574" xr:uid="{C0CA3233-79B2-46F6-8112-5903E76A6616}"/>
    <cellStyle name="Normal 10 3 2 9" xfId="2575" xr:uid="{5A21FDDD-AEDD-4E6A-A334-B66853DCF210}"/>
    <cellStyle name="Normal 10 3 3" xfId="53" xr:uid="{E5FF6312-7B16-4D86-B18D-3E36021ABEF9}"/>
    <cellStyle name="Normal 10 3 3 2" xfId="54" xr:uid="{C3DA623B-1401-4E70-A4DD-93C67BB68A29}"/>
    <cellStyle name="Normal 10 3 3 2 2" xfId="492" xr:uid="{C680B277-4DDD-402A-B731-3391088B0F97}"/>
    <cellStyle name="Normal 10 3 3 2 2 2" xfId="1084" xr:uid="{48223AF0-0062-48B4-845A-90D31E1D930A}"/>
    <cellStyle name="Normal 10 3 3 2 2 2 2" xfId="1085" xr:uid="{25DCE090-42EF-4BAC-AA36-2D3E2E23AF86}"/>
    <cellStyle name="Normal 10 3 3 2 2 2 2 2" xfId="4445" xr:uid="{F5561DDD-A271-42A9-9018-B9E2D79DF1AA}"/>
    <cellStyle name="Normal 10 3 3 2 2 2 3" xfId="4446" xr:uid="{13836B35-224F-49C0-98AF-CC260F569D47}"/>
    <cellStyle name="Normal 10 3 3 2 2 3" xfId="1086" xr:uid="{2764840B-2CB5-4B8E-900C-B4A53C50753A}"/>
    <cellStyle name="Normal 10 3 3 2 2 3 2" xfId="4447" xr:uid="{C9946BA7-1AC4-4CE1-8917-CFFB1EFB3289}"/>
    <cellStyle name="Normal 10 3 3 2 2 4" xfId="2576" xr:uid="{C952C897-AB4B-4F90-B290-9D74229E04A2}"/>
    <cellStyle name="Normal 10 3 3 2 3" xfId="1087" xr:uid="{F901A97D-932D-4E2E-9A88-EFF0A54094B4}"/>
    <cellStyle name="Normal 10 3 3 2 3 2" xfId="1088" xr:uid="{27525201-2E57-4CD8-B713-A2F816B2693A}"/>
    <cellStyle name="Normal 10 3 3 2 3 2 2" xfId="4448" xr:uid="{A2BFCE25-E00F-4E98-A244-8200CC535E46}"/>
    <cellStyle name="Normal 10 3 3 2 3 3" xfId="2577" xr:uid="{0B2495F0-B053-465B-8B21-B70828E29DF2}"/>
    <cellStyle name="Normal 10 3 3 2 3 4" xfId="2578" xr:uid="{C34E8BDE-A160-4A22-A1A7-58EC9567C848}"/>
    <cellStyle name="Normal 10 3 3 2 4" xfId="1089" xr:uid="{38C0EA57-AFD1-4CA1-BF5E-EF97ADE81728}"/>
    <cellStyle name="Normal 10 3 3 2 4 2" xfId="4449" xr:uid="{11779B9B-89ED-4B05-B0EF-99A4BB4BF8CC}"/>
    <cellStyle name="Normal 10 3 3 2 5" xfId="2579" xr:uid="{56D56756-2E9D-474F-9266-DB0EC43B4E64}"/>
    <cellStyle name="Normal 10 3 3 2 6" xfId="2580" xr:uid="{25F0D395-1341-4118-B836-2733326B5F42}"/>
    <cellStyle name="Normal 10 3 3 3" xfId="252" xr:uid="{79E06E55-FE81-44F0-A6FF-A2BF2379A75F}"/>
    <cellStyle name="Normal 10 3 3 3 2" xfId="1090" xr:uid="{6AC11A9C-1F49-412E-B6D6-B8933F0F75A7}"/>
    <cellStyle name="Normal 10 3 3 3 2 2" xfId="1091" xr:uid="{0FFA6BEC-E1D4-406B-A262-304E4D7456DD}"/>
    <cellStyle name="Normal 10 3 3 3 2 2 2" xfId="4450" xr:uid="{5103E1D1-4C75-4DC0-9290-B77BAF8F9303}"/>
    <cellStyle name="Normal 10 3 3 3 2 3" xfId="2581" xr:uid="{E108EE59-2CE8-4269-A6C8-77329904CAA2}"/>
    <cellStyle name="Normal 10 3 3 3 2 4" xfId="2582" xr:uid="{A6FFE1E9-8BBE-4A93-AE0D-DA102FA01F3A}"/>
    <cellStyle name="Normal 10 3 3 3 3" xfId="1092" xr:uid="{8DDBCAA3-4971-485E-B478-1897CC36C0D9}"/>
    <cellStyle name="Normal 10 3 3 3 3 2" xfId="4451" xr:uid="{AAF74912-4F32-4295-AC96-0D58850319B6}"/>
    <cellStyle name="Normal 10 3 3 3 4" xfId="2583" xr:uid="{A8E85BDB-9B3E-4CFA-8E21-962C7FAABE4F}"/>
    <cellStyle name="Normal 10 3 3 3 5" xfId="2584" xr:uid="{1EBD608B-15EB-4D4B-8F88-7162C9131C8A}"/>
    <cellStyle name="Normal 10 3 3 4" xfId="1093" xr:uid="{937D3A8D-708B-41BA-B3F3-C6560E49F9CC}"/>
    <cellStyle name="Normal 10 3 3 4 2" xfId="1094" xr:uid="{7B60A823-FB7B-4D2E-90C3-ADFE83317456}"/>
    <cellStyle name="Normal 10 3 3 4 2 2" xfId="4452" xr:uid="{745E8040-1DCE-4A41-80E3-5C7F682B155E}"/>
    <cellStyle name="Normal 10 3 3 4 3" xfId="2585" xr:uid="{E4ED99AE-BAF0-42CF-A61D-A029EBCBF76F}"/>
    <cellStyle name="Normal 10 3 3 4 4" xfId="2586" xr:uid="{DAE7B4D2-2407-4623-9F5A-B528C217FE18}"/>
    <cellStyle name="Normal 10 3 3 5" xfId="1095" xr:uid="{C5724B02-4609-4DD7-9976-0304FB873650}"/>
    <cellStyle name="Normal 10 3 3 5 2" xfId="2587" xr:uid="{CE48CE83-57EB-4448-A0D2-75F4FD230307}"/>
    <cellStyle name="Normal 10 3 3 5 3" xfId="2588" xr:uid="{7881079C-F2DB-4811-92DC-2C49E78A3FC7}"/>
    <cellStyle name="Normal 10 3 3 5 4" xfId="2589" xr:uid="{EAC6CC8D-EA6F-4B6B-A82C-8139C3B898E7}"/>
    <cellStyle name="Normal 10 3 3 6" xfId="2590" xr:uid="{E857A631-C460-4F7D-B9F4-BB532F8933C3}"/>
    <cellStyle name="Normal 10 3 3 7" xfId="2591" xr:uid="{7C444BD7-E581-464D-92A4-61A4BD9937B3}"/>
    <cellStyle name="Normal 10 3 3 8" xfId="2592" xr:uid="{26D646FF-1914-45B9-A652-24021949575D}"/>
    <cellStyle name="Normal 10 3 4" xfId="55" xr:uid="{F9F3A042-C3C6-44E6-81FD-14A2B03446ED}"/>
    <cellStyle name="Normal 10 3 4 2" xfId="493" xr:uid="{899774E4-B38E-4D48-B61E-B9A6585BEC6A}"/>
    <cellStyle name="Normal 10 3 4 2 2" xfId="494" xr:uid="{4BE0DC3D-300B-420A-A39E-40E5F104CC95}"/>
    <cellStyle name="Normal 10 3 4 2 2 2" xfId="1096" xr:uid="{3FDF33EF-D961-4D49-BCCF-B1147128A158}"/>
    <cellStyle name="Normal 10 3 4 2 2 2 2" xfId="1097" xr:uid="{217D6DA9-B33E-4251-B487-3BC530CCEE18}"/>
    <cellStyle name="Normal 10 3 4 2 2 3" xfId="1098" xr:uid="{6872BE7D-4733-4515-8AF7-AE5544E16F76}"/>
    <cellStyle name="Normal 10 3 4 2 2 4" xfId="2593" xr:uid="{8AA82BC7-99DE-41C3-8C37-1569BCA12A71}"/>
    <cellStyle name="Normal 10 3 4 2 3" xfId="1099" xr:uid="{4C8883C8-DD17-433D-A707-C7C288713A06}"/>
    <cellStyle name="Normal 10 3 4 2 3 2" xfId="1100" xr:uid="{4721560A-7C8D-4429-A339-F29A881B1EFC}"/>
    <cellStyle name="Normal 10 3 4 2 4" xfId="1101" xr:uid="{73CF5E0B-3739-4733-8CE9-EAB5941C9E8F}"/>
    <cellStyle name="Normal 10 3 4 2 5" xfId="2594" xr:uid="{79803972-0510-439D-B2F8-A6AA70EA56FA}"/>
    <cellStyle name="Normal 10 3 4 3" xfId="495" xr:uid="{FF2B647B-A146-4929-B071-45A7963B83D6}"/>
    <cellStyle name="Normal 10 3 4 3 2" xfId="1102" xr:uid="{0BFDF950-7B4B-4109-808E-7217ACA133E8}"/>
    <cellStyle name="Normal 10 3 4 3 2 2" xfId="1103" xr:uid="{D07FD22E-5619-4E73-8A53-745BD77FB0C6}"/>
    <cellStyle name="Normal 10 3 4 3 3" xfId="1104" xr:uid="{E724D7F3-843F-41CC-9C27-0F642BDB2688}"/>
    <cellStyle name="Normal 10 3 4 3 4" xfId="2595" xr:uid="{0768F82E-2C9A-46AF-9DE7-F9F9A3082F89}"/>
    <cellStyle name="Normal 10 3 4 4" xfId="1105" xr:uid="{D46C1623-89E0-4221-8862-A57A909646DD}"/>
    <cellStyle name="Normal 10 3 4 4 2" xfId="1106" xr:uid="{F4269F6B-08FB-4F5B-B7CE-FF84BCB8BAFB}"/>
    <cellStyle name="Normal 10 3 4 4 3" xfId="2596" xr:uid="{4C52309F-6E39-423C-B0D1-8D813398E796}"/>
    <cellStyle name="Normal 10 3 4 4 4" xfId="2597" xr:uid="{F1ADE668-6B3A-43FA-8D51-9617CC8F401B}"/>
    <cellStyle name="Normal 10 3 4 5" xfId="1107" xr:uid="{D16020F0-D080-4934-84C0-72043DB52387}"/>
    <cellStyle name="Normal 10 3 4 6" xfId="2598" xr:uid="{0A7D4ED0-4B48-4EF3-AEDC-05B9F6D4A58E}"/>
    <cellStyle name="Normal 10 3 4 7" xfId="2599" xr:uid="{15CC9791-87BE-43E3-AEB7-82ED772A1202}"/>
    <cellStyle name="Normal 10 3 5" xfId="253" xr:uid="{CCED28E4-B561-4F69-A33C-314AB9F80BB9}"/>
    <cellStyle name="Normal 10 3 5 2" xfId="496" xr:uid="{253764EF-2484-4139-B5F0-80D1B32640F1}"/>
    <cellStyle name="Normal 10 3 5 2 2" xfId="1108" xr:uid="{971D0609-2368-4075-804A-AE739B717C49}"/>
    <cellStyle name="Normal 10 3 5 2 2 2" xfId="1109" xr:uid="{925B28E3-D7C3-46DD-AC3A-054B80B7AF5F}"/>
    <cellStyle name="Normal 10 3 5 2 3" xfId="1110" xr:uid="{71BD6895-B4E6-4877-BCFA-F736E7012358}"/>
    <cellStyle name="Normal 10 3 5 2 4" xfId="2600" xr:uid="{25B89FC7-2AD7-45DD-9205-EF8AE1199F6A}"/>
    <cellStyle name="Normal 10 3 5 3" xfId="1111" xr:uid="{36338A5E-94F7-4E82-AED5-2044B7B58152}"/>
    <cellStyle name="Normal 10 3 5 3 2" xfId="1112" xr:uid="{65E5602C-439D-48A7-BBAA-6E9CF93A7EDC}"/>
    <cellStyle name="Normal 10 3 5 3 3" xfId="2601" xr:uid="{6A1CE90C-2D3E-48E1-8311-ECBB8640AA51}"/>
    <cellStyle name="Normal 10 3 5 3 4" xfId="2602" xr:uid="{F5FFAEEF-800E-430F-8C4E-C73324C6AD8F}"/>
    <cellStyle name="Normal 10 3 5 4" xfId="1113" xr:uid="{7F9CB2F2-F488-401F-A42B-B9DF8BFC4C12}"/>
    <cellStyle name="Normal 10 3 5 5" xfId="2603" xr:uid="{F4FA4CE1-D86C-4EC7-B54E-FD2802DCFC4D}"/>
    <cellStyle name="Normal 10 3 5 6" xfId="2604" xr:uid="{010212D1-A9A8-454D-9C20-62A36A0DE854}"/>
    <cellStyle name="Normal 10 3 6" xfId="254" xr:uid="{8D21C2F8-1B48-4658-817F-70FE60E50799}"/>
    <cellStyle name="Normal 10 3 6 2" xfId="1114" xr:uid="{53AA9A02-2192-478E-B730-CE5F22832DF7}"/>
    <cellStyle name="Normal 10 3 6 2 2" xfId="1115" xr:uid="{3D7C53C7-7CD1-45AF-A883-5A6D7DA4F547}"/>
    <cellStyle name="Normal 10 3 6 2 3" xfId="2605" xr:uid="{349EE0D0-058C-431C-A6E2-7788642E72A5}"/>
    <cellStyle name="Normal 10 3 6 2 4" xfId="2606" xr:uid="{844C5F44-77EC-4934-BE82-0CDE5FF2AC01}"/>
    <cellStyle name="Normal 10 3 6 3" xfId="1116" xr:uid="{972B9778-89F8-4D51-9700-26807F8B3116}"/>
    <cellStyle name="Normal 10 3 6 4" xfId="2607" xr:uid="{8AE696AA-25FA-4B6B-A2AF-14BD6314B7A0}"/>
    <cellStyle name="Normal 10 3 6 5" xfId="2608" xr:uid="{5C77500A-95B0-49B5-9F94-F51BB988CB7B}"/>
    <cellStyle name="Normal 10 3 7" xfId="1117" xr:uid="{50B31504-D973-4660-9A73-5C745E6BEC3A}"/>
    <cellStyle name="Normal 10 3 7 2" xfId="1118" xr:uid="{A26FD969-4549-48F2-A89E-4C7F2E02789A}"/>
    <cellStyle name="Normal 10 3 7 3" xfId="2609" xr:uid="{1C8BB14B-5047-4312-8E0C-36072716DE82}"/>
    <cellStyle name="Normal 10 3 7 4" xfId="2610" xr:uid="{026C89D2-7340-42CA-944C-45D65A4D35A4}"/>
    <cellStyle name="Normal 10 3 8" xfId="1119" xr:uid="{FA79EA5E-A149-4727-88E8-99FFEE4EE4A4}"/>
    <cellStyle name="Normal 10 3 8 2" xfId="2611" xr:uid="{C3DFF55D-C631-4D7C-95FB-21FDB62DF675}"/>
    <cellStyle name="Normal 10 3 8 3" xfId="2612" xr:uid="{A3696E38-B632-4155-A177-94694FF8219A}"/>
    <cellStyle name="Normal 10 3 8 4" xfId="2613" xr:uid="{8DBAEA2B-1230-4614-BFB3-173D80A5E643}"/>
    <cellStyle name="Normal 10 3 9" xfId="2614" xr:uid="{4C4F4A84-B71F-4D83-A14A-507D7FC5A186}"/>
    <cellStyle name="Normal 10 4" xfId="56" xr:uid="{AC0C1755-1B7D-449E-B901-A06A3E700C3F}"/>
    <cellStyle name="Normal 10 4 10" xfId="2615" xr:uid="{294FB491-4DF9-4B22-A893-DF3F49713BFD}"/>
    <cellStyle name="Normal 10 4 11" xfId="2616" xr:uid="{2845AA8D-6BE9-4FF2-8896-DC77DB7CE647}"/>
    <cellStyle name="Normal 10 4 2" xfId="57" xr:uid="{CD418BAA-70E1-444F-8D05-12326CAE62C4}"/>
    <cellStyle name="Normal 10 4 2 2" xfId="255" xr:uid="{AD757730-B24D-4562-9A30-E59B8FC1A254}"/>
    <cellStyle name="Normal 10 4 2 2 2" xfId="497" xr:uid="{21F43DE3-F266-4EF5-8C0A-C4CC758E6726}"/>
    <cellStyle name="Normal 10 4 2 2 2 2" xfId="498" xr:uid="{AC177F8C-56B7-40E5-ABF0-C2F9C5C3A429}"/>
    <cellStyle name="Normal 10 4 2 2 2 2 2" xfId="1120" xr:uid="{60CD583B-D28C-4A6E-B3E7-F0EAB467210C}"/>
    <cellStyle name="Normal 10 4 2 2 2 2 3" xfId="2617" xr:uid="{91B6DF35-FEE1-49BD-8464-41875CF4682A}"/>
    <cellStyle name="Normal 10 4 2 2 2 2 4" xfId="2618" xr:uid="{FEBF60D6-532C-4F43-8176-E848F392B799}"/>
    <cellStyle name="Normal 10 4 2 2 2 3" xfId="1121" xr:uid="{A6664A68-BD9C-4416-BDBB-A78237EED6D7}"/>
    <cellStyle name="Normal 10 4 2 2 2 3 2" xfId="2619" xr:uid="{0EF651E0-5066-4704-87FB-9746A2CD6C90}"/>
    <cellStyle name="Normal 10 4 2 2 2 3 3" xfId="2620" xr:uid="{A8BF5FB6-5C8F-443B-8F70-FEAD75B370C1}"/>
    <cellStyle name="Normal 10 4 2 2 2 3 4" xfId="2621" xr:uid="{BE450CF1-CEBC-4002-A49B-E8A5BD7F96A0}"/>
    <cellStyle name="Normal 10 4 2 2 2 4" xfId="2622" xr:uid="{E808B71C-380C-4AC6-8E68-CFDCAFCE9A39}"/>
    <cellStyle name="Normal 10 4 2 2 2 5" xfId="2623" xr:uid="{49EC0386-8FD8-47F8-8279-0527C7B59A3C}"/>
    <cellStyle name="Normal 10 4 2 2 2 6" xfId="2624" xr:uid="{40DFB2D6-B054-4A0B-8B57-6669CE1A1AEB}"/>
    <cellStyle name="Normal 10 4 2 2 3" xfId="499" xr:uid="{F98BFE97-D922-4342-9E2A-D4DB61C1BC35}"/>
    <cellStyle name="Normal 10 4 2 2 3 2" xfId="1122" xr:uid="{5C338600-71F4-4570-8441-11F5AD49390E}"/>
    <cellStyle name="Normal 10 4 2 2 3 2 2" xfId="2625" xr:uid="{3552C51A-7462-43CC-BBD0-6A85285F9147}"/>
    <cellStyle name="Normal 10 4 2 2 3 2 3" xfId="2626" xr:uid="{553F9291-E45B-45EB-94FB-B9F1528B2574}"/>
    <cellStyle name="Normal 10 4 2 2 3 2 4" xfId="2627" xr:uid="{79B3B508-2D56-412E-B9EB-1C442AD023F8}"/>
    <cellStyle name="Normal 10 4 2 2 3 3" xfId="2628" xr:uid="{B6B065BC-28AA-483A-AFF5-66B18B03E535}"/>
    <cellStyle name="Normal 10 4 2 2 3 4" xfId="2629" xr:uid="{10DAE77D-32F1-438E-8F86-C9241BEC46DA}"/>
    <cellStyle name="Normal 10 4 2 2 3 5" xfId="2630" xr:uid="{D5ABA7F7-81F6-47A0-A3BE-0FC42AAFBFE0}"/>
    <cellStyle name="Normal 10 4 2 2 4" xfId="1123" xr:uid="{6073FD2C-FE93-4AF7-9F8F-41C523BE4751}"/>
    <cellStyle name="Normal 10 4 2 2 4 2" xfId="2631" xr:uid="{FA24F739-B2B4-48F5-9D92-658BB5D1DB5D}"/>
    <cellStyle name="Normal 10 4 2 2 4 3" xfId="2632" xr:uid="{913A2174-089D-4798-850F-865ADDCEA34A}"/>
    <cellStyle name="Normal 10 4 2 2 4 4" xfId="2633" xr:uid="{C1642651-5C62-4499-9BCD-1EC19A437531}"/>
    <cellStyle name="Normal 10 4 2 2 5" xfId="2634" xr:uid="{1C85880C-AAF3-47E9-970F-BCAEB3809AB4}"/>
    <cellStyle name="Normal 10 4 2 2 5 2" xfId="2635" xr:uid="{BAE098B3-18C6-4363-9F4E-739F58612D5E}"/>
    <cellStyle name="Normal 10 4 2 2 5 3" xfId="2636" xr:uid="{D087EEA9-019C-458C-9B7F-F93B1D2B71BB}"/>
    <cellStyle name="Normal 10 4 2 2 5 4" xfId="2637" xr:uid="{E703A605-C984-4BD2-AE76-54576D39A15F}"/>
    <cellStyle name="Normal 10 4 2 2 6" xfId="2638" xr:uid="{17F7D346-5A50-4973-9AF0-AB2E2EFDF76E}"/>
    <cellStyle name="Normal 10 4 2 2 7" xfId="2639" xr:uid="{DF2D2DAE-2704-4488-9D84-BB4CB2EA4CD2}"/>
    <cellStyle name="Normal 10 4 2 2 8" xfId="2640" xr:uid="{A07E48C0-986F-4C50-93DA-1690D47ECEAE}"/>
    <cellStyle name="Normal 10 4 2 3" xfId="500" xr:uid="{77DB7E5F-9E04-4BBC-9632-8DAAF975967C}"/>
    <cellStyle name="Normal 10 4 2 3 2" xfId="501" xr:uid="{80376E63-535D-4F48-9014-F2D0DB4C34D9}"/>
    <cellStyle name="Normal 10 4 2 3 2 2" xfId="502" xr:uid="{55C56129-3CAE-45BC-BA37-A3CC52BE7D13}"/>
    <cellStyle name="Normal 10 4 2 3 2 3" xfId="2641" xr:uid="{C7B98A91-0F9A-4F17-8612-66577188ECCC}"/>
    <cellStyle name="Normal 10 4 2 3 2 4" xfId="2642" xr:uid="{2CB053E9-12D9-4B3F-A73E-0E7244642FAA}"/>
    <cellStyle name="Normal 10 4 2 3 3" xfId="503" xr:uid="{C8E2C606-B46C-4EFB-9C2F-291C27F89D0C}"/>
    <cellStyle name="Normal 10 4 2 3 3 2" xfId="2643" xr:uid="{E16FF0BB-9C08-4966-9017-D81B5998B567}"/>
    <cellStyle name="Normal 10 4 2 3 3 3" xfId="2644" xr:uid="{FBFA3D5A-4EA8-4425-8B5A-BF14510626B5}"/>
    <cellStyle name="Normal 10 4 2 3 3 4" xfId="2645" xr:uid="{E2BFE164-04A6-4339-B1E6-D0E1576C3CEA}"/>
    <cellStyle name="Normal 10 4 2 3 4" xfId="2646" xr:uid="{5C7D076C-D7E1-4669-9FEC-B1085F69B845}"/>
    <cellStyle name="Normal 10 4 2 3 5" xfId="2647" xr:uid="{5176DD5F-B0FA-4CB8-AA4B-16A2F70B8FE4}"/>
    <cellStyle name="Normal 10 4 2 3 6" xfId="2648" xr:uid="{744A3199-9A8B-4433-82EB-5C46555AAF8D}"/>
    <cellStyle name="Normal 10 4 2 4" xfId="504" xr:uid="{882F51D6-44B7-4535-98D8-F030D36F52B5}"/>
    <cellStyle name="Normal 10 4 2 4 2" xfId="505" xr:uid="{DB7EBBE9-3CBB-4031-9E0F-243B6721D9E2}"/>
    <cellStyle name="Normal 10 4 2 4 2 2" xfId="2649" xr:uid="{E2848468-DD26-4696-A0DD-90EC51236B7B}"/>
    <cellStyle name="Normal 10 4 2 4 2 3" xfId="2650" xr:uid="{5B61A5F3-F8E9-4EEC-973E-545DDA793759}"/>
    <cellStyle name="Normal 10 4 2 4 2 4" xfId="2651" xr:uid="{EBB85033-BFED-46D6-811C-5D77805743CD}"/>
    <cellStyle name="Normal 10 4 2 4 3" xfId="2652" xr:uid="{AFB30CA0-374F-4F86-80D8-671F9F68C5ED}"/>
    <cellStyle name="Normal 10 4 2 4 4" xfId="2653" xr:uid="{E6573116-42C4-4F43-B569-0CE9ABC87EFF}"/>
    <cellStyle name="Normal 10 4 2 4 5" xfId="2654" xr:uid="{2F248F60-4C42-466B-B5C5-0F86C087FDBD}"/>
    <cellStyle name="Normal 10 4 2 5" xfId="506" xr:uid="{C21C725F-EE96-46A1-88B5-66B2078DCD76}"/>
    <cellStyle name="Normal 10 4 2 5 2" xfId="2655" xr:uid="{0A745F9F-72FF-4AD5-8CBA-7DAE3A17D381}"/>
    <cellStyle name="Normal 10 4 2 5 3" xfId="2656" xr:uid="{C14CD1A8-C917-45F9-8166-31EF90A666DB}"/>
    <cellStyle name="Normal 10 4 2 5 4" xfId="2657" xr:uid="{8649B15D-FB96-4C83-ACA3-18BCB397A1AB}"/>
    <cellStyle name="Normal 10 4 2 6" xfId="2658" xr:uid="{6E4CABE4-1F45-40FD-8D24-FD546D44EBF0}"/>
    <cellStyle name="Normal 10 4 2 6 2" xfId="2659" xr:uid="{14B1CCA6-2648-4E38-939F-035BA3AA2C55}"/>
    <cellStyle name="Normal 10 4 2 6 3" xfId="2660" xr:uid="{CC80E7E7-A038-438F-B51A-E31EDFEE731D}"/>
    <cellStyle name="Normal 10 4 2 6 4" xfId="2661" xr:uid="{91F947B2-9F95-46BA-928C-280121A050DC}"/>
    <cellStyle name="Normal 10 4 2 7" xfId="2662" xr:uid="{E331F1C5-CCFE-4C2C-8C4F-85C98AE332EE}"/>
    <cellStyle name="Normal 10 4 2 8" xfId="2663" xr:uid="{10995331-1A50-46BB-BD77-B5191660EB33}"/>
    <cellStyle name="Normal 10 4 2 9" xfId="2664" xr:uid="{AF3D2A0B-58A2-4B33-BF05-4DB86F1A2B1A}"/>
    <cellStyle name="Normal 10 4 3" xfId="256" xr:uid="{D2C1AA8F-D2A1-478E-94B7-2F0439479173}"/>
    <cellStyle name="Normal 10 4 3 2" xfId="507" xr:uid="{B0F6103D-37F0-46E1-84DF-B55EF58365B2}"/>
    <cellStyle name="Normal 10 4 3 2 2" xfId="508" xr:uid="{7C935FAD-A148-4EAF-B446-90EFF0DDD4EE}"/>
    <cellStyle name="Normal 10 4 3 2 2 2" xfId="1124" xr:uid="{A56518C0-AB72-4585-9191-49B83D7759E8}"/>
    <cellStyle name="Normal 10 4 3 2 2 2 2" xfId="1125" xr:uid="{95201C55-5359-486D-90E9-68035A9E560C}"/>
    <cellStyle name="Normal 10 4 3 2 2 3" xfId="1126" xr:uid="{76E4E0FB-9566-404B-949D-3679297A29BA}"/>
    <cellStyle name="Normal 10 4 3 2 2 4" xfId="2665" xr:uid="{121D9DE7-9834-47DA-A542-3AC00C6EA640}"/>
    <cellStyle name="Normal 10 4 3 2 3" xfId="1127" xr:uid="{BEFD9529-B6AC-4DF3-B92B-8293ACD24393}"/>
    <cellStyle name="Normal 10 4 3 2 3 2" xfId="1128" xr:uid="{D98F8B0B-51C6-4681-A11E-DE014E2FA2CA}"/>
    <cellStyle name="Normal 10 4 3 2 3 3" xfId="2666" xr:uid="{748AC5C6-3115-4608-B6EF-DF90AF94961F}"/>
    <cellStyle name="Normal 10 4 3 2 3 4" xfId="2667" xr:uid="{6809A51E-EA73-4D8A-8DB9-A1014B19D57E}"/>
    <cellStyle name="Normal 10 4 3 2 4" xfId="1129" xr:uid="{813BDD08-AFCC-48B7-9595-9CECE8D31B94}"/>
    <cellStyle name="Normal 10 4 3 2 5" xfId="2668" xr:uid="{ABDDF7EF-7603-4A3F-A961-32602B8156CC}"/>
    <cellStyle name="Normal 10 4 3 2 6" xfId="2669" xr:uid="{500ED508-4444-4D52-9DBC-EA129D24F106}"/>
    <cellStyle name="Normal 10 4 3 3" xfId="509" xr:uid="{8151243E-49E5-4C6A-8827-9E99948BEFF9}"/>
    <cellStyle name="Normal 10 4 3 3 2" xfId="1130" xr:uid="{2044D615-8B72-48CE-91BE-FF40B8502146}"/>
    <cellStyle name="Normal 10 4 3 3 2 2" xfId="1131" xr:uid="{64603A94-9D03-44A9-90DF-0DFA7A1F9A59}"/>
    <cellStyle name="Normal 10 4 3 3 2 3" xfId="2670" xr:uid="{E7C5BF85-4A58-4EE9-A05E-D3B63D8EDA75}"/>
    <cellStyle name="Normal 10 4 3 3 2 4" xfId="2671" xr:uid="{F26D4B06-355C-4471-834E-8B37A5E8F505}"/>
    <cellStyle name="Normal 10 4 3 3 3" xfId="1132" xr:uid="{49A29F96-09C5-4CDF-96A4-5C19452EC14B}"/>
    <cellStyle name="Normal 10 4 3 3 4" xfId="2672" xr:uid="{DDF570DA-C012-4F31-9F17-8F7C215CB61A}"/>
    <cellStyle name="Normal 10 4 3 3 5" xfId="2673" xr:uid="{F9D69D03-7775-4A4F-B20F-4056694B6323}"/>
    <cellStyle name="Normal 10 4 3 4" xfId="1133" xr:uid="{7E24498B-555C-4056-8DF6-FB370B2D5525}"/>
    <cellStyle name="Normal 10 4 3 4 2" xfId="1134" xr:uid="{B6DCB609-36B4-4F40-8496-BE8AB801B261}"/>
    <cellStyle name="Normal 10 4 3 4 3" xfId="2674" xr:uid="{2E846998-8AF2-4E38-97F8-15DE956DF1C3}"/>
    <cellStyle name="Normal 10 4 3 4 4" xfId="2675" xr:uid="{44960977-2725-40BE-B1C4-B5EDD3022A04}"/>
    <cellStyle name="Normal 10 4 3 5" xfId="1135" xr:uid="{AB9D0E8D-05DD-41A9-A800-35033E556655}"/>
    <cellStyle name="Normal 10 4 3 5 2" xfId="2676" xr:uid="{B492B299-589B-49DC-929F-8FC365716A66}"/>
    <cellStyle name="Normal 10 4 3 5 3" xfId="2677" xr:uid="{E33D40D7-59C7-4E64-A341-CAF7B20F899B}"/>
    <cellStyle name="Normal 10 4 3 5 4" xfId="2678" xr:uid="{13FFC1D4-3A04-407B-817B-F1FC8E93122C}"/>
    <cellStyle name="Normal 10 4 3 6" xfId="2679" xr:uid="{F5B1BB84-60A4-482C-947E-BC540B72BFEF}"/>
    <cellStyle name="Normal 10 4 3 7" xfId="2680" xr:uid="{24D5F47A-7BCD-4BEC-96E0-42040FB17A00}"/>
    <cellStyle name="Normal 10 4 3 8" xfId="2681" xr:uid="{660CEC52-F106-4632-8714-2A21106DBC74}"/>
    <cellStyle name="Normal 10 4 4" xfId="257" xr:uid="{1F1F9FFC-F354-47CC-8040-A33D076BFDCF}"/>
    <cellStyle name="Normal 10 4 4 2" xfId="510" xr:uid="{90045003-D026-40BA-99FE-1E7E739FEFAC}"/>
    <cellStyle name="Normal 10 4 4 2 2" xfId="511" xr:uid="{EA9CBC6B-22CC-4A4A-A886-27BB5656E325}"/>
    <cellStyle name="Normal 10 4 4 2 2 2" xfId="1136" xr:uid="{EBFAEABC-1B82-44FD-9FED-3D5A980EC02B}"/>
    <cellStyle name="Normal 10 4 4 2 2 3" xfId="2682" xr:uid="{7AB5E0F5-A6A9-40A0-B997-15590188DCBB}"/>
    <cellStyle name="Normal 10 4 4 2 2 4" xfId="2683" xr:uid="{11A19DFB-29B4-4041-9785-C9468148ED9D}"/>
    <cellStyle name="Normal 10 4 4 2 3" xfId="1137" xr:uid="{D41C8C23-FC5F-4054-8665-75D555F598F3}"/>
    <cellStyle name="Normal 10 4 4 2 4" xfId="2684" xr:uid="{C1D84A0A-4F33-4463-8671-F1F66ED2B05D}"/>
    <cellStyle name="Normal 10 4 4 2 5" xfId="2685" xr:uid="{E754D8AE-9193-4D00-9746-A3833C660595}"/>
    <cellStyle name="Normal 10 4 4 3" xfId="512" xr:uid="{2A25C85A-1E47-49BE-BA34-30E28A835423}"/>
    <cellStyle name="Normal 10 4 4 3 2" xfId="1138" xr:uid="{24898322-240E-4502-B3E2-F0670BDF1A0C}"/>
    <cellStyle name="Normal 10 4 4 3 3" xfId="2686" xr:uid="{BDC11330-3E1F-4994-836A-F09B6F9B32B9}"/>
    <cellStyle name="Normal 10 4 4 3 4" xfId="2687" xr:uid="{28E11A1B-1EF2-426E-90A9-67B0E1C117BC}"/>
    <cellStyle name="Normal 10 4 4 4" xfId="1139" xr:uid="{1D8FD667-8916-405E-8CB9-B96AF1AB5896}"/>
    <cellStyle name="Normal 10 4 4 4 2" xfId="2688" xr:uid="{6A7A2703-E0BC-4DDC-B177-073132D68531}"/>
    <cellStyle name="Normal 10 4 4 4 3" xfId="2689" xr:uid="{FD7BB360-62B4-44E4-86C1-1530A9687CF2}"/>
    <cellStyle name="Normal 10 4 4 4 4" xfId="2690" xr:uid="{7174A3D6-454E-4CB0-B656-75A322DA13AB}"/>
    <cellStyle name="Normal 10 4 4 5" xfId="2691" xr:uid="{2D5B920B-0562-4615-AD0B-F46A3B3248DA}"/>
    <cellStyle name="Normal 10 4 4 6" xfId="2692" xr:uid="{D6BC7EFD-C7FB-425A-A1DD-2C6A776E8AE0}"/>
    <cellStyle name="Normal 10 4 4 7" xfId="2693" xr:uid="{646B35A8-0180-4E2A-B856-7FC143D08FF1}"/>
    <cellStyle name="Normal 10 4 5" xfId="258" xr:uid="{1776B8A0-2722-48FC-BD24-88E6F566A7F4}"/>
    <cellStyle name="Normal 10 4 5 2" xfId="513" xr:uid="{329E270E-1E57-411F-B4D4-2D7E78A4E2D9}"/>
    <cellStyle name="Normal 10 4 5 2 2" xfId="1140" xr:uid="{2FACD34F-8A82-4C59-99B2-0FDFB42F48E0}"/>
    <cellStyle name="Normal 10 4 5 2 3" xfId="2694" xr:uid="{D4433B57-B720-466C-8125-5EEC073F886B}"/>
    <cellStyle name="Normal 10 4 5 2 4" xfId="2695" xr:uid="{9568A7C5-AE53-4FCC-A669-82116C0ACA60}"/>
    <cellStyle name="Normal 10 4 5 3" xfId="1141" xr:uid="{B9B51103-18BC-48B9-BB31-B7E46116D08D}"/>
    <cellStyle name="Normal 10 4 5 3 2" xfId="2696" xr:uid="{AD010F98-9BA3-4B56-A795-E0C5DFF7DEB3}"/>
    <cellStyle name="Normal 10 4 5 3 3" xfId="2697" xr:uid="{502FFF15-6F73-4AF9-9881-B6EBBA14CBFB}"/>
    <cellStyle name="Normal 10 4 5 3 4" xfId="2698" xr:uid="{B939EDF5-FEE1-4A02-98AB-930E43BEECA4}"/>
    <cellStyle name="Normal 10 4 5 4" xfId="2699" xr:uid="{25D55EDC-3C09-4F30-AB4A-27941E30C1D7}"/>
    <cellStyle name="Normal 10 4 5 5" xfId="2700" xr:uid="{11AAEFE8-21C5-4BD1-B684-6E8E7DD3AEFF}"/>
    <cellStyle name="Normal 10 4 5 6" xfId="2701" xr:uid="{A14DFF46-EDA3-48DB-B98C-D328A72119A3}"/>
    <cellStyle name="Normal 10 4 6" xfId="514" xr:uid="{49E1E31E-CA9D-4649-8CFA-5BBFED701D00}"/>
    <cellStyle name="Normal 10 4 6 2" xfId="1142" xr:uid="{BE429E03-5036-42A4-993D-6E312C6825E4}"/>
    <cellStyle name="Normal 10 4 6 2 2" xfId="2702" xr:uid="{F65E3F0E-EC24-473A-A20E-6B5BD7E39D6A}"/>
    <cellStyle name="Normal 10 4 6 2 3" xfId="2703" xr:uid="{3A44D783-602F-479A-A215-B81969B8BB35}"/>
    <cellStyle name="Normal 10 4 6 2 4" xfId="2704" xr:uid="{0F1AFFD5-648A-48AE-9493-A6EFDB6F2EC5}"/>
    <cellStyle name="Normal 10 4 6 3" xfId="2705" xr:uid="{38A0735F-E9CA-4A99-A7A5-9D4489660F85}"/>
    <cellStyle name="Normal 10 4 6 4" xfId="2706" xr:uid="{B5C8DEF8-4548-4A9B-8005-BF27F6574DEA}"/>
    <cellStyle name="Normal 10 4 6 5" xfId="2707" xr:uid="{F5425AA3-D0A3-4AC2-BA1C-DD01396AE7C3}"/>
    <cellStyle name="Normal 10 4 7" xfId="1143" xr:uid="{7F558774-E92B-465C-BA7F-2D9A03DD4D83}"/>
    <cellStyle name="Normal 10 4 7 2" xfId="2708" xr:uid="{EE4FC544-9216-4EFC-BA55-769A549BC125}"/>
    <cellStyle name="Normal 10 4 7 3" xfId="2709" xr:uid="{4568D2EA-4BB9-4FFB-84FA-978AFDE124FE}"/>
    <cellStyle name="Normal 10 4 7 4" xfId="2710" xr:uid="{77A4EE7D-76EA-47D6-9361-D758A2AA884A}"/>
    <cellStyle name="Normal 10 4 8" xfId="2711" xr:uid="{DF455483-7BCA-4092-9D7F-B0953809BB05}"/>
    <cellStyle name="Normal 10 4 8 2" xfId="2712" xr:uid="{09229C4D-098B-4D87-9B26-A42E4D6E1399}"/>
    <cellStyle name="Normal 10 4 8 3" xfId="2713" xr:uid="{693AF5B8-5D75-454A-BF5D-D9D0387C8A39}"/>
    <cellStyle name="Normal 10 4 8 4" xfId="2714" xr:uid="{CB7902AF-6CCC-4FE8-B316-CF60FE7E1A16}"/>
    <cellStyle name="Normal 10 4 9" xfId="2715" xr:uid="{BB2A9209-4477-49C3-A0A1-18CDDE5FC9D1}"/>
    <cellStyle name="Normal 10 5" xfId="58" xr:uid="{A42D6850-5D11-4C59-9B3B-C303673B4E1B}"/>
    <cellStyle name="Normal 10 5 2" xfId="59" xr:uid="{24E3C9A7-30E5-485C-840C-7AFA019E7A79}"/>
    <cellStyle name="Normal 10 5 2 2" xfId="259" xr:uid="{A60AD03E-DB22-4DE5-BA66-D7EBC260830C}"/>
    <cellStyle name="Normal 10 5 2 2 2" xfId="515" xr:uid="{437D1BA4-7CC7-4879-8126-C20E30D29B4F}"/>
    <cellStyle name="Normal 10 5 2 2 2 2" xfId="1144" xr:uid="{894BDF24-D8E5-4B86-9D49-FF5BB0B32E19}"/>
    <cellStyle name="Normal 10 5 2 2 2 3" xfId="2716" xr:uid="{418F9570-DCFA-495F-8C05-A31BF10FDDB6}"/>
    <cellStyle name="Normal 10 5 2 2 2 4" xfId="2717" xr:uid="{1803518F-A4B1-4A9A-A3C6-3306C2FAB6E1}"/>
    <cellStyle name="Normal 10 5 2 2 3" xfId="1145" xr:uid="{FA896AAF-FF54-4542-ACF3-7CC5E7A3500E}"/>
    <cellStyle name="Normal 10 5 2 2 3 2" xfId="2718" xr:uid="{ECFD2417-747F-4F52-9326-78E7D2A39EDA}"/>
    <cellStyle name="Normal 10 5 2 2 3 3" xfId="2719" xr:uid="{17E09C2C-AE69-45EE-9935-3544886EE3CB}"/>
    <cellStyle name="Normal 10 5 2 2 3 4" xfId="2720" xr:uid="{AF62D19A-0D54-43BE-8D3F-F0C98E4C89B8}"/>
    <cellStyle name="Normal 10 5 2 2 4" xfId="2721" xr:uid="{A0B439BD-04D8-4FB9-BE8A-19570B1703F3}"/>
    <cellStyle name="Normal 10 5 2 2 5" xfId="2722" xr:uid="{BFD38656-8F24-4F29-A96D-8383967EA51B}"/>
    <cellStyle name="Normal 10 5 2 2 6" xfId="2723" xr:uid="{652A4E38-2A38-4432-988B-9307352CC2FC}"/>
    <cellStyle name="Normal 10 5 2 3" xfId="516" xr:uid="{11F2EF1B-9871-4B5D-88D6-C2E4BE3ED953}"/>
    <cellStyle name="Normal 10 5 2 3 2" xfId="1146" xr:uid="{33417653-0236-4447-BFF6-2818B580D0E8}"/>
    <cellStyle name="Normal 10 5 2 3 2 2" xfId="2724" xr:uid="{AE109B87-678E-47F4-AE55-2424583DC82B}"/>
    <cellStyle name="Normal 10 5 2 3 2 3" xfId="2725" xr:uid="{C7FBDA83-BF51-4E8A-8B7A-56898592FF34}"/>
    <cellStyle name="Normal 10 5 2 3 2 4" xfId="2726" xr:uid="{82EBDF19-3918-4D5C-82E5-1ED345A5D3AD}"/>
    <cellStyle name="Normal 10 5 2 3 3" xfId="2727" xr:uid="{6C1BCEDE-19ED-44A1-8C5E-C44E9B99031C}"/>
    <cellStyle name="Normal 10 5 2 3 4" xfId="2728" xr:uid="{7E5CEFE6-F0A4-45AD-A741-4B53B385A4D2}"/>
    <cellStyle name="Normal 10 5 2 3 5" xfId="2729" xr:uid="{920038C2-7C84-444E-B7B5-60285D688260}"/>
    <cellStyle name="Normal 10 5 2 4" xfId="1147" xr:uid="{63B24EC3-3C29-46C5-8342-1D8A14BE9BEE}"/>
    <cellStyle name="Normal 10 5 2 4 2" xfId="2730" xr:uid="{DD81B78F-3230-482A-9948-1BD667F13A77}"/>
    <cellStyle name="Normal 10 5 2 4 3" xfId="2731" xr:uid="{E2954B32-BCAB-47F4-B5FF-BA2B738C6C15}"/>
    <cellStyle name="Normal 10 5 2 4 4" xfId="2732" xr:uid="{4DF2EA91-134A-4F45-AFBE-C4E21B42B9BD}"/>
    <cellStyle name="Normal 10 5 2 5" xfId="2733" xr:uid="{F38FEB8A-A467-428D-9000-89DE597F104E}"/>
    <cellStyle name="Normal 10 5 2 5 2" xfId="2734" xr:uid="{0CC19686-1C1C-4947-8D07-88E68F4F06AF}"/>
    <cellStyle name="Normal 10 5 2 5 3" xfId="2735" xr:uid="{120A800C-23FD-4214-8006-97BCE2FDC404}"/>
    <cellStyle name="Normal 10 5 2 5 4" xfId="2736" xr:uid="{ABD402DE-E9C6-4E2C-9C79-7FCB3ECB2E9C}"/>
    <cellStyle name="Normal 10 5 2 6" xfId="2737" xr:uid="{7A9A47BF-E9D0-414F-ABAC-14AE8870373F}"/>
    <cellStyle name="Normal 10 5 2 7" xfId="2738" xr:uid="{3636B365-02FC-409C-A333-3006A76292F8}"/>
    <cellStyle name="Normal 10 5 2 8" xfId="2739" xr:uid="{DAB631AF-62B5-4FB2-96C6-92B418DFD6E9}"/>
    <cellStyle name="Normal 10 5 3" xfId="260" xr:uid="{A2A16837-6D29-47F5-BC9E-3ADD5401D55D}"/>
    <cellStyle name="Normal 10 5 3 2" xfId="517" xr:uid="{6BB39A48-5831-4241-ABEC-022455C0DEE4}"/>
    <cellStyle name="Normal 10 5 3 2 2" xfId="518" xr:uid="{1944EC4E-5BE6-4CFA-998D-901D5122277E}"/>
    <cellStyle name="Normal 10 5 3 2 3" xfId="2740" xr:uid="{A161F6B4-0F35-4FEF-9A8E-71A2C86A6721}"/>
    <cellStyle name="Normal 10 5 3 2 4" xfId="2741" xr:uid="{13C8EDBA-9683-488D-99A6-C06547197DCE}"/>
    <cellStyle name="Normal 10 5 3 3" xfId="519" xr:uid="{D1C8042D-0A71-4070-9061-9400D401CCBD}"/>
    <cellStyle name="Normal 10 5 3 3 2" xfId="2742" xr:uid="{56273E73-B4D6-47DE-B749-DFF59991185D}"/>
    <cellStyle name="Normal 10 5 3 3 3" xfId="2743" xr:uid="{42568D1B-6222-49A2-9FA0-F1D486FFFA11}"/>
    <cellStyle name="Normal 10 5 3 3 4" xfId="2744" xr:uid="{539E9EE3-A5A1-4EF0-989E-FE2D7C15793A}"/>
    <cellStyle name="Normal 10 5 3 4" xfId="2745" xr:uid="{23F9E838-4CE6-44D1-9019-8501D7B3095E}"/>
    <cellStyle name="Normal 10 5 3 5" xfId="2746" xr:uid="{9C078AF1-571C-4390-B546-6C7B8B3E9B9E}"/>
    <cellStyle name="Normal 10 5 3 6" xfId="2747" xr:uid="{CEFA27A5-5206-4CF3-85FB-D952EF9067A9}"/>
    <cellStyle name="Normal 10 5 4" xfId="261" xr:uid="{E29C7CD9-08B1-407C-AEAC-A355D285E236}"/>
    <cellStyle name="Normal 10 5 4 2" xfId="520" xr:uid="{E9E9BA56-C08F-4B8B-B5B0-B1EB69A76978}"/>
    <cellStyle name="Normal 10 5 4 2 2" xfId="2748" xr:uid="{9D716DBC-D6BE-4E18-BE67-F23633A5319D}"/>
    <cellStyle name="Normal 10 5 4 2 3" xfId="2749" xr:uid="{C61DA053-B270-4C0A-A330-EB6C7B54B495}"/>
    <cellStyle name="Normal 10 5 4 2 4" xfId="2750" xr:uid="{21ED4562-104B-4A35-B6E4-EA4BF3161600}"/>
    <cellStyle name="Normal 10 5 4 3" xfId="2751" xr:uid="{B21CCE49-7CA1-410A-92A4-04CBB0634677}"/>
    <cellStyle name="Normal 10 5 4 4" xfId="2752" xr:uid="{EA22EAFF-2695-4520-8F63-08A78913AF4D}"/>
    <cellStyle name="Normal 10 5 4 5" xfId="2753" xr:uid="{40672A93-A55B-4A76-8A72-166417834A06}"/>
    <cellStyle name="Normal 10 5 5" xfId="521" xr:uid="{61C6A6AD-9D8F-4F42-B523-C88E47B68443}"/>
    <cellStyle name="Normal 10 5 5 2" xfId="2754" xr:uid="{E7C1A70D-9540-49E9-B11D-287AACCDC3E3}"/>
    <cellStyle name="Normal 10 5 5 3" xfId="2755" xr:uid="{CA34B3A7-4E20-4D34-A663-32EAAD383F81}"/>
    <cellStyle name="Normal 10 5 5 4" xfId="2756" xr:uid="{0A6AFDE0-1267-4FB5-AC61-F3EA5A3E48B7}"/>
    <cellStyle name="Normal 10 5 6" xfId="2757" xr:uid="{DDC295A0-4340-4152-B919-ED3B178FB6A8}"/>
    <cellStyle name="Normal 10 5 6 2" xfId="2758" xr:uid="{FF074DBF-B8F9-4C0C-A0AC-D476D4A5560C}"/>
    <cellStyle name="Normal 10 5 6 3" xfId="2759" xr:uid="{F80A7333-FB7D-47EC-808F-64D5136356A1}"/>
    <cellStyle name="Normal 10 5 6 4" xfId="2760" xr:uid="{D692FCDC-8F9B-48ED-8FB0-F7DE9A8EE413}"/>
    <cellStyle name="Normal 10 5 7" xfId="2761" xr:uid="{C8B898FF-3FD8-49D1-8E45-70FDD494EE3F}"/>
    <cellStyle name="Normal 10 5 8" xfId="2762" xr:uid="{1266A329-FADA-4881-8E18-808FE29AAA74}"/>
    <cellStyle name="Normal 10 5 9" xfId="2763" xr:uid="{A859DE56-09E8-4C4C-8F73-569D18F0D819}"/>
    <cellStyle name="Normal 10 6" xfId="60" xr:uid="{577AA6E3-6394-4BEB-83AA-220D203F440E}"/>
    <cellStyle name="Normal 10 6 2" xfId="262" xr:uid="{1D5965FA-A465-4979-81DC-9C52D0B33C1D}"/>
    <cellStyle name="Normal 10 6 2 2" xfId="522" xr:uid="{DDBDB6BD-0E48-4E12-BA35-C70B40ED34D5}"/>
    <cellStyle name="Normal 10 6 2 2 2" xfId="1148" xr:uid="{4C6BD98B-4DB4-4CFB-9F4C-800A479BBA56}"/>
    <cellStyle name="Normal 10 6 2 2 2 2" xfId="1149" xr:uid="{0BA7B73D-A495-44DF-9F9D-8DB58F76F562}"/>
    <cellStyle name="Normal 10 6 2 2 3" xfId="1150" xr:uid="{4C36FEC8-7B89-496D-ADD7-2B5EE89EAEC5}"/>
    <cellStyle name="Normal 10 6 2 2 4" xfId="2764" xr:uid="{C09D0D32-F1F9-485B-B49C-12A2810FC8E3}"/>
    <cellStyle name="Normal 10 6 2 3" xfId="1151" xr:uid="{CD27F0E3-E36C-4D71-A1F8-4553A735BD00}"/>
    <cellStyle name="Normal 10 6 2 3 2" xfId="1152" xr:uid="{72926F1B-0225-4F4C-9462-C396DF332988}"/>
    <cellStyle name="Normal 10 6 2 3 3" xfId="2765" xr:uid="{2BDA7EF0-6DE7-4484-8B70-19D02062FFA4}"/>
    <cellStyle name="Normal 10 6 2 3 4" xfId="2766" xr:uid="{56AC6D41-682B-4DF2-B68F-39412DF1501B}"/>
    <cellStyle name="Normal 10 6 2 4" xfId="1153" xr:uid="{BABA3334-1BFD-4A43-9CD0-266EEDA0437A}"/>
    <cellStyle name="Normal 10 6 2 5" xfId="2767" xr:uid="{8C88136C-12FB-4837-BEB9-DC90D4407F3C}"/>
    <cellStyle name="Normal 10 6 2 6" xfId="2768" xr:uid="{4188E127-AC48-4E8C-A6E2-F1312D007F58}"/>
    <cellStyle name="Normal 10 6 3" xfId="523" xr:uid="{FD900DCE-867E-4BED-B3A0-1B60CCB201A5}"/>
    <cellStyle name="Normal 10 6 3 2" xfId="1154" xr:uid="{86512F9B-C074-4AA2-977E-91522090BC35}"/>
    <cellStyle name="Normal 10 6 3 2 2" xfId="1155" xr:uid="{B0FE034D-3FC7-42AE-9A31-68E07504A404}"/>
    <cellStyle name="Normal 10 6 3 2 3" xfId="2769" xr:uid="{6AFFC889-78E7-4AA8-8593-88CE23BB1199}"/>
    <cellStyle name="Normal 10 6 3 2 4" xfId="2770" xr:uid="{056A9092-7257-44B1-863D-341F7269CE84}"/>
    <cellStyle name="Normal 10 6 3 3" xfId="1156" xr:uid="{F0153018-481D-4E21-A449-33D29AB56294}"/>
    <cellStyle name="Normal 10 6 3 4" xfId="2771" xr:uid="{08F204BD-6621-4CCA-BC1D-7CF3D568CDA9}"/>
    <cellStyle name="Normal 10 6 3 5" xfId="2772" xr:uid="{A56E048B-146D-4BB6-ABD0-8E0EE4679B61}"/>
    <cellStyle name="Normal 10 6 4" xfId="1157" xr:uid="{91EADDA3-5E90-43AD-917A-CCFBD7FB3594}"/>
    <cellStyle name="Normal 10 6 4 2" xfId="1158" xr:uid="{A1A8BF41-80E8-4DFE-B277-E9BB2D5D374C}"/>
    <cellStyle name="Normal 10 6 4 3" xfId="2773" xr:uid="{B094CC4E-14B0-4F32-99DF-48C9ED15F2DB}"/>
    <cellStyle name="Normal 10 6 4 4" xfId="2774" xr:uid="{6DEEB051-9129-4686-A288-4E9B7C4D614A}"/>
    <cellStyle name="Normal 10 6 5" xfId="1159" xr:uid="{34F5B1BF-42DD-43A5-A5BA-899030C1834A}"/>
    <cellStyle name="Normal 10 6 5 2" xfId="2775" xr:uid="{8AA65556-FCA2-4497-9BAC-47D902D0F896}"/>
    <cellStyle name="Normal 10 6 5 3" xfId="2776" xr:uid="{CEF86AA4-6FB5-4CF9-BE04-4A30208EE019}"/>
    <cellStyle name="Normal 10 6 5 4" xfId="2777" xr:uid="{4CE57840-A039-4ADE-A390-8991500B8278}"/>
    <cellStyle name="Normal 10 6 6" xfId="2778" xr:uid="{9BD4E6A4-D5E5-4263-827D-89CFCC89C3FB}"/>
    <cellStyle name="Normal 10 6 7" xfId="2779" xr:uid="{EDD1D495-E0E7-4D0A-B143-DF9BED7EB370}"/>
    <cellStyle name="Normal 10 6 8" xfId="2780" xr:uid="{3019CF58-B6A7-435F-B611-3D51AA10014E}"/>
    <cellStyle name="Normal 10 7" xfId="263" xr:uid="{9A82892D-9AF0-4B74-AB08-7A0B46304921}"/>
    <cellStyle name="Normal 10 7 2" xfId="524" xr:uid="{B094E952-BA55-471F-8E7A-1D48CE5A3458}"/>
    <cellStyle name="Normal 10 7 2 2" xfId="525" xr:uid="{4BB363D0-8AD1-40CE-A831-7722E0A32E12}"/>
    <cellStyle name="Normal 10 7 2 2 2" xfId="1160" xr:uid="{465260C1-8484-4337-8309-5BF86A579275}"/>
    <cellStyle name="Normal 10 7 2 2 3" xfId="2781" xr:uid="{CA45634E-5E5F-423F-A5A0-6DBF253D14DC}"/>
    <cellStyle name="Normal 10 7 2 2 4" xfId="2782" xr:uid="{6A863278-A54C-4E06-BD68-A7D76F6689F8}"/>
    <cellStyle name="Normal 10 7 2 3" xfId="1161" xr:uid="{AE880932-5E79-4C91-9754-8BEB1CD7C99D}"/>
    <cellStyle name="Normal 10 7 2 4" xfId="2783" xr:uid="{884A34A2-8023-4C4F-A8A2-1C18B14BCEAD}"/>
    <cellStyle name="Normal 10 7 2 5" xfId="2784" xr:uid="{E58D04E5-E9BD-4827-9004-141900ED0A6B}"/>
    <cellStyle name="Normal 10 7 3" xfId="526" xr:uid="{F61E866F-8750-48BD-AEF3-7D232C586217}"/>
    <cellStyle name="Normal 10 7 3 2" xfId="1162" xr:uid="{983B0524-6AF7-4082-9141-61ABEC4AF60A}"/>
    <cellStyle name="Normal 10 7 3 3" xfId="2785" xr:uid="{9B8213A9-F167-44E3-9B18-899CEB12F866}"/>
    <cellStyle name="Normal 10 7 3 4" xfId="2786" xr:uid="{261B9B5F-0E52-4296-B3EC-CB622CC56D99}"/>
    <cellStyle name="Normal 10 7 4" xfId="1163" xr:uid="{8D652502-1360-49C0-84A8-65F7C7D5715B}"/>
    <cellStyle name="Normal 10 7 4 2" xfId="2787" xr:uid="{B4953CBD-5EDA-4621-A960-999197EF25EE}"/>
    <cellStyle name="Normal 10 7 4 3" xfId="2788" xr:uid="{2F3598BA-BA03-4601-A954-CE243E752DF3}"/>
    <cellStyle name="Normal 10 7 4 4" xfId="2789" xr:uid="{F3C5A5DE-6FEF-420B-89B7-63B4E12E4512}"/>
    <cellStyle name="Normal 10 7 5" xfId="2790" xr:uid="{7D15B28C-DC1E-48C0-BD13-5B3B107B9A94}"/>
    <cellStyle name="Normal 10 7 6" xfId="2791" xr:uid="{847CFAD3-5C36-48BC-B2BE-F580B917450A}"/>
    <cellStyle name="Normal 10 7 7" xfId="2792" xr:uid="{02E44FCF-EEE4-4567-BB28-9C5A07E7CC06}"/>
    <cellStyle name="Normal 10 8" xfId="264" xr:uid="{EB233137-A3E9-414C-A1F6-4F8981579492}"/>
    <cellStyle name="Normal 10 8 2" xfId="527" xr:uid="{178DCBD8-2CED-4F61-B468-B964F812EA64}"/>
    <cellStyle name="Normal 10 8 2 2" xfId="1164" xr:uid="{300765B6-7176-4D3C-957C-2EA775996305}"/>
    <cellStyle name="Normal 10 8 2 3" xfId="2793" xr:uid="{5826D098-148D-47A9-9359-83ADADFA53ED}"/>
    <cellStyle name="Normal 10 8 2 4" xfId="2794" xr:uid="{32E3711D-6059-42AE-9E4D-1F53EFE3DEA3}"/>
    <cellStyle name="Normal 10 8 3" xfId="1165" xr:uid="{CBAEEFEA-047C-4C26-A1E3-7F13083A1A32}"/>
    <cellStyle name="Normal 10 8 3 2" xfId="2795" xr:uid="{6631DCE3-7440-4AE9-B42D-BC7330DECB3D}"/>
    <cellStyle name="Normal 10 8 3 3" xfId="2796" xr:uid="{9EB61BF7-B698-427E-A549-1B84F078151B}"/>
    <cellStyle name="Normal 10 8 3 4" xfId="2797" xr:uid="{A2478FBC-C0EC-48A9-B888-E584BAC2295E}"/>
    <cellStyle name="Normal 10 8 4" xfId="2798" xr:uid="{35889C04-67DE-4046-A530-FDCA0C97B99D}"/>
    <cellStyle name="Normal 10 8 5" xfId="2799" xr:uid="{E66C845F-29CF-436D-80E7-1BDBA40E2DCE}"/>
    <cellStyle name="Normal 10 8 6" xfId="2800" xr:uid="{6A54CB1C-FFB4-4719-94BC-E12CDA677D22}"/>
    <cellStyle name="Normal 10 9" xfId="265" xr:uid="{E4557C4D-89A8-4A62-94E2-D28B6693637F}"/>
    <cellStyle name="Normal 10 9 2" xfId="1166" xr:uid="{913D7694-FA08-48F4-A73B-733F2EE51006}"/>
    <cellStyle name="Normal 10 9 2 2" xfId="2801" xr:uid="{7A53198D-B761-48CB-955D-2FFEDB814533}"/>
    <cellStyle name="Normal 10 9 2 2 2" xfId="4330" xr:uid="{B0CD9899-86CB-48B5-8142-1929C2DBFA22}"/>
    <cellStyle name="Normal 10 9 2 2 3" xfId="4679" xr:uid="{1D0D6D96-0D49-4C28-8FE0-369A9D88532B}"/>
    <cellStyle name="Normal 10 9 2 3" xfId="2802" xr:uid="{E301411A-CEB7-40F8-9B8C-34AC2EB28589}"/>
    <cellStyle name="Normal 10 9 2 4" xfId="2803" xr:uid="{DC35C157-F5A0-45B0-A772-5DDF98E544FA}"/>
    <cellStyle name="Normal 10 9 3" xfId="2804" xr:uid="{FF06E23A-51E4-4EC9-BB67-50A6D5B72EC8}"/>
    <cellStyle name="Normal 10 9 3 2" xfId="5339" xr:uid="{6CC7308A-F63C-4718-BD5E-3BB3D4E00E48}"/>
    <cellStyle name="Normal 10 9 4" xfId="2805" xr:uid="{E7DE014D-7CB0-4E55-A0C2-D297F059E798}"/>
    <cellStyle name="Normal 10 9 4 2" xfId="4562" xr:uid="{95C87ACD-405D-4A47-A49B-11E02C29A764}"/>
    <cellStyle name="Normal 10 9 4 3" xfId="4680" xr:uid="{60B9D1EB-D840-4648-9532-6F8277380DB7}"/>
    <cellStyle name="Normal 10 9 4 4" xfId="4600" xr:uid="{90358A08-D6C5-48DA-958A-C0758A514394}"/>
    <cellStyle name="Normal 10 9 5" xfId="2806" xr:uid="{55BB5C8F-EE4C-4895-8A60-06D50889E368}"/>
    <cellStyle name="Normal 11" xfId="61" xr:uid="{A8607DB5-F3D3-4423-B29E-ACC522232886}"/>
    <cellStyle name="Normal 11 2" xfId="266" xr:uid="{7CE02195-C8CF-4352-BCA3-5BB4B145D893}"/>
    <cellStyle name="Normal 11 2 2" xfId="4647" xr:uid="{7F1DD5A2-E762-492B-B495-73F93693AD0B}"/>
    <cellStyle name="Normal 11 3" xfId="4335" xr:uid="{0FCC9C3E-10DF-437B-AAFB-EF1106E06366}"/>
    <cellStyle name="Normal 11 3 2" xfId="4541" xr:uid="{621933C5-F462-4AF3-9333-0F3093AA1A0E}"/>
    <cellStyle name="Normal 11 3 3" xfId="4724" xr:uid="{E23F52A0-FEBB-474C-B19D-AABA7E056A88}"/>
    <cellStyle name="Normal 11 3 4" xfId="4701" xr:uid="{81A8DE3B-ACD6-42F2-AD24-A6B2B1B8A3A1}"/>
    <cellStyle name="Normal 12" xfId="62" xr:uid="{55B65805-6D4B-4F90-B540-015C66605713}"/>
    <cellStyle name="Normal 12 2" xfId="267" xr:uid="{B9D7EDBF-7BF7-42C8-BC8D-3D8C0477AC19}"/>
    <cellStyle name="Normal 12 2 2" xfId="4648" xr:uid="{C7A42D9D-A636-4B2B-B4D5-4B0409C82F87}"/>
    <cellStyle name="Normal 12 3" xfId="4542" xr:uid="{3C5E5717-8AE8-478F-B6A0-80853D2275B2}"/>
    <cellStyle name="Normal 13" xfId="63" xr:uid="{7D6487C9-2998-4CEB-AC4A-A94DC8D1BC32}"/>
    <cellStyle name="Normal 13 2" xfId="64" xr:uid="{24339763-BAD9-4310-BA7A-8F5A5828CBC1}"/>
    <cellStyle name="Normal 13 2 2" xfId="268" xr:uid="{8F312490-81DD-49EE-8917-AD1BA892B2AA}"/>
    <cellStyle name="Normal 13 2 2 2" xfId="4649" xr:uid="{8CDD456C-EFE0-44DA-AFE9-01616F966ACD}"/>
    <cellStyle name="Normal 13 2 3" xfId="4337" xr:uid="{F8A9CDBE-266C-4AB4-A2B6-60B983A6B64E}"/>
    <cellStyle name="Normal 13 2 3 2" xfId="4543" xr:uid="{B496184A-C18F-4F0A-93F1-F697C041BC0E}"/>
    <cellStyle name="Normal 13 2 3 3" xfId="4725" xr:uid="{2C71C59B-A074-4744-AC30-85256CC0A56A}"/>
    <cellStyle name="Normal 13 2 3 4" xfId="4702" xr:uid="{1C22B806-662B-4478-A662-A6DD0C18A96D}"/>
    <cellStyle name="Normal 13 3" xfId="269" xr:uid="{FA79CDA9-2D22-47CA-8562-5E930535D6F6}"/>
    <cellStyle name="Normal 13 3 2" xfId="4421" xr:uid="{9C96B26A-AEE5-4465-8CDE-0E5BC1AE56B0}"/>
    <cellStyle name="Normal 13 3 3" xfId="4338" xr:uid="{D9D57CD5-7ECB-4FBD-858B-7536A62B7189}"/>
    <cellStyle name="Normal 13 3 4" xfId="4566" xr:uid="{0FAD4CB7-0BC7-418F-8214-224225E616B5}"/>
    <cellStyle name="Normal 13 3 5" xfId="4726" xr:uid="{05B33843-E742-40D6-B1E4-25211A94DF7F}"/>
    <cellStyle name="Normal 13 4" xfId="4339" xr:uid="{51353220-29D7-45F6-B7F8-5F830DD6081D}"/>
    <cellStyle name="Normal 13 5" xfId="4336" xr:uid="{7C85B93B-8699-4850-84CA-045FC39E1698}"/>
    <cellStyle name="Normal 14" xfId="65" xr:uid="{B93A8AAF-8B87-470A-BCF3-B72D0D4A5602}"/>
    <cellStyle name="Normal 14 18" xfId="4341" xr:uid="{A77177C5-DAD0-41A7-8ECA-40AD4A25B4E3}"/>
    <cellStyle name="Normal 14 2" xfId="270" xr:uid="{3A7A49D9-4ED8-416D-81BD-9F86F6E7EEE8}"/>
    <cellStyle name="Normal 14 2 2" xfId="430" xr:uid="{C6CDA928-0C4F-4C60-8C49-A97B6C1E57C1}"/>
    <cellStyle name="Normal 14 2 2 2" xfId="431" xr:uid="{47BE9FED-9CF6-421E-B253-EB4FC52F81D1}"/>
    <cellStyle name="Normal 14 2 3" xfId="432" xr:uid="{0305DABB-3C23-4EC7-8AE6-AAE178D08BA4}"/>
    <cellStyle name="Normal 14 3" xfId="433" xr:uid="{32020162-D6AF-421D-BE2E-88C879D2F90E}"/>
    <cellStyle name="Normal 14 3 2" xfId="4650" xr:uid="{AB711B85-0C19-4E4B-8DEB-9518091B5AF5}"/>
    <cellStyle name="Normal 14 4" xfId="4340" xr:uid="{4D883A4F-8395-48CF-8309-093A88B0D151}"/>
    <cellStyle name="Normal 14 4 2" xfId="4544" xr:uid="{C3EAF01D-057D-4A0A-A084-A4DB72057E5D}"/>
    <cellStyle name="Normal 14 4 3" xfId="4727" xr:uid="{3444798F-AACE-4FE8-A7E0-FA397874190D}"/>
    <cellStyle name="Normal 14 4 4" xfId="4703" xr:uid="{08C61368-253B-432A-BE7B-09919BF386F1}"/>
    <cellStyle name="Normal 15" xfId="66" xr:uid="{3968C55B-819F-4F94-A3A7-18A8A9DE5880}"/>
    <cellStyle name="Normal 15 2" xfId="67" xr:uid="{5E5232B0-9D2A-4F39-BAD9-151AF75A3AC4}"/>
    <cellStyle name="Normal 15 2 2" xfId="271" xr:uid="{314D316C-ADFC-468E-8B76-7B179DBD7F38}"/>
    <cellStyle name="Normal 15 2 2 2" xfId="4453" xr:uid="{BC9CFAE5-8A76-4660-A999-1BF3AF8DC976}"/>
    <cellStyle name="Normal 15 2 3" xfId="4546" xr:uid="{235BEA5B-E222-4FCD-8551-801185015346}"/>
    <cellStyle name="Normal 15 3" xfId="272" xr:uid="{E5E40950-7414-4662-B29C-EDAAEBF2DCC6}"/>
    <cellStyle name="Normal 15 3 2" xfId="4422" xr:uid="{017DD9FC-0509-47F3-938D-26EA953AE1D7}"/>
    <cellStyle name="Normal 15 3 3" xfId="4343" xr:uid="{12541FA0-E98F-4A25-BF60-507CB68943CF}"/>
    <cellStyle name="Normal 15 3 4" xfId="4567" xr:uid="{34634613-9E24-469D-BEB1-6579AAA2CC0E}"/>
    <cellStyle name="Normal 15 3 5" xfId="4729" xr:uid="{A696EAFA-C21D-4151-ACA2-EE54D4F95D12}"/>
    <cellStyle name="Normal 15 4" xfId="4342" xr:uid="{FA014338-F64D-4DA5-B297-DB3B0EEEDCC6}"/>
    <cellStyle name="Normal 15 4 2" xfId="4545" xr:uid="{989E5701-B91B-47FB-8EAE-5E4410FBE57E}"/>
    <cellStyle name="Normal 15 4 3" xfId="4728" xr:uid="{AF590B5E-843E-459C-8DD8-6A3A7A820100}"/>
    <cellStyle name="Normal 15 4 4" xfId="4704" xr:uid="{2F1C03A2-2907-4AAD-95B5-08F8A7688B71}"/>
    <cellStyle name="Normal 16" xfId="68" xr:uid="{0AB88B4F-AF0D-4E0A-8D84-731DC3EFDDD4}"/>
    <cellStyle name="Normal 16 2" xfId="273" xr:uid="{1098D773-FD86-4C23-9AC5-B8682BD5F4A6}"/>
    <cellStyle name="Normal 16 2 2" xfId="4423" xr:uid="{9722F7EB-6341-4105-96E3-001982C944A3}"/>
    <cellStyle name="Normal 16 2 3" xfId="4344" xr:uid="{2F59E257-8ED8-4439-B1E2-392F7BC5EA62}"/>
    <cellStyle name="Normal 16 2 4" xfId="4568" xr:uid="{38948B64-E213-4DD6-8D03-D9ADABDF2D14}"/>
    <cellStyle name="Normal 16 2 5" xfId="4730" xr:uid="{3D2D561D-4291-469A-BA51-BB53FFCB5401}"/>
    <cellStyle name="Normal 16 3" xfId="274" xr:uid="{7CD13C73-E1B8-4327-87C8-EC5E50E20084}"/>
    <cellStyle name="Normal 17" xfId="69" xr:uid="{26332A61-43FF-4A68-8AEE-D1E49B27CE19}"/>
    <cellStyle name="Normal 17 2" xfId="275" xr:uid="{EC642119-FBB8-4973-AF1A-979934CFFBBC}"/>
    <cellStyle name="Normal 17 2 2" xfId="4424" xr:uid="{9A10C0B3-90BE-4A6C-8E24-C914BF908208}"/>
    <cellStyle name="Normal 17 2 3" xfId="4346" xr:uid="{9A4384DE-A0B4-4E4A-8372-A0CC13932523}"/>
    <cellStyle name="Normal 17 2 4" xfId="4569" xr:uid="{68D2F36E-1559-4DED-BB60-7BA5E336A669}"/>
    <cellStyle name="Normal 17 2 5" xfId="4731" xr:uid="{7DE86E4D-F19B-4C84-9AC4-467B31E4AD34}"/>
    <cellStyle name="Normal 17 3" xfId="4347" xr:uid="{B42613AD-F80F-41CF-9B9F-3FE8B8D1BB70}"/>
    <cellStyle name="Normal 17 4" xfId="4345" xr:uid="{DE72F98D-BF6D-4F41-BF97-C1FF3E7E5941}"/>
    <cellStyle name="Normal 18" xfId="70" xr:uid="{FC6F716F-B3B1-4C9C-8802-09D2727E3FCB}"/>
    <cellStyle name="Normal 18 2" xfId="276" xr:uid="{1F2CEEE8-52F3-4424-92D6-7C6EB83E0713}"/>
    <cellStyle name="Normal 18 2 2" xfId="4454" xr:uid="{15774BF6-FCCC-4D66-886F-9691EEED78E9}"/>
    <cellStyle name="Normal 18 3" xfId="4348" xr:uid="{C0F04F78-D128-4CB2-B0FF-9C5C2E401457}"/>
    <cellStyle name="Normal 18 3 2" xfId="4547" xr:uid="{31C11ABF-B8E7-43DB-89B5-EC1D54062343}"/>
    <cellStyle name="Normal 18 3 3" xfId="4732" xr:uid="{3936EEE8-B1C1-44C4-A649-8153D15CB330}"/>
    <cellStyle name="Normal 18 3 4" xfId="4705" xr:uid="{88FBDC95-A9DC-4D4B-A847-91511250A472}"/>
    <cellStyle name="Normal 19" xfId="71" xr:uid="{9622D902-2ED8-4519-AC46-F888E063F011}"/>
    <cellStyle name="Normal 19 2" xfId="72" xr:uid="{B140F4A3-CFBD-4462-8714-D7A57AC2968D}"/>
    <cellStyle name="Normal 19 2 2" xfId="277" xr:uid="{17BD9064-FBFB-4EA0-BE05-945459E2EF18}"/>
    <cellStyle name="Normal 19 2 2 2" xfId="4651" xr:uid="{0991EB7B-87F2-48B2-BDCE-7239324681CF}"/>
    <cellStyle name="Normal 19 2 3" xfId="4549" xr:uid="{E3A68558-5FD9-41D2-889E-3FF31AF831A9}"/>
    <cellStyle name="Normal 19 3" xfId="278" xr:uid="{0C7CFA23-0C33-4705-835A-CF61B44167CC}"/>
    <cellStyle name="Normal 19 3 2" xfId="4652" xr:uid="{98EAA08C-C71F-47B4-8C84-C0F1B5A5852A}"/>
    <cellStyle name="Normal 19 4" xfId="4548" xr:uid="{5288A48C-A605-4B89-A397-88911AB31A00}"/>
    <cellStyle name="Normal 2" xfId="3" xr:uid="{0035700C-F3A5-4A6F-B63A-5CE25669DEE2}"/>
    <cellStyle name="Normal 2 2" xfId="73" xr:uid="{07BEF696-20F4-4219-AE77-87C483B3E09F}"/>
    <cellStyle name="Normal 2 2 2" xfId="74" xr:uid="{C2BBDB53-9910-4866-ACCB-924B2E9600F5}"/>
    <cellStyle name="Normal 2 2 2 2" xfId="279" xr:uid="{1675166F-255F-4342-B7E8-93892445DD0E}"/>
    <cellStyle name="Normal 2 2 2 2 2" xfId="4655" xr:uid="{C38C42B2-9BA9-4A41-9FE5-26AC507AAF82}"/>
    <cellStyle name="Normal 2 2 2 3" xfId="4551" xr:uid="{B98124CF-C25D-427E-A054-2EFD2C614EB2}"/>
    <cellStyle name="Normal 2 2 3" xfId="280" xr:uid="{750C758B-6455-4FFE-9923-B6A666F59A37}"/>
    <cellStyle name="Normal 2 2 3 2" xfId="4455" xr:uid="{E79DCD6C-8758-413E-807B-BDB1719F89B4}"/>
    <cellStyle name="Normal 2 2 3 2 2" xfId="4585" xr:uid="{D35D7948-8EB1-44D2-9F16-ACE7D7677F32}"/>
    <cellStyle name="Normal 2 2 3 2 2 2" xfId="4656" xr:uid="{36139738-C8E3-4FA6-B569-665FDE00AC5F}"/>
    <cellStyle name="Normal 2 2 3 2 2 3" xfId="5354" xr:uid="{14439ACD-5D13-46AE-943C-C4DD0A1362C2}"/>
    <cellStyle name="Normal 2 2 3 2 3" xfId="4750" xr:uid="{478A1773-F263-4490-AA7F-98F692B4B62B}"/>
    <cellStyle name="Normal 2 2 3 2 4" xfId="5305" xr:uid="{0E56B79B-93C5-4368-ABC9-0BB924F50761}"/>
    <cellStyle name="Normal 2 2 3 3" xfId="4435" xr:uid="{79EBD1B1-7D9C-4184-9BF3-3B296A26D200}"/>
    <cellStyle name="Normal 2 2 3 4" xfId="4706" xr:uid="{9707D7B8-24A6-4D66-9163-FC3B340D2BDB}"/>
    <cellStyle name="Normal 2 2 3 5" xfId="4695" xr:uid="{19A7CE6E-8993-4E71-AB35-8108F2E965FF}"/>
    <cellStyle name="Normal 2 2 4" xfId="4349" xr:uid="{EFDDE85C-4D0D-4FA7-AB14-D1A788A88214}"/>
    <cellStyle name="Normal 2 2 4 2" xfId="4550" xr:uid="{E03B879D-FBEE-4B46-B7EF-237CE45F9A19}"/>
    <cellStyle name="Normal 2 2 4 3" xfId="4733" xr:uid="{33F967EE-E056-49E7-9DB2-E325E15274CC}"/>
    <cellStyle name="Normal 2 2 4 4" xfId="4707" xr:uid="{26910F83-69CD-434E-A4BA-39563986E8B5}"/>
    <cellStyle name="Normal 2 2 5" xfId="4654" xr:uid="{F8E89A9A-53BD-48BD-9CE4-232E0268F1E3}"/>
    <cellStyle name="Normal 2 2 6" xfId="4753" xr:uid="{9506DE12-5F4C-4505-82F7-2FD2C0EB185C}"/>
    <cellStyle name="Normal 2 3" xfId="75" xr:uid="{F371D5FD-279B-44F8-8E3D-D56C564F83AC}"/>
    <cellStyle name="Normal 2 3 2" xfId="76" xr:uid="{C8B25295-B097-46A8-832B-C17686901880}"/>
    <cellStyle name="Normal 2 3 2 2" xfId="281" xr:uid="{B8F620BE-0828-48FE-955D-1B30FBA1EE66}"/>
    <cellStyle name="Normal 2 3 2 2 2" xfId="4657" xr:uid="{CB725E4D-5271-424E-9BF8-ECD0D180CB57}"/>
    <cellStyle name="Normal 2 3 2 3" xfId="4351" xr:uid="{7AE93DE2-90F5-40A1-8DD0-C0089D95C574}"/>
    <cellStyle name="Normal 2 3 2 3 2" xfId="4553" xr:uid="{BF895ED2-1329-4059-A58F-EC612687350A}"/>
    <cellStyle name="Normal 2 3 2 3 3" xfId="4735" xr:uid="{24411019-5A7A-4244-9012-C86EE2D55ED3}"/>
    <cellStyle name="Normal 2 3 2 3 4" xfId="4708" xr:uid="{FE55398C-B7A1-44AF-B21D-5C8B42D64217}"/>
    <cellStyle name="Normal 2 3 3" xfId="77" xr:uid="{01977CC9-18EA-4511-9DC5-30603F4E9198}"/>
    <cellStyle name="Normal 2 3 4" xfId="78" xr:uid="{41F06E7F-94E5-422B-B34E-202B687CDF9B}"/>
    <cellStyle name="Normal 2 3 4 2" xfId="5372" xr:uid="{74E2FE1A-78F5-4B82-BF45-0EA1C863F4E8}"/>
    <cellStyle name="Normal 2 3 5" xfId="185" xr:uid="{1BB04551-0BA4-4C8D-A4AF-39C11575B077}"/>
    <cellStyle name="Normal 2 3 5 2" xfId="4658" xr:uid="{7E824839-53EB-4FB7-A918-D8549DC1CA83}"/>
    <cellStyle name="Normal 2 3 6" xfId="4350" xr:uid="{C7D1A02B-F422-4740-B4A6-D3725BE0B323}"/>
    <cellStyle name="Normal 2 3 6 2" xfId="4552" xr:uid="{9B6EEA29-CB95-437D-9B3F-9FB7A1B37458}"/>
    <cellStyle name="Normal 2 3 6 3" xfId="4734" xr:uid="{B1B3B37D-8465-4B68-8427-13C954AB04DF}"/>
    <cellStyle name="Normal 2 3 6 4" xfId="4709" xr:uid="{4E06DBE8-A52F-4FAB-A73F-5F6E853CBD7E}"/>
    <cellStyle name="Normal 2 3 7" xfId="5318" xr:uid="{B4FE7845-EFAE-4DDF-96E1-E1F3ED126BFB}"/>
    <cellStyle name="Normal 2 4" xfId="79" xr:uid="{6727B872-C484-40CA-86F5-EE34FAA6C4EE}"/>
    <cellStyle name="Normal 2 4 2" xfId="80" xr:uid="{0078BCD1-0F17-48BD-9480-CE47F25CB65C}"/>
    <cellStyle name="Normal 2 4 3" xfId="282" xr:uid="{A01FA01C-A0CE-4446-BD87-4199D157A160}"/>
    <cellStyle name="Normal 2 4 3 2" xfId="4659" xr:uid="{D0D114DA-AE11-4899-B296-602D40FA8B8B}"/>
    <cellStyle name="Normal 2 4 3 3" xfId="4673" xr:uid="{F22A5206-2558-4A00-90F5-B2AC7513DB8D}"/>
    <cellStyle name="Normal 2 4 4" xfId="4554" xr:uid="{A83AE4E1-ECB1-4488-B163-AB8E95370E09}"/>
    <cellStyle name="Normal 2 4 5" xfId="4754" xr:uid="{8ADB5EDB-1D04-43C8-836E-E9E8825529D7}"/>
    <cellStyle name="Normal 2 4 6" xfId="4752" xr:uid="{E6A64E7A-2BD5-46BF-8B20-80A365441E48}"/>
    <cellStyle name="Normal 2 5" xfId="184" xr:uid="{EBFD174E-7921-4698-A6C7-C3EEFEE6D402}"/>
    <cellStyle name="Normal 2 5 2" xfId="284" xr:uid="{428759E1-3935-4526-91A0-BE4DECDE9628}"/>
    <cellStyle name="Normal 2 5 2 2" xfId="2505" xr:uid="{DE4CA027-E001-4C9F-ADCA-805643F2DDAB}"/>
    <cellStyle name="Normal 2 5 3" xfId="283" xr:uid="{0E68E5F5-81BA-4B78-A3D0-D920C3F8473C}"/>
    <cellStyle name="Normal 2 5 3 2" xfId="4586" xr:uid="{ECC7D417-DA48-4721-9B14-8160FF49FBD4}"/>
    <cellStyle name="Normal 2 5 3 3" xfId="4746" xr:uid="{CB945A8C-9FE5-420F-BE4F-9EBB5745C492}"/>
    <cellStyle name="Normal 2 5 3 4" xfId="5302" xr:uid="{C042D65C-38A1-4D89-A812-D9ED69B52DF9}"/>
    <cellStyle name="Normal 2 5 3 4 2" xfId="5348" xr:uid="{75B1B9D0-0016-4EE3-9E81-57B955E83F49}"/>
    <cellStyle name="Normal 2 5 4" xfId="4660" xr:uid="{086FDA2A-2CE0-4008-A508-62C84728202C}"/>
    <cellStyle name="Normal 2 5 5" xfId="4615" xr:uid="{99EE309B-5CF8-46C3-9523-D3767740F934}"/>
    <cellStyle name="Normal 2 5 6" xfId="4614" xr:uid="{2644FB4B-6C4C-4A49-8192-813888CC4B6E}"/>
    <cellStyle name="Normal 2 5 7" xfId="4749" xr:uid="{D75607D1-42CB-4B1D-B130-BC4AD784C4CB}"/>
    <cellStyle name="Normal 2 5 8" xfId="4719" xr:uid="{FB6EA622-7AD8-42E7-8677-7457D45C18D0}"/>
    <cellStyle name="Normal 2 6" xfId="285" xr:uid="{0BD53A29-62B2-47CC-85C8-D3A46F0C0D8B}"/>
    <cellStyle name="Normal 2 6 2" xfId="286" xr:uid="{A6403E31-FA1E-4BBF-9774-AE8329834028}"/>
    <cellStyle name="Normal 2 6 3" xfId="452" xr:uid="{70980A0F-0F7F-4E18-8B3F-EF8BF74839AD}"/>
    <cellStyle name="Normal 2 6 3 2" xfId="5335" xr:uid="{4330DF34-4358-4BF2-9292-B6C0793F9D2B}"/>
    <cellStyle name="Normal 2 6 4" xfId="4661" xr:uid="{613C6B62-BB9D-40F2-9C94-D91D1ABE2D02}"/>
    <cellStyle name="Normal 2 6 5" xfId="4612" xr:uid="{5EC4C193-AF73-4B54-83FB-666AE3B88E91}"/>
    <cellStyle name="Normal 2 6 5 2" xfId="4710" xr:uid="{8EF89B30-B52A-41EE-B113-10A7DE8C251D}"/>
    <cellStyle name="Normal 2 6 6" xfId="4598" xr:uid="{E1D25EC1-A36C-4F40-9883-D73E3F18B945}"/>
    <cellStyle name="Normal 2 6 7" xfId="5322" xr:uid="{340B7522-F193-4035-97FC-52F6F53FC980}"/>
    <cellStyle name="Normal 2 6 8" xfId="5331" xr:uid="{142A5C2B-9666-4B23-AED7-18BA0BAAD9E8}"/>
    <cellStyle name="Normal 2 7" xfId="287" xr:uid="{988351F2-9542-461C-8AA2-A8AC19C61CD8}"/>
    <cellStyle name="Normal 2 7 2" xfId="4456" xr:uid="{DCBE7248-13CE-4D55-94BA-7D051329864A}"/>
    <cellStyle name="Normal 2 7 3" xfId="4662" xr:uid="{CC44D552-0664-4329-8555-1F3747C3EE3B}"/>
    <cellStyle name="Normal 2 7 4" xfId="5303" xr:uid="{6D7DB7D3-2CD4-4CE4-AE04-AD6E63B71ADC}"/>
    <cellStyle name="Normal 2 8" xfId="4508" xr:uid="{09CF650A-33B4-400A-9BDA-AA3BC2275E06}"/>
    <cellStyle name="Normal 2 9" xfId="4653" xr:uid="{D41342B3-FB3C-49E0-9199-97D4BF6FA496}"/>
    <cellStyle name="Normal 20" xfId="434" xr:uid="{10E78B7B-C198-492E-9F1F-55F9A08A740C}"/>
    <cellStyle name="Normal 20 2" xfId="435" xr:uid="{43D5B9A7-AD11-4D9C-B440-737897599171}"/>
    <cellStyle name="Normal 20 2 2" xfId="436" xr:uid="{5AEAB84A-568D-4674-92AE-48C353DC087A}"/>
    <cellStyle name="Normal 20 2 2 2" xfId="4425" xr:uid="{754B256E-94DE-497E-8940-483F63C479E6}"/>
    <cellStyle name="Normal 20 2 2 3" xfId="4417" xr:uid="{D58B3AD9-434C-4ED4-8B33-EA751CA4A198}"/>
    <cellStyle name="Normal 20 2 2 4" xfId="4582" xr:uid="{C7DBEE31-DD95-417F-857B-5CB087EB27C9}"/>
    <cellStyle name="Normal 20 2 2 5" xfId="4744" xr:uid="{D338E6E4-95B7-44FE-8650-09026135C5BF}"/>
    <cellStyle name="Normal 20 2 3" xfId="4420" xr:uid="{B48CF403-FCEE-4883-A4AB-38B82AF6B180}"/>
    <cellStyle name="Normal 20 2 4" xfId="4416" xr:uid="{67782DAB-1796-469C-85E8-E774873BBAE9}"/>
    <cellStyle name="Normal 20 2 5" xfId="4581" xr:uid="{DAD8B55F-7E48-482C-AF4D-C4E36E2487C4}"/>
    <cellStyle name="Normal 20 2 6" xfId="4743" xr:uid="{E39C7B8B-BBA0-4889-8473-6DFA9C7B520C}"/>
    <cellStyle name="Normal 20 3" xfId="1167" xr:uid="{DBEF88CA-4082-44F0-9589-4176A605D619}"/>
    <cellStyle name="Normal 20 3 2" xfId="4457" xr:uid="{2F71EB36-BC53-4E55-8911-F59BAEC5ABEE}"/>
    <cellStyle name="Normal 20 4" xfId="4352" xr:uid="{021B8129-B06B-456F-9F6F-E486A2AAAE16}"/>
    <cellStyle name="Normal 20 4 2" xfId="4555" xr:uid="{4B625E73-BA0D-4D37-988E-C420D3E167AE}"/>
    <cellStyle name="Normal 20 4 3" xfId="4736" xr:uid="{8787036D-1099-4DDF-8CA9-67926F40F48C}"/>
    <cellStyle name="Normal 20 4 4" xfId="4711" xr:uid="{E60010F4-C320-498B-9A8B-BFC356B7202F}"/>
    <cellStyle name="Normal 20 5" xfId="4433" xr:uid="{818E7E61-4054-4590-8591-02156ADAC9BD}"/>
    <cellStyle name="Normal 20 5 2" xfId="5328" xr:uid="{551630E3-6686-435E-8E7C-A7245124CBAF}"/>
    <cellStyle name="Normal 20 6" xfId="4587" xr:uid="{FAF39EA3-DA0B-4703-B584-C534975EA036}"/>
    <cellStyle name="Normal 20 7" xfId="4696" xr:uid="{01DC3217-B12E-4947-B4C5-F7310AA4B897}"/>
    <cellStyle name="Normal 20 8" xfId="4717" xr:uid="{24E62600-6E1B-4107-96F7-E7B8825BE3C2}"/>
    <cellStyle name="Normal 20 9" xfId="4716" xr:uid="{C6FEC245-F5B1-46E7-AB1A-3F99BB918AA7}"/>
    <cellStyle name="Normal 21" xfId="437" xr:uid="{D4538E43-ADC3-429E-8F15-F0426923B343}"/>
    <cellStyle name="Normal 21 2" xfId="438" xr:uid="{05CF9E44-B2E4-4982-A2B8-66B3DDA12823}"/>
    <cellStyle name="Normal 21 2 2" xfId="439" xr:uid="{1FC7031F-4588-4F12-8562-E2B0E12F90C6}"/>
    <cellStyle name="Normal 21 3" xfId="4353" xr:uid="{9B325FBC-09C3-470F-B18E-302B5C393AE7}"/>
    <cellStyle name="Normal 21 3 2" xfId="4459" xr:uid="{A08C8F04-2C77-487A-BEB3-26D973C5444F}"/>
    <cellStyle name="Normal 21 3 2 2" xfId="5359" xr:uid="{24AF1A56-9E6E-496E-8819-93533EDAFAAC}"/>
    <cellStyle name="Normal 21 3 3" xfId="4458" xr:uid="{AE428E18-154B-422C-8489-FE76D08DEF1D}"/>
    <cellStyle name="Normal 21 4" xfId="4570" xr:uid="{A95BFCF8-B9FE-4BE5-AAD9-FC3A356A6AFF}"/>
    <cellStyle name="Normal 21 4 2" xfId="5360" xr:uid="{23EB34FF-2EAF-4B9E-98AE-C0668D33BFCE}"/>
    <cellStyle name="Normal 21 5" xfId="4737" xr:uid="{453F7C6B-41E5-40A5-BD6C-3771F285196F}"/>
    <cellStyle name="Normal 22" xfId="440" xr:uid="{DD890211-2882-4BF2-BAE2-D18EAD09F5B0}"/>
    <cellStyle name="Normal 22 2" xfId="441" xr:uid="{80387A52-0569-456C-B0A1-4091BA4B3B85}"/>
    <cellStyle name="Normal 22 3" xfId="4310" xr:uid="{9B044252-214E-4866-BEA1-83D185FC78AB}"/>
    <cellStyle name="Normal 22 3 2" xfId="4354" xr:uid="{CFD3100E-ED64-4861-AD35-F512BA7353DD}"/>
    <cellStyle name="Normal 22 3 2 2" xfId="4461" xr:uid="{DCF703FA-814E-4B3A-A431-167B50404EB9}"/>
    <cellStyle name="Normal 22 3 3" xfId="4460" xr:uid="{7468E605-034C-48FF-BDB0-EEF0E3EAD0A5}"/>
    <cellStyle name="Normal 22 3 4" xfId="4691" xr:uid="{39E7FFF2-9772-4734-BB84-5A7E8D75F2B2}"/>
    <cellStyle name="Normal 22 4" xfId="4313" xr:uid="{7019CE8E-CD64-4C21-96A0-3EA53F259D94}"/>
    <cellStyle name="Normal 22 4 10" xfId="5357" xr:uid="{C6E2677A-C247-47EB-83BC-5D1A84ADCE72}"/>
    <cellStyle name="Normal 22 4 2" xfId="4431" xr:uid="{40E604F6-A8CD-47B9-9678-A620282F12F9}"/>
    <cellStyle name="Normal 22 4 3" xfId="4571" xr:uid="{2E9EFE5B-9037-463C-BF3E-BE20BE662D54}"/>
    <cellStyle name="Normal 22 4 3 2" xfId="4590" xr:uid="{0648906F-6FBF-46D8-BB3D-723B5FAD87D6}"/>
    <cellStyle name="Normal 22 4 3 3" xfId="4748" xr:uid="{007C73FB-5F45-440F-8497-BF4793874EE9}"/>
    <cellStyle name="Normal 22 4 3 4" xfId="5338" xr:uid="{102B7455-6C76-4540-BAA4-B383933FCDF9}"/>
    <cellStyle name="Normal 22 4 3 5" xfId="5334" xr:uid="{59260C44-80B4-4774-A513-621CAAD28DBC}"/>
    <cellStyle name="Normal 22 4 4" xfId="4692" xr:uid="{6D13E717-D0B5-4987-9CEB-271530CBE7DD}"/>
    <cellStyle name="Normal 22 4 5" xfId="4604" xr:uid="{A5E3209F-6EE8-4FFD-8A25-D505304DD4C3}"/>
    <cellStyle name="Normal 22 4 6" xfId="4595" xr:uid="{AAFAA914-67F7-41FA-8E53-893E50815612}"/>
    <cellStyle name="Normal 22 4 7" xfId="4594" xr:uid="{566CA5E1-DBD7-4694-9BBD-117211C023AA}"/>
    <cellStyle name="Normal 22 4 8" xfId="4593" xr:uid="{7F289FA9-B742-424F-A5F5-7FBE384B55B7}"/>
    <cellStyle name="Normal 22 4 9" xfId="4592" xr:uid="{79E0A541-BE5F-41A0-8626-92505F644FB3}"/>
    <cellStyle name="Normal 22 5" xfId="4738" xr:uid="{77BF0B1E-B7A3-47EF-9ECB-1805051D4924}"/>
    <cellStyle name="Normal 23" xfId="442" xr:uid="{1DEFC3C5-BE47-42D5-BE13-23979E04023B}"/>
    <cellStyle name="Normal 23 2" xfId="2500" xr:uid="{C8C77181-06F6-4750-8607-0FE5F268A91A}"/>
    <cellStyle name="Normal 23 2 2" xfId="4356" xr:uid="{1B2F1A38-9E4D-4AEF-97E8-58F41147EC15}"/>
    <cellStyle name="Normal 23 2 2 2" xfId="4751" xr:uid="{32821ABB-CB31-4D9A-9366-16BB208D4071}"/>
    <cellStyle name="Normal 23 2 2 3" xfId="4693" xr:uid="{4BB0B58C-7605-4C2A-B580-7097D2561542}"/>
    <cellStyle name="Normal 23 2 2 4" xfId="4663" xr:uid="{E134551B-E7F9-43EB-B1BE-52EF7A164C74}"/>
    <cellStyle name="Normal 23 2 3" xfId="4605" xr:uid="{61109DA9-3021-40B6-87F9-59C793C8F87A}"/>
    <cellStyle name="Normal 23 2 4" xfId="4712" xr:uid="{5ED4EF25-041C-41E2-9EA6-FADF2D82AB26}"/>
    <cellStyle name="Normal 23 2 5" xfId="5368" xr:uid="{DDA247C0-7638-40D2-A975-F21EF3D7D8BA}"/>
    <cellStyle name="Normal 23 3" xfId="4426" xr:uid="{7F0C72AF-8070-4F62-8DB9-FC5FAAC2007E}"/>
    <cellStyle name="Normal 23 4" xfId="4355" xr:uid="{E46CB65B-5678-4531-AAFA-E6ED49AD29CD}"/>
    <cellStyle name="Normal 23 5" xfId="4572" xr:uid="{C3000EA5-F7C4-439E-B888-8AB572A058F4}"/>
    <cellStyle name="Normal 23 6" xfId="4739" xr:uid="{C378AA02-C39B-452B-956B-FC39A856026B}"/>
    <cellStyle name="Normal 23 7" xfId="5367" xr:uid="{AD576B92-55C0-46EC-B094-F88A4C53C5B4}"/>
    <cellStyle name="Normal 24" xfId="443" xr:uid="{FF55999D-55A7-4189-8CFF-2B46A1BA1E13}"/>
    <cellStyle name="Normal 24 2" xfId="444" xr:uid="{06990067-BEC4-4357-9171-13166062CCC4}"/>
    <cellStyle name="Normal 24 2 2" xfId="4428" xr:uid="{8C628633-21C1-46CB-877D-C56C4055B205}"/>
    <cellStyle name="Normal 24 2 3" xfId="4358" xr:uid="{93BFBC9D-C7F5-4D37-BAFF-6F0AE081142B}"/>
    <cellStyle name="Normal 24 2 4" xfId="4574" xr:uid="{722C4586-4668-4A91-A433-FBF0577AC325}"/>
    <cellStyle name="Normal 24 2 5" xfId="4741" xr:uid="{FCF6BA80-E20D-455D-8B57-C29977979549}"/>
    <cellStyle name="Normal 24 3" xfId="4427" xr:uid="{1ABE83EA-DD01-4008-A5C4-BEC650C27A3B}"/>
    <cellStyle name="Normal 24 4" xfId="4357" xr:uid="{70D852BF-98AB-47C7-B77C-BEBCE4658599}"/>
    <cellStyle name="Normal 24 5" xfId="4573" xr:uid="{D1D219EE-47BB-4B44-8719-15C5F9C469AB}"/>
    <cellStyle name="Normal 24 6" xfId="4740" xr:uid="{13C7310D-7CB7-4DEA-ACAE-C5B6E1BC0E24}"/>
    <cellStyle name="Normal 25" xfId="451" xr:uid="{1B90445E-55C6-468C-883D-DBC917295117}"/>
    <cellStyle name="Normal 25 2" xfId="4360" xr:uid="{A1AFF211-63B3-4110-B65A-BD3FC3D0F1C5}"/>
    <cellStyle name="Normal 25 2 2" xfId="5337" xr:uid="{B91C900B-93D7-43F5-A22D-D9F6DC535317}"/>
    <cellStyle name="Normal 25 3" xfId="4429" xr:uid="{1E11560E-DDA5-4C47-B0BD-8CEF2F299A14}"/>
    <cellStyle name="Normal 25 4" xfId="4359" xr:uid="{B6AF515F-62CC-4AF5-B476-91FD2A915AEE}"/>
    <cellStyle name="Normal 25 5" xfId="4575" xr:uid="{0FA0D6C6-EA53-445C-BD23-09BA3393306C}"/>
    <cellStyle name="Normal 25 5 2" xfId="5365" xr:uid="{0AA2D40D-D139-4C93-826D-5F34F5365621}"/>
    <cellStyle name="Normal 26" xfId="2498" xr:uid="{05383EF2-66EF-4540-843D-5EE0C15560C3}"/>
    <cellStyle name="Normal 26 2" xfId="2499" xr:uid="{1A99BCA9-073A-40BD-A518-79F68A3A0306}"/>
    <cellStyle name="Normal 26 2 2" xfId="4362" xr:uid="{9884B818-5573-4B87-9062-A90CB8194779}"/>
    <cellStyle name="Normal 26 3" xfId="4361" xr:uid="{F622D41D-C818-4FF5-9401-A55A6199089D}"/>
    <cellStyle name="Normal 26 3 2" xfId="4436" xr:uid="{42FEEF14-0ED2-43B0-B425-58004D328B36}"/>
    <cellStyle name="Normal 27" xfId="2507" xr:uid="{B6350165-34F1-42C4-B18A-8590285BC78E}"/>
    <cellStyle name="Normal 27 2" xfId="4364" xr:uid="{F4D7E1C6-7231-4FE6-8EA8-E693990933E7}"/>
    <cellStyle name="Normal 27 3" xfId="4363" xr:uid="{D26464AE-9252-4504-A3EA-A27D3B65D738}"/>
    <cellStyle name="Normal 27 4" xfId="4599" xr:uid="{F116858E-4E94-464A-A1BD-2DA39F8EB23B}"/>
    <cellStyle name="Normal 27 5" xfId="5320" xr:uid="{6E2BE49A-4390-4927-9619-26C26CCB9566}"/>
    <cellStyle name="Normal 27 6" xfId="4589" xr:uid="{BEAD370F-99B1-48F5-8220-0F5A162ED428}"/>
    <cellStyle name="Normal 27 7" xfId="5332" xr:uid="{F8D34788-5532-4D5E-A2E3-F1955EF8135E}"/>
    <cellStyle name="Normal 28" xfId="4365" xr:uid="{5FFB9623-4839-4E4B-85BC-42A94D284011}"/>
    <cellStyle name="Normal 28 2" xfId="4366" xr:uid="{90F630E7-06C1-4868-8313-63181830F6B2}"/>
    <cellStyle name="Normal 28 3" xfId="4367" xr:uid="{7AF43B58-50D6-4FD2-9E66-51053A70B84E}"/>
    <cellStyle name="Normal 29" xfId="4368" xr:uid="{F7BC4FE0-CEBF-4F04-B3E8-D4DCB7594518}"/>
    <cellStyle name="Normal 29 2" xfId="4369" xr:uid="{FB1F3C12-3CAF-4E84-9EAF-D1E885E90979}"/>
    <cellStyle name="Normal 3" xfId="2" xr:uid="{665067A7-73F8-4B7E-BFD2-7BB3B9468366}"/>
    <cellStyle name="Normal 3 2" xfId="81" xr:uid="{0E14DC72-6FE3-469F-81E3-375229231A71}"/>
    <cellStyle name="Normal 3 2 2" xfId="82" xr:uid="{0A59AB15-5551-4524-9482-02F16CC1FFF2}"/>
    <cellStyle name="Normal 3 2 2 2" xfId="288" xr:uid="{3E294073-F1FC-46BD-B9FA-3353E5AC0002}"/>
    <cellStyle name="Normal 3 2 2 2 2" xfId="4665" xr:uid="{0398091D-7B3F-4CAF-B668-124C521E644A}"/>
    <cellStyle name="Normal 3 2 2 3" xfId="4556" xr:uid="{0840C424-11E0-4F2B-B2DD-509AD779CFAB}"/>
    <cellStyle name="Normal 3 2 3" xfId="83" xr:uid="{6B3677BD-B564-4E0B-AA09-503AE2DB7A5C}"/>
    <cellStyle name="Normal 3 2 3 2" xfId="5373" xr:uid="{445E2979-633D-4D20-B125-CECD4A8B2196}"/>
    <cellStyle name="Normal 3 2 4" xfId="289" xr:uid="{FF4D695F-52F6-497F-AA9E-EE18F4C0AB99}"/>
    <cellStyle name="Normal 3 2 4 2" xfId="4666" xr:uid="{611C7F7A-DC1A-4C9E-B08B-5CC554A7D951}"/>
    <cellStyle name="Normal 3 2 5" xfId="2506" xr:uid="{D2C37F5C-1FD0-4774-8137-A62CE46948AA}"/>
    <cellStyle name="Normal 3 2 5 2" xfId="4509" xr:uid="{97002336-8597-4A57-9B0B-341C6766E9C6}"/>
    <cellStyle name="Normal 3 2 5 3" xfId="5304" xr:uid="{EAFB6177-CE5F-4653-A16C-2CFF4117D3E9}"/>
    <cellStyle name="Normal 3 3" xfId="84" xr:uid="{8766ADFA-DEB0-4F26-9128-4E22757BBBB0}"/>
    <cellStyle name="Normal 3 3 2" xfId="290" xr:uid="{39896137-38FC-4C06-AC7D-BFC429EF265D}"/>
    <cellStyle name="Normal 3 3 2 2" xfId="4667" xr:uid="{15895A1D-B9B8-49BF-91EC-C353CD43DDD7}"/>
    <cellStyle name="Normal 3 3 3" xfId="4557" xr:uid="{DDE5CB72-E93F-4E4A-8DCE-1FC8321F5F5E}"/>
    <cellStyle name="Normal 3 4" xfId="85" xr:uid="{81034D65-DA43-4505-826F-1EC11DE3BE18}"/>
    <cellStyle name="Normal 3 4 2" xfId="2502" xr:uid="{42A89C2D-5762-4C8A-AC99-6B08CD2E3A8E}"/>
    <cellStyle name="Normal 3 4 2 2" xfId="4668" xr:uid="{702FFF49-9DBE-459A-938E-4A164EB8B420}"/>
    <cellStyle name="Normal 3 4 2 3" xfId="5366" xr:uid="{50C3A19B-DC2C-41AA-898B-65B14D529D71}"/>
    <cellStyle name="Normal 3 4 3" xfId="5341" xr:uid="{533474A5-4730-4279-9E63-D38C5A524E10}"/>
    <cellStyle name="Normal 3 5" xfId="2501" xr:uid="{3B7A8AF9-1EBE-4F68-824B-378BD99AA382}"/>
    <cellStyle name="Normal 3 5 2" xfId="4669" xr:uid="{A4EA4CB8-C311-4F79-A642-261E19369A19}"/>
    <cellStyle name="Normal 3 5 3" xfId="4745" xr:uid="{5B684E3E-F1DC-4222-A158-4941321CEC89}"/>
    <cellStyle name="Normal 3 5 4" xfId="4713" xr:uid="{E810CD4B-4A6D-4815-90C0-ABC9161F3463}"/>
    <cellStyle name="Normal 3 6" xfId="4664" xr:uid="{DE0A8B10-513B-4E90-889F-0DF9AF2D2234}"/>
    <cellStyle name="Normal 3 6 2" xfId="5336" xr:uid="{1787C643-8EA5-4155-A4DD-7C4387C8B724}"/>
    <cellStyle name="Normal 3 6 2 2" xfId="5333" xr:uid="{4E0048B8-250B-4A9F-894D-296A7D33811C}"/>
    <cellStyle name="Normal 3 6 3" xfId="5344" xr:uid="{4EC49AFA-2DEE-4162-8584-6B7187B17FA4}"/>
    <cellStyle name="Normal 30" xfId="4370" xr:uid="{06F170C7-B9A2-435A-9FB6-3D81A1318243}"/>
    <cellStyle name="Normal 30 2" xfId="4371" xr:uid="{6B067581-2210-453A-9C6C-DE2E5D1A00DB}"/>
    <cellStyle name="Normal 31" xfId="4372" xr:uid="{88F2B222-DCF4-4931-B75C-9F9568E90D8E}"/>
    <cellStyle name="Normal 31 2" xfId="4373" xr:uid="{6DE0EA8F-8356-4A91-93EA-015702795665}"/>
    <cellStyle name="Normal 32" xfId="4374" xr:uid="{92F68B1B-A127-4248-9703-4A7BA282A238}"/>
    <cellStyle name="Normal 33" xfId="4375" xr:uid="{B0EECCF6-0B55-457C-BC08-49CC7B6EE7C9}"/>
    <cellStyle name="Normal 33 2" xfId="4376" xr:uid="{D814DB68-27A0-42A5-8FBA-75339770E4E7}"/>
    <cellStyle name="Normal 34" xfId="4377" xr:uid="{FD11A0D5-476D-4029-B408-7BB8D4A3CBE8}"/>
    <cellStyle name="Normal 34 2" xfId="4378" xr:uid="{0CCE83E4-4B8B-4ACE-BEAD-413B6A466874}"/>
    <cellStyle name="Normal 35" xfId="4379" xr:uid="{FB34B468-A480-4B01-83DD-9694B28A1F1C}"/>
    <cellStyle name="Normal 35 2" xfId="4380" xr:uid="{A8CBC05C-D2F6-4906-906E-A6D35C94772D}"/>
    <cellStyle name="Normal 36" xfId="4381" xr:uid="{DA7D7C11-4B69-46DA-8F94-38FA6A2F6DD9}"/>
    <cellStyle name="Normal 36 2" xfId="4382" xr:uid="{4106B950-97BF-4BA8-A5EF-B6B4A77C0ABA}"/>
    <cellStyle name="Normal 37" xfId="4383" xr:uid="{9493FE5A-0D08-48FE-A3CB-C3E30630DB64}"/>
    <cellStyle name="Normal 37 2" xfId="4384" xr:uid="{E164A6DC-51FC-46E0-BB3B-E14BF70ED258}"/>
    <cellStyle name="Normal 38" xfId="4385" xr:uid="{4F3A2569-4D9B-4B23-BB94-759416CEC9CB}"/>
    <cellStyle name="Normal 38 2" xfId="4386" xr:uid="{E12EB88B-F560-478C-9CE3-2EBCAE908938}"/>
    <cellStyle name="Normal 39" xfId="4387" xr:uid="{99D2C7ED-32EB-4EBD-AA80-5CF41212012F}"/>
    <cellStyle name="Normal 39 2" xfId="4388" xr:uid="{AF076D85-062E-4A4D-9279-3202AA16F807}"/>
    <cellStyle name="Normal 39 2 2" xfId="4389" xr:uid="{DC682CC0-C2B2-450C-969A-74A6697E688B}"/>
    <cellStyle name="Normal 39 3" xfId="4390" xr:uid="{99162A95-A668-4BA0-9AFB-695BB0F745E2}"/>
    <cellStyle name="Normal 4" xfId="86" xr:uid="{A2C3C620-26CD-49AC-B881-38EEA7CE7A2D}"/>
    <cellStyle name="Normal 4 2" xfId="87" xr:uid="{3ED9D342-55B9-4851-9C65-0AAFF4248066}"/>
    <cellStyle name="Normal 4 2 2" xfId="88" xr:uid="{19107AAF-D1AC-4DD0-BB9B-0A481EF82291}"/>
    <cellStyle name="Normal 4 2 2 2" xfId="445" xr:uid="{6FAE222E-B9D5-477C-ACA7-FBE87CE9BAEA}"/>
    <cellStyle name="Normal 4 2 2 3" xfId="2807" xr:uid="{A5944880-3030-473A-94B5-21D228EAEFB0}"/>
    <cellStyle name="Normal 4 2 2 4" xfId="2808" xr:uid="{5B6990B1-63EF-4C02-83B3-1227B9966010}"/>
    <cellStyle name="Normal 4 2 2 4 2" xfId="2809" xr:uid="{ADCCBB5A-8056-4107-8A3B-E7316F79A95A}"/>
    <cellStyle name="Normal 4 2 2 4 3" xfId="2810" xr:uid="{12098774-CE48-4517-A80F-4FAE47E70CD1}"/>
    <cellStyle name="Normal 4 2 2 4 3 2" xfId="2811" xr:uid="{2EE5AFF1-A002-4705-9B9E-C36A06B02489}"/>
    <cellStyle name="Normal 4 2 2 4 3 3" xfId="4312" xr:uid="{B31AA2C8-B2FF-4D2A-9941-7628AC248DF0}"/>
    <cellStyle name="Normal 4 2 3" xfId="2493" xr:uid="{FDE0D711-ADFB-470B-831F-44D0F1B0E6C0}"/>
    <cellStyle name="Normal 4 2 3 2" xfId="2504" xr:uid="{43994D8F-215A-462A-A639-0448561DE3B9}"/>
    <cellStyle name="Normal 4 2 3 2 2" xfId="4462" xr:uid="{F8445D80-B452-44C7-8FB7-9ADA1C1D2885}"/>
    <cellStyle name="Normal 4 2 3 2 3" xfId="5347" xr:uid="{9C2F2CA3-4ACA-47FE-B701-A9B8D7D9B740}"/>
    <cellStyle name="Normal 4 2 3 3" xfId="4463" xr:uid="{E4AB88F2-06BC-4C7C-9237-C888941FC786}"/>
    <cellStyle name="Normal 4 2 3 3 2" xfId="4464" xr:uid="{121D8C3E-C054-4FD2-8B3A-4BB55ADEA09F}"/>
    <cellStyle name="Normal 4 2 3 4" xfId="4465" xr:uid="{D9F4F513-829E-4E33-9A0A-A3E2FD33E377}"/>
    <cellStyle name="Normal 4 2 3 5" xfId="4466" xr:uid="{EA7045A9-7736-4523-9E74-F63F3B7FF502}"/>
    <cellStyle name="Normal 4 2 4" xfId="2494" xr:uid="{CAC240A5-4451-4A72-891C-7EE1EDFCE751}"/>
    <cellStyle name="Normal 4 2 4 2" xfId="4392" xr:uid="{D4D2C706-D47A-4122-816E-E75578C91117}"/>
    <cellStyle name="Normal 4 2 4 2 2" xfId="4467" xr:uid="{767F2ABC-3303-41A9-8BD7-2D22DFC24B9D}"/>
    <cellStyle name="Normal 4 2 4 2 3" xfId="4694" xr:uid="{34898219-34CD-4BAA-9FB1-F4863DAEDFE6}"/>
    <cellStyle name="Normal 4 2 4 2 4" xfId="4613" xr:uid="{676A11C3-B8D6-42E7-8E89-6C17695B702D}"/>
    <cellStyle name="Normal 4 2 4 3" xfId="4576" xr:uid="{8A05A5BB-D413-40FA-A422-F263A81E05E3}"/>
    <cellStyle name="Normal 4 2 4 4" xfId="4714" xr:uid="{69F72E50-7B0E-4D1D-9238-BB5AA19A8516}"/>
    <cellStyle name="Normal 4 2 5" xfId="1168" xr:uid="{C0271928-0574-4854-814D-1014B989B562}"/>
    <cellStyle name="Normal 4 2 6" xfId="4558" xr:uid="{7C4E1D3E-A55C-4A96-B8AA-8B1AC6E67F4A}"/>
    <cellStyle name="Normal 4 2 7" xfId="5351" xr:uid="{5E671F60-7FA1-4914-8EDE-C9EDB6340578}"/>
    <cellStyle name="Normal 4 3" xfId="528" xr:uid="{AA4D8540-F3A8-4B7C-BCF0-465EDCD3C288}"/>
    <cellStyle name="Normal 4 3 2" xfId="1170" xr:uid="{39CDD760-E323-4411-95DA-EAF844E8FD53}"/>
    <cellStyle name="Normal 4 3 2 2" xfId="1171" xr:uid="{4AAFEEA5-027F-44CD-8C7D-020E6D14E194}"/>
    <cellStyle name="Normal 4 3 2 3" xfId="1172" xr:uid="{7F7DA4C0-6E54-4ADF-AAE8-0136407E1874}"/>
    <cellStyle name="Normal 4 3 3" xfId="1169" xr:uid="{E9F40E48-4800-4C7B-B1EA-828E4F466297}"/>
    <cellStyle name="Normal 4 3 3 2" xfId="4434" xr:uid="{DBD3AC4F-5AD0-4C2D-9D28-90570E1859BC}"/>
    <cellStyle name="Normal 4 3 4" xfId="2812" xr:uid="{5F0D7407-0FF2-46F8-9F44-F401130500DF}"/>
    <cellStyle name="Normal 4 3 4 2" xfId="5363" xr:uid="{723B4FE1-53C0-4155-9F30-39EA996768C5}"/>
    <cellStyle name="Normal 4 3 5" xfId="2813" xr:uid="{F1A68C5A-D521-4C21-984C-7D619E5067B5}"/>
    <cellStyle name="Normal 4 3 5 2" xfId="2814" xr:uid="{5E501564-E49C-4DF6-8CC8-A92227C052BE}"/>
    <cellStyle name="Normal 4 3 5 3" xfId="2815" xr:uid="{BF8F7C6A-D94A-48E7-9ACF-E526FA134959}"/>
    <cellStyle name="Normal 4 3 5 3 2" xfId="2816" xr:uid="{715DEEDF-A065-45A4-AD84-EF52BEC96019}"/>
    <cellStyle name="Normal 4 3 5 3 3" xfId="4311" xr:uid="{7E11B83A-D97B-4E8D-9F59-DA851967C121}"/>
    <cellStyle name="Normal 4 3 6" xfId="4314" xr:uid="{2E53E060-C371-43D5-8476-139D62516A41}"/>
    <cellStyle name="Normal 4 3 7" xfId="5346" xr:uid="{59DE6A7B-5607-4F71-9FC4-88D854614FB0}"/>
    <cellStyle name="Normal 4 4" xfId="453" xr:uid="{56F4482F-CEA5-464C-A4A4-AF9ED3438CAC}"/>
    <cellStyle name="Normal 4 4 2" xfId="2495" xr:uid="{6ADF7469-296E-449A-946E-8CAF474114A5}"/>
    <cellStyle name="Normal 4 4 2 2" xfId="5355" xr:uid="{2E178491-F888-469E-82A2-7109B41A58CC}"/>
    <cellStyle name="Normal 4 4 3" xfId="2503" xr:uid="{253FE1F9-9C54-4C6A-86BD-39C309011CB9}"/>
    <cellStyle name="Normal 4 4 3 2" xfId="4317" xr:uid="{01CEEAA9-1E8F-42AE-A5C0-69B37734DDD5}"/>
    <cellStyle name="Normal 4 4 3 3" xfId="4316" xr:uid="{76CAAD59-6345-44D3-AD75-8D5B6B0D55D7}"/>
    <cellStyle name="Normal 4 4 4" xfId="4747" xr:uid="{55F9BAA1-B273-4042-B260-3A1DB23E7808}"/>
    <cellStyle name="Normal 4 4 4 2" xfId="5364" xr:uid="{E84D3D16-28E1-4AEB-956F-B840FCDD831F}"/>
    <cellStyle name="Normal 4 4 5" xfId="5345" xr:uid="{BA33E831-2CFA-44C6-A100-47C7271A73F9}"/>
    <cellStyle name="Normal 4 5" xfId="2496" xr:uid="{66E78E08-4826-4D57-BBCF-4612AF965849}"/>
    <cellStyle name="Normal 4 5 2" xfId="4391" xr:uid="{D892DA5E-9CEC-4D51-9B4F-430C2D905C16}"/>
    <cellStyle name="Normal 4 6" xfId="2497" xr:uid="{D125829F-15B2-4201-93B7-1F688562828E}"/>
    <cellStyle name="Normal 4 7" xfId="900" xr:uid="{4A5C0C62-7CAC-425B-8E74-FF831AC7C3A5}"/>
    <cellStyle name="Normal 4 8" xfId="5350" xr:uid="{C76E0916-6908-4DC8-BB2A-D1E52465DBC8}"/>
    <cellStyle name="Normal 40" xfId="4393" xr:uid="{3732BDAB-AC91-4CBB-8390-B833DF67A222}"/>
    <cellStyle name="Normal 40 2" xfId="4394" xr:uid="{EEBF3723-F7F7-4575-9329-D83A47BD42BE}"/>
    <cellStyle name="Normal 40 2 2" xfId="4395" xr:uid="{12EB2AA6-D51E-4883-BA67-444E4AD48012}"/>
    <cellStyle name="Normal 40 3" xfId="4396" xr:uid="{D0D92D41-EBC0-499F-B596-93B51A31EA6D}"/>
    <cellStyle name="Normal 41" xfId="4397" xr:uid="{C537CEAA-E3E0-4F9E-B5AD-5CEA3F444813}"/>
    <cellStyle name="Normal 41 2" xfId="4398" xr:uid="{F0F4E70A-CE48-4949-85FE-3614633E142B}"/>
    <cellStyle name="Normal 42" xfId="4399" xr:uid="{980D95FE-8C41-4C2C-8CEE-A6D0CBAC1192}"/>
    <cellStyle name="Normal 42 2" xfId="4400" xr:uid="{90EA5E80-E627-4DF9-B7E4-2EC517ADD6A2}"/>
    <cellStyle name="Normal 43" xfId="4401" xr:uid="{3E1D2BE0-1FEB-4252-ABDD-BAD29B4DC4E2}"/>
    <cellStyle name="Normal 43 2" xfId="4402" xr:uid="{2568505E-4CF9-4BAD-BCB7-FD8BE0975E82}"/>
    <cellStyle name="Normal 44" xfId="4412" xr:uid="{425FD859-74FC-4777-81EC-D9713DE194C5}"/>
    <cellStyle name="Normal 44 2" xfId="4413" xr:uid="{F640EC08-9339-4A0C-B156-FF4425B30528}"/>
    <cellStyle name="Normal 45" xfId="4674" xr:uid="{90B0368D-E2CB-43AE-BADC-A95B8A94C3A5}"/>
    <cellStyle name="Normal 45 2" xfId="5324" xr:uid="{4D6F586D-A1A5-4093-8080-F8418B048D1D}"/>
    <cellStyle name="Normal 45 3" xfId="5323" xr:uid="{09DDF4A4-8C85-4750-A9F3-9E0F9747D429}"/>
    <cellStyle name="Normal 5" xfId="89" xr:uid="{0B1E9777-02A4-485E-B104-F0025E36C342}"/>
    <cellStyle name="Normal 5 10" xfId="291" xr:uid="{F2453550-E3AD-4D73-B264-C8D98F8FB90A}"/>
    <cellStyle name="Normal 5 10 2" xfId="529" xr:uid="{B72648B6-E3BB-4A17-A07F-7B51776F8F64}"/>
    <cellStyle name="Normal 5 10 2 2" xfId="1173" xr:uid="{6751598E-20B9-49A7-8437-BEDFB4BB89FA}"/>
    <cellStyle name="Normal 5 10 2 3" xfId="2817" xr:uid="{7AAC77B4-F2AB-454D-9804-9967BBA6591D}"/>
    <cellStyle name="Normal 5 10 2 4" xfId="2818" xr:uid="{37638E19-B022-463F-BB1C-B466FBA0F6F2}"/>
    <cellStyle name="Normal 5 10 3" xfId="1174" xr:uid="{B561AA26-30C4-4873-B035-8D74CE6174DB}"/>
    <cellStyle name="Normal 5 10 3 2" xfId="2819" xr:uid="{BB1E1958-FC93-44F9-8450-4A0BDB18A71C}"/>
    <cellStyle name="Normal 5 10 3 3" xfId="2820" xr:uid="{F10C8B30-12FD-4F83-BCC9-0E516B407307}"/>
    <cellStyle name="Normal 5 10 3 4" xfId="2821" xr:uid="{B619E3A4-D69B-4EAA-9492-B872C62BC8C7}"/>
    <cellStyle name="Normal 5 10 4" xfId="2822" xr:uid="{6CC78983-F0EC-42AD-823A-5C52A9736464}"/>
    <cellStyle name="Normal 5 10 5" xfId="2823" xr:uid="{BEB0E574-2B71-49C1-A9A2-718D86FBD053}"/>
    <cellStyle name="Normal 5 10 6" xfId="2824" xr:uid="{5780E8A9-00CE-48E2-BBEC-05F91C74C805}"/>
    <cellStyle name="Normal 5 11" xfId="292" xr:uid="{B10DF95F-ECDB-43C3-84C5-7401EE33E619}"/>
    <cellStyle name="Normal 5 11 2" xfId="1175" xr:uid="{666414D2-0B4E-450B-B55D-F49FC05DCED1}"/>
    <cellStyle name="Normal 5 11 2 2" xfId="2825" xr:uid="{6397341B-6F3F-4CA7-9AAF-41E1F5BEE639}"/>
    <cellStyle name="Normal 5 11 2 2 2" xfId="4403" xr:uid="{28FEE9E9-6A0D-4139-BAA3-1B1828B00573}"/>
    <cellStyle name="Normal 5 11 2 2 3" xfId="4681" xr:uid="{583CD61E-B9CE-42E4-825E-4822C4524E38}"/>
    <cellStyle name="Normal 5 11 2 3" xfId="2826" xr:uid="{B20190D0-6198-42A9-BBBD-DA6A14399C8D}"/>
    <cellStyle name="Normal 5 11 2 4" xfId="2827" xr:uid="{61D32734-9EC2-4916-9E98-D8B7FEBB7523}"/>
    <cellStyle name="Normal 5 11 3" xfId="2828" xr:uid="{D9497AEE-6DE8-4081-9804-748A090FB0E2}"/>
    <cellStyle name="Normal 5 11 3 2" xfId="5340" xr:uid="{BBC6D6EF-BACC-4C22-BF65-2D1C4EBE566C}"/>
    <cellStyle name="Normal 5 11 4" xfId="2829" xr:uid="{CCFFDD48-B0FC-49C1-B1E6-80D1AF3F3622}"/>
    <cellStyle name="Normal 5 11 4 2" xfId="4577" xr:uid="{B674154E-1404-4130-8E55-8117D44AAEBB}"/>
    <cellStyle name="Normal 5 11 4 3" xfId="4682" xr:uid="{EF3FC5FB-EE69-43A3-81B2-F64F3390C1A5}"/>
    <cellStyle name="Normal 5 11 4 4" xfId="4606" xr:uid="{078CD2B2-06D7-4317-AD07-9CB854A07649}"/>
    <cellStyle name="Normal 5 11 5" xfId="2830" xr:uid="{1BA76371-5CBE-4D50-AFA0-6AFB48309F30}"/>
    <cellStyle name="Normal 5 12" xfId="1176" xr:uid="{29840213-61CB-47CD-88FC-9D6FDA045BC4}"/>
    <cellStyle name="Normal 5 12 2" xfId="2831" xr:uid="{62751C70-B67F-4E42-ACB4-CF715A4A3557}"/>
    <cellStyle name="Normal 5 12 3" xfId="2832" xr:uid="{31154AC7-4CC6-4396-995E-1E40B417582B}"/>
    <cellStyle name="Normal 5 12 4" xfId="2833" xr:uid="{E6742AB7-5091-42E3-A915-46BA78A0F7FC}"/>
    <cellStyle name="Normal 5 13" xfId="901" xr:uid="{62FAE0F0-7874-468A-8F52-35BE70378719}"/>
    <cellStyle name="Normal 5 13 2" xfId="2834" xr:uid="{52E9B1D8-6563-4228-9110-1C7C87380E7C}"/>
    <cellStyle name="Normal 5 13 3" xfId="2835" xr:uid="{C24BFEAE-E617-43D3-B639-2A0BFC080A50}"/>
    <cellStyle name="Normal 5 13 4" xfId="2836" xr:uid="{CF7C2D80-89D3-42F5-A245-F24DA713B124}"/>
    <cellStyle name="Normal 5 14" xfId="2837" xr:uid="{0283C863-F437-4CC6-9F96-AC0BF585449D}"/>
    <cellStyle name="Normal 5 14 2" xfId="2838" xr:uid="{96B75B75-9380-4CA0-AD30-9CC8CCE7EDCE}"/>
    <cellStyle name="Normal 5 15" xfId="2839" xr:uid="{BDC6DDDD-DB54-4EDC-BAF6-EAFB192F4F6A}"/>
    <cellStyle name="Normal 5 16" xfId="2840" xr:uid="{EB575009-C89C-4F03-8A38-F2119B3A0DE1}"/>
    <cellStyle name="Normal 5 17" xfId="2841" xr:uid="{C12A121D-A37F-46CD-8476-4397728F0D06}"/>
    <cellStyle name="Normal 5 18" xfId="5361" xr:uid="{9359F321-5963-47E1-A717-7EA20C9436A0}"/>
    <cellStyle name="Normal 5 2" xfId="90" xr:uid="{71D12F63-BA8F-4578-BC6A-CE25A648B7B7}"/>
    <cellStyle name="Normal 5 2 2" xfId="187" xr:uid="{C3BB11F9-7ABC-4553-8D94-8AC598C51A0E}"/>
    <cellStyle name="Normal 5 2 2 2" xfId="188" xr:uid="{2585D3C7-7CB9-4D6B-8AF4-BE37DA6AF24C}"/>
    <cellStyle name="Normal 5 2 2 2 2" xfId="189" xr:uid="{EB455C25-D206-4582-8DEE-20C2E2F59CF4}"/>
    <cellStyle name="Normal 5 2 2 2 2 2" xfId="190" xr:uid="{79A66ED8-80DC-44C4-8AB8-15848B9C44D2}"/>
    <cellStyle name="Normal 5 2 2 2 3" xfId="191" xr:uid="{5843EB9F-1A73-4EEA-9100-907344482ABA}"/>
    <cellStyle name="Normal 5 2 2 2 4" xfId="4670" xr:uid="{021A1FAD-2CA8-4D73-B002-3B5EE1B6FCC4}"/>
    <cellStyle name="Normal 5 2 2 2 5" xfId="5300" xr:uid="{4AAB4A10-560B-45F2-AFDD-985B5B1E41F3}"/>
    <cellStyle name="Normal 5 2 2 3" xfId="192" xr:uid="{3638E833-0529-4A0B-84DF-38E52DC3930F}"/>
    <cellStyle name="Normal 5 2 2 3 2" xfId="193" xr:uid="{68FD374B-B904-4656-B164-D01C92EED74E}"/>
    <cellStyle name="Normal 5 2 2 4" xfId="194" xr:uid="{1FCDAAD5-6D0C-462A-BF6E-19EDBFBD1DE3}"/>
    <cellStyle name="Normal 5 2 2 5" xfId="293" xr:uid="{ED2F4DA6-2C8C-4E43-BD4C-B7CC24AEE522}"/>
    <cellStyle name="Normal 5 2 2 6" xfId="4596" xr:uid="{08F87EBE-E839-42B4-B244-2448A98C54E5}"/>
    <cellStyle name="Normal 5 2 2 7" xfId="5329" xr:uid="{87A75D52-BCE7-4C14-AD24-8972C980694E}"/>
    <cellStyle name="Normal 5 2 3" xfId="195" xr:uid="{3EB7D5B3-574C-4C27-AEA2-6932C4C065F6}"/>
    <cellStyle name="Normal 5 2 3 2" xfId="196" xr:uid="{35A5717A-580F-4281-8434-2C49AEE0EE6F}"/>
    <cellStyle name="Normal 5 2 3 2 2" xfId="197" xr:uid="{0967C73E-2D72-47D7-8385-30B07875CE46}"/>
    <cellStyle name="Normal 5 2 3 2 3" xfId="4559" xr:uid="{BCF3A474-6FD7-4932-B382-08DC374A5E9A}"/>
    <cellStyle name="Normal 5 2 3 2 4" xfId="5301" xr:uid="{79C42476-DB02-4C8E-AAE0-BBDC3A063FD4}"/>
    <cellStyle name="Normal 5 2 3 3" xfId="198" xr:uid="{5B093C0B-DCCF-4DE8-8A44-0DDD70667E13}"/>
    <cellStyle name="Normal 5 2 3 3 2" xfId="4742" xr:uid="{03E8F5A0-DAFB-42D3-9E7A-548086C60A22}"/>
    <cellStyle name="Normal 5 2 3 4" xfId="4404" xr:uid="{147CE6EB-6D5B-4E51-A1EE-51B1B28D72B4}"/>
    <cellStyle name="Normal 5 2 3 4 2" xfId="4715" xr:uid="{0F13E109-5F0B-4E7D-BE6A-B34962B524A5}"/>
    <cellStyle name="Normal 5 2 3 5" xfId="4597" xr:uid="{0109D5C8-FEC4-4728-AAA0-3752BCC5963E}"/>
    <cellStyle name="Normal 5 2 3 6" xfId="5321" xr:uid="{98B8CA5C-81D6-4BC1-9DB8-21239787FEB3}"/>
    <cellStyle name="Normal 5 2 3 7" xfId="5330" xr:uid="{969F04C8-8F2B-4283-A4D4-9B27A52B98C6}"/>
    <cellStyle name="Normal 5 2 4" xfId="199" xr:uid="{B83819B8-6DF0-4DE7-857D-E4670123126B}"/>
    <cellStyle name="Normal 5 2 4 2" xfId="200" xr:uid="{F74EE4B9-4A6F-4874-8533-99F0C4AF1765}"/>
    <cellStyle name="Normal 5 2 5" xfId="201" xr:uid="{48A0B6FC-55FB-479F-8D05-F5F759B00232}"/>
    <cellStyle name="Normal 5 2 6" xfId="186" xr:uid="{5E12F267-6D07-435C-97C3-73732BB47018}"/>
    <cellStyle name="Normal 5 3" xfId="91" xr:uid="{195F43EC-ED9C-4AA0-A692-E0F6B6333615}"/>
    <cellStyle name="Normal 5 3 2" xfId="4406" xr:uid="{4D21F5E0-5C84-4861-BE06-E113934BE7FA}"/>
    <cellStyle name="Normal 5 3 3" xfId="4405" xr:uid="{D716D9EC-D078-4703-869B-857C3553772D}"/>
    <cellStyle name="Normal 5 4" xfId="92" xr:uid="{1987D6B8-013F-4548-81FA-DF02359D2244}"/>
    <cellStyle name="Normal 5 4 10" xfId="2842" xr:uid="{1EF643B3-22B5-4199-8C3F-A5EED144D99B}"/>
    <cellStyle name="Normal 5 4 11" xfId="2843" xr:uid="{916B3A29-B998-48B5-94DE-F013BC5955BB}"/>
    <cellStyle name="Normal 5 4 2" xfId="93" xr:uid="{220A84C1-8064-4290-829A-2D03F422836D}"/>
    <cellStyle name="Normal 5 4 2 2" xfId="94" xr:uid="{873433EB-7E8D-4B63-AD73-0DB98B1F0D3C}"/>
    <cellStyle name="Normal 5 4 2 2 2" xfId="294" xr:uid="{34D6012A-B0AB-463D-9BD4-53CB1F61D77E}"/>
    <cellStyle name="Normal 5 4 2 2 2 2" xfId="530" xr:uid="{841B3CF3-97FA-43F2-9748-BF069BDAE5BB}"/>
    <cellStyle name="Normal 5 4 2 2 2 2 2" xfId="531" xr:uid="{0D4CCE98-A075-4E5B-892F-3CBDD679EE7B}"/>
    <cellStyle name="Normal 5 4 2 2 2 2 2 2" xfId="1177" xr:uid="{132E9F82-A8A1-4FB1-9CBF-96FF757C85CD}"/>
    <cellStyle name="Normal 5 4 2 2 2 2 2 2 2" xfId="1178" xr:uid="{0728D955-F55B-4F3F-9EE0-44441DBAB05E}"/>
    <cellStyle name="Normal 5 4 2 2 2 2 2 3" xfId="1179" xr:uid="{9124FB05-6799-4AD5-BDD3-9FD3FE8CF7CF}"/>
    <cellStyle name="Normal 5 4 2 2 2 2 3" xfId="1180" xr:uid="{0A2E9D08-EB2B-4F2C-87AE-7F9CBD72FD29}"/>
    <cellStyle name="Normal 5 4 2 2 2 2 3 2" xfId="1181" xr:uid="{1773BFA9-96B9-47AE-92B7-2E7D80D22F12}"/>
    <cellStyle name="Normal 5 4 2 2 2 2 4" xfId="1182" xr:uid="{C26D3DBB-EBDB-4D9C-BB67-7F3B1891AB6D}"/>
    <cellStyle name="Normal 5 4 2 2 2 3" xfId="532" xr:uid="{4D8F62A4-67CB-4B9A-81CF-A0A1A3A4902F}"/>
    <cellStyle name="Normal 5 4 2 2 2 3 2" xfId="1183" xr:uid="{1F52ACC7-FDAA-4D73-9098-47EA4D2FE28D}"/>
    <cellStyle name="Normal 5 4 2 2 2 3 2 2" xfId="1184" xr:uid="{65D3FEF2-1097-4F02-94D8-F9A1AC5F0671}"/>
    <cellStyle name="Normal 5 4 2 2 2 3 3" xfId="1185" xr:uid="{DD31BB6D-4EC3-4092-8B31-A7786F0149FC}"/>
    <cellStyle name="Normal 5 4 2 2 2 3 4" xfId="2844" xr:uid="{54D06603-82E9-47F2-B0B0-F79AAAB68404}"/>
    <cellStyle name="Normal 5 4 2 2 2 4" xfId="1186" xr:uid="{994DAEF7-BC70-4033-8F01-3E7E80FD34E0}"/>
    <cellStyle name="Normal 5 4 2 2 2 4 2" xfId="1187" xr:uid="{BAA42792-E51B-412E-B9B2-01D173513EBF}"/>
    <cellStyle name="Normal 5 4 2 2 2 5" xfId="1188" xr:uid="{52F76936-81C2-49C9-893F-6D5D5431A012}"/>
    <cellStyle name="Normal 5 4 2 2 2 6" xfId="2845" xr:uid="{EEE9E7CC-BA4C-4E31-8CDB-F07BAEA00016}"/>
    <cellStyle name="Normal 5 4 2 2 3" xfId="295" xr:uid="{4AF664D8-65F4-45E4-987C-7670DB23B4CF}"/>
    <cellStyle name="Normal 5 4 2 2 3 2" xfId="533" xr:uid="{54900332-5C8A-429A-956D-93F3D02166F7}"/>
    <cellStyle name="Normal 5 4 2 2 3 2 2" xfId="534" xr:uid="{7E7D0633-A4A7-4709-A69E-E14CDD531764}"/>
    <cellStyle name="Normal 5 4 2 2 3 2 2 2" xfId="1189" xr:uid="{F17E0DD0-A13D-44DA-9984-02F08F0DA5CC}"/>
    <cellStyle name="Normal 5 4 2 2 3 2 2 2 2" xfId="1190" xr:uid="{22E8042E-9E5F-4FA0-98BA-3295A086A4E2}"/>
    <cellStyle name="Normal 5 4 2 2 3 2 2 3" xfId="1191" xr:uid="{5C273CB6-D85B-4674-B5DE-46D2861EEEC2}"/>
    <cellStyle name="Normal 5 4 2 2 3 2 3" xfId="1192" xr:uid="{DA4AF05B-D2A7-45DC-92FD-753D59369BFC}"/>
    <cellStyle name="Normal 5 4 2 2 3 2 3 2" xfId="1193" xr:uid="{2F7F34FF-F580-4C58-A135-E04073005521}"/>
    <cellStyle name="Normal 5 4 2 2 3 2 4" xfId="1194" xr:uid="{B76FC1BE-5206-4B87-BA31-D91C71057C35}"/>
    <cellStyle name="Normal 5 4 2 2 3 3" xfId="535" xr:uid="{6DD7AEE4-66E6-4E01-8685-C542BBF70E1B}"/>
    <cellStyle name="Normal 5 4 2 2 3 3 2" xfId="1195" xr:uid="{2440B306-C81D-43F1-9DE5-B4B60309D3DF}"/>
    <cellStyle name="Normal 5 4 2 2 3 3 2 2" xfId="1196" xr:uid="{E203D5ED-DE44-4F91-9D55-9C5E342A05A9}"/>
    <cellStyle name="Normal 5 4 2 2 3 3 3" xfId="1197" xr:uid="{F870255B-269D-4C73-B874-0893F6D2ABB2}"/>
    <cellStyle name="Normal 5 4 2 2 3 4" xfId="1198" xr:uid="{CB55FE25-16AC-479C-B451-B5FE4D91BF43}"/>
    <cellStyle name="Normal 5 4 2 2 3 4 2" xfId="1199" xr:uid="{5CF2F628-F248-4F9E-ACEE-8C068F3AFD60}"/>
    <cellStyle name="Normal 5 4 2 2 3 5" xfId="1200" xr:uid="{A777840E-7AD1-495B-9504-71A7ED348348}"/>
    <cellStyle name="Normal 5 4 2 2 4" xfId="536" xr:uid="{BE5C5F21-1AF0-48FE-9528-A5FE597B2BF8}"/>
    <cellStyle name="Normal 5 4 2 2 4 2" xfId="537" xr:uid="{A8828ACE-A154-4163-860A-50E549FE25CB}"/>
    <cellStyle name="Normal 5 4 2 2 4 2 2" xfId="1201" xr:uid="{8DEE6A18-4C59-4FF1-B05E-41F299A18F76}"/>
    <cellStyle name="Normal 5 4 2 2 4 2 2 2" xfId="1202" xr:uid="{66664933-8416-4068-8401-A2BF8ED1B5D1}"/>
    <cellStyle name="Normal 5 4 2 2 4 2 3" xfId="1203" xr:uid="{1DB1669E-5765-49C2-BEAD-B1ECE5127A7A}"/>
    <cellStyle name="Normal 5 4 2 2 4 3" xfId="1204" xr:uid="{5BDBF150-1551-496E-9471-B1AF528B3F24}"/>
    <cellStyle name="Normal 5 4 2 2 4 3 2" xfId="1205" xr:uid="{491B8723-D3DF-4252-8835-68F8F2360DB4}"/>
    <cellStyle name="Normal 5 4 2 2 4 4" xfId="1206" xr:uid="{77425A48-E65C-4F24-BD74-3B84E8CA45B4}"/>
    <cellStyle name="Normal 5 4 2 2 5" xfId="538" xr:uid="{5072F57E-673D-42A8-91E1-5D9CDC7B0459}"/>
    <cellStyle name="Normal 5 4 2 2 5 2" xfId="1207" xr:uid="{FBFE8C9A-C27E-4D5B-BEFA-27E3C47DF7F7}"/>
    <cellStyle name="Normal 5 4 2 2 5 2 2" xfId="1208" xr:uid="{FD5E94EE-C800-426E-9E5F-F0828D49C6D1}"/>
    <cellStyle name="Normal 5 4 2 2 5 3" xfId="1209" xr:uid="{67E095E7-6275-4AA8-B9CF-0B492225C8B1}"/>
    <cellStyle name="Normal 5 4 2 2 5 4" xfId="2846" xr:uid="{0F937C0C-A58C-4AC4-8D83-075B96F67569}"/>
    <cellStyle name="Normal 5 4 2 2 6" xfId="1210" xr:uid="{8FD525C1-38F3-42C8-87C0-DD8B62ADF3E2}"/>
    <cellStyle name="Normal 5 4 2 2 6 2" xfId="1211" xr:uid="{DCA69DEB-6810-4B01-9495-B3C94A89E83D}"/>
    <cellStyle name="Normal 5 4 2 2 7" xfId="1212" xr:uid="{9F3C16BB-29DA-4A46-8C56-16CCD249AEDD}"/>
    <cellStyle name="Normal 5 4 2 2 8" xfId="2847" xr:uid="{7B94AD2A-D98B-4A2D-92C0-CE6EC1708E39}"/>
    <cellStyle name="Normal 5 4 2 3" xfId="296" xr:uid="{6C5D65A2-1BAA-45BC-AAEF-191CBC537BFD}"/>
    <cellStyle name="Normal 5 4 2 3 2" xfId="539" xr:uid="{A7282063-1AAF-48F7-96E4-3E563C398E91}"/>
    <cellStyle name="Normal 5 4 2 3 2 2" xfId="540" xr:uid="{87D5C37D-9EF1-48CC-9B99-61D2848666F4}"/>
    <cellStyle name="Normal 5 4 2 3 2 2 2" xfId="1213" xr:uid="{EDB66D59-DB32-4F53-BF42-07F94DC48124}"/>
    <cellStyle name="Normal 5 4 2 3 2 2 2 2" xfId="1214" xr:uid="{3781BE51-69B1-4F1D-8BA1-C7BBE86DAA9E}"/>
    <cellStyle name="Normal 5 4 2 3 2 2 3" xfId="1215" xr:uid="{EA495538-8AF6-4D01-A280-3E2A6819A2F9}"/>
    <cellStyle name="Normal 5 4 2 3 2 3" xfId="1216" xr:uid="{65661A02-91C2-4D07-82E4-26E1396F6565}"/>
    <cellStyle name="Normal 5 4 2 3 2 3 2" xfId="1217" xr:uid="{DE02459C-8EC7-48CE-896A-0AB34F270D18}"/>
    <cellStyle name="Normal 5 4 2 3 2 4" xfId="1218" xr:uid="{C7275927-52B4-48B0-A6D7-A7C7211C3D53}"/>
    <cellStyle name="Normal 5 4 2 3 3" xfId="541" xr:uid="{AD8E8F05-7C07-471C-A56B-54E015F6A657}"/>
    <cellStyle name="Normal 5 4 2 3 3 2" xfId="1219" xr:uid="{9D40B415-A488-464F-9063-07C46BA88B3D}"/>
    <cellStyle name="Normal 5 4 2 3 3 2 2" xfId="1220" xr:uid="{38966B1A-D370-49AC-9857-6C9D4DBAD4FE}"/>
    <cellStyle name="Normal 5 4 2 3 3 3" xfId="1221" xr:uid="{7018EB36-A541-4CD0-AE39-A6FF46ED195D}"/>
    <cellStyle name="Normal 5 4 2 3 3 4" xfId="2848" xr:uid="{0F7C3A29-BEF7-43C1-B6E5-9FB388E078B6}"/>
    <cellStyle name="Normal 5 4 2 3 4" xfId="1222" xr:uid="{FCDC0681-D2C1-47AC-8E81-E390C1616767}"/>
    <cellStyle name="Normal 5 4 2 3 4 2" xfId="1223" xr:uid="{BF175D40-9D66-4D5A-8B00-0865AA1EBE40}"/>
    <cellStyle name="Normal 5 4 2 3 5" xfId="1224" xr:uid="{FEEFF910-66E0-4BCB-86B3-988C27BC3539}"/>
    <cellStyle name="Normal 5 4 2 3 6" xfId="2849" xr:uid="{B3F9DF86-4A0D-4470-B687-EFB8424704FC}"/>
    <cellStyle name="Normal 5 4 2 4" xfId="297" xr:uid="{CD49AEB8-197E-4668-AD04-6018D24CD9AC}"/>
    <cellStyle name="Normal 5 4 2 4 2" xfId="542" xr:uid="{96F6071F-F218-487F-B1DE-B12608D731A8}"/>
    <cellStyle name="Normal 5 4 2 4 2 2" xfId="543" xr:uid="{21DFB88D-FA7C-4AAA-BA5F-F0BDEA911ABF}"/>
    <cellStyle name="Normal 5 4 2 4 2 2 2" xfId="1225" xr:uid="{D8EF7537-A864-49F3-B0FD-97435F78B8F5}"/>
    <cellStyle name="Normal 5 4 2 4 2 2 2 2" xfId="1226" xr:uid="{DC106FB6-F3BA-41CA-9A7C-BB0E485B6856}"/>
    <cellStyle name="Normal 5 4 2 4 2 2 3" xfId="1227" xr:uid="{93885F77-354F-4D05-9C6C-3DD0A98CED7F}"/>
    <cellStyle name="Normal 5 4 2 4 2 3" xfId="1228" xr:uid="{DDBDCD2C-58EA-4322-8BF8-76F587473F26}"/>
    <cellStyle name="Normal 5 4 2 4 2 3 2" xfId="1229" xr:uid="{9B2D571A-6E3F-4631-B36C-0DFFEE4E31A4}"/>
    <cellStyle name="Normal 5 4 2 4 2 4" xfId="1230" xr:uid="{F548E980-D1C5-48C5-8B06-0531B07801E6}"/>
    <cellStyle name="Normal 5 4 2 4 3" xfId="544" xr:uid="{2D8C6E18-8EE2-4D0F-A80D-2A2DA56A8A86}"/>
    <cellStyle name="Normal 5 4 2 4 3 2" xfId="1231" xr:uid="{2C59AE09-9A24-4A41-AF7A-FFC8AD076572}"/>
    <cellStyle name="Normal 5 4 2 4 3 2 2" xfId="1232" xr:uid="{B747A3D6-F278-404F-9799-0E883FB22637}"/>
    <cellStyle name="Normal 5 4 2 4 3 3" xfId="1233" xr:uid="{41209BCE-5E10-4EE5-A1AA-EDE5E60804B9}"/>
    <cellStyle name="Normal 5 4 2 4 4" xfId="1234" xr:uid="{47882290-455D-46F6-8B3E-BCE2E4F9FA64}"/>
    <cellStyle name="Normal 5 4 2 4 4 2" xfId="1235" xr:uid="{288165C1-F3ED-4A77-B0DA-0FA14656CF32}"/>
    <cellStyle name="Normal 5 4 2 4 5" xfId="1236" xr:uid="{03F91E9D-B58E-466F-B9B3-A39D978AAE62}"/>
    <cellStyle name="Normal 5 4 2 5" xfId="298" xr:uid="{2C9D05EB-708A-42F7-AC70-EDAA4F58D719}"/>
    <cellStyle name="Normal 5 4 2 5 2" xfId="545" xr:uid="{44C3533B-9B1E-4134-96FB-F8C30A157AF1}"/>
    <cellStyle name="Normal 5 4 2 5 2 2" xfId="1237" xr:uid="{2C0C4C5C-C0E1-4688-9593-7C65215EB7BF}"/>
    <cellStyle name="Normal 5 4 2 5 2 2 2" xfId="1238" xr:uid="{4DD23EA9-EFAF-4AE9-AD6A-5EF2307ED324}"/>
    <cellStyle name="Normal 5 4 2 5 2 3" xfId="1239" xr:uid="{78D699A6-5F6C-4DF1-842E-4E07F4B25EDF}"/>
    <cellStyle name="Normal 5 4 2 5 3" xfId="1240" xr:uid="{2EC2B718-B4B8-4F60-A14C-1DE6413645BF}"/>
    <cellStyle name="Normal 5 4 2 5 3 2" xfId="1241" xr:uid="{BDB90D1F-941F-4EC6-A2E3-E88817C6018F}"/>
    <cellStyle name="Normal 5 4 2 5 4" xfId="1242" xr:uid="{660479B8-1C7D-4ACD-91B2-18A748570AF0}"/>
    <cellStyle name="Normal 5 4 2 6" xfId="546" xr:uid="{004E532E-7CE0-466C-B59D-7861E13CB9BE}"/>
    <cellStyle name="Normal 5 4 2 6 2" xfId="1243" xr:uid="{EFEE6570-7C86-40C8-AF5D-36CDF8B49D35}"/>
    <cellStyle name="Normal 5 4 2 6 2 2" xfId="1244" xr:uid="{2A91CD23-39EA-4716-91C7-0AF1CCBE0BA7}"/>
    <cellStyle name="Normal 5 4 2 6 2 3" xfId="4419" xr:uid="{A42D3974-ACC2-4C52-A0E2-96AA1117F52B}"/>
    <cellStyle name="Normal 5 4 2 6 3" xfId="1245" xr:uid="{2F56CE59-BADB-4425-BEE0-B2B397BE4A88}"/>
    <cellStyle name="Normal 5 4 2 6 4" xfId="2850" xr:uid="{DCA7055B-2888-4C16-9FFB-E6426BBBAC1D}"/>
    <cellStyle name="Normal 5 4 2 6 4 2" xfId="4584" xr:uid="{CF048E4F-57F6-43EE-8635-B8E445CD6E33}"/>
    <cellStyle name="Normal 5 4 2 6 4 3" xfId="4683" xr:uid="{EB43E452-F1A3-4988-A85A-7EB04237C650}"/>
    <cellStyle name="Normal 5 4 2 6 4 4" xfId="4611" xr:uid="{ADCEF7CF-D6FC-426E-A9DA-C391D5171DCD}"/>
    <cellStyle name="Normal 5 4 2 7" xfId="1246" xr:uid="{FF946F27-6684-40C3-95C8-717DDE028E3F}"/>
    <cellStyle name="Normal 5 4 2 7 2" xfId="1247" xr:uid="{496E6340-DC27-47F1-A735-8AEDF5E2D6B7}"/>
    <cellStyle name="Normal 5 4 2 8" xfId="1248" xr:uid="{FE15FD8A-1AB9-4AD9-BA62-C2DC64983835}"/>
    <cellStyle name="Normal 5 4 2 9" xfId="2851" xr:uid="{8ABD598C-0397-433A-9349-ACB2C7A17854}"/>
    <cellStyle name="Normal 5 4 3" xfId="95" xr:uid="{EFB8FDB4-1E22-4D2C-B114-2854D909948F}"/>
    <cellStyle name="Normal 5 4 3 2" xfId="96" xr:uid="{89C5320B-5F9B-41C2-91F1-C095F6A6FDC6}"/>
    <cellStyle name="Normal 5 4 3 2 2" xfId="547" xr:uid="{8D6532AF-10CD-4A04-8A2C-6EB2CA0ACBB6}"/>
    <cellStyle name="Normal 5 4 3 2 2 2" xfId="548" xr:uid="{253D92F5-CE00-4E69-8DAA-D541A14878E8}"/>
    <cellStyle name="Normal 5 4 3 2 2 2 2" xfId="1249" xr:uid="{B7C53E98-994B-4B8E-8C4D-3426BF11AA86}"/>
    <cellStyle name="Normal 5 4 3 2 2 2 2 2" xfId="1250" xr:uid="{A0892A69-EA92-42AD-8F01-B7B387A366FD}"/>
    <cellStyle name="Normal 5 4 3 2 2 2 3" xfId="1251" xr:uid="{774FD789-CA03-45CA-ADE9-50D2C032E87F}"/>
    <cellStyle name="Normal 5 4 3 2 2 3" xfId="1252" xr:uid="{99DC8379-D788-48C7-9EFA-701DD13D6A78}"/>
    <cellStyle name="Normal 5 4 3 2 2 3 2" xfId="1253" xr:uid="{3B8FFEAE-5E69-42C9-9609-BF3B18F59AE3}"/>
    <cellStyle name="Normal 5 4 3 2 2 4" xfId="1254" xr:uid="{1DC1D887-CD75-4458-9AA1-E6952EF19CC7}"/>
    <cellStyle name="Normal 5 4 3 2 3" xfId="549" xr:uid="{68FC063B-7438-4786-A5F5-95F7E7882F9D}"/>
    <cellStyle name="Normal 5 4 3 2 3 2" xfId="1255" xr:uid="{08E9DD0D-9BDC-4BEE-B7D9-326CA9B24193}"/>
    <cellStyle name="Normal 5 4 3 2 3 2 2" xfId="1256" xr:uid="{C33CD429-0CBF-4C21-88CB-7DB756813EFD}"/>
    <cellStyle name="Normal 5 4 3 2 3 3" xfId="1257" xr:uid="{1C698F65-C8BE-48D5-97C9-EDE2F74AB017}"/>
    <cellStyle name="Normal 5 4 3 2 3 4" xfId="2852" xr:uid="{79892D6F-AA41-4791-B79F-DB877CF6D8C8}"/>
    <cellStyle name="Normal 5 4 3 2 4" xfId="1258" xr:uid="{C07ED560-F5B9-4FF2-A37C-D98238ED82A9}"/>
    <cellStyle name="Normal 5 4 3 2 4 2" xfId="1259" xr:uid="{B73C81F1-EE94-4CA2-A58B-D490719329B0}"/>
    <cellStyle name="Normal 5 4 3 2 5" xfId="1260" xr:uid="{536F6B6D-35C4-4B60-BFEC-80F812247A08}"/>
    <cellStyle name="Normal 5 4 3 2 6" xfId="2853" xr:uid="{03FCF082-E021-472A-8208-18B838DCD2CD}"/>
    <cellStyle name="Normal 5 4 3 3" xfId="299" xr:uid="{CCEDD062-58B0-43ED-891B-BB7B9A5D7D29}"/>
    <cellStyle name="Normal 5 4 3 3 2" xfId="550" xr:uid="{2DE5C7D5-683C-47F0-BAB8-63C49CCB9D61}"/>
    <cellStyle name="Normal 5 4 3 3 2 2" xfId="551" xr:uid="{521B3411-03E2-4296-A503-B2F5B4838673}"/>
    <cellStyle name="Normal 5 4 3 3 2 2 2" xfId="1261" xr:uid="{54D14397-AC10-473A-99A3-B90882706BEE}"/>
    <cellStyle name="Normal 5 4 3 3 2 2 2 2" xfId="1262" xr:uid="{21EF429B-1B9F-47FE-876F-0E32D2F9A1E4}"/>
    <cellStyle name="Normal 5 4 3 3 2 2 3" xfId="1263" xr:uid="{8CDEC4A6-F4C8-4671-8372-B7E3D6AB7546}"/>
    <cellStyle name="Normal 5 4 3 3 2 3" xfId="1264" xr:uid="{B115E0CC-DCD6-4F28-9FBE-50F28E231F26}"/>
    <cellStyle name="Normal 5 4 3 3 2 3 2" xfId="1265" xr:uid="{9A67B2AE-A05A-4947-83BD-EDAA492001B5}"/>
    <cellStyle name="Normal 5 4 3 3 2 4" xfId="1266" xr:uid="{10CEEBA5-6010-4A89-A623-C20A97D595DE}"/>
    <cellStyle name="Normal 5 4 3 3 3" xfId="552" xr:uid="{71C05405-0AC1-4571-8916-FFF4DF7D61DE}"/>
    <cellStyle name="Normal 5 4 3 3 3 2" xfId="1267" xr:uid="{3DACE8B2-4566-444D-A947-527256909E1B}"/>
    <cellStyle name="Normal 5 4 3 3 3 2 2" xfId="1268" xr:uid="{343F3A9F-2FC1-4E85-BDBB-9AA3CDF4FCFC}"/>
    <cellStyle name="Normal 5 4 3 3 3 3" xfId="1269" xr:uid="{C58C107B-CC3D-4226-9FA2-2E2C169E8FF3}"/>
    <cellStyle name="Normal 5 4 3 3 4" xfId="1270" xr:uid="{F7A7B99A-A7F2-45D7-ACBC-B44DD30D89E0}"/>
    <cellStyle name="Normal 5 4 3 3 4 2" xfId="1271" xr:uid="{2E68905D-F305-4FC4-B0F0-8C43A427E679}"/>
    <cellStyle name="Normal 5 4 3 3 5" xfId="1272" xr:uid="{00ACBC8C-D722-4EA9-81FE-0529C5FB3AD6}"/>
    <cellStyle name="Normal 5 4 3 4" xfId="300" xr:uid="{B0FB5DD8-32F3-42C9-BD31-FEDA40987AA4}"/>
    <cellStyle name="Normal 5 4 3 4 2" xfId="553" xr:uid="{1C8B1E97-2B47-4CDC-B8A3-1D7C945AAB91}"/>
    <cellStyle name="Normal 5 4 3 4 2 2" xfId="1273" xr:uid="{AEDD7C2D-1801-4A95-8B03-AE5F774DDBB5}"/>
    <cellStyle name="Normal 5 4 3 4 2 2 2" xfId="1274" xr:uid="{3B20900D-8AEE-46E1-83D6-40F0B68D56C9}"/>
    <cellStyle name="Normal 5 4 3 4 2 3" xfId="1275" xr:uid="{87129B0F-9E35-409A-B8F2-22360E34C102}"/>
    <cellStyle name="Normal 5 4 3 4 3" xfId="1276" xr:uid="{EDBF06D8-7444-4F0E-8084-0DB78B6EB643}"/>
    <cellStyle name="Normal 5 4 3 4 3 2" xfId="1277" xr:uid="{DC5E0FA2-5A87-4C17-8F99-2A7AB14BB46C}"/>
    <cellStyle name="Normal 5 4 3 4 4" xfId="1278" xr:uid="{1F33963A-71B4-4899-B8C6-C258F0EEB182}"/>
    <cellStyle name="Normal 5 4 3 5" xfId="554" xr:uid="{1DF04339-FD3A-4996-989E-4D403FECF8D3}"/>
    <cellStyle name="Normal 5 4 3 5 2" xfId="1279" xr:uid="{FEE731C8-4D91-4078-A53D-B2BC47FD3CC7}"/>
    <cellStyle name="Normal 5 4 3 5 2 2" xfId="1280" xr:uid="{7653868C-1A1F-44FF-8D30-C6AFD70B4475}"/>
    <cellStyle name="Normal 5 4 3 5 3" xfId="1281" xr:uid="{AB4AA156-C884-401D-B23F-6C55541420AA}"/>
    <cellStyle name="Normal 5 4 3 5 4" xfId="2854" xr:uid="{9950ED7D-386E-4779-95DB-E567AD0B08AD}"/>
    <cellStyle name="Normal 5 4 3 6" xfId="1282" xr:uid="{A08150DD-22F1-4FB0-83F6-601E48CC92BB}"/>
    <cellStyle name="Normal 5 4 3 6 2" xfId="1283" xr:uid="{F8B67CD8-167F-4AD7-AC12-B9524556BA3B}"/>
    <cellStyle name="Normal 5 4 3 7" xfId="1284" xr:uid="{8E784B7B-36A0-4FED-B7FF-39867A6AF2A1}"/>
    <cellStyle name="Normal 5 4 3 8" xfId="2855" xr:uid="{EED0DF3F-9932-402C-AF16-C25BADA7A971}"/>
    <cellStyle name="Normal 5 4 4" xfId="97" xr:uid="{933D1FDC-3CA7-4713-A8BA-9FDF36DDC377}"/>
    <cellStyle name="Normal 5 4 4 2" xfId="446" xr:uid="{9DCF3DC7-7744-4AD7-8076-A65C359E2C90}"/>
    <cellStyle name="Normal 5 4 4 2 2" xfId="555" xr:uid="{CBD6462F-7A32-45E1-A93F-7F05EBF6EF97}"/>
    <cellStyle name="Normal 5 4 4 2 2 2" xfId="1285" xr:uid="{F1B88CC9-2BC2-459C-92BE-3D76D4BBF5D5}"/>
    <cellStyle name="Normal 5 4 4 2 2 2 2" xfId="1286" xr:uid="{E5F4BB76-86E9-4809-B27C-6AD737C93231}"/>
    <cellStyle name="Normal 5 4 4 2 2 3" xfId="1287" xr:uid="{EB8C2F08-5AA6-49AB-8F31-D026F6172C74}"/>
    <cellStyle name="Normal 5 4 4 2 2 4" xfId="2856" xr:uid="{2F9692D9-7C07-4816-93A0-B0AF4BDA72F1}"/>
    <cellStyle name="Normal 5 4 4 2 3" xfId="1288" xr:uid="{57E36396-CF2C-43A9-9CB9-723D1063E51D}"/>
    <cellStyle name="Normal 5 4 4 2 3 2" xfId="1289" xr:uid="{AA82186C-7673-4C5E-B7C0-211DADB3FA8D}"/>
    <cellStyle name="Normal 5 4 4 2 4" xfId="1290" xr:uid="{5DC61ACD-11EB-4C5E-A833-F38259FCC873}"/>
    <cellStyle name="Normal 5 4 4 2 5" xfId="2857" xr:uid="{AB91EE78-0D69-46E7-9E13-A10C66B4A444}"/>
    <cellStyle name="Normal 5 4 4 3" xfId="556" xr:uid="{FEF9BBDB-8DEC-44E8-A6DC-DBEE804382FC}"/>
    <cellStyle name="Normal 5 4 4 3 2" xfId="1291" xr:uid="{3E039C19-B017-41ED-8307-1FCC9F9D6CD6}"/>
    <cellStyle name="Normal 5 4 4 3 2 2" xfId="1292" xr:uid="{55612A14-7709-4BF8-81A2-F2BBF2C237D6}"/>
    <cellStyle name="Normal 5 4 4 3 3" xfId="1293" xr:uid="{CB49A189-A8FB-47E0-8712-C4754F7CAAD2}"/>
    <cellStyle name="Normal 5 4 4 3 4" xfId="2858" xr:uid="{093C4029-CB6A-4543-A698-27B47288E1B9}"/>
    <cellStyle name="Normal 5 4 4 4" xfId="1294" xr:uid="{E97B3763-A577-4E37-91C4-E5B017F82661}"/>
    <cellStyle name="Normal 5 4 4 4 2" xfId="1295" xr:uid="{7CECC8F8-32FC-45EE-9ACA-AB3337267B6A}"/>
    <cellStyle name="Normal 5 4 4 4 3" xfId="2859" xr:uid="{039D0243-7E34-46AC-97A4-480DDF59514D}"/>
    <cellStyle name="Normal 5 4 4 4 4" xfId="2860" xr:uid="{BB6DB5D3-FAB8-4D86-BA2D-780C5FE8C399}"/>
    <cellStyle name="Normal 5 4 4 5" xfId="1296" xr:uid="{48B954A6-9DBA-4E85-BF10-D514904486C7}"/>
    <cellStyle name="Normal 5 4 4 6" xfId="2861" xr:uid="{830C9306-B1F8-4695-92FB-BE91A6C09661}"/>
    <cellStyle name="Normal 5 4 4 7" xfId="2862" xr:uid="{BBDFF6F5-EBD0-4BF6-857C-5A1998DB8A63}"/>
    <cellStyle name="Normal 5 4 5" xfId="301" xr:uid="{3DE4F345-CAE0-4CD0-A50C-E526718CEF6E}"/>
    <cellStyle name="Normal 5 4 5 2" xfId="557" xr:uid="{98D45556-6E30-47F5-85A9-5317DD02B0B7}"/>
    <cellStyle name="Normal 5 4 5 2 2" xfId="558" xr:uid="{6B34B6E6-0918-4042-BE1C-4CEED2AA7441}"/>
    <cellStyle name="Normal 5 4 5 2 2 2" xfId="1297" xr:uid="{FF65EEAA-2E95-4826-B0C6-EFEC0649D35E}"/>
    <cellStyle name="Normal 5 4 5 2 2 2 2" xfId="1298" xr:uid="{AD97A207-09C6-48EB-97E6-ABD96441D75D}"/>
    <cellStyle name="Normal 5 4 5 2 2 3" xfId="1299" xr:uid="{BB868C46-8092-4D7A-A0B6-461A9F68CC3A}"/>
    <cellStyle name="Normal 5 4 5 2 3" xfId="1300" xr:uid="{61FD8088-7A72-434A-8049-66E47BA1EB3E}"/>
    <cellStyle name="Normal 5 4 5 2 3 2" xfId="1301" xr:uid="{570AE734-B999-4696-8F8C-60FFCF9E0AFB}"/>
    <cellStyle name="Normal 5 4 5 2 4" xfId="1302" xr:uid="{00B30A6D-864D-4316-8B78-3A410164BBEC}"/>
    <cellStyle name="Normal 5 4 5 3" xfId="559" xr:uid="{39676305-C8A9-4C55-8829-AB21E1E19CD4}"/>
    <cellStyle name="Normal 5 4 5 3 2" xfId="1303" xr:uid="{F1208E54-FA8D-4054-BAB6-5CA0D8621FFD}"/>
    <cellStyle name="Normal 5 4 5 3 2 2" xfId="1304" xr:uid="{6723DB08-022B-452A-9D81-7184B6F47F9D}"/>
    <cellStyle name="Normal 5 4 5 3 3" xfId="1305" xr:uid="{8E0DBEE0-0225-42A6-ABE2-E44C165D270E}"/>
    <cellStyle name="Normal 5 4 5 3 4" xfId="2863" xr:uid="{3165CD31-8B01-4106-93BF-643303055742}"/>
    <cellStyle name="Normal 5 4 5 4" xfId="1306" xr:uid="{BE8AA844-53F3-47A9-B148-0BF33D830A68}"/>
    <cellStyle name="Normal 5 4 5 4 2" xfId="1307" xr:uid="{0F706E2A-9F9F-4563-B7F5-503CFBABABD8}"/>
    <cellStyle name="Normal 5 4 5 5" xfId="1308" xr:uid="{3D210D71-92B9-4CF1-BC21-54AC2552DAEA}"/>
    <cellStyle name="Normal 5 4 5 6" xfId="2864" xr:uid="{93FE028F-4C09-4083-AA6C-EAA4BCB7E5EA}"/>
    <cellStyle name="Normal 5 4 6" xfId="302" xr:uid="{357CD420-FF63-4834-8EDF-D8FE3476BBE7}"/>
    <cellStyle name="Normal 5 4 6 2" xfId="560" xr:uid="{6B226CEE-5853-413C-BF78-8FED19A43667}"/>
    <cellStyle name="Normal 5 4 6 2 2" xfId="1309" xr:uid="{C5104A55-F4D6-44AF-89E0-3539C2A4086C}"/>
    <cellStyle name="Normal 5 4 6 2 2 2" xfId="1310" xr:uid="{B443A403-DE01-4201-8E9A-2E7D7AE82E64}"/>
    <cellStyle name="Normal 5 4 6 2 3" xfId="1311" xr:uid="{8342B1F1-3ED8-4CC6-B4D8-07B50B8B8F4C}"/>
    <cellStyle name="Normal 5 4 6 2 4" xfId="2865" xr:uid="{1E488F48-6516-4773-8B6D-62535B73E324}"/>
    <cellStyle name="Normal 5 4 6 3" xfId="1312" xr:uid="{E2280690-9B9A-4C74-BE11-6B4B3401D7C7}"/>
    <cellStyle name="Normal 5 4 6 3 2" xfId="1313" xr:uid="{EA8B6200-CAC2-4760-B84A-3B628E8D10F8}"/>
    <cellStyle name="Normal 5 4 6 4" xfId="1314" xr:uid="{89AB7E05-CA30-4DA8-B43C-12A1E00F6F14}"/>
    <cellStyle name="Normal 5 4 6 5" xfId="2866" xr:uid="{95B352AC-4C13-46EB-8836-5CB4FA549339}"/>
    <cellStyle name="Normal 5 4 7" xfId="561" xr:uid="{206D2D89-1CB3-4BBD-8FE8-BF79FFAD1A3D}"/>
    <cellStyle name="Normal 5 4 7 2" xfId="1315" xr:uid="{025C4F85-B8E7-48C8-A2AD-7A0999CD74E1}"/>
    <cellStyle name="Normal 5 4 7 2 2" xfId="1316" xr:uid="{935FA2A6-80F2-43F6-B2DF-F4BCCC3D5F2A}"/>
    <cellStyle name="Normal 5 4 7 2 3" xfId="4418" xr:uid="{0BD1F0AC-C817-41B5-948A-324EED933672}"/>
    <cellStyle name="Normal 5 4 7 3" xfId="1317" xr:uid="{BFE3B091-FB6A-4B31-BD27-38EB3B9C51EC}"/>
    <cellStyle name="Normal 5 4 7 4" xfId="2867" xr:uid="{5BCADC94-C948-41B3-A08B-94056732D7DF}"/>
    <cellStyle name="Normal 5 4 7 4 2" xfId="4583" xr:uid="{CB9BB894-0E83-4BB7-8B03-83CA68A5F3F3}"/>
    <cellStyle name="Normal 5 4 7 4 3" xfId="4684" xr:uid="{AA5979B9-1019-4C48-AEB6-A7330F501B2A}"/>
    <cellStyle name="Normal 5 4 7 4 4" xfId="4610" xr:uid="{17AB29FD-2113-4C28-A780-830C87782818}"/>
    <cellStyle name="Normal 5 4 8" xfId="1318" xr:uid="{83E1B06B-1034-456E-A605-80BC57BFDD8C}"/>
    <cellStyle name="Normal 5 4 8 2" xfId="1319" xr:uid="{700EEA7F-3B39-48C0-9296-6A98FA432C75}"/>
    <cellStyle name="Normal 5 4 8 3" xfId="2868" xr:uid="{5A4F9A27-A2E4-4E03-A85E-B20E66C2D4E7}"/>
    <cellStyle name="Normal 5 4 8 4" xfId="2869" xr:uid="{CF9D524B-4933-4F3C-A204-B5BDC6C1015B}"/>
    <cellStyle name="Normal 5 4 9" xfId="1320" xr:uid="{D69040EE-715D-4CAA-98F2-8611DEBC729D}"/>
    <cellStyle name="Normal 5 5" xfId="98" xr:uid="{D9E074C2-14E1-42DE-82C4-C0883370AA0D}"/>
    <cellStyle name="Normal 5 5 10" xfId="2870" xr:uid="{8A079900-2E94-4EE5-B8F7-005FFEB5BA4C}"/>
    <cellStyle name="Normal 5 5 11" xfId="2871" xr:uid="{BD4067FD-1CD6-4B6B-93FE-FC592F2F5984}"/>
    <cellStyle name="Normal 5 5 2" xfId="99" xr:uid="{02374DCA-2650-4F45-B199-834F82C55361}"/>
    <cellStyle name="Normal 5 5 2 2" xfId="100" xr:uid="{7C8FFBA5-D68E-4A12-A4AF-89F94A1183A6}"/>
    <cellStyle name="Normal 5 5 2 2 2" xfId="303" xr:uid="{68B4B206-CBF0-4531-A3F8-43E4FEC18519}"/>
    <cellStyle name="Normal 5 5 2 2 2 2" xfId="562" xr:uid="{A7AB9D35-CEF9-4D7D-8C7A-8AAB9ABF383F}"/>
    <cellStyle name="Normal 5 5 2 2 2 2 2" xfId="1321" xr:uid="{D2A7A335-DF25-46B9-94E8-A65763DF57DA}"/>
    <cellStyle name="Normal 5 5 2 2 2 2 2 2" xfId="1322" xr:uid="{A0A9E2D1-C68D-44E9-BDBB-6B8163DC7CF9}"/>
    <cellStyle name="Normal 5 5 2 2 2 2 3" xfId="1323" xr:uid="{B2993737-373D-4C5E-B50A-CF8DC034D103}"/>
    <cellStyle name="Normal 5 5 2 2 2 2 4" xfId="2872" xr:uid="{BE30ED67-153D-458D-BFA6-89EB4B39B4CE}"/>
    <cellStyle name="Normal 5 5 2 2 2 3" xfId="1324" xr:uid="{1FFDE57B-F2A5-490F-AF8B-841FE4B2EF37}"/>
    <cellStyle name="Normal 5 5 2 2 2 3 2" xfId="1325" xr:uid="{8254B1BB-7EAC-4DC8-9763-53392617E594}"/>
    <cellStyle name="Normal 5 5 2 2 2 3 3" xfId="2873" xr:uid="{2DD9EDF1-E53D-41E9-BC38-3966D3FE21DC}"/>
    <cellStyle name="Normal 5 5 2 2 2 3 4" xfId="2874" xr:uid="{264EA0E9-3ED3-41B2-97C1-D93425AF32C0}"/>
    <cellStyle name="Normal 5 5 2 2 2 4" xfId="1326" xr:uid="{9866B7FD-0EF1-4CD6-AF3C-F00EA5A879E6}"/>
    <cellStyle name="Normal 5 5 2 2 2 5" xfId="2875" xr:uid="{7A67AE4C-3384-4E59-BAB4-EB8C6C0223F9}"/>
    <cellStyle name="Normal 5 5 2 2 2 6" xfId="2876" xr:uid="{A85351C4-842A-4BCE-9170-C4C172697FC2}"/>
    <cellStyle name="Normal 5 5 2 2 3" xfId="563" xr:uid="{ED25EC75-9DFF-4D6F-9D39-37CB91EB0C99}"/>
    <cellStyle name="Normal 5 5 2 2 3 2" xfId="1327" xr:uid="{3A9F67E2-ACE6-424C-B6FA-ADBEA8AC6505}"/>
    <cellStyle name="Normal 5 5 2 2 3 2 2" xfId="1328" xr:uid="{F3163A38-3840-410E-BD4F-F818B9D52C9B}"/>
    <cellStyle name="Normal 5 5 2 2 3 2 3" xfId="2877" xr:uid="{A2CCA68D-8F5A-4A66-9FCA-F0A3CFD6082C}"/>
    <cellStyle name="Normal 5 5 2 2 3 2 4" xfId="2878" xr:uid="{999B6928-C7AC-4530-A30E-4C0C9E8AE317}"/>
    <cellStyle name="Normal 5 5 2 2 3 3" xfId="1329" xr:uid="{26FF6864-8F29-4227-8DDA-32BF3A7AE4B2}"/>
    <cellStyle name="Normal 5 5 2 2 3 4" xfId="2879" xr:uid="{CE8C6B8E-A11F-48A1-8328-3D4C57D2BC96}"/>
    <cellStyle name="Normal 5 5 2 2 3 5" xfId="2880" xr:uid="{380BABD1-9A62-4B79-B779-7AC0DEA3344B}"/>
    <cellStyle name="Normal 5 5 2 2 4" xfId="1330" xr:uid="{C61DF775-ABCC-4285-962D-BA5FBF136527}"/>
    <cellStyle name="Normal 5 5 2 2 4 2" xfId="1331" xr:uid="{D322770C-BEBC-4ABF-A84C-1FE3AD1FA5B5}"/>
    <cellStyle name="Normal 5 5 2 2 4 3" xfId="2881" xr:uid="{114B0533-158C-4603-8553-77A98826E066}"/>
    <cellStyle name="Normal 5 5 2 2 4 4" xfId="2882" xr:uid="{F9D56E40-8757-4C94-914A-F4C142BA9AAA}"/>
    <cellStyle name="Normal 5 5 2 2 5" xfId="1332" xr:uid="{6FB1D17B-2638-4DA7-867A-EF43C397F8A2}"/>
    <cellStyle name="Normal 5 5 2 2 5 2" xfId="2883" xr:uid="{39DE01A9-CDC3-4EC5-BED0-567E45E5323A}"/>
    <cellStyle name="Normal 5 5 2 2 5 3" xfId="2884" xr:uid="{F61256F2-CBB7-4A38-987F-0F736A64C505}"/>
    <cellStyle name="Normal 5 5 2 2 5 4" xfId="2885" xr:uid="{FA352599-5D47-46BF-82D8-6F0D7E1E1D81}"/>
    <cellStyle name="Normal 5 5 2 2 6" xfId="2886" xr:uid="{457E0D7B-9C31-439C-857D-AD2296973C8E}"/>
    <cellStyle name="Normal 5 5 2 2 7" xfId="2887" xr:uid="{A71C600B-5C15-466A-8714-3B50481FD7E1}"/>
    <cellStyle name="Normal 5 5 2 2 8" xfId="2888" xr:uid="{EF6955C3-E57A-4C85-83D8-3B6A7AE5747B}"/>
    <cellStyle name="Normal 5 5 2 3" xfId="304" xr:uid="{29BAD9EF-E978-4D5A-958A-7DE51577952B}"/>
    <cellStyle name="Normal 5 5 2 3 2" xfId="564" xr:uid="{95C69B80-F967-4405-BBD2-DAD7335139C5}"/>
    <cellStyle name="Normal 5 5 2 3 2 2" xfId="565" xr:uid="{DF0EFFB9-F072-41FE-BCBF-4C7BD574EC65}"/>
    <cellStyle name="Normal 5 5 2 3 2 2 2" xfId="1333" xr:uid="{63D1BAFB-F0D4-4160-A16C-5D1638898FF3}"/>
    <cellStyle name="Normal 5 5 2 3 2 2 2 2" xfId="1334" xr:uid="{1DDE0950-B856-4800-A7C3-714C405FB998}"/>
    <cellStyle name="Normal 5 5 2 3 2 2 3" xfId="1335" xr:uid="{95B4F23A-A814-4DE4-8C20-4096F95A712E}"/>
    <cellStyle name="Normal 5 5 2 3 2 3" xfId="1336" xr:uid="{5280AB9D-9A57-4113-A2D4-9A8513BA55AE}"/>
    <cellStyle name="Normal 5 5 2 3 2 3 2" xfId="1337" xr:uid="{7996B2F5-2D1A-49D6-982E-AD0A1F99E6B9}"/>
    <cellStyle name="Normal 5 5 2 3 2 4" xfId="1338" xr:uid="{D2B18751-1EC1-4782-8D1A-C7CE60FB9562}"/>
    <cellStyle name="Normal 5 5 2 3 3" xfId="566" xr:uid="{B5D80FCD-17A5-4CCE-A239-772AEEE568A6}"/>
    <cellStyle name="Normal 5 5 2 3 3 2" xfId="1339" xr:uid="{24483804-73FA-4091-9A8F-9137280E1092}"/>
    <cellStyle name="Normal 5 5 2 3 3 2 2" xfId="1340" xr:uid="{A19F240A-DE90-47C6-BCD4-3AD2D1C0779A}"/>
    <cellStyle name="Normal 5 5 2 3 3 3" xfId="1341" xr:uid="{0CD10F3A-8EFB-4151-A030-062D12A13DB2}"/>
    <cellStyle name="Normal 5 5 2 3 3 4" xfId="2889" xr:uid="{B0C2A2DB-2854-49D0-AAE0-27BF1077573E}"/>
    <cellStyle name="Normal 5 5 2 3 4" xfId="1342" xr:uid="{15043CC8-CF77-4AF1-8B92-7E51150DAE08}"/>
    <cellStyle name="Normal 5 5 2 3 4 2" xfId="1343" xr:uid="{57EF08DB-2170-4D24-8502-BF3B508D2A96}"/>
    <cellStyle name="Normal 5 5 2 3 5" xfId="1344" xr:uid="{0710AF99-EA50-45DF-8176-B7CD8B225588}"/>
    <cellStyle name="Normal 5 5 2 3 6" xfId="2890" xr:uid="{AB263153-9A15-407D-ABFB-66D1665D700C}"/>
    <cellStyle name="Normal 5 5 2 4" xfId="305" xr:uid="{20830AF5-37F2-4529-8DF8-A21E76D661F8}"/>
    <cellStyle name="Normal 5 5 2 4 2" xfId="567" xr:uid="{48CBECA9-A60C-4D4C-B830-02BCAA3B789D}"/>
    <cellStyle name="Normal 5 5 2 4 2 2" xfId="1345" xr:uid="{C1A7AD1E-4385-4ECA-BD8F-7E1383546A7C}"/>
    <cellStyle name="Normal 5 5 2 4 2 2 2" xfId="1346" xr:uid="{22451FF3-29EF-4A57-A5D2-475B4DF97AF7}"/>
    <cellStyle name="Normal 5 5 2 4 2 3" xfId="1347" xr:uid="{A3D8DC0D-1ECD-4534-B397-651771F4057E}"/>
    <cellStyle name="Normal 5 5 2 4 2 4" xfId="2891" xr:uid="{C6025247-E342-4E71-A598-EE5ECD5124BF}"/>
    <cellStyle name="Normal 5 5 2 4 3" xfId="1348" xr:uid="{6A17CEFE-2713-496B-8D38-9C4207CECA61}"/>
    <cellStyle name="Normal 5 5 2 4 3 2" xfId="1349" xr:uid="{70E5D2CA-3AA0-439E-A613-32251A8A0381}"/>
    <cellStyle name="Normal 5 5 2 4 4" xfId="1350" xr:uid="{8F1E0D82-C9E1-44B1-9DF7-3BC020F0F320}"/>
    <cellStyle name="Normal 5 5 2 4 5" xfId="2892" xr:uid="{8A143A6D-E182-4FBE-8231-E69562CA26A5}"/>
    <cellStyle name="Normal 5 5 2 5" xfId="306" xr:uid="{0834CB1F-5C42-44F2-B6E0-5E5295F34AEF}"/>
    <cellStyle name="Normal 5 5 2 5 2" xfId="1351" xr:uid="{A7D19C4E-F3F5-4EA1-A451-F1072E416355}"/>
    <cellStyle name="Normal 5 5 2 5 2 2" xfId="1352" xr:uid="{F77BEC73-1B1C-47B3-9484-23E5EE55A09B}"/>
    <cellStyle name="Normal 5 5 2 5 3" xfId="1353" xr:uid="{A391E1C3-B805-42D6-A034-55395EE39D6C}"/>
    <cellStyle name="Normal 5 5 2 5 4" xfId="2893" xr:uid="{D1A30273-B72C-49F0-B34F-145A5A18035A}"/>
    <cellStyle name="Normal 5 5 2 6" xfId="1354" xr:uid="{1C82F2D6-E875-4770-855F-3C13223E288A}"/>
    <cellStyle name="Normal 5 5 2 6 2" xfId="1355" xr:uid="{5414A283-3AA1-4140-B744-ECCB6940C41C}"/>
    <cellStyle name="Normal 5 5 2 6 3" xfId="2894" xr:uid="{645A2383-A376-4A82-AC0D-F969CFA4D6AB}"/>
    <cellStyle name="Normal 5 5 2 6 4" xfId="2895" xr:uid="{FB351EEC-ED42-4CCD-8868-8BCFED57CBF1}"/>
    <cellStyle name="Normal 5 5 2 7" xfId="1356" xr:uid="{44FD0D61-C7A6-47EF-9BAB-BC258CD0F872}"/>
    <cellStyle name="Normal 5 5 2 8" xfId="2896" xr:uid="{5623C4E1-1082-4836-BF54-566B3418999B}"/>
    <cellStyle name="Normal 5 5 2 9" xfId="2897" xr:uid="{0A736A6D-7E7C-4CAE-BE17-7CFCB0C553CE}"/>
    <cellStyle name="Normal 5 5 3" xfId="101" xr:uid="{F4196A24-6CC0-45CF-B1E8-D8B10BD1F563}"/>
    <cellStyle name="Normal 5 5 3 2" xfId="102" xr:uid="{E30B67E8-3BF9-44F6-A899-E2D998BFCB8D}"/>
    <cellStyle name="Normal 5 5 3 2 2" xfId="568" xr:uid="{7B4BB414-2483-455D-AB0B-F026C7A4ADDE}"/>
    <cellStyle name="Normal 5 5 3 2 2 2" xfId="1357" xr:uid="{6323C583-941C-49C4-A9F8-18636B80D148}"/>
    <cellStyle name="Normal 5 5 3 2 2 2 2" xfId="1358" xr:uid="{E9187114-A15A-4780-A301-D2243A8BDF52}"/>
    <cellStyle name="Normal 5 5 3 2 2 2 2 2" xfId="4468" xr:uid="{067D1DD4-A1AA-4F3C-8AAE-0122A7669606}"/>
    <cellStyle name="Normal 5 5 3 2 2 2 3" xfId="4469" xr:uid="{9D19F813-18BB-4E6B-A08B-9E46C259F79B}"/>
    <cellStyle name="Normal 5 5 3 2 2 3" xfId="1359" xr:uid="{08ABB86A-DFEB-4068-814D-F2378BE17B41}"/>
    <cellStyle name="Normal 5 5 3 2 2 3 2" xfId="4470" xr:uid="{C9318A08-7EEA-4806-8C2E-962E0FACEE3E}"/>
    <cellStyle name="Normal 5 5 3 2 2 4" xfId="2898" xr:uid="{FF2FC5C8-532B-42FC-B992-BA42C5D0B2D2}"/>
    <cellStyle name="Normal 5 5 3 2 3" xfId="1360" xr:uid="{D4C01F44-DF80-4A9A-A0C0-29464285BB87}"/>
    <cellStyle name="Normal 5 5 3 2 3 2" xfId="1361" xr:uid="{CC97BDC9-E94B-4D09-8D1E-710A8FDA31F0}"/>
    <cellStyle name="Normal 5 5 3 2 3 2 2" xfId="4471" xr:uid="{4146D14A-27F7-445D-AAC3-3F29CE89F788}"/>
    <cellStyle name="Normal 5 5 3 2 3 3" xfId="2899" xr:uid="{0B3993F1-A52C-4427-BCCF-72684E763478}"/>
    <cellStyle name="Normal 5 5 3 2 3 4" xfId="2900" xr:uid="{8ECC6036-2A31-482A-9714-56A349F514BF}"/>
    <cellStyle name="Normal 5 5 3 2 4" xfId="1362" xr:uid="{80E619F0-51D1-4BA6-96B5-C2CCB1534329}"/>
    <cellStyle name="Normal 5 5 3 2 4 2" xfId="4472" xr:uid="{E99A826C-62C6-4EBB-9081-BC613FCFA744}"/>
    <cellStyle name="Normal 5 5 3 2 5" xfId="2901" xr:uid="{9B3EE0AA-2CD0-49D7-8C60-FD1F50C4FB06}"/>
    <cellStyle name="Normal 5 5 3 2 6" xfId="2902" xr:uid="{C38E04F0-32D7-4BEE-82A4-FF02E38E65C5}"/>
    <cellStyle name="Normal 5 5 3 3" xfId="307" xr:uid="{A4A734D8-BD81-476A-9F65-1082FE9B6064}"/>
    <cellStyle name="Normal 5 5 3 3 2" xfId="1363" xr:uid="{9523C4DE-DF74-403B-B978-813FF79DD49E}"/>
    <cellStyle name="Normal 5 5 3 3 2 2" xfId="1364" xr:uid="{4976E126-28F9-48A3-A6F5-BBE7D7D2427B}"/>
    <cellStyle name="Normal 5 5 3 3 2 2 2" xfId="4473" xr:uid="{2468BF08-6D01-47FD-AB3F-3EBB2ED3D669}"/>
    <cellStyle name="Normal 5 5 3 3 2 3" xfId="2903" xr:uid="{727C7877-69E7-44E2-B274-0070DC64ABE5}"/>
    <cellStyle name="Normal 5 5 3 3 2 4" xfId="2904" xr:uid="{97B894F1-6113-4D43-ACDA-2835EB261E00}"/>
    <cellStyle name="Normal 5 5 3 3 3" xfId="1365" xr:uid="{E946B35D-DADC-405E-B79B-01B5C3A3D073}"/>
    <cellStyle name="Normal 5 5 3 3 3 2" xfId="4474" xr:uid="{AE1A62FD-22AE-4892-8D41-BC001E76BB24}"/>
    <cellStyle name="Normal 5 5 3 3 4" xfId="2905" xr:uid="{A65C5B68-EE8F-43B5-BC81-A9A5E74E1A4B}"/>
    <cellStyle name="Normal 5 5 3 3 5" xfId="2906" xr:uid="{7A16E50E-6DCB-4B6C-9A57-6ABA1B4DEE48}"/>
    <cellStyle name="Normal 5 5 3 4" xfId="1366" xr:uid="{F4F46054-DFAF-4F7D-A9CC-E563FDFF1D04}"/>
    <cellStyle name="Normal 5 5 3 4 2" xfId="1367" xr:uid="{DF18F7BD-A505-48C3-B1C8-0404FE4456A8}"/>
    <cellStyle name="Normal 5 5 3 4 2 2" xfId="4475" xr:uid="{C4959DC2-0FB4-4DFB-BD3E-A698D91A98A2}"/>
    <cellStyle name="Normal 5 5 3 4 3" xfId="2907" xr:uid="{DDC84F0C-7040-4BF2-BF01-90B0F4CA27B1}"/>
    <cellStyle name="Normal 5 5 3 4 4" xfId="2908" xr:uid="{590E7DF0-68CD-468D-A18D-3681339E7B1E}"/>
    <cellStyle name="Normal 5 5 3 5" xfId="1368" xr:uid="{A96980CF-3847-42E4-B951-187908D6F13C}"/>
    <cellStyle name="Normal 5 5 3 5 2" xfId="2909" xr:uid="{D2D611D9-D0EF-48A7-A87E-37BCA33D218D}"/>
    <cellStyle name="Normal 5 5 3 5 3" xfId="2910" xr:uid="{1D6E497C-7FE3-49BE-AC87-0058B7F6313C}"/>
    <cellStyle name="Normal 5 5 3 5 4" xfId="2911" xr:uid="{D7629833-E549-4D6E-86F9-D93B92AEA106}"/>
    <cellStyle name="Normal 5 5 3 6" xfId="2912" xr:uid="{46B761B3-89F2-4F6D-8E47-FDEB93AC1AB0}"/>
    <cellStyle name="Normal 5 5 3 7" xfId="2913" xr:uid="{9F87F8C2-3A33-4681-BA5C-5E73C7A21514}"/>
    <cellStyle name="Normal 5 5 3 8" xfId="2914" xr:uid="{6EC276BC-CC1F-47FF-9E42-9B724930CFAA}"/>
    <cellStyle name="Normal 5 5 4" xfId="103" xr:uid="{662C9C4A-7010-47C1-B35B-93287765821D}"/>
    <cellStyle name="Normal 5 5 4 2" xfId="569" xr:uid="{30F51FFC-B29E-4B60-A08B-9BC072E56B0F}"/>
    <cellStyle name="Normal 5 5 4 2 2" xfId="570" xr:uid="{B9A39DC2-0566-4042-85A8-CB9CF6077319}"/>
    <cellStyle name="Normal 5 5 4 2 2 2" xfId="1369" xr:uid="{344F819D-D089-4A40-A47C-B336D8CB23D3}"/>
    <cellStyle name="Normal 5 5 4 2 2 2 2" xfId="1370" xr:uid="{B2504C1C-97BE-4E8B-BB98-18327EAF3E9B}"/>
    <cellStyle name="Normal 5 5 4 2 2 3" xfId="1371" xr:uid="{C5A9D88C-AFD4-4722-A2D0-1BF16B5CEF15}"/>
    <cellStyle name="Normal 5 5 4 2 2 4" xfId="2915" xr:uid="{D536D920-4066-4453-B4B0-94903994BF62}"/>
    <cellStyle name="Normal 5 5 4 2 3" xfId="1372" xr:uid="{DDF709F2-D171-4AB8-B9CC-4956791EB3DE}"/>
    <cellStyle name="Normal 5 5 4 2 3 2" xfId="1373" xr:uid="{AECA6E0F-401A-4AD6-ACBB-B41DEE5207C3}"/>
    <cellStyle name="Normal 5 5 4 2 4" xfId="1374" xr:uid="{EF4765E3-ADA5-450A-949D-9BFBD3D67D9E}"/>
    <cellStyle name="Normal 5 5 4 2 5" xfId="2916" xr:uid="{721C49A4-D8A9-48AE-AFD3-88E1EEF12EBF}"/>
    <cellStyle name="Normal 5 5 4 3" xfId="571" xr:uid="{CB03E466-BF16-42B4-B66B-964B92CEA616}"/>
    <cellStyle name="Normal 5 5 4 3 2" xfId="1375" xr:uid="{2F7B8E11-7FFF-46E5-A8F1-F0C0BAB83248}"/>
    <cellStyle name="Normal 5 5 4 3 2 2" xfId="1376" xr:uid="{5F6EF393-5CC9-4B39-9EE6-B0DD7D491D78}"/>
    <cellStyle name="Normal 5 5 4 3 3" xfId="1377" xr:uid="{A83EF7D0-2FD8-4681-8622-29B6196A5206}"/>
    <cellStyle name="Normal 5 5 4 3 4" xfId="2917" xr:uid="{7EA344AD-7AC5-4268-917D-24DA749B26E4}"/>
    <cellStyle name="Normal 5 5 4 4" xfId="1378" xr:uid="{11C1B0FB-9351-4A4C-8783-DF88F6380C92}"/>
    <cellStyle name="Normal 5 5 4 4 2" xfId="1379" xr:uid="{435A6F9B-D2E8-47B8-9EEB-08290F7B6240}"/>
    <cellStyle name="Normal 5 5 4 4 3" xfId="2918" xr:uid="{DC0A9DE3-80F1-4737-B175-51511261EF95}"/>
    <cellStyle name="Normal 5 5 4 4 4" xfId="2919" xr:uid="{A9B2EA52-4A77-499B-8EE6-DD05FEFDFDF0}"/>
    <cellStyle name="Normal 5 5 4 5" xfId="1380" xr:uid="{8028856F-E5B7-4AD6-99AC-08E7806FB657}"/>
    <cellStyle name="Normal 5 5 4 6" xfId="2920" xr:uid="{0F9C0738-3645-459A-805F-32321680DCB9}"/>
    <cellStyle name="Normal 5 5 4 7" xfId="2921" xr:uid="{4D5B4A0B-B753-4A28-B885-00B00BD3B050}"/>
    <cellStyle name="Normal 5 5 5" xfId="308" xr:uid="{4D6C87CB-65B2-41DB-BD6B-7FB9A8C9ADF7}"/>
    <cellStyle name="Normal 5 5 5 2" xfId="572" xr:uid="{3F3BE788-830B-4783-A808-07384A12BDF8}"/>
    <cellStyle name="Normal 5 5 5 2 2" xfId="1381" xr:uid="{65E00412-04B5-40EE-9037-25BE0652F2F9}"/>
    <cellStyle name="Normal 5 5 5 2 2 2" xfId="1382" xr:uid="{BBCBFDFD-F5ED-45B3-A813-CD5F82C8C919}"/>
    <cellStyle name="Normal 5 5 5 2 3" xfId="1383" xr:uid="{8BEDE6F1-5743-4C85-8222-BBFF08518B1F}"/>
    <cellStyle name="Normal 5 5 5 2 4" xfId="2922" xr:uid="{B3CE2E34-E37C-477D-904E-AE5263ECD19B}"/>
    <cellStyle name="Normal 5 5 5 3" xfId="1384" xr:uid="{13A737BB-B608-42C2-ACF8-7811831206A9}"/>
    <cellStyle name="Normal 5 5 5 3 2" xfId="1385" xr:uid="{4A427959-A306-468D-B679-E7FFAD8747F1}"/>
    <cellStyle name="Normal 5 5 5 3 3" xfId="2923" xr:uid="{E2084A98-401B-4AE8-94CA-FD57E90C8D3A}"/>
    <cellStyle name="Normal 5 5 5 3 4" xfId="2924" xr:uid="{7663D21B-0D04-4042-9853-3BF9E024B450}"/>
    <cellStyle name="Normal 5 5 5 4" xfId="1386" xr:uid="{63857BFF-F4C7-4D3B-ADD8-10A8B1253BF7}"/>
    <cellStyle name="Normal 5 5 5 5" xfId="2925" xr:uid="{6FD97818-1FD5-4797-BDF8-90DA61B420E1}"/>
    <cellStyle name="Normal 5 5 5 6" xfId="2926" xr:uid="{409BCF96-5EFA-4965-9101-8D6CD5C40659}"/>
    <cellStyle name="Normal 5 5 6" xfId="309" xr:uid="{BF297B60-1A89-43DA-A3CB-62162C5F0769}"/>
    <cellStyle name="Normal 5 5 6 2" xfId="1387" xr:uid="{A72D9905-6C27-4207-984A-DC0604EA3931}"/>
    <cellStyle name="Normal 5 5 6 2 2" xfId="1388" xr:uid="{62D80204-F813-48D8-AD3E-05F0C70CE9E5}"/>
    <cellStyle name="Normal 5 5 6 2 3" xfId="2927" xr:uid="{7F296BE9-86E7-46AA-8487-1434DF0111CF}"/>
    <cellStyle name="Normal 5 5 6 2 4" xfId="2928" xr:uid="{EC0E5F05-2BAD-4764-ACF7-F85F1DBD2B99}"/>
    <cellStyle name="Normal 5 5 6 3" xfId="1389" xr:uid="{A72AB35D-05A6-47B9-B866-AF1F8669EE77}"/>
    <cellStyle name="Normal 5 5 6 4" xfId="2929" xr:uid="{000F018F-E725-478C-BD98-94B8FB66132C}"/>
    <cellStyle name="Normal 5 5 6 5" xfId="2930" xr:uid="{3227A491-6A60-4F1E-BCC1-2F62C88CB2B5}"/>
    <cellStyle name="Normal 5 5 7" xfId="1390" xr:uid="{EA9AF69B-C511-4172-8E5C-539BB4FF2B2A}"/>
    <cellStyle name="Normal 5 5 7 2" xfId="1391" xr:uid="{C4D3C72B-4943-4510-872C-99948D32D8CB}"/>
    <cellStyle name="Normal 5 5 7 3" xfId="2931" xr:uid="{C6C484C1-43BC-427A-A57F-2D9EC9CAEAA6}"/>
    <cellStyle name="Normal 5 5 7 4" xfId="2932" xr:uid="{D1FFF616-E029-432E-926A-041B6706C32D}"/>
    <cellStyle name="Normal 5 5 8" xfId="1392" xr:uid="{66E42053-9007-4AE0-922D-5C2FFE7554CC}"/>
    <cellStyle name="Normal 5 5 8 2" xfId="2933" xr:uid="{F8E47C1A-63A1-4742-9B2C-7813028DB8DB}"/>
    <cellStyle name="Normal 5 5 8 3" xfId="2934" xr:uid="{636CDA22-8981-48D0-B70B-FBF81A93AD5E}"/>
    <cellStyle name="Normal 5 5 8 4" xfId="2935" xr:uid="{B719A90F-9B4E-4A4F-A981-5C705708842A}"/>
    <cellStyle name="Normal 5 5 9" xfId="2936" xr:uid="{A88170EF-A52F-4130-A7E1-C9B5F750D85C}"/>
    <cellStyle name="Normal 5 6" xfId="104" xr:uid="{98F6B246-81C0-4A3A-8605-AF3E89C8BE8C}"/>
    <cellStyle name="Normal 5 6 10" xfId="2937" xr:uid="{CAE7FEDF-1649-4444-82EC-773E3F13D402}"/>
    <cellStyle name="Normal 5 6 11" xfId="2938" xr:uid="{104CCD61-FE5C-419A-8108-85FB92C592F7}"/>
    <cellStyle name="Normal 5 6 2" xfId="105" xr:uid="{29987F40-315F-4E13-A261-09FBCED83037}"/>
    <cellStyle name="Normal 5 6 2 2" xfId="310" xr:uid="{26B0EF6C-FFC2-4CC7-BC0E-1EC34B76DDC3}"/>
    <cellStyle name="Normal 5 6 2 2 2" xfId="573" xr:uid="{03F3CA43-194D-41D2-8324-59B6F4CFEE6E}"/>
    <cellStyle name="Normal 5 6 2 2 2 2" xfId="574" xr:uid="{3EE121EB-CF7A-47D2-97C5-19697C8B11CB}"/>
    <cellStyle name="Normal 5 6 2 2 2 2 2" xfId="1393" xr:uid="{22CE6D7D-4120-40C5-B048-3EEB29683E48}"/>
    <cellStyle name="Normal 5 6 2 2 2 2 3" xfId="2939" xr:uid="{5C6A65E8-2AD9-4569-A61A-D0B76BB0E12E}"/>
    <cellStyle name="Normal 5 6 2 2 2 2 4" xfId="2940" xr:uid="{CF485FA5-D9C1-471D-A150-A81870A5A0D4}"/>
    <cellStyle name="Normal 5 6 2 2 2 3" xfId="1394" xr:uid="{5F0D0DA0-E64D-4EB8-86FB-DBD4C795CCCA}"/>
    <cellStyle name="Normal 5 6 2 2 2 3 2" xfId="2941" xr:uid="{9596FDDB-3B28-4F0C-B890-6F381D045E9A}"/>
    <cellStyle name="Normal 5 6 2 2 2 3 3" xfId="2942" xr:uid="{FFA161CC-3908-454E-AB70-598BB3955C54}"/>
    <cellStyle name="Normal 5 6 2 2 2 3 4" xfId="2943" xr:uid="{0BF3913F-6F61-4CDB-8B00-E013D89724B2}"/>
    <cellStyle name="Normal 5 6 2 2 2 4" xfId="2944" xr:uid="{30F70A11-F37E-4FCC-95D5-E24452DA3EF2}"/>
    <cellStyle name="Normal 5 6 2 2 2 5" xfId="2945" xr:uid="{7BD75BE6-D113-4C38-89CE-3B2C26E901B1}"/>
    <cellStyle name="Normal 5 6 2 2 2 6" xfId="2946" xr:uid="{087C43F5-6D87-4C7B-BE12-BBFB10DF9D74}"/>
    <cellStyle name="Normal 5 6 2 2 3" xfId="575" xr:uid="{4703CCD5-0715-4A1D-81EB-A72E935245F1}"/>
    <cellStyle name="Normal 5 6 2 2 3 2" xfId="1395" xr:uid="{4A7892BE-D2AC-4DDE-95A9-3B34787B7D2A}"/>
    <cellStyle name="Normal 5 6 2 2 3 2 2" xfId="2947" xr:uid="{9F20FC6C-998B-411C-8B51-B01D429FFD2F}"/>
    <cellStyle name="Normal 5 6 2 2 3 2 3" xfId="2948" xr:uid="{7794D123-2609-4FED-8F74-35D42FD962E3}"/>
    <cellStyle name="Normal 5 6 2 2 3 2 4" xfId="2949" xr:uid="{5D7A6686-E611-461D-B708-0F8028A6F1BB}"/>
    <cellStyle name="Normal 5 6 2 2 3 3" xfId="2950" xr:uid="{314CB1F1-603E-47DC-A334-1ADE9922F6BA}"/>
    <cellStyle name="Normal 5 6 2 2 3 4" xfId="2951" xr:uid="{22551ADA-0401-4729-8444-E12CAC426ED9}"/>
    <cellStyle name="Normal 5 6 2 2 3 5" xfId="2952" xr:uid="{8DA48666-F287-4770-A2CF-B9069F7C249A}"/>
    <cellStyle name="Normal 5 6 2 2 4" xfId="1396" xr:uid="{B9D10970-EAEC-41DD-B824-C8FE3F6560AD}"/>
    <cellStyle name="Normal 5 6 2 2 4 2" xfId="2953" xr:uid="{C090660C-7816-461C-89D8-1BC181E39C31}"/>
    <cellStyle name="Normal 5 6 2 2 4 3" xfId="2954" xr:uid="{8F583159-AA27-44FB-B8B5-AD6437B6B0C4}"/>
    <cellStyle name="Normal 5 6 2 2 4 4" xfId="2955" xr:uid="{2B20AA2B-67F8-4603-9070-18C81446688C}"/>
    <cellStyle name="Normal 5 6 2 2 5" xfId="2956" xr:uid="{23DB522B-004A-4F1F-A6BB-078F248123F7}"/>
    <cellStyle name="Normal 5 6 2 2 5 2" xfId="2957" xr:uid="{695E3AB4-E04C-4069-B511-9E83F9EC6BAA}"/>
    <cellStyle name="Normal 5 6 2 2 5 3" xfId="2958" xr:uid="{B2E78EE5-0C66-483C-9F52-8FD461D7543D}"/>
    <cellStyle name="Normal 5 6 2 2 5 4" xfId="2959" xr:uid="{6D1FFF7C-51CB-4474-AB3C-9ED320DC9427}"/>
    <cellStyle name="Normal 5 6 2 2 6" xfId="2960" xr:uid="{33203560-79BF-4986-8367-0C534F19C9A9}"/>
    <cellStyle name="Normal 5 6 2 2 7" xfId="2961" xr:uid="{EB9DD8C7-1C82-4972-A56F-3ACCFEC29510}"/>
    <cellStyle name="Normal 5 6 2 2 8" xfId="2962" xr:uid="{20AC817F-5D88-490B-8D17-8B7866E01515}"/>
    <cellStyle name="Normal 5 6 2 3" xfId="576" xr:uid="{C0A527F8-31B9-4BB4-B87F-90CF4F38719B}"/>
    <cellStyle name="Normal 5 6 2 3 2" xfId="577" xr:uid="{CD576885-A5DF-4BAE-A6B2-FD8A5270F54D}"/>
    <cellStyle name="Normal 5 6 2 3 2 2" xfId="578" xr:uid="{FD7D984F-11B9-461F-888F-15B2D10476B0}"/>
    <cellStyle name="Normal 5 6 2 3 2 3" xfId="2963" xr:uid="{A76BF08C-AE1B-48FE-8A16-D82934D96DF5}"/>
    <cellStyle name="Normal 5 6 2 3 2 4" xfId="2964" xr:uid="{7C54E14C-304C-4865-B801-E91E2EEBD177}"/>
    <cellStyle name="Normal 5 6 2 3 3" xfId="579" xr:uid="{07273AF2-7A5D-4AB0-AC12-44EB6D4FCB18}"/>
    <cellStyle name="Normal 5 6 2 3 3 2" xfId="2965" xr:uid="{7F250501-8F79-4983-B271-05E9AA984C53}"/>
    <cellStyle name="Normal 5 6 2 3 3 3" xfId="2966" xr:uid="{5CB617A8-840D-4495-A476-0C128936E6D9}"/>
    <cellStyle name="Normal 5 6 2 3 3 4" xfId="2967" xr:uid="{FD657E49-D5F4-4991-BD57-CF296BC30CE6}"/>
    <cellStyle name="Normal 5 6 2 3 4" xfId="2968" xr:uid="{7A5BC510-6E29-472A-AD57-C04D48DE7478}"/>
    <cellStyle name="Normal 5 6 2 3 5" xfId="2969" xr:uid="{A734C19F-0294-4E84-8A92-A56701C1D008}"/>
    <cellStyle name="Normal 5 6 2 3 6" xfId="2970" xr:uid="{245356F6-6370-4C72-8055-7DC7416DA820}"/>
    <cellStyle name="Normal 5 6 2 4" xfId="580" xr:uid="{044BE385-72F1-46FC-AD74-E0B83F2DF9CD}"/>
    <cellStyle name="Normal 5 6 2 4 2" xfId="581" xr:uid="{56C4AA74-0B48-4311-8563-1C7E35768C18}"/>
    <cellStyle name="Normal 5 6 2 4 2 2" xfId="2971" xr:uid="{3E443734-5E78-437F-BC6A-0556BCF58D71}"/>
    <cellStyle name="Normal 5 6 2 4 2 3" xfId="2972" xr:uid="{BE48E129-68BE-4A1E-A260-0397D0D4236C}"/>
    <cellStyle name="Normal 5 6 2 4 2 4" xfId="2973" xr:uid="{93BC5390-BB59-45E3-A7B9-653E0DB4B672}"/>
    <cellStyle name="Normal 5 6 2 4 3" xfId="2974" xr:uid="{FC11B51A-38D8-47D7-8D80-60B6486B64C6}"/>
    <cellStyle name="Normal 5 6 2 4 4" xfId="2975" xr:uid="{E248A71A-C51B-43A6-91D8-4F2BAB7473A5}"/>
    <cellStyle name="Normal 5 6 2 4 5" xfId="2976" xr:uid="{8F66020B-C07B-450E-8739-72D39AA08E30}"/>
    <cellStyle name="Normal 5 6 2 5" xfId="582" xr:uid="{84B12161-37FE-4A5C-A516-56C76C834232}"/>
    <cellStyle name="Normal 5 6 2 5 2" xfId="2977" xr:uid="{1CEC301E-8895-4798-AE88-7B9F671FAAB3}"/>
    <cellStyle name="Normal 5 6 2 5 3" xfId="2978" xr:uid="{2E1FF42D-21DB-4887-8DAF-6F18153E96F0}"/>
    <cellStyle name="Normal 5 6 2 5 4" xfId="2979" xr:uid="{72AB4964-7D43-49F0-9983-4F53EEC02B70}"/>
    <cellStyle name="Normal 5 6 2 6" xfId="2980" xr:uid="{24DF13C8-5072-4816-80A3-B30407A04A0A}"/>
    <cellStyle name="Normal 5 6 2 6 2" xfId="2981" xr:uid="{EE74E14A-C076-4741-B038-3280848D423C}"/>
    <cellStyle name="Normal 5 6 2 6 3" xfId="2982" xr:uid="{FBFC25E9-77F5-4281-A2A0-EA81475AD23F}"/>
    <cellStyle name="Normal 5 6 2 6 4" xfId="2983" xr:uid="{D97E95EB-AF79-4C4B-9AC5-1395F529AC71}"/>
    <cellStyle name="Normal 5 6 2 7" xfId="2984" xr:uid="{75F7B909-BC7D-4941-8A66-2FA79E26EE6A}"/>
    <cellStyle name="Normal 5 6 2 8" xfId="2985" xr:uid="{814B0722-0741-48EB-99BC-558C3F7B7915}"/>
    <cellStyle name="Normal 5 6 2 9" xfId="2986" xr:uid="{7032E7F8-CF2D-457A-BC41-625FE812F28F}"/>
    <cellStyle name="Normal 5 6 3" xfId="311" xr:uid="{DB3E3E09-8BF8-4A3A-BA71-8B865F42D841}"/>
    <cellStyle name="Normal 5 6 3 2" xfId="583" xr:uid="{9B858D15-3FB2-4EAF-BF17-757A14FB91AB}"/>
    <cellStyle name="Normal 5 6 3 2 2" xfId="584" xr:uid="{2D095705-14B0-433F-B49C-08670C2D2434}"/>
    <cellStyle name="Normal 5 6 3 2 2 2" xfId="1397" xr:uid="{8649BFA4-E162-41C9-AA25-3B9CC0F507C1}"/>
    <cellStyle name="Normal 5 6 3 2 2 2 2" xfId="1398" xr:uid="{56CCA094-CD8A-47E1-B1D0-54DF28E82C95}"/>
    <cellStyle name="Normal 5 6 3 2 2 3" xfId="1399" xr:uid="{E4805DDF-3B91-4042-BE8A-170135DB01F8}"/>
    <cellStyle name="Normal 5 6 3 2 2 4" xfId="2987" xr:uid="{2C522619-BECD-4E83-9B71-9F6C5FDD3070}"/>
    <cellStyle name="Normal 5 6 3 2 3" xfId="1400" xr:uid="{9749E073-B368-482F-9822-5DCA4BCF5BB6}"/>
    <cellStyle name="Normal 5 6 3 2 3 2" xfId="1401" xr:uid="{2F34C36F-8795-409C-9DD8-6BE209774B74}"/>
    <cellStyle name="Normal 5 6 3 2 3 3" xfId="2988" xr:uid="{4192A9AE-014A-4AF3-820F-43F51D8D0A9E}"/>
    <cellStyle name="Normal 5 6 3 2 3 4" xfId="2989" xr:uid="{67191F6F-07FC-44CC-84C5-8D8CE61FB79F}"/>
    <cellStyle name="Normal 5 6 3 2 4" xfId="1402" xr:uid="{533BC4D4-6269-480D-8260-0FBA274D9652}"/>
    <cellStyle name="Normal 5 6 3 2 5" xfId="2990" xr:uid="{95CE6E02-9E1F-4EDF-AEF8-B9F497B9D20F}"/>
    <cellStyle name="Normal 5 6 3 2 6" xfId="2991" xr:uid="{96FB57C0-DE66-46F6-A6A4-A9037A3183BC}"/>
    <cellStyle name="Normal 5 6 3 3" xfId="585" xr:uid="{1A4CA834-FAF1-477B-8AFA-0D99C3FD739D}"/>
    <cellStyle name="Normal 5 6 3 3 2" xfId="1403" xr:uid="{9203D90C-188B-4948-B434-A68172457982}"/>
    <cellStyle name="Normal 5 6 3 3 2 2" xfId="1404" xr:uid="{C23377D5-DBA3-4ED1-8053-3228F2455AC0}"/>
    <cellStyle name="Normal 5 6 3 3 2 3" xfId="2992" xr:uid="{7CE7117D-2B04-4885-98B0-DC292958493E}"/>
    <cellStyle name="Normal 5 6 3 3 2 4" xfId="2993" xr:uid="{4CE91666-5740-4FF9-B502-9B097273004D}"/>
    <cellStyle name="Normal 5 6 3 3 3" xfId="1405" xr:uid="{FEFD1B66-7E67-453A-8CA2-9537D5EC0FB9}"/>
    <cellStyle name="Normal 5 6 3 3 4" xfId="2994" xr:uid="{2CFA417D-F9F4-4907-AFB3-0D7C026310A7}"/>
    <cellStyle name="Normal 5 6 3 3 5" xfId="2995" xr:uid="{A81E47DD-84A7-413A-804E-313D28730C7D}"/>
    <cellStyle name="Normal 5 6 3 4" xfId="1406" xr:uid="{B609CEB8-4BFA-484C-AE12-11C13B17FB1D}"/>
    <cellStyle name="Normal 5 6 3 4 2" xfId="1407" xr:uid="{ED8D9675-7246-4C0E-B15B-ADE6340875E6}"/>
    <cellStyle name="Normal 5 6 3 4 3" xfId="2996" xr:uid="{240176CA-CA64-42B9-B819-FADEF4E151E2}"/>
    <cellStyle name="Normal 5 6 3 4 4" xfId="2997" xr:uid="{7EF610F5-ABF0-4EA2-A5B3-CD54902505B2}"/>
    <cellStyle name="Normal 5 6 3 5" xfId="1408" xr:uid="{C1D45A03-2670-4ECE-9052-77B2403FE45F}"/>
    <cellStyle name="Normal 5 6 3 5 2" xfId="2998" xr:uid="{F57A16B1-B147-49BC-8572-D2C3E4534027}"/>
    <cellStyle name="Normal 5 6 3 5 3" xfId="2999" xr:uid="{4B96EA9C-1CC8-4D80-9388-AB0AB7589E58}"/>
    <cellStyle name="Normal 5 6 3 5 4" xfId="3000" xr:uid="{20EFD28F-49F4-4142-9E50-FF1F5FCD0301}"/>
    <cellStyle name="Normal 5 6 3 6" xfId="3001" xr:uid="{6B65CD02-14A8-4923-B626-0DE8B3A3535E}"/>
    <cellStyle name="Normal 5 6 3 7" xfId="3002" xr:uid="{31907F9B-A2F6-4A18-B90C-F906C097C4B7}"/>
    <cellStyle name="Normal 5 6 3 8" xfId="3003" xr:uid="{BFC2ECD4-7B91-41D4-8CD9-FAB012FF1B76}"/>
    <cellStyle name="Normal 5 6 4" xfId="312" xr:uid="{4DAEA3E0-28A9-4AF9-ABA1-1F5A31350085}"/>
    <cellStyle name="Normal 5 6 4 2" xfId="586" xr:uid="{54F1D680-1095-44ED-B6DA-909713523481}"/>
    <cellStyle name="Normal 5 6 4 2 2" xfId="587" xr:uid="{84EA8593-5C53-4817-B180-8100C51F82B4}"/>
    <cellStyle name="Normal 5 6 4 2 2 2" xfId="1409" xr:uid="{204AC472-C945-4151-89AD-051876CF99BB}"/>
    <cellStyle name="Normal 5 6 4 2 2 3" xfId="3004" xr:uid="{FD859C51-CA37-463E-816B-4AF110AD4FC8}"/>
    <cellStyle name="Normal 5 6 4 2 2 4" xfId="3005" xr:uid="{1F56CFEA-B0A5-49DB-AD69-20076E590A8B}"/>
    <cellStyle name="Normal 5 6 4 2 3" xfId="1410" xr:uid="{C25195DD-8EE8-4BAD-8B84-A0D38F43B228}"/>
    <cellStyle name="Normal 5 6 4 2 4" xfId="3006" xr:uid="{703109C1-FB0A-4A39-B687-A11E18179BCD}"/>
    <cellStyle name="Normal 5 6 4 2 5" xfId="3007" xr:uid="{02C52F58-4F0E-4E94-96DC-0655ABDAC481}"/>
    <cellStyle name="Normal 5 6 4 3" xfId="588" xr:uid="{9DD0FC93-AAD0-4B0B-86C3-18DB05BE5FA6}"/>
    <cellStyle name="Normal 5 6 4 3 2" xfId="1411" xr:uid="{C864A27A-48EA-4DB0-933B-8B714B5F88B9}"/>
    <cellStyle name="Normal 5 6 4 3 3" xfId="3008" xr:uid="{9676BD65-55BA-4544-A642-B36090CA2A64}"/>
    <cellStyle name="Normal 5 6 4 3 4" xfId="3009" xr:uid="{78238510-608A-47E8-AE59-7B06ED3DE206}"/>
    <cellStyle name="Normal 5 6 4 4" xfId="1412" xr:uid="{937DCAF7-191E-4F58-810B-68BA8795D35B}"/>
    <cellStyle name="Normal 5 6 4 4 2" xfId="3010" xr:uid="{249ADCA5-F42E-4D0D-93B3-5BC07F033680}"/>
    <cellStyle name="Normal 5 6 4 4 3" xfId="3011" xr:uid="{06E8440F-9FF6-4BF6-A3A3-C4D28A9DE757}"/>
    <cellStyle name="Normal 5 6 4 4 4" xfId="3012" xr:uid="{A12EECBF-FEFF-4F7C-B1B4-6C2F4B628708}"/>
    <cellStyle name="Normal 5 6 4 5" xfId="3013" xr:uid="{D09B16CA-848D-400C-8FEC-BEF6A3376C1B}"/>
    <cellStyle name="Normal 5 6 4 6" xfId="3014" xr:uid="{B43A5728-A71A-4FCC-AD92-4EC77EE603B9}"/>
    <cellStyle name="Normal 5 6 4 7" xfId="3015" xr:uid="{D9F77943-B3AC-4923-85F3-5C8ED597B3DA}"/>
    <cellStyle name="Normal 5 6 5" xfId="313" xr:uid="{1DD4A422-EB58-4DE8-BD18-9A393FEFE421}"/>
    <cellStyle name="Normal 5 6 5 2" xfId="589" xr:uid="{2E3D764D-9276-48B2-8AA9-63F9178D8A24}"/>
    <cellStyle name="Normal 5 6 5 2 2" xfId="1413" xr:uid="{07DC8B40-3C37-481A-861F-4D8D0CE9CCB0}"/>
    <cellStyle name="Normal 5 6 5 2 3" xfId="3016" xr:uid="{787410CC-CB7B-41D3-9365-0AB8485788D2}"/>
    <cellStyle name="Normal 5 6 5 2 4" xfId="3017" xr:uid="{A23C3105-D5B2-4075-8C13-69274ABB046C}"/>
    <cellStyle name="Normal 5 6 5 3" xfId="1414" xr:uid="{C6BF2710-7416-4FC1-BA57-7BE56F23E260}"/>
    <cellStyle name="Normal 5 6 5 3 2" xfId="3018" xr:uid="{468FBCDE-015C-4C16-829C-317C8E5F1CEA}"/>
    <cellStyle name="Normal 5 6 5 3 3" xfId="3019" xr:uid="{DD5B2659-CF6B-45D0-9196-27882611D19A}"/>
    <cellStyle name="Normal 5 6 5 3 4" xfId="3020" xr:uid="{92419D79-1158-415D-9E9C-9B51A8E0E440}"/>
    <cellStyle name="Normal 5 6 5 4" xfId="3021" xr:uid="{A7BB7463-2F40-47F3-A40A-70CD579BE810}"/>
    <cellStyle name="Normal 5 6 5 5" xfId="3022" xr:uid="{F391691D-BD8C-4CD0-A4FF-11AEAA0F0B8C}"/>
    <cellStyle name="Normal 5 6 5 6" xfId="3023" xr:uid="{BD200AA9-76CD-4772-B5B0-413EEB48AF63}"/>
    <cellStyle name="Normal 5 6 6" xfId="590" xr:uid="{93F43114-9BFE-4CE5-BEFC-EB20FFEF7D5C}"/>
    <cellStyle name="Normal 5 6 6 2" xfId="1415" xr:uid="{A3042DE1-FF0B-4FC4-AEBB-57A75A7DA5C4}"/>
    <cellStyle name="Normal 5 6 6 2 2" xfId="3024" xr:uid="{F79ECE19-E16F-4CA3-B596-3093FA0D4043}"/>
    <cellStyle name="Normal 5 6 6 2 3" xfId="3025" xr:uid="{B465B8D3-F985-47A8-8A0A-14E72AAE41BE}"/>
    <cellStyle name="Normal 5 6 6 2 4" xfId="3026" xr:uid="{F58ECD41-E04D-4C94-B849-BF8B8128B15F}"/>
    <cellStyle name="Normal 5 6 6 3" xfId="3027" xr:uid="{163113A2-6292-4CA8-8F75-FB7D32A21C2B}"/>
    <cellStyle name="Normal 5 6 6 4" xfId="3028" xr:uid="{07772FAB-375B-441F-A540-1EB21870E131}"/>
    <cellStyle name="Normal 5 6 6 5" xfId="3029" xr:uid="{697C1B98-231C-4E46-974A-1B5B074F61B5}"/>
    <cellStyle name="Normal 5 6 7" xfId="1416" xr:uid="{A7062954-03C4-4E84-B782-FE418ACC5328}"/>
    <cellStyle name="Normal 5 6 7 2" xfId="3030" xr:uid="{A0C29C35-A99C-499C-A49B-901BD3FDCCA6}"/>
    <cellStyle name="Normal 5 6 7 3" xfId="3031" xr:uid="{811ACF07-3011-4990-B7AB-B47765CA9B60}"/>
    <cellStyle name="Normal 5 6 7 4" xfId="3032" xr:uid="{D4CD7281-C45B-45FE-8729-AAE81FCCC29C}"/>
    <cellStyle name="Normal 5 6 8" xfId="3033" xr:uid="{E28B6911-6FE5-44DC-A2DF-1D46FACE25D0}"/>
    <cellStyle name="Normal 5 6 8 2" xfId="3034" xr:uid="{76CA3332-2C4B-4537-9FF6-68E41CC4241E}"/>
    <cellStyle name="Normal 5 6 8 3" xfId="3035" xr:uid="{4AAC619D-5B0A-4856-84F9-54A829452FCB}"/>
    <cellStyle name="Normal 5 6 8 4" xfId="3036" xr:uid="{D5F34712-11BE-4C6F-924F-1E2D527A6B97}"/>
    <cellStyle name="Normal 5 6 9" xfId="3037" xr:uid="{5F88BEE4-2A35-4914-A0DB-02E9A575F95F}"/>
    <cellStyle name="Normal 5 7" xfId="106" xr:uid="{7823F4DA-89C3-4201-AA26-7516CA0C3964}"/>
    <cellStyle name="Normal 5 7 2" xfId="107" xr:uid="{8E14389F-B846-4BF5-850A-81B44F80FEBB}"/>
    <cellStyle name="Normal 5 7 2 2" xfId="314" xr:uid="{9538B1A4-FE63-4AA3-BAD4-6DE863062421}"/>
    <cellStyle name="Normal 5 7 2 2 2" xfId="591" xr:uid="{B6F15B7A-BD41-4C67-9652-7B066BFF6134}"/>
    <cellStyle name="Normal 5 7 2 2 2 2" xfId="1417" xr:uid="{1855C779-82E9-4CA0-ADCC-96C9C5114665}"/>
    <cellStyle name="Normal 5 7 2 2 2 3" xfId="3038" xr:uid="{0FE72BE7-A184-4C99-B5B2-5E36595EF608}"/>
    <cellStyle name="Normal 5 7 2 2 2 4" xfId="3039" xr:uid="{00465E62-3628-48FC-98C8-87A31E049933}"/>
    <cellStyle name="Normal 5 7 2 2 3" xfId="1418" xr:uid="{537B3201-A740-4FDE-93DB-B2367EA2AEB6}"/>
    <cellStyle name="Normal 5 7 2 2 3 2" xfId="3040" xr:uid="{D8EB106A-9139-46FD-AC05-AECE01E8FA6E}"/>
    <cellStyle name="Normal 5 7 2 2 3 3" xfId="3041" xr:uid="{260CED5F-2D7D-4C5A-ABD9-2FCD5754ACDB}"/>
    <cellStyle name="Normal 5 7 2 2 3 4" xfId="3042" xr:uid="{D7CC3483-376E-44DE-873D-1AE45CC67B19}"/>
    <cellStyle name="Normal 5 7 2 2 4" xfId="3043" xr:uid="{6321575F-B2B4-4AFD-A1CF-BE7DFCDBFCAA}"/>
    <cellStyle name="Normal 5 7 2 2 5" xfId="3044" xr:uid="{23963A00-3EE0-4A8F-BA49-8077BBFDFF29}"/>
    <cellStyle name="Normal 5 7 2 2 6" xfId="3045" xr:uid="{E9803A3E-A7BB-4532-AFDB-9F242100316A}"/>
    <cellStyle name="Normal 5 7 2 3" xfId="592" xr:uid="{608DADBF-CA5A-4B0B-8690-3951DAE703D6}"/>
    <cellStyle name="Normal 5 7 2 3 2" xfId="1419" xr:uid="{95BC5153-0C1C-4C96-9CAA-D9CDE4643406}"/>
    <cellStyle name="Normal 5 7 2 3 2 2" xfId="3046" xr:uid="{FC3C44CA-2FE1-46A3-9460-AB493D406E90}"/>
    <cellStyle name="Normal 5 7 2 3 2 3" xfId="3047" xr:uid="{967E79AB-5CDF-4D4F-BE57-EB78B44716F6}"/>
    <cellStyle name="Normal 5 7 2 3 2 4" xfId="3048" xr:uid="{310D1D18-792E-4895-978A-EA484DC6E95C}"/>
    <cellStyle name="Normal 5 7 2 3 3" xfId="3049" xr:uid="{5521C4EF-A8BC-4A05-BD10-5CCFC2473724}"/>
    <cellStyle name="Normal 5 7 2 3 4" xfId="3050" xr:uid="{DA64264C-D5B2-4CE2-BFAA-A0C1108D6DCD}"/>
    <cellStyle name="Normal 5 7 2 3 5" xfId="3051" xr:uid="{3DE4D400-EC24-402B-A607-99ED07FF20E8}"/>
    <cellStyle name="Normal 5 7 2 4" xfId="1420" xr:uid="{E1F75D73-6743-42D9-99C0-B82EBCB72387}"/>
    <cellStyle name="Normal 5 7 2 4 2" xfId="3052" xr:uid="{E34E571D-F72E-4FB5-AA27-98CC9E6D6244}"/>
    <cellStyle name="Normal 5 7 2 4 3" xfId="3053" xr:uid="{2127549F-9728-46B2-8EE5-F133783FD1D9}"/>
    <cellStyle name="Normal 5 7 2 4 4" xfId="3054" xr:uid="{E337E345-633E-4747-8B63-166237A35258}"/>
    <cellStyle name="Normal 5 7 2 5" xfId="3055" xr:uid="{46503BDB-9129-4890-B700-FBCF28B1CC77}"/>
    <cellStyle name="Normal 5 7 2 5 2" xfId="3056" xr:uid="{2FC6C607-AAF2-4879-8832-E12B30E2A40B}"/>
    <cellStyle name="Normal 5 7 2 5 3" xfId="3057" xr:uid="{E98E4D08-C986-4078-9FCC-E0CDFF853150}"/>
    <cellStyle name="Normal 5 7 2 5 4" xfId="3058" xr:uid="{A294EA0C-81A7-4756-8118-EC1765248B5E}"/>
    <cellStyle name="Normal 5 7 2 6" xfId="3059" xr:uid="{450CCA81-C272-465F-87E8-43758719E1D2}"/>
    <cellStyle name="Normal 5 7 2 7" xfId="3060" xr:uid="{040E5613-6E9A-47A9-A457-F93A769F1E98}"/>
    <cellStyle name="Normal 5 7 2 8" xfId="3061" xr:uid="{BFD70680-F49F-433E-8B61-5F33C0563C81}"/>
    <cellStyle name="Normal 5 7 3" xfId="315" xr:uid="{5AA7EDD7-0B25-4634-840A-AEAEC01D6854}"/>
    <cellStyle name="Normal 5 7 3 2" xfId="593" xr:uid="{7A9A3BC6-38FD-4FB9-9921-2E5693AB82AA}"/>
    <cellStyle name="Normal 5 7 3 2 2" xfId="594" xr:uid="{4EBFCD93-5CFF-4E79-8F5A-C47E0F6A6ECF}"/>
    <cellStyle name="Normal 5 7 3 2 3" xfId="3062" xr:uid="{430BD6F3-1283-4ED9-9125-7CDA26BA8963}"/>
    <cellStyle name="Normal 5 7 3 2 4" xfId="3063" xr:uid="{5CDE5DD1-626F-4043-8768-7B0DDA91E0D2}"/>
    <cellStyle name="Normal 5 7 3 3" xfId="595" xr:uid="{8C9560E8-42CE-42C9-A977-A2D49666098E}"/>
    <cellStyle name="Normal 5 7 3 3 2" xfId="3064" xr:uid="{B86B79DE-373C-4FDC-BE4D-9549A8FD6DB0}"/>
    <cellStyle name="Normal 5 7 3 3 3" xfId="3065" xr:uid="{1F17C812-11A7-4B21-B708-938F6FBF29F9}"/>
    <cellStyle name="Normal 5 7 3 3 4" xfId="3066" xr:uid="{AE9FE03A-3748-417B-A614-568194702372}"/>
    <cellStyle name="Normal 5 7 3 4" xfId="3067" xr:uid="{72146456-EDD7-4A0A-9FDB-C054A71EE279}"/>
    <cellStyle name="Normal 5 7 3 5" xfId="3068" xr:uid="{DC6CA043-AB10-4FAA-B87A-CC39588AAC78}"/>
    <cellStyle name="Normal 5 7 3 6" xfId="3069" xr:uid="{1FEE6FF7-A408-4CC9-BE36-AB9CFB2375C0}"/>
    <cellStyle name="Normal 5 7 4" xfId="316" xr:uid="{1FFCD060-4ED6-4212-B68D-EFB3BF2CC4AF}"/>
    <cellStyle name="Normal 5 7 4 2" xfId="596" xr:uid="{8E0D16E6-389B-4F40-97CD-132133157FD6}"/>
    <cellStyle name="Normal 5 7 4 2 2" xfId="3070" xr:uid="{5CBDB3A8-6496-4EB0-9513-552CA7770127}"/>
    <cellStyle name="Normal 5 7 4 2 3" xfId="3071" xr:uid="{BEFE7814-3DFD-4A85-9810-8E6ADE7869B7}"/>
    <cellStyle name="Normal 5 7 4 2 4" xfId="3072" xr:uid="{CE931921-7624-42FC-A07C-F507C34B7841}"/>
    <cellStyle name="Normal 5 7 4 3" xfId="3073" xr:uid="{A257B611-7FC8-4E20-9C1F-26F8F565FC05}"/>
    <cellStyle name="Normal 5 7 4 4" xfId="3074" xr:uid="{E04794CA-A1B4-45F7-B9B7-EE5C83C2AD1D}"/>
    <cellStyle name="Normal 5 7 4 5" xfId="3075" xr:uid="{ED1C494A-6870-4429-99E2-5A179877810A}"/>
    <cellStyle name="Normal 5 7 5" xfId="597" xr:uid="{87062D8A-0612-40F9-A3F3-8137BCEEDD25}"/>
    <cellStyle name="Normal 5 7 5 2" xfId="3076" xr:uid="{4F6859ED-6E76-4DA4-B4D1-E5E5D4462811}"/>
    <cellStyle name="Normal 5 7 5 3" xfId="3077" xr:uid="{37EAF10F-4E36-4EAB-B534-A01DAD36F63D}"/>
    <cellStyle name="Normal 5 7 5 4" xfId="3078" xr:uid="{2BC9C030-DA73-469D-8478-3FBA65CCCD19}"/>
    <cellStyle name="Normal 5 7 6" xfId="3079" xr:uid="{D88F4527-CAE5-4DA3-8A56-0411E9AA68AF}"/>
    <cellStyle name="Normal 5 7 6 2" xfId="3080" xr:uid="{29C44FBD-F897-4362-8E72-155182587AE4}"/>
    <cellStyle name="Normal 5 7 6 3" xfId="3081" xr:uid="{D70961E0-780F-4395-AF6A-C7752CA44DF5}"/>
    <cellStyle name="Normal 5 7 6 4" xfId="3082" xr:uid="{73684E21-352D-45A8-ABBB-1F3CDD1A5961}"/>
    <cellStyle name="Normal 5 7 7" xfId="3083" xr:uid="{148A864A-7323-4B81-9FF6-11B68A7D5F4C}"/>
    <cellStyle name="Normal 5 7 8" xfId="3084" xr:uid="{F82A9C74-9E16-43A8-9745-A20E8A027060}"/>
    <cellStyle name="Normal 5 7 9" xfId="3085" xr:uid="{5BEB1673-63CF-46B8-BD7F-8480A8625C43}"/>
    <cellStyle name="Normal 5 8" xfId="108" xr:uid="{28E55B7A-8848-4A87-BCF3-DCF1C5FE84F3}"/>
    <cellStyle name="Normal 5 8 2" xfId="317" xr:uid="{55576354-BD21-4287-A912-C8D28D382AD9}"/>
    <cellStyle name="Normal 5 8 2 2" xfId="598" xr:uid="{9CD5AFC9-823E-49A5-BB2B-FF215ADE8CB6}"/>
    <cellStyle name="Normal 5 8 2 2 2" xfId="1421" xr:uid="{12A641BF-B8D2-49F6-A42F-6DF25570EACF}"/>
    <cellStyle name="Normal 5 8 2 2 2 2" xfId="1422" xr:uid="{F0241B50-EAB6-419F-B1D4-B000BBD2D2E8}"/>
    <cellStyle name="Normal 5 8 2 2 3" xfId="1423" xr:uid="{78244D55-22EA-43B4-8853-E4316DAC10E4}"/>
    <cellStyle name="Normal 5 8 2 2 4" xfId="3086" xr:uid="{2C04AA91-E762-44BD-86A0-92AB4178E0ED}"/>
    <cellStyle name="Normal 5 8 2 3" xfId="1424" xr:uid="{9E945D80-2ECA-4775-80EC-123C734678C5}"/>
    <cellStyle name="Normal 5 8 2 3 2" xfId="1425" xr:uid="{CAE89E23-294A-49B1-9456-A9CB25FE3DFB}"/>
    <cellStyle name="Normal 5 8 2 3 3" xfId="3087" xr:uid="{69898F10-2A79-4D93-959D-02EFB3B5EB34}"/>
    <cellStyle name="Normal 5 8 2 3 4" xfId="3088" xr:uid="{5C661BBD-BA4B-483B-80EA-C5DC1ABB2A0D}"/>
    <cellStyle name="Normal 5 8 2 4" xfId="1426" xr:uid="{BE249A23-6BAF-4300-B271-9F34B6DF6014}"/>
    <cellStyle name="Normal 5 8 2 5" xfId="3089" xr:uid="{F9D2C9B3-D393-41E4-AF75-5E9BBED685AA}"/>
    <cellStyle name="Normal 5 8 2 6" xfId="3090" xr:uid="{02340141-5697-4D6D-8D2F-51C23CF8658F}"/>
    <cellStyle name="Normal 5 8 3" xfId="599" xr:uid="{13344C88-CBF4-492D-A959-D3C6636A2FF9}"/>
    <cellStyle name="Normal 5 8 3 2" xfId="1427" xr:uid="{5226A361-AA48-48AC-A56E-BE844C0E6278}"/>
    <cellStyle name="Normal 5 8 3 2 2" xfId="1428" xr:uid="{C37960F5-0891-4A4D-A630-F18056703C92}"/>
    <cellStyle name="Normal 5 8 3 2 3" xfId="3091" xr:uid="{A7428C8A-947F-43B2-A477-58E64ED5C900}"/>
    <cellStyle name="Normal 5 8 3 2 4" xfId="3092" xr:uid="{6BF83A7D-D257-4B6F-A1C4-D3DE4C77D785}"/>
    <cellStyle name="Normal 5 8 3 3" xfId="1429" xr:uid="{9132356A-E6BD-48FA-BB8E-B74781FE4E1A}"/>
    <cellStyle name="Normal 5 8 3 4" xfId="3093" xr:uid="{A2818BF9-7739-4593-A2C2-A7508555FAE2}"/>
    <cellStyle name="Normal 5 8 3 5" xfId="3094" xr:uid="{2FE19D76-854E-4D2D-85D3-3C105F27E808}"/>
    <cellStyle name="Normal 5 8 4" xfId="1430" xr:uid="{9235CC95-CBE7-4707-A5D3-D9FA9B131409}"/>
    <cellStyle name="Normal 5 8 4 2" xfId="1431" xr:uid="{26BE5B74-3EB4-4FED-B747-E2171AD626D2}"/>
    <cellStyle name="Normal 5 8 4 3" xfId="3095" xr:uid="{A32F8625-ECF4-4045-B1F5-B03BCC2572E7}"/>
    <cellStyle name="Normal 5 8 4 4" xfId="3096" xr:uid="{0E942FF7-1941-4CDD-817F-DA89BBC2C3FE}"/>
    <cellStyle name="Normal 5 8 5" xfId="1432" xr:uid="{50E5825B-ED0E-4F6C-9720-4B41BBCAC715}"/>
    <cellStyle name="Normal 5 8 5 2" xfId="3097" xr:uid="{832F3CB9-3A0A-4068-AE37-6051C0610315}"/>
    <cellStyle name="Normal 5 8 5 3" xfId="3098" xr:uid="{787F8A4D-D5D3-4E34-B960-19DD01BDFBE8}"/>
    <cellStyle name="Normal 5 8 5 4" xfId="3099" xr:uid="{B42BF32F-0F18-44FC-80FA-23394D2AFA8F}"/>
    <cellStyle name="Normal 5 8 6" xfId="3100" xr:uid="{E146B004-844C-4A96-9587-BDE36C370E70}"/>
    <cellStyle name="Normal 5 8 7" xfId="3101" xr:uid="{41E8F16B-7D78-47C8-8E9C-AD4B934A4D05}"/>
    <cellStyle name="Normal 5 8 8" xfId="3102" xr:uid="{D0889FE0-A624-42AD-A89A-8C836FE1D6FF}"/>
    <cellStyle name="Normal 5 9" xfId="318" xr:uid="{04F85E5C-5298-47DE-9975-1DB6F71F154B}"/>
    <cellStyle name="Normal 5 9 2" xfId="600" xr:uid="{EC8FB3E9-EBA1-40C9-A1BB-562AD0FE66EA}"/>
    <cellStyle name="Normal 5 9 2 2" xfId="601" xr:uid="{952FE1F5-D56D-4AFC-807F-E0740FF47C8B}"/>
    <cellStyle name="Normal 5 9 2 2 2" xfId="1433" xr:uid="{DC6C31BE-6D04-4016-85F1-AC4158D693E6}"/>
    <cellStyle name="Normal 5 9 2 2 3" xfId="3103" xr:uid="{70641D87-AB3E-4E0B-803C-BD82B5767C7F}"/>
    <cellStyle name="Normal 5 9 2 2 4" xfId="3104" xr:uid="{5920056D-0968-4EBF-93CA-C3529ED5E1B4}"/>
    <cellStyle name="Normal 5 9 2 3" xfId="1434" xr:uid="{1B619A91-1CB0-4E80-93DC-04E5D56EC065}"/>
    <cellStyle name="Normal 5 9 2 4" xfId="3105" xr:uid="{768C36A9-11C1-4EA6-9383-1CD798836CF7}"/>
    <cellStyle name="Normal 5 9 2 5" xfId="3106" xr:uid="{D778D132-B95E-48E7-ADB3-13FEF129B3E9}"/>
    <cellStyle name="Normal 5 9 3" xfId="602" xr:uid="{E022CF58-1FEB-42BD-9154-851709CC8071}"/>
    <cellStyle name="Normal 5 9 3 2" xfId="1435" xr:uid="{C6F71352-1A06-4249-BE85-0321359C94E5}"/>
    <cellStyle name="Normal 5 9 3 3" xfId="3107" xr:uid="{A86D1901-943A-47E3-96BB-F86D300CF4E3}"/>
    <cellStyle name="Normal 5 9 3 4" xfId="3108" xr:uid="{7E8AD3A0-B8D5-4483-9AF1-844D212438BF}"/>
    <cellStyle name="Normal 5 9 4" xfId="1436" xr:uid="{DBAD3F76-DD46-4A6E-A712-B33D68E7C95F}"/>
    <cellStyle name="Normal 5 9 4 2" xfId="3109" xr:uid="{87CCC21A-E00A-4867-BA1F-C913BBCD2804}"/>
    <cellStyle name="Normal 5 9 4 3" xfId="3110" xr:uid="{BA6BC20C-E4BC-49EE-9C2E-E8644B3C3C05}"/>
    <cellStyle name="Normal 5 9 4 4" xfId="3111" xr:uid="{0BD7B7D9-154C-4B62-A697-A6DD562FE1F8}"/>
    <cellStyle name="Normal 5 9 5" xfId="3112" xr:uid="{4B4F47D6-4BBA-45C5-AE49-719B038FB840}"/>
    <cellStyle name="Normal 5 9 6" xfId="3113" xr:uid="{F24393BD-F294-4C85-88C9-B0B3C3861FAE}"/>
    <cellStyle name="Normal 5 9 7" xfId="3114" xr:uid="{DD725F36-8AED-4C48-9F84-8DBCB554722D}"/>
    <cellStyle name="Normal 6" xfId="109" xr:uid="{5D7C97CC-01A5-47ED-BCC2-E9BCFF06C662}"/>
    <cellStyle name="Normal 6 10" xfId="319" xr:uid="{93FEEE56-CBE9-4D65-B3A3-C7B317CC0142}"/>
    <cellStyle name="Normal 6 10 2" xfId="1437" xr:uid="{A5666321-7099-42AC-86E2-ADB58F14878E}"/>
    <cellStyle name="Normal 6 10 2 2" xfId="3115" xr:uid="{64EA1043-6B9F-4CEF-81E0-B37A86657601}"/>
    <cellStyle name="Normal 6 10 2 2 2" xfId="4588" xr:uid="{0AFE8DE3-1FB8-4D36-BA67-9A2E85A19D9F}"/>
    <cellStyle name="Normal 6 10 2 3" xfId="3116" xr:uid="{F23D6EF6-CEA5-4E0B-BA7D-41E3DF3C9523}"/>
    <cellStyle name="Normal 6 10 2 4" xfId="3117" xr:uid="{ED1D28A4-5AE6-4752-932F-51748F243ABA}"/>
    <cellStyle name="Normal 6 10 2 5" xfId="5349" xr:uid="{307CBF98-076D-441C-B67E-FE99D8B93CA5}"/>
    <cellStyle name="Normal 6 10 3" xfId="3118" xr:uid="{EAB7F5FC-36AB-4205-8624-1A4071449059}"/>
    <cellStyle name="Normal 6 10 4" xfId="3119" xr:uid="{BB881F8F-46AB-4375-A6D4-72C0E96B0DD0}"/>
    <cellStyle name="Normal 6 10 5" xfId="3120" xr:uid="{871E9B0C-F555-4962-8B23-14309C2761F3}"/>
    <cellStyle name="Normal 6 11" xfId="1438" xr:uid="{D4A28024-D7AB-4FB7-987C-53D167757543}"/>
    <cellStyle name="Normal 6 11 2" xfId="3121" xr:uid="{831CFCB5-9953-4B23-9A47-C031374EAD4E}"/>
    <cellStyle name="Normal 6 11 3" xfId="3122" xr:uid="{7D130071-090C-47E0-A736-818D4995AB45}"/>
    <cellStyle name="Normal 6 11 4" xfId="3123" xr:uid="{3721920D-66AC-4B6E-9C11-020F84A6A848}"/>
    <cellStyle name="Normal 6 12" xfId="902" xr:uid="{24A2DB80-9959-49A2-AF3E-80CB1D5F46D9}"/>
    <cellStyle name="Normal 6 12 2" xfId="3124" xr:uid="{3659ED1F-2C39-4BCC-9AAE-7642775370E1}"/>
    <cellStyle name="Normal 6 12 3" xfId="3125" xr:uid="{EF8321B4-896C-4CC3-94C9-D91ACB9B60FC}"/>
    <cellStyle name="Normal 6 12 4" xfId="3126" xr:uid="{0D235701-8EBE-472D-8CEB-0BD0C0A2C733}"/>
    <cellStyle name="Normal 6 13" xfId="899" xr:uid="{AE2EB59C-5C3F-4C54-9D3F-87B299766354}"/>
    <cellStyle name="Normal 6 13 2" xfId="3128" xr:uid="{B155C3BA-FB18-45E6-B433-32216649F273}"/>
    <cellStyle name="Normal 6 13 3" xfId="4315" xr:uid="{BA4383F9-D56C-46B9-8D72-631D0C3DFF8F}"/>
    <cellStyle name="Normal 6 13 4" xfId="3127" xr:uid="{6D0969AD-307D-49CD-A1D5-DD9F578CB938}"/>
    <cellStyle name="Normal 6 13 5" xfId="5319" xr:uid="{47F5A25D-904D-4ED3-ADEB-F77EAF6A06BB}"/>
    <cellStyle name="Normal 6 14" xfId="3129" xr:uid="{4D59A462-E357-4150-BBBB-1F456C6B9268}"/>
    <cellStyle name="Normal 6 15" xfId="3130" xr:uid="{9078D50E-04AF-449D-AEAD-639916B884A7}"/>
    <cellStyle name="Normal 6 16" xfId="3131" xr:uid="{F7CC517A-7AA8-4061-B116-2E2945F7293F}"/>
    <cellStyle name="Normal 6 2" xfId="110" xr:uid="{A4B1357A-7204-4AD5-AFB0-42CFF7C07A20}"/>
    <cellStyle name="Normal 6 2 2" xfId="320" xr:uid="{FF914671-AE70-4CF9-B063-C3930D565F79}"/>
    <cellStyle name="Normal 6 2 2 2" xfId="4671" xr:uid="{80261E93-C250-4C31-BBA4-743A414CD5A9}"/>
    <cellStyle name="Normal 6 2 3" xfId="4560" xr:uid="{E883173A-3AA8-4843-AE73-4F966A82CDFC}"/>
    <cellStyle name="Normal 6 3" xfId="111" xr:uid="{BE32A141-20CB-4641-81FE-B1F3DF9668D8}"/>
    <cellStyle name="Normal 6 3 10" xfId="3132" xr:uid="{96D15D63-72CC-434F-AC05-70ED6F19CC81}"/>
    <cellStyle name="Normal 6 3 11" xfId="3133" xr:uid="{986FED2A-8E40-4D39-911D-8343BDC19C3C}"/>
    <cellStyle name="Normal 6 3 2" xfId="112" xr:uid="{0189B727-E828-4315-B08B-5D546A5A6745}"/>
    <cellStyle name="Normal 6 3 2 2" xfId="113" xr:uid="{896B024F-F99F-4305-B822-69E7D7E6780C}"/>
    <cellStyle name="Normal 6 3 2 2 2" xfId="321" xr:uid="{05A0C85C-672B-4433-BEA4-4C4FDEE03D3C}"/>
    <cellStyle name="Normal 6 3 2 2 2 2" xfId="603" xr:uid="{A557DF4C-1DB3-4A58-BCD3-1123BB16DF8A}"/>
    <cellStyle name="Normal 6 3 2 2 2 2 2" xfId="604" xr:uid="{4454A720-268B-4604-95AB-A1BAF4549404}"/>
    <cellStyle name="Normal 6 3 2 2 2 2 2 2" xfId="1439" xr:uid="{53DDE7B1-F5D7-483D-9DB4-04D8343C45DF}"/>
    <cellStyle name="Normal 6 3 2 2 2 2 2 2 2" xfId="1440" xr:uid="{2BD353DF-AE7B-4887-85B7-E0FA4847EC77}"/>
    <cellStyle name="Normal 6 3 2 2 2 2 2 3" xfId="1441" xr:uid="{D6037E93-2D59-499F-A655-4EB5A7B51AAC}"/>
    <cellStyle name="Normal 6 3 2 2 2 2 3" xfId="1442" xr:uid="{68FC72B7-0162-49BA-8326-2DB30E660E4A}"/>
    <cellStyle name="Normal 6 3 2 2 2 2 3 2" xfId="1443" xr:uid="{4D098A37-FF27-405F-B0A6-E28D0826BDFB}"/>
    <cellStyle name="Normal 6 3 2 2 2 2 4" xfId="1444" xr:uid="{A9E08118-4779-4E76-949A-66BE0483006D}"/>
    <cellStyle name="Normal 6 3 2 2 2 3" xfId="605" xr:uid="{D3530350-D115-4E48-B9A9-41B852314AC2}"/>
    <cellStyle name="Normal 6 3 2 2 2 3 2" xfId="1445" xr:uid="{E94943D8-1885-4C63-8D81-531F38A910B0}"/>
    <cellStyle name="Normal 6 3 2 2 2 3 2 2" xfId="1446" xr:uid="{EF769790-AF5E-447E-99BC-7136741DF808}"/>
    <cellStyle name="Normal 6 3 2 2 2 3 3" xfId="1447" xr:uid="{07F6C956-DB69-4314-9CE1-DC7D44F1B639}"/>
    <cellStyle name="Normal 6 3 2 2 2 3 4" xfId="3134" xr:uid="{A677C8BE-1576-4803-B0AB-682EA61F5081}"/>
    <cellStyle name="Normal 6 3 2 2 2 4" xfId="1448" xr:uid="{CEB3D8E2-8295-4197-8FCB-647AD5F52457}"/>
    <cellStyle name="Normal 6 3 2 2 2 4 2" xfId="1449" xr:uid="{2194A160-A05C-4652-811B-A30E5AB20395}"/>
    <cellStyle name="Normal 6 3 2 2 2 5" xfId="1450" xr:uid="{B287B544-EC3E-43FC-9A2A-DF8147C48900}"/>
    <cellStyle name="Normal 6 3 2 2 2 6" xfId="3135" xr:uid="{DF4BFCFA-5E3D-4E35-BEF8-0EEA3744E875}"/>
    <cellStyle name="Normal 6 3 2 2 3" xfId="322" xr:uid="{BAB17E85-5E18-4CDC-AE68-978773083948}"/>
    <cellStyle name="Normal 6 3 2 2 3 2" xfId="606" xr:uid="{0B7BE647-9446-4F4B-AE29-8BE4BAA07128}"/>
    <cellStyle name="Normal 6 3 2 2 3 2 2" xfId="607" xr:uid="{5F68377E-BD5E-4391-8661-8DED80967403}"/>
    <cellStyle name="Normal 6 3 2 2 3 2 2 2" xfId="1451" xr:uid="{2701B30C-B7CF-49E8-9CA9-4F34E0A545B6}"/>
    <cellStyle name="Normal 6 3 2 2 3 2 2 2 2" xfId="1452" xr:uid="{041D96C5-238A-4119-BF86-6A90918261BE}"/>
    <cellStyle name="Normal 6 3 2 2 3 2 2 3" xfId="1453" xr:uid="{5003B1CA-032E-4C15-99B4-C8B363022CB2}"/>
    <cellStyle name="Normal 6 3 2 2 3 2 3" xfId="1454" xr:uid="{B14F108C-C75A-4036-9199-0572DAE7C0A4}"/>
    <cellStyle name="Normal 6 3 2 2 3 2 3 2" xfId="1455" xr:uid="{FEF92F28-D363-48A9-94B7-64173450C1A0}"/>
    <cellStyle name="Normal 6 3 2 2 3 2 4" xfId="1456" xr:uid="{3662D951-9F6E-406B-B713-D6B420C19151}"/>
    <cellStyle name="Normal 6 3 2 2 3 3" xfId="608" xr:uid="{DFE4573F-C167-4F06-B496-AE4CF759EE87}"/>
    <cellStyle name="Normal 6 3 2 2 3 3 2" xfId="1457" xr:uid="{D4D97511-6876-45DE-BED4-0AEBE00C79F5}"/>
    <cellStyle name="Normal 6 3 2 2 3 3 2 2" xfId="1458" xr:uid="{3E7950EF-9954-47BC-BCA2-F388855FEC43}"/>
    <cellStyle name="Normal 6 3 2 2 3 3 3" xfId="1459" xr:uid="{092D277C-B920-4777-A798-1C707424FE0C}"/>
    <cellStyle name="Normal 6 3 2 2 3 4" xfId="1460" xr:uid="{0D2E9BD9-4B19-498F-9F8E-20460D5EBD52}"/>
    <cellStyle name="Normal 6 3 2 2 3 4 2" xfId="1461" xr:uid="{2E89CF45-68EF-44BE-BCED-9825F7F3ECAD}"/>
    <cellStyle name="Normal 6 3 2 2 3 5" xfId="1462" xr:uid="{14C0C607-CA09-43A8-8561-84117E592654}"/>
    <cellStyle name="Normal 6 3 2 2 4" xfId="609" xr:uid="{9886B649-E833-4F35-954C-6EFF658C56C6}"/>
    <cellStyle name="Normal 6 3 2 2 4 2" xfId="610" xr:uid="{E1AA26AD-AEE0-4F0C-BB3B-7EA06BD1E43D}"/>
    <cellStyle name="Normal 6 3 2 2 4 2 2" xfId="1463" xr:uid="{6A5EBFB8-B313-4BE1-AD66-3F09A8FD7E33}"/>
    <cellStyle name="Normal 6 3 2 2 4 2 2 2" xfId="1464" xr:uid="{6AB94300-D6E1-4962-8546-EB52EDF3CB9E}"/>
    <cellStyle name="Normal 6 3 2 2 4 2 3" xfId="1465" xr:uid="{087999B9-988B-4278-8E1A-4329AF073D71}"/>
    <cellStyle name="Normal 6 3 2 2 4 3" xfId="1466" xr:uid="{880050BB-B4F9-4810-B468-333109F83E5A}"/>
    <cellStyle name="Normal 6 3 2 2 4 3 2" xfId="1467" xr:uid="{635A2340-F356-4C64-969F-926E756DAFA1}"/>
    <cellStyle name="Normal 6 3 2 2 4 4" xfId="1468" xr:uid="{77CBF1B4-3F24-42F8-9D5E-9E3C37EFE6B6}"/>
    <cellStyle name="Normal 6 3 2 2 5" xfId="611" xr:uid="{B051AF65-5B70-4071-9BCC-CE518921AC0A}"/>
    <cellStyle name="Normal 6 3 2 2 5 2" xfId="1469" xr:uid="{DB6BFB8A-6636-41C1-A7D1-17C2CD1836CD}"/>
    <cellStyle name="Normal 6 3 2 2 5 2 2" xfId="1470" xr:uid="{488DAC1F-A90E-4E34-9A3B-7282B5E50A79}"/>
    <cellStyle name="Normal 6 3 2 2 5 3" xfId="1471" xr:uid="{CD75D769-9418-40B0-AFAA-EB84721AA623}"/>
    <cellStyle name="Normal 6 3 2 2 5 4" xfId="3136" xr:uid="{EB5E1416-A3A5-46A2-810D-93E5B4789969}"/>
    <cellStyle name="Normal 6 3 2 2 6" xfId="1472" xr:uid="{68AC4080-24CF-4373-937E-5EB531064E28}"/>
    <cellStyle name="Normal 6 3 2 2 6 2" xfId="1473" xr:uid="{CD19F88E-EF2C-4019-B29E-4AFDC8271DCD}"/>
    <cellStyle name="Normal 6 3 2 2 7" xfId="1474" xr:uid="{4F43BC4F-16C7-48E2-8ED9-A992D9CAEAF5}"/>
    <cellStyle name="Normal 6 3 2 2 8" xfId="3137" xr:uid="{8CB3DAC1-B8A3-44EF-AB3B-6809E6437459}"/>
    <cellStyle name="Normal 6 3 2 3" xfId="323" xr:uid="{549DE777-7525-47D2-8411-A1BE98E9EA35}"/>
    <cellStyle name="Normal 6 3 2 3 2" xfId="612" xr:uid="{367ACE10-AED5-4862-9E78-57DB4D54EBF5}"/>
    <cellStyle name="Normal 6 3 2 3 2 2" xfId="613" xr:uid="{13D3C148-C9BB-4D93-AD27-AD8812740FC1}"/>
    <cellStyle name="Normal 6 3 2 3 2 2 2" xfId="1475" xr:uid="{1F97D786-AEB0-46BA-B6AC-006F661E5D2E}"/>
    <cellStyle name="Normal 6 3 2 3 2 2 2 2" xfId="1476" xr:uid="{2CF77CE5-A3F5-4629-80ED-940F68C2D125}"/>
    <cellStyle name="Normal 6 3 2 3 2 2 3" xfId="1477" xr:uid="{BBF16CD7-3709-46AB-A65D-6AA096FB37AD}"/>
    <cellStyle name="Normal 6 3 2 3 2 3" xfId="1478" xr:uid="{B1D7C4C5-E971-4EC7-9FFD-7C079F487323}"/>
    <cellStyle name="Normal 6 3 2 3 2 3 2" xfId="1479" xr:uid="{0862C8EE-92E4-4551-829A-6943383A4FF1}"/>
    <cellStyle name="Normal 6 3 2 3 2 4" xfId="1480" xr:uid="{E3233D69-2BC6-44BF-95EE-5D928BD5173F}"/>
    <cellStyle name="Normal 6 3 2 3 3" xfId="614" xr:uid="{D11084C1-2B26-43C1-B276-101B67DF7858}"/>
    <cellStyle name="Normal 6 3 2 3 3 2" xfId="1481" xr:uid="{126F3339-48F8-489D-892B-DC0D66D7F5B3}"/>
    <cellStyle name="Normal 6 3 2 3 3 2 2" xfId="1482" xr:uid="{751CAE56-4D2F-48B3-9607-56F62048C300}"/>
    <cellStyle name="Normal 6 3 2 3 3 3" xfId="1483" xr:uid="{F252C7FB-899D-4782-9DE7-B1EC01CB9AC3}"/>
    <cellStyle name="Normal 6 3 2 3 3 4" xfId="3138" xr:uid="{717A648C-BBBA-437A-AF07-1B7C766E99D9}"/>
    <cellStyle name="Normal 6 3 2 3 4" xfId="1484" xr:uid="{90EA5EAE-049F-4D08-A9B8-AF3B770974C5}"/>
    <cellStyle name="Normal 6 3 2 3 4 2" xfId="1485" xr:uid="{18B9D0D2-02FC-4626-A391-5F2360F2DD46}"/>
    <cellStyle name="Normal 6 3 2 3 5" xfId="1486" xr:uid="{5D87B5F4-9C4B-486F-9C6F-124D5AE5FC68}"/>
    <cellStyle name="Normal 6 3 2 3 6" xfId="3139" xr:uid="{DB6384E4-16D6-432C-9758-4963235F24CD}"/>
    <cellStyle name="Normal 6 3 2 4" xfId="324" xr:uid="{F7E5C39C-E002-4BB2-BDB5-B2A48B535A39}"/>
    <cellStyle name="Normal 6 3 2 4 2" xfId="615" xr:uid="{1CD45741-9C18-4AE9-AF5D-ED6BAE49CD6D}"/>
    <cellStyle name="Normal 6 3 2 4 2 2" xfId="616" xr:uid="{52FB480E-7148-48C4-8D4E-6FDACB29EC88}"/>
    <cellStyle name="Normal 6 3 2 4 2 2 2" xfId="1487" xr:uid="{00628FD4-08AE-4B61-8227-178D59723116}"/>
    <cellStyle name="Normal 6 3 2 4 2 2 2 2" xfId="1488" xr:uid="{50E879F0-CB65-47E8-9223-F95E4929072B}"/>
    <cellStyle name="Normal 6 3 2 4 2 2 3" xfId="1489" xr:uid="{A7BCDAB7-8031-4332-A7BA-D99CA3C2B179}"/>
    <cellStyle name="Normal 6 3 2 4 2 3" xfId="1490" xr:uid="{D0E88BA8-695B-4FDE-A48A-9AD15D13C98C}"/>
    <cellStyle name="Normal 6 3 2 4 2 3 2" xfId="1491" xr:uid="{544418BE-C03E-47AF-A717-CC2589C4A8C1}"/>
    <cellStyle name="Normal 6 3 2 4 2 4" xfId="1492" xr:uid="{69B7A7BD-D9C6-4B12-AD3C-8D4D68431B0A}"/>
    <cellStyle name="Normal 6 3 2 4 3" xfId="617" xr:uid="{AFCF0089-4F04-4647-A171-9A6FBCF3AAE6}"/>
    <cellStyle name="Normal 6 3 2 4 3 2" xfId="1493" xr:uid="{495EC35E-63BB-42DA-ABDA-D2955D4DEF6D}"/>
    <cellStyle name="Normal 6 3 2 4 3 2 2" xfId="1494" xr:uid="{954C6606-6639-4EA5-AB67-E7155CBC66C6}"/>
    <cellStyle name="Normal 6 3 2 4 3 3" xfId="1495" xr:uid="{BE54CF32-A947-46B0-B79A-CFB747BD0FA5}"/>
    <cellStyle name="Normal 6 3 2 4 4" xfId="1496" xr:uid="{F3BF999A-9B35-45B2-81EB-EC87636C8650}"/>
    <cellStyle name="Normal 6 3 2 4 4 2" xfId="1497" xr:uid="{FB337932-A6D3-4DDB-B228-C27E9198831E}"/>
    <cellStyle name="Normal 6 3 2 4 5" xfId="1498" xr:uid="{523AF9AD-B41E-4977-A6B5-B9EF4B28A54D}"/>
    <cellStyle name="Normal 6 3 2 5" xfId="325" xr:uid="{75BD5B4B-2570-46FD-8FF5-D1571F24B083}"/>
    <cellStyle name="Normal 6 3 2 5 2" xfId="618" xr:uid="{B081C046-F2A9-4503-BD0A-D2A6D14A86AB}"/>
    <cellStyle name="Normal 6 3 2 5 2 2" xfId="1499" xr:uid="{68E90E88-9B55-4C93-9C33-60CDFE283041}"/>
    <cellStyle name="Normal 6 3 2 5 2 2 2" xfId="1500" xr:uid="{AB7D7780-6FF5-47AE-B93F-D8151489C676}"/>
    <cellStyle name="Normal 6 3 2 5 2 3" xfId="1501" xr:uid="{8532ACE9-3F3B-4124-BA81-AFB40E03F3FE}"/>
    <cellStyle name="Normal 6 3 2 5 3" xfId="1502" xr:uid="{25C4D70D-5779-48E6-A5D6-EC4FA9B7B566}"/>
    <cellStyle name="Normal 6 3 2 5 3 2" xfId="1503" xr:uid="{9E5BDCC2-BF1D-4230-8F4E-374CBAA5DE1B}"/>
    <cellStyle name="Normal 6 3 2 5 4" xfId="1504" xr:uid="{E9344882-A004-40B8-BF9E-4BFCCBC7A960}"/>
    <cellStyle name="Normal 6 3 2 6" xfId="619" xr:uid="{A173A484-1B5C-4B62-B077-9A003D9A953A}"/>
    <cellStyle name="Normal 6 3 2 6 2" xfId="1505" xr:uid="{AAF21600-A486-4874-965A-70158F1A7666}"/>
    <cellStyle name="Normal 6 3 2 6 2 2" xfId="1506" xr:uid="{30E6EB0B-8D2B-41D9-9670-E2AB3816D6B7}"/>
    <cellStyle name="Normal 6 3 2 6 3" xfId="1507" xr:uid="{CF46FE36-8EA1-41B8-8845-0D31FDE82386}"/>
    <cellStyle name="Normal 6 3 2 6 4" xfId="3140" xr:uid="{6F697F8A-7A2B-4731-9390-FDB15B0298C5}"/>
    <cellStyle name="Normal 6 3 2 7" xfId="1508" xr:uid="{4A24890B-1454-4141-89DD-E32DD55D151A}"/>
    <cellStyle name="Normal 6 3 2 7 2" xfId="1509" xr:uid="{3C4A5EB3-7AF9-4EAB-B915-9E78C75FCEE9}"/>
    <cellStyle name="Normal 6 3 2 8" xfId="1510" xr:uid="{35122561-E868-4CB5-810D-33E0F4C44FD8}"/>
    <cellStyle name="Normal 6 3 2 9" xfId="3141" xr:uid="{2411031B-4E6D-4431-9347-AAAE0176F553}"/>
    <cellStyle name="Normal 6 3 3" xfId="114" xr:uid="{A7B7F54E-8EAE-4F1A-B792-481BD5A92077}"/>
    <cellStyle name="Normal 6 3 3 2" xfId="115" xr:uid="{95A3DCC9-71CB-4DFE-8DCE-046B6D94880B}"/>
    <cellStyle name="Normal 6 3 3 2 2" xfId="620" xr:uid="{E567761F-6229-4D9A-9848-5E847C6F8335}"/>
    <cellStyle name="Normal 6 3 3 2 2 2" xfId="621" xr:uid="{FD48AAB9-9C0C-43BF-9059-668440586192}"/>
    <cellStyle name="Normal 6 3 3 2 2 2 2" xfId="1511" xr:uid="{A5389E61-61A3-4367-8356-27EA6DAF5272}"/>
    <cellStyle name="Normal 6 3 3 2 2 2 2 2" xfId="1512" xr:uid="{0D9A03DA-01B4-41AA-BAB1-4BDE71530E38}"/>
    <cellStyle name="Normal 6 3 3 2 2 2 3" xfId="1513" xr:uid="{CC98776D-72CE-4AF3-B547-A3DC6FC34546}"/>
    <cellStyle name="Normal 6 3 3 2 2 3" xfId="1514" xr:uid="{295DF6AA-A06D-4CD5-A02E-8459DB3F1816}"/>
    <cellStyle name="Normal 6 3 3 2 2 3 2" xfId="1515" xr:uid="{BA80B3ED-AD04-44AA-8044-4012FA9A8925}"/>
    <cellStyle name="Normal 6 3 3 2 2 4" xfId="1516" xr:uid="{C55B37DB-3525-4E5D-9448-2E38ABB5DAA0}"/>
    <cellStyle name="Normal 6 3 3 2 3" xfId="622" xr:uid="{43A242E6-6A31-48A0-A303-CDF303133A89}"/>
    <cellStyle name="Normal 6 3 3 2 3 2" xfId="1517" xr:uid="{E5EF845F-9D68-4AA9-942E-22C2849FD490}"/>
    <cellStyle name="Normal 6 3 3 2 3 2 2" xfId="1518" xr:uid="{D4221332-A2FF-4D51-BA19-CE16604A28FE}"/>
    <cellStyle name="Normal 6 3 3 2 3 3" xfId="1519" xr:uid="{7FA78AB5-F3AD-4EC7-A605-FAD04534E3E2}"/>
    <cellStyle name="Normal 6 3 3 2 3 4" xfId="3142" xr:uid="{BD1E2290-B354-4488-84E8-6D48A746554C}"/>
    <cellStyle name="Normal 6 3 3 2 4" xfId="1520" xr:uid="{DB478059-C1C5-47D2-A62B-4C69290625E1}"/>
    <cellStyle name="Normal 6 3 3 2 4 2" xfId="1521" xr:uid="{EBEBEC2D-FD72-4469-AA74-92B87B6C88AE}"/>
    <cellStyle name="Normal 6 3 3 2 5" xfId="1522" xr:uid="{FD706A27-756D-4B6A-AA78-69D0288485D6}"/>
    <cellStyle name="Normal 6 3 3 2 6" xfId="3143" xr:uid="{059D6B90-2872-4A07-8EF7-E27C3507347C}"/>
    <cellStyle name="Normal 6 3 3 3" xfId="326" xr:uid="{F4822DE3-9E6F-4668-91FC-F741192448C2}"/>
    <cellStyle name="Normal 6 3 3 3 2" xfId="623" xr:uid="{9FE9E989-4467-4EE6-89A7-77A71ED3D679}"/>
    <cellStyle name="Normal 6 3 3 3 2 2" xfId="624" xr:uid="{BADB4C3A-3595-41BA-BEDB-6F3E7094AC5E}"/>
    <cellStyle name="Normal 6 3 3 3 2 2 2" xfId="1523" xr:uid="{3DA12E45-7521-4123-A8E2-6BBEA24238C1}"/>
    <cellStyle name="Normal 6 3 3 3 2 2 2 2" xfId="1524" xr:uid="{4E82C73E-170D-4E4F-9526-5938F8A3C8CF}"/>
    <cellStyle name="Normal 6 3 3 3 2 2 3" xfId="1525" xr:uid="{287CA5C3-F7E0-453B-8D9E-AD85B15D5C50}"/>
    <cellStyle name="Normal 6 3 3 3 2 3" xfId="1526" xr:uid="{A5CCFB5F-AC56-454E-BDD4-667D006AC484}"/>
    <cellStyle name="Normal 6 3 3 3 2 3 2" xfId="1527" xr:uid="{5A3A9ECC-880F-4AEE-8423-A57B18C74A8B}"/>
    <cellStyle name="Normal 6 3 3 3 2 4" xfId="1528" xr:uid="{7B645CAC-EA6E-4D92-8554-65913649D2FA}"/>
    <cellStyle name="Normal 6 3 3 3 3" xfId="625" xr:uid="{5431679F-5FE9-421B-9309-EF8C14A75B2C}"/>
    <cellStyle name="Normal 6 3 3 3 3 2" xfId="1529" xr:uid="{FDA6A673-90B6-415D-81AC-16BC2E2481D4}"/>
    <cellStyle name="Normal 6 3 3 3 3 2 2" xfId="1530" xr:uid="{9EC30F16-F0C6-4F5F-A71C-51FC01982B43}"/>
    <cellStyle name="Normal 6 3 3 3 3 3" xfId="1531" xr:uid="{28365B1A-6D85-4792-AFE4-92830B8C8A33}"/>
    <cellStyle name="Normal 6 3 3 3 4" xfId="1532" xr:uid="{1F18C1B2-E432-4CF8-B20C-2503356873D9}"/>
    <cellStyle name="Normal 6 3 3 3 4 2" xfId="1533" xr:uid="{139E18B5-EFB9-4AFF-B314-9FDA41ADAC0D}"/>
    <cellStyle name="Normal 6 3 3 3 5" xfId="1534" xr:uid="{9E4C791A-3027-4F4E-86BA-22A76B8DE9DB}"/>
    <cellStyle name="Normal 6 3 3 4" xfId="327" xr:uid="{4D7B4077-8856-47D7-B12A-1DC405811D9E}"/>
    <cellStyle name="Normal 6 3 3 4 2" xfId="626" xr:uid="{792EF775-3367-461F-921F-ACCC5779BD41}"/>
    <cellStyle name="Normal 6 3 3 4 2 2" xfId="1535" xr:uid="{9ED0FDC1-08F2-4D16-9F98-18AB3FD7CF63}"/>
    <cellStyle name="Normal 6 3 3 4 2 2 2" xfId="1536" xr:uid="{BDA2C84B-029F-4EB8-889E-3DFFC5FD45CD}"/>
    <cellStyle name="Normal 6 3 3 4 2 3" xfId="1537" xr:uid="{F2A48366-34D5-4158-B373-EBDA95EE8684}"/>
    <cellStyle name="Normal 6 3 3 4 3" xfId="1538" xr:uid="{A03553BE-7A80-49A6-9CE6-FA6FFDDCCB20}"/>
    <cellStyle name="Normal 6 3 3 4 3 2" xfId="1539" xr:uid="{19757588-9BA6-4F8D-90E0-AC791A4AF1E5}"/>
    <cellStyle name="Normal 6 3 3 4 4" xfId="1540" xr:uid="{CB91ED45-E61F-415F-994E-F7FEA38D19D8}"/>
    <cellStyle name="Normal 6 3 3 5" xfId="627" xr:uid="{224F820A-D54D-4DC0-9317-DCA1254C9EBE}"/>
    <cellStyle name="Normal 6 3 3 5 2" xfId="1541" xr:uid="{BB3CD235-C045-4CAF-9BC4-D5F6A25005D5}"/>
    <cellStyle name="Normal 6 3 3 5 2 2" xfId="1542" xr:uid="{D537B731-BE28-459C-BF25-72D8B361AC72}"/>
    <cellStyle name="Normal 6 3 3 5 3" xfId="1543" xr:uid="{78EB9DDB-452D-4A11-91EF-50DCCF6942AA}"/>
    <cellStyle name="Normal 6 3 3 5 4" xfId="3144" xr:uid="{B92335B3-0A07-4139-A25D-11FB2F1D1054}"/>
    <cellStyle name="Normal 6 3 3 6" xfId="1544" xr:uid="{805B3737-C4DF-4457-A638-13AA2D724D7D}"/>
    <cellStyle name="Normal 6 3 3 6 2" xfId="1545" xr:uid="{DD6C5021-B0CE-4BE5-A5E2-6A20EF24DA06}"/>
    <cellStyle name="Normal 6 3 3 7" xfId="1546" xr:uid="{77FCE591-34FD-4322-9363-CA50433C7B5F}"/>
    <cellStyle name="Normal 6 3 3 8" xfId="3145" xr:uid="{DECB0691-26D0-49E2-B481-D52BE13F6123}"/>
    <cellStyle name="Normal 6 3 4" xfId="116" xr:uid="{55945DF7-A8C9-4093-9E8B-0172E20DE37C}"/>
    <cellStyle name="Normal 6 3 4 2" xfId="447" xr:uid="{38779E6C-87DB-4B3A-95DF-578EBE41ED14}"/>
    <cellStyle name="Normal 6 3 4 2 2" xfId="628" xr:uid="{110EB28A-85FA-4A95-9B31-43DEDFA80CBF}"/>
    <cellStyle name="Normal 6 3 4 2 2 2" xfId="1547" xr:uid="{360CE199-4284-436B-BF67-95ED83E01113}"/>
    <cellStyle name="Normal 6 3 4 2 2 2 2" xfId="1548" xr:uid="{90873102-1D3F-4334-A999-72EE7479C2DF}"/>
    <cellStyle name="Normal 6 3 4 2 2 3" xfId="1549" xr:uid="{16B37495-DDD8-47BC-A408-AF95A66F8092}"/>
    <cellStyle name="Normal 6 3 4 2 2 4" xfId="3146" xr:uid="{06D0296F-B623-47A9-BA3E-FA1C152716F1}"/>
    <cellStyle name="Normal 6 3 4 2 3" xfId="1550" xr:uid="{20F69A96-5C08-4F61-BC01-A4E58172FB49}"/>
    <cellStyle name="Normal 6 3 4 2 3 2" xfId="1551" xr:uid="{0257DEC0-9B06-43B2-8D5F-6662DA2B7D9A}"/>
    <cellStyle name="Normal 6 3 4 2 4" xfId="1552" xr:uid="{6AA5783C-686A-4DA6-97DE-D357E212DAA1}"/>
    <cellStyle name="Normal 6 3 4 2 5" xfId="3147" xr:uid="{3F3E1F97-7163-42BE-A151-DDC076B2C6CF}"/>
    <cellStyle name="Normal 6 3 4 3" xfId="629" xr:uid="{606A4FFD-E087-4F34-9441-03DDF34B2C14}"/>
    <cellStyle name="Normal 6 3 4 3 2" xfId="1553" xr:uid="{A62C21E2-D7B8-404A-A216-B951EA0C52CE}"/>
    <cellStyle name="Normal 6 3 4 3 2 2" xfId="1554" xr:uid="{C08C50C1-A5BC-4556-BFED-9266E2A623E5}"/>
    <cellStyle name="Normal 6 3 4 3 3" xfId="1555" xr:uid="{5F8535A0-761B-475D-AB4B-1F5AECCBD012}"/>
    <cellStyle name="Normal 6 3 4 3 4" xfId="3148" xr:uid="{FFEA68FD-7669-4BD3-A357-A04989ED8647}"/>
    <cellStyle name="Normal 6 3 4 4" xfId="1556" xr:uid="{F55A649A-504E-4A84-A890-A79C7F3F2AD0}"/>
    <cellStyle name="Normal 6 3 4 4 2" xfId="1557" xr:uid="{78C83C3C-0B69-4BA5-B2F9-CEB222FBBBBA}"/>
    <cellStyle name="Normal 6 3 4 4 3" xfId="3149" xr:uid="{2180F134-AB6F-48E8-A521-3E5FEA9ED186}"/>
    <cellStyle name="Normal 6 3 4 4 4" xfId="3150" xr:uid="{694677E1-218C-400C-BC1C-0373FF5A5C00}"/>
    <cellStyle name="Normal 6 3 4 5" xfId="1558" xr:uid="{11182BAF-90FB-4B05-B033-6DDDCA9153D3}"/>
    <cellStyle name="Normal 6 3 4 6" xfId="3151" xr:uid="{4D193393-6C8B-45E7-BE7A-0C5A6292FF42}"/>
    <cellStyle name="Normal 6 3 4 7" xfId="3152" xr:uid="{58161F43-704A-448B-9C09-459FAEB636CA}"/>
    <cellStyle name="Normal 6 3 5" xfId="328" xr:uid="{26BCF925-3499-4731-9CBF-59614ABEB183}"/>
    <cellStyle name="Normal 6 3 5 2" xfId="630" xr:uid="{2EE23F47-CB5C-4AF0-B805-28F0F818C954}"/>
    <cellStyle name="Normal 6 3 5 2 2" xfId="631" xr:uid="{9F29C843-597B-4E8E-B363-0D1A5FD13574}"/>
    <cellStyle name="Normal 6 3 5 2 2 2" xfId="1559" xr:uid="{78561917-D6DC-4E89-ADC1-6BE206D4A07A}"/>
    <cellStyle name="Normal 6 3 5 2 2 2 2" xfId="1560" xr:uid="{D0EC34F9-0AF9-4C40-BA66-BD90BCF9640E}"/>
    <cellStyle name="Normal 6 3 5 2 2 3" xfId="1561" xr:uid="{74032D8D-2967-45EA-BDDF-ABF99AC4F908}"/>
    <cellStyle name="Normal 6 3 5 2 3" xfId="1562" xr:uid="{71866209-B62E-4F70-AC04-09BDFADE54BB}"/>
    <cellStyle name="Normal 6 3 5 2 3 2" xfId="1563" xr:uid="{E21A9C72-D1A9-47D3-AAD8-58AA9950ADC8}"/>
    <cellStyle name="Normal 6 3 5 2 4" xfId="1564" xr:uid="{702DB9EC-279C-431F-9FB9-EC1193E9DC14}"/>
    <cellStyle name="Normal 6 3 5 3" xfId="632" xr:uid="{4296210F-72CC-4C6C-AB4A-7031AB72D3C6}"/>
    <cellStyle name="Normal 6 3 5 3 2" xfId="1565" xr:uid="{0BAA3BF5-14D8-40CC-BCBB-8867670AF775}"/>
    <cellStyle name="Normal 6 3 5 3 2 2" xfId="1566" xr:uid="{BD62DD89-0ECE-4054-A0AE-46E03F23A601}"/>
    <cellStyle name="Normal 6 3 5 3 3" xfId="1567" xr:uid="{39115E54-E542-4271-9E67-F01165532357}"/>
    <cellStyle name="Normal 6 3 5 3 4" xfId="3153" xr:uid="{23429ECC-7912-4E23-BA33-24985C53509B}"/>
    <cellStyle name="Normal 6 3 5 4" xfId="1568" xr:uid="{EF1B62FE-0073-4E7E-99BC-C4FB91188FFA}"/>
    <cellStyle name="Normal 6 3 5 4 2" xfId="1569" xr:uid="{BE65C14B-6062-4436-8FA1-6FAB4EB715EF}"/>
    <cellStyle name="Normal 6 3 5 5" xfId="1570" xr:uid="{D0EA7C75-388A-48C2-8B3B-3017D2071849}"/>
    <cellStyle name="Normal 6 3 5 6" xfId="3154" xr:uid="{D88A583F-1925-4EBA-89AD-BB6D02401CEF}"/>
    <cellStyle name="Normal 6 3 6" xfId="329" xr:uid="{F903DEEF-274E-4DC0-A619-F4ABD47938E8}"/>
    <cellStyle name="Normal 6 3 6 2" xfId="633" xr:uid="{A728CA57-DDDB-4B83-A6EE-3930347EA698}"/>
    <cellStyle name="Normal 6 3 6 2 2" xfId="1571" xr:uid="{67555F65-AD39-4104-937E-7F7BB9549442}"/>
    <cellStyle name="Normal 6 3 6 2 2 2" xfId="1572" xr:uid="{CC9847BA-8DE1-4C52-B22F-B784ED1D62CF}"/>
    <cellStyle name="Normal 6 3 6 2 3" xfId="1573" xr:uid="{CEFBD615-DD74-4051-99CB-5B3AFCCFE43F}"/>
    <cellStyle name="Normal 6 3 6 2 4" xfId="3155" xr:uid="{9CC8A11F-B45C-45D2-804A-9546D8D65CDD}"/>
    <cellStyle name="Normal 6 3 6 3" xfId="1574" xr:uid="{A73FAD5E-F870-423A-BD58-7157025C4343}"/>
    <cellStyle name="Normal 6 3 6 3 2" xfId="1575" xr:uid="{0B79BD9C-82EA-4FE1-9660-31FFA2C78FAD}"/>
    <cellStyle name="Normal 6 3 6 4" xfId="1576" xr:uid="{F812E90A-A3E4-40C7-8009-730E93F20FBA}"/>
    <cellStyle name="Normal 6 3 6 5" xfId="3156" xr:uid="{6DE09992-D0BB-45E3-82B9-0474B0DA2364}"/>
    <cellStyle name="Normal 6 3 7" xfId="634" xr:uid="{1515312A-8D75-4F75-951F-96F538F76941}"/>
    <cellStyle name="Normal 6 3 7 2" xfId="1577" xr:uid="{082F6F67-29B4-40C7-9A0A-91D37554D2C5}"/>
    <cellStyle name="Normal 6 3 7 2 2" xfId="1578" xr:uid="{01C3D7F6-ED37-4F30-8986-B6959B06F56E}"/>
    <cellStyle name="Normal 6 3 7 3" xfId="1579" xr:uid="{0C3E05A0-253A-423C-9861-C426BC4448F4}"/>
    <cellStyle name="Normal 6 3 7 4" xfId="3157" xr:uid="{AE426512-D1A6-4F29-9649-36A9C21B2642}"/>
    <cellStyle name="Normal 6 3 8" xfId="1580" xr:uid="{CC36C13A-49A0-41E3-8A8C-BE71C9289B5E}"/>
    <cellStyle name="Normal 6 3 8 2" xfId="1581" xr:uid="{2C351793-9A83-4A7B-A235-C6CF5A0E3648}"/>
    <cellStyle name="Normal 6 3 8 3" xfId="3158" xr:uid="{F694CFDD-743D-44FD-9274-02BF8D2DB6DB}"/>
    <cellStyle name="Normal 6 3 8 4" xfId="3159" xr:uid="{933CF488-C83A-4F66-9F8B-0C8929D340E3}"/>
    <cellStyle name="Normal 6 3 9" xfId="1582" xr:uid="{24944449-14E0-4347-81ED-C19F53137A3F}"/>
    <cellStyle name="Normal 6 3 9 2" xfId="4718" xr:uid="{6E9C613F-EFEA-4F03-BAC1-8B1E148024ED}"/>
    <cellStyle name="Normal 6 4" xfId="117" xr:uid="{D3608657-85F5-49FC-86B1-C4EF86447C46}"/>
    <cellStyle name="Normal 6 4 10" xfId="3160" xr:uid="{9DAE173E-B8CA-4E60-B53D-E1FEB1536FD6}"/>
    <cellStyle name="Normal 6 4 11" xfId="3161" xr:uid="{FD2D9972-D002-4D3F-9D2B-07206B99226D}"/>
    <cellStyle name="Normal 6 4 2" xfId="118" xr:uid="{2E89A770-C40D-4A84-AB33-34D5C343B619}"/>
    <cellStyle name="Normal 6 4 2 2" xfId="119" xr:uid="{4FA7D272-C1C4-4649-8BA7-328A09251D1B}"/>
    <cellStyle name="Normal 6 4 2 2 2" xfId="330" xr:uid="{8C727BE3-CA40-474A-9352-63427BC60D95}"/>
    <cellStyle name="Normal 6 4 2 2 2 2" xfId="635" xr:uid="{992DFE97-C504-4289-ABD1-0ACD714C8B6A}"/>
    <cellStyle name="Normal 6 4 2 2 2 2 2" xfId="1583" xr:uid="{A59F04E7-1ACD-4C8B-86C0-FA7B24A18D15}"/>
    <cellStyle name="Normal 6 4 2 2 2 2 2 2" xfId="1584" xr:uid="{18AD4B49-8AC8-4A8E-A4F1-7CF7374CD1F9}"/>
    <cellStyle name="Normal 6 4 2 2 2 2 3" xfId="1585" xr:uid="{C03161D3-C2F8-4235-877D-3F1F0077A777}"/>
    <cellStyle name="Normal 6 4 2 2 2 2 4" xfId="3162" xr:uid="{F757F40D-2CC8-44E9-8D04-28B9CAAE94C9}"/>
    <cellStyle name="Normal 6 4 2 2 2 3" xfId="1586" xr:uid="{A758C74D-46F2-4D68-8B0A-EBB9617E3A73}"/>
    <cellStyle name="Normal 6 4 2 2 2 3 2" xfId="1587" xr:uid="{1A815309-098A-4076-A1A0-542F10EE7206}"/>
    <cellStyle name="Normal 6 4 2 2 2 3 3" xfId="3163" xr:uid="{A667D23B-2C8B-4241-BA24-00594D7DF807}"/>
    <cellStyle name="Normal 6 4 2 2 2 3 4" xfId="3164" xr:uid="{D971C4C3-1185-4ADA-A0B0-6DFA4CFA304D}"/>
    <cellStyle name="Normal 6 4 2 2 2 4" xfId="1588" xr:uid="{2CB66E3F-7FC4-47DD-91A3-4F0EF7D173DB}"/>
    <cellStyle name="Normal 6 4 2 2 2 5" xfId="3165" xr:uid="{964B5CE7-0559-4254-A5AC-682D8AC02000}"/>
    <cellStyle name="Normal 6 4 2 2 2 6" xfId="3166" xr:uid="{C286649C-8599-46B6-82A1-CA673781E970}"/>
    <cellStyle name="Normal 6 4 2 2 3" xfId="636" xr:uid="{95A0F8F0-C42C-4B99-B062-1292C17840E8}"/>
    <cellStyle name="Normal 6 4 2 2 3 2" xfId="1589" xr:uid="{69293866-487D-41DF-88D8-B9E92F77CA90}"/>
    <cellStyle name="Normal 6 4 2 2 3 2 2" xfId="1590" xr:uid="{1DE008BF-5AB6-4558-B105-BB59478C4CAF}"/>
    <cellStyle name="Normal 6 4 2 2 3 2 3" xfId="3167" xr:uid="{19C8D337-DE5F-4C38-9ED4-49A779092662}"/>
    <cellStyle name="Normal 6 4 2 2 3 2 4" xfId="3168" xr:uid="{1502001C-588E-4C41-9C72-55C324A2833B}"/>
    <cellStyle name="Normal 6 4 2 2 3 3" xfId="1591" xr:uid="{5223AC7C-57D8-474E-8171-C668F9FD8C6F}"/>
    <cellStyle name="Normal 6 4 2 2 3 4" xfId="3169" xr:uid="{F4FF2CB0-38BE-40FB-B59E-77287F3485EE}"/>
    <cellStyle name="Normal 6 4 2 2 3 5" xfId="3170" xr:uid="{7A6CA35E-7F2E-4D0D-97FE-5D21B00D0523}"/>
    <cellStyle name="Normal 6 4 2 2 4" xfId="1592" xr:uid="{F2B3F7CC-643A-4390-B4AE-54FE0C894C2C}"/>
    <cellStyle name="Normal 6 4 2 2 4 2" xfId="1593" xr:uid="{405553AD-4B09-4CA1-BAD6-B2088BBABCAD}"/>
    <cellStyle name="Normal 6 4 2 2 4 3" xfId="3171" xr:uid="{E825F991-012D-4AB2-83FD-24E3B9C73BD0}"/>
    <cellStyle name="Normal 6 4 2 2 4 4" xfId="3172" xr:uid="{84400C5A-CAD9-4914-AB76-EACE5AD73E46}"/>
    <cellStyle name="Normal 6 4 2 2 5" xfId="1594" xr:uid="{9FBB9744-9D45-41E4-951C-4F2895D1A2DB}"/>
    <cellStyle name="Normal 6 4 2 2 5 2" xfId="3173" xr:uid="{46026F9E-37FE-43AB-880E-74D02144DE2E}"/>
    <cellStyle name="Normal 6 4 2 2 5 3" xfId="3174" xr:uid="{13A1E4BA-6E47-4F9D-BD16-3884616BF08C}"/>
    <cellStyle name="Normal 6 4 2 2 5 4" xfId="3175" xr:uid="{F030682B-8ADB-4EE2-B452-835C1BBF9642}"/>
    <cellStyle name="Normal 6 4 2 2 6" xfId="3176" xr:uid="{27ED11AB-87B0-4D74-A5D6-95E21C80D8FB}"/>
    <cellStyle name="Normal 6 4 2 2 7" xfId="3177" xr:uid="{EC7513A1-9B3E-42CD-8951-E11FE240AC4D}"/>
    <cellStyle name="Normal 6 4 2 2 8" xfId="3178" xr:uid="{1C080F5E-9469-4B58-8359-67674B09F0E1}"/>
    <cellStyle name="Normal 6 4 2 3" xfId="331" xr:uid="{F74A44B7-731B-4A2E-BEE6-F02FB2ED99D8}"/>
    <cellStyle name="Normal 6 4 2 3 2" xfId="637" xr:uid="{00CBA7E4-27F9-4549-B68C-12B16099463D}"/>
    <cellStyle name="Normal 6 4 2 3 2 2" xfId="638" xr:uid="{21E8B02A-5163-494E-9F03-DE75F76438C0}"/>
    <cellStyle name="Normal 6 4 2 3 2 2 2" xfId="1595" xr:uid="{266EA47F-01C4-4AAD-9955-AB3C778161E5}"/>
    <cellStyle name="Normal 6 4 2 3 2 2 2 2" xfId="1596" xr:uid="{C972946F-6F67-4B90-AB55-4E1B7E32928C}"/>
    <cellStyle name="Normal 6 4 2 3 2 2 3" xfId="1597" xr:uid="{388CA6A9-144E-41C2-8188-A89F573F8073}"/>
    <cellStyle name="Normal 6 4 2 3 2 3" xfId="1598" xr:uid="{E41A56C4-8FF1-4F6E-A490-F7A2C1C9DF25}"/>
    <cellStyle name="Normal 6 4 2 3 2 3 2" xfId="1599" xr:uid="{85035A29-C778-4157-94C7-7A0095AB0D68}"/>
    <cellStyle name="Normal 6 4 2 3 2 4" xfId="1600" xr:uid="{936E5084-4CAC-429A-9648-8971D0090E94}"/>
    <cellStyle name="Normal 6 4 2 3 3" xfId="639" xr:uid="{97955314-9C14-49C0-B087-21469332D546}"/>
    <cellStyle name="Normal 6 4 2 3 3 2" xfId="1601" xr:uid="{185ADE68-E4DF-43BE-8802-A9672EA32439}"/>
    <cellStyle name="Normal 6 4 2 3 3 2 2" xfId="1602" xr:uid="{3B6CA672-640F-43F2-9B6A-45F901090B3A}"/>
    <cellStyle name="Normal 6 4 2 3 3 3" xfId="1603" xr:uid="{80974A77-2438-4D46-BAC1-F9029BC0D4FC}"/>
    <cellStyle name="Normal 6 4 2 3 3 4" xfId="3179" xr:uid="{C9E5D027-8690-4968-8359-692021C61C4E}"/>
    <cellStyle name="Normal 6 4 2 3 4" xfId="1604" xr:uid="{8FF0153F-78AB-4FB1-A530-3BA95AA2CAC5}"/>
    <cellStyle name="Normal 6 4 2 3 4 2" xfId="1605" xr:uid="{D7F4CF32-E604-42AC-BABA-D1D8697E40FC}"/>
    <cellStyle name="Normal 6 4 2 3 5" xfId="1606" xr:uid="{D0B157BB-A300-4CEB-88D0-F391FA991376}"/>
    <cellStyle name="Normal 6 4 2 3 6" xfId="3180" xr:uid="{4BC44109-B3A2-4FC8-97F7-73EF1AF6F553}"/>
    <cellStyle name="Normal 6 4 2 4" xfId="332" xr:uid="{AD0F8919-AB6B-47EB-A954-A68B2DFE8105}"/>
    <cellStyle name="Normal 6 4 2 4 2" xfId="640" xr:uid="{068FAE3C-46D5-4E03-9B33-A33F1F22C0EF}"/>
    <cellStyle name="Normal 6 4 2 4 2 2" xfId="1607" xr:uid="{8B33752A-673E-4153-8D74-F0305D60E398}"/>
    <cellStyle name="Normal 6 4 2 4 2 2 2" xfId="1608" xr:uid="{B591F015-BDDC-41DD-92F1-9F18D38D089F}"/>
    <cellStyle name="Normal 6 4 2 4 2 3" xfId="1609" xr:uid="{BF53E165-8951-47E7-B8DD-E729DB1573C0}"/>
    <cellStyle name="Normal 6 4 2 4 2 4" xfId="3181" xr:uid="{2A1C116B-0980-48F2-90F3-7A75DE39D958}"/>
    <cellStyle name="Normal 6 4 2 4 3" xfId="1610" xr:uid="{69444AFD-3BC2-4B3C-B20C-3A5A5871D4DC}"/>
    <cellStyle name="Normal 6 4 2 4 3 2" xfId="1611" xr:uid="{830A6F1B-6B0D-448A-9FCF-76DBBE26BF69}"/>
    <cellStyle name="Normal 6 4 2 4 4" xfId="1612" xr:uid="{CF5FDD64-06F8-4FEC-BDF5-24A2E8A1B67C}"/>
    <cellStyle name="Normal 6 4 2 4 5" xfId="3182" xr:uid="{1315A681-7662-4F93-82F0-696B876850C0}"/>
    <cellStyle name="Normal 6 4 2 5" xfId="333" xr:uid="{AB7E50DE-D02C-45D0-BDE6-1086A65A6671}"/>
    <cellStyle name="Normal 6 4 2 5 2" xfId="1613" xr:uid="{1139D419-4E06-4FC5-BE25-D21C249531B2}"/>
    <cellStyle name="Normal 6 4 2 5 2 2" xfId="1614" xr:uid="{726B7DA9-2922-4434-8264-E70EEBB1C104}"/>
    <cellStyle name="Normal 6 4 2 5 3" xfId="1615" xr:uid="{551AF094-FF74-44AB-9239-0149D3F4D232}"/>
    <cellStyle name="Normal 6 4 2 5 4" xfId="3183" xr:uid="{816F445C-A8BD-40E8-94C9-51CD46FDA837}"/>
    <cellStyle name="Normal 6 4 2 6" xfId="1616" xr:uid="{4D2C6C21-E84D-441C-9D6C-3B3729E8142E}"/>
    <cellStyle name="Normal 6 4 2 6 2" xfId="1617" xr:uid="{236F3390-900E-463B-B411-8ADDCB99F24F}"/>
    <cellStyle name="Normal 6 4 2 6 3" xfId="3184" xr:uid="{02F498D6-D19F-46B9-BC5A-DAA71D6F48EB}"/>
    <cellStyle name="Normal 6 4 2 6 4" xfId="3185" xr:uid="{388D0CC6-D037-4A79-B88F-A46050A65125}"/>
    <cellStyle name="Normal 6 4 2 7" xfId="1618" xr:uid="{023BFACE-8323-48B2-8C20-8B00229EF40C}"/>
    <cellStyle name="Normal 6 4 2 8" xfId="3186" xr:uid="{343BC670-4C2C-492C-B13B-73ABECAC29C0}"/>
    <cellStyle name="Normal 6 4 2 9" xfId="3187" xr:uid="{CCB1A313-2F1A-4CCD-B53E-7BB7810C8E45}"/>
    <cellStyle name="Normal 6 4 3" xfId="120" xr:uid="{0A139936-91FD-4E12-B1A3-1531EF921857}"/>
    <cellStyle name="Normal 6 4 3 2" xfId="121" xr:uid="{D837C4D7-3918-4B5B-ACFD-72BF64E025EB}"/>
    <cellStyle name="Normal 6 4 3 2 2" xfId="641" xr:uid="{2C5CBB40-66CD-4B49-94D9-DFA6B7DC0B3C}"/>
    <cellStyle name="Normal 6 4 3 2 2 2" xfId="1619" xr:uid="{74388846-2720-4483-B12A-1E4B747739F5}"/>
    <cellStyle name="Normal 6 4 3 2 2 2 2" xfId="1620" xr:uid="{651E6D7B-1B16-4819-8407-5B048A42189B}"/>
    <cellStyle name="Normal 6 4 3 2 2 2 2 2" xfId="4476" xr:uid="{CFA99E16-17DC-4086-8640-50C18A30DC04}"/>
    <cellStyle name="Normal 6 4 3 2 2 2 3" xfId="4477" xr:uid="{E80267B4-A6B8-41D6-B6B1-7A2324DFA771}"/>
    <cellStyle name="Normal 6 4 3 2 2 3" xfId="1621" xr:uid="{19ED5C8F-62E2-4E1A-9056-9BCC2316C1DF}"/>
    <cellStyle name="Normal 6 4 3 2 2 3 2" xfId="4478" xr:uid="{849CD848-3869-42B5-A98F-97DC66F3905C}"/>
    <cellStyle name="Normal 6 4 3 2 2 4" xfId="3188" xr:uid="{2535C2A9-3555-4524-B2C0-2C0489C9D77D}"/>
    <cellStyle name="Normal 6 4 3 2 3" xfId="1622" xr:uid="{E4A893B0-97C2-4090-B502-AA96AA980584}"/>
    <cellStyle name="Normal 6 4 3 2 3 2" xfId="1623" xr:uid="{A9F92DEC-8F43-4341-9EF7-1074AB0C3DC4}"/>
    <cellStyle name="Normal 6 4 3 2 3 2 2" xfId="4479" xr:uid="{03559E48-E40B-4F89-902C-AA4987C2F463}"/>
    <cellStyle name="Normal 6 4 3 2 3 3" xfId="3189" xr:uid="{BDBBEE28-059C-4982-8B43-85E124340606}"/>
    <cellStyle name="Normal 6 4 3 2 3 4" xfId="3190" xr:uid="{174EA8C5-4DDD-4CA5-BD44-2600663FA7F0}"/>
    <cellStyle name="Normal 6 4 3 2 4" xfId="1624" xr:uid="{5D286AED-5EFA-4D95-A93E-70DF3B95D426}"/>
    <cellStyle name="Normal 6 4 3 2 4 2" xfId="4480" xr:uid="{6A0C9DC2-C167-413C-A318-5A7E7B4796CC}"/>
    <cellStyle name="Normal 6 4 3 2 5" xfId="3191" xr:uid="{3B70812C-C206-4A71-B55F-4D275E023E52}"/>
    <cellStyle name="Normal 6 4 3 2 6" xfId="3192" xr:uid="{41516CCF-51CC-4E5A-BA16-18FC6AF46D8E}"/>
    <cellStyle name="Normal 6 4 3 3" xfId="334" xr:uid="{20C41859-3A15-46AB-A831-98DC38FD419D}"/>
    <cellStyle name="Normal 6 4 3 3 2" xfId="1625" xr:uid="{CC33BF93-5F38-4C73-8D61-06C22F18E9E1}"/>
    <cellStyle name="Normal 6 4 3 3 2 2" xfId="1626" xr:uid="{1A4B7A1D-EF63-4BEB-9D33-B93604F8CAE4}"/>
    <cellStyle name="Normal 6 4 3 3 2 2 2" xfId="4481" xr:uid="{171A78EC-8D21-4AD7-86DB-FFA6F0DEC173}"/>
    <cellStyle name="Normal 6 4 3 3 2 3" xfId="3193" xr:uid="{FA68B95A-CB65-43E2-86EC-DA6A03D5A411}"/>
    <cellStyle name="Normal 6 4 3 3 2 4" xfId="3194" xr:uid="{29BAAAC8-4B62-4131-B4C2-FD1F92FE1191}"/>
    <cellStyle name="Normal 6 4 3 3 3" xfId="1627" xr:uid="{A5865428-9359-4A42-A128-6BB03B742CF0}"/>
    <cellStyle name="Normal 6 4 3 3 3 2" xfId="4482" xr:uid="{27E7A396-19C9-412A-996B-947CEBAB1A49}"/>
    <cellStyle name="Normal 6 4 3 3 4" xfId="3195" xr:uid="{DBFDEA09-FC23-4BC5-9814-2003ECB2C984}"/>
    <cellStyle name="Normal 6 4 3 3 5" xfId="3196" xr:uid="{E21D37B6-DB81-44DE-9516-14D48294AD29}"/>
    <cellStyle name="Normal 6 4 3 4" xfId="1628" xr:uid="{E18DDFAF-DBFB-4C39-986A-225596DF157B}"/>
    <cellStyle name="Normal 6 4 3 4 2" xfId="1629" xr:uid="{BBEB472A-69E1-4869-BD98-53E61BF565FB}"/>
    <cellStyle name="Normal 6 4 3 4 2 2" xfId="4483" xr:uid="{ED39C71B-533C-4062-A6F8-B45741CE2818}"/>
    <cellStyle name="Normal 6 4 3 4 3" xfId="3197" xr:uid="{A7264BEA-3D49-4548-B75F-F39991ED0023}"/>
    <cellStyle name="Normal 6 4 3 4 4" xfId="3198" xr:uid="{C3049CE2-5667-4D2F-B894-D332EFF7F096}"/>
    <cellStyle name="Normal 6 4 3 5" xfId="1630" xr:uid="{B2E44B28-2609-49BA-A1AF-D07B309E0F5E}"/>
    <cellStyle name="Normal 6 4 3 5 2" xfId="3199" xr:uid="{F4769CF1-5896-4F51-8E2C-E8F1E7C941F8}"/>
    <cellStyle name="Normal 6 4 3 5 3" xfId="3200" xr:uid="{2DF7533D-879C-4F62-A1D0-5EDB085EEA09}"/>
    <cellStyle name="Normal 6 4 3 5 4" xfId="3201" xr:uid="{2F1CFD4C-A721-4389-BAAB-131F1230C2C7}"/>
    <cellStyle name="Normal 6 4 3 6" xfId="3202" xr:uid="{DDA04152-AA91-4683-B14E-19CB29D18B22}"/>
    <cellStyle name="Normal 6 4 3 7" xfId="3203" xr:uid="{F1BC5A14-13A5-47A4-ADD3-FA430C5677B6}"/>
    <cellStyle name="Normal 6 4 3 8" xfId="3204" xr:uid="{6024367A-4733-4936-AD28-1203899D74DF}"/>
    <cellStyle name="Normal 6 4 4" xfId="122" xr:uid="{DFAA8AEB-7B9F-485A-A82D-9C7FD4AE9E4C}"/>
    <cellStyle name="Normal 6 4 4 2" xfId="642" xr:uid="{31F4AC14-D167-4938-A541-0C811C25B19C}"/>
    <cellStyle name="Normal 6 4 4 2 2" xfId="643" xr:uid="{2D5446E6-1C28-4728-9F0D-369E0B10B6E9}"/>
    <cellStyle name="Normal 6 4 4 2 2 2" xfId="1631" xr:uid="{CCBF60C0-FEAE-4282-AF8F-4AAE609F5F93}"/>
    <cellStyle name="Normal 6 4 4 2 2 2 2" xfId="1632" xr:uid="{2A44FF74-EA67-41BA-BF44-631BE56510EF}"/>
    <cellStyle name="Normal 6 4 4 2 2 3" xfId="1633" xr:uid="{6A2E31B7-9389-476E-8928-BEDA6D235490}"/>
    <cellStyle name="Normal 6 4 4 2 2 4" xfId="3205" xr:uid="{58BEC727-2DD0-49A1-8DBD-9C8CF6FDFA8C}"/>
    <cellStyle name="Normal 6 4 4 2 3" xfId="1634" xr:uid="{C64110D5-20CF-4AD9-AB45-62D95FEFE84A}"/>
    <cellStyle name="Normal 6 4 4 2 3 2" xfId="1635" xr:uid="{68EFB3A1-57A0-4090-AD4B-283DC6C40965}"/>
    <cellStyle name="Normal 6 4 4 2 4" xfId="1636" xr:uid="{DFAC5F4F-E322-42DF-B960-D6731582BAE2}"/>
    <cellStyle name="Normal 6 4 4 2 5" xfId="3206" xr:uid="{04D0022A-85DB-4A19-94FD-63A90F25E457}"/>
    <cellStyle name="Normal 6 4 4 3" xfId="644" xr:uid="{F6DD1831-82CD-4E6C-A41D-42DB637C4422}"/>
    <cellStyle name="Normal 6 4 4 3 2" xfId="1637" xr:uid="{DB7F9E02-6398-468F-B192-46C00DDCAAAB}"/>
    <cellStyle name="Normal 6 4 4 3 2 2" xfId="1638" xr:uid="{0DA04DE2-8C9F-4D4C-A114-FA59EBE8DFE7}"/>
    <cellStyle name="Normal 6 4 4 3 3" xfId="1639" xr:uid="{5EB513EE-DE51-41B8-8312-BDF9059631BB}"/>
    <cellStyle name="Normal 6 4 4 3 4" xfId="3207" xr:uid="{067AD295-E4A7-4B5C-9CC0-59158FC7DBC1}"/>
    <cellStyle name="Normal 6 4 4 4" xfId="1640" xr:uid="{06D5E9EF-FA5E-4867-888F-CED47659CCAB}"/>
    <cellStyle name="Normal 6 4 4 4 2" xfId="1641" xr:uid="{7627441A-EDE0-476D-B899-4BD05D49EDA7}"/>
    <cellStyle name="Normal 6 4 4 4 3" xfId="3208" xr:uid="{F0239F8F-19B7-4A6B-899C-42CD348655BF}"/>
    <cellStyle name="Normal 6 4 4 4 4" xfId="3209" xr:uid="{EE86C053-EF38-48DD-9DDC-11D88C7F5564}"/>
    <cellStyle name="Normal 6 4 4 5" xfId="1642" xr:uid="{E1CE10ED-A37A-4558-92D0-87CEFB895FFA}"/>
    <cellStyle name="Normal 6 4 4 6" xfId="3210" xr:uid="{04A46C8E-F1E1-4DAC-93BF-685A2E9EC500}"/>
    <cellStyle name="Normal 6 4 4 7" xfId="3211" xr:uid="{06226827-9E51-48FB-8B06-C45BE4C1AC0B}"/>
    <cellStyle name="Normal 6 4 5" xfId="335" xr:uid="{2D3653EF-305D-4940-99A8-674F9F7EC468}"/>
    <cellStyle name="Normal 6 4 5 2" xfId="645" xr:uid="{44B66E4D-6118-4D43-8F06-03F773636328}"/>
    <cellStyle name="Normal 6 4 5 2 2" xfId="1643" xr:uid="{B9B05F7E-C061-4CD3-A41E-E2BFAED34851}"/>
    <cellStyle name="Normal 6 4 5 2 2 2" xfId="1644" xr:uid="{26671ACC-A9E2-4077-8326-DE24436B7AFD}"/>
    <cellStyle name="Normal 6 4 5 2 3" xfId="1645" xr:uid="{DFE66ED5-090B-49F8-A726-8F2DD415BEE0}"/>
    <cellStyle name="Normal 6 4 5 2 4" xfId="3212" xr:uid="{44483C05-9276-4A02-8B64-7AF9A2118628}"/>
    <cellStyle name="Normal 6 4 5 3" xfId="1646" xr:uid="{950B16A9-09D8-47DC-A27C-07B83C0A3BBD}"/>
    <cellStyle name="Normal 6 4 5 3 2" xfId="1647" xr:uid="{8019B32F-A0AD-46F8-AAD1-3BF51DCF395C}"/>
    <cellStyle name="Normal 6 4 5 3 3" xfId="3213" xr:uid="{9B75C98D-B3C2-41DB-83CE-842F3817CA7C}"/>
    <cellStyle name="Normal 6 4 5 3 4" xfId="3214" xr:uid="{04558507-CB82-4570-8C7A-5B9DDBE1B8AF}"/>
    <cellStyle name="Normal 6 4 5 4" xfId="1648" xr:uid="{45499A45-DA8D-48E4-92F4-50CA62034728}"/>
    <cellStyle name="Normal 6 4 5 5" xfId="3215" xr:uid="{D9DB958A-462A-491D-9803-C2D306FC6F93}"/>
    <cellStyle name="Normal 6 4 5 6" xfId="3216" xr:uid="{8C8C78BF-E873-47D4-AE28-6F7B6162E774}"/>
    <cellStyle name="Normal 6 4 6" xfId="336" xr:uid="{18120CA7-731B-44D0-A455-B4CC6300DE33}"/>
    <cellStyle name="Normal 6 4 6 2" xfId="1649" xr:uid="{024CFA06-AD2A-4475-B0A1-8C777DE84A84}"/>
    <cellStyle name="Normal 6 4 6 2 2" xfId="1650" xr:uid="{49471B24-168F-4879-9A22-EE8F43D9A518}"/>
    <cellStyle name="Normal 6 4 6 2 3" xfId="3217" xr:uid="{F2FBC66E-336A-429A-B9B9-02AF8A494D47}"/>
    <cellStyle name="Normal 6 4 6 2 4" xfId="3218" xr:uid="{33533059-28C8-4F6E-A7ED-850B95F2E1F8}"/>
    <cellStyle name="Normal 6 4 6 3" xfId="1651" xr:uid="{7C1E5F81-E24C-48A7-A39B-AB35001C812A}"/>
    <cellStyle name="Normal 6 4 6 4" xfId="3219" xr:uid="{32664787-7277-4860-81D9-F24255DBDC70}"/>
    <cellStyle name="Normal 6 4 6 5" xfId="3220" xr:uid="{99FAE7DC-D9E5-41AB-87A3-5453A840BF73}"/>
    <cellStyle name="Normal 6 4 7" xfId="1652" xr:uid="{86666522-4933-432A-B441-3D917EC044AB}"/>
    <cellStyle name="Normal 6 4 7 2" xfId="1653" xr:uid="{8720B04B-3F7D-43B2-B58B-570FB15FE276}"/>
    <cellStyle name="Normal 6 4 7 3" xfId="3221" xr:uid="{96EDC530-34BB-4E2E-945E-45C40D746988}"/>
    <cellStyle name="Normal 6 4 7 3 2" xfId="4407" xr:uid="{2191E3B2-5EB0-402D-A1D5-83398B9963C9}"/>
    <cellStyle name="Normal 6 4 7 3 3" xfId="4685" xr:uid="{4701FF86-D9ED-4E30-81FE-7199C26025E0}"/>
    <cellStyle name="Normal 6 4 7 4" xfId="3222" xr:uid="{BF9CDF23-FE73-49B2-A097-619F6110D76A}"/>
    <cellStyle name="Normal 6 4 8" xfId="1654" xr:uid="{2716A5E9-26DB-4AD9-81F4-C7666A886F0F}"/>
    <cellStyle name="Normal 6 4 8 2" xfId="3223" xr:uid="{B40AE8C9-78C2-43FE-8AE5-73AA8481AA8A}"/>
    <cellStyle name="Normal 6 4 8 3" xfId="3224" xr:uid="{A9341BC5-C2C7-4B8F-BE1E-17BD66E7ADB3}"/>
    <cellStyle name="Normal 6 4 8 4" xfId="3225" xr:uid="{93512F72-A7BA-4E31-9995-7CED259CC113}"/>
    <cellStyle name="Normal 6 4 9" xfId="3226" xr:uid="{96082D26-553D-492F-9310-6E79BA847C8E}"/>
    <cellStyle name="Normal 6 5" xfId="123" xr:uid="{BC5D4D9C-19E6-43B5-871D-08852873B447}"/>
    <cellStyle name="Normal 6 5 10" xfId="3227" xr:uid="{A94DFA70-A5BB-4A83-89B2-F3A6D6161940}"/>
    <cellStyle name="Normal 6 5 11" xfId="3228" xr:uid="{674B4579-EF20-47C1-9C78-22F98F15A02C}"/>
    <cellStyle name="Normal 6 5 2" xfId="124" xr:uid="{04B783D4-E03B-4C9B-B115-9CA722981944}"/>
    <cellStyle name="Normal 6 5 2 2" xfId="337" xr:uid="{73EC19B1-8297-486E-9CE6-BBCC93C9CDA3}"/>
    <cellStyle name="Normal 6 5 2 2 2" xfId="646" xr:uid="{3240D496-444B-43E1-A670-5D266961CEAA}"/>
    <cellStyle name="Normal 6 5 2 2 2 2" xfId="647" xr:uid="{303EE2EA-325D-4B73-A1E4-4030FA32F3DA}"/>
    <cellStyle name="Normal 6 5 2 2 2 2 2" xfId="1655" xr:uid="{3B255159-E552-4CC4-8BC9-CEA665F59BFB}"/>
    <cellStyle name="Normal 6 5 2 2 2 2 3" xfId="3229" xr:uid="{D67517F4-E085-4CBE-88EE-1F28874E93AC}"/>
    <cellStyle name="Normal 6 5 2 2 2 2 4" xfId="3230" xr:uid="{8A4F011D-566B-47D0-B4B3-4724C425BF7E}"/>
    <cellStyle name="Normal 6 5 2 2 2 3" xfId="1656" xr:uid="{9F6E4944-6E62-462F-964F-9CE1CADC679F}"/>
    <cellStyle name="Normal 6 5 2 2 2 3 2" xfId="3231" xr:uid="{237528DC-D7D5-4348-9A81-394EDB95401B}"/>
    <cellStyle name="Normal 6 5 2 2 2 3 3" xfId="3232" xr:uid="{CEC14209-8BEB-4D0A-A424-69ED5A0B3C90}"/>
    <cellStyle name="Normal 6 5 2 2 2 3 4" xfId="3233" xr:uid="{CA489E9F-09CA-445E-B918-56C97BE60EFA}"/>
    <cellStyle name="Normal 6 5 2 2 2 4" xfId="3234" xr:uid="{4BBA29D3-E84F-4C21-8210-E0F856F8E4F8}"/>
    <cellStyle name="Normal 6 5 2 2 2 5" xfId="3235" xr:uid="{3D8BC62B-F4CE-4F43-9A9C-5AEB6EAE65EF}"/>
    <cellStyle name="Normal 6 5 2 2 2 6" xfId="3236" xr:uid="{1ECDC98B-3EA1-4EA7-B606-96217D4A2C2D}"/>
    <cellStyle name="Normal 6 5 2 2 3" xfId="648" xr:uid="{4A7A7B70-DC98-439F-BD3F-883F0DB0B17D}"/>
    <cellStyle name="Normal 6 5 2 2 3 2" xfId="1657" xr:uid="{8DFFC7B4-69F7-400C-84AD-83C62CA16747}"/>
    <cellStyle name="Normal 6 5 2 2 3 2 2" xfId="3237" xr:uid="{F63FE63A-8D99-4419-B728-036AC0E7AD5F}"/>
    <cellStyle name="Normal 6 5 2 2 3 2 3" xfId="3238" xr:uid="{7E29E005-2D28-4E7E-ACC1-2D434029B013}"/>
    <cellStyle name="Normal 6 5 2 2 3 2 4" xfId="3239" xr:uid="{8B1A7290-ED8C-4CEB-B962-9C0D3B3C567F}"/>
    <cellStyle name="Normal 6 5 2 2 3 3" xfId="3240" xr:uid="{0914A47F-79A4-412A-81CD-9DCC5806D61B}"/>
    <cellStyle name="Normal 6 5 2 2 3 4" xfId="3241" xr:uid="{0BC0C957-1AEB-4CED-82F1-D87EC05C28CF}"/>
    <cellStyle name="Normal 6 5 2 2 3 5" xfId="3242" xr:uid="{F7D6C926-EF0D-46A2-A56F-B16805E65E8C}"/>
    <cellStyle name="Normal 6 5 2 2 4" xfId="1658" xr:uid="{104E6B67-7771-47B5-99BF-B9D3416FD9DF}"/>
    <cellStyle name="Normal 6 5 2 2 4 2" xfId="3243" xr:uid="{D892E462-08A7-418F-8D69-12F18F294C94}"/>
    <cellStyle name="Normal 6 5 2 2 4 3" xfId="3244" xr:uid="{29DCEBE6-267E-4A33-AEC0-81C912E16246}"/>
    <cellStyle name="Normal 6 5 2 2 4 4" xfId="3245" xr:uid="{0B5D4BD5-F8EC-4D17-ACBE-4C835EA8E85F}"/>
    <cellStyle name="Normal 6 5 2 2 5" xfId="3246" xr:uid="{39153B3C-5BB3-4B70-8B3C-105C63765E00}"/>
    <cellStyle name="Normal 6 5 2 2 5 2" xfId="3247" xr:uid="{FDCAEA66-E13E-48C7-ABB2-85DA517871B9}"/>
    <cellStyle name="Normal 6 5 2 2 5 3" xfId="3248" xr:uid="{06399DA1-0F94-4C86-A29A-B3B3413A7DE5}"/>
    <cellStyle name="Normal 6 5 2 2 5 4" xfId="3249" xr:uid="{6B613CE6-843D-4431-A146-D0DFE62B15E4}"/>
    <cellStyle name="Normal 6 5 2 2 6" xfId="3250" xr:uid="{37F4400E-1713-4444-ABEF-F7D21D14C4F9}"/>
    <cellStyle name="Normal 6 5 2 2 7" xfId="3251" xr:uid="{DCEBF3B3-8F1C-4298-8838-FC18B1D77592}"/>
    <cellStyle name="Normal 6 5 2 2 8" xfId="3252" xr:uid="{7CA1D1D5-6CE2-4E88-A4FD-5FE8B99AA49B}"/>
    <cellStyle name="Normal 6 5 2 3" xfId="649" xr:uid="{6FA1A4E6-08F6-4FB4-9E6B-2ED391AD5CFE}"/>
    <cellStyle name="Normal 6 5 2 3 2" xfId="650" xr:uid="{112244B4-8C45-48F5-A44C-4275F25C8F96}"/>
    <cellStyle name="Normal 6 5 2 3 2 2" xfId="651" xr:uid="{FB67964C-AF69-49AC-AF73-4CB2E7418722}"/>
    <cellStyle name="Normal 6 5 2 3 2 3" xfId="3253" xr:uid="{EAE71026-A189-48CE-A3C0-0364313A9A4F}"/>
    <cellStyle name="Normal 6 5 2 3 2 4" xfId="3254" xr:uid="{B735109B-CC25-4482-9465-2D80F69B03D6}"/>
    <cellStyle name="Normal 6 5 2 3 3" xfId="652" xr:uid="{840B02E3-94C1-4403-A616-CB8CE659B45F}"/>
    <cellStyle name="Normal 6 5 2 3 3 2" xfId="3255" xr:uid="{3C3D7DF9-4243-4DAA-A352-437C9A9DA8CE}"/>
    <cellStyle name="Normal 6 5 2 3 3 3" xfId="3256" xr:uid="{8637DE21-6370-45DA-A6E0-6EEEBBE56C19}"/>
    <cellStyle name="Normal 6 5 2 3 3 4" xfId="3257" xr:uid="{5CF60864-EA54-49DA-BAE2-08C8D17B99E7}"/>
    <cellStyle name="Normal 6 5 2 3 4" xfId="3258" xr:uid="{8A088619-4D0F-4E02-840F-0348C768FFD1}"/>
    <cellStyle name="Normal 6 5 2 3 5" xfId="3259" xr:uid="{9DB8952E-BF55-439C-9B95-9B19FD37836F}"/>
    <cellStyle name="Normal 6 5 2 3 6" xfId="3260" xr:uid="{1F3D7D78-3B27-4694-B776-D194B590A1B6}"/>
    <cellStyle name="Normal 6 5 2 4" xfId="653" xr:uid="{3C3ED495-73A1-4BD6-908F-3FBA4C30FE5D}"/>
    <cellStyle name="Normal 6 5 2 4 2" xfId="654" xr:uid="{20BF4692-5D7B-4B24-9ECE-37D3FE31A67C}"/>
    <cellStyle name="Normal 6 5 2 4 2 2" xfId="3261" xr:uid="{52577CC1-566E-43E4-AA40-0AAE05ADF322}"/>
    <cellStyle name="Normal 6 5 2 4 2 3" xfId="3262" xr:uid="{0322D101-F780-45CC-A2AD-5A979E16D0A6}"/>
    <cellStyle name="Normal 6 5 2 4 2 4" xfId="3263" xr:uid="{F28FD138-61A8-418D-8722-5EBAA9B0BB94}"/>
    <cellStyle name="Normal 6 5 2 4 3" xfId="3264" xr:uid="{53F16F3D-106B-43BD-A85F-641B325B66F5}"/>
    <cellStyle name="Normal 6 5 2 4 4" xfId="3265" xr:uid="{F262DB96-DF1C-4D16-809A-39C3C931C811}"/>
    <cellStyle name="Normal 6 5 2 4 5" xfId="3266" xr:uid="{295218E2-84A6-41CE-A834-3172127C666C}"/>
    <cellStyle name="Normal 6 5 2 5" xfId="655" xr:uid="{A8B896CE-0216-46C2-B89B-4E12E85E05CA}"/>
    <cellStyle name="Normal 6 5 2 5 2" xfId="3267" xr:uid="{BA9AECEF-6B5D-4962-A9E8-51233A73034A}"/>
    <cellStyle name="Normal 6 5 2 5 3" xfId="3268" xr:uid="{468C3316-8201-4FED-B1F2-6424D4417FC7}"/>
    <cellStyle name="Normal 6 5 2 5 4" xfId="3269" xr:uid="{3267CE22-597D-44D2-8A73-BFFDB15E4B85}"/>
    <cellStyle name="Normal 6 5 2 6" xfId="3270" xr:uid="{0242A090-F1E8-44AC-8D19-69469D626CE1}"/>
    <cellStyle name="Normal 6 5 2 6 2" xfId="3271" xr:uid="{A1CD2ADE-0043-46E7-A668-868323D78CD3}"/>
    <cellStyle name="Normal 6 5 2 6 3" xfId="3272" xr:uid="{F07114C7-3864-47E3-9D3A-42ED3E29E1A4}"/>
    <cellStyle name="Normal 6 5 2 6 4" xfId="3273" xr:uid="{7951EBBB-4917-4348-9A95-FB9A486A8C7F}"/>
    <cellStyle name="Normal 6 5 2 7" xfId="3274" xr:uid="{017C9EB6-A903-449A-B884-667D3E57FE00}"/>
    <cellStyle name="Normal 6 5 2 8" xfId="3275" xr:uid="{355585F2-D805-4207-B403-CC3AE208876A}"/>
    <cellStyle name="Normal 6 5 2 9" xfId="3276" xr:uid="{4B72FFF0-E22F-4D24-ACFF-94F4E6DAC58A}"/>
    <cellStyle name="Normal 6 5 3" xfId="338" xr:uid="{9CF2F418-7660-45C4-B09A-92E5278F67F5}"/>
    <cellStyle name="Normal 6 5 3 2" xfId="656" xr:uid="{7E011A68-9704-48DD-903D-DA8FE68D6BAF}"/>
    <cellStyle name="Normal 6 5 3 2 2" xfId="657" xr:uid="{F47BD473-9F35-4CE9-8C42-8D95A97C178A}"/>
    <cellStyle name="Normal 6 5 3 2 2 2" xfId="1659" xr:uid="{F272CF38-CD65-4ECE-A1FB-AADC0EE9EB28}"/>
    <cellStyle name="Normal 6 5 3 2 2 2 2" xfId="1660" xr:uid="{A2EF8D4F-964B-46CA-A2EC-8511F8812C57}"/>
    <cellStyle name="Normal 6 5 3 2 2 3" xfId="1661" xr:uid="{D2EFDB2D-76F9-42C4-A456-C3E901DDA812}"/>
    <cellStyle name="Normal 6 5 3 2 2 4" xfId="3277" xr:uid="{D3153196-6FE7-4464-A5A6-6CAB65372DE5}"/>
    <cellStyle name="Normal 6 5 3 2 3" xfId="1662" xr:uid="{49CA8914-1076-4D49-B5E8-BD92C48683D2}"/>
    <cellStyle name="Normal 6 5 3 2 3 2" xfId="1663" xr:uid="{18FD3C99-B483-4983-88AE-3624B50FCD67}"/>
    <cellStyle name="Normal 6 5 3 2 3 3" xfId="3278" xr:uid="{F11547B7-6E80-4CAF-9E76-3ABF18E9F6E2}"/>
    <cellStyle name="Normal 6 5 3 2 3 4" xfId="3279" xr:uid="{7C86627C-6502-43F5-AE44-9B364E0E9169}"/>
    <cellStyle name="Normal 6 5 3 2 4" xfId="1664" xr:uid="{4BE509D3-2282-46C3-826A-39096CF3887A}"/>
    <cellStyle name="Normal 6 5 3 2 5" xfId="3280" xr:uid="{6BB8588A-A8C2-46D8-9608-05802CA0A53C}"/>
    <cellStyle name="Normal 6 5 3 2 6" xfId="3281" xr:uid="{82E44668-300D-473C-840E-FD269C09043D}"/>
    <cellStyle name="Normal 6 5 3 3" xfId="658" xr:uid="{16DBC979-AF11-4874-B81D-1E69BFFC2D21}"/>
    <cellStyle name="Normal 6 5 3 3 2" xfId="1665" xr:uid="{05A81140-8A2F-4C4E-8F8B-0412C9C88FBE}"/>
    <cellStyle name="Normal 6 5 3 3 2 2" xfId="1666" xr:uid="{398C3B72-93AA-46E8-8C7C-E3C4F84220F9}"/>
    <cellStyle name="Normal 6 5 3 3 2 3" xfId="3282" xr:uid="{1C4EDAFC-692E-48C3-8D2B-704A9FF8E38F}"/>
    <cellStyle name="Normal 6 5 3 3 2 4" xfId="3283" xr:uid="{9EBBDCFB-C965-491D-856F-E2EC1ACA07DE}"/>
    <cellStyle name="Normal 6 5 3 3 3" xfId="1667" xr:uid="{38AF79BD-19FA-4548-96DB-C9F65177F88B}"/>
    <cellStyle name="Normal 6 5 3 3 4" xfId="3284" xr:uid="{1D4C05E0-C9A2-4737-B30F-5D55F9512B78}"/>
    <cellStyle name="Normal 6 5 3 3 5" xfId="3285" xr:uid="{FD3DC32F-C1FC-4BE6-96AC-BCFE41D474BF}"/>
    <cellStyle name="Normal 6 5 3 4" xfId="1668" xr:uid="{F13B253E-EF6F-4041-9CCA-61DDCED1273A}"/>
    <cellStyle name="Normal 6 5 3 4 2" xfId="1669" xr:uid="{3CD151DE-D982-4DFF-BE7E-19FDB1F2B8E8}"/>
    <cellStyle name="Normal 6 5 3 4 3" xfId="3286" xr:uid="{02C3D076-0B19-48CA-92EC-74ECC1E33640}"/>
    <cellStyle name="Normal 6 5 3 4 4" xfId="3287" xr:uid="{50C16BA5-DE44-400C-B8CF-DC6AA525EF96}"/>
    <cellStyle name="Normal 6 5 3 5" xfId="1670" xr:uid="{17792323-027F-4DE7-9D21-D6CD49CC8561}"/>
    <cellStyle name="Normal 6 5 3 5 2" xfId="3288" xr:uid="{7EF3B1BD-2B76-45B7-97E9-55C43EC475C3}"/>
    <cellStyle name="Normal 6 5 3 5 3" xfId="3289" xr:uid="{C13E9016-5047-4B05-84B8-33E3B56E366A}"/>
    <cellStyle name="Normal 6 5 3 5 4" xfId="3290" xr:uid="{8EEC0D03-444F-479D-AE35-C758DF1AFFF0}"/>
    <cellStyle name="Normal 6 5 3 6" xfId="3291" xr:uid="{9E2E60A1-E853-4996-A048-327AB839293F}"/>
    <cellStyle name="Normal 6 5 3 7" xfId="3292" xr:uid="{A046198A-8E5C-4CA6-B36F-2B6178F7782D}"/>
    <cellStyle name="Normal 6 5 3 8" xfId="3293" xr:uid="{42263938-4D09-474A-8DC9-83AE966CE99A}"/>
    <cellStyle name="Normal 6 5 4" xfId="339" xr:uid="{D94A7E96-72D5-4E7F-AF46-35710E2E59F4}"/>
    <cellStyle name="Normal 6 5 4 2" xfId="659" xr:uid="{16E1EFAB-4136-4E8C-9E30-F05CB5FECD6C}"/>
    <cellStyle name="Normal 6 5 4 2 2" xfId="660" xr:uid="{539DCE4B-83BB-4228-8DE8-ABFC58B23F80}"/>
    <cellStyle name="Normal 6 5 4 2 2 2" xfId="1671" xr:uid="{6089961C-2022-4DE1-BFE2-CBE092350F3A}"/>
    <cellStyle name="Normal 6 5 4 2 2 3" xfId="3294" xr:uid="{96930200-CCA6-459B-9640-EDBC3671C7F3}"/>
    <cellStyle name="Normal 6 5 4 2 2 4" xfId="3295" xr:uid="{2825DF76-2E98-4EA1-9551-3DA99DA5E4D9}"/>
    <cellStyle name="Normal 6 5 4 2 3" xfId="1672" xr:uid="{8F935F53-3AE1-43D1-ADD0-CA7BFA678B9F}"/>
    <cellStyle name="Normal 6 5 4 2 4" xfId="3296" xr:uid="{82A46746-D298-403C-9560-95DE0F1F8F32}"/>
    <cellStyle name="Normal 6 5 4 2 5" xfId="3297" xr:uid="{7162E15C-BE5C-4741-9463-48E5F0D53B49}"/>
    <cellStyle name="Normal 6 5 4 3" xfId="661" xr:uid="{F7B283AB-2D32-4439-AB1B-4563BFB5207B}"/>
    <cellStyle name="Normal 6 5 4 3 2" xfId="1673" xr:uid="{D6806E49-E7CE-4908-A686-8B4635889072}"/>
    <cellStyle name="Normal 6 5 4 3 3" xfId="3298" xr:uid="{F694324F-A110-499A-9786-B083BAEF348E}"/>
    <cellStyle name="Normal 6 5 4 3 4" xfId="3299" xr:uid="{F557541D-50E5-414A-B57F-3CFBA74900E2}"/>
    <cellStyle name="Normal 6 5 4 4" xfId="1674" xr:uid="{18B91D02-D49A-4FCC-BB77-AE8DE471155E}"/>
    <cellStyle name="Normal 6 5 4 4 2" xfId="3300" xr:uid="{D5FB191E-6001-485E-A691-67C2462242D6}"/>
    <cellStyle name="Normal 6 5 4 4 3" xfId="3301" xr:uid="{E2A53333-B543-4315-BEAC-48D8DB97242B}"/>
    <cellStyle name="Normal 6 5 4 4 4" xfId="3302" xr:uid="{B62E189B-A565-426E-B66F-42E9491B8ABA}"/>
    <cellStyle name="Normal 6 5 4 5" xfId="3303" xr:uid="{901F0FEF-6D18-4F8B-A387-794925B06365}"/>
    <cellStyle name="Normal 6 5 4 6" xfId="3304" xr:uid="{1863BC64-DA76-442F-A3E3-D007290B7364}"/>
    <cellStyle name="Normal 6 5 4 7" xfId="3305" xr:uid="{29E2BBA6-EFE7-4E15-A201-368602D5202A}"/>
    <cellStyle name="Normal 6 5 5" xfId="340" xr:uid="{9106AAE1-2F5B-404F-8996-B5064FC3F371}"/>
    <cellStyle name="Normal 6 5 5 2" xfId="662" xr:uid="{42F43997-07D3-44E3-AC67-189D0AA240C0}"/>
    <cellStyle name="Normal 6 5 5 2 2" xfId="1675" xr:uid="{A7A3DB89-7AC6-46B1-8687-7438B2718F0B}"/>
    <cellStyle name="Normal 6 5 5 2 3" xfId="3306" xr:uid="{3298A958-3F95-4CBF-B1E7-9528779A42E4}"/>
    <cellStyle name="Normal 6 5 5 2 4" xfId="3307" xr:uid="{F1EDB3F1-06AE-411C-9A8A-87240E7EDB3A}"/>
    <cellStyle name="Normal 6 5 5 3" xfId="1676" xr:uid="{A6FFA819-8C97-4F15-A699-A8E5ED0020D5}"/>
    <cellStyle name="Normal 6 5 5 3 2" xfId="3308" xr:uid="{369CDADB-4AF8-4F74-8703-CEC32D170D87}"/>
    <cellStyle name="Normal 6 5 5 3 3" xfId="3309" xr:uid="{42DB0ED1-88A7-4C46-AAC6-86F758EF4CD0}"/>
    <cellStyle name="Normal 6 5 5 3 4" xfId="3310" xr:uid="{64B31801-AA54-434C-B518-278F8E4C6C11}"/>
    <cellStyle name="Normal 6 5 5 4" xfId="3311" xr:uid="{15F679C9-584F-4D9F-B9E3-A83331EF8412}"/>
    <cellStyle name="Normal 6 5 5 5" xfId="3312" xr:uid="{64A3977A-0834-4631-A59A-5B8EDD302FC0}"/>
    <cellStyle name="Normal 6 5 5 6" xfId="3313" xr:uid="{B3DF92CA-13EA-4667-9977-5240BFAA7070}"/>
    <cellStyle name="Normal 6 5 6" xfId="663" xr:uid="{CD88DEF9-F55B-49AC-B656-70B108EA3D6D}"/>
    <cellStyle name="Normal 6 5 6 2" xfId="1677" xr:uid="{56B2E7FB-CC40-41CC-8FA1-E94386226B59}"/>
    <cellStyle name="Normal 6 5 6 2 2" xfId="3314" xr:uid="{218AD9AD-F60E-45E3-BA68-1520F8717F46}"/>
    <cellStyle name="Normal 6 5 6 2 3" xfId="3315" xr:uid="{574AFD29-83A2-4EF1-81F7-1EF7D19EC352}"/>
    <cellStyle name="Normal 6 5 6 2 4" xfId="3316" xr:uid="{228C9797-1DA6-4FB1-BEB3-08B716C8DD01}"/>
    <cellStyle name="Normal 6 5 6 3" xfId="3317" xr:uid="{F8FCF304-90D4-42DC-89F9-422D0A0F2078}"/>
    <cellStyle name="Normal 6 5 6 4" xfId="3318" xr:uid="{E3201532-2B21-479B-A41D-6FD042F14043}"/>
    <cellStyle name="Normal 6 5 6 5" xfId="3319" xr:uid="{95F36DA9-6D59-43EA-AA7B-C14FAC81D4AC}"/>
    <cellStyle name="Normal 6 5 7" xfId="1678" xr:uid="{1686FAD1-812C-4E0F-B81A-44AC866E9D5D}"/>
    <cellStyle name="Normal 6 5 7 2" xfId="3320" xr:uid="{F66D857F-9E26-43EE-A57B-4FDBB7F28D8A}"/>
    <cellStyle name="Normal 6 5 7 3" xfId="3321" xr:uid="{C612B3F0-0C5A-4D1C-BE63-5DB17C6EAA66}"/>
    <cellStyle name="Normal 6 5 7 4" xfId="3322" xr:uid="{37DCE671-B1AE-4CAD-9D01-1E1CC6DE3086}"/>
    <cellStyle name="Normal 6 5 8" xfId="3323" xr:uid="{A2A3ADB3-583E-435A-BCA7-44AF02441776}"/>
    <cellStyle name="Normal 6 5 8 2" xfId="3324" xr:uid="{64AC03EC-4602-43B1-961F-12A0C6862EFB}"/>
    <cellStyle name="Normal 6 5 8 3" xfId="3325" xr:uid="{57DA2597-117E-4ECC-8E6A-0122A9BCF205}"/>
    <cellStyle name="Normal 6 5 8 4" xfId="3326" xr:uid="{7CDFADE5-BDD9-4556-AF5E-8FE7F342143E}"/>
    <cellStyle name="Normal 6 5 9" xfId="3327" xr:uid="{7FFD25C8-C234-4608-A337-620D5BB71390}"/>
    <cellStyle name="Normal 6 6" xfId="125" xr:uid="{B6C1166F-4108-46C9-A18C-D238E023C4D8}"/>
    <cellStyle name="Normal 6 6 2" xfId="126" xr:uid="{D056ACFE-1CB1-4EAE-A30A-B230B8F679AF}"/>
    <cellStyle name="Normal 6 6 2 2" xfId="341" xr:uid="{E7CEB008-9A62-4982-B418-818626AB3038}"/>
    <cellStyle name="Normal 6 6 2 2 2" xfId="664" xr:uid="{1D522CB2-DD5D-48A4-9148-E6E5175E7834}"/>
    <cellStyle name="Normal 6 6 2 2 2 2" xfId="1679" xr:uid="{51CC0B87-EB18-4E03-924F-1796BD1C8F0B}"/>
    <cellStyle name="Normal 6 6 2 2 2 3" xfId="3328" xr:uid="{1FD80AFB-D89D-4C32-8EEC-9104CF174420}"/>
    <cellStyle name="Normal 6 6 2 2 2 4" xfId="3329" xr:uid="{DA8BBBE9-F0E6-4118-931C-1BE5BA910A9D}"/>
    <cellStyle name="Normal 6 6 2 2 3" xfId="1680" xr:uid="{9E72C2C1-C497-4DFE-8AE6-6775057DE9D6}"/>
    <cellStyle name="Normal 6 6 2 2 3 2" xfId="3330" xr:uid="{F1B1D918-F3E3-4754-B541-BD52E35F3704}"/>
    <cellStyle name="Normal 6 6 2 2 3 3" xfId="3331" xr:uid="{6A04A57E-5589-44A0-95E4-2E093EB8C016}"/>
    <cellStyle name="Normal 6 6 2 2 3 4" xfId="3332" xr:uid="{77156047-E661-4362-818F-32C300040EEB}"/>
    <cellStyle name="Normal 6 6 2 2 4" xfId="3333" xr:uid="{E8D6867E-75A1-4B7F-A89D-5C0072957DA7}"/>
    <cellStyle name="Normal 6 6 2 2 5" xfId="3334" xr:uid="{642E8446-FAED-4322-89AD-8CA422EDFE4F}"/>
    <cellStyle name="Normal 6 6 2 2 6" xfId="3335" xr:uid="{74AAED6B-EF9C-4BD7-8702-D5C965DA7872}"/>
    <cellStyle name="Normal 6 6 2 3" xfId="665" xr:uid="{869C5FF6-B44F-4FCC-9DAC-C0626EEE8362}"/>
    <cellStyle name="Normal 6 6 2 3 2" xfId="1681" xr:uid="{950FDF18-57B0-418A-99CD-4B4968F78261}"/>
    <cellStyle name="Normal 6 6 2 3 2 2" xfId="3336" xr:uid="{E2B12F09-2B88-4F31-9BF0-5883FE181A79}"/>
    <cellStyle name="Normal 6 6 2 3 2 3" xfId="3337" xr:uid="{9C0C8658-141B-4FBF-9A3B-86DAA8E2C6C6}"/>
    <cellStyle name="Normal 6 6 2 3 2 4" xfId="3338" xr:uid="{8B9990E3-76BE-478F-AEE7-FC50493F1A96}"/>
    <cellStyle name="Normal 6 6 2 3 3" xfId="3339" xr:uid="{379BEEBB-D208-459E-8DF8-FC071BA8C8A5}"/>
    <cellStyle name="Normal 6 6 2 3 4" xfId="3340" xr:uid="{B2BD5821-D60D-44A1-A10D-AA8242B4447C}"/>
    <cellStyle name="Normal 6 6 2 3 5" xfId="3341" xr:uid="{F1915D23-CBC1-4111-9CDA-714AFAB9314D}"/>
    <cellStyle name="Normal 6 6 2 4" xfId="1682" xr:uid="{FF8394E3-2034-4BEB-A8D2-B65AB7AA1C7E}"/>
    <cellStyle name="Normal 6 6 2 4 2" xfId="3342" xr:uid="{84FEF23E-D9A8-4E2F-BADC-EF043F927CB6}"/>
    <cellStyle name="Normal 6 6 2 4 3" xfId="3343" xr:uid="{C4124996-61BC-453D-BB8D-F0C28084CC87}"/>
    <cellStyle name="Normal 6 6 2 4 4" xfId="3344" xr:uid="{A939910D-E807-48D8-9056-D88064036144}"/>
    <cellStyle name="Normal 6 6 2 5" xfId="3345" xr:uid="{F111770E-DEB3-4F5A-843E-A2935AFF5774}"/>
    <cellStyle name="Normal 6 6 2 5 2" xfId="3346" xr:uid="{D06F3002-5D48-40F1-B3C7-48B8B900981E}"/>
    <cellStyle name="Normal 6 6 2 5 3" xfId="3347" xr:uid="{B269F9D1-0F05-4FFE-9AD6-8371C08D5596}"/>
    <cellStyle name="Normal 6 6 2 5 4" xfId="3348" xr:uid="{87C745F6-C53A-46FB-951D-15E07FCA77F9}"/>
    <cellStyle name="Normal 6 6 2 6" xfId="3349" xr:uid="{DD9E2615-F43F-4E46-B36D-FE5024EDC8DE}"/>
    <cellStyle name="Normal 6 6 2 7" xfId="3350" xr:uid="{818FF8FA-81CB-4558-A1F8-7B3D2CF439EA}"/>
    <cellStyle name="Normal 6 6 2 8" xfId="3351" xr:uid="{76A96184-E307-4A01-89EF-60CB360C6D63}"/>
    <cellStyle name="Normal 6 6 3" xfId="342" xr:uid="{A5AACF61-254B-4005-BD2C-3C226F80D431}"/>
    <cellStyle name="Normal 6 6 3 2" xfId="666" xr:uid="{3237ABAC-157B-475F-BE98-39FC8AD5717A}"/>
    <cellStyle name="Normal 6 6 3 2 2" xfId="667" xr:uid="{18BC0A6B-E5F5-40F4-8D28-E3762027C110}"/>
    <cellStyle name="Normal 6 6 3 2 3" xfId="3352" xr:uid="{119179DF-E902-4325-B13A-14FECFAD735C}"/>
    <cellStyle name="Normal 6 6 3 2 4" xfId="3353" xr:uid="{B1ECA5E0-8FC2-43D7-8F40-69A66637A034}"/>
    <cellStyle name="Normal 6 6 3 3" xfId="668" xr:uid="{CE701324-B690-4970-86DD-7FBC622070CC}"/>
    <cellStyle name="Normal 6 6 3 3 2" xfId="3354" xr:uid="{0ADEC8E7-81E3-41D5-8563-E68B3FA73DA6}"/>
    <cellStyle name="Normal 6 6 3 3 3" xfId="3355" xr:uid="{3E785992-3169-444B-80D2-CFA7F5C5F8F7}"/>
    <cellStyle name="Normal 6 6 3 3 4" xfId="3356" xr:uid="{1D111BD4-86BF-4ECD-9125-59AAE809FFD4}"/>
    <cellStyle name="Normal 6 6 3 4" xfId="3357" xr:uid="{F8C90B91-2BEB-4779-9EE1-9761DDBF36D7}"/>
    <cellStyle name="Normal 6 6 3 5" xfId="3358" xr:uid="{6E02E8DC-D230-46AA-B237-DBA8C285721A}"/>
    <cellStyle name="Normal 6 6 3 6" xfId="3359" xr:uid="{074207DF-8307-4A44-A219-38AB9B802C16}"/>
    <cellStyle name="Normal 6 6 4" xfId="343" xr:uid="{8196758C-AB5A-4CA9-82C2-9F76A2EE2EC8}"/>
    <cellStyle name="Normal 6 6 4 2" xfId="669" xr:uid="{E6E5CC7D-224E-464F-81DA-91E6399E9A5A}"/>
    <cellStyle name="Normal 6 6 4 2 2" xfId="3360" xr:uid="{DE1F0888-E0B1-4F46-A3C6-8A94C61372FF}"/>
    <cellStyle name="Normal 6 6 4 2 3" xfId="3361" xr:uid="{8349C0E1-8BB4-4F3F-8127-E789D91AA180}"/>
    <cellStyle name="Normal 6 6 4 2 4" xfId="3362" xr:uid="{566164F2-AC3F-426B-9F97-2FA34248554D}"/>
    <cellStyle name="Normal 6 6 4 3" xfId="3363" xr:uid="{9679F6BE-D36F-4D5A-BE5E-54305CD68D96}"/>
    <cellStyle name="Normal 6 6 4 4" xfId="3364" xr:uid="{A1A36176-6D5A-4009-B32C-CA57ECD88819}"/>
    <cellStyle name="Normal 6 6 4 5" xfId="3365" xr:uid="{CD83EB20-B79A-49A3-B11A-F3039F11485A}"/>
    <cellStyle name="Normal 6 6 5" xfId="670" xr:uid="{147CE3DA-E457-42A8-823F-94B1714E4D52}"/>
    <cellStyle name="Normal 6 6 5 2" xfId="3366" xr:uid="{4D8859B6-A9E9-462F-84FE-506F171BA986}"/>
    <cellStyle name="Normal 6 6 5 3" xfId="3367" xr:uid="{7623A201-E44F-4D3C-A0BA-2A4A2FDAD65F}"/>
    <cellStyle name="Normal 6 6 5 4" xfId="3368" xr:uid="{554DBD41-C6CE-434A-9AC4-D5DD1A7A553E}"/>
    <cellStyle name="Normal 6 6 6" xfId="3369" xr:uid="{AA5889FE-6B5A-411D-8E54-410CDF8CC42C}"/>
    <cellStyle name="Normal 6 6 6 2" xfId="3370" xr:uid="{7D4CF37C-BCC6-4D3E-8641-97E92E501F36}"/>
    <cellStyle name="Normal 6 6 6 3" xfId="3371" xr:uid="{4017B586-4C60-486A-9538-D89893814C4C}"/>
    <cellStyle name="Normal 6 6 6 4" xfId="3372" xr:uid="{5F13C494-7284-4BA2-B119-710E873A9CED}"/>
    <cellStyle name="Normal 6 6 7" xfId="3373" xr:uid="{5CC1ADB8-1382-4FDF-9AFA-F359CE4BA5CD}"/>
    <cellStyle name="Normal 6 6 8" xfId="3374" xr:uid="{B363B05C-9547-4836-A355-1ED3A1489BB7}"/>
    <cellStyle name="Normal 6 6 9" xfId="3375" xr:uid="{32EB073F-1C3B-43B9-A6BC-856F11DA011A}"/>
    <cellStyle name="Normal 6 7" xfId="127" xr:uid="{73AD3E98-FBB5-4722-8B5F-4EFB30CE6210}"/>
    <cellStyle name="Normal 6 7 2" xfId="344" xr:uid="{D515BE4B-38B6-47D8-8712-3E99237CD433}"/>
    <cellStyle name="Normal 6 7 2 2" xfId="671" xr:uid="{0E77569F-17BF-43A1-BBBA-AAB400ECE391}"/>
    <cellStyle name="Normal 6 7 2 2 2" xfId="1683" xr:uid="{6109AF38-50E0-47C8-BB10-1808F6A14328}"/>
    <cellStyle name="Normal 6 7 2 2 2 2" xfId="1684" xr:uid="{BA00CAE3-2CB5-43EA-A3FD-32C7EFBC7735}"/>
    <cellStyle name="Normal 6 7 2 2 3" xfId="1685" xr:uid="{404BE7E9-08E6-4613-A0D2-3A65574CA983}"/>
    <cellStyle name="Normal 6 7 2 2 4" xfId="3376" xr:uid="{99C3D4AC-CE86-406C-9860-14713A96324F}"/>
    <cellStyle name="Normal 6 7 2 3" xfId="1686" xr:uid="{299790D0-581C-46FE-BD49-998A2A259F9C}"/>
    <cellStyle name="Normal 6 7 2 3 2" xfId="1687" xr:uid="{238B64DE-FDEC-4B88-BC2E-3E31281E309F}"/>
    <cellStyle name="Normal 6 7 2 3 3" xfId="3377" xr:uid="{C76A4217-6607-4BA0-B03A-4E68B4B1D2B2}"/>
    <cellStyle name="Normal 6 7 2 3 4" xfId="3378" xr:uid="{482EEFF4-1491-4147-84F8-D553E6E3C988}"/>
    <cellStyle name="Normal 6 7 2 4" xfId="1688" xr:uid="{7385A1EA-34D9-4A97-A607-D0B772B0D2AA}"/>
    <cellStyle name="Normal 6 7 2 5" xfId="3379" xr:uid="{31C37122-9567-4156-B6EE-9E6FCA31B60B}"/>
    <cellStyle name="Normal 6 7 2 6" xfId="3380" xr:uid="{EEB3ADF3-ECCE-4E6A-93FD-3B9F74D249B4}"/>
    <cellStyle name="Normal 6 7 3" xfId="672" xr:uid="{F2416685-9F50-40C5-BA76-EE7597EA1B4D}"/>
    <cellStyle name="Normal 6 7 3 2" xfId="1689" xr:uid="{485CD6CB-A793-44A0-B4EF-7146348DDEC8}"/>
    <cellStyle name="Normal 6 7 3 2 2" xfId="1690" xr:uid="{1149F1C8-2099-4287-BAF9-3E2E24DAB643}"/>
    <cellStyle name="Normal 6 7 3 2 3" xfId="3381" xr:uid="{07EC185E-9865-491D-AE4E-61108FC0E73D}"/>
    <cellStyle name="Normal 6 7 3 2 4" xfId="3382" xr:uid="{B3C4EE5A-FA66-40CF-BEDA-F77E8B0EBBD0}"/>
    <cellStyle name="Normal 6 7 3 3" xfId="1691" xr:uid="{F464DD01-6D8C-4365-AFE5-642E4E9F5CE9}"/>
    <cellStyle name="Normal 6 7 3 4" xfId="3383" xr:uid="{FA28989A-97A7-465E-8BEA-9157F5D66DBC}"/>
    <cellStyle name="Normal 6 7 3 5" xfId="3384" xr:uid="{2BB21945-0EFD-44AA-B72B-A48B5A56099C}"/>
    <cellStyle name="Normal 6 7 4" xfId="1692" xr:uid="{1C37AA90-947A-4EC1-BD29-3A1F18CFCCEB}"/>
    <cellStyle name="Normal 6 7 4 2" xfId="1693" xr:uid="{F916F9BD-EED6-47DC-8753-1070D07C361B}"/>
    <cellStyle name="Normal 6 7 4 3" xfId="3385" xr:uid="{0055CF51-F0EC-4573-8C9A-EAD45C9F25F9}"/>
    <cellStyle name="Normal 6 7 4 4" xfId="3386" xr:uid="{78962D65-2760-46AD-8B52-1D70D64B878B}"/>
    <cellStyle name="Normal 6 7 5" xfId="1694" xr:uid="{5C53D3D3-0D9C-406A-AF17-46FC7D6F4EBF}"/>
    <cellStyle name="Normal 6 7 5 2" xfId="3387" xr:uid="{6B0C052E-978A-497D-8483-8BC91CE94A40}"/>
    <cellStyle name="Normal 6 7 5 3" xfId="3388" xr:uid="{90ABF6AE-9A4E-41A6-A1C0-F42B370367D2}"/>
    <cellStyle name="Normal 6 7 5 4" xfId="3389" xr:uid="{47329D6A-C5D0-4F56-AEF5-6F22C25D04B8}"/>
    <cellStyle name="Normal 6 7 6" xfId="3390" xr:uid="{41C36F92-DC91-48CF-B718-AD4B1543FE98}"/>
    <cellStyle name="Normal 6 7 7" xfId="3391" xr:uid="{2A51E258-D066-41DE-8D9E-E77A8A8FAF18}"/>
    <cellStyle name="Normal 6 7 8" xfId="3392" xr:uid="{8C02E12B-E2C0-4758-8E1D-134A80B265AB}"/>
    <cellStyle name="Normal 6 8" xfId="345" xr:uid="{ECEED76D-FEB6-4C4C-8E83-87B33F36980D}"/>
    <cellStyle name="Normal 6 8 2" xfId="673" xr:uid="{97AB1271-7156-4F39-8FC3-A2F88CF6FF17}"/>
    <cellStyle name="Normal 6 8 2 2" xfId="674" xr:uid="{CF65C7AE-BCC3-4414-8763-7A3619622E7A}"/>
    <cellStyle name="Normal 6 8 2 2 2" xfId="1695" xr:uid="{0195D422-043E-49ED-B62A-5240FDBA37E7}"/>
    <cellStyle name="Normal 6 8 2 2 3" xfId="3393" xr:uid="{3D82F91F-ABE4-4C4D-8928-D9F0635897B7}"/>
    <cellStyle name="Normal 6 8 2 2 4" xfId="3394" xr:uid="{DA853B97-B771-4569-BA70-B73E1ED2AD5E}"/>
    <cellStyle name="Normal 6 8 2 3" xfId="1696" xr:uid="{C83C5237-F4B0-4160-8A8E-8E1F85E0DA4C}"/>
    <cellStyle name="Normal 6 8 2 4" xfId="3395" xr:uid="{D8216610-0ABA-430C-BFEB-3C98263E6879}"/>
    <cellStyle name="Normal 6 8 2 5" xfId="3396" xr:uid="{0C91C770-A87B-43BF-88E9-2C903FE3720C}"/>
    <cellStyle name="Normal 6 8 3" xfId="675" xr:uid="{BF321DBB-6CC4-4743-B740-08BF24151DAF}"/>
    <cellStyle name="Normal 6 8 3 2" xfId="1697" xr:uid="{913F631D-C06C-4007-9E46-3B8D72635F4B}"/>
    <cellStyle name="Normal 6 8 3 3" xfId="3397" xr:uid="{96561600-337C-400B-A5BB-0D485A38703F}"/>
    <cellStyle name="Normal 6 8 3 4" xfId="3398" xr:uid="{5AE1B7D5-CF51-4A77-9C18-CF5662051892}"/>
    <cellStyle name="Normal 6 8 4" xfId="1698" xr:uid="{BEE38B81-91E8-4CAE-8126-96C235CB41B1}"/>
    <cellStyle name="Normal 6 8 4 2" xfId="3399" xr:uid="{0BDB8239-4BF3-4480-8416-12B6D69A0AEC}"/>
    <cellStyle name="Normal 6 8 4 3" xfId="3400" xr:uid="{617D3467-D5B2-450B-9D4C-3A2961868AEA}"/>
    <cellStyle name="Normal 6 8 4 4" xfId="3401" xr:uid="{780FA55F-C513-42D6-A647-A36E19AD173A}"/>
    <cellStyle name="Normal 6 8 5" xfId="3402" xr:uid="{96D448E2-F9F1-4E97-8876-274D2426B5AD}"/>
    <cellStyle name="Normal 6 8 6" xfId="3403" xr:uid="{A4C27F70-052A-4AB7-BAAE-003938436869}"/>
    <cellStyle name="Normal 6 8 7" xfId="3404" xr:uid="{F2D5A102-6A9C-42B3-A61D-24BCA9312C67}"/>
    <cellStyle name="Normal 6 9" xfId="346" xr:uid="{8008492C-2B9D-4CAC-AC5A-582728620C2F}"/>
    <cellStyle name="Normal 6 9 2" xfId="676" xr:uid="{50CAAE2D-28DF-47CD-84D8-1594032CB4B0}"/>
    <cellStyle name="Normal 6 9 2 2" xfId="1699" xr:uid="{7FE1E41C-7800-4DC7-BFC2-8C8C98B8B19A}"/>
    <cellStyle name="Normal 6 9 2 3" xfId="3405" xr:uid="{EA072372-56C5-4C74-915A-82672AB23340}"/>
    <cellStyle name="Normal 6 9 2 4" xfId="3406" xr:uid="{7238AB58-1D9E-4B78-B79B-B2B012AE3655}"/>
    <cellStyle name="Normal 6 9 3" xfId="1700" xr:uid="{E7609035-1CAB-47F8-B227-6BCCE67EE43D}"/>
    <cellStyle name="Normal 6 9 3 2" xfId="3407" xr:uid="{FB4469B8-5EB3-4F48-96A8-2FC4753AD805}"/>
    <cellStyle name="Normal 6 9 3 3" xfId="3408" xr:uid="{2B258EB1-DA52-4F92-A0F2-5D13B9753E10}"/>
    <cellStyle name="Normal 6 9 3 4" xfId="3409" xr:uid="{AF60B0F3-4652-4D9F-9DD2-8B216B05E828}"/>
    <cellStyle name="Normal 6 9 4" xfId="3410" xr:uid="{6B85A9BA-E93B-428B-82F4-1AC3047AB399}"/>
    <cellStyle name="Normal 6 9 5" xfId="3411" xr:uid="{16E64534-0B33-4736-9F5D-0D84E60DD98A}"/>
    <cellStyle name="Normal 6 9 6" xfId="3412" xr:uid="{D952B096-D152-4378-AEFB-DE3A52A10D57}"/>
    <cellStyle name="Normal 7" xfId="128" xr:uid="{2F2AE62D-183F-4386-8048-95901BA39ED5}"/>
    <cellStyle name="Normal 7 10" xfId="1701" xr:uid="{357C5883-A293-4B77-8957-E0A9BD78B765}"/>
    <cellStyle name="Normal 7 10 2" xfId="3413" xr:uid="{F5AD630A-AD0B-4D83-8F1C-F0CBD1FEA3C9}"/>
    <cellStyle name="Normal 7 10 3" xfId="3414" xr:uid="{6D4D2BE5-DF31-4E52-82B8-879EEBA4F632}"/>
    <cellStyle name="Normal 7 10 4" xfId="3415" xr:uid="{E9C480A8-A8AB-4F12-8A1E-312719D31DAC}"/>
    <cellStyle name="Normal 7 11" xfId="3416" xr:uid="{4230F7AA-B282-40B8-BC4E-0B90B45A2C71}"/>
    <cellStyle name="Normal 7 11 2" xfId="3417" xr:uid="{C63A7F30-DA20-48F8-BCD0-7349EEC643DA}"/>
    <cellStyle name="Normal 7 11 3" xfId="3418" xr:uid="{1F14E10E-946A-4AE2-9771-D8308283B337}"/>
    <cellStyle name="Normal 7 11 4" xfId="3419" xr:uid="{4119E1B1-0EDE-4C45-AD0E-3FCBBE526682}"/>
    <cellStyle name="Normal 7 12" xfId="3420" xr:uid="{48B3B800-509F-4138-B900-D544FE02A2A6}"/>
    <cellStyle name="Normal 7 12 2" xfId="3421" xr:uid="{AE464E4F-A7A6-488E-98C5-E47836122230}"/>
    <cellStyle name="Normal 7 13" xfId="3422" xr:uid="{FBBCA4F8-1B65-4BDD-9898-0C98EB219252}"/>
    <cellStyle name="Normal 7 14" xfId="3423" xr:uid="{EF8CBFB8-987C-482C-A133-D4E7044A997C}"/>
    <cellStyle name="Normal 7 15" xfId="3424" xr:uid="{56D99567-1535-45FE-A3FC-9D2DBA6E8EB3}"/>
    <cellStyle name="Normal 7 2" xfId="129" xr:uid="{60DD5631-962C-4C79-A612-1210B603CE39}"/>
    <cellStyle name="Normal 7 2 10" xfId="3425" xr:uid="{942F8281-2459-4054-A6DC-F50C64F6FE26}"/>
    <cellStyle name="Normal 7 2 11" xfId="3426" xr:uid="{E8B12501-D577-4A4F-83B2-5596F216663A}"/>
    <cellStyle name="Normal 7 2 2" xfId="130" xr:uid="{A082D722-B20A-4E09-A730-CCCA757C1503}"/>
    <cellStyle name="Normal 7 2 2 2" xfId="131" xr:uid="{A8B61B0C-F395-4DA9-AAD8-5C554449A895}"/>
    <cellStyle name="Normal 7 2 2 2 2" xfId="347" xr:uid="{2BA14309-2435-4BBB-9460-A5A1F0B71E8D}"/>
    <cellStyle name="Normal 7 2 2 2 2 2" xfId="677" xr:uid="{8AF2F278-5D6D-4E8F-B841-B76B1976E62B}"/>
    <cellStyle name="Normal 7 2 2 2 2 2 2" xfId="678" xr:uid="{059A16D4-C000-4AC8-9DCC-3E4917C4036D}"/>
    <cellStyle name="Normal 7 2 2 2 2 2 2 2" xfId="1702" xr:uid="{995CD71D-F809-4604-B34B-A317C9C5CAE7}"/>
    <cellStyle name="Normal 7 2 2 2 2 2 2 2 2" xfId="1703" xr:uid="{2902674E-1DD4-4D88-8F10-0AEE32341CEE}"/>
    <cellStyle name="Normal 7 2 2 2 2 2 2 3" xfId="1704" xr:uid="{AF11475D-F91A-4632-B831-B40DB92B8787}"/>
    <cellStyle name="Normal 7 2 2 2 2 2 3" xfId="1705" xr:uid="{CE5E76CC-6B24-46E4-9677-CA73C1D50327}"/>
    <cellStyle name="Normal 7 2 2 2 2 2 3 2" xfId="1706" xr:uid="{DAAF061D-0782-448D-AA45-B76F8A94D1A5}"/>
    <cellStyle name="Normal 7 2 2 2 2 2 4" xfId="1707" xr:uid="{70C25C4A-F221-4376-903D-1222772462CA}"/>
    <cellStyle name="Normal 7 2 2 2 2 3" xfId="679" xr:uid="{0A831E80-555B-4C3B-A5D3-96333E02833E}"/>
    <cellStyle name="Normal 7 2 2 2 2 3 2" xfId="1708" xr:uid="{A1FA7507-B3F0-47CF-B66A-318D1627F063}"/>
    <cellStyle name="Normal 7 2 2 2 2 3 2 2" xfId="1709" xr:uid="{A338A9AA-A901-4C8C-ABD1-689E2639F89E}"/>
    <cellStyle name="Normal 7 2 2 2 2 3 3" xfId="1710" xr:uid="{49B09232-8A10-4D3E-A73C-F1124032F8BD}"/>
    <cellStyle name="Normal 7 2 2 2 2 3 4" xfId="3427" xr:uid="{C038A2EB-01F3-48C8-A1A7-6E3C60FADD15}"/>
    <cellStyle name="Normal 7 2 2 2 2 4" xfId="1711" xr:uid="{1BC9D32F-38BB-4920-93A5-90351B631F27}"/>
    <cellStyle name="Normal 7 2 2 2 2 4 2" xfId="1712" xr:uid="{F8E94130-9430-45C9-8E70-EB127640CAD6}"/>
    <cellStyle name="Normal 7 2 2 2 2 5" xfId="1713" xr:uid="{797A8156-ACD0-43F7-BC05-B80FF61B5BEB}"/>
    <cellStyle name="Normal 7 2 2 2 2 6" xfId="3428" xr:uid="{E9E8BC1D-9393-4384-A337-AF23D87D62F3}"/>
    <cellStyle name="Normal 7 2 2 2 3" xfId="348" xr:uid="{02A59B5F-0AAE-4C6C-A8E6-F35231C11326}"/>
    <cellStyle name="Normal 7 2 2 2 3 2" xfId="680" xr:uid="{6A39C68B-11C7-4325-AE7E-434241738E38}"/>
    <cellStyle name="Normal 7 2 2 2 3 2 2" xfId="681" xr:uid="{446899DF-C820-4FBA-9D56-B905473840F4}"/>
    <cellStyle name="Normal 7 2 2 2 3 2 2 2" xfId="1714" xr:uid="{C5965CCF-5037-4CDA-987D-733C75850804}"/>
    <cellStyle name="Normal 7 2 2 2 3 2 2 2 2" xfId="1715" xr:uid="{B6188892-0009-4A75-9AE0-A9C9C197051A}"/>
    <cellStyle name="Normal 7 2 2 2 3 2 2 3" xfId="1716" xr:uid="{EA855387-84AE-43CB-B388-D055BBF4E8EF}"/>
    <cellStyle name="Normal 7 2 2 2 3 2 3" xfId="1717" xr:uid="{2942CC31-D0E3-4FC8-B562-5DE0651B98DE}"/>
    <cellStyle name="Normal 7 2 2 2 3 2 3 2" xfId="1718" xr:uid="{7BF053F7-E9B2-4E5F-A881-9A116EA026B5}"/>
    <cellStyle name="Normal 7 2 2 2 3 2 4" xfId="1719" xr:uid="{50AFAB0D-8A6B-41AF-9C05-05DAEF999A64}"/>
    <cellStyle name="Normal 7 2 2 2 3 3" xfId="682" xr:uid="{D07771A9-9B8E-4254-B1F3-4562F2DA7FAE}"/>
    <cellStyle name="Normal 7 2 2 2 3 3 2" xfId="1720" xr:uid="{18766D2A-987D-4701-B681-3719C3E9C117}"/>
    <cellStyle name="Normal 7 2 2 2 3 3 2 2" xfId="1721" xr:uid="{04D651D3-1D5B-4A1E-80FB-F6A4CD6B0EB3}"/>
    <cellStyle name="Normal 7 2 2 2 3 3 3" xfId="1722" xr:uid="{6F5B7014-9762-4D31-86C3-549F4E0550C1}"/>
    <cellStyle name="Normal 7 2 2 2 3 4" xfId="1723" xr:uid="{90C42228-6ACF-41E1-BD57-72003558884A}"/>
    <cellStyle name="Normal 7 2 2 2 3 4 2" xfId="1724" xr:uid="{ADF8F506-9E14-4EEE-B400-1EC8F192EE20}"/>
    <cellStyle name="Normal 7 2 2 2 3 5" xfId="1725" xr:uid="{C8D29EA7-A5CE-4B63-B020-E8DD5C9D8DE3}"/>
    <cellStyle name="Normal 7 2 2 2 4" xfId="683" xr:uid="{DE51115C-30DA-4FBE-BC30-29A3436C0602}"/>
    <cellStyle name="Normal 7 2 2 2 4 2" xfId="684" xr:uid="{6F03CF82-E601-4C6A-B110-DBC48522D8BC}"/>
    <cellStyle name="Normal 7 2 2 2 4 2 2" xfId="1726" xr:uid="{28EBCAF6-3E3B-41F0-A8C3-8416584D92A1}"/>
    <cellStyle name="Normal 7 2 2 2 4 2 2 2" xfId="1727" xr:uid="{67ED8C11-F7C0-4782-8C7F-33F1856C7267}"/>
    <cellStyle name="Normal 7 2 2 2 4 2 3" xfId="1728" xr:uid="{A5354C7C-3554-4B8A-9081-EEECD6815D82}"/>
    <cellStyle name="Normal 7 2 2 2 4 3" xfId="1729" xr:uid="{B6211DD7-018A-4E24-A2C2-CE5C5B079D71}"/>
    <cellStyle name="Normal 7 2 2 2 4 3 2" xfId="1730" xr:uid="{042BDC9B-3424-4C19-8545-2BF021CB7BBC}"/>
    <cellStyle name="Normal 7 2 2 2 4 4" xfId="1731" xr:uid="{5931039B-B03A-405A-A17D-6A670859711F}"/>
    <cellStyle name="Normal 7 2 2 2 5" xfId="685" xr:uid="{777249D6-D157-4DC7-93DD-4D8E80B99002}"/>
    <cellStyle name="Normal 7 2 2 2 5 2" xfId="1732" xr:uid="{435C8877-5630-46CD-8F86-D49F510371A7}"/>
    <cellStyle name="Normal 7 2 2 2 5 2 2" xfId="1733" xr:uid="{4DACB7BD-B5D3-4F95-B4D7-3C85213CFD4F}"/>
    <cellStyle name="Normal 7 2 2 2 5 3" xfId="1734" xr:uid="{4AC2E9F4-E4D2-42DE-A519-F7CDCB223D23}"/>
    <cellStyle name="Normal 7 2 2 2 5 4" xfId="3429" xr:uid="{16422518-BE30-4008-92D5-1B5C631244DA}"/>
    <cellStyle name="Normal 7 2 2 2 6" xfId="1735" xr:uid="{BAF4BF8B-4828-4B75-B542-5260B37BA90D}"/>
    <cellStyle name="Normal 7 2 2 2 6 2" xfId="1736" xr:uid="{6DE0F420-16FC-4B67-971C-C35E276EF2CE}"/>
    <cellStyle name="Normal 7 2 2 2 7" xfId="1737" xr:uid="{C6C05561-85BE-4C0E-A302-C07AA238476A}"/>
    <cellStyle name="Normal 7 2 2 2 8" xfId="3430" xr:uid="{227C0515-F74A-4E41-9BC7-75C7B0B062D9}"/>
    <cellStyle name="Normal 7 2 2 3" xfId="349" xr:uid="{07B473E2-BBCB-4286-911C-B858BB9EBA92}"/>
    <cellStyle name="Normal 7 2 2 3 2" xfId="686" xr:uid="{EC35D79A-C77F-4635-9C13-FF5E111F43C5}"/>
    <cellStyle name="Normal 7 2 2 3 2 2" xfId="687" xr:uid="{D2B0A90C-66A1-474E-AEAA-18ADA8B75F37}"/>
    <cellStyle name="Normal 7 2 2 3 2 2 2" xfId="1738" xr:uid="{84B15AD4-90FD-40CB-A53A-D578A0429F4C}"/>
    <cellStyle name="Normal 7 2 2 3 2 2 2 2" xfId="1739" xr:uid="{58E967CD-DBC6-4E06-9EC0-B6BD47706C4B}"/>
    <cellStyle name="Normal 7 2 2 3 2 2 3" xfId="1740" xr:uid="{4AC6519E-29CB-47A5-B29C-7E1D4506FD23}"/>
    <cellStyle name="Normal 7 2 2 3 2 3" xfId="1741" xr:uid="{28786BAC-59DE-4067-A62C-1B3BC3FA8289}"/>
    <cellStyle name="Normal 7 2 2 3 2 3 2" xfId="1742" xr:uid="{91FDADEF-1309-4E88-9D56-4725819C8FEA}"/>
    <cellStyle name="Normal 7 2 2 3 2 4" xfId="1743" xr:uid="{A04019CC-727C-4AF6-BB84-535DBED680A0}"/>
    <cellStyle name="Normal 7 2 2 3 3" xfId="688" xr:uid="{56DE649E-EB49-459C-B459-F114BF260FF0}"/>
    <cellStyle name="Normal 7 2 2 3 3 2" xfId="1744" xr:uid="{83CAB19D-A7B4-4600-8C55-5AB047E656AC}"/>
    <cellStyle name="Normal 7 2 2 3 3 2 2" xfId="1745" xr:uid="{A081C78E-E60D-4A3D-88FD-E57AECC54201}"/>
    <cellStyle name="Normal 7 2 2 3 3 3" xfId="1746" xr:uid="{16CD0B75-9D3A-4490-9366-C6D7D327BEBE}"/>
    <cellStyle name="Normal 7 2 2 3 3 4" xfId="3431" xr:uid="{43DF44DF-4FC6-4B22-85EE-8E35F03394EA}"/>
    <cellStyle name="Normal 7 2 2 3 4" xfId="1747" xr:uid="{1144C112-27B4-4630-AAF6-C68C5EEE538E}"/>
    <cellStyle name="Normal 7 2 2 3 4 2" xfId="1748" xr:uid="{89C1D45F-4168-443B-927B-2799B7AE898C}"/>
    <cellStyle name="Normal 7 2 2 3 5" xfId="1749" xr:uid="{C0AD9555-8EE3-4EBD-B3BA-BA75BB61B9E5}"/>
    <cellStyle name="Normal 7 2 2 3 6" xfId="3432" xr:uid="{F09E5465-7864-4A50-99C6-AF95596320F0}"/>
    <cellStyle name="Normal 7 2 2 4" xfId="350" xr:uid="{60CC5553-7B1A-404D-B7D1-7CD950A3A9B0}"/>
    <cellStyle name="Normal 7 2 2 4 2" xfId="689" xr:uid="{41F1E0B7-7830-4AB7-BBF9-7599068450F3}"/>
    <cellStyle name="Normal 7 2 2 4 2 2" xfId="690" xr:uid="{7408FCAB-E1C4-45F2-9898-9AFD3FA85147}"/>
    <cellStyle name="Normal 7 2 2 4 2 2 2" xfId="1750" xr:uid="{D4DA5759-7EED-4F04-979F-60DC75B32E4C}"/>
    <cellStyle name="Normal 7 2 2 4 2 2 2 2" xfId="1751" xr:uid="{05CD3017-5D56-4E05-A381-B76E7EF3409B}"/>
    <cellStyle name="Normal 7 2 2 4 2 2 3" xfId="1752" xr:uid="{474DF34F-8884-478F-88FB-7DBD50038D75}"/>
    <cellStyle name="Normal 7 2 2 4 2 3" xfId="1753" xr:uid="{BADB34B4-6CDB-4CBF-B5E2-70AC767BCE46}"/>
    <cellStyle name="Normal 7 2 2 4 2 3 2" xfId="1754" xr:uid="{5BF47D35-230E-4EEF-8B8B-CC2C43BF62FE}"/>
    <cellStyle name="Normal 7 2 2 4 2 4" xfId="1755" xr:uid="{0A89B657-760C-45D1-A583-288BC4EE494D}"/>
    <cellStyle name="Normal 7 2 2 4 3" xfId="691" xr:uid="{501EF37F-6130-4C5F-9D19-4BB6B73267C2}"/>
    <cellStyle name="Normal 7 2 2 4 3 2" xfId="1756" xr:uid="{EC7610E2-E0D6-46CB-A58D-A0A07C2108A1}"/>
    <cellStyle name="Normal 7 2 2 4 3 2 2" xfId="1757" xr:uid="{A272A39B-14DD-4D43-A6B0-F43437E28826}"/>
    <cellStyle name="Normal 7 2 2 4 3 3" xfId="1758" xr:uid="{310CFDDE-0F80-45E8-A6EE-155A0C2FB784}"/>
    <cellStyle name="Normal 7 2 2 4 4" xfId="1759" xr:uid="{A217AB97-74D4-4EA1-8CB9-C48A712BF269}"/>
    <cellStyle name="Normal 7 2 2 4 4 2" xfId="1760" xr:uid="{03B05043-96F7-4EB0-8ED5-031D25C89DED}"/>
    <cellStyle name="Normal 7 2 2 4 5" xfId="1761" xr:uid="{BE63A22F-B3E1-4AAF-BC40-BB5552C3D09A}"/>
    <cellStyle name="Normal 7 2 2 5" xfId="351" xr:uid="{35CE5280-3FB8-411D-A4BC-3DB15289522E}"/>
    <cellStyle name="Normal 7 2 2 5 2" xfId="692" xr:uid="{7E89D770-5476-4FBD-8B3F-0E5AF5AF3A8E}"/>
    <cellStyle name="Normal 7 2 2 5 2 2" xfId="1762" xr:uid="{F164FDD9-91F6-430E-8920-020D804B6A90}"/>
    <cellStyle name="Normal 7 2 2 5 2 2 2" xfId="1763" xr:uid="{D99608D0-2AF8-40F5-BEC4-C0EB09C74818}"/>
    <cellStyle name="Normal 7 2 2 5 2 3" xfId="1764" xr:uid="{E438B45B-C32F-4786-BC05-8CDF8124BF7F}"/>
    <cellStyle name="Normal 7 2 2 5 3" xfId="1765" xr:uid="{87E02206-EF31-4ADD-ABE9-F3C3CC8BE37B}"/>
    <cellStyle name="Normal 7 2 2 5 3 2" xfId="1766" xr:uid="{52ABC382-1351-48F8-9B26-02BCF2ED56D3}"/>
    <cellStyle name="Normal 7 2 2 5 4" xfId="1767" xr:uid="{655E0D8A-026D-47BE-BF51-8EAE0D733E84}"/>
    <cellStyle name="Normal 7 2 2 6" xfId="693" xr:uid="{8E2607F0-ADEF-4EC1-802B-B4CCDC739DA3}"/>
    <cellStyle name="Normal 7 2 2 6 2" xfId="1768" xr:uid="{6D4E9FDC-9A0E-4970-AD99-438BBEF256CE}"/>
    <cellStyle name="Normal 7 2 2 6 2 2" xfId="1769" xr:uid="{7402DE6A-3044-4D63-8EDD-B34566F2BD0C}"/>
    <cellStyle name="Normal 7 2 2 6 3" xfId="1770" xr:uid="{75870EC8-8210-44A6-98CD-D341E09348C1}"/>
    <cellStyle name="Normal 7 2 2 6 4" xfId="3433" xr:uid="{621C6EBF-5983-490A-A095-4ED4C4B64E57}"/>
    <cellStyle name="Normal 7 2 2 7" xfId="1771" xr:uid="{804B4E15-2DBB-454F-AE8C-7D60D170FF2F}"/>
    <cellStyle name="Normal 7 2 2 7 2" xfId="1772" xr:uid="{9C24B658-21EA-40E3-B99B-6E6A56038175}"/>
    <cellStyle name="Normal 7 2 2 8" xfId="1773" xr:uid="{20B292CB-5B26-4691-B740-140AD74D4C5C}"/>
    <cellStyle name="Normal 7 2 2 9" xfId="3434" xr:uid="{ABEFB98C-ACB7-43A9-B4AD-82ED245167D4}"/>
    <cellStyle name="Normal 7 2 3" xfId="132" xr:uid="{8FAE72FE-34CC-4A53-AB6E-0C3C7A18FA0F}"/>
    <cellStyle name="Normal 7 2 3 2" xfId="133" xr:uid="{59E22C49-E8A2-468C-BDDD-681BA127927E}"/>
    <cellStyle name="Normal 7 2 3 2 2" xfId="694" xr:uid="{CF9CFBD7-F96F-4E48-BE94-338C0218DA85}"/>
    <cellStyle name="Normal 7 2 3 2 2 2" xfId="695" xr:uid="{02A3B5D0-9CF0-4788-BE7A-D7805B93DD78}"/>
    <cellStyle name="Normal 7 2 3 2 2 2 2" xfId="1774" xr:uid="{FD3F08DB-9721-41A6-8DE1-288B5649CAFF}"/>
    <cellStyle name="Normal 7 2 3 2 2 2 2 2" xfId="1775" xr:uid="{C2940BB1-E024-4797-8390-CEE39C5C2EFA}"/>
    <cellStyle name="Normal 7 2 3 2 2 2 3" xfId="1776" xr:uid="{742C9AAB-F765-4952-9039-B8997474A82A}"/>
    <cellStyle name="Normal 7 2 3 2 2 3" xfId="1777" xr:uid="{9E738849-686A-4585-91A0-B7C65BEC9257}"/>
    <cellStyle name="Normal 7 2 3 2 2 3 2" xfId="1778" xr:uid="{46E22474-91C2-4693-8627-D85AB8DE0B76}"/>
    <cellStyle name="Normal 7 2 3 2 2 4" xfId="1779" xr:uid="{7ADE5BF9-698A-43E3-9692-AD9663DA22BE}"/>
    <cellStyle name="Normal 7 2 3 2 3" xfId="696" xr:uid="{E610ABBF-9AE8-423D-8BC0-D67013FD7BC1}"/>
    <cellStyle name="Normal 7 2 3 2 3 2" xfId="1780" xr:uid="{D32E2C33-1CAA-4474-98D8-FA2F8EFA72E2}"/>
    <cellStyle name="Normal 7 2 3 2 3 2 2" xfId="1781" xr:uid="{F538887A-962F-4652-B6E1-B3C2322FB30D}"/>
    <cellStyle name="Normal 7 2 3 2 3 3" xfId="1782" xr:uid="{E8E93616-9F5F-4000-966A-E576A0EEED7E}"/>
    <cellStyle name="Normal 7 2 3 2 3 4" xfId="3435" xr:uid="{66A19216-828F-406E-A6CD-4FF68D01BCD2}"/>
    <cellStyle name="Normal 7 2 3 2 4" xfId="1783" xr:uid="{0B0A65AC-8580-4971-9221-F93A37D8B8BE}"/>
    <cellStyle name="Normal 7 2 3 2 4 2" xfId="1784" xr:uid="{1343ED47-66E4-4CA3-B717-DA0E468A447E}"/>
    <cellStyle name="Normal 7 2 3 2 5" xfId="1785" xr:uid="{2750107C-59C9-4033-92F0-84435D0CFCE9}"/>
    <cellStyle name="Normal 7 2 3 2 6" xfId="3436" xr:uid="{2A24EBE6-0003-4E27-9A60-1289D8E4F99C}"/>
    <cellStyle name="Normal 7 2 3 3" xfId="352" xr:uid="{E9217A7B-9C88-4375-AC56-D25063FC7DCA}"/>
    <cellStyle name="Normal 7 2 3 3 2" xfId="697" xr:uid="{C5BEECDD-6E04-43A7-8AAE-E7C62045BE3A}"/>
    <cellStyle name="Normal 7 2 3 3 2 2" xfId="698" xr:uid="{A09A22AD-8AEF-40F9-A06B-4489269EBFA8}"/>
    <cellStyle name="Normal 7 2 3 3 2 2 2" xfId="1786" xr:uid="{BE4569F1-AD6F-4178-AD73-E23B02BB1E35}"/>
    <cellStyle name="Normal 7 2 3 3 2 2 2 2" xfId="1787" xr:uid="{8A4159DE-F45E-4D6F-8B8D-57DE84A79E89}"/>
    <cellStyle name="Normal 7 2 3 3 2 2 3" xfId="1788" xr:uid="{4DC9CB80-3372-4821-B4B5-2AA22A84EF61}"/>
    <cellStyle name="Normal 7 2 3 3 2 3" xfId="1789" xr:uid="{04D8EB4D-5233-4FBD-9CCB-F78980372D8B}"/>
    <cellStyle name="Normal 7 2 3 3 2 3 2" xfId="1790" xr:uid="{2560F8D7-2662-4E6A-BF46-3EDD042424B7}"/>
    <cellStyle name="Normal 7 2 3 3 2 4" xfId="1791" xr:uid="{918F5B9C-2008-474A-AC0A-91F117852DF3}"/>
    <cellStyle name="Normal 7 2 3 3 3" xfId="699" xr:uid="{6B6E6A39-D44B-48C0-803D-CFA3E2AA2EE8}"/>
    <cellStyle name="Normal 7 2 3 3 3 2" xfId="1792" xr:uid="{339C0228-3DC2-471C-AF42-847F5819D27D}"/>
    <cellStyle name="Normal 7 2 3 3 3 2 2" xfId="1793" xr:uid="{C339EDE3-426B-4694-B074-06FB66C6BBDB}"/>
    <cellStyle name="Normal 7 2 3 3 3 3" xfId="1794" xr:uid="{581947EF-F76E-4A58-9B1C-9943D42E6ACC}"/>
    <cellStyle name="Normal 7 2 3 3 4" xfId="1795" xr:uid="{F5F0E769-301F-4E6B-B952-A763849B3621}"/>
    <cellStyle name="Normal 7 2 3 3 4 2" xfId="1796" xr:uid="{D8F77BFB-F9FE-480E-8C10-A205872CAE63}"/>
    <cellStyle name="Normal 7 2 3 3 5" xfId="1797" xr:uid="{1EEC8C21-CC4F-4059-9F97-160E6571C0B3}"/>
    <cellStyle name="Normal 7 2 3 4" xfId="353" xr:uid="{5F877581-2CC7-45CD-BA1E-A7F8253986EE}"/>
    <cellStyle name="Normal 7 2 3 4 2" xfId="700" xr:uid="{4D3DA735-484D-48A0-AFEB-9132FCC1563D}"/>
    <cellStyle name="Normal 7 2 3 4 2 2" xfId="1798" xr:uid="{FF647AE4-11B2-4D52-ABDB-1A87D22A0F26}"/>
    <cellStyle name="Normal 7 2 3 4 2 2 2" xfId="1799" xr:uid="{0DFCD25D-574D-43EB-806E-97946AB8C965}"/>
    <cellStyle name="Normal 7 2 3 4 2 3" xfId="1800" xr:uid="{3BD328D6-60CC-4635-8125-9D9EED6EF088}"/>
    <cellStyle name="Normal 7 2 3 4 3" xfId="1801" xr:uid="{2AE4AE79-A49F-468C-BA6F-2FF6F015DEA3}"/>
    <cellStyle name="Normal 7 2 3 4 3 2" xfId="1802" xr:uid="{CBFAD831-2D51-46A8-8DC1-AFC508412692}"/>
    <cellStyle name="Normal 7 2 3 4 4" xfId="1803" xr:uid="{BEC34EC7-8A62-44DA-BABE-93B57FF0FACF}"/>
    <cellStyle name="Normal 7 2 3 5" xfId="701" xr:uid="{A63CFA85-6D03-47B9-8087-9BABE7A3666D}"/>
    <cellStyle name="Normal 7 2 3 5 2" xfId="1804" xr:uid="{2472A45B-12EE-4C54-A277-46A2F74359E7}"/>
    <cellStyle name="Normal 7 2 3 5 2 2" xfId="1805" xr:uid="{581EED4F-1781-4165-9928-9FEF72949BED}"/>
    <cellStyle name="Normal 7 2 3 5 3" xfId="1806" xr:uid="{0F20BCA9-3B99-4423-A0E0-8CDA22682841}"/>
    <cellStyle name="Normal 7 2 3 5 4" xfId="3437" xr:uid="{72E18C54-FECA-4145-A86C-6A069B5A5E59}"/>
    <cellStyle name="Normal 7 2 3 6" xfId="1807" xr:uid="{CB5D4DE8-E9A2-4CAE-A477-296F0B150412}"/>
    <cellStyle name="Normal 7 2 3 6 2" xfId="1808" xr:uid="{82E3F96E-6E7F-404B-9581-2EC97C0296AC}"/>
    <cellStyle name="Normal 7 2 3 7" xfId="1809" xr:uid="{E3C82BC0-9613-49E2-BF5C-07E9C01880DC}"/>
    <cellStyle name="Normal 7 2 3 8" xfId="3438" xr:uid="{74CC3667-D461-49B0-9D9C-8753837744EC}"/>
    <cellStyle name="Normal 7 2 4" xfId="134" xr:uid="{FED04999-078C-4085-8B34-91F65632C017}"/>
    <cellStyle name="Normal 7 2 4 2" xfId="448" xr:uid="{A519A0C0-9ACA-4875-9190-61922AC6F160}"/>
    <cellStyle name="Normal 7 2 4 2 2" xfId="702" xr:uid="{46232785-FF66-4958-A945-49E2E5D002CE}"/>
    <cellStyle name="Normal 7 2 4 2 2 2" xfId="1810" xr:uid="{BF9F6AA2-9C57-47F5-8778-5735D371D865}"/>
    <cellStyle name="Normal 7 2 4 2 2 2 2" xfId="1811" xr:uid="{F63038E5-EFC7-4559-B69D-7F4686494E3B}"/>
    <cellStyle name="Normal 7 2 4 2 2 3" xfId="1812" xr:uid="{DFE9462D-77E7-4C08-9053-045170219D35}"/>
    <cellStyle name="Normal 7 2 4 2 2 4" xfId="3439" xr:uid="{16F24A34-0AD3-415E-BD98-32F2ECD9C67E}"/>
    <cellStyle name="Normal 7 2 4 2 3" xfId="1813" xr:uid="{CC8DB130-5F06-4CE0-AB15-59033F54A805}"/>
    <cellStyle name="Normal 7 2 4 2 3 2" xfId="1814" xr:uid="{6F473832-C1A3-4619-86F0-1DFF80A39340}"/>
    <cellStyle name="Normal 7 2 4 2 4" xfId="1815" xr:uid="{AAEB6C70-97BF-4BAD-B86B-7D19A34DF62B}"/>
    <cellStyle name="Normal 7 2 4 2 5" xfId="3440" xr:uid="{16705394-78C7-4DA3-908A-0F8FDE623DFD}"/>
    <cellStyle name="Normal 7 2 4 3" xfId="703" xr:uid="{D3A1DDA5-71D4-4350-8B3B-E210DD3D5055}"/>
    <cellStyle name="Normal 7 2 4 3 2" xfId="1816" xr:uid="{DC511EAE-7FF7-4C8F-BB88-4E79D12B1E87}"/>
    <cellStyle name="Normal 7 2 4 3 2 2" xfId="1817" xr:uid="{E7EBAEAA-BC05-4324-A562-2340CAEA034A}"/>
    <cellStyle name="Normal 7 2 4 3 3" xfId="1818" xr:uid="{1BF3D11B-634A-4962-BFC4-545CD4D45F14}"/>
    <cellStyle name="Normal 7 2 4 3 4" xfId="3441" xr:uid="{202FC704-3678-41E8-9C34-D1CBA67042ED}"/>
    <cellStyle name="Normal 7 2 4 4" xfId="1819" xr:uid="{ACAF26F5-33E5-453C-A3E7-99726A1D6E84}"/>
    <cellStyle name="Normal 7 2 4 4 2" xfId="1820" xr:uid="{C4384914-E817-405E-965C-7475CFC11B15}"/>
    <cellStyle name="Normal 7 2 4 4 3" xfId="3442" xr:uid="{2FCFE169-416D-4548-9534-88F1DB65F42C}"/>
    <cellStyle name="Normal 7 2 4 4 4" xfId="3443" xr:uid="{37DE1AA9-7984-4763-914D-450D35C901C9}"/>
    <cellStyle name="Normal 7 2 4 5" xfId="1821" xr:uid="{1A87B385-6C00-4F05-B8F7-C36C2ACEF336}"/>
    <cellStyle name="Normal 7 2 4 6" xfId="3444" xr:uid="{EB1CDDB4-C4A9-4500-97BD-AAEFEFB9BECA}"/>
    <cellStyle name="Normal 7 2 4 7" xfId="3445" xr:uid="{128D94AD-0853-4936-87C9-A61C94C5500C}"/>
    <cellStyle name="Normal 7 2 5" xfId="354" xr:uid="{7BAE7A08-C7AD-433A-9FA2-C412BD07B15F}"/>
    <cellStyle name="Normal 7 2 5 2" xfId="704" xr:uid="{C1A63C29-F65A-4BA2-A104-B7FD6F6B6119}"/>
    <cellStyle name="Normal 7 2 5 2 2" xfId="705" xr:uid="{415A03F8-0C00-45B3-9A89-343B0A6D41FE}"/>
    <cellStyle name="Normal 7 2 5 2 2 2" xfId="1822" xr:uid="{F955CDCA-801A-4167-8A80-455D88532678}"/>
    <cellStyle name="Normal 7 2 5 2 2 2 2" xfId="1823" xr:uid="{B8D5FE54-A598-4B01-896D-8D9C2853BF3B}"/>
    <cellStyle name="Normal 7 2 5 2 2 3" xfId="1824" xr:uid="{977D8FB4-F0EE-45DA-A8D1-0C913954007A}"/>
    <cellStyle name="Normal 7 2 5 2 3" xfId="1825" xr:uid="{A4AF5749-4D19-45B1-AE4D-E48338B5BD6A}"/>
    <cellStyle name="Normal 7 2 5 2 3 2" xfId="1826" xr:uid="{54DB70D8-EE57-4C92-8670-5B1B406A8E21}"/>
    <cellStyle name="Normal 7 2 5 2 4" xfId="1827" xr:uid="{4170FC25-B929-46BC-9B88-A770B9BB6B17}"/>
    <cellStyle name="Normal 7 2 5 3" xfId="706" xr:uid="{1BDE4FD5-40E6-4C39-AC95-E66CD282F928}"/>
    <cellStyle name="Normal 7 2 5 3 2" xfId="1828" xr:uid="{9E8DD0FB-1C4B-46A4-A4CD-D9E6EF155453}"/>
    <cellStyle name="Normal 7 2 5 3 2 2" xfId="1829" xr:uid="{8115AD35-7FB5-4A7F-BF18-B3D8493517C3}"/>
    <cellStyle name="Normal 7 2 5 3 3" xfId="1830" xr:uid="{15F509CE-8406-4EF5-85FA-EC159492FC3F}"/>
    <cellStyle name="Normal 7 2 5 3 4" xfId="3446" xr:uid="{42971AA9-6B3B-4452-A4B1-B86EEE81C2D8}"/>
    <cellStyle name="Normal 7 2 5 4" xfId="1831" xr:uid="{1848188E-87BC-4B09-9B06-C00DA3670FA2}"/>
    <cellStyle name="Normal 7 2 5 4 2" xfId="1832" xr:uid="{6AF620EB-A162-4C8E-94A0-584A5B8D15F6}"/>
    <cellStyle name="Normal 7 2 5 5" xfId="1833" xr:uid="{1BFAF60D-3375-492A-98B0-AB65CBFDAD3B}"/>
    <cellStyle name="Normal 7 2 5 6" xfId="3447" xr:uid="{C9E60B72-9BB8-4B44-B52B-7388D8653ED0}"/>
    <cellStyle name="Normal 7 2 6" xfId="355" xr:uid="{A55E3A63-CDAC-49A8-A241-B2F8516A25A1}"/>
    <cellStyle name="Normal 7 2 6 2" xfId="707" xr:uid="{76CAF5B9-6971-4268-98E9-8BBAF01559A6}"/>
    <cellStyle name="Normal 7 2 6 2 2" xfId="1834" xr:uid="{CEC2761E-3ACE-4F08-9E59-849766122832}"/>
    <cellStyle name="Normal 7 2 6 2 2 2" xfId="1835" xr:uid="{0D273D7E-D871-4963-A1CF-1D1BF743E373}"/>
    <cellStyle name="Normal 7 2 6 2 3" xfId="1836" xr:uid="{C1572928-0319-4F53-8846-8E9E3D4F288A}"/>
    <cellStyle name="Normal 7 2 6 2 4" xfId="3448" xr:uid="{A5F4AECA-24CB-44D7-9C69-F1BD4AC02E89}"/>
    <cellStyle name="Normal 7 2 6 3" xfId="1837" xr:uid="{6F1CC2F2-3697-43AB-9AD7-AEEE3642A84B}"/>
    <cellStyle name="Normal 7 2 6 3 2" xfId="1838" xr:uid="{96A5CDAD-FD6B-4F21-AEB6-3899C3484FA4}"/>
    <cellStyle name="Normal 7 2 6 4" xfId="1839" xr:uid="{B1BAB9F1-67BD-4242-B9E0-8CCEEEB75413}"/>
    <cellStyle name="Normal 7 2 6 5" xfId="3449" xr:uid="{EE99BE11-F7DF-4C14-B334-8B16E75C0723}"/>
    <cellStyle name="Normal 7 2 7" xfId="708" xr:uid="{FDDC5FCE-0E3B-4339-B957-7CBB10E70CB0}"/>
    <cellStyle name="Normal 7 2 7 2" xfId="1840" xr:uid="{38D0B679-B857-459B-B8D6-9F34675DF82A}"/>
    <cellStyle name="Normal 7 2 7 2 2" xfId="1841" xr:uid="{BB58054E-4EB7-45F1-A57A-4C8F89F3CB30}"/>
    <cellStyle name="Normal 7 2 7 2 3" xfId="4409" xr:uid="{481C09E4-C1A5-41BE-BD8C-80F4A0FE512F}"/>
    <cellStyle name="Normal 7 2 7 3" xfId="1842" xr:uid="{B31AA7BD-C447-4D4F-AE59-690B34FBDA04}"/>
    <cellStyle name="Normal 7 2 7 4" xfId="3450" xr:uid="{F6707932-A7D7-4A4E-AE78-6AB2B1290279}"/>
    <cellStyle name="Normal 7 2 7 4 2" xfId="4579" xr:uid="{D39E27B2-06BE-4B5C-9DC1-9A317FED0403}"/>
    <cellStyle name="Normal 7 2 7 4 3" xfId="4686" xr:uid="{1474CB1C-27B1-4EC8-87FC-5B68E67D679D}"/>
    <cellStyle name="Normal 7 2 7 4 4" xfId="4608" xr:uid="{A4523EAD-001D-46AA-B855-26B75A0AA168}"/>
    <cellStyle name="Normal 7 2 8" xfId="1843" xr:uid="{82F02EC6-D595-4BAB-B61E-AE6E8E69CB19}"/>
    <cellStyle name="Normal 7 2 8 2" xfId="1844" xr:uid="{28CD1822-D27F-442C-91CF-C52688DFCEC6}"/>
    <cellStyle name="Normal 7 2 8 3" xfId="3451" xr:uid="{A7308319-34A4-4058-A02A-D175328E79F4}"/>
    <cellStyle name="Normal 7 2 8 4" xfId="3452" xr:uid="{F8E72607-8047-4DA2-817D-3864B98E23A9}"/>
    <cellStyle name="Normal 7 2 9" xfId="1845" xr:uid="{13D2E117-3470-4AD4-AE06-881D45A9C847}"/>
    <cellStyle name="Normal 7 3" xfId="135" xr:uid="{D2876EC5-B679-411F-BF27-136514ED70DA}"/>
    <cellStyle name="Normal 7 3 10" xfId="3453" xr:uid="{A820944C-377E-4B5A-8400-54EB1B38CFF3}"/>
    <cellStyle name="Normal 7 3 11" xfId="3454" xr:uid="{7A3B4864-3348-4EEE-BBCD-F434149A3982}"/>
    <cellStyle name="Normal 7 3 2" xfId="136" xr:uid="{68ED4B84-8AB4-4944-94D6-5A0D73285E37}"/>
    <cellStyle name="Normal 7 3 2 2" xfId="137" xr:uid="{3FD9F5B4-6351-42BB-86D6-748D5AE57825}"/>
    <cellStyle name="Normal 7 3 2 2 2" xfId="356" xr:uid="{C69E284A-538D-46D2-B4E3-AFDA92AE4679}"/>
    <cellStyle name="Normal 7 3 2 2 2 2" xfId="709" xr:uid="{DEF0BEE7-CE36-44F5-93DA-208F8285B2FB}"/>
    <cellStyle name="Normal 7 3 2 2 2 2 2" xfId="1846" xr:uid="{A20864BD-B8F1-487B-9C2F-E87BF7A367D9}"/>
    <cellStyle name="Normal 7 3 2 2 2 2 2 2" xfId="1847" xr:uid="{A7864F36-84BC-4E3D-A5E3-934E255F012A}"/>
    <cellStyle name="Normal 7 3 2 2 2 2 3" xfId="1848" xr:uid="{FF98F888-FACF-4C52-A2FD-9285754E2764}"/>
    <cellStyle name="Normal 7 3 2 2 2 2 4" xfId="3455" xr:uid="{38823BBA-CF0A-4154-8E63-8563CB2455E4}"/>
    <cellStyle name="Normal 7 3 2 2 2 3" xfId="1849" xr:uid="{FE57F5F6-41DB-4AD4-A398-1B42F8663620}"/>
    <cellStyle name="Normal 7 3 2 2 2 3 2" xfId="1850" xr:uid="{998C475B-A6CD-43B5-9E8B-82884B4F6518}"/>
    <cellStyle name="Normal 7 3 2 2 2 3 3" xfId="3456" xr:uid="{C5E02111-5924-4148-8082-DD076044C5DD}"/>
    <cellStyle name="Normal 7 3 2 2 2 3 4" xfId="3457" xr:uid="{C1ADD5DB-5073-4949-83DA-2E5B3C811533}"/>
    <cellStyle name="Normal 7 3 2 2 2 4" xfId="1851" xr:uid="{109C55E9-D22B-4CA9-8943-FA4EC3CCBF7E}"/>
    <cellStyle name="Normal 7 3 2 2 2 5" xfId="3458" xr:uid="{D3520F1F-C311-4E2B-B9CE-982D64E67FF1}"/>
    <cellStyle name="Normal 7 3 2 2 2 6" xfId="3459" xr:uid="{104E52B0-51B9-4E0A-9C85-3A49160ED8BD}"/>
    <cellStyle name="Normal 7 3 2 2 3" xfId="710" xr:uid="{BBC58CD4-94A5-41A9-833C-3E28288C4137}"/>
    <cellStyle name="Normal 7 3 2 2 3 2" xfId="1852" xr:uid="{DC1427FE-8829-4367-A75F-E6E135DF6E46}"/>
    <cellStyle name="Normal 7 3 2 2 3 2 2" xfId="1853" xr:uid="{FB8AAF05-6565-4BA5-AB2E-4BD47C909047}"/>
    <cellStyle name="Normal 7 3 2 2 3 2 3" xfId="3460" xr:uid="{C0EAD0EC-2736-400A-915B-7D4475B1B9B0}"/>
    <cellStyle name="Normal 7 3 2 2 3 2 4" xfId="3461" xr:uid="{9CCFEC65-70E9-4334-90DC-212F6AE8738F}"/>
    <cellStyle name="Normal 7 3 2 2 3 3" xfId="1854" xr:uid="{9D8CD453-4A94-47B7-8D32-E20159CE7301}"/>
    <cellStyle name="Normal 7 3 2 2 3 4" xfId="3462" xr:uid="{3A48B281-F664-4008-B98A-DE2F8C432B88}"/>
    <cellStyle name="Normal 7 3 2 2 3 5" xfId="3463" xr:uid="{7511FEE7-135B-4DFE-B7B4-057F36D37559}"/>
    <cellStyle name="Normal 7 3 2 2 4" xfId="1855" xr:uid="{5ECA6FFE-79FE-4C92-816E-A3D0DDDA5CFE}"/>
    <cellStyle name="Normal 7 3 2 2 4 2" xfId="1856" xr:uid="{C2CA9366-08C5-4283-86ED-BC8C0359CC58}"/>
    <cellStyle name="Normal 7 3 2 2 4 3" xfId="3464" xr:uid="{EC5D4A9F-AF3B-4799-99BE-5711BA927AAA}"/>
    <cellStyle name="Normal 7 3 2 2 4 4" xfId="3465" xr:uid="{BADC4B00-FC55-4896-85F3-244454E5FFD0}"/>
    <cellStyle name="Normal 7 3 2 2 5" xfId="1857" xr:uid="{D8376F6C-D198-4D23-8793-92166317EBEF}"/>
    <cellStyle name="Normal 7 3 2 2 5 2" xfId="3466" xr:uid="{95DDD9E6-AC15-4C80-84B3-7688503A60F7}"/>
    <cellStyle name="Normal 7 3 2 2 5 3" xfId="3467" xr:uid="{9EDFC38B-F972-4F36-B12B-753883DAF775}"/>
    <cellStyle name="Normal 7 3 2 2 5 4" xfId="3468" xr:uid="{0DACB5B8-EE0D-47EC-AE7C-4044EBBB6C1A}"/>
    <cellStyle name="Normal 7 3 2 2 6" xfId="3469" xr:uid="{20A8157B-1696-4719-9E15-7EF90B2854D2}"/>
    <cellStyle name="Normal 7 3 2 2 7" xfId="3470" xr:uid="{875368F1-1640-44E5-86CC-640A74C929F0}"/>
    <cellStyle name="Normal 7 3 2 2 8" xfId="3471" xr:uid="{FB37382F-C5E5-42EE-874E-16F671DCF4F4}"/>
    <cellStyle name="Normal 7 3 2 3" xfId="357" xr:uid="{6CD760EE-225C-4602-BD3B-B596C5204CD7}"/>
    <cellStyle name="Normal 7 3 2 3 2" xfId="711" xr:uid="{C8515EEB-FFAF-4DA8-B69C-FB67A88DDF3E}"/>
    <cellStyle name="Normal 7 3 2 3 2 2" xfId="712" xr:uid="{44C59BC0-DED5-4F80-BCE3-59E3E815CAA7}"/>
    <cellStyle name="Normal 7 3 2 3 2 2 2" xfId="1858" xr:uid="{4731EDC7-8177-4559-AA07-97660FB7ECA8}"/>
    <cellStyle name="Normal 7 3 2 3 2 2 2 2" xfId="1859" xr:uid="{8BE29F54-C689-4A49-AC76-EE00113DB4BD}"/>
    <cellStyle name="Normal 7 3 2 3 2 2 3" xfId="1860" xr:uid="{06AC89DB-959C-4F03-B1B5-044341E51241}"/>
    <cellStyle name="Normal 7 3 2 3 2 3" xfId="1861" xr:uid="{832B2D38-C911-474C-A924-001F6ED16055}"/>
    <cellStyle name="Normal 7 3 2 3 2 3 2" xfId="1862" xr:uid="{5E09DC23-5697-48A8-A595-9179216F69F5}"/>
    <cellStyle name="Normal 7 3 2 3 2 4" xfId="1863" xr:uid="{93FDB1F3-C3E4-488C-B6DC-14219EC00C75}"/>
    <cellStyle name="Normal 7 3 2 3 3" xfId="713" xr:uid="{216150AB-D785-4774-A644-61B9DB95B00F}"/>
    <cellStyle name="Normal 7 3 2 3 3 2" xfId="1864" xr:uid="{903C8777-3FF3-499C-9C0B-8485D77BC7C8}"/>
    <cellStyle name="Normal 7 3 2 3 3 2 2" xfId="1865" xr:uid="{39689B1E-24E9-4ED6-8932-870257F8A4AF}"/>
    <cellStyle name="Normal 7 3 2 3 3 3" xfId="1866" xr:uid="{55C72579-A62E-4C15-B8B6-DF37876950F7}"/>
    <cellStyle name="Normal 7 3 2 3 3 4" xfId="3472" xr:uid="{97948650-858D-4CD9-8277-74DF9E33F29F}"/>
    <cellStyle name="Normal 7 3 2 3 4" xfId="1867" xr:uid="{969D7031-6693-45D9-BC35-0CA46D63726F}"/>
    <cellStyle name="Normal 7 3 2 3 4 2" xfId="1868" xr:uid="{99D59754-26CA-4A3D-AC3C-E8465CAD824B}"/>
    <cellStyle name="Normal 7 3 2 3 5" xfId="1869" xr:uid="{5D124126-C1EE-4384-8166-48698F38AA09}"/>
    <cellStyle name="Normal 7 3 2 3 6" xfId="3473" xr:uid="{AB0598C2-EACB-461A-A440-10C9B3C98505}"/>
    <cellStyle name="Normal 7 3 2 4" xfId="358" xr:uid="{4F3FC0E8-5B43-461F-BB50-5E697C79BAC3}"/>
    <cellStyle name="Normal 7 3 2 4 2" xfId="714" xr:uid="{1B2068C0-67C7-456A-8BC7-352928A5F2B7}"/>
    <cellStyle name="Normal 7 3 2 4 2 2" xfId="1870" xr:uid="{3F822525-3748-424A-868D-991548384C1E}"/>
    <cellStyle name="Normal 7 3 2 4 2 2 2" xfId="1871" xr:uid="{5D2F9601-55D6-4B07-A80E-9593240ABDF5}"/>
    <cellStyle name="Normal 7 3 2 4 2 3" xfId="1872" xr:uid="{16A24A1F-3A2E-45B5-A13B-632E8C01FCF4}"/>
    <cellStyle name="Normal 7 3 2 4 2 4" xfId="3474" xr:uid="{1E057A5A-6FBE-4CEC-9B77-FB44C7E49580}"/>
    <cellStyle name="Normal 7 3 2 4 3" xfId="1873" xr:uid="{7C5FD260-20F5-4998-88A6-9A2D3B33D30D}"/>
    <cellStyle name="Normal 7 3 2 4 3 2" xfId="1874" xr:uid="{F65D99ED-6D32-44AE-AA45-75283C381764}"/>
    <cellStyle name="Normal 7 3 2 4 4" xfId="1875" xr:uid="{1CDF884C-7138-458D-BBF7-BD34857695EA}"/>
    <cellStyle name="Normal 7 3 2 4 5" xfId="3475" xr:uid="{AAD95B35-BE11-4927-B6BD-CDE43DD250B5}"/>
    <cellStyle name="Normal 7 3 2 5" xfId="359" xr:uid="{1D016B41-C44F-4348-B17B-E710ED8A05EC}"/>
    <cellStyle name="Normal 7 3 2 5 2" xfId="1876" xr:uid="{BD88173B-9B65-4A07-9426-89CF2729B519}"/>
    <cellStyle name="Normal 7 3 2 5 2 2" xfId="1877" xr:uid="{D45D6967-8C29-4661-9CC1-F9B0D2BE23F2}"/>
    <cellStyle name="Normal 7 3 2 5 3" xfId="1878" xr:uid="{4B500D7A-95DC-4A29-AF78-2588C425096C}"/>
    <cellStyle name="Normal 7 3 2 5 4" xfId="3476" xr:uid="{7941D093-6836-47E2-BA3D-2C9DD7B7C3D1}"/>
    <cellStyle name="Normal 7 3 2 6" xfId="1879" xr:uid="{B7E8325A-3EC1-4AC9-99E9-B5461C7D2377}"/>
    <cellStyle name="Normal 7 3 2 6 2" xfId="1880" xr:uid="{1F7E36DE-51AD-4A7B-9668-FC5F21C82984}"/>
    <cellStyle name="Normal 7 3 2 6 3" xfId="3477" xr:uid="{42100EB3-FF40-48EC-A1A6-5936BAC2289B}"/>
    <cellStyle name="Normal 7 3 2 6 4" xfId="3478" xr:uid="{44CA1087-9620-4598-AEFF-912B3CB23C7F}"/>
    <cellStyle name="Normal 7 3 2 7" xfId="1881" xr:uid="{A06449A5-C3C7-4422-BD8F-D35D141F963E}"/>
    <cellStyle name="Normal 7 3 2 8" xfId="3479" xr:uid="{CC9F9DBA-F21E-4777-97DA-765F126F924C}"/>
    <cellStyle name="Normal 7 3 2 9" xfId="3480" xr:uid="{79A900DB-6CBA-4AD8-9067-5ED3D41031E3}"/>
    <cellStyle name="Normal 7 3 3" xfId="138" xr:uid="{C569284E-854E-4AB4-9046-C837B71F65D6}"/>
    <cellStyle name="Normal 7 3 3 2" xfId="139" xr:uid="{65701537-9AE4-4EC3-AC72-DE8373BF20D8}"/>
    <cellStyle name="Normal 7 3 3 2 2" xfId="715" xr:uid="{5B845E54-A4BA-4D6E-82AF-0BC8581DFC7C}"/>
    <cellStyle name="Normal 7 3 3 2 2 2" xfId="1882" xr:uid="{FD64BA49-BD49-48B5-BBDE-85E8BD596376}"/>
    <cellStyle name="Normal 7 3 3 2 2 2 2" xfId="1883" xr:uid="{A707326F-C13F-4630-B523-B5CDC2B32397}"/>
    <cellStyle name="Normal 7 3 3 2 2 2 2 2" xfId="4484" xr:uid="{AE0B7197-08D7-493A-9552-89E868A85DC4}"/>
    <cellStyle name="Normal 7 3 3 2 2 2 3" xfId="4485" xr:uid="{389E12D8-25E8-4129-A074-41E0985D1753}"/>
    <cellStyle name="Normal 7 3 3 2 2 3" xfId="1884" xr:uid="{92784DE4-D170-43E5-BE14-00FC0EC4DA3D}"/>
    <cellStyle name="Normal 7 3 3 2 2 3 2" xfId="4486" xr:uid="{77617DD7-E834-4AFB-835A-9D05DD4454AA}"/>
    <cellStyle name="Normal 7 3 3 2 2 4" xfId="3481" xr:uid="{0E5A9147-4BB4-49E9-8399-BCCA48D0FDB6}"/>
    <cellStyle name="Normal 7 3 3 2 3" xfId="1885" xr:uid="{D757C9E9-5A3C-4008-9335-4E2B3F311394}"/>
    <cellStyle name="Normal 7 3 3 2 3 2" xfId="1886" xr:uid="{447B9C23-EA12-4C20-856A-9F9298911F9B}"/>
    <cellStyle name="Normal 7 3 3 2 3 2 2" xfId="4487" xr:uid="{63E97224-7094-441C-81AB-DEAB366B4A31}"/>
    <cellStyle name="Normal 7 3 3 2 3 3" xfId="3482" xr:uid="{9181546F-2450-443D-9D10-663927BCEA46}"/>
    <cellStyle name="Normal 7 3 3 2 3 4" xfId="3483" xr:uid="{DC6E449B-FCE1-4704-9B87-13378C0AC7C1}"/>
    <cellStyle name="Normal 7 3 3 2 4" xfId="1887" xr:uid="{4CD2E295-DF59-44D2-9869-97A067ACDD07}"/>
    <cellStyle name="Normal 7 3 3 2 4 2" xfId="4488" xr:uid="{DF6D1E9C-CB2E-41AB-9525-06A53E5C1EC3}"/>
    <cellStyle name="Normal 7 3 3 2 5" xfId="3484" xr:uid="{F05D001F-EDCE-4607-916E-CD7643F1959C}"/>
    <cellStyle name="Normal 7 3 3 2 6" xfId="3485" xr:uid="{021CBFFB-0344-4288-99F1-EE812D6C3A89}"/>
    <cellStyle name="Normal 7 3 3 3" xfId="360" xr:uid="{3F528DEA-50E3-4F61-98ED-7913C185E990}"/>
    <cellStyle name="Normal 7 3 3 3 2" xfId="1888" xr:uid="{9050EA44-AD5C-4253-83C4-B91D258ED244}"/>
    <cellStyle name="Normal 7 3 3 3 2 2" xfId="1889" xr:uid="{E0D1DC9D-D718-4230-82D6-CFCCA8660132}"/>
    <cellStyle name="Normal 7 3 3 3 2 2 2" xfId="4489" xr:uid="{1AEDB008-BE76-49FD-86CA-F09677AB09D1}"/>
    <cellStyle name="Normal 7 3 3 3 2 3" xfId="3486" xr:uid="{89EF370C-A965-4710-8606-B4ABCC7B6EC8}"/>
    <cellStyle name="Normal 7 3 3 3 2 4" xfId="3487" xr:uid="{F4B41176-2BF9-4B4B-B7F9-73FD859B58DA}"/>
    <cellStyle name="Normal 7 3 3 3 3" xfId="1890" xr:uid="{53592FEE-944D-4096-828F-8E50B7FE2A6F}"/>
    <cellStyle name="Normal 7 3 3 3 3 2" xfId="4490" xr:uid="{3A6E4E5B-4DC8-4467-93A8-5E77405AB3B6}"/>
    <cellStyle name="Normal 7 3 3 3 4" xfId="3488" xr:uid="{EB080B38-7FE9-4024-80C1-54FF1254E6C1}"/>
    <cellStyle name="Normal 7 3 3 3 5" xfId="3489" xr:uid="{D3E01F15-4284-4A8D-8E6E-B4B244DD29EE}"/>
    <cellStyle name="Normal 7 3 3 4" xfId="1891" xr:uid="{78378AA2-86CD-4828-9708-3D9C75D15B0B}"/>
    <cellStyle name="Normal 7 3 3 4 2" xfId="1892" xr:uid="{468DE191-AF6F-45E3-AC96-CD6513EE1D2B}"/>
    <cellStyle name="Normal 7 3 3 4 2 2" xfId="4491" xr:uid="{357955BC-C82E-46DA-8D94-6C96B123F80E}"/>
    <cellStyle name="Normal 7 3 3 4 3" xfId="3490" xr:uid="{DD522A37-6AA9-4385-92B3-584CB5C61E55}"/>
    <cellStyle name="Normal 7 3 3 4 4" xfId="3491" xr:uid="{D6C2BE97-CC02-4E9F-8EAB-15E1DC844E89}"/>
    <cellStyle name="Normal 7 3 3 5" xfId="1893" xr:uid="{706C8120-91F9-4941-8828-9A555FFDD166}"/>
    <cellStyle name="Normal 7 3 3 5 2" xfId="3492" xr:uid="{A52BD544-021A-4F0A-9AA2-1F63F12A5388}"/>
    <cellStyle name="Normal 7 3 3 5 3" xfId="3493" xr:uid="{F73ECA8F-623A-48EC-A9B2-2D0D477BEEE1}"/>
    <cellStyle name="Normal 7 3 3 5 4" xfId="3494" xr:uid="{2EE16257-47A9-421A-A855-070523BD0514}"/>
    <cellStyle name="Normal 7 3 3 6" xfId="3495" xr:uid="{5FF362FF-61B2-447F-A4C1-7766AE08C9BB}"/>
    <cellStyle name="Normal 7 3 3 7" xfId="3496" xr:uid="{28527A65-1BC0-41FC-88C1-EB612D1C24D5}"/>
    <cellStyle name="Normal 7 3 3 8" xfId="3497" xr:uid="{54F3066E-130E-40B9-933C-977FD77DD6DD}"/>
    <cellStyle name="Normal 7 3 4" xfId="140" xr:uid="{13F1700D-9E81-4ECC-A3F6-1C2FB24F54D2}"/>
    <cellStyle name="Normal 7 3 4 2" xfId="716" xr:uid="{C3BD7520-56F2-4A83-9FFF-42246867E25D}"/>
    <cellStyle name="Normal 7 3 4 2 2" xfId="717" xr:uid="{439CEB94-D39E-4F02-A178-7E2C61B0C92E}"/>
    <cellStyle name="Normal 7 3 4 2 2 2" xfId="1894" xr:uid="{C364478A-A0AA-4BE6-8889-F6B99C9120A4}"/>
    <cellStyle name="Normal 7 3 4 2 2 2 2" xfId="1895" xr:uid="{B9E94EE7-0D53-4F97-9559-366351318E72}"/>
    <cellStyle name="Normal 7 3 4 2 2 3" xfId="1896" xr:uid="{452347A5-0296-4267-8F3C-CB0825616893}"/>
    <cellStyle name="Normal 7 3 4 2 2 4" xfId="3498" xr:uid="{0EE21B31-94DD-410F-B5B0-227DFD96EAF3}"/>
    <cellStyle name="Normal 7 3 4 2 3" xfId="1897" xr:uid="{749FA831-DC35-4FD9-8053-D3FF593A3B05}"/>
    <cellStyle name="Normal 7 3 4 2 3 2" xfId="1898" xr:uid="{C9A9A8D8-0842-4EFC-87F6-7A68796281E0}"/>
    <cellStyle name="Normal 7 3 4 2 4" xfId="1899" xr:uid="{D0086B0C-C707-4CD8-97DA-19EB21172F2F}"/>
    <cellStyle name="Normal 7 3 4 2 5" xfId="3499" xr:uid="{EFD89BB8-C266-47E4-91E5-9F1ABF630D6F}"/>
    <cellStyle name="Normal 7 3 4 3" xfId="718" xr:uid="{A3176DF4-79AB-4C98-BF36-C9CAA77B0724}"/>
    <cellStyle name="Normal 7 3 4 3 2" xfId="1900" xr:uid="{4E1C5A94-B13D-4B28-8AB6-9077D6F027D2}"/>
    <cellStyle name="Normal 7 3 4 3 2 2" xfId="1901" xr:uid="{4EAE7924-AFB5-44CD-A83D-78610B91B350}"/>
    <cellStyle name="Normal 7 3 4 3 3" xfId="1902" xr:uid="{F7FEC858-40A0-47F6-AD84-D828B927306C}"/>
    <cellStyle name="Normal 7 3 4 3 4" xfId="3500" xr:uid="{BA9C79E1-8EFA-4CA9-A7A3-F2B4B6029748}"/>
    <cellStyle name="Normal 7 3 4 4" xfId="1903" xr:uid="{5189456E-742E-4B42-8703-B2F04B2804A4}"/>
    <cellStyle name="Normal 7 3 4 4 2" xfId="1904" xr:uid="{377BB411-426F-4672-9DD8-0F113DDDFFEC}"/>
    <cellStyle name="Normal 7 3 4 4 3" xfId="3501" xr:uid="{4B2CC44D-CBE2-43E4-B91C-3ADD472AE153}"/>
    <cellStyle name="Normal 7 3 4 4 4" xfId="3502" xr:uid="{3272CC3E-AD9A-4F87-85F7-5E17B2BCB6A8}"/>
    <cellStyle name="Normal 7 3 4 5" xfId="1905" xr:uid="{D76E0B56-A1F4-4496-8B34-FF8729E2CD81}"/>
    <cellStyle name="Normal 7 3 4 6" xfId="3503" xr:uid="{7B8B0EAC-C2A2-42BF-BFEB-6069B1D1474F}"/>
    <cellStyle name="Normal 7 3 4 7" xfId="3504" xr:uid="{78EC3FCA-9CF3-4D14-B8B3-C787737FC7F6}"/>
    <cellStyle name="Normal 7 3 5" xfId="361" xr:uid="{736CB870-FCCE-43CB-A0C3-4D94BB21B837}"/>
    <cellStyle name="Normal 7 3 5 2" xfId="719" xr:uid="{584B0514-6BEC-4D20-9DE2-53351BC0E6A4}"/>
    <cellStyle name="Normal 7 3 5 2 2" xfId="1906" xr:uid="{91DBBF8B-AE5D-4CB0-B9C1-274B5855F76D}"/>
    <cellStyle name="Normal 7 3 5 2 2 2" xfId="1907" xr:uid="{4F191A9A-7B24-4FF4-8016-6D932492EF54}"/>
    <cellStyle name="Normal 7 3 5 2 3" xfId="1908" xr:uid="{A1FA30BB-40E8-4745-A403-A6D67528908E}"/>
    <cellStyle name="Normal 7 3 5 2 4" xfId="3505" xr:uid="{07B82CC0-CE34-4EA3-8ECD-DDE658E88F21}"/>
    <cellStyle name="Normal 7 3 5 3" xfId="1909" xr:uid="{79A4EA3E-20BA-47D7-B122-9E02E89EAD58}"/>
    <cellStyle name="Normal 7 3 5 3 2" xfId="1910" xr:uid="{8B4D4F7B-6591-4252-943F-019A19E13F56}"/>
    <cellStyle name="Normal 7 3 5 3 3" xfId="3506" xr:uid="{B335D892-AED3-4A00-BE8C-282900C3A2DD}"/>
    <cellStyle name="Normal 7 3 5 3 4" xfId="3507" xr:uid="{46F31110-0CDB-4226-8AE3-2639C68A832D}"/>
    <cellStyle name="Normal 7 3 5 4" xfId="1911" xr:uid="{1D7874B3-3FB2-4E35-BAFF-0E971697B3D9}"/>
    <cellStyle name="Normal 7 3 5 5" xfId="3508" xr:uid="{3D20015E-A0AA-4A4A-AD5D-4A55C895FE7B}"/>
    <cellStyle name="Normal 7 3 5 6" xfId="3509" xr:uid="{62C233CF-5F15-421B-A351-596A96E1E29A}"/>
    <cellStyle name="Normal 7 3 6" xfId="362" xr:uid="{DBE71DD2-B426-400D-8353-72A5F7C5C97C}"/>
    <cellStyle name="Normal 7 3 6 2" xfId="1912" xr:uid="{4D2782D4-628F-4F90-9328-65C64786D81F}"/>
    <cellStyle name="Normal 7 3 6 2 2" xfId="1913" xr:uid="{F4A327DB-DE1F-4350-BA50-8EF52D42EC54}"/>
    <cellStyle name="Normal 7 3 6 2 3" xfId="3510" xr:uid="{9C83BEC6-9540-4873-A81F-71B069DD947F}"/>
    <cellStyle name="Normal 7 3 6 2 4" xfId="3511" xr:uid="{0AD72029-AB20-4F80-BE46-CB9A4138FB21}"/>
    <cellStyle name="Normal 7 3 6 3" xfId="1914" xr:uid="{96C41758-BD89-464D-9EBE-9983030D621D}"/>
    <cellStyle name="Normal 7 3 6 4" xfId="3512" xr:uid="{1531C18B-C435-4508-BD20-BF8F50ABFAD1}"/>
    <cellStyle name="Normal 7 3 6 5" xfId="3513" xr:uid="{5C4B7095-5349-4DC9-9503-4FF0E7A92482}"/>
    <cellStyle name="Normal 7 3 7" xfId="1915" xr:uid="{8BE71E70-44CB-4576-87C0-DB3D4E96595F}"/>
    <cellStyle name="Normal 7 3 7 2" xfId="1916" xr:uid="{6AF7DDFE-7124-455C-8412-11358749C81B}"/>
    <cellStyle name="Normal 7 3 7 3" xfId="3514" xr:uid="{70F651DE-161B-4DDE-99C4-0C46A98C7A11}"/>
    <cellStyle name="Normal 7 3 7 4" xfId="3515" xr:uid="{5C15F82B-3DA0-4FF9-AFF2-095DECBA8B0E}"/>
    <cellStyle name="Normal 7 3 8" xfId="1917" xr:uid="{463DF006-B130-4D82-A289-FDFA7D507366}"/>
    <cellStyle name="Normal 7 3 8 2" xfId="3516" xr:uid="{28D27D7C-CC5B-483B-889E-4A4C446DFC44}"/>
    <cellStyle name="Normal 7 3 8 3" xfId="3517" xr:uid="{B37AB0AB-E17D-486D-A51E-970CA9FBC207}"/>
    <cellStyle name="Normal 7 3 8 4" xfId="3518" xr:uid="{2F8C1553-297A-4139-9E1B-9EEB6A3A8281}"/>
    <cellStyle name="Normal 7 3 9" xfId="3519" xr:uid="{2D07A91F-778A-4FA0-A69A-606E0127E143}"/>
    <cellStyle name="Normal 7 4" xfId="141" xr:uid="{0D329625-E6BE-4445-86D8-861D677FE939}"/>
    <cellStyle name="Normal 7 4 10" xfId="3520" xr:uid="{729F76EA-5993-4238-94CF-A36722E95A8C}"/>
    <cellStyle name="Normal 7 4 11" xfId="3521" xr:uid="{95EDB497-2454-4F07-8F71-D9FC757B117E}"/>
    <cellStyle name="Normal 7 4 2" xfId="142" xr:uid="{BFECBC8B-FA7B-4C69-86ED-841F779601C4}"/>
    <cellStyle name="Normal 7 4 2 2" xfId="363" xr:uid="{BA2CEA01-99CF-4235-AD75-912C5F1BB02E}"/>
    <cellStyle name="Normal 7 4 2 2 2" xfId="720" xr:uid="{4829276C-450F-4DD0-BAB0-2A728087A038}"/>
    <cellStyle name="Normal 7 4 2 2 2 2" xfId="721" xr:uid="{EE8FB5BF-7B80-4A1D-9189-0BF3AE77D9F9}"/>
    <cellStyle name="Normal 7 4 2 2 2 2 2" xfId="1918" xr:uid="{EAEEC7FF-A302-4924-A69C-629E12E2C9BC}"/>
    <cellStyle name="Normal 7 4 2 2 2 2 3" xfId="3522" xr:uid="{BD89FDF0-AC63-4257-A67D-360D62D53F3B}"/>
    <cellStyle name="Normal 7 4 2 2 2 2 4" xfId="3523" xr:uid="{A001AC52-AA0B-4510-8B69-1DF5F4AE1C56}"/>
    <cellStyle name="Normal 7 4 2 2 2 3" xfId="1919" xr:uid="{3A35D4DC-363D-4CAC-B9C2-7FAF2EAA02B3}"/>
    <cellStyle name="Normal 7 4 2 2 2 3 2" xfId="3524" xr:uid="{C4E01AC7-C224-4C82-BD63-416C4EBD66BC}"/>
    <cellStyle name="Normal 7 4 2 2 2 3 3" xfId="3525" xr:uid="{6C79AED1-512A-409A-8107-609686EE0B1B}"/>
    <cellStyle name="Normal 7 4 2 2 2 3 4" xfId="3526" xr:uid="{C2B54AC1-B303-41CD-A585-E80758E76B51}"/>
    <cellStyle name="Normal 7 4 2 2 2 4" xfId="3527" xr:uid="{50BF11DE-6697-4296-B990-6A456E23480A}"/>
    <cellStyle name="Normal 7 4 2 2 2 5" xfId="3528" xr:uid="{F1665392-72B6-4A64-9521-BF0D8010634A}"/>
    <cellStyle name="Normal 7 4 2 2 2 6" xfId="3529" xr:uid="{C87EC0FC-B2E9-4F65-9973-B9CBD7B06DD6}"/>
    <cellStyle name="Normal 7 4 2 2 3" xfId="722" xr:uid="{B7AEF3FD-CE66-4642-BB5A-C4C4F2991B7A}"/>
    <cellStyle name="Normal 7 4 2 2 3 2" xfId="1920" xr:uid="{C0F2EF29-F433-4DF6-8B46-64DB3D601817}"/>
    <cellStyle name="Normal 7 4 2 2 3 2 2" xfId="3530" xr:uid="{C60812C6-608E-4B0D-A05F-D77CA92AB55F}"/>
    <cellStyle name="Normal 7 4 2 2 3 2 3" xfId="3531" xr:uid="{6D0C70B7-B636-4A95-9D8A-2489568C19C7}"/>
    <cellStyle name="Normal 7 4 2 2 3 2 4" xfId="3532" xr:uid="{86474CF9-E1D8-47B7-AA43-7596BFB7A651}"/>
    <cellStyle name="Normal 7 4 2 2 3 3" xfId="3533" xr:uid="{9B70EC24-9DE1-45E4-ACA2-1964C649B668}"/>
    <cellStyle name="Normal 7 4 2 2 3 4" xfId="3534" xr:uid="{47870801-37B4-4009-A5DD-465DF5C1DB53}"/>
    <cellStyle name="Normal 7 4 2 2 3 5" xfId="3535" xr:uid="{4D96EBC7-A28F-4E9E-A262-622CC6289271}"/>
    <cellStyle name="Normal 7 4 2 2 4" xfId="1921" xr:uid="{E4188763-EFC4-4B1B-A5AD-4559A7964713}"/>
    <cellStyle name="Normal 7 4 2 2 4 2" xfId="3536" xr:uid="{7B045B69-83FB-440A-98D2-BBA1F5039BB1}"/>
    <cellStyle name="Normal 7 4 2 2 4 3" xfId="3537" xr:uid="{10CDA0E2-AB64-49A9-B219-C3A50E3EE2FE}"/>
    <cellStyle name="Normal 7 4 2 2 4 4" xfId="3538" xr:uid="{F0C24893-AC5A-44D2-B5F0-D9D277776506}"/>
    <cellStyle name="Normal 7 4 2 2 5" xfId="3539" xr:uid="{B1E72ABC-3642-446B-8FCB-07D46B2C553E}"/>
    <cellStyle name="Normal 7 4 2 2 5 2" xfId="3540" xr:uid="{102A1B57-5696-4BC2-A697-693BB7408528}"/>
    <cellStyle name="Normal 7 4 2 2 5 3" xfId="3541" xr:uid="{88845A4B-6658-4CD0-8B96-3803F35BF75E}"/>
    <cellStyle name="Normal 7 4 2 2 5 4" xfId="3542" xr:uid="{103080BC-B94A-4FED-8B97-732DEE32D0EE}"/>
    <cellStyle name="Normal 7 4 2 2 6" xfId="3543" xr:uid="{90B4ECB7-6835-44F3-BB59-E87C0E52B701}"/>
    <cellStyle name="Normal 7 4 2 2 7" xfId="3544" xr:uid="{93F049CD-FFD1-4273-BB47-DBCF0C2B4E81}"/>
    <cellStyle name="Normal 7 4 2 2 8" xfId="3545" xr:uid="{0730DC5E-69E6-4D59-BF82-90AD0522C21E}"/>
    <cellStyle name="Normal 7 4 2 3" xfId="723" xr:uid="{E6681527-3A3C-46C7-832D-0E3B86A12E3C}"/>
    <cellStyle name="Normal 7 4 2 3 2" xfId="724" xr:uid="{F701C9BE-D64C-4C09-9933-2AF2EBEAB7D6}"/>
    <cellStyle name="Normal 7 4 2 3 2 2" xfId="725" xr:uid="{EC3CDD88-BF75-4793-8851-42B835DD9002}"/>
    <cellStyle name="Normal 7 4 2 3 2 3" xfId="3546" xr:uid="{B730E3E0-0383-45FB-AB00-6681AC660899}"/>
    <cellStyle name="Normal 7 4 2 3 2 4" xfId="3547" xr:uid="{CFC859B7-9520-4F01-BA3F-EC607A02DAA9}"/>
    <cellStyle name="Normal 7 4 2 3 3" xfId="726" xr:uid="{842881C7-53BB-4999-8285-414970F44119}"/>
    <cellStyle name="Normal 7 4 2 3 3 2" xfId="3548" xr:uid="{0D518284-9279-4A75-82A3-59BBCF430D7B}"/>
    <cellStyle name="Normal 7 4 2 3 3 3" xfId="3549" xr:uid="{4F357D0A-95FC-4F30-B633-6445E2939F7E}"/>
    <cellStyle name="Normal 7 4 2 3 3 4" xfId="3550" xr:uid="{3118E17A-A8B5-4284-8456-215B286CF776}"/>
    <cellStyle name="Normal 7 4 2 3 4" xfId="3551" xr:uid="{03D91C43-D809-4B4F-894A-6420FE2953E6}"/>
    <cellStyle name="Normal 7 4 2 3 5" xfId="3552" xr:uid="{68129BCF-5672-4094-948E-0AA0E4295A02}"/>
    <cellStyle name="Normal 7 4 2 3 6" xfId="3553" xr:uid="{B34A67BA-58E3-49AA-91CC-A8C6A7E3479F}"/>
    <cellStyle name="Normal 7 4 2 4" xfId="727" xr:uid="{0CA88F57-8FAE-4506-AB1B-1D031766706E}"/>
    <cellStyle name="Normal 7 4 2 4 2" xfId="728" xr:uid="{0FF8ED45-EC90-4336-B413-2219643B7D85}"/>
    <cellStyle name="Normal 7 4 2 4 2 2" xfId="3554" xr:uid="{D101BBA4-97E2-4B4B-AADA-00016A559385}"/>
    <cellStyle name="Normal 7 4 2 4 2 3" xfId="3555" xr:uid="{DD80EB95-56D7-45EA-B54D-C8D432A8246B}"/>
    <cellStyle name="Normal 7 4 2 4 2 4" xfId="3556" xr:uid="{F45F4A26-AB3C-4C69-99F4-DC7D38B95DF1}"/>
    <cellStyle name="Normal 7 4 2 4 3" xfId="3557" xr:uid="{ABF8F0DA-647C-4344-89D8-082DDE78E5E4}"/>
    <cellStyle name="Normal 7 4 2 4 4" xfId="3558" xr:uid="{B37A2E18-B3BB-403F-980B-FAFE7B468500}"/>
    <cellStyle name="Normal 7 4 2 4 5" xfId="3559" xr:uid="{D2E35017-AA78-4248-99C1-B560D68700E9}"/>
    <cellStyle name="Normal 7 4 2 5" xfId="729" xr:uid="{61B090B6-D13F-42AE-B20B-10773E22BB8F}"/>
    <cellStyle name="Normal 7 4 2 5 2" xfId="3560" xr:uid="{28B2DDC3-ABA5-4091-98EA-9EFAEB0D7E42}"/>
    <cellStyle name="Normal 7 4 2 5 3" xfId="3561" xr:uid="{43D57CCE-FEB7-4A61-BA30-58B84D17B1B5}"/>
    <cellStyle name="Normal 7 4 2 5 4" xfId="3562" xr:uid="{080D76CE-9CD7-49D2-B52E-66593BC11EAB}"/>
    <cellStyle name="Normal 7 4 2 6" xfId="3563" xr:uid="{8FEF2935-51AB-461A-9C7B-BDB931859E70}"/>
    <cellStyle name="Normal 7 4 2 6 2" xfId="3564" xr:uid="{FDD73534-0754-4809-977D-08F256CB4479}"/>
    <cellStyle name="Normal 7 4 2 6 3" xfId="3565" xr:uid="{6574DE77-C562-4D87-9834-72FF0FE6F211}"/>
    <cellStyle name="Normal 7 4 2 6 4" xfId="3566" xr:uid="{DB3269AA-BE04-4091-AE0F-D2B1B1416C18}"/>
    <cellStyle name="Normal 7 4 2 7" xfId="3567" xr:uid="{3B4D9EFA-ED3F-4F5C-9479-4EFA7D2750D9}"/>
    <cellStyle name="Normal 7 4 2 8" xfId="3568" xr:uid="{2441CCF0-E03E-4560-BA75-2497AAA62846}"/>
    <cellStyle name="Normal 7 4 2 9" xfId="3569" xr:uid="{991C7AD7-38A3-4044-B5B8-D4938D35BF2E}"/>
    <cellStyle name="Normal 7 4 3" xfId="364" xr:uid="{5D8D3566-E7E0-4830-B7EE-3BBF5DCF4442}"/>
    <cellStyle name="Normal 7 4 3 2" xfId="730" xr:uid="{7FFB2CAE-E656-492C-8D96-E6500D8617F6}"/>
    <cellStyle name="Normal 7 4 3 2 2" xfId="731" xr:uid="{2FA1B963-ABC1-4D35-BF60-3A8B09EC72E3}"/>
    <cellStyle name="Normal 7 4 3 2 2 2" xfId="1922" xr:uid="{3DA1FFF2-89CB-4BF6-B58F-ADE9F01FC8D4}"/>
    <cellStyle name="Normal 7 4 3 2 2 2 2" xfId="1923" xr:uid="{4C703863-F755-43CD-BC0D-847F8283342C}"/>
    <cellStyle name="Normal 7 4 3 2 2 3" xfId="1924" xr:uid="{7251C517-7991-420F-BBD6-7C94E1C86FC1}"/>
    <cellStyle name="Normal 7 4 3 2 2 4" xfId="3570" xr:uid="{FDFDBDF9-06A4-4BCD-93F2-9DDE1915275D}"/>
    <cellStyle name="Normal 7 4 3 2 3" xfId="1925" xr:uid="{3356EA3A-A480-4CA6-8DF1-06A6C74C3CB3}"/>
    <cellStyle name="Normal 7 4 3 2 3 2" xfId="1926" xr:uid="{67D157B8-D2C7-4417-9173-F21C5BD916C1}"/>
    <cellStyle name="Normal 7 4 3 2 3 3" xfId="3571" xr:uid="{C94FC8EA-4510-4441-8F96-8CA8EF5A73B4}"/>
    <cellStyle name="Normal 7 4 3 2 3 4" xfId="3572" xr:uid="{162C6DFC-7515-4DB3-8B12-0F8521460552}"/>
    <cellStyle name="Normal 7 4 3 2 4" xfId="1927" xr:uid="{2B4088B1-244C-4772-90F7-6C9B956FA662}"/>
    <cellStyle name="Normal 7 4 3 2 5" xfId="3573" xr:uid="{27A75902-DE93-4926-8072-2DA921903D10}"/>
    <cellStyle name="Normal 7 4 3 2 6" xfId="3574" xr:uid="{6A879FB1-3EA0-407F-A458-75080A155E0E}"/>
    <cellStyle name="Normal 7 4 3 3" xfId="732" xr:uid="{F187289A-9B88-43DD-8536-7E7A3A5D27A1}"/>
    <cellStyle name="Normal 7 4 3 3 2" xfId="1928" xr:uid="{96962869-208C-4AB1-952F-B5DA3134281A}"/>
    <cellStyle name="Normal 7 4 3 3 2 2" xfId="1929" xr:uid="{A8C35D1F-3AA7-4ED8-8184-C0E3723E6C7B}"/>
    <cellStyle name="Normal 7 4 3 3 2 3" xfId="3575" xr:uid="{7D8A0858-3283-4B4D-A811-C7C80CD28D1F}"/>
    <cellStyle name="Normal 7 4 3 3 2 4" xfId="3576" xr:uid="{AA3E2E74-D28B-4A77-8A15-229F600308D3}"/>
    <cellStyle name="Normal 7 4 3 3 3" xfId="1930" xr:uid="{A0054729-D7AE-42E3-9B55-8AD10A61F189}"/>
    <cellStyle name="Normal 7 4 3 3 4" xfId="3577" xr:uid="{FB27C22C-A52D-4E18-B66A-3F8BB700D10E}"/>
    <cellStyle name="Normal 7 4 3 3 5" xfId="3578" xr:uid="{3CBEDAFE-A7D9-450D-8FA1-EFD8E6FF984D}"/>
    <cellStyle name="Normal 7 4 3 4" xfId="1931" xr:uid="{66953308-1616-41BC-ADFB-1A4CF46DF3E4}"/>
    <cellStyle name="Normal 7 4 3 4 2" xfId="1932" xr:uid="{905D69F0-B2C5-4C9B-883C-DF8E9A58A569}"/>
    <cellStyle name="Normal 7 4 3 4 3" xfId="3579" xr:uid="{763CF198-6329-476A-8576-218E989098DF}"/>
    <cellStyle name="Normal 7 4 3 4 4" xfId="3580" xr:uid="{D9ED7533-D441-4EEC-B8D4-6E8B54BA031C}"/>
    <cellStyle name="Normal 7 4 3 5" xfId="1933" xr:uid="{094A98E1-121C-4DB5-885A-20AB6B30D7C7}"/>
    <cellStyle name="Normal 7 4 3 5 2" xfId="3581" xr:uid="{E01C4200-9077-45D2-9961-58FC434967C6}"/>
    <cellStyle name="Normal 7 4 3 5 3" xfId="3582" xr:uid="{D77F83E4-531B-4BD3-8D69-4386DD8AACCF}"/>
    <cellStyle name="Normal 7 4 3 5 4" xfId="3583" xr:uid="{B706238E-95BC-4DCC-ABE7-9C78E0425E18}"/>
    <cellStyle name="Normal 7 4 3 6" xfId="3584" xr:uid="{751315D3-1068-439C-BE3F-B4C126F5362D}"/>
    <cellStyle name="Normal 7 4 3 7" xfId="3585" xr:uid="{8A2FDEE7-1157-44C8-8B71-2C42A8157C6F}"/>
    <cellStyle name="Normal 7 4 3 8" xfId="3586" xr:uid="{77E165A9-2FF0-4438-B271-062D69FC8937}"/>
    <cellStyle name="Normal 7 4 4" xfId="365" xr:uid="{A2490676-571D-4AD7-AC8B-F87952358B3F}"/>
    <cellStyle name="Normal 7 4 4 2" xfId="733" xr:uid="{47ABE9C2-B71B-462D-907F-BFAB0B76174B}"/>
    <cellStyle name="Normal 7 4 4 2 2" xfId="734" xr:uid="{EED48EC0-09C4-4FD7-BED4-578ED8BE2A9C}"/>
    <cellStyle name="Normal 7 4 4 2 2 2" xfId="1934" xr:uid="{CCD518DC-DA90-49B2-BE0D-62842D969628}"/>
    <cellStyle name="Normal 7 4 4 2 2 3" xfId="3587" xr:uid="{BA5E5CDD-89B8-4258-89B1-250F24F5EC76}"/>
    <cellStyle name="Normal 7 4 4 2 2 4" xfId="3588" xr:uid="{A44D882F-19DB-4F17-B651-5E27101FC855}"/>
    <cellStyle name="Normal 7 4 4 2 3" xfId="1935" xr:uid="{AB4DB834-034E-447F-8512-3C31254F779E}"/>
    <cellStyle name="Normal 7 4 4 2 4" xfId="3589" xr:uid="{39438CE7-D8B3-47DF-BB05-7F1FEEB901B4}"/>
    <cellStyle name="Normal 7 4 4 2 5" xfId="3590" xr:uid="{0C841D37-BAF3-487C-B40F-50F48B23F27D}"/>
    <cellStyle name="Normal 7 4 4 3" xfId="735" xr:uid="{C066CB9B-D029-4831-91BD-57A5053F8AFE}"/>
    <cellStyle name="Normal 7 4 4 3 2" xfId="1936" xr:uid="{4CE5C7D2-99AB-4D42-8610-3A01FCF26AF3}"/>
    <cellStyle name="Normal 7 4 4 3 3" xfId="3591" xr:uid="{9F1C616F-248B-429D-8B79-7CC1489AF645}"/>
    <cellStyle name="Normal 7 4 4 3 4" xfId="3592" xr:uid="{EE65F931-8468-4B10-9792-121659FE628A}"/>
    <cellStyle name="Normal 7 4 4 4" xfId="1937" xr:uid="{AE2A654F-A259-4A32-93EB-642CC29145EB}"/>
    <cellStyle name="Normal 7 4 4 4 2" xfId="3593" xr:uid="{AF871D04-7AB7-439B-A685-E05B7CA41854}"/>
    <cellStyle name="Normal 7 4 4 4 3" xfId="3594" xr:uid="{41913FD6-F07E-44C8-942E-4E10BB6FF067}"/>
    <cellStyle name="Normal 7 4 4 4 4" xfId="3595" xr:uid="{551A0063-B58A-49EF-BAC6-6121D038294A}"/>
    <cellStyle name="Normal 7 4 4 5" xfId="3596" xr:uid="{853EC8A6-0F77-4431-9DC6-1E4E0CDE070D}"/>
    <cellStyle name="Normal 7 4 4 6" xfId="3597" xr:uid="{B8B4B330-4CAD-4122-A2A6-0BEEEA305C8F}"/>
    <cellStyle name="Normal 7 4 4 7" xfId="3598" xr:uid="{DE05746D-029E-40E4-B06A-70BEDCA3354A}"/>
    <cellStyle name="Normal 7 4 5" xfId="366" xr:uid="{27E3D9A6-E6CD-4C2D-AB2C-2918401EACEF}"/>
    <cellStyle name="Normal 7 4 5 2" xfId="736" xr:uid="{496E15C7-2F86-47B5-8FC0-1CF487D70E14}"/>
    <cellStyle name="Normal 7 4 5 2 2" xfId="1938" xr:uid="{FC85D9A8-1C7B-4988-B076-5FD65EC3628A}"/>
    <cellStyle name="Normal 7 4 5 2 3" xfId="3599" xr:uid="{1BFD38BC-B8A5-44C2-B025-8B988C731BDB}"/>
    <cellStyle name="Normal 7 4 5 2 4" xfId="3600" xr:uid="{5AD4FA8C-8762-48A4-865E-54E770720418}"/>
    <cellStyle name="Normal 7 4 5 3" xfId="1939" xr:uid="{F5D113FB-64BB-42B6-BA9F-A34247FC2D1E}"/>
    <cellStyle name="Normal 7 4 5 3 2" xfId="3601" xr:uid="{B747B780-77F6-4FFA-84FA-15360D50D0A5}"/>
    <cellStyle name="Normal 7 4 5 3 3" xfId="3602" xr:uid="{5001D928-EAEB-43D7-A061-506E6F9F2886}"/>
    <cellStyle name="Normal 7 4 5 3 4" xfId="3603" xr:uid="{81B0CBEF-8942-4DAD-A07A-08249C870350}"/>
    <cellStyle name="Normal 7 4 5 4" xfId="3604" xr:uid="{AF52F0A2-139B-4B68-81B9-10E6236CCBD4}"/>
    <cellStyle name="Normal 7 4 5 5" xfId="3605" xr:uid="{9F8A088F-C9BF-4D2F-8BA1-876488195618}"/>
    <cellStyle name="Normal 7 4 5 6" xfId="3606" xr:uid="{81294BB8-A274-4A90-9A35-7E2F919147E1}"/>
    <cellStyle name="Normal 7 4 6" xfId="737" xr:uid="{48E0C607-CDE4-4203-8E11-1E5C6C728FC5}"/>
    <cellStyle name="Normal 7 4 6 2" xfId="1940" xr:uid="{F1627E7F-9DE7-4D3F-9EAD-523AEBB3999A}"/>
    <cellStyle name="Normal 7 4 6 2 2" xfId="3607" xr:uid="{8404A37F-5DDC-4407-B3D8-0D189D2C065A}"/>
    <cellStyle name="Normal 7 4 6 2 3" xfId="3608" xr:uid="{F34B607D-6CF8-4512-9BF8-7DC8ED87FB3B}"/>
    <cellStyle name="Normal 7 4 6 2 4" xfId="3609" xr:uid="{825B9252-C3B4-4A4F-BA50-9D96DD9BD296}"/>
    <cellStyle name="Normal 7 4 6 3" xfId="3610" xr:uid="{FE218D8F-6F08-45B4-A51A-17EC1D7E856D}"/>
    <cellStyle name="Normal 7 4 6 4" xfId="3611" xr:uid="{6A1E63A9-B39D-415D-9E88-8B58B628228E}"/>
    <cellStyle name="Normal 7 4 6 5" xfId="3612" xr:uid="{C85A2E78-5DA7-4550-8DCB-E8D261183317}"/>
    <cellStyle name="Normal 7 4 7" xfId="1941" xr:uid="{32C449F7-84DF-4A93-96BC-185A1E61660D}"/>
    <cellStyle name="Normal 7 4 7 2" xfId="3613" xr:uid="{B3D3091B-2AED-4DC8-B4E8-D47E9A9DEB0A}"/>
    <cellStyle name="Normal 7 4 7 3" xfId="3614" xr:uid="{3F94DF8A-3048-4577-AE03-8753474D720B}"/>
    <cellStyle name="Normal 7 4 7 4" xfId="3615" xr:uid="{01D57307-BBFF-4FBA-A010-E715B9C8201B}"/>
    <cellStyle name="Normal 7 4 8" xfId="3616" xr:uid="{AD8E7329-AEE2-48BC-AE73-F896E22EF061}"/>
    <cellStyle name="Normal 7 4 8 2" xfId="3617" xr:uid="{83BA70CC-8460-4A07-9934-5EB17E14C05D}"/>
    <cellStyle name="Normal 7 4 8 3" xfId="3618" xr:uid="{7D601B0C-5F9F-48DC-9E7A-C457433F1A38}"/>
    <cellStyle name="Normal 7 4 8 4" xfId="3619" xr:uid="{8D38CDCE-4A28-4738-940A-3392C1910F53}"/>
    <cellStyle name="Normal 7 4 9" xfId="3620" xr:uid="{C23C2D59-ED9B-4801-9B1B-B8365C77C09E}"/>
    <cellStyle name="Normal 7 5" xfId="143" xr:uid="{9D5FF40B-10AA-433C-B7C7-AC8D5EB85D5B}"/>
    <cellStyle name="Normal 7 5 2" xfId="144" xr:uid="{CBC86DEC-BDF3-4BBE-A184-63ED5EF725ED}"/>
    <cellStyle name="Normal 7 5 2 2" xfId="367" xr:uid="{70BB90B9-630E-4BEE-A481-F2E987EA2DA7}"/>
    <cellStyle name="Normal 7 5 2 2 2" xfId="738" xr:uid="{52EB87E5-0A70-48C8-A39E-CCAB0A785138}"/>
    <cellStyle name="Normal 7 5 2 2 2 2" xfId="1942" xr:uid="{9881E3A1-5DB0-4922-901C-F0B8450FD409}"/>
    <cellStyle name="Normal 7 5 2 2 2 3" xfId="3621" xr:uid="{2733EF44-15F1-4E25-AD4E-BFBE6A9F201C}"/>
    <cellStyle name="Normal 7 5 2 2 2 4" xfId="3622" xr:uid="{22B47480-E934-4F38-8FBE-7AAB84ECB9F9}"/>
    <cellStyle name="Normal 7 5 2 2 3" xfId="1943" xr:uid="{9C4B02A7-E309-456C-83C3-CED7EFA17C23}"/>
    <cellStyle name="Normal 7 5 2 2 3 2" xfId="3623" xr:uid="{B04D6996-C9F6-4C5C-A1B4-05814B32E453}"/>
    <cellStyle name="Normal 7 5 2 2 3 3" xfId="3624" xr:uid="{5CE671B3-3FCA-4591-A21D-62EB1013472A}"/>
    <cellStyle name="Normal 7 5 2 2 3 4" xfId="3625" xr:uid="{B5B75937-A6F0-41EC-9E85-3FD227B725D5}"/>
    <cellStyle name="Normal 7 5 2 2 4" xfId="3626" xr:uid="{658BC375-A8F9-4D7C-8BF4-D67EFE39950D}"/>
    <cellStyle name="Normal 7 5 2 2 5" xfId="3627" xr:uid="{56D2C779-D611-458F-BE10-B7F250392DED}"/>
    <cellStyle name="Normal 7 5 2 2 6" xfId="3628" xr:uid="{B9697EE7-86BD-457B-9C4C-0354D5DC53B1}"/>
    <cellStyle name="Normal 7 5 2 3" xfId="739" xr:uid="{C455ABA0-2478-4E4F-8729-11A891E28B02}"/>
    <cellStyle name="Normal 7 5 2 3 2" xfId="1944" xr:uid="{9EAD97FA-3A63-4308-A1E5-5E55BD8AB0E6}"/>
    <cellStyle name="Normal 7 5 2 3 2 2" xfId="3629" xr:uid="{CDF0B827-6B49-471A-8059-D84BB6BCA877}"/>
    <cellStyle name="Normal 7 5 2 3 2 3" xfId="3630" xr:uid="{F7DC65AE-C3E0-458F-8E32-A818161F05A4}"/>
    <cellStyle name="Normal 7 5 2 3 2 4" xfId="3631" xr:uid="{51C5E360-8F2E-4B0E-986E-6A71140E865F}"/>
    <cellStyle name="Normal 7 5 2 3 3" xfId="3632" xr:uid="{949AC39F-E41B-44C3-A396-768B14BD5E15}"/>
    <cellStyle name="Normal 7 5 2 3 4" xfId="3633" xr:uid="{FCC880E4-BEA3-42DF-B695-B8289CF0C606}"/>
    <cellStyle name="Normal 7 5 2 3 5" xfId="3634" xr:uid="{219D0F84-B5B7-49A4-9BA4-84B5EA71F0BA}"/>
    <cellStyle name="Normal 7 5 2 4" xfId="1945" xr:uid="{5AF4D608-806E-441D-9AA3-882AB3645F3B}"/>
    <cellStyle name="Normal 7 5 2 4 2" xfId="3635" xr:uid="{804DAFDF-BFED-420A-86F2-0A7F9BDE0018}"/>
    <cellStyle name="Normal 7 5 2 4 3" xfId="3636" xr:uid="{8D277E77-5275-49CA-B9F9-52A111C88B1F}"/>
    <cellStyle name="Normal 7 5 2 4 4" xfId="3637" xr:uid="{39FEB3B0-A6FB-4BF3-B28D-8F3F75DE090E}"/>
    <cellStyle name="Normal 7 5 2 5" xfId="3638" xr:uid="{B62707B2-491D-4F51-A246-832F658F1D80}"/>
    <cellStyle name="Normal 7 5 2 5 2" xfId="3639" xr:uid="{0F91CA6A-4EC8-4333-B01A-BE29992C3434}"/>
    <cellStyle name="Normal 7 5 2 5 3" xfId="3640" xr:uid="{59CEAD10-A811-45A6-AFDC-D428E8DBFC68}"/>
    <cellStyle name="Normal 7 5 2 5 4" xfId="3641" xr:uid="{74D9CE57-7AAC-48EF-950D-C0C7E170C7B5}"/>
    <cellStyle name="Normal 7 5 2 6" xfId="3642" xr:uid="{DD2F9B21-D7D9-4FF0-BAB2-4DEE4B67DF7D}"/>
    <cellStyle name="Normal 7 5 2 7" xfId="3643" xr:uid="{1173B202-03EE-435B-AFA3-1EB7F61B31D5}"/>
    <cellStyle name="Normal 7 5 2 8" xfId="3644" xr:uid="{E013580D-2117-40BD-A66C-6F106048B91B}"/>
    <cellStyle name="Normal 7 5 3" xfId="368" xr:uid="{B2888D1B-1F6C-4B1E-BCF4-3B03D759B493}"/>
    <cellStyle name="Normal 7 5 3 2" xfId="740" xr:uid="{A2AF15DB-D2CE-4B41-9C11-E4C2C93FFD55}"/>
    <cellStyle name="Normal 7 5 3 2 2" xfId="741" xr:uid="{81C837E9-4D6D-45A8-841D-C0C2AE864422}"/>
    <cellStyle name="Normal 7 5 3 2 3" xfId="3645" xr:uid="{036ABC78-32A9-4714-B4D2-5A3270567A17}"/>
    <cellStyle name="Normal 7 5 3 2 4" xfId="3646" xr:uid="{32E68E54-582D-46B9-9C50-11DECBC89D38}"/>
    <cellStyle name="Normal 7 5 3 3" xfId="742" xr:uid="{BDDD5121-75BA-4F1E-8DAB-263D61717838}"/>
    <cellStyle name="Normal 7 5 3 3 2" xfId="3647" xr:uid="{FE5407C6-5B60-4B34-85FB-E6B185FC85A7}"/>
    <cellStyle name="Normal 7 5 3 3 3" xfId="3648" xr:uid="{02B326FE-7A7F-47B1-B57B-3F90292AC1C0}"/>
    <cellStyle name="Normal 7 5 3 3 4" xfId="3649" xr:uid="{3F61CFD5-45F1-4618-A7D2-0A5ECE13CDC0}"/>
    <cellStyle name="Normal 7 5 3 4" xfId="3650" xr:uid="{A1FD1364-1129-4309-BA40-E50C3A0F7B49}"/>
    <cellStyle name="Normal 7 5 3 5" xfId="3651" xr:uid="{BEE74B6D-77CB-47F4-B5B6-60D7CE464232}"/>
    <cellStyle name="Normal 7 5 3 6" xfId="3652" xr:uid="{237FD3C8-3809-4DAF-9179-A7DDA8A7CE95}"/>
    <cellStyle name="Normal 7 5 4" xfId="369" xr:uid="{DA627670-4181-4AC6-924B-7C186AC3578E}"/>
    <cellStyle name="Normal 7 5 4 2" xfId="743" xr:uid="{AF55013D-7BBA-4D33-A83A-2C9B4B9978EE}"/>
    <cellStyle name="Normal 7 5 4 2 2" xfId="3653" xr:uid="{1B3E7289-2C94-4369-B92D-6401BD180A83}"/>
    <cellStyle name="Normal 7 5 4 2 3" xfId="3654" xr:uid="{8FFD6713-BD98-43A7-8256-0A9A967653CC}"/>
    <cellStyle name="Normal 7 5 4 2 4" xfId="3655" xr:uid="{3BC684FE-99D9-49DC-BBD1-6EA5E353A964}"/>
    <cellStyle name="Normal 7 5 4 3" xfId="3656" xr:uid="{C09AFA48-BD77-45B6-9D1B-E82098C03A49}"/>
    <cellStyle name="Normal 7 5 4 4" xfId="3657" xr:uid="{3F8E5097-0656-4AC9-B5F3-5E71F8E0BE8B}"/>
    <cellStyle name="Normal 7 5 4 5" xfId="3658" xr:uid="{1D01E5A4-8CD3-4ED2-ACF4-7913902DFB33}"/>
    <cellStyle name="Normal 7 5 5" xfId="744" xr:uid="{B1DF5B24-3A69-494F-B0BD-BBD9F6B8CF45}"/>
    <cellStyle name="Normal 7 5 5 2" xfId="3659" xr:uid="{CD3D76FF-5076-4D69-A05A-F20C5A7BD066}"/>
    <cellStyle name="Normal 7 5 5 3" xfId="3660" xr:uid="{F9573E3B-3775-4BD9-B3F1-035C74362A1D}"/>
    <cellStyle name="Normal 7 5 5 4" xfId="3661" xr:uid="{1D5DA775-45DB-4642-9248-18E66708974A}"/>
    <cellStyle name="Normal 7 5 6" xfId="3662" xr:uid="{42C34F08-2772-444D-832D-2114A1672FD3}"/>
    <cellStyle name="Normal 7 5 6 2" xfId="3663" xr:uid="{C237E774-C9B8-4C02-BE21-FCB2BFDF9BC8}"/>
    <cellStyle name="Normal 7 5 6 3" xfId="3664" xr:uid="{B14BECE8-D929-470F-8453-B281201C2304}"/>
    <cellStyle name="Normal 7 5 6 4" xfId="3665" xr:uid="{2CEA4696-7286-4676-B148-66A1986CC821}"/>
    <cellStyle name="Normal 7 5 7" xfId="3666" xr:uid="{6C43728D-C5E7-4E8D-9EB3-AE0792964733}"/>
    <cellStyle name="Normal 7 5 8" xfId="3667" xr:uid="{9FB0F816-05BF-48B7-8799-C7778E614CFC}"/>
    <cellStyle name="Normal 7 5 9" xfId="3668" xr:uid="{A21086DF-C684-4414-9BF3-B068507C040A}"/>
    <cellStyle name="Normal 7 6" xfId="145" xr:uid="{76DA22C5-DEB6-4CAB-A967-A3F07C356B17}"/>
    <cellStyle name="Normal 7 6 2" xfId="370" xr:uid="{2A1B8A0E-4C5F-4F17-AA67-A19BDEA36362}"/>
    <cellStyle name="Normal 7 6 2 2" xfId="745" xr:uid="{BDF53B10-73F6-41B2-8F02-68DFDC13705A}"/>
    <cellStyle name="Normal 7 6 2 2 2" xfId="1946" xr:uid="{8640C4FB-AF06-4444-8C18-21BF164B9A77}"/>
    <cellStyle name="Normal 7 6 2 2 2 2" xfId="1947" xr:uid="{E4338710-EB91-4224-A340-B82E3E2DE899}"/>
    <cellStyle name="Normal 7 6 2 2 3" xfId="1948" xr:uid="{1DF273EA-821B-4989-AFEB-E2B15C6E2409}"/>
    <cellStyle name="Normal 7 6 2 2 4" xfId="3669" xr:uid="{C8F30B6E-876B-45FC-AA4E-D5D0A3448770}"/>
    <cellStyle name="Normal 7 6 2 3" xfId="1949" xr:uid="{8835ABA5-6B52-4DBD-B274-AD82CA7FE9BF}"/>
    <cellStyle name="Normal 7 6 2 3 2" xfId="1950" xr:uid="{23BACAF1-7079-4272-A378-EAD76A281ACB}"/>
    <cellStyle name="Normal 7 6 2 3 3" xfId="3670" xr:uid="{57974B42-FAAB-4068-9BE1-DFE0267BED4E}"/>
    <cellStyle name="Normal 7 6 2 3 4" xfId="3671" xr:uid="{E37ABB24-8515-4444-B47A-B1523E748FA2}"/>
    <cellStyle name="Normal 7 6 2 4" xfId="1951" xr:uid="{A1D07112-8E84-46D2-962E-C195CF7454E8}"/>
    <cellStyle name="Normal 7 6 2 5" xfId="3672" xr:uid="{D18F320E-5B94-4B37-B32B-2695834A1FBA}"/>
    <cellStyle name="Normal 7 6 2 6" xfId="3673" xr:uid="{512A1303-35E7-4CDF-AFC2-F926FF7E3FC2}"/>
    <cellStyle name="Normal 7 6 3" xfId="746" xr:uid="{895C2DF0-6B54-4151-B650-40E692A1D8E2}"/>
    <cellStyle name="Normal 7 6 3 2" xfId="1952" xr:uid="{3563CA53-9F0B-4697-B200-4A02414DAF1B}"/>
    <cellStyle name="Normal 7 6 3 2 2" xfId="1953" xr:uid="{DC039F51-3BC4-437C-B947-4317F425B5E5}"/>
    <cellStyle name="Normal 7 6 3 2 3" xfId="3674" xr:uid="{1063347F-B309-4C34-9A11-2596A6BCA378}"/>
    <cellStyle name="Normal 7 6 3 2 4" xfId="3675" xr:uid="{696B2D89-D3A2-41DD-9AB5-AA1DA21F9E86}"/>
    <cellStyle name="Normal 7 6 3 3" xfId="1954" xr:uid="{1D3C8C11-6661-49BD-B6D5-FC6841C03B56}"/>
    <cellStyle name="Normal 7 6 3 4" xfId="3676" xr:uid="{61FEC7FE-1665-48BE-ABB4-C572CF797DEF}"/>
    <cellStyle name="Normal 7 6 3 5" xfId="3677" xr:uid="{89772D54-06A0-4BCA-BF2D-7AD700EC6CC6}"/>
    <cellStyle name="Normal 7 6 4" xfId="1955" xr:uid="{5533DE7F-C165-4D15-B2A5-BD6A7E827192}"/>
    <cellStyle name="Normal 7 6 4 2" xfId="1956" xr:uid="{8259C8D1-440A-4E13-ABFF-689854973C58}"/>
    <cellStyle name="Normal 7 6 4 3" xfId="3678" xr:uid="{06322AAA-8582-4BF0-8EA5-7940262F4673}"/>
    <cellStyle name="Normal 7 6 4 4" xfId="3679" xr:uid="{8C81143C-866B-4858-B74D-D83AA665E0AA}"/>
    <cellStyle name="Normal 7 6 5" xfId="1957" xr:uid="{A3E2C875-C769-4E10-AD5C-834AEE606071}"/>
    <cellStyle name="Normal 7 6 5 2" xfId="3680" xr:uid="{187982BD-D7DB-4C42-9E0E-9D972EE61790}"/>
    <cellStyle name="Normal 7 6 5 3" xfId="3681" xr:uid="{BAB4D29D-5F8B-4C77-97E6-1647310D123F}"/>
    <cellStyle name="Normal 7 6 5 4" xfId="3682" xr:uid="{6645C8E4-7125-4C41-BBA4-BA90CB07D03D}"/>
    <cellStyle name="Normal 7 6 6" xfId="3683" xr:uid="{55F41ADF-1494-4DA1-A4A2-70D025B94B38}"/>
    <cellStyle name="Normal 7 6 7" xfId="3684" xr:uid="{7C58AA24-0795-4737-83DF-5F488944D93E}"/>
    <cellStyle name="Normal 7 6 8" xfId="3685" xr:uid="{E1A2A388-CE53-4DA9-9D7C-584763FEEA91}"/>
    <cellStyle name="Normal 7 7" xfId="371" xr:uid="{3E4649BA-6A46-48CF-ACD4-8876AA5A1E95}"/>
    <cellStyle name="Normal 7 7 2" xfId="747" xr:uid="{DED518B9-C48B-4600-A06B-521F0A001953}"/>
    <cellStyle name="Normal 7 7 2 2" xfId="748" xr:uid="{3EF6B588-C265-4F2C-853F-31376858D004}"/>
    <cellStyle name="Normal 7 7 2 2 2" xfId="1958" xr:uid="{0EA024E1-6068-4406-855F-F5CB36BA8BC2}"/>
    <cellStyle name="Normal 7 7 2 2 3" xfId="3686" xr:uid="{EF8E93F7-0BD9-4642-B935-46ECFF43A04E}"/>
    <cellStyle name="Normal 7 7 2 2 4" xfId="3687" xr:uid="{24AD2848-7B2B-4D16-89ED-702982B21992}"/>
    <cellStyle name="Normal 7 7 2 3" xfId="1959" xr:uid="{BDA5774A-3942-427E-9B98-7A3E80F82BC6}"/>
    <cellStyle name="Normal 7 7 2 4" xfId="3688" xr:uid="{4ADB19BE-727A-42D2-91D7-647E836A6189}"/>
    <cellStyle name="Normal 7 7 2 5" xfId="3689" xr:uid="{9D85C7A3-2922-46B1-8504-36618C091180}"/>
    <cellStyle name="Normal 7 7 3" xfId="749" xr:uid="{A091C0D7-C9E1-4D30-AEA5-594198E3D961}"/>
    <cellStyle name="Normal 7 7 3 2" xfId="1960" xr:uid="{6DFD4A10-E8BD-42D1-A470-0D97100A28AC}"/>
    <cellStyle name="Normal 7 7 3 3" xfId="3690" xr:uid="{CD6827AE-B787-40FC-80E8-A89755D481C2}"/>
    <cellStyle name="Normal 7 7 3 4" xfId="3691" xr:uid="{FBDFDEDD-EB85-4850-AA25-11A77669FC2F}"/>
    <cellStyle name="Normal 7 7 4" xfId="1961" xr:uid="{C08C3488-5BB4-4FB2-8484-EA400D47C3B0}"/>
    <cellStyle name="Normal 7 7 4 2" xfId="3692" xr:uid="{FBD8517E-F202-42EB-9166-483B2BB6B2E1}"/>
    <cellStyle name="Normal 7 7 4 3" xfId="3693" xr:uid="{683EB9DD-54E8-4F50-B11F-AF7CE66AF8EE}"/>
    <cellStyle name="Normal 7 7 4 4" xfId="3694" xr:uid="{7338D32C-5A85-48D5-85C6-D14A3BB9074B}"/>
    <cellStyle name="Normal 7 7 5" xfId="3695" xr:uid="{5EA5034B-F3AB-4385-AAE5-4F762277F342}"/>
    <cellStyle name="Normal 7 7 6" xfId="3696" xr:uid="{C4D77C27-C866-4DC6-8DB1-D512D96D69D4}"/>
    <cellStyle name="Normal 7 7 7" xfId="3697" xr:uid="{E60E6F26-4C6A-4D44-9057-97AD405EC26D}"/>
    <cellStyle name="Normal 7 8" xfId="372" xr:uid="{2E743D35-9C6A-4196-ADC4-CCE99A809681}"/>
    <cellStyle name="Normal 7 8 2" xfId="750" xr:uid="{ECC73B00-2E07-4D0C-8D77-D1C8057A1A99}"/>
    <cellStyle name="Normal 7 8 2 2" xfId="1962" xr:uid="{26E11EF3-0ED6-4808-8180-2FF804D9C700}"/>
    <cellStyle name="Normal 7 8 2 3" xfId="3698" xr:uid="{1443AB4B-4B28-43CE-ADC9-A5EAA576E05D}"/>
    <cellStyle name="Normal 7 8 2 4" xfId="3699" xr:uid="{2B0303B7-4710-452F-BF07-44F672E24D12}"/>
    <cellStyle name="Normal 7 8 3" xfId="1963" xr:uid="{C8A354D5-9BD2-47B3-A826-C87FDB456297}"/>
    <cellStyle name="Normal 7 8 3 2" xfId="3700" xr:uid="{C88C3405-0953-463F-AD70-488EE7BC5456}"/>
    <cellStyle name="Normal 7 8 3 3" xfId="3701" xr:uid="{3FB83EA9-7CC3-48BA-9059-E017C55F659E}"/>
    <cellStyle name="Normal 7 8 3 4" xfId="3702" xr:uid="{2978C333-155B-45D4-99DB-57070F32B198}"/>
    <cellStyle name="Normal 7 8 4" xfId="3703" xr:uid="{D7BAF9D3-DA22-4BB0-926F-9736370A06AF}"/>
    <cellStyle name="Normal 7 8 5" xfId="3704" xr:uid="{9202AAF6-003F-4CAE-BC2A-1C978804E3D3}"/>
    <cellStyle name="Normal 7 8 6" xfId="3705" xr:uid="{5EBB4692-5443-4F0C-9834-B8EC40A1CD32}"/>
    <cellStyle name="Normal 7 9" xfId="373" xr:uid="{52A66CA1-D68E-4187-8BBA-488502F5E7E0}"/>
    <cellStyle name="Normal 7 9 2" xfId="1964" xr:uid="{B0FAA1C6-00F1-4392-A087-A0FFEEF98E91}"/>
    <cellStyle name="Normal 7 9 2 2" xfId="3706" xr:uid="{6D48DCED-145B-4799-838D-9DF8184FBFDE}"/>
    <cellStyle name="Normal 7 9 2 2 2" xfId="4408" xr:uid="{43CAF269-0BD2-4B72-85D8-57821FF3CDD6}"/>
    <cellStyle name="Normal 7 9 2 2 3" xfId="4687" xr:uid="{95FDB517-DF43-411E-A7CC-439DB0EB69CD}"/>
    <cellStyle name="Normal 7 9 2 3" xfId="3707" xr:uid="{51BCF340-91FF-4F91-A8E3-F5AE32A830F0}"/>
    <cellStyle name="Normal 7 9 2 4" xfId="3708" xr:uid="{88D95357-2C58-4FEE-9926-87CAB723955E}"/>
    <cellStyle name="Normal 7 9 3" xfId="3709" xr:uid="{F46B0027-63C4-4A85-A68B-A9E0C1D8FCC8}"/>
    <cellStyle name="Normal 7 9 3 2" xfId="5342" xr:uid="{5421BF2D-3F66-4E3F-8898-5F4E7B3FC86F}"/>
    <cellStyle name="Normal 7 9 4" xfId="3710" xr:uid="{699977EA-802C-4D21-A85A-199997E5B376}"/>
    <cellStyle name="Normal 7 9 4 2" xfId="4578" xr:uid="{3714B5C4-2308-40EA-8425-CB2DF13CE9A6}"/>
    <cellStyle name="Normal 7 9 4 3" xfId="4688" xr:uid="{98FFDE57-6242-4FD5-842A-1894689C67C8}"/>
    <cellStyle name="Normal 7 9 4 4" xfId="4607" xr:uid="{4BF9F7A8-860A-4604-AAD1-49283F96E55D}"/>
    <cellStyle name="Normal 7 9 5" xfId="3711" xr:uid="{91C37D82-E396-42C6-85ED-41F2C9EFB71D}"/>
    <cellStyle name="Normal 8" xfId="146" xr:uid="{28406381-D091-457A-A0FE-C2BFFBC7FEA9}"/>
    <cellStyle name="Normal 8 10" xfId="1965" xr:uid="{6CCF68BC-DA33-4FD0-BE47-31A2C0F5FACF}"/>
    <cellStyle name="Normal 8 10 2" xfId="3712" xr:uid="{31687BA8-107C-423A-9FE7-B646FF32A2FD}"/>
    <cellStyle name="Normal 8 10 3" xfId="3713" xr:uid="{D44C4C9F-B37E-4829-9AFF-0F310F3E133E}"/>
    <cellStyle name="Normal 8 10 4" xfId="3714" xr:uid="{5EE5CD2F-3956-44DB-8F49-4983A5B0BE93}"/>
    <cellStyle name="Normal 8 11" xfId="3715" xr:uid="{466C851F-9846-4D0B-9594-F261BF8A608F}"/>
    <cellStyle name="Normal 8 11 2" xfId="3716" xr:uid="{74889897-5CF0-4E40-9BA9-33F0F76BDCB4}"/>
    <cellStyle name="Normal 8 11 3" xfId="3717" xr:uid="{EC6A0EC6-B423-4EC2-A3E4-9120BE8C3D63}"/>
    <cellStyle name="Normal 8 11 4" xfId="3718" xr:uid="{EDDDF3D4-AB71-456A-A12F-B09D412DC4E4}"/>
    <cellStyle name="Normal 8 12" xfId="3719" xr:uid="{5E7CC328-8BB7-4F73-820D-45E074F5AD79}"/>
    <cellStyle name="Normal 8 12 2" xfId="3720" xr:uid="{56E11BBB-6F15-4342-86C8-12037CD28CB6}"/>
    <cellStyle name="Normal 8 13" xfId="3721" xr:uid="{4ED7B073-4AE4-49A0-8630-F959F5FDCE59}"/>
    <cellStyle name="Normal 8 14" xfId="3722" xr:uid="{4D7C1B0C-16F2-47AF-9CAA-746564C8FFE4}"/>
    <cellStyle name="Normal 8 15" xfId="3723" xr:uid="{22DB6BE6-5E2A-4C3C-8EA8-7249C0F0B14C}"/>
    <cellStyle name="Normal 8 2" xfId="147" xr:uid="{0C6FB1E0-D36F-4808-9DFB-0212F6C99900}"/>
    <cellStyle name="Normal 8 2 10" xfId="3724" xr:uid="{AD35AA59-886C-4793-A3BC-120B5250947D}"/>
    <cellStyle name="Normal 8 2 11" xfId="3725" xr:uid="{66A99E9B-3BC1-4194-A556-4D0F7EFA415B}"/>
    <cellStyle name="Normal 8 2 2" xfId="148" xr:uid="{A7DEF3A7-12D0-4C6E-881E-FB3DC78FA410}"/>
    <cellStyle name="Normal 8 2 2 2" xfId="149" xr:uid="{4B70ABFA-F90E-4BE9-9A00-5A57DB66EC27}"/>
    <cellStyle name="Normal 8 2 2 2 2" xfId="374" xr:uid="{CB056BC9-4AC0-413C-8BD4-EC84D527D0DA}"/>
    <cellStyle name="Normal 8 2 2 2 2 2" xfId="751" xr:uid="{12B4FDA4-69DF-4674-A10D-2E6C2D7452D3}"/>
    <cellStyle name="Normal 8 2 2 2 2 2 2" xfId="752" xr:uid="{5D4E151F-4DEB-4793-81FF-55062C1829B2}"/>
    <cellStyle name="Normal 8 2 2 2 2 2 2 2" xfId="1966" xr:uid="{81CC6780-C8E8-49F6-8B94-2FA1115B87B0}"/>
    <cellStyle name="Normal 8 2 2 2 2 2 2 2 2" xfId="1967" xr:uid="{96B94725-2990-4C18-BE00-50C85CA94449}"/>
    <cellStyle name="Normal 8 2 2 2 2 2 2 3" xfId="1968" xr:uid="{2A2F3687-2B9A-4647-B404-22F519D7A416}"/>
    <cellStyle name="Normal 8 2 2 2 2 2 3" xfId="1969" xr:uid="{77AEABFB-AF8B-413D-9C4A-7EA656B1CFF6}"/>
    <cellStyle name="Normal 8 2 2 2 2 2 3 2" xfId="1970" xr:uid="{8E2ADEF2-0D1B-4C4C-B828-6FB8B7A01ED8}"/>
    <cellStyle name="Normal 8 2 2 2 2 2 4" xfId="1971" xr:uid="{D829ECA8-FDF9-4FCE-823A-B7027ACF86BA}"/>
    <cellStyle name="Normal 8 2 2 2 2 3" xfId="753" xr:uid="{246CDC9A-E4F6-4F3F-9640-A4170C04164F}"/>
    <cellStyle name="Normal 8 2 2 2 2 3 2" xfId="1972" xr:uid="{A69DA4C6-F0FD-4AD3-AFA2-02307077428A}"/>
    <cellStyle name="Normal 8 2 2 2 2 3 2 2" xfId="1973" xr:uid="{9DE192C1-DA9D-428C-AB0C-A34215AE246B}"/>
    <cellStyle name="Normal 8 2 2 2 2 3 3" xfId="1974" xr:uid="{EB3EB206-36CE-4DE8-9BAB-FC5069C693AE}"/>
    <cellStyle name="Normal 8 2 2 2 2 3 4" xfId="3726" xr:uid="{DE49AB36-0DEB-4B02-A8C1-EAC373F85A77}"/>
    <cellStyle name="Normal 8 2 2 2 2 4" xfId="1975" xr:uid="{67AC619B-7FA9-4559-A764-E930C74C99BF}"/>
    <cellStyle name="Normal 8 2 2 2 2 4 2" xfId="1976" xr:uid="{5F8C1C0F-5670-4E08-8F3E-76768D2BF582}"/>
    <cellStyle name="Normal 8 2 2 2 2 5" xfId="1977" xr:uid="{2FFB1AEF-A8C3-4793-A423-B7604A055CEF}"/>
    <cellStyle name="Normal 8 2 2 2 2 6" xfId="3727" xr:uid="{3D8AC18E-43DE-4FF8-9DE7-37B56E8B8F02}"/>
    <cellStyle name="Normal 8 2 2 2 3" xfId="375" xr:uid="{EDC58044-6A23-4B2F-AB61-C13A66F55158}"/>
    <cellStyle name="Normal 8 2 2 2 3 2" xfId="754" xr:uid="{229DDFE0-D5ED-4832-B556-8686776ED262}"/>
    <cellStyle name="Normal 8 2 2 2 3 2 2" xfId="755" xr:uid="{4BED7542-56BC-4DE1-A560-E7BAD82F115B}"/>
    <cellStyle name="Normal 8 2 2 2 3 2 2 2" xfId="1978" xr:uid="{75879421-9672-4D2C-A9C4-9F151BEC6632}"/>
    <cellStyle name="Normal 8 2 2 2 3 2 2 2 2" xfId="1979" xr:uid="{4CA4040E-6132-4AF8-8EF4-73D5CAEF1F82}"/>
    <cellStyle name="Normal 8 2 2 2 3 2 2 3" xfId="1980" xr:uid="{F540D250-B024-4225-92B1-161C5A57E37F}"/>
    <cellStyle name="Normal 8 2 2 2 3 2 3" xfId="1981" xr:uid="{DF16C8C6-A1C4-49C0-9030-1EB1A96563B6}"/>
    <cellStyle name="Normal 8 2 2 2 3 2 3 2" xfId="1982" xr:uid="{41C23BE5-46A6-42E5-9C3B-88FDF4179F70}"/>
    <cellStyle name="Normal 8 2 2 2 3 2 4" xfId="1983" xr:uid="{7E66206F-42FA-4593-9C51-9E67B34B3831}"/>
    <cellStyle name="Normal 8 2 2 2 3 3" xfId="756" xr:uid="{5844A7DD-72FA-46A3-A4C8-6C42B5948A5A}"/>
    <cellStyle name="Normal 8 2 2 2 3 3 2" xfId="1984" xr:uid="{B36CF95A-ED82-43B0-9310-C580AB1EF64F}"/>
    <cellStyle name="Normal 8 2 2 2 3 3 2 2" xfId="1985" xr:uid="{D6519FB7-16F1-4F01-9B4E-ADC63FEE88CB}"/>
    <cellStyle name="Normal 8 2 2 2 3 3 3" xfId="1986" xr:uid="{0E486C7D-B7B0-418A-94A6-D1E750BB85B6}"/>
    <cellStyle name="Normal 8 2 2 2 3 4" xfId="1987" xr:uid="{F88DE1AB-10BA-44D6-96B5-01265ACF4DAA}"/>
    <cellStyle name="Normal 8 2 2 2 3 4 2" xfId="1988" xr:uid="{EA5044FD-595A-48A0-B445-F9411856C694}"/>
    <cellStyle name="Normal 8 2 2 2 3 5" xfId="1989" xr:uid="{39A6FE6A-F158-445D-A47B-04883A0ABAB8}"/>
    <cellStyle name="Normal 8 2 2 2 4" xfId="757" xr:uid="{E9492A67-09E1-4C6C-B7B9-5F1ECA1DFA01}"/>
    <cellStyle name="Normal 8 2 2 2 4 2" xfId="758" xr:uid="{CCAA20E3-E800-4E09-92E3-443121B2BF7C}"/>
    <cellStyle name="Normal 8 2 2 2 4 2 2" xfId="1990" xr:uid="{60AFD04B-A3EC-453A-9DEB-1E4048C21BC0}"/>
    <cellStyle name="Normal 8 2 2 2 4 2 2 2" xfId="1991" xr:uid="{7F4B6B46-5EE4-4596-ADF7-45D323F0ED9C}"/>
    <cellStyle name="Normal 8 2 2 2 4 2 3" xfId="1992" xr:uid="{0D92C882-E2EB-43B5-BB8B-7C04C6C3DAE9}"/>
    <cellStyle name="Normal 8 2 2 2 4 3" xfId="1993" xr:uid="{AA18F277-D120-44F6-B01D-0CD56696E1BE}"/>
    <cellStyle name="Normal 8 2 2 2 4 3 2" xfId="1994" xr:uid="{037EE8D4-108C-428C-8986-F1ABFBBEE358}"/>
    <cellStyle name="Normal 8 2 2 2 4 4" xfId="1995" xr:uid="{AE427E6A-AB4A-4FA2-87D3-FC6D9CBF4F96}"/>
    <cellStyle name="Normal 8 2 2 2 5" xfId="759" xr:uid="{7E972910-132B-46B1-806E-A93B0F9C180A}"/>
    <cellStyle name="Normal 8 2 2 2 5 2" xfId="1996" xr:uid="{DCB67274-40F3-4EB7-A0F7-15659DC84A7F}"/>
    <cellStyle name="Normal 8 2 2 2 5 2 2" xfId="1997" xr:uid="{7637EAFD-100A-4AFE-9F45-D6315648EAA7}"/>
    <cellStyle name="Normal 8 2 2 2 5 3" xfId="1998" xr:uid="{25D7F810-BEDA-44A4-98E1-0F66393727D5}"/>
    <cellStyle name="Normal 8 2 2 2 5 4" xfId="3728" xr:uid="{740A32F6-D8D4-4E9A-B61D-254A29039B26}"/>
    <cellStyle name="Normal 8 2 2 2 6" xfId="1999" xr:uid="{6C2E3067-CF54-4AB3-94EB-A0AA2EE6FFED}"/>
    <cellStyle name="Normal 8 2 2 2 6 2" xfId="2000" xr:uid="{8EA00804-8864-4B06-B251-68121A231920}"/>
    <cellStyle name="Normal 8 2 2 2 7" xfId="2001" xr:uid="{CDEDC3DE-90B1-446E-A4D9-1F518372C87A}"/>
    <cellStyle name="Normal 8 2 2 2 8" xfId="3729" xr:uid="{597E82AF-BB46-4938-B2F5-5C6091D289AB}"/>
    <cellStyle name="Normal 8 2 2 3" xfId="376" xr:uid="{DDF0B055-023E-42FC-81F9-C2D232AEDA8F}"/>
    <cellStyle name="Normal 8 2 2 3 2" xfId="760" xr:uid="{DB99CFFC-AA8B-499E-8999-F9D77FEC0064}"/>
    <cellStyle name="Normal 8 2 2 3 2 2" xfId="761" xr:uid="{99A44FF4-40FB-49EC-95AD-3C2643AF533A}"/>
    <cellStyle name="Normal 8 2 2 3 2 2 2" xfId="2002" xr:uid="{D7C572D4-6EBD-4514-ADF6-68E6C705B884}"/>
    <cellStyle name="Normal 8 2 2 3 2 2 2 2" xfId="2003" xr:uid="{8731781F-5866-4888-AA22-19DACC856A5C}"/>
    <cellStyle name="Normal 8 2 2 3 2 2 3" xfId="2004" xr:uid="{0156C438-867C-4575-AE72-E3DE3DDC6429}"/>
    <cellStyle name="Normal 8 2 2 3 2 3" xfId="2005" xr:uid="{D6B4E25F-5E8F-4C41-99F5-62F10790C8CF}"/>
    <cellStyle name="Normal 8 2 2 3 2 3 2" xfId="2006" xr:uid="{5BA2B5C6-6909-4697-8F82-1CFC4A253CE1}"/>
    <cellStyle name="Normal 8 2 2 3 2 4" xfId="2007" xr:uid="{177E5C25-4867-4CDC-A2FD-4BD1175FAEF3}"/>
    <cellStyle name="Normal 8 2 2 3 3" xfId="762" xr:uid="{39F88851-82AE-4F80-913A-8BAF8D4022AC}"/>
    <cellStyle name="Normal 8 2 2 3 3 2" xfId="2008" xr:uid="{AA05596D-A3B8-4E11-A6FA-1CA8736B83D6}"/>
    <cellStyle name="Normal 8 2 2 3 3 2 2" xfId="2009" xr:uid="{5D13497D-9911-4ECE-8E58-28177331157E}"/>
    <cellStyle name="Normal 8 2 2 3 3 3" xfId="2010" xr:uid="{DADBD1B9-A015-4007-A44D-A2A02762517A}"/>
    <cellStyle name="Normal 8 2 2 3 3 4" xfId="3730" xr:uid="{0247BD09-7855-4B6B-B9F8-1087588F9277}"/>
    <cellStyle name="Normal 8 2 2 3 4" xfId="2011" xr:uid="{493FA021-6E0E-46A0-9E11-25C2A7B1AE82}"/>
    <cellStyle name="Normal 8 2 2 3 4 2" xfId="2012" xr:uid="{7B8C607C-EF29-415A-AD8A-6EBA1B55E543}"/>
    <cellStyle name="Normal 8 2 2 3 5" xfId="2013" xr:uid="{BF03A4C0-A69C-4154-A2C7-604B31065195}"/>
    <cellStyle name="Normal 8 2 2 3 6" xfId="3731" xr:uid="{777804BE-6D75-465A-93E5-E111A152437B}"/>
    <cellStyle name="Normal 8 2 2 4" xfId="377" xr:uid="{9C84D007-3F02-484C-AD3B-77D1AD920D41}"/>
    <cellStyle name="Normal 8 2 2 4 2" xfId="763" xr:uid="{79209C39-E24A-4F00-841F-93A46D4F09B3}"/>
    <cellStyle name="Normal 8 2 2 4 2 2" xfId="764" xr:uid="{95784B03-770A-427D-8E05-35EE76E2B33F}"/>
    <cellStyle name="Normal 8 2 2 4 2 2 2" xfId="2014" xr:uid="{14ABE5DA-74CB-4799-9CBC-3034941C25E7}"/>
    <cellStyle name="Normal 8 2 2 4 2 2 2 2" xfId="2015" xr:uid="{5CDD73C4-5E8C-4AB6-9F06-ED4003E73FD3}"/>
    <cellStyle name="Normal 8 2 2 4 2 2 3" xfId="2016" xr:uid="{33157275-11DB-4514-AFF3-B367CADD73BF}"/>
    <cellStyle name="Normal 8 2 2 4 2 3" xfId="2017" xr:uid="{26695EF0-D10C-43B3-B2E8-583648C6B346}"/>
    <cellStyle name="Normal 8 2 2 4 2 3 2" xfId="2018" xr:uid="{BA34F630-F586-4C92-9ED9-8C204E1279AF}"/>
    <cellStyle name="Normal 8 2 2 4 2 4" xfId="2019" xr:uid="{8122992B-A3EB-4C3C-BF26-B629D0C7D6DE}"/>
    <cellStyle name="Normal 8 2 2 4 3" xfId="765" xr:uid="{81753F73-4C1E-4A32-A3A2-619C3762A2BB}"/>
    <cellStyle name="Normal 8 2 2 4 3 2" xfId="2020" xr:uid="{5BF0BBE1-1D1F-4766-B854-B68C162244AD}"/>
    <cellStyle name="Normal 8 2 2 4 3 2 2" xfId="2021" xr:uid="{26B9B067-602F-4211-92D3-F693FBCAFA67}"/>
    <cellStyle name="Normal 8 2 2 4 3 3" xfId="2022" xr:uid="{9E1555D8-EC6B-47FF-9486-9F3FB30CAE5F}"/>
    <cellStyle name="Normal 8 2 2 4 4" xfId="2023" xr:uid="{D2521C1B-10CA-4AE5-A7D6-2CFED6D5EE83}"/>
    <cellStyle name="Normal 8 2 2 4 4 2" xfId="2024" xr:uid="{0EB83CC6-E14A-48FA-8A40-B5BA0C0036DB}"/>
    <cellStyle name="Normal 8 2 2 4 5" xfId="2025" xr:uid="{FCF2259D-4672-4199-B2C9-E9C1A780E212}"/>
    <cellStyle name="Normal 8 2 2 5" xfId="378" xr:uid="{E7791C57-C450-4EAC-A10F-D2FB1F28669C}"/>
    <cellStyle name="Normal 8 2 2 5 2" xfId="766" xr:uid="{537CC476-1AD5-4491-900E-6A85A1DAF32D}"/>
    <cellStyle name="Normal 8 2 2 5 2 2" xfId="2026" xr:uid="{38138010-0FE8-4681-9DA2-CBE9FCB6BB81}"/>
    <cellStyle name="Normal 8 2 2 5 2 2 2" xfId="2027" xr:uid="{997879E7-E1ED-4F42-9924-EF33BEB049BC}"/>
    <cellStyle name="Normal 8 2 2 5 2 3" xfId="2028" xr:uid="{F0F2F544-9384-4450-A5B9-6F3B5AE5BE0D}"/>
    <cellStyle name="Normal 8 2 2 5 3" xfId="2029" xr:uid="{E07E81A5-3193-4657-ADF2-260ED12295CB}"/>
    <cellStyle name="Normal 8 2 2 5 3 2" xfId="2030" xr:uid="{E45C8948-0C51-4FD0-89FD-7ED02DACD34E}"/>
    <cellStyle name="Normal 8 2 2 5 4" xfId="2031" xr:uid="{3440AA18-EAB7-44B4-A0C7-C562E593CD72}"/>
    <cellStyle name="Normal 8 2 2 6" xfId="767" xr:uid="{2CD81B7D-A079-43F1-AE88-7C7F65FE1FDF}"/>
    <cellStyle name="Normal 8 2 2 6 2" xfId="2032" xr:uid="{1934BAF3-54EA-477D-A361-2461979E1563}"/>
    <cellStyle name="Normal 8 2 2 6 2 2" xfId="2033" xr:uid="{A4BBD515-FFF6-4F00-8EFA-328ECBBD4AF3}"/>
    <cellStyle name="Normal 8 2 2 6 3" xfId="2034" xr:uid="{7E442736-C570-4DF2-88F3-5B4F15F0AB9A}"/>
    <cellStyle name="Normal 8 2 2 6 4" xfId="3732" xr:uid="{00C5F8F2-C55E-4DB7-BF66-ABCC21B1D404}"/>
    <cellStyle name="Normal 8 2 2 7" xfId="2035" xr:uid="{D77207B6-8585-44F6-A517-29B9A65BFA62}"/>
    <cellStyle name="Normal 8 2 2 7 2" xfId="2036" xr:uid="{9B19B133-267A-4547-88BA-8C940A6C64FE}"/>
    <cellStyle name="Normal 8 2 2 8" xfId="2037" xr:uid="{02165DC4-D19E-456C-A09C-119D5F68845A}"/>
    <cellStyle name="Normal 8 2 2 9" xfId="3733" xr:uid="{A0376FF8-0BE3-4D90-848A-E40111C1E217}"/>
    <cellStyle name="Normal 8 2 3" xfId="150" xr:uid="{F823BE3A-05BE-46F2-8BD7-2AEFEF0EC607}"/>
    <cellStyle name="Normal 8 2 3 2" xfId="151" xr:uid="{94BDDC46-71A6-4590-B5AA-D8AEBBA4D4DB}"/>
    <cellStyle name="Normal 8 2 3 2 2" xfId="768" xr:uid="{6B51F01F-63D1-4A13-984B-E92AA1FCDB11}"/>
    <cellStyle name="Normal 8 2 3 2 2 2" xfId="769" xr:uid="{23C33E76-DAAD-4583-8959-7455893459CD}"/>
    <cellStyle name="Normal 8 2 3 2 2 2 2" xfId="2038" xr:uid="{54795504-070E-4B58-9D71-1A1F7EFEABB2}"/>
    <cellStyle name="Normal 8 2 3 2 2 2 2 2" xfId="2039" xr:uid="{86BB904E-1DB9-42FC-B9F5-952B95CF1F72}"/>
    <cellStyle name="Normal 8 2 3 2 2 2 3" xfId="2040" xr:uid="{3C49228D-FE68-4E61-8EB1-456DB60013E2}"/>
    <cellStyle name="Normal 8 2 3 2 2 3" xfId="2041" xr:uid="{DF986EAC-BA9F-401F-A1BC-8EFE061107D5}"/>
    <cellStyle name="Normal 8 2 3 2 2 3 2" xfId="2042" xr:uid="{0F8F6320-E0F0-4599-8E8E-1565A42BE142}"/>
    <cellStyle name="Normal 8 2 3 2 2 4" xfId="2043" xr:uid="{7A449D1B-EAF7-4FE6-BBC7-61013D6FF828}"/>
    <cellStyle name="Normal 8 2 3 2 3" xfId="770" xr:uid="{ADFFEF1E-FEF7-4ADA-BB59-1D3861D7492B}"/>
    <cellStyle name="Normal 8 2 3 2 3 2" xfId="2044" xr:uid="{A24DE004-687E-44A8-9E6D-8E8DF6633643}"/>
    <cellStyle name="Normal 8 2 3 2 3 2 2" xfId="2045" xr:uid="{548FCBA2-A546-4D55-A2B8-2735ACA6BDB4}"/>
    <cellStyle name="Normal 8 2 3 2 3 3" xfId="2046" xr:uid="{77D47D3D-D899-4648-BED0-38EAA928261E}"/>
    <cellStyle name="Normal 8 2 3 2 3 4" xfId="3734" xr:uid="{5C3FAFA0-BDE5-4ECB-85D9-D95488E74B3A}"/>
    <cellStyle name="Normal 8 2 3 2 4" xfId="2047" xr:uid="{D7AC5C4D-D203-4B8A-B8B4-60C6F364B555}"/>
    <cellStyle name="Normal 8 2 3 2 4 2" xfId="2048" xr:uid="{0578343F-5B38-4850-9FB5-16590F55BDED}"/>
    <cellStyle name="Normal 8 2 3 2 5" xfId="2049" xr:uid="{2E917F0D-78D4-460B-926D-49232CA80992}"/>
    <cellStyle name="Normal 8 2 3 2 6" xfId="3735" xr:uid="{66088F21-B459-405B-93E2-0344D26057CA}"/>
    <cellStyle name="Normal 8 2 3 3" xfId="379" xr:uid="{5554C757-867F-44F6-A603-B07E10881525}"/>
    <cellStyle name="Normal 8 2 3 3 2" xfId="771" xr:uid="{4824FF2C-CCE2-4B2C-81DE-7102B4050C6C}"/>
    <cellStyle name="Normal 8 2 3 3 2 2" xfId="772" xr:uid="{32FBAA21-6248-4759-A523-D1DF749532FC}"/>
    <cellStyle name="Normal 8 2 3 3 2 2 2" xfId="2050" xr:uid="{25292ECA-15CE-41AE-B742-B7FB13D4EB3E}"/>
    <cellStyle name="Normal 8 2 3 3 2 2 2 2" xfId="2051" xr:uid="{C35D5847-191F-4E7A-B036-81A72729F536}"/>
    <cellStyle name="Normal 8 2 3 3 2 2 3" xfId="2052" xr:uid="{B9BD78C1-C028-41D9-9B41-7DA76B497637}"/>
    <cellStyle name="Normal 8 2 3 3 2 3" xfId="2053" xr:uid="{64FA267B-2372-4A21-9637-6BB689FE1DA9}"/>
    <cellStyle name="Normal 8 2 3 3 2 3 2" xfId="2054" xr:uid="{7F507E09-7B45-436A-B71A-78B6F899E1A1}"/>
    <cellStyle name="Normal 8 2 3 3 2 4" xfId="2055" xr:uid="{81D8687E-6982-48C8-B317-8D061E1C120D}"/>
    <cellStyle name="Normal 8 2 3 3 3" xfId="773" xr:uid="{05621B7E-4549-45AD-95BB-E057C1B584E8}"/>
    <cellStyle name="Normal 8 2 3 3 3 2" xfId="2056" xr:uid="{5C33D78E-CF19-475E-8941-EBB5CFBA6BD1}"/>
    <cellStyle name="Normal 8 2 3 3 3 2 2" xfId="2057" xr:uid="{1669D2ED-D234-4306-9059-776A15E673B2}"/>
    <cellStyle name="Normal 8 2 3 3 3 3" xfId="2058" xr:uid="{DE2C8303-EAB7-4C00-B799-CDF5AF8E907A}"/>
    <cellStyle name="Normal 8 2 3 3 4" xfId="2059" xr:uid="{65CF7F8D-5EEC-4ED5-B7F1-918E0B0080B4}"/>
    <cellStyle name="Normal 8 2 3 3 4 2" xfId="2060" xr:uid="{4F58CEAD-DE9D-4839-9F3C-16D98DEE2CE2}"/>
    <cellStyle name="Normal 8 2 3 3 5" xfId="2061" xr:uid="{4D7D70EC-F190-4381-A2B9-82B0E7C8A792}"/>
    <cellStyle name="Normal 8 2 3 4" xfId="380" xr:uid="{319798F6-DF75-4DE9-A2EC-CF09F2A4FD57}"/>
    <cellStyle name="Normal 8 2 3 4 2" xfId="774" xr:uid="{9E4D2CA2-75E9-4684-82CE-195FCC6B83E2}"/>
    <cellStyle name="Normal 8 2 3 4 2 2" xfId="2062" xr:uid="{CA501CD1-DEBF-4F89-943F-B2B708421B14}"/>
    <cellStyle name="Normal 8 2 3 4 2 2 2" xfId="2063" xr:uid="{0AEE4FA2-7D7E-4BFD-B4B2-0DE1F400F182}"/>
    <cellStyle name="Normal 8 2 3 4 2 3" xfId="2064" xr:uid="{EBA2DCBD-59FA-4E8B-BBDD-816C135967E3}"/>
    <cellStyle name="Normal 8 2 3 4 3" xfId="2065" xr:uid="{B1CC4D09-BC98-4369-AAB9-BA9F71455B91}"/>
    <cellStyle name="Normal 8 2 3 4 3 2" xfId="2066" xr:uid="{C2DC0CD6-8182-4D97-AC57-DE1EA2B3F976}"/>
    <cellStyle name="Normal 8 2 3 4 4" xfId="2067" xr:uid="{411EEA5E-23A4-4ADD-B82E-E25D11911406}"/>
    <cellStyle name="Normal 8 2 3 5" xfId="775" xr:uid="{B422D7DC-AC82-4E0F-A901-3EDCC9E60821}"/>
    <cellStyle name="Normal 8 2 3 5 2" xfId="2068" xr:uid="{5508C11B-7D7F-4465-9E14-41A79001E4F3}"/>
    <cellStyle name="Normal 8 2 3 5 2 2" xfId="2069" xr:uid="{C67891EF-D53E-4B87-9575-D89A9D2255B9}"/>
    <cellStyle name="Normal 8 2 3 5 3" xfId="2070" xr:uid="{4B1A0B52-6FE2-4339-A6C0-8CE94DC0D0E1}"/>
    <cellStyle name="Normal 8 2 3 5 4" xfId="3736" xr:uid="{57F46071-9C0C-45BB-8851-3524ECC62A3D}"/>
    <cellStyle name="Normal 8 2 3 6" xfId="2071" xr:uid="{971F9C54-D741-4F24-8516-800EA4AEEAD7}"/>
    <cellStyle name="Normal 8 2 3 6 2" xfId="2072" xr:uid="{5FECCBBA-9B16-4E1E-9E75-7DA57A54051A}"/>
    <cellStyle name="Normal 8 2 3 7" xfId="2073" xr:uid="{331FD00F-2512-4642-B023-80B78890BBDD}"/>
    <cellStyle name="Normal 8 2 3 8" xfId="3737" xr:uid="{04C47866-388C-4F2C-B8E8-C012FAD18AAA}"/>
    <cellStyle name="Normal 8 2 4" xfId="152" xr:uid="{5AD7D42C-507A-4DC7-9701-6E09952880CF}"/>
    <cellStyle name="Normal 8 2 4 2" xfId="449" xr:uid="{8D3D554F-61BE-4218-AE5F-A03305C5159C}"/>
    <cellStyle name="Normal 8 2 4 2 2" xfId="776" xr:uid="{3E1C48D8-0B3B-46D6-B03A-90BEABBF927F}"/>
    <cellStyle name="Normal 8 2 4 2 2 2" xfId="2074" xr:uid="{051E3405-F677-4C94-8300-FD011CBE6932}"/>
    <cellStyle name="Normal 8 2 4 2 2 2 2" xfId="2075" xr:uid="{E43FAFE2-DB0A-40F6-8D5E-E98A46C0858B}"/>
    <cellStyle name="Normal 8 2 4 2 2 3" xfId="2076" xr:uid="{3FFEE6F6-5DDA-43CC-A55D-D99C4312613F}"/>
    <cellStyle name="Normal 8 2 4 2 2 4" xfId="3738" xr:uid="{84EEE98C-37A5-4832-B2A8-4186EED8D925}"/>
    <cellStyle name="Normal 8 2 4 2 3" xfId="2077" xr:uid="{8D4FED66-0356-4114-84A6-DFA34F9B029E}"/>
    <cellStyle name="Normal 8 2 4 2 3 2" xfId="2078" xr:uid="{5CB7768A-F602-4EC9-B948-6C25B1C51E79}"/>
    <cellStyle name="Normal 8 2 4 2 4" xfId="2079" xr:uid="{B5DB12DD-4123-4938-B499-7500119A2D80}"/>
    <cellStyle name="Normal 8 2 4 2 5" xfId="3739" xr:uid="{CB827E3C-5DB5-4837-BAFA-A67DFC3B692F}"/>
    <cellStyle name="Normal 8 2 4 3" xfId="777" xr:uid="{A95EDD49-8009-4854-9E19-79AC55A1456C}"/>
    <cellStyle name="Normal 8 2 4 3 2" xfId="2080" xr:uid="{BA6145E6-0DDC-4740-A2DA-359FB2C2E58E}"/>
    <cellStyle name="Normal 8 2 4 3 2 2" xfId="2081" xr:uid="{EBD8E51A-06DB-4A8E-AF91-EBA69BA0F1BB}"/>
    <cellStyle name="Normal 8 2 4 3 3" xfId="2082" xr:uid="{1C6FA7A6-4A90-4BE0-BCA6-A8FFB61BA69B}"/>
    <cellStyle name="Normal 8 2 4 3 4" xfId="3740" xr:uid="{619C55A5-F7AF-4B7C-8E88-256451976618}"/>
    <cellStyle name="Normal 8 2 4 4" xfId="2083" xr:uid="{D34C7B39-B0BF-4003-A9AB-A51D38AE3AE5}"/>
    <cellStyle name="Normal 8 2 4 4 2" xfId="2084" xr:uid="{2366CE15-077F-468D-9878-3F7B6CE28BEA}"/>
    <cellStyle name="Normal 8 2 4 4 3" xfId="3741" xr:uid="{B2AA1544-30F2-4873-8869-436CB026ED16}"/>
    <cellStyle name="Normal 8 2 4 4 4" xfId="3742" xr:uid="{EB494BEC-959F-44C3-84B7-0396CC3322B0}"/>
    <cellStyle name="Normal 8 2 4 5" xfId="2085" xr:uid="{41EB5EE9-AECB-406D-B0E7-C644BD0748B0}"/>
    <cellStyle name="Normal 8 2 4 6" xfId="3743" xr:uid="{1441616D-A2A0-479F-9F16-A43448212FA5}"/>
    <cellStyle name="Normal 8 2 4 7" xfId="3744" xr:uid="{C71B29A7-6A90-428F-8CB6-533EEFE031EA}"/>
    <cellStyle name="Normal 8 2 5" xfId="381" xr:uid="{7F9BCE69-3F1A-4488-BF23-D4554A0531F8}"/>
    <cellStyle name="Normal 8 2 5 2" xfId="778" xr:uid="{1BDB153A-EF0F-43E4-B784-3B230F9A3507}"/>
    <cellStyle name="Normal 8 2 5 2 2" xfId="779" xr:uid="{4469F5E9-F848-4FB2-89A2-F47BE66A46B3}"/>
    <cellStyle name="Normal 8 2 5 2 2 2" xfId="2086" xr:uid="{0A0D2E52-6209-4559-89A3-E83CD16EC9D8}"/>
    <cellStyle name="Normal 8 2 5 2 2 2 2" xfId="2087" xr:uid="{AFD6BB57-B94E-49B4-8200-6E96EDCD5834}"/>
    <cellStyle name="Normal 8 2 5 2 2 3" xfId="2088" xr:uid="{7EAE4182-D687-4CD8-9748-A91493AF7E43}"/>
    <cellStyle name="Normal 8 2 5 2 3" xfId="2089" xr:uid="{68E68F6E-43F9-4B5E-ADC9-FDA5B43F8DF9}"/>
    <cellStyle name="Normal 8 2 5 2 3 2" xfId="2090" xr:uid="{ED8F6E17-71C8-44FB-8F3C-6F3B28C7825C}"/>
    <cellStyle name="Normal 8 2 5 2 4" xfId="2091" xr:uid="{85FD857D-A8C0-4811-AA00-4CB9D7042036}"/>
    <cellStyle name="Normal 8 2 5 3" xfId="780" xr:uid="{44E896DB-5DC8-4BF1-970D-3B07B1468F17}"/>
    <cellStyle name="Normal 8 2 5 3 2" xfId="2092" xr:uid="{A4A39740-8FC3-4FB4-ACE9-4D579BFD8718}"/>
    <cellStyle name="Normal 8 2 5 3 2 2" xfId="2093" xr:uid="{75EDF5F8-49FF-4C67-B4F0-620C3D03F881}"/>
    <cellStyle name="Normal 8 2 5 3 3" xfId="2094" xr:uid="{F13827BB-2A1B-40E4-BFFC-C509110EE682}"/>
    <cellStyle name="Normal 8 2 5 3 4" xfId="3745" xr:uid="{64FBF47A-CD57-4D60-8B86-991FF6A6F4FE}"/>
    <cellStyle name="Normal 8 2 5 4" xfId="2095" xr:uid="{C0646276-F12D-4BF6-8FF6-3E4E530957B5}"/>
    <cellStyle name="Normal 8 2 5 4 2" xfId="2096" xr:uid="{70CC7F6A-BA96-4BA8-953C-0A8F785A2713}"/>
    <cellStyle name="Normal 8 2 5 5" xfId="2097" xr:uid="{C8F9C050-06C6-43E1-A669-73D1843473C6}"/>
    <cellStyle name="Normal 8 2 5 6" xfId="3746" xr:uid="{0A38D0B4-F59D-46B0-9F3A-74E476235EDC}"/>
    <cellStyle name="Normal 8 2 6" xfId="382" xr:uid="{FDC88496-33F0-4EF2-BA5D-EC2A091A0F35}"/>
    <cellStyle name="Normal 8 2 6 2" xfId="781" xr:uid="{E60B482E-4F45-4207-9231-C3F427E7D941}"/>
    <cellStyle name="Normal 8 2 6 2 2" xfId="2098" xr:uid="{EEEC09FC-E445-4741-A480-19FF61219C09}"/>
    <cellStyle name="Normal 8 2 6 2 2 2" xfId="2099" xr:uid="{06FA3E00-E4AD-4850-B1C3-268ADFB21273}"/>
    <cellStyle name="Normal 8 2 6 2 3" xfId="2100" xr:uid="{0D5D059C-B991-46F2-A586-8DD0838ECF62}"/>
    <cellStyle name="Normal 8 2 6 2 4" xfId="3747" xr:uid="{92F16718-5A89-4027-9572-473C6E7831A8}"/>
    <cellStyle name="Normal 8 2 6 3" xfId="2101" xr:uid="{54BEFC20-04EE-4FEE-B8CF-04278C0B1F39}"/>
    <cellStyle name="Normal 8 2 6 3 2" xfId="2102" xr:uid="{F26E1DBE-4702-4BD6-B84A-06ED5D494927}"/>
    <cellStyle name="Normal 8 2 6 4" xfId="2103" xr:uid="{1E182E6F-05F8-4E54-AB78-207217C04997}"/>
    <cellStyle name="Normal 8 2 6 5" xfId="3748" xr:uid="{401B7BC0-DE83-40D5-83B3-2F2511E6EB2D}"/>
    <cellStyle name="Normal 8 2 7" xfId="782" xr:uid="{7E796959-E5DC-4F75-8BE9-DFCC602FA6F9}"/>
    <cellStyle name="Normal 8 2 7 2" xfId="2104" xr:uid="{68B7ABCD-100F-484F-BF6E-8BCD58DE18F4}"/>
    <cellStyle name="Normal 8 2 7 2 2" xfId="2105" xr:uid="{0AA9C43A-29D3-414E-B331-F6B8228905A5}"/>
    <cellStyle name="Normal 8 2 7 3" xfId="2106" xr:uid="{834EE379-C10B-4AB5-8CF4-48BDA67974E3}"/>
    <cellStyle name="Normal 8 2 7 4" xfId="3749" xr:uid="{38059BA1-0CF8-4DF2-BE57-534482A89672}"/>
    <cellStyle name="Normal 8 2 8" xfId="2107" xr:uid="{EFCBCD18-2A14-4E0A-940F-8EED5E80B3AA}"/>
    <cellStyle name="Normal 8 2 8 2" xfId="2108" xr:uid="{7445330F-DEE3-4DB9-BB18-CDA680DCFD75}"/>
    <cellStyle name="Normal 8 2 8 3" xfId="3750" xr:uid="{E061EEAC-39A1-4ED1-809B-60D2DF211B0A}"/>
    <cellStyle name="Normal 8 2 8 4" xfId="3751" xr:uid="{AF40FDA3-15CD-41A9-8DEE-6AB0BC4C81C2}"/>
    <cellStyle name="Normal 8 2 9" xfId="2109" xr:uid="{ABD6453A-A1AF-4ECD-B3BA-E8D066AD8D05}"/>
    <cellStyle name="Normal 8 3" xfId="153" xr:uid="{857B8EF1-4C5A-4D3F-927D-B1BB9B3A46A0}"/>
    <cellStyle name="Normal 8 3 10" xfId="3752" xr:uid="{B2365E8F-CF03-430C-89DA-7D17A8BB7535}"/>
    <cellStyle name="Normal 8 3 11" xfId="3753" xr:uid="{2E137EFD-FE58-4F98-84F9-6C6596482550}"/>
    <cellStyle name="Normal 8 3 2" xfId="154" xr:uid="{8D703891-6CEB-4A9D-A5B5-F47E2EEC0C4D}"/>
    <cellStyle name="Normal 8 3 2 2" xfId="155" xr:uid="{E606ADB3-36CB-473F-AC4D-E197A1D26979}"/>
    <cellStyle name="Normal 8 3 2 2 2" xfId="383" xr:uid="{E221C8BD-2C2B-4FA7-BE41-7BCB3B527450}"/>
    <cellStyle name="Normal 8 3 2 2 2 2" xfId="783" xr:uid="{A70DD320-89D7-4E2D-8381-05F14788F419}"/>
    <cellStyle name="Normal 8 3 2 2 2 2 2" xfId="2110" xr:uid="{82F40860-0FC7-4E93-ACFD-0B07F4295FCA}"/>
    <cellStyle name="Normal 8 3 2 2 2 2 2 2" xfId="2111" xr:uid="{149F2D32-B3DF-45FD-9981-34D3964C68AE}"/>
    <cellStyle name="Normal 8 3 2 2 2 2 3" xfId="2112" xr:uid="{690283AE-FCB8-472F-B61A-279BA75F1014}"/>
    <cellStyle name="Normal 8 3 2 2 2 2 4" xfId="3754" xr:uid="{24AB19DB-8AC8-4A0E-8F55-B45BAF0C851D}"/>
    <cellStyle name="Normal 8 3 2 2 2 3" xfId="2113" xr:uid="{E84B1C45-E7E8-4907-954F-53E35A8C1382}"/>
    <cellStyle name="Normal 8 3 2 2 2 3 2" xfId="2114" xr:uid="{89D5C78D-DB28-4D1A-A660-5B9283AC6819}"/>
    <cellStyle name="Normal 8 3 2 2 2 3 3" xfId="3755" xr:uid="{85CBC134-8DD8-4D88-AB7D-5B4210BBB6AC}"/>
    <cellStyle name="Normal 8 3 2 2 2 3 4" xfId="3756" xr:uid="{5A23BC87-CC28-40B5-9C0C-C29DEF3658F8}"/>
    <cellStyle name="Normal 8 3 2 2 2 4" xfId="2115" xr:uid="{2527F53E-58B5-4BA5-BF9D-656F2928191E}"/>
    <cellStyle name="Normal 8 3 2 2 2 5" xfId="3757" xr:uid="{94A3588D-8728-484D-86E0-198E00E0CD39}"/>
    <cellStyle name="Normal 8 3 2 2 2 6" xfId="3758" xr:uid="{E9F28192-DC58-4C7C-836A-37B3741C82CA}"/>
    <cellStyle name="Normal 8 3 2 2 3" xfId="784" xr:uid="{CD47681F-A895-49CB-B0DC-8637702C8437}"/>
    <cellStyle name="Normal 8 3 2 2 3 2" xfId="2116" xr:uid="{D7EC9FE8-FD01-4289-B8F4-A9F7995E395A}"/>
    <cellStyle name="Normal 8 3 2 2 3 2 2" xfId="2117" xr:uid="{F86DCDFA-C3D9-4DB2-9130-2B199859299F}"/>
    <cellStyle name="Normal 8 3 2 2 3 2 3" xfId="3759" xr:uid="{8BC0D69D-05B1-49EE-8759-10ED8C92E8A0}"/>
    <cellStyle name="Normal 8 3 2 2 3 2 4" xfId="3760" xr:uid="{434E01D9-2607-457A-816B-E5AE2B2DCCC1}"/>
    <cellStyle name="Normal 8 3 2 2 3 3" xfId="2118" xr:uid="{092BF215-74BA-42C5-A0D1-5804E4314F8E}"/>
    <cellStyle name="Normal 8 3 2 2 3 4" xfId="3761" xr:uid="{36F59551-CC88-4D28-94A3-B78ABFF89F55}"/>
    <cellStyle name="Normal 8 3 2 2 3 5" xfId="3762" xr:uid="{2671B572-2620-48FB-B8F2-95F5EBC8D0D1}"/>
    <cellStyle name="Normal 8 3 2 2 4" xfId="2119" xr:uid="{E9E9114D-909D-4874-A249-034E4C41CF19}"/>
    <cellStyle name="Normal 8 3 2 2 4 2" xfId="2120" xr:uid="{74741D7C-40A1-47FE-ACA9-ED347E33A5A3}"/>
    <cellStyle name="Normal 8 3 2 2 4 3" xfId="3763" xr:uid="{C1FE1EDF-F429-4EEC-8B1A-CFE98E126D87}"/>
    <cellStyle name="Normal 8 3 2 2 4 4" xfId="3764" xr:uid="{251C37BA-9F1F-4142-ACC8-F717A6993B12}"/>
    <cellStyle name="Normal 8 3 2 2 5" xfId="2121" xr:uid="{180F683E-4084-452E-BBCF-BE0ED7AE388C}"/>
    <cellStyle name="Normal 8 3 2 2 5 2" xfId="3765" xr:uid="{77D20F6E-C71F-4060-A0A1-C3EE08F847B0}"/>
    <cellStyle name="Normal 8 3 2 2 5 3" xfId="3766" xr:uid="{50DB88F4-05D0-428A-B58D-A99DD078A140}"/>
    <cellStyle name="Normal 8 3 2 2 5 4" xfId="3767" xr:uid="{0E850D8F-B4BC-43CD-9167-A5360848DE51}"/>
    <cellStyle name="Normal 8 3 2 2 6" xfId="3768" xr:uid="{8A895815-ADB4-4FAD-99FA-7DA2345B7B48}"/>
    <cellStyle name="Normal 8 3 2 2 7" xfId="3769" xr:uid="{A739027F-0CF3-4E12-90A5-571709E4E1D4}"/>
    <cellStyle name="Normal 8 3 2 2 8" xfId="3770" xr:uid="{8EF10FAF-83F4-4E23-A5E9-2530C3AA40A0}"/>
    <cellStyle name="Normal 8 3 2 3" xfId="384" xr:uid="{2ED76810-F54F-4F38-8A9D-DF81EA96B9A8}"/>
    <cellStyle name="Normal 8 3 2 3 2" xfId="785" xr:uid="{D7EB8BE9-0301-42AA-B2E0-DBEF695D2CC8}"/>
    <cellStyle name="Normal 8 3 2 3 2 2" xfId="786" xr:uid="{9FC7E500-7EC2-4677-A93A-350ACE9D6872}"/>
    <cellStyle name="Normal 8 3 2 3 2 2 2" xfId="2122" xr:uid="{FB86607D-6B1B-4AED-BAD5-AB0C9D6AF2C0}"/>
    <cellStyle name="Normal 8 3 2 3 2 2 2 2" xfId="2123" xr:uid="{E1564ABE-4B0B-4135-BC1A-4C85995AAFCE}"/>
    <cellStyle name="Normal 8 3 2 3 2 2 3" xfId="2124" xr:uid="{CB33DD5E-F2D4-4BE6-B431-9E275F402058}"/>
    <cellStyle name="Normal 8 3 2 3 2 3" xfId="2125" xr:uid="{DB7B0BBC-9F25-4275-B00F-06F0ED4EB668}"/>
    <cellStyle name="Normal 8 3 2 3 2 3 2" xfId="2126" xr:uid="{CCB4CC64-775E-47D1-9817-75F3F0788980}"/>
    <cellStyle name="Normal 8 3 2 3 2 4" xfId="2127" xr:uid="{14DF371D-CD33-487C-BD8D-C9E635A7FBC4}"/>
    <cellStyle name="Normal 8 3 2 3 3" xfId="787" xr:uid="{5E5C63B2-A6A4-448A-BD58-C71D7311A2B6}"/>
    <cellStyle name="Normal 8 3 2 3 3 2" xfId="2128" xr:uid="{7AE4899B-0ABF-4F7F-A014-74A21D49CF97}"/>
    <cellStyle name="Normal 8 3 2 3 3 2 2" xfId="2129" xr:uid="{212977B9-778A-49A2-8CED-00F696CEC02F}"/>
    <cellStyle name="Normal 8 3 2 3 3 3" xfId="2130" xr:uid="{29A8567B-6E15-4CD8-9BAC-370B2B9D2DD1}"/>
    <cellStyle name="Normal 8 3 2 3 3 4" xfId="3771" xr:uid="{A76A9850-ACEE-4FFB-A353-5F0029736ECC}"/>
    <cellStyle name="Normal 8 3 2 3 4" xfId="2131" xr:uid="{105DB7CA-8DF5-4629-94EF-FD0FBE934B0B}"/>
    <cellStyle name="Normal 8 3 2 3 4 2" xfId="2132" xr:uid="{9F54B339-F9FF-4031-87CF-5D4446AA198D}"/>
    <cellStyle name="Normal 8 3 2 3 5" xfId="2133" xr:uid="{0C500F56-664D-4A54-BBA0-AF6946C73960}"/>
    <cellStyle name="Normal 8 3 2 3 6" xfId="3772" xr:uid="{2C189D2E-971D-419A-A297-562C406C5362}"/>
    <cellStyle name="Normal 8 3 2 4" xfId="385" xr:uid="{10EA9E9D-B0E1-46E1-9709-A6666644F81D}"/>
    <cellStyle name="Normal 8 3 2 4 2" xfId="788" xr:uid="{9042D7B4-FC47-4FDC-9D7A-F49228F80B22}"/>
    <cellStyle name="Normal 8 3 2 4 2 2" xfId="2134" xr:uid="{78502049-C084-4C80-8989-8714DE3E5C2C}"/>
    <cellStyle name="Normal 8 3 2 4 2 2 2" xfId="2135" xr:uid="{B9A69F2B-867F-45B4-8E36-4BBC72335766}"/>
    <cellStyle name="Normal 8 3 2 4 2 3" xfId="2136" xr:uid="{9221B5A2-205B-42D9-A1DD-6D526C7D6437}"/>
    <cellStyle name="Normal 8 3 2 4 2 4" xfId="3773" xr:uid="{0DA03EBA-8BD0-43E0-941B-EC53E77DD361}"/>
    <cellStyle name="Normal 8 3 2 4 3" xfId="2137" xr:uid="{BEC969EC-9C0F-4560-BF2C-2C640D98D0FB}"/>
    <cellStyle name="Normal 8 3 2 4 3 2" xfId="2138" xr:uid="{FC22C1EE-E287-45BD-B593-7E249F79CB68}"/>
    <cellStyle name="Normal 8 3 2 4 4" xfId="2139" xr:uid="{436BCAAD-94D3-4613-B353-F03B99DF7B0A}"/>
    <cellStyle name="Normal 8 3 2 4 5" xfId="3774" xr:uid="{769E4126-7491-4654-BB9C-908A5D61F7C8}"/>
    <cellStyle name="Normal 8 3 2 5" xfId="386" xr:uid="{0BA4574A-5FA1-42DB-9982-CF6935729120}"/>
    <cellStyle name="Normal 8 3 2 5 2" xfId="2140" xr:uid="{3A606F40-F8AC-4B4D-B1A6-8C9B169E6D98}"/>
    <cellStyle name="Normal 8 3 2 5 2 2" xfId="2141" xr:uid="{8A140576-42C0-4EA7-98AB-4703304BC2C3}"/>
    <cellStyle name="Normal 8 3 2 5 3" xfId="2142" xr:uid="{0E3420D3-3A50-441E-8BD7-FCF6F14F7821}"/>
    <cellStyle name="Normal 8 3 2 5 4" xfId="3775" xr:uid="{05D16898-4AEA-4608-AB55-8D4721123F46}"/>
    <cellStyle name="Normal 8 3 2 6" xfId="2143" xr:uid="{E8A24DF1-A996-451D-8BA4-3A3595F144F1}"/>
    <cellStyle name="Normal 8 3 2 6 2" xfId="2144" xr:uid="{48CD2A95-B520-4920-AF8E-42FB39E88F8E}"/>
    <cellStyle name="Normal 8 3 2 6 3" xfId="3776" xr:uid="{C344C62C-1906-4059-A9D3-A9775486E51D}"/>
    <cellStyle name="Normal 8 3 2 6 4" xfId="3777" xr:uid="{C8A2A371-1EDF-4798-B893-2DBFC31074FF}"/>
    <cellStyle name="Normal 8 3 2 7" xfId="2145" xr:uid="{D2B36812-4E66-4F8D-8B8B-4A3FBBFC948A}"/>
    <cellStyle name="Normal 8 3 2 8" xfId="3778" xr:uid="{CFD9BC5B-8A0F-4448-85BA-437DA1459E79}"/>
    <cellStyle name="Normal 8 3 2 9" xfId="3779" xr:uid="{F1BDAEE1-A6E3-4EAC-825F-DF2FA7E76355}"/>
    <cellStyle name="Normal 8 3 3" xfId="156" xr:uid="{5E1E2C11-BB00-46C6-AD38-7E4B711DE60C}"/>
    <cellStyle name="Normal 8 3 3 2" xfId="157" xr:uid="{8E26EA7F-3E1B-490E-995C-C1419FA23220}"/>
    <cellStyle name="Normal 8 3 3 2 2" xfId="789" xr:uid="{FF84A446-97D1-4E20-9C8D-2A8E68556A28}"/>
    <cellStyle name="Normal 8 3 3 2 2 2" xfId="2146" xr:uid="{20E44C4C-A83D-4E8C-BD99-EE3F8BBFA9D0}"/>
    <cellStyle name="Normal 8 3 3 2 2 2 2" xfId="2147" xr:uid="{33C661E0-7EF8-4D4F-B24D-6AC89DC32EFA}"/>
    <cellStyle name="Normal 8 3 3 2 2 2 2 2" xfId="4492" xr:uid="{283115C2-294E-44D1-9B66-AA34CC164845}"/>
    <cellStyle name="Normal 8 3 3 2 2 2 3" xfId="4493" xr:uid="{1C7F2222-5139-4C74-91E8-5318FAA832CA}"/>
    <cellStyle name="Normal 8 3 3 2 2 3" xfId="2148" xr:uid="{BE53D134-3CB3-4175-BBD0-8683ADFF6872}"/>
    <cellStyle name="Normal 8 3 3 2 2 3 2" xfId="4494" xr:uid="{F42B443C-2E8B-4705-9C60-68824D226940}"/>
    <cellStyle name="Normal 8 3 3 2 2 4" xfId="3780" xr:uid="{D1C9B88D-32ED-4106-9114-A47C27D01B0A}"/>
    <cellStyle name="Normal 8 3 3 2 3" xfId="2149" xr:uid="{AE6FCDF6-AED5-416F-A1C2-1B0A1CD0811F}"/>
    <cellStyle name="Normal 8 3 3 2 3 2" xfId="2150" xr:uid="{6B0DF8E1-12FA-4E03-9719-EE59791CD114}"/>
    <cellStyle name="Normal 8 3 3 2 3 2 2" xfId="4495" xr:uid="{2933F1CB-ECDA-43EE-B987-64BBFC9C298F}"/>
    <cellStyle name="Normal 8 3 3 2 3 3" xfId="3781" xr:uid="{A0433EEA-DC40-4567-9533-49320B9257C8}"/>
    <cellStyle name="Normal 8 3 3 2 3 4" xfId="3782" xr:uid="{E0D1FE2A-ABC1-4962-A295-7C9709B98CCF}"/>
    <cellStyle name="Normal 8 3 3 2 4" xfId="2151" xr:uid="{F404E8DC-2496-4F4F-8D9E-5662C3E0FBE7}"/>
    <cellStyle name="Normal 8 3 3 2 4 2" xfId="4496" xr:uid="{9D62E98B-C34A-4C9F-82FC-BBDA6CFADE4F}"/>
    <cellStyle name="Normal 8 3 3 2 5" xfId="3783" xr:uid="{620E278D-4EF3-473A-A713-B90927B7C19B}"/>
    <cellStyle name="Normal 8 3 3 2 6" xfId="3784" xr:uid="{ADABDC06-43D1-4E14-911F-9791229F6332}"/>
    <cellStyle name="Normal 8 3 3 3" xfId="387" xr:uid="{3BE1ED6C-E8AF-436B-8A21-10227D5162A7}"/>
    <cellStyle name="Normal 8 3 3 3 2" xfId="2152" xr:uid="{C0DFA582-2F9E-4607-8853-3572BBFA385B}"/>
    <cellStyle name="Normal 8 3 3 3 2 2" xfId="2153" xr:uid="{F84E17C2-2885-4742-A843-91868B07D7CB}"/>
    <cellStyle name="Normal 8 3 3 3 2 2 2" xfId="4497" xr:uid="{3E5D0CC0-B033-4DC0-926A-0CAD3FDC1F87}"/>
    <cellStyle name="Normal 8 3 3 3 2 3" xfId="3785" xr:uid="{C75EE9D0-D998-49F1-9399-0FEA15B04375}"/>
    <cellStyle name="Normal 8 3 3 3 2 4" xfId="3786" xr:uid="{7B3C99C2-C450-4A5B-A1C2-F1E3BDCFF6D5}"/>
    <cellStyle name="Normal 8 3 3 3 3" xfId="2154" xr:uid="{5A990B9A-618D-462F-B668-FF4174A6DBC7}"/>
    <cellStyle name="Normal 8 3 3 3 3 2" xfId="4498" xr:uid="{0CA4F86F-6D10-4D8F-A30F-664EFD4C8D9F}"/>
    <cellStyle name="Normal 8 3 3 3 4" xfId="3787" xr:uid="{C0126AF8-3BC0-455F-904C-8E26B64D9B12}"/>
    <cellStyle name="Normal 8 3 3 3 5" xfId="3788" xr:uid="{C0A560C6-3390-4D05-86FC-AF4EF050008A}"/>
    <cellStyle name="Normal 8 3 3 4" xfId="2155" xr:uid="{156131C9-9561-4736-ADCB-8D4A0FC503CE}"/>
    <cellStyle name="Normal 8 3 3 4 2" xfId="2156" xr:uid="{8829FFBA-6DD6-4AAD-A30F-AB2B6DBC5247}"/>
    <cellStyle name="Normal 8 3 3 4 2 2" xfId="4499" xr:uid="{E2681868-05AA-4BA0-995A-F4D41D132096}"/>
    <cellStyle name="Normal 8 3 3 4 3" xfId="3789" xr:uid="{D946B5F9-71CC-4DC1-928E-A6A6D20C834B}"/>
    <cellStyle name="Normal 8 3 3 4 4" xfId="3790" xr:uid="{9BB85B07-76BF-488A-8470-0548C0338748}"/>
    <cellStyle name="Normal 8 3 3 5" xfId="2157" xr:uid="{831698A4-DABF-4D64-B982-E5CA3FC3318F}"/>
    <cellStyle name="Normal 8 3 3 5 2" xfId="3791" xr:uid="{E1CD4E4A-9654-4A95-B2FE-4578F8BA44B5}"/>
    <cellStyle name="Normal 8 3 3 5 3" xfId="3792" xr:uid="{E0AFD4D5-93E2-4CBE-BCDE-3FFC111F1C3B}"/>
    <cellStyle name="Normal 8 3 3 5 4" xfId="3793" xr:uid="{158209E8-DC6C-4676-A4A7-31E9A5EE6EEA}"/>
    <cellStyle name="Normal 8 3 3 6" xfId="3794" xr:uid="{5348E2F3-C858-40D0-9C5C-9A9228EAECFA}"/>
    <cellStyle name="Normal 8 3 3 7" xfId="3795" xr:uid="{EE67865D-6289-4B55-8A1D-0F18BF61DF4E}"/>
    <cellStyle name="Normal 8 3 3 8" xfId="3796" xr:uid="{83F1C3E4-A705-4C89-8851-2FBFF23D50DA}"/>
    <cellStyle name="Normal 8 3 4" xfId="158" xr:uid="{19DE4F85-4608-4655-AEE7-218144350234}"/>
    <cellStyle name="Normal 8 3 4 2" xfId="790" xr:uid="{60CB8F5F-587F-48FF-8429-B97DC6F91E07}"/>
    <cellStyle name="Normal 8 3 4 2 2" xfId="791" xr:uid="{C09EC750-4C08-4BEC-8A6B-CB2CC6FA1CC7}"/>
    <cellStyle name="Normal 8 3 4 2 2 2" xfId="2158" xr:uid="{1E131DA3-BEC5-47A6-BF67-E9506DA3CDE1}"/>
    <cellStyle name="Normal 8 3 4 2 2 2 2" xfId="2159" xr:uid="{7E36C591-C9D6-4B69-B00A-62BF2AF3A272}"/>
    <cellStyle name="Normal 8 3 4 2 2 3" xfId="2160" xr:uid="{D2A48D34-801A-4B89-B7B3-8461AF65264A}"/>
    <cellStyle name="Normal 8 3 4 2 2 4" xfId="3797" xr:uid="{E730FA03-4DCD-458E-AB7F-01052C72C3D7}"/>
    <cellStyle name="Normal 8 3 4 2 3" xfId="2161" xr:uid="{BEF4B547-A3E6-4019-B53B-3E05081ABFE4}"/>
    <cellStyle name="Normal 8 3 4 2 3 2" xfId="2162" xr:uid="{A91B2DA0-DBA8-4D31-9794-BDCBF0E07A37}"/>
    <cellStyle name="Normal 8 3 4 2 4" xfId="2163" xr:uid="{2F797A9E-294A-483F-B712-F7D2E569B10E}"/>
    <cellStyle name="Normal 8 3 4 2 5" xfId="3798" xr:uid="{ADB942BF-2BFF-4DC1-A31E-D3CEE21C0B80}"/>
    <cellStyle name="Normal 8 3 4 3" xfId="792" xr:uid="{BD81DE57-C732-42C8-B76D-E2B583DE1013}"/>
    <cellStyle name="Normal 8 3 4 3 2" xfId="2164" xr:uid="{F01A65CF-19B1-4CDD-80FD-897FBFFB13DA}"/>
    <cellStyle name="Normal 8 3 4 3 2 2" xfId="2165" xr:uid="{3617F9ED-55DB-4EE6-A826-3C80EA9A05F2}"/>
    <cellStyle name="Normal 8 3 4 3 3" xfId="2166" xr:uid="{D4171CCB-E088-4A17-AB28-6C262C5260FE}"/>
    <cellStyle name="Normal 8 3 4 3 4" xfId="3799" xr:uid="{BDF39AE1-8AC6-4E65-B702-7F80A24F9CA5}"/>
    <cellStyle name="Normal 8 3 4 4" xfId="2167" xr:uid="{CD8E566B-79E5-4485-A783-0C25BDC709AC}"/>
    <cellStyle name="Normal 8 3 4 4 2" xfId="2168" xr:uid="{88B1C39B-B370-46BF-B081-B05BCF29FECF}"/>
    <cellStyle name="Normal 8 3 4 4 3" xfId="3800" xr:uid="{B2E0AAC7-1391-4F58-90D8-91B015C773D4}"/>
    <cellStyle name="Normal 8 3 4 4 4" xfId="3801" xr:uid="{67EDBDE2-2389-4FF1-832E-A9286E5188F7}"/>
    <cellStyle name="Normal 8 3 4 5" xfId="2169" xr:uid="{8A3236BE-530F-4B4A-982C-712D00416058}"/>
    <cellStyle name="Normal 8 3 4 6" xfId="3802" xr:uid="{C4AB3803-F214-4CC3-A6F8-02403D73691E}"/>
    <cellStyle name="Normal 8 3 4 7" xfId="3803" xr:uid="{C1E2AAFB-5938-492E-9901-7368190AAD7D}"/>
    <cellStyle name="Normal 8 3 5" xfId="388" xr:uid="{2BCD8705-CFFE-4E9D-BF75-5EAE801B076D}"/>
    <cellStyle name="Normal 8 3 5 2" xfId="793" xr:uid="{8EBFD4A4-2264-4B9F-893E-FBDC8B3E6BC0}"/>
    <cellStyle name="Normal 8 3 5 2 2" xfId="2170" xr:uid="{E6854B24-0F13-46ED-B020-5DDCA60AB7D1}"/>
    <cellStyle name="Normal 8 3 5 2 2 2" xfId="2171" xr:uid="{82560D35-3B6E-4A71-906F-082BF2DA4E51}"/>
    <cellStyle name="Normal 8 3 5 2 3" xfId="2172" xr:uid="{A8959B48-356E-4916-B8E0-E14D5DD18075}"/>
    <cellStyle name="Normal 8 3 5 2 4" xfId="3804" xr:uid="{2E254780-86BE-4613-A303-133BE10495A4}"/>
    <cellStyle name="Normal 8 3 5 3" xfId="2173" xr:uid="{A65690B1-318C-4F84-937F-9937FDDFD8C0}"/>
    <cellStyle name="Normal 8 3 5 3 2" xfId="2174" xr:uid="{DFA87695-D8F7-4F4C-B107-F5238D78BC79}"/>
    <cellStyle name="Normal 8 3 5 3 3" xfId="3805" xr:uid="{D608774F-5A9F-4FEE-A61A-7BF8587CD465}"/>
    <cellStyle name="Normal 8 3 5 3 4" xfId="3806" xr:uid="{ADF23527-E938-4D9C-9FD0-8876B637975A}"/>
    <cellStyle name="Normal 8 3 5 4" xfId="2175" xr:uid="{2FB1CEC7-A2D6-4B2C-80AC-9FEFDC4A7FD8}"/>
    <cellStyle name="Normal 8 3 5 5" xfId="3807" xr:uid="{AF35C527-75A3-430A-8B37-3339A50FE13D}"/>
    <cellStyle name="Normal 8 3 5 6" xfId="3808" xr:uid="{88F3F71F-F269-4150-9D45-29C0D837E24A}"/>
    <cellStyle name="Normal 8 3 6" xfId="389" xr:uid="{632CBA22-D40A-4E71-9677-9841977EF7E0}"/>
    <cellStyle name="Normal 8 3 6 2" xfId="2176" xr:uid="{6E48A98B-8E98-43FB-A37D-951ABCEF347D}"/>
    <cellStyle name="Normal 8 3 6 2 2" xfId="2177" xr:uid="{8DAC77E2-DE4E-4AFB-9E2F-250600C28226}"/>
    <cellStyle name="Normal 8 3 6 2 3" xfId="3809" xr:uid="{CDBA4DD6-5342-4750-94CF-543A174411AB}"/>
    <cellStyle name="Normal 8 3 6 2 4" xfId="3810" xr:uid="{112A43C2-01F5-4273-99B4-A86C3295BA31}"/>
    <cellStyle name="Normal 8 3 6 3" xfId="2178" xr:uid="{E985C33D-F660-4AF8-9F12-25ABE5407D20}"/>
    <cellStyle name="Normal 8 3 6 4" xfId="3811" xr:uid="{1DBF4D74-A81A-479F-A947-28F41FBED78B}"/>
    <cellStyle name="Normal 8 3 6 5" xfId="3812" xr:uid="{83239F77-CA10-4116-9246-AE71A3A9136F}"/>
    <cellStyle name="Normal 8 3 7" xfId="2179" xr:uid="{3B0A3FD8-62D3-4D7D-A36C-51DCDEC6F75F}"/>
    <cellStyle name="Normal 8 3 7 2" xfId="2180" xr:uid="{51E3E2E2-17DB-4D75-B03C-FF0614D16516}"/>
    <cellStyle name="Normal 8 3 7 3" xfId="3813" xr:uid="{EFE478D6-86EB-46EC-A578-41F04EBEC15A}"/>
    <cellStyle name="Normal 8 3 7 4" xfId="3814" xr:uid="{3745EB9E-B11D-4938-AD7D-817E08C44E81}"/>
    <cellStyle name="Normal 8 3 8" xfId="2181" xr:uid="{6544AAF3-69AE-45F6-9FDA-39EEA5EAC861}"/>
    <cellStyle name="Normal 8 3 8 2" xfId="3815" xr:uid="{B1995FC4-9949-48DF-B91D-7C481DBCEB62}"/>
    <cellStyle name="Normal 8 3 8 3" xfId="3816" xr:uid="{668AA905-45B6-42FD-987A-C918CBCE053C}"/>
    <cellStyle name="Normal 8 3 8 4" xfId="3817" xr:uid="{513402C5-03D6-4A84-B39A-6D0500B4D2BA}"/>
    <cellStyle name="Normal 8 3 9" xfId="3818" xr:uid="{B40E0636-EB87-4B42-8A7C-A0AFE072F317}"/>
    <cellStyle name="Normal 8 4" xfId="159" xr:uid="{4CF99D51-C7E9-4896-9AED-DD06D728BE18}"/>
    <cellStyle name="Normal 8 4 10" xfId="3819" xr:uid="{C8B6AA7C-2EC8-472C-BBBF-6459FA17AD42}"/>
    <cellStyle name="Normal 8 4 11" xfId="3820" xr:uid="{6D24CCE1-8615-4839-91E9-D4C21AD7B8D5}"/>
    <cellStyle name="Normal 8 4 2" xfId="160" xr:uid="{92F14328-E51F-4DF1-B60B-23997A2FBF2C}"/>
    <cellStyle name="Normal 8 4 2 2" xfId="390" xr:uid="{975CA7B5-90D6-44C3-9C32-6BB935D2F731}"/>
    <cellStyle name="Normal 8 4 2 2 2" xfId="794" xr:uid="{D33B7344-723D-4E71-A9A1-39D14494B33F}"/>
    <cellStyle name="Normal 8 4 2 2 2 2" xfId="795" xr:uid="{01821FB7-22C6-427A-BFE7-236F1FC173C0}"/>
    <cellStyle name="Normal 8 4 2 2 2 2 2" xfId="2182" xr:uid="{1F6C5E25-5D06-4BCB-B003-A41FF90CA7BD}"/>
    <cellStyle name="Normal 8 4 2 2 2 2 3" xfId="3821" xr:uid="{01688376-A8D4-42D4-8A48-DEB42C246188}"/>
    <cellStyle name="Normal 8 4 2 2 2 2 4" xfId="3822" xr:uid="{F4881684-598A-4178-B3BE-315D0046D55C}"/>
    <cellStyle name="Normal 8 4 2 2 2 3" xfId="2183" xr:uid="{05C9B806-3792-48E1-A915-3914DD1E595A}"/>
    <cellStyle name="Normal 8 4 2 2 2 3 2" xfId="3823" xr:uid="{E8B93210-6DF8-4850-854B-1C2E72E15925}"/>
    <cellStyle name="Normal 8 4 2 2 2 3 3" xfId="3824" xr:uid="{C4DC07A8-A7BC-4AC3-823D-4EA3830D550F}"/>
    <cellStyle name="Normal 8 4 2 2 2 3 4" xfId="3825" xr:uid="{BD1552DF-C170-4E0E-8DD2-1537406A281B}"/>
    <cellStyle name="Normal 8 4 2 2 2 4" xfId="3826" xr:uid="{59247C99-6892-4F2A-BE87-737F6B6A1655}"/>
    <cellStyle name="Normal 8 4 2 2 2 5" xfId="3827" xr:uid="{32F84BDC-9E21-4A0F-8247-A574D3DFD7E7}"/>
    <cellStyle name="Normal 8 4 2 2 2 6" xfId="3828" xr:uid="{733A078C-05FF-4336-A7C6-F5F9AD9BB890}"/>
    <cellStyle name="Normal 8 4 2 2 3" xfId="796" xr:uid="{4DB4F9F0-8F01-4879-96ED-0571686BDDC4}"/>
    <cellStyle name="Normal 8 4 2 2 3 2" xfId="2184" xr:uid="{17A5AEDF-AFFF-415C-AC93-D5DB70B39541}"/>
    <cellStyle name="Normal 8 4 2 2 3 2 2" xfId="3829" xr:uid="{6A6F15A3-9FA3-439D-969D-7E0F50B7962E}"/>
    <cellStyle name="Normal 8 4 2 2 3 2 3" xfId="3830" xr:uid="{C19ECDF2-9085-49A4-BC44-3B447BAD5C76}"/>
    <cellStyle name="Normal 8 4 2 2 3 2 4" xfId="3831" xr:uid="{DE724D2A-DE9D-42E1-93B1-80214F34086F}"/>
    <cellStyle name="Normal 8 4 2 2 3 3" xfId="3832" xr:uid="{A5027E58-4CEA-4A57-AE33-AF09620D5DEF}"/>
    <cellStyle name="Normal 8 4 2 2 3 4" xfId="3833" xr:uid="{BE2476FC-91F3-4755-B9C4-B8BE3AC19AB9}"/>
    <cellStyle name="Normal 8 4 2 2 3 5" xfId="3834" xr:uid="{738121C4-D9AB-4B33-AEFD-F9C50E83D556}"/>
    <cellStyle name="Normal 8 4 2 2 4" xfId="2185" xr:uid="{4A07B4ED-A35A-4C52-9878-7626DB169626}"/>
    <cellStyle name="Normal 8 4 2 2 4 2" xfId="3835" xr:uid="{58290D21-E41B-4A4B-92EF-7E944B4B7B41}"/>
    <cellStyle name="Normal 8 4 2 2 4 3" xfId="3836" xr:uid="{C7A11A65-7A29-4E2D-B4AC-7153D9D460C0}"/>
    <cellStyle name="Normal 8 4 2 2 4 4" xfId="3837" xr:uid="{19419E3D-9CC6-4C70-8AAB-854F80016ACF}"/>
    <cellStyle name="Normal 8 4 2 2 5" xfId="3838" xr:uid="{736361A2-05D7-4698-877D-1EF21D390045}"/>
    <cellStyle name="Normal 8 4 2 2 5 2" xfId="3839" xr:uid="{B2BAF6DB-2FC0-4C57-9422-421751670280}"/>
    <cellStyle name="Normal 8 4 2 2 5 3" xfId="3840" xr:uid="{7F3DEE25-4637-4CA6-B116-5E55C39E30DD}"/>
    <cellStyle name="Normal 8 4 2 2 5 4" xfId="3841" xr:uid="{1E4C4E17-4131-42F2-9D16-0DCBB72AFAC7}"/>
    <cellStyle name="Normal 8 4 2 2 6" xfId="3842" xr:uid="{A3C3097E-E1AE-4DC3-B419-E887D20A5E90}"/>
    <cellStyle name="Normal 8 4 2 2 7" xfId="3843" xr:uid="{642FE375-D7A6-49B8-89DF-BDF6589166A8}"/>
    <cellStyle name="Normal 8 4 2 2 8" xfId="3844" xr:uid="{9724024A-D539-46EE-8ABA-5EB0E0DA0B64}"/>
    <cellStyle name="Normal 8 4 2 3" xfId="797" xr:uid="{AC7540B3-38EE-4A6C-A026-A3037F59BD56}"/>
    <cellStyle name="Normal 8 4 2 3 2" xfId="798" xr:uid="{9B4BD647-F2F1-4582-8B29-D35AA798A15E}"/>
    <cellStyle name="Normal 8 4 2 3 2 2" xfId="799" xr:uid="{E1B28E7B-2243-4420-A809-B45C52EDA347}"/>
    <cellStyle name="Normal 8 4 2 3 2 3" xfId="3845" xr:uid="{51FA6E9A-45B3-49E9-9E4C-F6E4185A4FFD}"/>
    <cellStyle name="Normal 8 4 2 3 2 4" xfId="3846" xr:uid="{DA0B0952-E181-42AB-9D06-6BC9C9A39EE6}"/>
    <cellStyle name="Normal 8 4 2 3 3" xfId="800" xr:uid="{47F2A95E-1220-4A44-AA0F-F26ADD46B896}"/>
    <cellStyle name="Normal 8 4 2 3 3 2" xfId="3847" xr:uid="{2154F9FE-B67C-4FA8-A735-CBB6F36611EA}"/>
    <cellStyle name="Normal 8 4 2 3 3 3" xfId="3848" xr:uid="{D228D696-6B68-415B-B04E-425A31DCCFBA}"/>
    <cellStyle name="Normal 8 4 2 3 3 4" xfId="3849" xr:uid="{22511BAB-D088-4A62-B530-FB8E8FE6273A}"/>
    <cellStyle name="Normal 8 4 2 3 4" xfId="3850" xr:uid="{52AFEF09-8358-459A-B4DD-751A3909CD07}"/>
    <cellStyle name="Normal 8 4 2 3 5" xfId="3851" xr:uid="{1A277990-5A51-4E3D-A437-D9DB22F4F120}"/>
    <cellStyle name="Normal 8 4 2 3 6" xfId="3852" xr:uid="{B9E88AA2-8410-4E5F-B290-376684CC72DB}"/>
    <cellStyle name="Normal 8 4 2 4" xfId="801" xr:uid="{A64BC7E4-6EA8-4947-8CEE-185DC06F0EA0}"/>
    <cellStyle name="Normal 8 4 2 4 2" xfId="802" xr:uid="{981F512D-CB4E-4F33-84B3-E1FD74A3CD34}"/>
    <cellStyle name="Normal 8 4 2 4 2 2" xfId="3853" xr:uid="{320B1E36-5DC6-47EC-85B8-C88BE5825DEB}"/>
    <cellStyle name="Normal 8 4 2 4 2 3" xfId="3854" xr:uid="{7EF51A41-CBFE-41A3-8ED0-1CF3A653B46E}"/>
    <cellStyle name="Normal 8 4 2 4 2 4" xfId="3855" xr:uid="{FDCFD600-378D-4FB3-A537-AB68D4F44340}"/>
    <cellStyle name="Normal 8 4 2 4 3" xfId="3856" xr:uid="{382E2217-6711-401D-8E6C-378B8213768B}"/>
    <cellStyle name="Normal 8 4 2 4 4" xfId="3857" xr:uid="{66BE844B-872C-492B-B0FE-A3724EDB6DE6}"/>
    <cellStyle name="Normal 8 4 2 4 5" xfId="3858" xr:uid="{EEA3894A-CF18-492A-AF9C-D8006FCE44F6}"/>
    <cellStyle name="Normal 8 4 2 5" xfId="803" xr:uid="{492B3BBD-6093-45B5-B10E-BC9518819112}"/>
    <cellStyle name="Normal 8 4 2 5 2" xfId="3859" xr:uid="{4A3C3DCF-3174-49E6-A5B8-9755ABBC01E2}"/>
    <cellStyle name="Normal 8 4 2 5 3" xfId="3860" xr:uid="{44B7D24A-EDEC-4DB4-8C73-8FFBA5F5B56A}"/>
    <cellStyle name="Normal 8 4 2 5 4" xfId="3861" xr:uid="{EA646CAE-6710-4AB2-9DB2-CF5D541C9273}"/>
    <cellStyle name="Normal 8 4 2 6" xfId="3862" xr:uid="{8D09B7CB-A3A6-49BD-8985-A4FEA9585649}"/>
    <cellStyle name="Normal 8 4 2 6 2" xfId="3863" xr:uid="{D403BDE8-F2A2-4DBE-9ED6-F4836CB93E17}"/>
    <cellStyle name="Normal 8 4 2 6 3" xfId="3864" xr:uid="{EF3A296E-E24B-48F4-8F68-1FCD0DBA5F51}"/>
    <cellStyle name="Normal 8 4 2 6 4" xfId="3865" xr:uid="{B526C6B6-A17A-46CC-9D11-F00589B49963}"/>
    <cellStyle name="Normal 8 4 2 7" xfId="3866" xr:uid="{F1416897-2423-4DAA-8254-70EAC7152B81}"/>
    <cellStyle name="Normal 8 4 2 8" xfId="3867" xr:uid="{F9CF3D19-A606-4504-B404-F1442BA060D4}"/>
    <cellStyle name="Normal 8 4 2 9" xfId="3868" xr:uid="{68912100-612C-4299-ACF1-15CB9793A072}"/>
    <cellStyle name="Normal 8 4 3" xfId="391" xr:uid="{99759D3D-345F-4EE5-ABDA-DE440E19846E}"/>
    <cellStyle name="Normal 8 4 3 2" xfId="804" xr:uid="{B4BA26E2-FD7C-4B72-B329-0169645F5C29}"/>
    <cellStyle name="Normal 8 4 3 2 2" xfId="805" xr:uid="{D0BAFC8E-6339-4733-9ECB-44AA65ADD00C}"/>
    <cellStyle name="Normal 8 4 3 2 2 2" xfId="2186" xr:uid="{6D5C8D60-BA03-4375-A19A-77343F6E43E3}"/>
    <cellStyle name="Normal 8 4 3 2 2 2 2" xfId="2187" xr:uid="{24968B83-569D-4808-A624-71E9B595E80F}"/>
    <cellStyle name="Normal 8 4 3 2 2 3" xfId="2188" xr:uid="{5D0CC250-F50A-4364-8E51-C8D84175A0A2}"/>
    <cellStyle name="Normal 8 4 3 2 2 4" xfId="3869" xr:uid="{E7E3ABBA-239A-4C73-BCA9-8B1BE8EFD435}"/>
    <cellStyle name="Normal 8 4 3 2 3" xfId="2189" xr:uid="{D0B7C99C-1343-4280-B210-2B7854F5114B}"/>
    <cellStyle name="Normal 8 4 3 2 3 2" xfId="2190" xr:uid="{4A1DA452-DF47-47DF-8606-CA43109F686D}"/>
    <cellStyle name="Normal 8 4 3 2 3 3" xfId="3870" xr:uid="{ACD57FCA-29E2-475F-B536-3AC821554EC9}"/>
    <cellStyle name="Normal 8 4 3 2 3 4" xfId="3871" xr:uid="{414F9C65-6E1D-42E1-8A2D-3F2B60E59F23}"/>
    <cellStyle name="Normal 8 4 3 2 4" xfId="2191" xr:uid="{997FAD5A-1CC7-484D-B93A-D503F73A4C98}"/>
    <cellStyle name="Normal 8 4 3 2 5" xfId="3872" xr:uid="{7725D041-A82E-4F0A-B15D-F14D33BFF558}"/>
    <cellStyle name="Normal 8 4 3 2 6" xfId="3873" xr:uid="{0F228242-E014-4942-9FAC-4864C27B3763}"/>
    <cellStyle name="Normal 8 4 3 3" xfId="806" xr:uid="{5CEE4D98-261F-47CE-8976-A784AF489E12}"/>
    <cellStyle name="Normal 8 4 3 3 2" xfId="2192" xr:uid="{7BD8FCD1-FFD9-47C2-8508-8A880A8A1B13}"/>
    <cellStyle name="Normal 8 4 3 3 2 2" xfId="2193" xr:uid="{E4005827-84C9-4176-8562-240BF99FB0B5}"/>
    <cellStyle name="Normal 8 4 3 3 2 3" xfId="3874" xr:uid="{5680A5FE-5C9A-4A50-8596-F03570085FD1}"/>
    <cellStyle name="Normal 8 4 3 3 2 4" xfId="3875" xr:uid="{75865CF9-B2F2-4BA8-ACCF-362AA23491E0}"/>
    <cellStyle name="Normal 8 4 3 3 3" xfId="2194" xr:uid="{BDDDD20E-F6B8-4216-BB5D-3E63035E8F62}"/>
    <cellStyle name="Normal 8 4 3 3 4" xfId="3876" xr:uid="{ABB22862-BCBC-4BC7-9B29-0B53F3ECC339}"/>
    <cellStyle name="Normal 8 4 3 3 5" xfId="3877" xr:uid="{E87BF4B2-249A-4CF4-AE20-82E7B483259D}"/>
    <cellStyle name="Normal 8 4 3 4" xfId="2195" xr:uid="{2897BAE4-F997-496B-A715-5708E104C29B}"/>
    <cellStyle name="Normal 8 4 3 4 2" xfId="2196" xr:uid="{63B46504-06B1-493E-AA7E-A7AB2C473234}"/>
    <cellStyle name="Normal 8 4 3 4 3" xfId="3878" xr:uid="{2E84D308-0F7E-4ACB-8441-F5261946942B}"/>
    <cellStyle name="Normal 8 4 3 4 4" xfId="3879" xr:uid="{10523BB1-81C6-4C40-B4DE-6DC998782D72}"/>
    <cellStyle name="Normal 8 4 3 5" xfId="2197" xr:uid="{64CF7D47-352B-4C2A-8A81-498BE2726A39}"/>
    <cellStyle name="Normal 8 4 3 5 2" xfId="3880" xr:uid="{C28847F1-D6ED-489C-AA9D-326CEF8AF7CA}"/>
    <cellStyle name="Normal 8 4 3 5 3" xfId="3881" xr:uid="{262F02C9-4D3C-4A2E-831F-8A4B7F0FA9A5}"/>
    <cellStyle name="Normal 8 4 3 5 4" xfId="3882" xr:uid="{5C6222FE-1DC8-44D8-AF9E-536C4B966245}"/>
    <cellStyle name="Normal 8 4 3 6" xfId="3883" xr:uid="{B78BDA7D-0693-4455-92FA-860F696E61F5}"/>
    <cellStyle name="Normal 8 4 3 7" xfId="3884" xr:uid="{5D28FB76-3FC5-44DC-88EB-AA2DFBFD6721}"/>
    <cellStyle name="Normal 8 4 3 8" xfId="3885" xr:uid="{70066D4E-7CF1-4D8D-92A0-7146DF45297A}"/>
    <cellStyle name="Normal 8 4 4" xfId="392" xr:uid="{C177773A-6C75-4C59-ACF5-EFF39848E7E0}"/>
    <cellStyle name="Normal 8 4 4 2" xfId="807" xr:uid="{CFC5BF90-C60A-4130-96B8-6930AFF2B14C}"/>
    <cellStyle name="Normal 8 4 4 2 2" xfId="808" xr:uid="{B5252005-FCA6-4A73-A46E-0322FC662E27}"/>
    <cellStyle name="Normal 8 4 4 2 2 2" xfId="2198" xr:uid="{9CD361AE-77D9-40F3-A6E4-E905CC455554}"/>
    <cellStyle name="Normal 8 4 4 2 2 3" xfId="3886" xr:uid="{3A06F88C-7A7F-489B-A77F-F69F5AF0BC94}"/>
    <cellStyle name="Normal 8 4 4 2 2 4" xfId="3887" xr:uid="{847D13D5-A647-4228-BE49-F16CA74374C4}"/>
    <cellStyle name="Normal 8 4 4 2 3" xfId="2199" xr:uid="{31B85F53-EA4A-4F64-BEE1-4E6C02DB607B}"/>
    <cellStyle name="Normal 8 4 4 2 4" xfId="3888" xr:uid="{F70B9E3F-D4B7-4A52-B81A-A38C588BA912}"/>
    <cellStyle name="Normal 8 4 4 2 5" xfId="3889" xr:uid="{3A7227EA-1BDB-4B31-8072-C2B9C516FA42}"/>
    <cellStyle name="Normal 8 4 4 3" xfId="809" xr:uid="{053A7A90-D6E3-47CD-AC5D-32092AD2D195}"/>
    <cellStyle name="Normal 8 4 4 3 2" xfId="2200" xr:uid="{8DD1F6A5-83BE-493D-9DC6-F0522AA16845}"/>
    <cellStyle name="Normal 8 4 4 3 3" xfId="3890" xr:uid="{14FC90E5-4BC2-4ABF-A475-A6EA3693200E}"/>
    <cellStyle name="Normal 8 4 4 3 4" xfId="3891" xr:uid="{BB8F89D3-7941-451A-A387-248E43753171}"/>
    <cellStyle name="Normal 8 4 4 4" xfId="2201" xr:uid="{598AAA5F-CE78-4F27-BAE9-93A29D6511D1}"/>
    <cellStyle name="Normal 8 4 4 4 2" xfId="3892" xr:uid="{EA0B39EC-8B51-4E93-B4A0-82371E2D19E2}"/>
    <cellStyle name="Normal 8 4 4 4 3" xfId="3893" xr:uid="{7C4D3085-B400-4C89-B643-D0DBB9478C6B}"/>
    <cellStyle name="Normal 8 4 4 4 4" xfId="3894" xr:uid="{A3E06164-735F-4341-8035-A92387D69540}"/>
    <cellStyle name="Normal 8 4 4 5" xfId="3895" xr:uid="{79C888D0-3DFF-4602-AB1F-3662B7C0678C}"/>
    <cellStyle name="Normal 8 4 4 6" xfId="3896" xr:uid="{02C75727-8618-42DE-8C50-198CAE112D03}"/>
    <cellStyle name="Normal 8 4 4 7" xfId="3897" xr:uid="{45C8EA65-15A6-46FC-8775-AC91214AF08E}"/>
    <cellStyle name="Normal 8 4 5" xfId="393" xr:uid="{7C99D4D2-244E-4CC0-8A90-46AA5A58A978}"/>
    <cellStyle name="Normal 8 4 5 2" xfId="810" xr:uid="{1C19B366-7DF8-4DB0-95CE-BA80B763811A}"/>
    <cellStyle name="Normal 8 4 5 2 2" xfId="2202" xr:uid="{5AF29DD7-56D9-4D08-8D5B-571D046D8CCC}"/>
    <cellStyle name="Normal 8 4 5 2 3" xfId="3898" xr:uid="{B40D666A-8899-4C15-A57B-0F1CB2A12CBA}"/>
    <cellStyle name="Normal 8 4 5 2 4" xfId="3899" xr:uid="{F8942C23-E363-4C03-8A92-69A49C8EA11C}"/>
    <cellStyle name="Normal 8 4 5 3" xfId="2203" xr:uid="{02FAC4BF-53B0-4A6A-A6C9-C648979952B8}"/>
    <cellStyle name="Normal 8 4 5 3 2" xfId="3900" xr:uid="{BA15B576-F191-48C2-A52C-388774696041}"/>
    <cellStyle name="Normal 8 4 5 3 3" xfId="3901" xr:uid="{96F9B1F7-45A3-4A1A-BD53-844383181A1F}"/>
    <cellStyle name="Normal 8 4 5 3 4" xfId="3902" xr:uid="{80D1BE1A-F198-4ECB-9F37-6E73AFAB8469}"/>
    <cellStyle name="Normal 8 4 5 4" xfId="3903" xr:uid="{9B3F5CCE-F99C-4FA0-90B1-CFB36E2C1061}"/>
    <cellStyle name="Normal 8 4 5 5" xfId="3904" xr:uid="{0D153D60-D656-4B80-B98A-0FA248DD76D3}"/>
    <cellStyle name="Normal 8 4 5 6" xfId="3905" xr:uid="{892A5287-F1C8-42E4-BAA1-EA61901DDA41}"/>
    <cellStyle name="Normal 8 4 6" xfId="811" xr:uid="{69EAA235-4949-43E6-A2C4-0DE0B518629F}"/>
    <cellStyle name="Normal 8 4 6 2" xfId="2204" xr:uid="{3E0EE1BA-CCCE-4B30-BBEF-7C06B209CEAA}"/>
    <cellStyle name="Normal 8 4 6 2 2" xfId="3906" xr:uid="{E11178FA-ADE3-46BD-A4CA-021B4E88570F}"/>
    <cellStyle name="Normal 8 4 6 2 3" xfId="3907" xr:uid="{8ED11DDB-85F8-4D7E-9158-EBE8DA4E732C}"/>
    <cellStyle name="Normal 8 4 6 2 4" xfId="3908" xr:uid="{67A6A7F6-ECAC-4588-894A-CB53D29E617F}"/>
    <cellStyle name="Normal 8 4 6 3" xfId="3909" xr:uid="{EB8EC811-64C2-4F9D-A15C-EBA60B79EBA9}"/>
    <cellStyle name="Normal 8 4 6 4" xfId="3910" xr:uid="{095D4A8B-112D-41F0-923A-EC4D2766E5E1}"/>
    <cellStyle name="Normal 8 4 6 5" xfId="3911" xr:uid="{E277A386-18E4-49A4-8555-8E24A1D5D7EA}"/>
    <cellStyle name="Normal 8 4 7" xfId="2205" xr:uid="{BBBBBCBF-AF0D-4480-9206-1F75198EC2AE}"/>
    <cellStyle name="Normal 8 4 7 2" xfId="3912" xr:uid="{A0918A46-214C-4791-A66A-62C449AD34B6}"/>
    <cellStyle name="Normal 8 4 7 3" xfId="3913" xr:uid="{C675DC40-2C14-427E-8BBD-FBF9B1070121}"/>
    <cellStyle name="Normal 8 4 7 4" xfId="3914" xr:uid="{199483AD-90CE-48CA-B7EA-25EF0F4339BC}"/>
    <cellStyle name="Normal 8 4 8" xfId="3915" xr:uid="{2B8A70D7-7481-4261-A259-9D86909A822D}"/>
    <cellStyle name="Normal 8 4 8 2" xfId="3916" xr:uid="{212FC42C-0939-438E-8513-413E7390A550}"/>
    <cellStyle name="Normal 8 4 8 3" xfId="3917" xr:uid="{642AAB4D-81E7-44F6-93D4-3DB715AEEB0A}"/>
    <cellStyle name="Normal 8 4 8 4" xfId="3918" xr:uid="{C6FD89BC-15B1-45A9-BBA7-363627047858}"/>
    <cellStyle name="Normal 8 4 9" xfId="3919" xr:uid="{82F55C33-A1D8-45C5-B0A9-4FE71E69F9BE}"/>
    <cellStyle name="Normal 8 5" xfId="161" xr:uid="{89879D8D-04CE-4B89-BF70-98906EBF59C3}"/>
    <cellStyle name="Normal 8 5 2" xfId="162" xr:uid="{2F55592C-512C-48AE-AEC1-D2AB2DD24725}"/>
    <cellStyle name="Normal 8 5 2 2" xfId="394" xr:uid="{54A23A6F-C039-4092-B174-B81A3B1BBF00}"/>
    <cellStyle name="Normal 8 5 2 2 2" xfId="812" xr:uid="{B9484BB3-EB72-47F1-9DBC-EBCE9CDD703B}"/>
    <cellStyle name="Normal 8 5 2 2 2 2" xfId="2206" xr:uid="{FD9116E3-43B4-4A89-8A92-23AF49D131FE}"/>
    <cellStyle name="Normal 8 5 2 2 2 3" xfId="3920" xr:uid="{7F6E11B8-8B59-428C-9794-800BFE0A5525}"/>
    <cellStyle name="Normal 8 5 2 2 2 4" xfId="3921" xr:uid="{67C4B344-7013-4001-A724-86DD8FBD7C85}"/>
    <cellStyle name="Normal 8 5 2 2 3" xfId="2207" xr:uid="{8BF2D2EA-7F66-43E0-8BC7-D3639BA1C68A}"/>
    <cellStyle name="Normal 8 5 2 2 3 2" xfId="3922" xr:uid="{ED83C91D-627E-4618-A92F-F8CBB53A8E4E}"/>
    <cellStyle name="Normal 8 5 2 2 3 3" xfId="3923" xr:uid="{670C7D94-E2A8-42DE-BE39-9CCB79E89F0B}"/>
    <cellStyle name="Normal 8 5 2 2 3 4" xfId="3924" xr:uid="{B89D6371-3C1B-49EA-97E4-0E59D502C81F}"/>
    <cellStyle name="Normal 8 5 2 2 4" xfId="3925" xr:uid="{6EA69FAC-F796-4BFC-87F1-9AAC0D67A2F8}"/>
    <cellStyle name="Normal 8 5 2 2 5" xfId="3926" xr:uid="{EEDBC7E0-1B88-4A04-A845-5AA07CF7F639}"/>
    <cellStyle name="Normal 8 5 2 2 6" xfId="3927" xr:uid="{B7B0957E-B900-4996-839B-4C4F49D6ED8F}"/>
    <cellStyle name="Normal 8 5 2 3" xfId="813" xr:uid="{64C2AAF3-A9E4-4000-AB72-795AF22B7926}"/>
    <cellStyle name="Normal 8 5 2 3 2" xfId="2208" xr:uid="{FDBD91B5-6935-4892-B4A5-FC1CBF9918E0}"/>
    <cellStyle name="Normal 8 5 2 3 2 2" xfId="3928" xr:uid="{4F8878FC-6125-486C-B1EB-A86D3D0AD1C8}"/>
    <cellStyle name="Normal 8 5 2 3 2 3" xfId="3929" xr:uid="{945B4CD7-4E5F-4708-BB09-3483DA5D1FCC}"/>
    <cellStyle name="Normal 8 5 2 3 2 4" xfId="3930" xr:uid="{23D8FFD3-73A5-4ADC-8C4E-602EE8FF8101}"/>
    <cellStyle name="Normal 8 5 2 3 3" xfId="3931" xr:uid="{EBD41D8E-4CB9-47A4-87B8-D94A1A10C17D}"/>
    <cellStyle name="Normal 8 5 2 3 4" xfId="3932" xr:uid="{BACFA622-B8DB-4F6E-9657-A4B31E4B6AB7}"/>
    <cellStyle name="Normal 8 5 2 3 5" xfId="3933" xr:uid="{CD938101-D155-4019-B7C4-1DF4B0BA4C56}"/>
    <cellStyle name="Normal 8 5 2 4" xfId="2209" xr:uid="{1CFCB4D5-DF93-4CA1-B9C3-DD024C084EB3}"/>
    <cellStyle name="Normal 8 5 2 4 2" xfId="3934" xr:uid="{1D1C918A-EE99-4903-B3D2-841961642569}"/>
    <cellStyle name="Normal 8 5 2 4 3" xfId="3935" xr:uid="{DF42F9DD-5821-4A0C-B11D-F17B335A9444}"/>
    <cellStyle name="Normal 8 5 2 4 4" xfId="3936" xr:uid="{B1AD37C8-04C8-4DCE-9AD1-DA0F58384C4B}"/>
    <cellStyle name="Normal 8 5 2 5" xfId="3937" xr:uid="{575954DA-D748-45F7-9536-87C2418DF91D}"/>
    <cellStyle name="Normal 8 5 2 5 2" xfId="3938" xr:uid="{03A8D7F2-AE0E-4EB8-8B1A-C0901CBECF18}"/>
    <cellStyle name="Normal 8 5 2 5 3" xfId="3939" xr:uid="{A8200162-A4D4-4F43-9E00-E240EAB1F88F}"/>
    <cellStyle name="Normal 8 5 2 5 4" xfId="3940" xr:uid="{BDD093A5-EFAA-4E65-B41D-221909E07E4A}"/>
    <cellStyle name="Normal 8 5 2 6" xfId="3941" xr:uid="{1460A4D4-C65A-4050-AEC5-2810D79715D9}"/>
    <cellStyle name="Normal 8 5 2 7" xfId="3942" xr:uid="{F5575D80-B76B-4CE1-8DD3-D1206AA5A842}"/>
    <cellStyle name="Normal 8 5 2 8" xfId="3943" xr:uid="{5BE47B86-CDD3-4F95-A9EE-A95ACFD93369}"/>
    <cellStyle name="Normal 8 5 3" xfId="395" xr:uid="{8EFB968E-3800-4016-88A0-6610FAE41E0D}"/>
    <cellStyle name="Normal 8 5 3 2" xfId="814" xr:uid="{74CCA8E0-E60B-4076-8545-0629C7FABA85}"/>
    <cellStyle name="Normal 8 5 3 2 2" xfId="815" xr:uid="{A8D26F94-6858-4CB7-AB24-426EFFF94B61}"/>
    <cellStyle name="Normal 8 5 3 2 3" xfId="3944" xr:uid="{E8DCE0DF-6D7C-438C-9A17-37825112044B}"/>
    <cellStyle name="Normal 8 5 3 2 4" xfId="3945" xr:uid="{2A9278D5-5AF6-4C0C-89DE-75C0D4FA7957}"/>
    <cellStyle name="Normal 8 5 3 3" xfId="816" xr:uid="{E37FDAF6-9674-430D-94F2-017DBEADF19D}"/>
    <cellStyle name="Normal 8 5 3 3 2" xfId="3946" xr:uid="{52D4E2D9-2C66-40CC-9356-98648481B72A}"/>
    <cellStyle name="Normal 8 5 3 3 3" xfId="3947" xr:uid="{5FC6D884-D4CD-4406-A7FE-AF5A3B7692ED}"/>
    <cellStyle name="Normal 8 5 3 3 4" xfId="3948" xr:uid="{B8250F54-C4DA-4489-B520-81FEBF05E150}"/>
    <cellStyle name="Normal 8 5 3 4" xfId="3949" xr:uid="{AED02B34-3EF8-41EE-B986-7B037F33B3F6}"/>
    <cellStyle name="Normal 8 5 3 5" xfId="3950" xr:uid="{9AFA5B6C-EB92-4379-BCAD-E13CABC941C7}"/>
    <cellStyle name="Normal 8 5 3 6" xfId="3951" xr:uid="{DE41CB1A-0B41-4B72-97EA-188C2198FC43}"/>
    <cellStyle name="Normal 8 5 4" xfId="396" xr:uid="{618B6F98-FBD5-4CEE-988F-B1705FAEE05F}"/>
    <cellStyle name="Normal 8 5 4 2" xfId="817" xr:uid="{32DBEFEA-33C6-43ED-91DE-D857DEF4262B}"/>
    <cellStyle name="Normal 8 5 4 2 2" xfId="3952" xr:uid="{0B37970A-2361-4A2C-B258-C5F7CBA7A273}"/>
    <cellStyle name="Normal 8 5 4 2 3" xfId="3953" xr:uid="{60D0440F-BD9A-4859-AFE0-1A9BF9587C55}"/>
    <cellStyle name="Normal 8 5 4 2 4" xfId="3954" xr:uid="{0AF94DD6-C84D-431C-8585-915FEBA2D7ED}"/>
    <cellStyle name="Normal 8 5 4 3" xfId="3955" xr:uid="{2A72AA74-FFE2-41C7-91C1-AC7B8E75E94C}"/>
    <cellStyle name="Normal 8 5 4 4" xfId="3956" xr:uid="{E4EAB20E-2FD1-4A1C-8507-1BA532F05F89}"/>
    <cellStyle name="Normal 8 5 4 5" xfId="3957" xr:uid="{6608C27C-91CA-4872-A72E-9684867FBDDF}"/>
    <cellStyle name="Normal 8 5 5" xfId="818" xr:uid="{DD51294F-FCED-4828-A696-8B31A249AB67}"/>
    <cellStyle name="Normal 8 5 5 2" xfId="3958" xr:uid="{BB0D992E-469B-4C22-BAF6-D5F0B3BD5497}"/>
    <cellStyle name="Normal 8 5 5 3" xfId="3959" xr:uid="{19626450-A28F-4879-87E6-D8D998CF7A07}"/>
    <cellStyle name="Normal 8 5 5 4" xfId="3960" xr:uid="{DD925BB4-929D-4593-A8B1-F1C1885C5360}"/>
    <cellStyle name="Normal 8 5 6" xfId="3961" xr:uid="{86E4E32C-675B-454C-97CD-7DD5BB175BCE}"/>
    <cellStyle name="Normal 8 5 6 2" xfId="3962" xr:uid="{765D675B-CDFB-4BA1-A1FF-B9AC74B2C928}"/>
    <cellStyle name="Normal 8 5 6 3" xfId="3963" xr:uid="{F88B9C55-E343-4DE2-9D67-B2AA41ED7C1C}"/>
    <cellStyle name="Normal 8 5 6 4" xfId="3964" xr:uid="{5A407FFA-AD35-484E-9968-C5B0177C49D6}"/>
    <cellStyle name="Normal 8 5 7" xfId="3965" xr:uid="{C5A618E9-FF02-40F0-8826-9CD52C682139}"/>
    <cellStyle name="Normal 8 5 8" xfId="3966" xr:uid="{55B78430-1729-4064-8366-F29190F0ACAA}"/>
    <cellStyle name="Normal 8 5 9" xfId="3967" xr:uid="{007BE461-D471-4D8D-A96E-CD00786467D0}"/>
    <cellStyle name="Normal 8 6" xfId="163" xr:uid="{47955FBA-F9DF-4E43-9460-AC22ED82837A}"/>
    <cellStyle name="Normal 8 6 2" xfId="397" xr:uid="{4773D1A2-C472-42CB-A3A6-04AAACCC70F8}"/>
    <cellStyle name="Normal 8 6 2 2" xfId="819" xr:uid="{A74D4810-CDCB-400E-A052-4472277F8739}"/>
    <cellStyle name="Normal 8 6 2 2 2" xfId="2210" xr:uid="{7C0D2D25-17F5-4234-B599-5FE426EBFADF}"/>
    <cellStyle name="Normal 8 6 2 2 2 2" xfId="2211" xr:uid="{5ADA907A-5BBE-4E90-93B3-B07D58371B9E}"/>
    <cellStyle name="Normal 8 6 2 2 3" xfId="2212" xr:uid="{1E2EA499-6265-4D00-964E-4C78E1700B50}"/>
    <cellStyle name="Normal 8 6 2 2 4" xfId="3968" xr:uid="{ADF2C43C-7D3A-43ED-9610-6B1F992DA663}"/>
    <cellStyle name="Normal 8 6 2 3" xfId="2213" xr:uid="{BF102CD9-C5B0-4BF4-812D-A19885195181}"/>
    <cellStyle name="Normal 8 6 2 3 2" xfId="2214" xr:uid="{87BCEE33-F9BD-4B27-835B-8249081C2E9E}"/>
    <cellStyle name="Normal 8 6 2 3 3" xfId="3969" xr:uid="{A3C2B9F2-87A6-457E-A540-51A609CC9898}"/>
    <cellStyle name="Normal 8 6 2 3 4" xfId="3970" xr:uid="{618C8017-4D76-4E5F-A12D-CBC09F322843}"/>
    <cellStyle name="Normal 8 6 2 4" xfId="2215" xr:uid="{3B5AE00A-7189-4690-BB67-10A8CF896D7C}"/>
    <cellStyle name="Normal 8 6 2 5" xfId="3971" xr:uid="{3228E3A5-EB7A-47EE-BD41-DE90F598203B}"/>
    <cellStyle name="Normal 8 6 2 6" xfId="3972" xr:uid="{0BE256CB-35C1-4332-8626-4D522D7D95AA}"/>
    <cellStyle name="Normal 8 6 3" xfId="820" xr:uid="{64755057-DA73-4CC3-9963-13AC23901F03}"/>
    <cellStyle name="Normal 8 6 3 2" xfId="2216" xr:uid="{F1BF08E5-84E5-4EFD-8BED-FB928596317F}"/>
    <cellStyle name="Normal 8 6 3 2 2" xfId="2217" xr:uid="{CD3AC117-7174-4021-BC88-928C7902651F}"/>
    <cellStyle name="Normal 8 6 3 2 3" xfId="3973" xr:uid="{A1F7AD99-E34A-49C6-AF4E-15E7B626B4B1}"/>
    <cellStyle name="Normal 8 6 3 2 4" xfId="3974" xr:uid="{5A24EB37-D659-4E65-A930-C69E41D6BD66}"/>
    <cellStyle name="Normal 8 6 3 3" xfId="2218" xr:uid="{D1DC76D7-327D-4549-87F4-76256855FFAE}"/>
    <cellStyle name="Normal 8 6 3 4" xfId="3975" xr:uid="{9C2DFA53-1745-4D8A-9D24-38237FD5F21D}"/>
    <cellStyle name="Normal 8 6 3 5" xfId="3976" xr:uid="{CAC62169-70E3-4ED9-80AC-C6B3B4691A96}"/>
    <cellStyle name="Normal 8 6 4" xfId="2219" xr:uid="{7ADB001D-103E-485C-B220-8FC42DF2478B}"/>
    <cellStyle name="Normal 8 6 4 2" xfId="2220" xr:uid="{2ECB7F66-426D-48A5-ACE7-C5033FBCDE15}"/>
    <cellStyle name="Normal 8 6 4 3" xfId="3977" xr:uid="{22489D72-5B66-45E6-9480-C6BA0EE8965E}"/>
    <cellStyle name="Normal 8 6 4 4" xfId="3978" xr:uid="{EB7A1D1A-C250-4378-9BB0-23F3F117A5FE}"/>
    <cellStyle name="Normal 8 6 5" xfId="2221" xr:uid="{58E50FB9-FEB1-45B3-A89E-6750E5E34CBD}"/>
    <cellStyle name="Normal 8 6 5 2" xfId="3979" xr:uid="{BFD01941-3F29-41C0-99C1-CF4C37EBF541}"/>
    <cellStyle name="Normal 8 6 5 3" xfId="3980" xr:uid="{271FC910-DC33-4DB6-A4ED-3064F0151FFD}"/>
    <cellStyle name="Normal 8 6 5 4" xfId="3981" xr:uid="{B6E2AAEF-2205-4D1B-AF4D-2ACA3480171A}"/>
    <cellStyle name="Normal 8 6 6" xfId="3982" xr:uid="{4A5E4C79-4884-4C23-9174-423A112FEFB9}"/>
    <cellStyle name="Normal 8 6 7" xfId="3983" xr:uid="{C9385242-6B80-4CB3-BE65-900660B59C9F}"/>
    <cellStyle name="Normal 8 6 8" xfId="3984" xr:uid="{64EEAFBF-2DB4-4358-87A5-9DF29E37FEBE}"/>
    <cellStyle name="Normal 8 7" xfId="398" xr:uid="{C49AE665-EC24-4E8A-952A-22814DE8FF50}"/>
    <cellStyle name="Normal 8 7 2" xfId="821" xr:uid="{99429E0E-3218-4FE6-9BA3-FD2C5A6A3DEC}"/>
    <cellStyle name="Normal 8 7 2 2" xfId="822" xr:uid="{2A2975EA-A1A5-415E-BDB9-6841F4C8428A}"/>
    <cellStyle name="Normal 8 7 2 2 2" xfId="2222" xr:uid="{1BDEFAC2-700A-4B66-AA18-3E5F65CC9B14}"/>
    <cellStyle name="Normal 8 7 2 2 3" xfId="3985" xr:uid="{0808344E-C07E-4F7C-8E0E-B61E09532F95}"/>
    <cellStyle name="Normal 8 7 2 2 4" xfId="3986" xr:uid="{E5CF279E-EECB-4D6D-A9AA-63FA9A75F181}"/>
    <cellStyle name="Normal 8 7 2 3" xfId="2223" xr:uid="{397D5464-39EA-49D6-9FDC-F4C1E65FF82E}"/>
    <cellStyle name="Normal 8 7 2 4" xfId="3987" xr:uid="{F8181C28-166A-4A43-BD4A-B8AD3CA19759}"/>
    <cellStyle name="Normal 8 7 2 5" xfId="3988" xr:uid="{6F13E8FC-342B-4E72-993B-CC3EA63FB715}"/>
    <cellStyle name="Normal 8 7 3" xfId="823" xr:uid="{2C03F6C8-6852-4F0F-B54F-B9B8843100BC}"/>
    <cellStyle name="Normal 8 7 3 2" xfId="2224" xr:uid="{5E664696-C919-4957-A672-8857263EAAF9}"/>
    <cellStyle name="Normal 8 7 3 3" xfId="3989" xr:uid="{37785C3C-3F4E-4E54-84C8-C5BD342FFB90}"/>
    <cellStyle name="Normal 8 7 3 4" xfId="3990" xr:uid="{EEB977F6-E0A4-4539-A8F7-AF27297D0E93}"/>
    <cellStyle name="Normal 8 7 4" xfId="2225" xr:uid="{5CDFB230-7BF1-41A0-BCF6-A00774DC789E}"/>
    <cellStyle name="Normal 8 7 4 2" xfId="3991" xr:uid="{7FF65AF7-78FF-4647-8BD8-C49A837679E7}"/>
    <cellStyle name="Normal 8 7 4 3" xfId="3992" xr:uid="{9C7B6587-841F-43B8-8093-710A5957B932}"/>
    <cellStyle name="Normal 8 7 4 4" xfId="3993" xr:uid="{AA1AB62E-DF49-4EC4-898E-2290BD871832}"/>
    <cellStyle name="Normal 8 7 5" xfId="3994" xr:uid="{F0B4CBB9-54C5-42E4-99CE-99F8E4C76CA8}"/>
    <cellStyle name="Normal 8 7 6" xfId="3995" xr:uid="{B354A3CB-5623-4240-A579-D765E7BC53CF}"/>
    <cellStyle name="Normal 8 7 7" xfId="3996" xr:uid="{D36276EF-10A7-462F-86F1-2E107A061D97}"/>
    <cellStyle name="Normal 8 8" xfId="399" xr:uid="{C61F261A-CE76-479F-B371-E97DFED353A4}"/>
    <cellStyle name="Normal 8 8 2" xfId="824" xr:uid="{5F945316-519C-411A-AD05-71350E6129FE}"/>
    <cellStyle name="Normal 8 8 2 2" xfId="2226" xr:uid="{EF7E748A-3C60-44D1-9D8A-9937123C9A79}"/>
    <cellStyle name="Normal 8 8 2 3" xfId="3997" xr:uid="{91FB4460-9CD8-46F7-8FFD-46E73DE07E67}"/>
    <cellStyle name="Normal 8 8 2 4" xfId="3998" xr:uid="{B9CCAC82-BAAB-4428-A5C8-38EA80963776}"/>
    <cellStyle name="Normal 8 8 3" xfId="2227" xr:uid="{3D84A780-670C-40F0-93FD-6774C817835B}"/>
    <cellStyle name="Normal 8 8 3 2" xfId="3999" xr:uid="{6862F6D1-3D84-413B-A4E3-DF3E4C736758}"/>
    <cellStyle name="Normal 8 8 3 3" xfId="4000" xr:uid="{6AFF70FD-669B-400B-8C10-1B80ADFA7105}"/>
    <cellStyle name="Normal 8 8 3 4" xfId="4001" xr:uid="{8D7366AA-D105-4ACA-849F-949372D8E93D}"/>
    <cellStyle name="Normal 8 8 4" xfId="4002" xr:uid="{ACED7337-9F13-411C-8F4B-1A2187668EAA}"/>
    <cellStyle name="Normal 8 8 5" xfId="4003" xr:uid="{78606C4E-0AE4-462F-ADA6-ADD830F95A58}"/>
    <cellStyle name="Normal 8 8 6" xfId="4004" xr:uid="{438CF6F4-0021-4FEB-8C97-E903CC2DF8E7}"/>
    <cellStyle name="Normal 8 9" xfId="400" xr:uid="{90F5B9A6-A47C-490C-8AF6-E4C5FD417574}"/>
    <cellStyle name="Normal 8 9 2" xfId="2228" xr:uid="{37360A28-E8B8-42E0-AF9B-81EF4F510732}"/>
    <cellStyle name="Normal 8 9 2 2" xfId="4005" xr:uid="{EDA33CDB-33C4-45B5-99A1-2085B65B4FB6}"/>
    <cellStyle name="Normal 8 9 2 2 2" xfId="4410" xr:uid="{6B597707-7B4E-4434-A2C7-53BD670ECDD1}"/>
    <cellStyle name="Normal 8 9 2 2 3" xfId="4689" xr:uid="{D102F60E-84A4-4789-9EB8-31491811D5BD}"/>
    <cellStyle name="Normal 8 9 2 3" xfId="4006" xr:uid="{A868CBA6-8C3E-44A9-A93F-A64C287395A5}"/>
    <cellStyle name="Normal 8 9 2 4" xfId="4007" xr:uid="{729AFA80-CB6D-4370-A33A-5789BC871458}"/>
    <cellStyle name="Normal 8 9 3" xfId="4008" xr:uid="{742BA9A7-7E77-4AA3-9A71-B88CB13EAE2F}"/>
    <cellStyle name="Normal 8 9 3 2" xfId="5343" xr:uid="{65FD32C2-F812-4154-9667-CF5AEBF198D0}"/>
    <cellStyle name="Normal 8 9 4" xfId="4009" xr:uid="{4FD9B93A-238C-41F6-ACC1-DE7599F128ED}"/>
    <cellStyle name="Normal 8 9 4 2" xfId="4580" xr:uid="{2CD695C7-3030-4EA3-9764-0ACD6EB59F34}"/>
    <cellStyle name="Normal 8 9 4 3" xfId="4690" xr:uid="{8A5C514A-620A-485C-AB3A-2130115E3D39}"/>
    <cellStyle name="Normal 8 9 4 4" xfId="4609" xr:uid="{7F44168C-94DF-42E9-965E-3539F0B5A75F}"/>
    <cellStyle name="Normal 8 9 5" xfId="4010" xr:uid="{A7F0878B-48C1-4422-A35D-6FE267750385}"/>
    <cellStyle name="Normal 9" xfId="164" xr:uid="{FCD8E1AD-580F-4182-BE93-B1DA7FF50D2F}"/>
    <cellStyle name="Normal 9 10" xfId="401" xr:uid="{16E4445C-85E9-4F5B-B105-3116DF85FC8E}"/>
    <cellStyle name="Normal 9 10 2" xfId="2229" xr:uid="{34D5FF0C-65D6-4EAF-B525-FA51F2FAE97E}"/>
    <cellStyle name="Normal 9 10 2 2" xfId="4011" xr:uid="{578BF815-809B-45B0-BDC0-6D22D3762F43}"/>
    <cellStyle name="Normal 9 10 2 3" xfId="4012" xr:uid="{285CF6E0-3674-4C10-9896-9375956AE687}"/>
    <cellStyle name="Normal 9 10 2 4" xfId="4013" xr:uid="{E78076B5-AF6D-49E7-8C5B-CE7221D0FA16}"/>
    <cellStyle name="Normal 9 10 3" xfId="4014" xr:uid="{4D7F7057-F71E-4F5B-B483-0254386C1CAE}"/>
    <cellStyle name="Normal 9 10 4" xfId="4015" xr:uid="{176FA12E-0ACF-4337-833C-5004053A693F}"/>
    <cellStyle name="Normal 9 10 5" xfId="4016" xr:uid="{FE841BE5-4E4B-494A-BEAA-215A1D8C75F3}"/>
    <cellStyle name="Normal 9 11" xfId="2230" xr:uid="{BFB321D2-BA92-4DD0-BF85-9037AE0751F5}"/>
    <cellStyle name="Normal 9 11 2" xfId="4017" xr:uid="{BD9F95D2-EF1D-447F-A8A0-2015E88C7021}"/>
    <cellStyle name="Normal 9 11 3" xfId="4018" xr:uid="{1D41719A-C6CC-4D50-AED5-8166F9F52FEF}"/>
    <cellStyle name="Normal 9 11 4" xfId="4019" xr:uid="{1108451E-3CCB-42C8-9593-5AF2191C1780}"/>
    <cellStyle name="Normal 9 12" xfId="4020" xr:uid="{15188905-C75A-4A19-A151-AC1B1130C579}"/>
    <cellStyle name="Normal 9 12 2" xfId="4021" xr:uid="{5426104B-39D1-46DE-A778-20D2554BCCCD}"/>
    <cellStyle name="Normal 9 12 3" xfId="4022" xr:uid="{8A8D9AA2-9676-4643-B053-0DFF18DC8E9D}"/>
    <cellStyle name="Normal 9 12 4" xfId="4023" xr:uid="{79AEC3AD-1FCF-4C07-AB82-8BEEF30DA639}"/>
    <cellStyle name="Normal 9 13" xfId="4024" xr:uid="{ED3D7E90-2E73-49B2-B880-AA2C25CD422F}"/>
    <cellStyle name="Normal 9 13 2" xfId="4025" xr:uid="{65B31C4B-728D-4010-AABB-B408633555C9}"/>
    <cellStyle name="Normal 9 14" xfId="4026" xr:uid="{E11AF573-B453-4677-8E73-3612F7D04D69}"/>
    <cellStyle name="Normal 9 15" xfId="4027" xr:uid="{E0288525-C2D4-4E1F-AE43-B4102E3BA61F}"/>
    <cellStyle name="Normal 9 16" xfId="4028" xr:uid="{AAF3F46F-061C-4D53-B638-B956B5BA2949}"/>
    <cellStyle name="Normal 9 2" xfId="165" xr:uid="{552D66B8-77F7-4C55-A577-9F55E1A89518}"/>
    <cellStyle name="Normal 9 2 2" xfId="402" xr:uid="{BF795EBC-9F39-4220-9141-EA97479A283A}"/>
    <cellStyle name="Normal 9 2 2 2" xfId="4672" xr:uid="{B509813D-E51B-4CB9-9267-6503ECFB219D}"/>
    <cellStyle name="Normal 9 2 3" xfId="4561" xr:uid="{35904708-577C-4CCC-8068-7046EAF6E99F}"/>
    <cellStyle name="Normal 9 3" xfId="166" xr:uid="{F43E576F-2EB5-4840-B327-22FDFFCE0E7D}"/>
    <cellStyle name="Normal 9 3 10" xfId="4029" xr:uid="{68815711-3D6D-4D7E-B8A4-08E978369C61}"/>
    <cellStyle name="Normal 9 3 11" xfId="4030" xr:uid="{BAF05A2F-2D73-4212-96BB-AF5D777D2014}"/>
    <cellStyle name="Normal 9 3 2" xfId="167" xr:uid="{C3454AD2-1550-489C-9CED-F5D7E943B548}"/>
    <cellStyle name="Normal 9 3 2 2" xfId="168" xr:uid="{3301CED1-31DB-485E-88FF-46555072EF57}"/>
    <cellStyle name="Normal 9 3 2 2 2" xfId="403" xr:uid="{4445BD26-0AE5-4BA4-9C65-A9B3751426F2}"/>
    <cellStyle name="Normal 9 3 2 2 2 2" xfId="825" xr:uid="{98061913-4816-47DD-856C-B6F92BA53A58}"/>
    <cellStyle name="Normal 9 3 2 2 2 2 2" xfId="826" xr:uid="{30E9DDE3-C62E-4B7A-95DE-0490E7E7A4A4}"/>
    <cellStyle name="Normal 9 3 2 2 2 2 2 2" xfId="2231" xr:uid="{1C927F36-2329-4609-A7D6-6A8CB5D83295}"/>
    <cellStyle name="Normal 9 3 2 2 2 2 2 2 2" xfId="2232" xr:uid="{04AAD4AA-C3DD-4507-AFA6-B89EA6C50597}"/>
    <cellStyle name="Normal 9 3 2 2 2 2 2 3" xfId="2233" xr:uid="{E5CB38AB-BC37-4D2E-92BF-89D19939D6F4}"/>
    <cellStyle name="Normal 9 3 2 2 2 2 3" xfId="2234" xr:uid="{FC543A04-BB1D-4CAC-B54A-3F3CC87F6AD5}"/>
    <cellStyle name="Normal 9 3 2 2 2 2 3 2" xfId="2235" xr:uid="{E350C89F-9540-4DD4-ADDF-ADA0773D4C90}"/>
    <cellStyle name="Normal 9 3 2 2 2 2 4" xfId="2236" xr:uid="{808A067E-1824-4A18-B55C-3EF1771260FA}"/>
    <cellStyle name="Normal 9 3 2 2 2 3" xfId="827" xr:uid="{4ABB28A9-0414-4480-AC54-E91B2C0BE48B}"/>
    <cellStyle name="Normal 9 3 2 2 2 3 2" xfId="2237" xr:uid="{564EA157-8D38-4536-A7C9-BC95D7B0CDB8}"/>
    <cellStyle name="Normal 9 3 2 2 2 3 2 2" xfId="2238" xr:uid="{8B2E8758-290F-4B85-B772-EE17CC234381}"/>
    <cellStyle name="Normal 9 3 2 2 2 3 3" xfId="2239" xr:uid="{E174FF94-EDCF-4DF9-BA2C-DFED8A1C36B7}"/>
    <cellStyle name="Normal 9 3 2 2 2 3 4" xfId="4031" xr:uid="{C476439D-EB8E-4779-A801-5D213745BE0A}"/>
    <cellStyle name="Normal 9 3 2 2 2 4" xfId="2240" xr:uid="{99C84B7B-38F0-498C-8267-7F52B316191B}"/>
    <cellStyle name="Normal 9 3 2 2 2 4 2" xfId="2241" xr:uid="{4F0E06A1-D1A7-420B-85DC-6242ECFC6850}"/>
    <cellStyle name="Normal 9 3 2 2 2 5" xfId="2242" xr:uid="{31CB6036-B3B7-425B-8C50-5F6133131CF1}"/>
    <cellStyle name="Normal 9 3 2 2 2 6" xfId="4032" xr:uid="{06EB545D-96C9-4852-9B2C-1333C422595F}"/>
    <cellStyle name="Normal 9 3 2 2 3" xfId="404" xr:uid="{41C4BCF0-DB13-4B37-B37A-88410E141975}"/>
    <cellStyle name="Normal 9 3 2 2 3 2" xfId="828" xr:uid="{097B2076-D6DB-4B0F-A177-996728A67E4E}"/>
    <cellStyle name="Normal 9 3 2 2 3 2 2" xfId="829" xr:uid="{6373129A-035A-491B-BACB-89E93987F9AC}"/>
    <cellStyle name="Normal 9 3 2 2 3 2 2 2" xfId="2243" xr:uid="{9575733F-6EF7-48EE-9EA3-BBA3C1EA9017}"/>
    <cellStyle name="Normal 9 3 2 2 3 2 2 2 2" xfId="2244" xr:uid="{4A044B27-8785-45F8-8854-47C87B535480}"/>
    <cellStyle name="Normal 9 3 2 2 3 2 2 3" xfId="2245" xr:uid="{55F35449-560A-4379-A867-1A745CDDD29C}"/>
    <cellStyle name="Normal 9 3 2 2 3 2 3" xfId="2246" xr:uid="{FC57F5C3-8892-4478-90ED-686403BC2DA0}"/>
    <cellStyle name="Normal 9 3 2 2 3 2 3 2" xfId="2247" xr:uid="{D8FF4FCA-17B6-4A19-BCBF-1F0760BB8095}"/>
    <cellStyle name="Normal 9 3 2 2 3 2 4" xfId="2248" xr:uid="{F0C756AD-4777-4D32-8E1C-BF3DC27E4DE0}"/>
    <cellStyle name="Normal 9 3 2 2 3 3" xfId="830" xr:uid="{C26EE648-BA37-4E24-B919-381C0427D5D6}"/>
    <cellStyle name="Normal 9 3 2 2 3 3 2" xfId="2249" xr:uid="{771F16B7-9EF2-4C35-AEE5-B8F25D559A79}"/>
    <cellStyle name="Normal 9 3 2 2 3 3 2 2" xfId="2250" xr:uid="{14CF82B4-7D93-4429-BF62-36EBC5400D69}"/>
    <cellStyle name="Normal 9 3 2 2 3 3 3" xfId="2251" xr:uid="{A08AA1C3-2C44-483E-BF9D-D47524AE8066}"/>
    <cellStyle name="Normal 9 3 2 2 3 4" xfId="2252" xr:uid="{A4BD1A57-634D-420F-9038-FD945BED29AC}"/>
    <cellStyle name="Normal 9 3 2 2 3 4 2" xfId="2253" xr:uid="{1686F7D4-91D2-4BDE-8416-F60F91C0B11E}"/>
    <cellStyle name="Normal 9 3 2 2 3 5" xfId="2254" xr:uid="{174A7F6B-EE72-47BA-BF0B-3BCC95EEFDAA}"/>
    <cellStyle name="Normal 9 3 2 2 4" xfId="831" xr:uid="{C9934B2E-426E-449A-B4A1-5990611C12BA}"/>
    <cellStyle name="Normal 9 3 2 2 4 2" xfId="832" xr:uid="{8B81BCC3-F0AB-429B-9EC5-5049B55B1CE9}"/>
    <cellStyle name="Normal 9 3 2 2 4 2 2" xfId="2255" xr:uid="{E365F677-FD5E-4ACA-AB13-50D509455596}"/>
    <cellStyle name="Normal 9 3 2 2 4 2 2 2" xfId="2256" xr:uid="{0A928A5E-7E14-4F53-AC7A-3F03A8A3B92C}"/>
    <cellStyle name="Normal 9 3 2 2 4 2 3" xfId="2257" xr:uid="{FED72BDE-5E3A-441B-A724-412A8616E7CD}"/>
    <cellStyle name="Normal 9 3 2 2 4 3" xfId="2258" xr:uid="{F3BF49DC-BD75-44A1-99DF-1939103F0506}"/>
    <cellStyle name="Normal 9 3 2 2 4 3 2" xfId="2259" xr:uid="{54AE8055-6333-4A62-850A-763793D8D756}"/>
    <cellStyle name="Normal 9 3 2 2 4 4" xfId="2260" xr:uid="{540FFD32-14BB-49C4-92E6-496BB214D41E}"/>
    <cellStyle name="Normal 9 3 2 2 5" xfId="833" xr:uid="{694E04E6-B30A-42EF-B9D5-D59719A1A5E3}"/>
    <cellStyle name="Normal 9 3 2 2 5 2" xfId="2261" xr:uid="{D9DB5F6E-2CEB-478E-BE59-E4B5F8E1B88F}"/>
    <cellStyle name="Normal 9 3 2 2 5 2 2" xfId="2262" xr:uid="{8CE0F18F-F6BE-46B4-8383-2F0A6238D216}"/>
    <cellStyle name="Normal 9 3 2 2 5 3" xfId="2263" xr:uid="{256A70F4-4DE0-4669-B2E6-EFC11E1653F1}"/>
    <cellStyle name="Normal 9 3 2 2 5 4" xfId="4033" xr:uid="{25CA9319-03A4-49A8-9166-3852FD62DCB7}"/>
    <cellStyle name="Normal 9 3 2 2 6" xfId="2264" xr:uid="{DF7482BA-FF7C-4E52-A0E2-5DB91B9BE492}"/>
    <cellStyle name="Normal 9 3 2 2 6 2" xfId="2265" xr:uid="{491F087A-DC92-4B77-BB38-2401337EB176}"/>
    <cellStyle name="Normal 9 3 2 2 7" xfId="2266" xr:uid="{7723679D-78C8-496D-AA66-39C32E605FBA}"/>
    <cellStyle name="Normal 9 3 2 2 8" xfId="4034" xr:uid="{9745460B-5AB5-4BA3-BFC7-348FC7C83E14}"/>
    <cellStyle name="Normal 9 3 2 3" xfId="405" xr:uid="{864C16BD-6D43-4494-AD9D-BF30DB409BAA}"/>
    <cellStyle name="Normal 9 3 2 3 2" xfId="834" xr:uid="{F575765B-32EE-43EB-9C4D-2D079B91FDC6}"/>
    <cellStyle name="Normal 9 3 2 3 2 2" xfId="835" xr:uid="{A56F4A16-94AD-40E2-9ED7-5D971DC56D73}"/>
    <cellStyle name="Normal 9 3 2 3 2 2 2" xfId="2267" xr:uid="{02464541-FCF0-4E8F-B74F-E37D6F0B628F}"/>
    <cellStyle name="Normal 9 3 2 3 2 2 2 2" xfId="2268" xr:uid="{60BEB2B2-B9D4-41D8-A383-1A3BCADABB89}"/>
    <cellStyle name="Normal 9 3 2 3 2 2 3" xfId="2269" xr:uid="{DFB3EF7D-751A-4C2A-9A9A-1762CC76D9AB}"/>
    <cellStyle name="Normal 9 3 2 3 2 3" xfId="2270" xr:uid="{73BD8A94-5F82-4025-B309-BB1EFB8A06E9}"/>
    <cellStyle name="Normal 9 3 2 3 2 3 2" xfId="2271" xr:uid="{D46DABF9-BA72-466D-9170-DC16F159E598}"/>
    <cellStyle name="Normal 9 3 2 3 2 4" xfId="2272" xr:uid="{EB675F78-1325-4B7F-8635-76961193D61A}"/>
    <cellStyle name="Normal 9 3 2 3 3" xfId="836" xr:uid="{38C15E2E-8AD4-4866-BFC8-3C99067AEFB1}"/>
    <cellStyle name="Normal 9 3 2 3 3 2" xfId="2273" xr:uid="{2BD9A6D1-7207-4DDA-B9A1-D290D4E9F364}"/>
    <cellStyle name="Normal 9 3 2 3 3 2 2" xfId="2274" xr:uid="{E156349A-B2C2-47AE-9ADB-B00E28BAEDE8}"/>
    <cellStyle name="Normal 9 3 2 3 3 3" xfId="2275" xr:uid="{C8006FA2-397E-45EA-B7AF-0E908A0116D2}"/>
    <cellStyle name="Normal 9 3 2 3 3 4" xfId="4035" xr:uid="{609488CC-EC4C-4D0A-A7C3-549E0DB3AD9B}"/>
    <cellStyle name="Normal 9 3 2 3 4" xfId="2276" xr:uid="{25C7F5B6-0873-4764-A61C-69A91D519AFD}"/>
    <cellStyle name="Normal 9 3 2 3 4 2" xfId="2277" xr:uid="{D0CB517D-1085-4E6F-92BD-968FF6C5D3F1}"/>
    <cellStyle name="Normal 9 3 2 3 5" xfId="2278" xr:uid="{1CA02388-1470-4D98-B7B3-595AF89FEBAB}"/>
    <cellStyle name="Normal 9 3 2 3 6" xfId="4036" xr:uid="{CFF21949-EAEF-45D6-8A1C-4A72F69EFA12}"/>
    <cellStyle name="Normal 9 3 2 4" xfId="406" xr:uid="{0DF38C5E-166D-4744-B53D-3BF78FD03128}"/>
    <cellStyle name="Normal 9 3 2 4 2" xfId="837" xr:uid="{9FEE2ECE-8CD6-4906-B412-7CD3A3EAC6D3}"/>
    <cellStyle name="Normal 9 3 2 4 2 2" xfId="838" xr:uid="{09BD81A8-BF2A-4001-BD1C-5B4F4FFB7DD2}"/>
    <cellStyle name="Normal 9 3 2 4 2 2 2" xfId="2279" xr:uid="{C2BBD0EC-1FB7-4B2B-9DE7-232C5AB0E594}"/>
    <cellStyle name="Normal 9 3 2 4 2 2 2 2" xfId="2280" xr:uid="{33473C17-48A4-498A-92F0-915B5FDBE56A}"/>
    <cellStyle name="Normal 9 3 2 4 2 2 3" xfId="2281" xr:uid="{466D6244-DA69-4986-9AB1-E8359DF320E8}"/>
    <cellStyle name="Normal 9 3 2 4 2 3" xfId="2282" xr:uid="{97E51387-6CC2-4906-B06F-1EA8E6268FC8}"/>
    <cellStyle name="Normal 9 3 2 4 2 3 2" xfId="2283" xr:uid="{5B40B8D0-7B61-4399-9D81-7815501F1D46}"/>
    <cellStyle name="Normal 9 3 2 4 2 4" xfId="2284" xr:uid="{CA249954-5C85-4132-B2EA-CC13B670BB61}"/>
    <cellStyle name="Normal 9 3 2 4 3" xfId="839" xr:uid="{96E38E09-0FF4-401A-83E5-94C80D4A6201}"/>
    <cellStyle name="Normal 9 3 2 4 3 2" xfId="2285" xr:uid="{F10CA353-5031-459C-8A07-3BE82A2A533C}"/>
    <cellStyle name="Normal 9 3 2 4 3 2 2" xfId="2286" xr:uid="{14C110DB-CAE2-4A52-9544-A1FD9FC89977}"/>
    <cellStyle name="Normal 9 3 2 4 3 3" xfId="2287" xr:uid="{6E859878-5862-4F09-8252-8EE962AA21BD}"/>
    <cellStyle name="Normal 9 3 2 4 4" xfId="2288" xr:uid="{1C126E0B-8DA2-4B57-A5EE-A3012A2A326E}"/>
    <cellStyle name="Normal 9 3 2 4 4 2" xfId="2289" xr:uid="{7623D70E-4E56-4A9E-9527-C3290ED9381F}"/>
    <cellStyle name="Normal 9 3 2 4 5" xfId="2290" xr:uid="{B6AB2CFD-C4F3-4154-908E-75F301945547}"/>
    <cellStyle name="Normal 9 3 2 5" xfId="407" xr:uid="{F048C3FB-C00E-4114-8FA8-3DC5D9803E84}"/>
    <cellStyle name="Normal 9 3 2 5 2" xfId="840" xr:uid="{1DC14419-082F-4C3E-BC08-45B819A7B769}"/>
    <cellStyle name="Normal 9 3 2 5 2 2" xfId="2291" xr:uid="{ABB49810-CAA3-4AF4-98C4-DFB40D245C8F}"/>
    <cellStyle name="Normal 9 3 2 5 2 2 2" xfId="2292" xr:uid="{70334756-769D-45C3-B801-CC3E94C76F1E}"/>
    <cellStyle name="Normal 9 3 2 5 2 3" xfId="2293" xr:uid="{E2EE3297-721B-4A74-9418-A40A3C221C44}"/>
    <cellStyle name="Normal 9 3 2 5 3" xfId="2294" xr:uid="{0211501B-6551-41D5-A312-0588853A66AD}"/>
    <cellStyle name="Normal 9 3 2 5 3 2" xfId="2295" xr:uid="{5823AF33-AE81-4F36-A17A-0F0CD140A33E}"/>
    <cellStyle name="Normal 9 3 2 5 4" xfId="2296" xr:uid="{78EF1959-0316-4F9F-8267-571F1D14B1E7}"/>
    <cellStyle name="Normal 9 3 2 6" xfId="841" xr:uid="{3D992075-54CF-4430-B8F7-0FB8908DE8B4}"/>
    <cellStyle name="Normal 9 3 2 6 2" xfId="2297" xr:uid="{3AEA49D3-7109-4618-995F-D465E0BC2299}"/>
    <cellStyle name="Normal 9 3 2 6 2 2" xfId="2298" xr:uid="{ADD054EC-551A-4364-A22A-1032FD1C66D4}"/>
    <cellStyle name="Normal 9 3 2 6 3" xfId="2299" xr:uid="{8BCC5314-81E0-406E-9DAE-7FA27E2953F9}"/>
    <cellStyle name="Normal 9 3 2 6 4" xfId="4037" xr:uid="{571C8C7F-BE4A-4B1D-BA33-C2EF94CD9BB9}"/>
    <cellStyle name="Normal 9 3 2 7" xfId="2300" xr:uid="{3BFDD4E8-A845-4EB4-ACF5-30A025598F9D}"/>
    <cellStyle name="Normal 9 3 2 7 2" xfId="2301" xr:uid="{C1ED8B62-700E-4E3A-8D3C-F78634B1BBB3}"/>
    <cellStyle name="Normal 9 3 2 8" xfId="2302" xr:uid="{EB72E3B0-C266-4652-803C-1651AC9C5AB0}"/>
    <cellStyle name="Normal 9 3 2 9" xfId="4038" xr:uid="{DCDF958D-39ED-4BF4-88A4-8E9EF7FC733B}"/>
    <cellStyle name="Normal 9 3 3" xfId="169" xr:uid="{DAEF53E5-F5DB-443B-BC42-BF0549B53102}"/>
    <cellStyle name="Normal 9 3 3 2" xfId="170" xr:uid="{ADB8286F-1915-47D8-9BD6-9AED99E41749}"/>
    <cellStyle name="Normal 9 3 3 2 2" xfId="842" xr:uid="{4D249310-D1EF-40B2-AF8B-635FCD1A9F37}"/>
    <cellStyle name="Normal 9 3 3 2 2 2" xfId="843" xr:uid="{AECFEB24-ACA4-4B38-9665-0ADC161D7CC7}"/>
    <cellStyle name="Normal 9 3 3 2 2 2 2" xfId="2303" xr:uid="{CC5AB465-26A7-47CA-841D-A6DCD8FE94CC}"/>
    <cellStyle name="Normal 9 3 3 2 2 2 2 2" xfId="2304" xr:uid="{AD15D773-FCE5-4F74-B8C0-AFD47ADC6B4A}"/>
    <cellStyle name="Normal 9 3 3 2 2 2 3" xfId="2305" xr:uid="{DB59E366-8572-41FF-9F85-DC27766B40BF}"/>
    <cellStyle name="Normal 9 3 3 2 2 3" xfId="2306" xr:uid="{7AF8F849-303D-453F-A728-3A677DE30C2B}"/>
    <cellStyle name="Normal 9 3 3 2 2 3 2" xfId="2307" xr:uid="{E7C45DF9-939E-4366-80E2-19E90F95C6BB}"/>
    <cellStyle name="Normal 9 3 3 2 2 4" xfId="2308" xr:uid="{D215D322-4E88-4C24-B8D1-38134DA531FA}"/>
    <cellStyle name="Normal 9 3 3 2 3" xfId="844" xr:uid="{88E5AEAF-7A65-4690-AA16-0F08625229FF}"/>
    <cellStyle name="Normal 9 3 3 2 3 2" xfId="2309" xr:uid="{4CBED017-75F6-49BD-9E25-6682AB367FCA}"/>
    <cellStyle name="Normal 9 3 3 2 3 2 2" xfId="2310" xr:uid="{CBD81FA8-74B9-4117-A5F0-6FF28814C69F}"/>
    <cellStyle name="Normal 9 3 3 2 3 3" xfId="2311" xr:uid="{78F309EB-32AA-47A6-ABB6-959539495AE4}"/>
    <cellStyle name="Normal 9 3 3 2 3 4" xfId="4039" xr:uid="{E012509D-E61F-4C37-A053-FDF5A62CAE77}"/>
    <cellStyle name="Normal 9 3 3 2 4" xfId="2312" xr:uid="{77F61918-FE54-4020-BCF0-E023A7E3CB9D}"/>
    <cellStyle name="Normal 9 3 3 2 4 2" xfId="2313" xr:uid="{8FB1E78E-7C35-4C80-9E84-10A804D0C6A8}"/>
    <cellStyle name="Normal 9 3 3 2 5" xfId="2314" xr:uid="{7324CA4A-8394-43BB-A1A6-CD3BADCF4B3B}"/>
    <cellStyle name="Normal 9 3 3 2 6" xfId="4040" xr:uid="{F539CF4D-FA69-4ECD-8C9B-C06D7ADFB8BA}"/>
    <cellStyle name="Normal 9 3 3 3" xfId="408" xr:uid="{612E3388-101B-4A38-958F-FAFDE490C8B4}"/>
    <cellStyle name="Normal 9 3 3 3 2" xfId="845" xr:uid="{50CCD761-FA37-4339-85C4-A81AE4A71D91}"/>
    <cellStyle name="Normal 9 3 3 3 2 2" xfId="846" xr:uid="{AEAFDB83-AA27-4898-AFB3-BB7E14C782FD}"/>
    <cellStyle name="Normal 9 3 3 3 2 2 2" xfId="2315" xr:uid="{1D421EF1-82FE-4CAF-99FF-7418D564FCAA}"/>
    <cellStyle name="Normal 9 3 3 3 2 2 2 2" xfId="2316" xr:uid="{F8FA2884-F51A-4928-9609-0387819265C4}"/>
    <cellStyle name="Normal 9 3 3 3 2 2 2 2 2" xfId="4765" xr:uid="{08B2DBFB-B54B-4318-BCA3-73D6F41322D8}"/>
    <cellStyle name="Normal 9 3 3 3 2 2 3" xfId="2317" xr:uid="{F0C77427-1EA6-4B55-97CA-D9EA4C1607FA}"/>
    <cellStyle name="Normal 9 3 3 3 2 2 3 2" xfId="4766" xr:uid="{3389902B-EFFF-46DD-A3F6-F9F190CFBEFD}"/>
    <cellStyle name="Normal 9 3 3 3 2 3" xfId="2318" xr:uid="{3EE83FFA-37C7-4F0C-BF9D-C24C678C50D0}"/>
    <cellStyle name="Normal 9 3 3 3 2 3 2" xfId="2319" xr:uid="{4D8F63D1-35B9-4C7B-A69E-E9971485D121}"/>
    <cellStyle name="Normal 9 3 3 3 2 3 2 2" xfId="4768" xr:uid="{21DA482B-37C3-46D9-AD64-E5649C671FFE}"/>
    <cellStyle name="Normal 9 3 3 3 2 3 3" xfId="4767" xr:uid="{668C4EE7-D42A-462F-90AD-7C1EBB52A2A4}"/>
    <cellStyle name="Normal 9 3 3 3 2 4" xfId="2320" xr:uid="{3CC50968-4717-4C70-87D2-23E5568AC27A}"/>
    <cellStyle name="Normal 9 3 3 3 2 4 2" xfId="4769" xr:uid="{93F26AE2-B8F6-4D7B-8C89-091ED5E69558}"/>
    <cellStyle name="Normal 9 3 3 3 3" xfId="847" xr:uid="{97EEC087-87A4-4401-9843-C479FE5A6ECE}"/>
    <cellStyle name="Normal 9 3 3 3 3 2" xfId="2321" xr:uid="{EAD3DF86-54BB-4F01-830E-1DF3CA3A8058}"/>
    <cellStyle name="Normal 9 3 3 3 3 2 2" xfId="2322" xr:uid="{384E4657-37AC-4B21-B68C-848AD7C2BDA3}"/>
    <cellStyle name="Normal 9 3 3 3 3 2 2 2" xfId="4772" xr:uid="{449709D1-F404-4903-804C-1E4D664ED671}"/>
    <cellStyle name="Normal 9 3 3 3 3 2 3" xfId="4771" xr:uid="{5F6054FF-461B-4E70-A554-551F0B1A1F7E}"/>
    <cellStyle name="Normal 9 3 3 3 3 3" xfId="2323" xr:uid="{7DFEF58E-A6CB-4BB0-91A4-E75B791301DC}"/>
    <cellStyle name="Normal 9 3 3 3 3 3 2" xfId="4773" xr:uid="{8991244D-7A44-4A95-8D6A-DC65BC23AD78}"/>
    <cellStyle name="Normal 9 3 3 3 3 4" xfId="4770" xr:uid="{E0A7F6C6-BF6A-4C38-8B13-6A464262608D}"/>
    <cellStyle name="Normal 9 3 3 3 4" xfId="2324" xr:uid="{BFC3828D-ED5D-4DE6-8008-3E133DD3FE5A}"/>
    <cellStyle name="Normal 9 3 3 3 4 2" xfId="2325" xr:uid="{2349F0A6-CDB2-4069-AFD7-A17EC0242822}"/>
    <cellStyle name="Normal 9 3 3 3 4 2 2" xfId="4775" xr:uid="{4CC2ABCE-D944-4E3E-998E-ECEB1AD9BC82}"/>
    <cellStyle name="Normal 9 3 3 3 4 3" xfId="4774" xr:uid="{375F9394-E92C-4B1D-8D4A-4D742859223B}"/>
    <cellStyle name="Normal 9 3 3 3 5" xfId="2326" xr:uid="{30C3372C-A909-439A-9AD5-6890245BEF18}"/>
    <cellStyle name="Normal 9 3 3 3 5 2" xfId="4776" xr:uid="{FD3EEB95-BDFA-4F46-A132-3BB3561BA261}"/>
    <cellStyle name="Normal 9 3 3 4" xfId="409" xr:uid="{448A3170-9BA3-470F-9A51-570CAFC37872}"/>
    <cellStyle name="Normal 9 3 3 4 2" xfId="848" xr:uid="{C1641E19-7CFF-4357-869A-617632CD6E25}"/>
    <cellStyle name="Normal 9 3 3 4 2 2" xfId="2327" xr:uid="{5DD48742-D904-4A59-8859-64B7E54A7073}"/>
    <cellStyle name="Normal 9 3 3 4 2 2 2" xfId="2328" xr:uid="{037771B8-9ECC-40D3-8CDF-8608E13C51A2}"/>
    <cellStyle name="Normal 9 3 3 4 2 2 2 2" xfId="4780" xr:uid="{2D39C2CC-2554-4FA9-AC39-136B4260D866}"/>
    <cellStyle name="Normal 9 3 3 4 2 2 3" xfId="4779" xr:uid="{0D1C9781-5591-4B68-8460-0EA57D5065B0}"/>
    <cellStyle name="Normal 9 3 3 4 2 3" xfId="2329" xr:uid="{3CFBC8DA-CC0C-462C-AA2E-5F44C6260969}"/>
    <cellStyle name="Normal 9 3 3 4 2 3 2" xfId="4781" xr:uid="{A0BAFFBA-A5A9-47A4-B4AD-0A37E8AF3700}"/>
    <cellStyle name="Normal 9 3 3 4 2 4" xfId="4778" xr:uid="{15957E9D-E361-4CE9-9181-18BCA8FD8011}"/>
    <cellStyle name="Normal 9 3 3 4 3" xfId="2330" xr:uid="{0B8589E4-D6AD-47AD-92F7-E30D5DF2D69F}"/>
    <cellStyle name="Normal 9 3 3 4 3 2" xfId="2331" xr:uid="{55F44D9E-EDA0-451C-A0EE-487D79018167}"/>
    <cellStyle name="Normal 9 3 3 4 3 2 2" xfId="4783" xr:uid="{E52526CC-7E71-4BE1-B6C7-77156B12443F}"/>
    <cellStyle name="Normal 9 3 3 4 3 3" xfId="4782" xr:uid="{7AA0996A-509C-469E-9CC7-D04C67A8C9F3}"/>
    <cellStyle name="Normal 9 3 3 4 4" xfId="2332" xr:uid="{976C6716-F181-47C2-8F7E-ACFFC0DD323F}"/>
    <cellStyle name="Normal 9 3 3 4 4 2" xfId="4784" xr:uid="{1280C732-2272-4DEB-8FD3-35AF2DEFBC2F}"/>
    <cellStyle name="Normal 9 3 3 4 5" xfId="4777" xr:uid="{F60270B4-3032-4904-AB23-FAEDBCC3E391}"/>
    <cellStyle name="Normal 9 3 3 5" xfId="849" xr:uid="{D59B68C6-755E-4468-8CA9-5F28E154256B}"/>
    <cellStyle name="Normal 9 3 3 5 2" xfId="2333" xr:uid="{BD1CDFE9-5A01-49AC-9E64-014EA57C56FD}"/>
    <cellStyle name="Normal 9 3 3 5 2 2" xfId="2334" xr:uid="{F6EDB628-8138-4170-A86D-D30ADC60E193}"/>
    <cellStyle name="Normal 9 3 3 5 2 2 2" xfId="4787" xr:uid="{7D0E9194-ED64-4DFF-87F8-DA3A3AF44471}"/>
    <cellStyle name="Normal 9 3 3 5 2 3" xfId="4786" xr:uid="{CE5C60E6-FE55-4FFC-A896-A03257044D92}"/>
    <cellStyle name="Normal 9 3 3 5 3" xfId="2335" xr:uid="{964BE7A3-F78E-4694-A082-8C78F1197AA5}"/>
    <cellStyle name="Normal 9 3 3 5 3 2" xfId="4788" xr:uid="{AAF547F3-3D85-4A39-B790-2B2BE30BDF4E}"/>
    <cellStyle name="Normal 9 3 3 5 4" xfId="4041" xr:uid="{4BBB6816-2583-48CF-9996-19BF5096C0C2}"/>
    <cellStyle name="Normal 9 3 3 5 4 2" xfId="4789" xr:uid="{074E9F62-044D-4B20-A61E-18E7B785C3F1}"/>
    <cellStyle name="Normal 9 3 3 5 5" xfId="4785" xr:uid="{ED0971FC-1793-4A85-9293-B8735E4A64FB}"/>
    <cellStyle name="Normal 9 3 3 6" xfId="2336" xr:uid="{9CDCD1E1-A6F7-4CAE-817B-803A935E313A}"/>
    <cellStyle name="Normal 9 3 3 6 2" xfId="2337" xr:uid="{8E43AC4A-A7CB-46C2-8F03-8C15C33E2C5E}"/>
    <cellStyle name="Normal 9 3 3 6 2 2" xfId="4791" xr:uid="{6D723E19-072C-47B6-BB8C-B05216D99717}"/>
    <cellStyle name="Normal 9 3 3 6 3" xfId="4790" xr:uid="{0F3A83C8-C818-467A-A292-A204C0F28606}"/>
    <cellStyle name="Normal 9 3 3 7" xfId="2338" xr:uid="{9445AF25-05D9-4BE5-A96E-71085C2D6D3E}"/>
    <cellStyle name="Normal 9 3 3 7 2" xfId="4792" xr:uid="{9B3E7D3E-89C4-4318-BCF1-FEDD4D856C0A}"/>
    <cellStyle name="Normal 9 3 3 8" xfId="4042" xr:uid="{FF2A116C-1074-477A-9159-F1F2768B6DB2}"/>
    <cellStyle name="Normal 9 3 3 8 2" xfId="4793" xr:uid="{9F2A186A-729C-4A39-BB16-F63F7037D146}"/>
    <cellStyle name="Normal 9 3 4" xfId="171" xr:uid="{D3011C35-93B7-4E95-96C7-4283B63B9EFE}"/>
    <cellStyle name="Normal 9 3 4 2" xfId="450" xr:uid="{57E8F902-E98E-4414-9D23-3BF8FF2F5E34}"/>
    <cellStyle name="Normal 9 3 4 2 2" xfId="850" xr:uid="{534BBA92-2430-46C3-A399-F113F87D6144}"/>
    <cellStyle name="Normal 9 3 4 2 2 2" xfId="2339" xr:uid="{08E63AA9-7E25-44B3-B288-F0A7EC33FE9B}"/>
    <cellStyle name="Normal 9 3 4 2 2 2 2" xfId="2340" xr:uid="{0AEB008F-9792-4B8E-BA39-FBF2B06A471F}"/>
    <cellStyle name="Normal 9 3 4 2 2 2 2 2" xfId="4798" xr:uid="{2D447FFE-D6DC-42D3-83E5-AA972A241414}"/>
    <cellStyle name="Normal 9 3 4 2 2 2 3" xfId="4797" xr:uid="{15A05A91-B940-46AE-9908-E3ECB67E6E45}"/>
    <cellStyle name="Normal 9 3 4 2 2 3" xfId="2341" xr:uid="{F736E721-FEB2-4619-B96C-2741D400689D}"/>
    <cellStyle name="Normal 9 3 4 2 2 3 2" xfId="4799" xr:uid="{30BE4905-2F76-47B0-8B4D-0C70C1D78368}"/>
    <cellStyle name="Normal 9 3 4 2 2 4" xfId="4043" xr:uid="{0F2B407C-6AC6-46BB-827A-C3908C469313}"/>
    <cellStyle name="Normal 9 3 4 2 2 4 2" xfId="4800" xr:uid="{1F82C661-7FAB-45A4-8464-33180E292A67}"/>
    <cellStyle name="Normal 9 3 4 2 2 5" xfId="4796" xr:uid="{B7D4ACB9-75D2-4624-B12E-688EAF684276}"/>
    <cellStyle name="Normal 9 3 4 2 3" xfId="2342" xr:uid="{78B12A74-2876-457D-915D-B5C68F2BBBD3}"/>
    <cellStyle name="Normal 9 3 4 2 3 2" xfId="2343" xr:uid="{553035C6-19C5-4E87-8C71-91BCEF66AEA0}"/>
    <cellStyle name="Normal 9 3 4 2 3 2 2" xfId="4802" xr:uid="{70AFAD88-0C9D-422F-B4B5-56A1CCDB4E38}"/>
    <cellStyle name="Normal 9 3 4 2 3 3" xfId="4801" xr:uid="{202496BD-7CF0-4721-80F0-DC5E892A1832}"/>
    <cellStyle name="Normal 9 3 4 2 4" xfId="2344" xr:uid="{0D2FCD75-9EBE-4F4D-8111-F3B85C708E2B}"/>
    <cellStyle name="Normal 9 3 4 2 4 2" xfId="4803" xr:uid="{A17414AF-E489-4B09-A780-267BEB3FFDAC}"/>
    <cellStyle name="Normal 9 3 4 2 5" xfId="4044" xr:uid="{EED95314-FA58-4CC4-825D-190B7928C22E}"/>
    <cellStyle name="Normal 9 3 4 2 5 2" xfId="4804" xr:uid="{2B78BBEF-923A-448E-87DD-D7FA810D1A54}"/>
    <cellStyle name="Normal 9 3 4 2 6" xfId="4795" xr:uid="{DB2FD54A-0F00-4D77-9E3F-7A5C89B227D0}"/>
    <cellStyle name="Normal 9 3 4 3" xfId="851" xr:uid="{7C72CF38-143C-4EB3-9979-25456BFAE377}"/>
    <cellStyle name="Normal 9 3 4 3 2" xfId="2345" xr:uid="{4AB55B3C-554C-4BA1-B622-30E5FD333CA2}"/>
    <cellStyle name="Normal 9 3 4 3 2 2" xfId="2346" xr:uid="{3043F5BF-219D-4925-81F3-B4D72D70CC37}"/>
    <cellStyle name="Normal 9 3 4 3 2 2 2" xfId="4807" xr:uid="{43F3BE4C-C7F7-4D43-BDBB-E6236C106329}"/>
    <cellStyle name="Normal 9 3 4 3 2 3" xfId="4806" xr:uid="{652E9E5E-E706-4311-A7DD-14A408EF1A7F}"/>
    <cellStyle name="Normal 9 3 4 3 3" xfId="2347" xr:uid="{8488DA06-832F-4DE4-8E21-A8ED64D59405}"/>
    <cellStyle name="Normal 9 3 4 3 3 2" xfId="4808" xr:uid="{874B94AD-306C-443D-908F-95E43E94F880}"/>
    <cellStyle name="Normal 9 3 4 3 4" xfId="4045" xr:uid="{4F40ABCE-E2BB-433D-91C5-7B9A59C021F9}"/>
    <cellStyle name="Normal 9 3 4 3 4 2" xfId="4809" xr:uid="{185F9FCA-DBC2-4782-8FF0-DF6E600FE2AC}"/>
    <cellStyle name="Normal 9 3 4 3 5" xfId="4805" xr:uid="{C1A82000-D77C-4806-9FC6-12DA6BF3C2DC}"/>
    <cellStyle name="Normal 9 3 4 4" xfId="2348" xr:uid="{A8314738-22D9-471F-81CF-268F9315520E}"/>
    <cellStyle name="Normal 9 3 4 4 2" xfId="2349" xr:uid="{E5ADA1E4-6C61-4A12-B033-1A84CF81C129}"/>
    <cellStyle name="Normal 9 3 4 4 2 2" xfId="4811" xr:uid="{22A0339E-7A92-4F79-92FF-3BB063AE72C6}"/>
    <cellStyle name="Normal 9 3 4 4 3" xfId="4046" xr:uid="{1DDB10E0-8919-4B1B-84A4-3312383DC500}"/>
    <cellStyle name="Normal 9 3 4 4 3 2" xfId="4812" xr:uid="{01AE8B26-C681-4D56-B052-47136544B263}"/>
    <cellStyle name="Normal 9 3 4 4 4" xfId="4047" xr:uid="{D5B3A9CE-C760-4BDF-8DCE-B840D805911A}"/>
    <cellStyle name="Normal 9 3 4 4 4 2" xfId="4813" xr:uid="{B477D405-55B5-4586-B4E6-AEBC49F217B7}"/>
    <cellStyle name="Normal 9 3 4 4 5" xfId="4810" xr:uid="{B17BF824-EFD6-482B-B7E8-7713DE7A1E74}"/>
    <cellStyle name="Normal 9 3 4 5" xfId="2350" xr:uid="{D0A81C16-3B27-432F-AF21-19CA56F7EF54}"/>
    <cellStyle name="Normal 9 3 4 5 2" xfId="4814" xr:uid="{0746B51F-7165-44D6-8EFC-0E87BA6A7755}"/>
    <cellStyle name="Normal 9 3 4 6" xfId="4048" xr:uid="{1E219124-5FC3-4AAA-987A-6B1B936A8446}"/>
    <cellStyle name="Normal 9 3 4 6 2" xfId="4815" xr:uid="{E4777161-28AB-49E8-BF5A-709FF1EDF52A}"/>
    <cellStyle name="Normal 9 3 4 7" xfId="4049" xr:uid="{D4C9762C-591B-4C52-BA04-83448BC333BD}"/>
    <cellStyle name="Normal 9 3 4 7 2" xfId="4816" xr:uid="{83DD3916-44E4-41FE-B4EC-B896FBED473A}"/>
    <cellStyle name="Normal 9 3 4 8" xfId="4794" xr:uid="{3B86DEBF-56D3-47CC-92C1-34BECF9F0825}"/>
    <cellStyle name="Normal 9 3 5" xfId="410" xr:uid="{C63E05CF-243C-402C-BA9B-ADB81015B425}"/>
    <cellStyle name="Normal 9 3 5 2" xfId="852" xr:uid="{737474ED-ADEC-4CE4-95AC-ACAAD920E9B6}"/>
    <cellStyle name="Normal 9 3 5 2 2" xfId="853" xr:uid="{394F07CC-5301-416F-A7C0-CE3877CAB287}"/>
    <cellStyle name="Normal 9 3 5 2 2 2" xfId="2351" xr:uid="{CAFB1AB9-BD13-4C1A-8925-6363895124A4}"/>
    <cellStyle name="Normal 9 3 5 2 2 2 2" xfId="2352" xr:uid="{4101E4F1-C989-484F-ACC8-AE881BF7344F}"/>
    <cellStyle name="Normal 9 3 5 2 2 2 2 2" xfId="4821" xr:uid="{DEC90DF2-4C43-4D6C-AA4D-EDB0F4FD953C}"/>
    <cellStyle name="Normal 9 3 5 2 2 2 3" xfId="4820" xr:uid="{B568E3C0-DA7A-4378-B41C-1FE0F21DA9B4}"/>
    <cellStyle name="Normal 9 3 5 2 2 3" xfId="2353" xr:uid="{F626CD1E-BBC2-49AA-B513-3413B322B677}"/>
    <cellStyle name="Normal 9 3 5 2 2 3 2" xfId="4822" xr:uid="{DF11BC69-8191-4FC2-AADA-76FB8C8C2226}"/>
    <cellStyle name="Normal 9 3 5 2 2 4" xfId="4819" xr:uid="{74588542-6D6D-4BA7-87E2-ECE6031DB80D}"/>
    <cellStyle name="Normal 9 3 5 2 3" xfId="2354" xr:uid="{DF07A2C9-714B-4C38-9C09-0A79BCA9DF6A}"/>
    <cellStyle name="Normal 9 3 5 2 3 2" xfId="2355" xr:uid="{AD4E095B-40B0-4B9F-A395-2A2AD8AFBD8A}"/>
    <cellStyle name="Normal 9 3 5 2 3 2 2" xfId="4824" xr:uid="{8F2F7F96-D4C5-4212-858D-2C449E0B9FB5}"/>
    <cellStyle name="Normal 9 3 5 2 3 3" xfId="4823" xr:uid="{11D2CA5E-053F-448F-8AAB-BE503C4EDAA5}"/>
    <cellStyle name="Normal 9 3 5 2 4" xfId="2356" xr:uid="{F4E25BC5-9226-4142-B531-FFA72DC07B75}"/>
    <cellStyle name="Normal 9 3 5 2 4 2" xfId="4825" xr:uid="{AE6A04E1-46F2-497A-AA44-FEE2EF221C8A}"/>
    <cellStyle name="Normal 9 3 5 2 5" xfId="4818" xr:uid="{D2BC3891-EA61-49C1-A56D-E2B315684362}"/>
    <cellStyle name="Normal 9 3 5 3" xfId="854" xr:uid="{0DE4118F-9470-4698-ACFD-140B0255E398}"/>
    <cellStyle name="Normal 9 3 5 3 2" xfId="2357" xr:uid="{06F8889C-A0B2-41FF-8752-EC113A39A0A5}"/>
    <cellStyle name="Normal 9 3 5 3 2 2" xfId="2358" xr:uid="{381459F9-17EE-4BD6-8275-5F2A659E547F}"/>
    <cellStyle name="Normal 9 3 5 3 2 2 2" xfId="4828" xr:uid="{3E9478D6-767B-491D-BEA1-3033A97E207E}"/>
    <cellStyle name="Normal 9 3 5 3 2 3" xfId="4827" xr:uid="{F3EA136C-ECB2-4DA1-96D1-CB34A7E8F2A6}"/>
    <cellStyle name="Normal 9 3 5 3 3" xfId="2359" xr:uid="{F2A6DEB8-2DA1-4BF5-858A-20FE4B58AAE6}"/>
    <cellStyle name="Normal 9 3 5 3 3 2" xfId="4829" xr:uid="{37583CCF-EB51-4B2D-82E8-07A751EEC5E5}"/>
    <cellStyle name="Normal 9 3 5 3 4" xfId="4050" xr:uid="{74200796-CF06-45DA-8DC4-FCD71633A06A}"/>
    <cellStyle name="Normal 9 3 5 3 4 2" xfId="4830" xr:uid="{3447BF2D-F788-4D49-9BCB-17827C400DC8}"/>
    <cellStyle name="Normal 9 3 5 3 5" xfId="4826" xr:uid="{B1E9A0B0-4424-47CA-8766-C17F5400A719}"/>
    <cellStyle name="Normal 9 3 5 4" xfId="2360" xr:uid="{A342357D-1F88-4EE2-B551-BC62FB64DBC8}"/>
    <cellStyle name="Normal 9 3 5 4 2" xfId="2361" xr:uid="{93B74E8B-E7FA-477F-BED6-BDA0C9617785}"/>
    <cellStyle name="Normal 9 3 5 4 2 2" xfId="4832" xr:uid="{F365D01B-B618-48D3-A12F-4CE19AD78D3C}"/>
    <cellStyle name="Normal 9 3 5 4 3" xfId="4831" xr:uid="{C0D32E1C-132F-4A76-A9BC-DA248FA6BA6B}"/>
    <cellStyle name="Normal 9 3 5 5" xfId="2362" xr:uid="{CF2B3526-4AC9-46C7-A8E8-ED29B0AC8757}"/>
    <cellStyle name="Normal 9 3 5 5 2" xfId="4833" xr:uid="{604F40F2-C569-419D-B03D-980CF8643D5A}"/>
    <cellStyle name="Normal 9 3 5 6" xfId="4051" xr:uid="{B7FF78DC-F7C5-438D-9A74-6A893408EEFB}"/>
    <cellStyle name="Normal 9 3 5 6 2" xfId="4834" xr:uid="{775E298F-D650-4917-BC81-7F30E1391B88}"/>
    <cellStyle name="Normal 9 3 5 7" xfId="4817" xr:uid="{EEECCF59-3957-4C43-ADE1-73D63A7C33CA}"/>
    <cellStyle name="Normal 9 3 6" xfId="411" xr:uid="{7D8D7813-DBE7-4A4B-8B85-25E1353B8C09}"/>
    <cellStyle name="Normal 9 3 6 2" xfId="855" xr:uid="{0AF5BFF3-A74F-487D-804A-7C2C8685A4DD}"/>
    <cellStyle name="Normal 9 3 6 2 2" xfId="2363" xr:uid="{7DB99775-C586-4B18-BD3A-E76148CC52A8}"/>
    <cellStyle name="Normal 9 3 6 2 2 2" xfId="2364" xr:uid="{C7A1DDAB-9B15-4C95-9BCE-376B689385EC}"/>
    <cellStyle name="Normal 9 3 6 2 2 2 2" xfId="4838" xr:uid="{58D1CF60-7A94-422D-A2EA-5FB412C9AE0F}"/>
    <cellStyle name="Normal 9 3 6 2 2 3" xfId="4837" xr:uid="{3960064A-A2DD-4814-B639-E5B19CB642A0}"/>
    <cellStyle name="Normal 9 3 6 2 3" xfId="2365" xr:uid="{0BCECBC6-5730-4E01-9275-9AC48D12618E}"/>
    <cellStyle name="Normal 9 3 6 2 3 2" xfId="4839" xr:uid="{7345D874-2DDF-41A3-8869-87ED54A6074D}"/>
    <cellStyle name="Normal 9 3 6 2 4" xfId="4052" xr:uid="{15B7EE81-27E0-478C-8B86-538EB1620F2B}"/>
    <cellStyle name="Normal 9 3 6 2 4 2" xfId="4840" xr:uid="{F1682BE4-B76E-4923-B9FD-55792A1A6621}"/>
    <cellStyle name="Normal 9 3 6 2 5" xfId="4836" xr:uid="{13FCA77E-77BE-49BD-9E40-F7CBAF75F1E8}"/>
    <cellStyle name="Normal 9 3 6 3" xfId="2366" xr:uid="{D5090CDA-50AC-4EAE-8BBF-662F4DFA6550}"/>
    <cellStyle name="Normal 9 3 6 3 2" xfId="2367" xr:uid="{0A8BF72C-B55C-4FEE-8593-B51036AE58D5}"/>
    <cellStyle name="Normal 9 3 6 3 2 2" xfId="4842" xr:uid="{DF630ADB-6967-4298-85E1-E4ECFBA8573F}"/>
    <cellStyle name="Normal 9 3 6 3 3" xfId="4841" xr:uid="{8F1E72A8-7853-4532-A479-AF2381B44B96}"/>
    <cellStyle name="Normal 9 3 6 4" xfId="2368" xr:uid="{EB2BAC7D-63B1-4F87-90B0-360624805FA3}"/>
    <cellStyle name="Normal 9 3 6 4 2" xfId="4843" xr:uid="{20D4793E-DEDD-45D0-BC44-92EB5F534CCB}"/>
    <cellStyle name="Normal 9 3 6 5" xfId="4053" xr:uid="{F1A40BFA-76FE-4608-99A7-1D1424C97366}"/>
    <cellStyle name="Normal 9 3 6 5 2" xfId="4844" xr:uid="{EA829FE4-D2E2-440B-9C84-8DAD9C053629}"/>
    <cellStyle name="Normal 9 3 6 6" xfId="4835" xr:uid="{07A8EC9F-F421-4AAD-8A6F-CE296C31AD5E}"/>
    <cellStyle name="Normal 9 3 7" xfId="856" xr:uid="{8104B28E-0EBB-425F-A19A-DD272A2966AC}"/>
    <cellStyle name="Normal 9 3 7 2" xfId="2369" xr:uid="{7E06C1EF-AF11-4E86-A7D6-BDB43F3EBFA5}"/>
    <cellStyle name="Normal 9 3 7 2 2" xfId="2370" xr:uid="{A765A1DF-F541-45A3-91A9-8E96EA0C9A27}"/>
    <cellStyle name="Normal 9 3 7 2 2 2" xfId="4847" xr:uid="{9200C1A4-DBF5-492D-AF34-4B847F7321A4}"/>
    <cellStyle name="Normal 9 3 7 2 3" xfId="4846" xr:uid="{435EBAAF-19B9-4D5D-B9D1-86A66951BE63}"/>
    <cellStyle name="Normal 9 3 7 3" xfId="2371" xr:uid="{16EBA7A9-1B5E-48F8-BBD0-49342EAA4589}"/>
    <cellStyle name="Normal 9 3 7 3 2" xfId="4848" xr:uid="{0970C41C-865E-46D7-B6EB-028FB048755A}"/>
    <cellStyle name="Normal 9 3 7 4" xfId="4054" xr:uid="{A4E5C37A-B29B-4CE2-BF07-D0D22CD4CB4A}"/>
    <cellStyle name="Normal 9 3 7 4 2" xfId="4849" xr:uid="{AA3D0F39-C0B1-498C-9733-474B94F984C4}"/>
    <cellStyle name="Normal 9 3 7 5" xfId="4845" xr:uid="{35849922-5BCD-488F-8371-00A78CEC3B0E}"/>
    <cellStyle name="Normal 9 3 8" xfId="2372" xr:uid="{42FE2553-2A29-4BB1-829F-958C674B6D32}"/>
    <cellStyle name="Normal 9 3 8 2" xfId="2373" xr:uid="{B7D5FE6F-8513-42B7-B5EA-8F8D41E2BF2E}"/>
    <cellStyle name="Normal 9 3 8 2 2" xfId="4851" xr:uid="{96EA83D4-A090-425E-99CB-B271E62FAE6A}"/>
    <cellStyle name="Normal 9 3 8 3" xfId="4055" xr:uid="{91A77E13-E9EB-4D29-8137-9A0A2BF1174E}"/>
    <cellStyle name="Normal 9 3 8 3 2" xfId="4852" xr:uid="{3A68C155-2EB3-45FD-B2A3-3B11AD7C197D}"/>
    <cellStyle name="Normal 9 3 8 4" xfId="4056" xr:uid="{6366F09A-4657-4A48-B2B3-0ACD18AE19EC}"/>
    <cellStyle name="Normal 9 3 8 4 2" xfId="4853" xr:uid="{64555BD3-F5EF-4829-9A05-6AF581659618}"/>
    <cellStyle name="Normal 9 3 8 5" xfId="4850" xr:uid="{5E6184BD-675B-4E81-B7D9-3164E330E577}"/>
    <cellStyle name="Normal 9 3 9" xfId="2374" xr:uid="{FBE884E6-AE78-4A0F-B5BA-5B9F0CEE7742}"/>
    <cellStyle name="Normal 9 3 9 2" xfId="4854" xr:uid="{26BBC666-296E-43C7-AD17-F374FC9C0781}"/>
    <cellStyle name="Normal 9 4" xfId="172" xr:uid="{51AF633B-E3AE-4445-893E-94A28D4F0195}"/>
    <cellStyle name="Normal 9 4 10" xfId="4057" xr:uid="{B04450F6-3EB8-4ED7-9C22-F8F762AA1E9D}"/>
    <cellStyle name="Normal 9 4 10 2" xfId="4856" xr:uid="{E658A520-4D5D-4500-83A3-2E9C8E34625C}"/>
    <cellStyle name="Normal 9 4 11" xfId="4058" xr:uid="{A7E29039-8DC8-4DA4-B3CB-DE9D68CDF7BA}"/>
    <cellStyle name="Normal 9 4 11 2" xfId="4857" xr:uid="{E6003813-CB75-47C9-AB4A-2110036E7064}"/>
    <cellStyle name="Normal 9 4 12" xfId="4855" xr:uid="{478D98A0-15BF-4A12-8F9C-F550EE49A4AF}"/>
    <cellStyle name="Normal 9 4 2" xfId="173" xr:uid="{3A5DB6EA-4933-4AF0-89BC-87462F48C587}"/>
    <cellStyle name="Normal 9 4 2 10" xfId="4858" xr:uid="{98180ED8-8251-4FB2-8474-988714B6A1C1}"/>
    <cellStyle name="Normal 9 4 2 2" xfId="174" xr:uid="{E8F4FABD-64A6-4C39-8AEC-1EDF84228052}"/>
    <cellStyle name="Normal 9 4 2 2 2" xfId="412" xr:uid="{7A32ACEE-EBFE-4715-BB1F-58AFB38FC0B9}"/>
    <cellStyle name="Normal 9 4 2 2 2 2" xfId="857" xr:uid="{47917016-50D1-414B-8750-0498F4192448}"/>
    <cellStyle name="Normal 9 4 2 2 2 2 2" xfId="2375" xr:uid="{45447829-2F10-46A5-8C98-C1E1B193C98A}"/>
    <cellStyle name="Normal 9 4 2 2 2 2 2 2" xfId="2376" xr:uid="{F2CA77ED-7EE7-4AE8-8B15-E5E83F1E3166}"/>
    <cellStyle name="Normal 9 4 2 2 2 2 2 2 2" xfId="4863" xr:uid="{ED6E84F4-91B2-4403-AC20-340628D6406D}"/>
    <cellStyle name="Normal 9 4 2 2 2 2 2 3" xfId="4862" xr:uid="{120FF7D4-9D2D-4EBD-9CB9-7EB52B44B520}"/>
    <cellStyle name="Normal 9 4 2 2 2 2 3" xfId="2377" xr:uid="{C5672E43-D6DB-4ECC-976A-E865040CC55A}"/>
    <cellStyle name="Normal 9 4 2 2 2 2 3 2" xfId="4864" xr:uid="{BD374C06-C309-41ED-8073-DF9661E9C639}"/>
    <cellStyle name="Normal 9 4 2 2 2 2 4" xfId="4059" xr:uid="{45C2743A-A9DC-46B6-BEE9-A6C06AB6C146}"/>
    <cellStyle name="Normal 9 4 2 2 2 2 4 2" xfId="4865" xr:uid="{9E95A5CE-C729-46CD-9006-8D53EBD924F2}"/>
    <cellStyle name="Normal 9 4 2 2 2 2 5" xfId="4861" xr:uid="{2068DC76-7870-459A-9AE3-3E5A27957F41}"/>
    <cellStyle name="Normal 9 4 2 2 2 3" xfId="2378" xr:uid="{84C7A2BC-10E1-4763-88F0-00A124D0BD06}"/>
    <cellStyle name="Normal 9 4 2 2 2 3 2" xfId="2379" xr:uid="{DFFCD339-7DF7-42E3-8F52-586AA1280830}"/>
    <cellStyle name="Normal 9 4 2 2 2 3 2 2" xfId="4867" xr:uid="{D729AD77-B81C-45E6-A3CC-82CFDE47590E}"/>
    <cellStyle name="Normal 9 4 2 2 2 3 3" xfId="4060" xr:uid="{0A439A94-46C2-4F47-A49F-6111C62A1DD3}"/>
    <cellStyle name="Normal 9 4 2 2 2 3 3 2" xfId="4868" xr:uid="{C0B0ED93-808D-4A1D-A1B1-529D510A95B0}"/>
    <cellStyle name="Normal 9 4 2 2 2 3 4" xfId="4061" xr:uid="{F8F3B7EF-1A80-4660-9783-A6442B99162C}"/>
    <cellStyle name="Normal 9 4 2 2 2 3 4 2" xfId="4869" xr:uid="{E2944735-8532-487E-B393-EA196E6B7E9C}"/>
    <cellStyle name="Normal 9 4 2 2 2 3 5" xfId="4866" xr:uid="{502B3108-B0B5-4AA2-9DCB-A6B367B34FD0}"/>
    <cellStyle name="Normal 9 4 2 2 2 4" xfId="2380" xr:uid="{BB3D52E2-BDF3-4F14-A306-FEA5A79F1A0F}"/>
    <cellStyle name="Normal 9 4 2 2 2 4 2" xfId="4870" xr:uid="{A8603ABC-9C1D-4156-ABBB-693DC30413A6}"/>
    <cellStyle name="Normal 9 4 2 2 2 5" xfId="4062" xr:uid="{5ADFFCF5-F374-41EE-BF08-4F052669F073}"/>
    <cellStyle name="Normal 9 4 2 2 2 5 2" xfId="4871" xr:uid="{73376F98-0C7B-4515-B06A-B516B3975994}"/>
    <cellStyle name="Normal 9 4 2 2 2 6" xfId="4063" xr:uid="{98105299-69C6-4B2F-B283-F7A75F1EA17A}"/>
    <cellStyle name="Normal 9 4 2 2 2 6 2" xfId="4872" xr:uid="{1AE95B3C-AC1A-409C-8173-A4EDF56F0729}"/>
    <cellStyle name="Normal 9 4 2 2 2 7" xfId="4860" xr:uid="{F7A50DE7-1F16-48C4-A965-28619E54E899}"/>
    <cellStyle name="Normal 9 4 2 2 3" xfId="858" xr:uid="{3113F8D4-C4E7-4D0C-85A6-E979B22DA01E}"/>
    <cellStyle name="Normal 9 4 2 2 3 2" xfId="2381" xr:uid="{C0BA6F22-3013-4866-927B-9058D6FB2DD9}"/>
    <cellStyle name="Normal 9 4 2 2 3 2 2" xfId="2382" xr:uid="{32422A05-5F90-416A-AED3-C87EDE7EE31C}"/>
    <cellStyle name="Normal 9 4 2 2 3 2 2 2" xfId="4875" xr:uid="{D30D781D-610C-4AAC-AB38-F1BDF94290BA}"/>
    <cellStyle name="Normal 9 4 2 2 3 2 3" xfId="4064" xr:uid="{AF03A899-CABA-4E3F-9DDC-FF263AFE853A}"/>
    <cellStyle name="Normal 9 4 2 2 3 2 3 2" xfId="4876" xr:uid="{478F9154-168A-4000-AFA3-6061DE336CCF}"/>
    <cellStyle name="Normal 9 4 2 2 3 2 4" xfId="4065" xr:uid="{FB713969-6FB2-49A3-B05E-6DF8CBCFE760}"/>
    <cellStyle name="Normal 9 4 2 2 3 2 4 2" xfId="4877" xr:uid="{A1F510E2-9C58-43ED-9BB4-710CB89F1BDF}"/>
    <cellStyle name="Normal 9 4 2 2 3 2 5" xfId="4874" xr:uid="{680E1185-C0D0-4012-A328-F7BA3DAE0DFD}"/>
    <cellStyle name="Normal 9 4 2 2 3 3" xfId="2383" xr:uid="{4922141D-9C99-49BA-8CB3-785FD2445B06}"/>
    <cellStyle name="Normal 9 4 2 2 3 3 2" xfId="4878" xr:uid="{47A6166B-9D80-42C3-8F4F-DBB8CA16EF3B}"/>
    <cellStyle name="Normal 9 4 2 2 3 4" xfId="4066" xr:uid="{1DD10B61-49E8-4632-8622-F5C8049B2097}"/>
    <cellStyle name="Normal 9 4 2 2 3 4 2" xfId="4879" xr:uid="{3C6629F5-63CE-48A0-8355-D8C609FD3BB3}"/>
    <cellStyle name="Normal 9 4 2 2 3 5" xfId="4067" xr:uid="{A59D2654-8C93-4437-88E2-EEA16C474A84}"/>
    <cellStyle name="Normal 9 4 2 2 3 5 2" xfId="4880" xr:uid="{69D4AD88-000C-4DCD-985A-14E44B1BACC8}"/>
    <cellStyle name="Normal 9 4 2 2 3 6" xfId="4873" xr:uid="{D5EF2E23-2962-4CFF-A60C-C809332C7C01}"/>
    <cellStyle name="Normal 9 4 2 2 4" xfId="2384" xr:uid="{4B858BB9-2A42-43CF-9700-38D71E815729}"/>
    <cellStyle name="Normal 9 4 2 2 4 2" xfId="2385" xr:uid="{0334A8E6-4D9D-4796-9640-9E44A4B6D07A}"/>
    <cellStyle name="Normal 9 4 2 2 4 2 2" xfId="4882" xr:uid="{96D36034-BFD9-44E5-8614-E7E594B68BEB}"/>
    <cellStyle name="Normal 9 4 2 2 4 3" xfId="4068" xr:uid="{E1AB1579-0F27-42B4-88F4-2A394C12640B}"/>
    <cellStyle name="Normal 9 4 2 2 4 3 2" xfId="4883" xr:uid="{DFEA51B8-EE0C-4B3B-9C3A-388C3D485726}"/>
    <cellStyle name="Normal 9 4 2 2 4 4" xfId="4069" xr:uid="{D863C922-9143-468A-BA78-605C0B63351B}"/>
    <cellStyle name="Normal 9 4 2 2 4 4 2" xfId="4884" xr:uid="{396DB704-1716-48A9-A1A3-9669FAA042DD}"/>
    <cellStyle name="Normal 9 4 2 2 4 5" xfId="4881" xr:uid="{64F0AEA8-CE92-4E80-A695-AB0A3228B1F9}"/>
    <cellStyle name="Normal 9 4 2 2 5" xfId="2386" xr:uid="{DC4FBB79-63D4-4348-B1C8-B08EBA491D5A}"/>
    <cellStyle name="Normal 9 4 2 2 5 2" xfId="4070" xr:uid="{C7865672-F3D7-4CB9-BA10-3267602046B3}"/>
    <cellStyle name="Normal 9 4 2 2 5 2 2" xfId="4886" xr:uid="{627B2E6C-0F4F-45D6-ADDB-A05F8024A291}"/>
    <cellStyle name="Normal 9 4 2 2 5 3" xfId="4071" xr:uid="{D0A10DCE-7541-4723-BD77-507E15DCE95C}"/>
    <cellStyle name="Normal 9 4 2 2 5 3 2" xfId="4887" xr:uid="{F2EB6135-014A-4514-9586-F47CE12DF3C2}"/>
    <cellStyle name="Normal 9 4 2 2 5 4" xfId="4072" xr:uid="{18B8FD96-F370-41D8-87A1-D1E524DD3D3B}"/>
    <cellStyle name="Normal 9 4 2 2 5 4 2" xfId="4888" xr:uid="{BA9B6F65-77B9-4835-8D07-749A8DD789C2}"/>
    <cellStyle name="Normal 9 4 2 2 5 5" xfId="4885" xr:uid="{82A8CEE3-63D1-4668-A043-DE2617C56673}"/>
    <cellStyle name="Normal 9 4 2 2 6" xfId="4073" xr:uid="{F5B07F77-5070-4838-8655-8B517275FCDB}"/>
    <cellStyle name="Normal 9 4 2 2 6 2" xfId="4889" xr:uid="{E3F3D4AF-19AF-4865-8380-FBA29608D78F}"/>
    <cellStyle name="Normal 9 4 2 2 7" xfId="4074" xr:uid="{35CB158A-0E69-449C-8FF2-EBF2A877D748}"/>
    <cellStyle name="Normal 9 4 2 2 7 2" xfId="4890" xr:uid="{D6F93090-BA8F-4A2D-BE0B-71A338824444}"/>
    <cellStyle name="Normal 9 4 2 2 8" xfId="4075" xr:uid="{83B6B10C-9C39-4908-AC01-B39F7AEB7071}"/>
    <cellStyle name="Normal 9 4 2 2 8 2" xfId="4891" xr:uid="{546A2064-F19F-4018-AC93-5DE80AB72229}"/>
    <cellStyle name="Normal 9 4 2 2 9" xfId="4859" xr:uid="{1A32BB95-76D6-4CE8-9C20-3175706823AF}"/>
    <cellStyle name="Normal 9 4 2 3" xfId="413" xr:uid="{C7FE3176-FA15-4495-8BB1-8DA7AE048380}"/>
    <cellStyle name="Normal 9 4 2 3 2" xfId="859" xr:uid="{3E5902C4-5754-453C-9F65-E651CE8A564C}"/>
    <cellStyle name="Normal 9 4 2 3 2 2" xfId="860" xr:uid="{9F921BDF-5FFC-4219-ADBD-8B35D16940E0}"/>
    <cellStyle name="Normal 9 4 2 3 2 2 2" xfId="2387" xr:uid="{DF260D9D-F899-4491-ADEF-B34F88061D71}"/>
    <cellStyle name="Normal 9 4 2 3 2 2 2 2" xfId="2388" xr:uid="{FE148B3B-3AFF-4890-8D2F-BF048CB88D60}"/>
    <cellStyle name="Normal 9 4 2 3 2 2 2 2 2" xfId="4896" xr:uid="{4EC26FAB-890A-48F9-814D-5E25C784E84B}"/>
    <cellStyle name="Normal 9 4 2 3 2 2 2 3" xfId="4895" xr:uid="{FE93EA6A-8B94-4196-925D-EB08DBDEC0E8}"/>
    <cellStyle name="Normal 9 4 2 3 2 2 3" xfId="2389" xr:uid="{37EA96CB-3AC6-496D-81BB-161081034693}"/>
    <cellStyle name="Normal 9 4 2 3 2 2 3 2" xfId="4897" xr:uid="{5A308B6C-5FA6-4ED8-94DA-405EAF2006C4}"/>
    <cellStyle name="Normal 9 4 2 3 2 2 4" xfId="4894" xr:uid="{29664828-6020-4E47-B0B1-2C30051B8AC1}"/>
    <cellStyle name="Normal 9 4 2 3 2 3" xfId="2390" xr:uid="{314B5031-09FE-424B-A182-BDA80CD4EC97}"/>
    <cellStyle name="Normal 9 4 2 3 2 3 2" xfId="2391" xr:uid="{EDA5C1C0-075F-452C-BC75-B25C57571823}"/>
    <cellStyle name="Normal 9 4 2 3 2 3 2 2" xfId="4899" xr:uid="{9CCA9173-413E-4AED-9501-DF98184ABEC5}"/>
    <cellStyle name="Normal 9 4 2 3 2 3 3" xfId="4898" xr:uid="{CEB3A3FA-7EFB-4CFF-BF05-2E5A4DCB6A12}"/>
    <cellStyle name="Normal 9 4 2 3 2 4" xfId="2392" xr:uid="{2E8CAB68-1107-4FCB-B23E-083A4A2B30F1}"/>
    <cellStyle name="Normal 9 4 2 3 2 4 2" xfId="4900" xr:uid="{BF370B78-D781-4DF8-AD8D-282531105E81}"/>
    <cellStyle name="Normal 9 4 2 3 2 5" xfId="4893" xr:uid="{EC69E8A5-CBDC-4F17-BB6D-F0488A0E6C8D}"/>
    <cellStyle name="Normal 9 4 2 3 3" xfId="861" xr:uid="{51DC1685-1F29-49AC-B763-2F921A908F72}"/>
    <cellStyle name="Normal 9 4 2 3 3 2" xfId="2393" xr:uid="{5F71C3F9-46F8-4408-BF3D-4B97845E4D0B}"/>
    <cellStyle name="Normal 9 4 2 3 3 2 2" xfId="2394" xr:uid="{DDED18CB-134B-444D-A57B-638E42472605}"/>
    <cellStyle name="Normal 9 4 2 3 3 2 2 2" xfId="4903" xr:uid="{D1CF1C65-1EE8-4D4B-80F0-145400610121}"/>
    <cellStyle name="Normal 9 4 2 3 3 2 3" xfId="4902" xr:uid="{18EFAAB7-C78C-4536-AB04-E7F9ECCBDC18}"/>
    <cellStyle name="Normal 9 4 2 3 3 3" xfId="2395" xr:uid="{F7EBEB34-B92E-44E0-BA3E-189EDADF5858}"/>
    <cellStyle name="Normal 9 4 2 3 3 3 2" xfId="4904" xr:uid="{D57F4C6E-94D1-4F75-BEC4-0644F78363D4}"/>
    <cellStyle name="Normal 9 4 2 3 3 4" xfId="4076" xr:uid="{1AA07172-4FBA-4916-9024-8BC0C6E8B7F7}"/>
    <cellStyle name="Normal 9 4 2 3 3 4 2" xfId="4905" xr:uid="{FA94A580-4470-42AA-B168-CB45E476E4C2}"/>
    <cellStyle name="Normal 9 4 2 3 3 5" xfId="4901" xr:uid="{8EEE18A6-BB9F-4F37-B509-045C90D9A667}"/>
    <cellStyle name="Normal 9 4 2 3 4" xfId="2396" xr:uid="{FD85C8B3-CB10-49B1-A604-7A1BE22DCED3}"/>
    <cellStyle name="Normal 9 4 2 3 4 2" xfId="2397" xr:uid="{6F734A47-818E-4568-9458-31D2A8198BDB}"/>
    <cellStyle name="Normal 9 4 2 3 4 2 2" xfId="4907" xr:uid="{53449E55-DA52-4CC9-AE51-D5F3CAE3892D}"/>
    <cellStyle name="Normal 9 4 2 3 4 3" xfId="4906" xr:uid="{F023A3CC-6D44-4471-89C7-033CFF9CFC7F}"/>
    <cellStyle name="Normal 9 4 2 3 5" xfId="2398" xr:uid="{E749786A-BDCC-47C1-8099-59734290D23C}"/>
    <cellStyle name="Normal 9 4 2 3 5 2" xfId="4908" xr:uid="{AD6F835E-09DC-4970-8F96-DBBC135DA303}"/>
    <cellStyle name="Normal 9 4 2 3 6" xfId="4077" xr:uid="{3C66D53C-5075-4DDA-A125-CA4CFAF8C6DC}"/>
    <cellStyle name="Normal 9 4 2 3 6 2" xfId="4909" xr:uid="{CC4D888A-F71A-41AD-AC08-F5FC230093F7}"/>
    <cellStyle name="Normal 9 4 2 3 7" xfId="4892" xr:uid="{7B13739B-C883-4743-AF54-7E8A7E221DF6}"/>
    <cellStyle name="Normal 9 4 2 4" xfId="414" xr:uid="{D2195A66-6369-464C-B0DF-02B2B8C824EF}"/>
    <cellStyle name="Normal 9 4 2 4 2" xfId="862" xr:uid="{2DD4C9E6-E6F7-4418-B322-462969FCF63B}"/>
    <cellStyle name="Normal 9 4 2 4 2 2" xfId="2399" xr:uid="{90F95E55-5CDA-4044-B2C9-E207031A3751}"/>
    <cellStyle name="Normal 9 4 2 4 2 2 2" xfId="2400" xr:uid="{34D3574E-7B2F-462A-BC84-F599AE6E37CE}"/>
    <cellStyle name="Normal 9 4 2 4 2 2 2 2" xfId="4913" xr:uid="{86759627-D563-43CF-BA99-21E72AAF4520}"/>
    <cellStyle name="Normal 9 4 2 4 2 2 3" xfId="4912" xr:uid="{CBF26E08-A063-4869-B70C-0AEBF3E24A15}"/>
    <cellStyle name="Normal 9 4 2 4 2 3" xfId="2401" xr:uid="{BD85BFFF-22F5-4D13-943D-9B5A3402A8BA}"/>
    <cellStyle name="Normal 9 4 2 4 2 3 2" xfId="4914" xr:uid="{4E800C22-3BEE-40B6-BA9B-0E8684DBEF65}"/>
    <cellStyle name="Normal 9 4 2 4 2 4" xfId="4078" xr:uid="{4041FC1E-F517-49D4-9FBD-8B34D0B80F9D}"/>
    <cellStyle name="Normal 9 4 2 4 2 4 2" xfId="4915" xr:uid="{CF494EBE-E93D-4F8B-8BE3-0415EADF873A}"/>
    <cellStyle name="Normal 9 4 2 4 2 5" xfId="4911" xr:uid="{407ED211-8DC8-4526-B3EA-E14547750A78}"/>
    <cellStyle name="Normal 9 4 2 4 3" xfId="2402" xr:uid="{9A29A4F6-68AB-478F-83DF-58436DA300D7}"/>
    <cellStyle name="Normal 9 4 2 4 3 2" xfId="2403" xr:uid="{8F8C6D00-CEBB-4AF5-BEBC-A75FBB45F026}"/>
    <cellStyle name="Normal 9 4 2 4 3 2 2" xfId="4917" xr:uid="{84458A41-BAE2-42F2-8786-68378DF88908}"/>
    <cellStyle name="Normal 9 4 2 4 3 3" xfId="4916" xr:uid="{8D30084C-1C6A-4575-A91B-88FF52C43807}"/>
    <cellStyle name="Normal 9 4 2 4 4" xfId="2404" xr:uid="{EF7B73FD-1028-44B3-AE71-35372FF25248}"/>
    <cellStyle name="Normal 9 4 2 4 4 2" xfId="4918" xr:uid="{03473DCB-5927-44FC-80FD-7A194D5EF2C7}"/>
    <cellStyle name="Normal 9 4 2 4 5" xfId="4079" xr:uid="{68DA2543-ED96-4B3E-8371-06A84C49F0FA}"/>
    <cellStyle name="Normal 9 4 2 4 5 2" xfId="4919" xr:uid="{D30EAD3F-9828-4A1D-954F-ADA337B8744A}"/>
    <cellStyle name="Normal 9 4 2 4 6" xfId="4910" xr:uid="{CDD42D6C-A4C7-4B8E-B7FF-1E75ACDF3712}"/>
    <cellStyle name="Normal 9 4 2 5" xfId="415" xr:uid="{F6B34FA1-1787-4DCA-8261-EBFF3310512F}"/>
    <cellStyle name="Normal 9 4 2 5 2" xfId="2405" xr:uid="{8B5BCDC4-0B07-4C53-9D10-90522DC6115F}"/>
    <cellStyle name="Normal 9 4 2 5 2 2" xfId="2406" xr:uid="{3EC0A113-CB26-47C3-B78B-48D2A0A4BA01}"/>
    <cellStyle name="Normal 9 4 2 5 2 2 2" xfId="4922" xr:uid="{A244B48E-6FA0-46D9-A20F-E7E61A841695}"/>
    <cellStyle name="Normal 9 4 2 5 2 3" xfId="4921" xr:uid="{0BED7E6F-B1A4-4DF6-B7B3-68A1D04FB2FE}"/>
    <cellStyle name="Normal 9 4 2 5 3" xfId="2407" xr:uid="{873832FD-A358-46A5-9480-965DC1BBA0B7}"/>
    <cellStyle name="Normal 9 4 2 5 3 2" xfId="4923" xr:uid="{A4DA39D4-0854-474A-AFC7-6FAB6A645423}"/>
    <cellStyle name="Normal 9 4 2 5 4" xfId="4080" xr:uid="{B809B1F8-93FD-49F0-B7D1-E02FD22B61DB}"/>
    <cellStyle name="Normal 9 4 2 5 4 2" xfId="4924" xr:uid="{CADB62C6-E813-4DCB-B8D3-31B70D951719}"/>
    <cellStyle name="Normal 9 4 2 5 5" xfId="4920" xr:uid="{63CB2AB1-3B81-42E6-86DD-E44A1396760C}"/>
    <cellStyle name="Normal 9 4 2 6" xfId="2408" xr:uid="{6642AA00-777B-42B4-B375-AEE8D3789C48}"/>
    <cellStyle name="Normal 9 4 2 6 2" xfId="2409" xr:uid="{E8E2AC9F-089A-4E9D-A943-C60CA47DDD88}"/>
    <cellStyle name="Normal 9 4 2 6 2 2" xfId="4926" xr:uid="{4E1EC1EA-D288-4956-8785-B75D04BB5847}"/>
    <cellStyle name="Normal 9 4 2 6 3" xfId="4081" xr:uid="{BA540BB6-D48D-41F6-B7E0-EDF7F5B4293A}"/>
    <cellStyle name="Normal 9 4 2 6 3 2" xfId="4927" xr:uid="{0FDD4949-C775-4393-8BA3-C9D5687E789D}"/>
    <cellStyle name="Normal 9 4 2 6 4" xfId="4082" xr:uid="{941F5512-8A5D-49C9-A079-9105CB8E37EC}"/>
    <cellStyle name="Normal 9 4 2 6 4 2" xfId="4928" xr:uid="{340F7B53-041D-441E-BDC1-26B27ABB76E7}"/>
    <cellStyle name="Normal 9 4 2 6 5" xfId="4925" xr:uid="{B3EDA9EF-C7FA-4039-8BFC-27961188FF23}"/>
    <cellStyle name="Normal 9 4 2 7" xfId="2410" xr:uid="{ABF23A1F-A270-4715-BCF6-191C472013A0}"/>
    <cellStyle name="Normal 9 4 2 7 2" xfId="4929" xr:uid="{2E3E169A-818B-47FE-87AC-C587A69B9FE5}"/>
    <cellStyle name="Normal 9 4 2 8" xfId="4083" xr:uid="{BB92598B-4E45-4812-8A9A-57B17CF8BA8A}"/>
    <cellStyle name="Normal 9 4 2 8 2" xfId="4930" xr:uid="{9B4A015E-E65D-4F69-857A-BC9C26E332FD}"/>
    <cellStyle name="Normal 9 4 2 9" xfId="4084" xr:uid="{A0CE84DC-12C9-4893-85C0-08279483964E}"/>
    <cellStyle name="Normal 9 4 2 9 2" xfId="4931" xr:uid="{99893649-2A12-4D14-A545-FC9C29478668}"/>
    <cellStyle name="Normal 9 4 3" xfId="175" xr:uid="{D3B38225-3CEE-44F3-8F9D-9D03E227AB93}"/>
    <cellStyle name="Normal 9 4 3 2" xfId="176" xr:uid="{A31829B9-8852-47E6-9723-D3C4DCF1F709}"/>
    <cellStyle name="Normal 9 4 3 2 2" xfId="863" xr:uid="{9EB3EC48-6D06-4158-AE47-D9BABD15B086}"/>
    <cellStyle name="Normal 9 4 3 2 2 2" xfId="2411" xr:uid="{08D39EA0-8589-444F-A40C-AEE7F73FD445}"/>
    <cellStyle name="Normal 9 4 3 2 2 2 2" xfId="2412" xr:uid="{80FE27C5-B7B0-4F06-90AB-6DFF3FF2C7C2}"/>
    <cellStyle name="Normal 9 4 3 2 2 2 2 2" xfId="4500" xr:uid="{91BDB2F7-2A17-4947-822D-F8F6DBB3BCFD}"/>
    <cellStyle name="Normal 9 4 3 2 2 2 2 2 2" xfId="5307" xr:uid="{A18BE01E-6C37-4BC7-B64A-FD677AC54164}"/>
    <cellStyle name="Normal 9 4 3 2 2 2 2 2 3" xfId="4936" xr:uid="{1E961209-EE91-447A-902E-179BD161E279}"/>
    <cellStyle name="Normal 9 4 3 2 2 2 3" xfId="4501" xr:uid="{1C096064-9779-43AE-8EC6-29482911DF2B}"/>
    <cellStyle name="Normal 9 4 3 2 2 2 3 2" xfId="5308" xr:uid="{40178846-1AB4-4F32-AB36-12BB2B5A7193}"/>
    <cellStyle name="Normal 9 4 3 2 2 2 3 3" xfId="4935" xr:uid="{72D0CAEA-8C82-4C0B-9A40-AA24977E0B5C}"/>
    <cellStyle name="Normal 9 4 3 2 2 3" xfId="2413" xr:uid="{70FB18AA-0D77-4D15-9BFE-334DA908BAAB}"/>
    <cellStyle name="Normal 9 4 3 2 2 3 2" xfId="4502" xr:uid="{649A1EB1-EB5E-480A-833B-6A4C846676AA}"/>
    <cellStyle name="Normal 9 4 3 2 2 3 2 2" xfId="5309" xr:uid="{A63D43C5-9EEE-42B3-B62C-4CB6510EB0EB}"/>
    <cellStyle name="Normal 9 4 3 2 2 3 2 3" xfId="4937" xr:uid="{8663F8DB-D25E-4409-A36C-73F929D833DB}"/>
    <cellStyle name="Normal 9 4 3 2 2 4" xfId="4085" xr:uid="{68666AD5-86D4-4337-B840-C35E4ECA6C35}"/>
    <cellStyle name="Normal 9 4 3 2 2 4 2" xfId="4938" xr:uid="{F845994E-39C6-4186-B5AA-D2777EA73FD7}"/>
    <cellStyle name="Normal 9 4 3 2 2 5" xfId="4934" xr:uid="{A4DFC68C-434F-4EB1-A859-D43D1C8065C1}"/>
    <cellStyle name="Normal 9 4 3 2 3" xfId="2414" xr:uid="{5A5861BC-25E2-4CAB-ADFA-AF8D53EB06B1}"/>
    <cellStyle name="Normal 9 4 3 2 3 2" xfId="2415" xr:uid="{31C656BC-A2FA-49A1-A383-E23857FA9176}"/>
    <cellStyle name="Normal 9 4 3 2 3 2 2" xfId="4503" xr:uid="{258BD5EC-E1BE-4D80-A6FD-6F6FA8075F38}"/>
    <cellStyle name="Normal 9 4 3 2 3 2 2 2" xfId="5310" xr:uid="{2ED2DC6B-CB43-42BD-A336-EEEE048FEFAE}"/>
    <cellStyle name="Normal 9 4 3 2 3 2 2 3" xfId="4940" xr:uid="{B77DD6B4-E280-4077-91DF-2355FD372057}"/>
    <cellStyle name="Normal 9 4 3 2 3 3" xfId="4086" xr:uid="{70C96EBF-DCA1-4CDA-BCD1-F7038EFA1E41}"/>
    <cellStyle name="Normal 9 4 3 2 3 3 2" xfId="4941" xr:uid="{0339243B-FA52-4317-898D-3EF6221DB398}"/>
    <cellStyle name="Normal 9 4 3 2 3 4" xfId="4087" xr:uid="{6E6719A5-1A84-47EE-B773-47C67DEE60AC}"/>
    <cellStyle name="Normal 9 4 3 2 3 4 2" xfId="4942" xr:uid="{233EEA88-074C-43AA-B47F-69B433263E37}"/>
    <cellStyle name="Normal 9 4 3 2 3 5" xfId="4939" xr:uid="{EA3E9BB8-FC96-4CD7-8C36-8058717857CB}"/>
    <cellStyle name="Normal 9 4 3 2 4" xfId="2416" xr:uid="{F49D6ED4-91B8-4EB6-BBBC-FD4F6C6B1EC5}"/>
    <cellStyle name="Normal 9 4 3 2 4 2" xfId="4504" xr:uid="{4425F199-D957-4ADE-BC9D-750E1E70A6F8}"/>
    <cellStyle name="Normal 9 4 3 2 4 2 2" xfId="5311" xr:uid="{2072240B-5125-497B-8F97-1BB65C2F45BD}"/>
    <cellStyle name="Normal 9 4 3 2 4 2 3" xfId="4943" xr:uid="{3A402D22-F58C-4F93-88A1-93B0AE5BA6F0}"/>
    <cellStyle name="Normal 9 4 3 2 5" xfId="4088" xr:uid="{6608C8A8-8699-418E-9445-DC8C1F43494D}"/>
    <cellStyle name="Normal 9 4 3 2 5 2" xfId="4944" xr:uid="{21297058-1CAB-452C-BCBE-AFF8677F5E78}"/>
    <cellStyle name="Normal 9 4 3 2 6" xfId="4089" xr:uid="{E41F1D6C-5ED2-4032-AAD3-9AAC50CF2194}"/>
    <cellStyle name="Normal 9 4 3 2 6 2" xfId="4945" xr:uid="{9AAD6CE5-C193-4135-A044-CA2BACA540AE}"/>
    <cellStyle name="Normal 9 4 3 2 7" xfId="4933" xr:uid="{7765632E-18EF-4054-85BE-8F0D27C0AF79}"/>
    <cellStyle name="Normal 9 4 3 3" xfId="416" xr:uid="{BE4777CE-1C7B-476F-9788-A85F3BC9258E}"/>
    <cellStyle name="Normal 9 4 3 3 2" xfId="2417" xr:uid="{5DD776C6-AA97-4A1D-910E-723BD0911F82}"/>
    <cellStyle name="Normal 9 4 3 3 2 2" xfId="2418" xr:uid="{09621D40-77C4-4561-BA98-3EFED2F69C60}"/>
    <cellStyle name="Normal 9 4 3 3 2 2 2" xfId="4505" xr:uid="{7BD7E94D-21C7-444F-9BC9-F0C3670F22CB}"/>
    <cellStyle name="Normal 9 4 3 3 2 2 2 2" xfId="5312" xr:uid="{C31EE836-5501-416B-B294-3AC15E0C203A}"/>
    <cellStyle name="Normal 9 4 3 3 2 2 2 3" xfId="4948" xr:uid="{47D8DC7C-4367-4698-B690-A90F2D86D922}"/>
    <cellStyle name="Normal 9 4 3 3 2 3" xfId="4090" xr:uid="{29E9619C-2FD8-473D-8256-B1DBEB978E62}"/>
    <cellStyle name="Normal 9 4 3 3 2 3 2" xfId="4949" xr:uid="{A2712E94-5304-44C0-8E97-FECBB6035CEA}"/>
    <cellStyle name="Normal 9 4 3 3 2 4" xfId="4091" xr:uid="{C0F115B7-2A21-4401-8376-9BC0443E5A87}"/>
    <cellStyle name="Normal 9 4 3 3 2 4 2" xfId="4950" xr:uid="{14B63F7A-83AD-4E18-8A0D-00B5126B7832}"/>
    <cellStyle name="Normal 9 4 3 3 2 5" xfId="4947" xr:uid="{2F3EBAC5-F672-4B85-AFEC-0E2829C78C91}"/>
    <cellStyle name="Normal 9 4 3 3 3" xfId="2419" xr:uid="{A5505BD2-A12E-4AB2-83EA-119D208C8C74}"/>
    <cellStyle name="Normal 9 4 3 3 3 2" xfId="4506" xr:uid="{59BDC40A-18BA-4599-B457-4ED4A36ECC7A}"/>
    <cellStyle name="Normal 9 4 3 3 3 2 2" xfId="5313" xr:uid="{6029E1C0-D8CC-42B0-B3F9-3D85A45D23FD}"/>
    <cellStyle name="Normal 9 4 3 3 3 2 3" xfId="4951" xr:uid="{36A4A4CA-E1C6-43A4-B942-FC16943C9920}"/>
    <cellStyle name="Normal 9 4 3 3 4" xfId="4092" xr:uid="{75A10814-1C3B-4A6B-9265-04F7D55515EC}"/>
    <cellStyle name="Normal 9 4 3 3 4 2" xfId="4952" xr:uid="{7E18B138-2D0E-4CB7-A080-85454739FE76}"/>
    <cellStyle name="Normal 9 4 3 3 5" xfId="4093" xr:uid="{CDAFE29F-A74D-4461-A1FD-BE946928A7A4}"/>
    <cellStyle name="Normal 9 4 3 3 5 2" xfId="4953" xr:uid="{7493939C-7FAE-4284-9C2B-EB3E3370B75F}"/>
    <cellStyle name="Normal 9 4 3 3 6" xfId="4946" xr:uid="{ADEC5BD0-2255-46F2-97D3-E5359D5C4AE7}"/>
    <cellStyle name="Normal 9 4 3 4" xfId="2420" xr:uid="{8DADB187-99EF-47E3-A22C-AA32817EEBDD}"/>
    <cellStyle name="Normal 9 4 3 4 2" xfId="2421" xr:uid="{DB09E3EB-74C8-4BDE-8B57-8AC30EBB9BFB}"/>
    <cellStyle name="Normal 9 4 3 4 2 2" xfId="4507" xr:uid="{A2FAA98D-9D76-4206-8828-D25F91D40700}"/>
    <cellStyle name="Normal 9 4 3 4 2 2 2" xfId="5314" xr:uid="{564CE896-2382-4F68-9503-B1A686082771}"/>
    <cellStyle name="Normal 9 4 3 4 2 2 3" xfId="4955" xr:uid="{E75CBC97-05D4-42E6-80E4-148C83548846}"/>
    <cellStyle name="Normal 9 4 3 4 3" xfId="4094" xr:uid="{5E4B1E6A-9114-496F-8BD9-447A885D0F75}"/>
    <cellStyle name="Normal 9 4 3 4 3 2" xfId="4956" xr:uid="{FA5FC21A-D576-4DD5-B175-9A162C533950}"/>
    <cellStyle name="Normal 9 4 3 4 4" xfId="4095" xr:uid="{97CD6C82-C098-41DA-98FC-74358F57ADDD}"/>
    <cellStyle name="Normal 9 4 3 4 4 2" xfId="4957" xr:uid="{F10793BB-62E4-4434-B25D-9FF1D3CEE7FF}"/>
    <cellStyle name="Normal 9 4 3 4 5" xfId="4954" xr:uid="{B914CB52-BCE9-4BAA-8B8E-42DEC4291E28}"/>
    <cellStyle name="Normal 9 4 3 5" xfId="2422" xr:uid="{702A48C4-29CA-4417-92BE-BB138FD6C561}"/>
    <cellStyle name="Normal 9 4 3 5 2" xfId="4096" xr:uid="{615A571C-D75F-486D-ACCC-B2E5C2223ACB}"/>
    <cellStyle name="Normal 9 4 3 5 2 2" xfId="4959" xr:uid="{D233B533-B627-4FEC-B596-0B862093DAA3}"/>
    <cellStyle name="Normal 9 4 3 5 3" xfId="4097" xr:uid="{973BAA6F-8608-4DA6-BD5E-ECA394301A20}"/>
    <cellStyle name="Normal 9 4 3 5 3 2" xfId="4960" xr:uid="{7A8C2B96-EAE7-4D64-A10E-A11318FF0D54}"/>
    <cellStyle name="Normal 9 4 3 5 4" xfId="4098" xr:uid="{66D0699F-FCB7-43EF-942B-6D0C59628464}"/>
    <cellStyle name="Normal 9 4 3 5 4 2" xfId="4961" xr:uid="{9E263F40-0FAA-4692-82A8-8730A805B3F6}"/>
    <cellStyle name="Normal 9 4 3 5 5" xfId="4958" xr:uid="{35C61806-EE07-4FEB-BD7C-203618165BDC}"/>
    <cellStyle name="Normal 9 4 3 6" xfId="4099" xr:uid="{A4A92503-A31A-49EC-9894-DDF9766F48FE}"/>
    <cellStyle name="Normal 9 4 3 6 2" xfId="4962" xr:uid="{D704E27F-CFCC-4FD8-B608-83DD130D7639}"/>
    <cellStyle name="Normal 9 4 3 7" xfId="4100" xr:uid="{CD9133CF-4D69-4BE2-93EC-1161280F2DDE}"/>
    <cellStyle name="Normal 9 4 3 7 2" xfId="4963" xr:uid="{D31FF673-07E9-4764-A67C-BDB31AD74D54}"/>
    <cellStyle name="Normal 9 4 3 8" xfId="4101" xr:uid="{1E23D005-15B9-46F8-ABC7-D7AE86C8C1AD}"/>
    <cellStyle name="Normal 9 4 3 8 2" xfId="4964" xr:uid="{9A52B47E-4613-423D-BEAF-778208B8F95E}"/>
    <cellStyle name="Normal 9 4 3 9" xfId="4932" xr:uid="{3C0E8D38-2FBD-4ADD-BD3C-A3F33C110BF7}"/>
    <cellStyle name="Normal 9 4 4" xfId="177" xr:uid="{1B4E2347-A669-44D9-8E59-93D6EA6CB33C}"/>
    <cellStyle name="Normal 9 4 4 2" xfId="864" xr:uid="{A9553DBD-3C7C-4A35-ACEC-A0650BD61527}"/>
    <cellStyle name="Normal 9 4 4 2 2" xfId="865" xr:uid="{E7E5487B-D0E2-4172-8E35-5654210C7273}"/>
    <cellStyle name="Normal 9 4 4 2 2 2" xfId="2423" xr:uid="{F9151B92-AB21-4805-8DDE-47ED57D6C90B}"/>
    <cellStyle name="Normal 9 4 4 2 2 2 2" xfId="2424" xr:uid="{D5C8BDC6-0A21-4C5D-9894-9B588EE30EE8}"/>
    <cellStyle name="Normal 9 4 4 2 2 2 2 2" xfId="4969" xr:uid="{102E5E41-5880-425F-AF0B-44232CFBCDDB}"/>
    <cellStyle name="Normal 9 4 4 2 2 2 3" xfId="4968" xr:uid="{B752E31B-11CF-470A-8ECD-B5443DE71E2D}"/>
    <cellStyle name="Normal 9 4 4 2 2 3" xfId="2425" xr:uid="{65F1AD89-99B2-4394-BB6D-E38E61F1E8D9}"/>
    <cellStyle name="Normal 9 4 4 2 2 3 2" xfId="4970" xr:uid="{24BDBADA-10C2-4A16-819C-DC7EAAE661A2}"/>
    <cellStyle name="Normal 9 4 4 2 2 4" xfId="4102" xr:uid="{9418DF92-B6A8-46C3-A2CD-B4B4B4F2A493}"/>
    <cellStyle name="Normal 9 4 4 2 2 4 2" xfId="4971" xr:uid="{A98150E2-330E-4204-8A27-B26E66DC73B1}"/>
    <cellStyle name="Normal 9 4 4 2 2 5" xfId="4967" xr:uid="{73E62098-2073-4950-B445-1770169FE64B}"/>
    <cellStyle name="Normal 9 4 4 2 3" xfId="2426" xr:uid="{229A99A4-2BE7-4194-8144-2F086D1059BB}"/>
    <cellStyle name="Normal 9 4 4 2 3 2" xfId="2427" xr:uid="{B6C6AC8A-B1D6-46FE-96D9-7A5866E1CAE7}"/>
    <cellStyle name="Normal 9 4 4 2 3 2 2" xfId="4973" xr:uid="{6FAE2F2E-62AD-4B1C-8894-1DF26710CFD4}"/>
    <cellStyle name="Normal 9 4 4 2 3 3" xfId="4972" xr:uid="{85295CE3-28B9-4E3E-A7FE-6A725CD01190}"/>
    <cellStyle name="Normal 9 4 4 2 4" xfId="2428" xr:uid="{8EC5A160-0093-423A-ACBE-8A8605680182}"/>
    <cellStyle name="Normal 9 4 4 2 4 2" xfId="4974" xr:uid="{39342211-C89A-4650-ADF5-A1F2A194B717}"/>
    <cellStyle name="Normal 9 4 4 2 5" xfId="4103" xr:uid="{64DF43C9-AAA1-4D04-A401-C293F1F50773}"/>
    <cellStyle name="Normal 9 4 4 2 5 2" xfId="4975" xr:uid="{0892C0EC-E43E-41D2-9EDD-980BB68F1E70}"/>
    <cellStyle name="Normal 9 4 4 2 6" xfId="4966" xr:uid="{C94257DD-8ABA-42D6-B7FA-E06742CFF042}"/>
    <cellStyle name="Normal 9 4 4 3" xfId="866" xr:uid="{C483D012-5208-49ED-B43E-CC5082A9DF46}"/>
    <cellStyle name="Normal 9 4 4 3 2" xfId="2429" xr:uid="{680862DB-216A-4866-B431-E52833B90A27}"/>
    <cellStyle name="Normal 9 4 4 3 2 2" xfId="2430" xr:uid="{19D4F4D1-9454-4A51-8A60-5C0D3D548CF4}"/>
    <cellStyle name="Normal 9 4 4 3 2 2 2" xfId="4978" xr:uid="{BD97C1D0-4D23-4054-9B9B-B256B25F7CE1}"/>
    <cellStyle name="Normal 9 4 4 3 2 3" xfId="4977" xr:uid="{D8DB5732-6448-4136-90C6-66CD75424967}"/>
    <cellStyle name="Normal 9 4 4 3 3" xfId="2431" xr:uid="{F0B7D084-B5FB-40A3-84D5-5622C4522696}"/>
    <cellStyle name="Normal 9 4 4 3 3 2" xfId="4979" xr:uid="{CBF0C40B-A265-4244-A6DA-6D629004413A}"/>
    <cellStyle name="Normal 9 4 4 3 4" xfId="4104" xr:uid="{C7017D76-3255-4F41-AF78-BFD7259795D4}"/>
    <cellStyle name="Normal 9 4 4 3 4 2" xfId="4980" xr:uid="{8A974869-2AA2-44CD-B0C0-632C72A5FDCF}"/>
    <cellStyle name="Normal 9 4 4 3 5" xfId="4976" xr:uid="{B5BE5088-DFEC-4694-9F45-1F8467396D83}"/>
    <cellStyle name="Normal 9 4 4 4" xfId="2432" xr:uid="{8EAE2CD7-D03E-482D-920D-0BB62F850A6F}"/>
    <cellStyle name="Normal 9 4 4 4 2" xfId="2433" xr:uid="{BB18568B-12F6-4FDE-A941-49FD6944F12F}"/>
    <cellStyle name="Normal 9 4 4 4 2 2" xfId="4982" xr:uid="{F300A654-3A22-49B6-8EAC-F27109FB2825}"/>
    <cellStyle name="Normal 9 4 4 4 3" xfId="4105" xr:uid="{F70A83DD-4C75-43FE-A7B5-6C89361E170E}"/>
    <cellStyle name="Normal 9 4 4 4 3 2" xfId="4983" xr:uid="{D0F3BCB9-70E2-4642-ACA7-6C597EAFFCAF}"/>
    <cellStyle name="Normal 9 4 4 4 4" xfId="4106" xr:uid="{BFEAC9AD-7BD0-45CF-99C2-1B91F46835BD}"/>
    <cellStyle name="Normal 9 4 4 4 4 2" xfId="4984" xr:uid="{3C229A04-6915-453F-B13C-A600FABBD489}"/>
    <cellStyle name="Normal 9 4 4 4 5" xfId="4981" xr:uid="{A120082B-299B-44BE-97C7-FDC87C6B3029}"/>
    <cellStyle name="Normal 9 4 4 5" xfId="2434" xr:uid="{FEF6B46B-CAD4-47C6-8B89-FCE683DB6342}"/>
    <cellStyle name="Normal 9 4 4 5 2" xfId="4985" xr:uid="{389C6A3E-3C22-4B93-93E4-0855085BBBB3}"/>
    <cellStyle name="Normal 9 4 4 6" xfId="4107" xr:uid="{747F507B-098C-4E2E-986D-598EA6D6626F}"/>
    <cellStyle name="Normal 9 4 4 6 2" xfId="4986" xr:uid="{817DEFEB-BE47-47EB-A217-649160141EDB}"/>
    <cellStyle name="Normal 9 4 4 7" xfId="4108" xr:uid="{08790FAE-72E9-4E65-B5FA-106A3F63BA41}"/>
    <cellStyle name="Normal 9 4 4 7 2" xfId="4987" xr:uid="{DC0EF6B1-B7FB-4FDD-83DA-707BAF0A77ED}"/>
    <cellStyle name="Normal 9 4 4 8" xfId="4965" xr:uid="{59343336-28D0-4FEF-A9A1-DA0F923E2B0E}"/>
    <cellStyle name="Normal 9 4 5" xfId="417" xr:uid="{EBCB364C-92F9-4281-96E9-E124C9C7694D}"/>
    <cellStyle name="Normal 9 4 5 2" xfId="867" xr:uid="{DE83851D-2B96-42E9-9415-F8C4CF57920C}"/>
    <cellStyle name="Normal 9 4 5 2 2" xfId="2435" xr:uid="{8BC78E4C-F225-4A60-A858-DD1E46947679}"/>
    <cellStyle name="Normal 9 4 5 2 2 2" xfId="2436" xr:uid="{A092479B-B712-4D4E-9B26-307EFB4E0F3B}"/>
    <cellStyle name="Normal 9 4 5 2 2 2 2" xfId="4991" xr:uid="{D43DE3F2-84FA-4E7B-ABC1-07FC192CDFAC}"/>
    <cellStyle name="Normal 9 4 5 2 2 3" xfId="4990" xr:uid="{CE047830-F144-4585-8DAF-656C3FD33D3D}"/>
    <cellStyle name="Normal 9 4 5 2 3" xfId="2437" xr:uid="{96EE262F-9922-4003-9B52-D1C999C852F5}"/>
    <cellStyle name="Normal 9 4 5 2 3 2" xfId="4992" xr:uid="{6B71C887-480C-4939-B6D8-04EA5680BEB3}"/>
    <cellStyle name="Normal 9 4 5 2 4" xfId="4109" xr:uid="{33896AB3-65BB-490C-8421-EDED57ED9184}"/>
    <cellStyle name="Normal 9 4 5 2 4 2" xfId="4993" xr:uid="{F31EBE34-D2CD-43FC-A980-D176B1BBE20B}"/>
    <cellStyle name="Normal 9 4 5 2 5" xfId="4989" xr:uid="{81F776C2-B6C8-430D-8ADB-904D005906A0}"/>
    <cellStyle name="Normal 9 4 5 3" xfId="2438" xr:uid="{93FA939B-9E11-418C-9748-CAF8A5C61EB8}"/>
    <cellStyle name="Normal 9 4 5 3 2" xfId="2439" xr:uid="{02525DC8-E7D1-44AF-8194-156622EA3999}"/>
    <cellStyle name="Normal 9 4 5 3 2 2" xfId="4995" xr:uid="{584B39B9-3407-47BA-B85E-4EB87CC8BED5}"/>
    <cellStyle name="Normal 9 4 5 3 3" xfId="4110" xr:uid="{5AF909C0-BF17-4F34-93C7-D6E922695D32}"/>
    <cellStyle name="Normal 9 4 5 3 3 2" xfId="4996" xr:uid="{0A966E3F-8F9C-4024-A1CF-F1F97F1F658D}"/>
    <cellStyle name="Normal 9 4 5 3 4" xfId="4111" xr:uid="{C84862A2-7375-4411-8A4D-E1A5B3D8E46A}"/>
    <cellStyle name="Normal 9 4 5 3 4 2" xfId="4997" xr:uid="{B2E9D5A5-2A49-4F43-A847-B5040C26157B}"/>
    <cellStyle name="Normal 9 4 5 3 5" xfId="4994" xr:uid="{28978327-E4A5-47D8-BE26-FAE65CA1D52E}"/>
    <cellStyle name="Normal 9 4 5 4" xfId="2440" xr:uid="{63D14781-DC62-45AE-BBAA-7B8010CA8322}"/>
    <cellStyle name="Normal 9 4 5 4 2" xfId="4998" xr:uid="{C4249AE2-F60C-445D-B554-0381B41CFB8D}"/>
    <cellStyle name="Normal 9 4 5 5" xfId="4112" xr:uid="{C2C9C331-5216-4B7E-BCE7-E32722A3AE8D}"/>
    <cellStyle name="Normal 9 4 5 5 2" xfId="4999" xr:uid="{4CC2B366-C540-4247-96EA-49751A10B826}"/>
    <cellStyle name="Normal 9 4 5 6" xfId="4113" xr:uid="{06CCFDA6-092F-4F60-A757-F3643C8F938F}"/>
    <cellStyle name="Normal 9 4 5 6 2" xfId="5000" xr:uid="{6C1603C3-1517-4221-92CD-7A3C3DEEA98F}"/>
    <cellStyle name="Normal 9 4 5 7" xfId="4988" xr:uid="{6342A88D-A9C0-46D2-8C58-2409D02076C8}"/>
    <cellStyle name="Normal 9 4 6" xfId="418" xr:uid="{D189161C-EE4E-4C5F-A35F-0BE2FBF37EB4}"/>
    <cellStyle name="Normal 9 4 6 2" xfId="2441" xr:uid="{88037EDD-5502-4B7A-8DE6-89E2EEF32D26}"/>
    <cellStyle name="Normal 9 4 6 2 2" xfId="2442" xr:uid="{B4198466-8ACD-4D90-B4B9-62DB1C9B2428}"/>
    <cellStyle name="Normal 9 4 6 2 2 2" xfId="5003" xr:uid="{CE8B81EA-E446-4E1E-B481-0329B0C5E10A}"/>
    <cellStyle name="Normal 9 4 6 2 3" xfId="4114" xr:uid="{68FC5933-8589-4F5E-903C-335485D02201}"/>
    <cellStyle name="Normal 9 4 6 2 3 2" xfId="5004" xr:uid="{830DD8FC-1913-463A-9365-4C611A8CE0C8}"/>
    <cellStyle name="Normal 9 4 6 2 4" xfId="4115" xr:uid="{82B24353-C647-480A-AADC-45C27BAA2A6B}"/>
    <cellStyle name="Normal 9 4 6 2 4 2" xfId="5005" xr:uid="{6C7133AF-0EE3-401D-A0FE-BEF0C2B4A59B}"/>
    <cellStyle name="Normal 9 4 6 2 5" xfId="5002" xr:uid="{187426E2-B138-40EB-841D-1DE22A0B3664}"/>
    <cellStyle name="Normal 9 4 6 3" xfId="2443" xr:uid="{1264A485-3FF3-4981-9526-22622A68C408}"/>
    <cellStyle name="Normal 9 4 6 3 2" xfId="5006" xr:uid="{18B245A7-F3C8-4F3E-BB3D-FD3E2AA75753}"/>
    <cellStyle name="Normal 9 4 6 4" xfId="4116" xr:uid="{59E97F4B-B7FE-46F5-8FCA-C23D365C2A1F}"/>
    <cellStyle name="Normal 9 4 6 4 2" xfId="5007" xr:uid="{1C03915E-47A7-4D76-AD86-3B519CB3B740}"/>
    <cellStyle name="Normal 9 4 6 5" xfId="4117" xr:uid="{F54DEAA8-3368-4490-B47C-62CBFF995A2A}"/>
    <cellStyle name="Normal 9 4 6 5 2" xfId="5008" xr:uid="{34738259-0DE3-4586-ABB8-835BEA65F2AE}"/>
    <cellStyle name="Normal 9 4 6 6" xfId="5001" xr:uid="{9A39DCFD-544C-47BE-92C0-1373F294E8F1}"/>
    <cellStyle name="Normal 9 4 7" xfId="2444" xr:uid="{83C78D3E-5D64-4F78-8FE7-8734703FC28B}"/>
    <cellStyle name="Normal 9 4 7 2" xfId="2445" xr:uid="{BF5D780E-1C0A-433D-BFE7-18B45C169BC9}"/>
    <cellStyle name="Normal 9 4 7 2 2" xfId="5010" xr:uid="{59CA6248-DC44-4A93-A177-F34A80BAE82C}"/>
    <cellStyle name="Normal 9 4 7 3" xfId="4118" xr:uid="{B1E5D2E7-6CFE-49D3-BE6F-634D8A4C9204}"/>
    <cellStyle name="Normal 9 4 7 3 2" xfId="5011" xr:uid="{743EECE2-DB34-4617-81A0-FA8F4663F3C9}"/>
    <cellStyle name="Normal 9 4 7 4" xfId="4119" xr:uid="{AB9A4414-DF40-46C1-B398-09A10866AF15}"/>
    <cellStyle name="Normal 9 4 7 4 2" xfId="5012" xr:uid="{497FD3CD-7D2A-4E0D-A2CC-FE9AE8C10C82}"/>
    <cellStyle name="Normal 9 4 7 5" xfId="5009" xr:uid="{1C2A7EFC-D1D3-4257-964C-6BB8901645B4}"/>
    <cellStyle name="Normal 9 4 8" xfId="2446" xr:uid="{975859FE-6EDB-4707-A5D9-65348A6B1546}"/>
    <cellStyle name="Normal 9 4 8 2" xfId="4120" xr:uid="{7E7EA90D-5DCB-4E4D-B592-2E95BEDB4859}"/>
    <cellStyle name="Normal 9 4 8 2 2" xfId="5014" xr:uid="{105A9139-963F-48FB-AFDA-1F2E86DA1199}"/>
    <cellStyle name="Normal 9 4 8 3" xfId="4121" xr:uid="{A47A5F81-7E94-4D3D-92DD-30ADC622AA48}"/>
    <cellStyle name="Normal 9 4 8 3 2" xfId="5015" xr:uid="{D61B1B17-A0AC-4686-AB8C-521B8616E973}"/>
    <cellStyle name="Normal 9 4 8 4" xfId="4122" xr:uid="{CF71009C-988B-4EF4-A72B-FE6D828C0161}"/>
    <cellStyle name="Normal 9 4 8 4 2" xfId="5016" xr:uid="{BC818549-4D45-4FC5-875D-E78157017BA2}"/>
    <cellStyle name="Normal 9 4 8 5" xfId="5013" xr:uid="{9F5C0AD3-00C4-4707-AFC0-ECF0AC283E6C}"/>
    <cellStyle name="Normal 9 4 9" xfId="4123" xr:uid="{3259C4CE-B0FA-4C72-AE9B-CAD3ABBA57CF}"/>
    <cellStyle name="Normal 9 4 9 2" xfId="5017" xr:uid="{9A98CBA1-4388-4CD2-A726-344129581977}"/>
    <cellStyle name="Normal 9 5" xfId="178" xr:uid="{78A505A1-32F0-402D-A6D7-FEBF92AD956D}"/>
    <cellStyle name="Normal 9 5 10" xfId="4124" xr:uid="{19E5936A-2D59-4834-A1DD-FA861D5AEA46}"/>
    <cellStyle name="Normal 9 5 10 2" xfId="5019" xr:uid="{0741AEAA-61B0-4F12-B0D2-0C99B1684836}"/>
    <cellStyle name="Normal 9 5 11" xfId="4125" xr:uid="{52B4025F-2EFB-46B3-92FA-C87400818578}"/>
    <cellStyle name="Normal 9 5 11 2" xfId="5020" xr:uid="{30530F68-5B96-4F99-9807-F92843781C92}"/>
    <cellStyle name="Normal 9 5 12" xfId="5018" xr:uid="{4C3E424A-FFD7-4896-A040-F1AD1A0B426C}"/>
    <cellStyle name="Normal 9 5 2" xfId="179" xr:uid="{EA381712-C52D-47F6-9858-7A796E62674A}"/>
    <cellStyle name="Normal 9 5 2 10" xfId="5021" xr:uid="{53C26F3A-ABAB-4AD4-839C-391BE8AF8977}"/>
    <cellStyle name="Normal 9 5 2 2" xfId="419" xr:uid="{B3BCC31B-4F98-43CE-BAF2-9FCFFCF97F8A}"/>
    <cellStyle name="Normal 9 5 2 2 2" xfId="868" xr:uid="{77B6824E-6B3F-4955-9E5C-42A4DA52766D}"/>
    <cellStyle name="Normal 9 5 2 2 2 2" xfId="869" xr:uid="{485DCB11-5321-439E-A25A-BE12B30C0AAD}"/>
    <cellStyle name="Normal 9 5 2 2 2 2 2" xfId="2447" xr:uid="{3041E55F-1F2B-4C01-A85A-23A2B33981EE}"/>
    <cellStyle name="Normal 9 5 2 2 2 2 2 2" xfId="5025" xr:uid="{0DE64F88-1A49-4734-8F19-63649C756443}"/>
    <cellStyle name="Normal 9 5 2 2 2 2 3" xfId="4126" xr:uid="{025D20B8-DBC0-493A-9718-3196D3595819}"/>
    <cellStyle name="Normal 9 5 2 2 2 2 3 2" xfId="5026" xr:uid="{991BE075-4F9D-4769-9672-EC9E193E214E}"/>
    <cellStyle name="Normal 9 5 2 2 2 2 4" xfId="4127" xr:uid="{2A751DAF-9C6E-4B82-8BD8-34C3DEEAA9D9}"/>
    <cellStyle name="Normal 9 5 2 2 2 2 4 2" xfId="5027" xr:uid="{F57ADB5A-754C-479A-B245-AD0D146FC685}"/>
    <cellStyle name="Normal 9 5 2 2 2 2 5" xfId="5024" xr:uid="{C5580BF5-BD2C-4139-8ABE-C82B76BD8A45}"/>
    <cellStyle name="Normal 9 5 2 2 2 3" xfId="2448" xr:uid="{D70221B1-10AE-4ED9-93B4-C045BCADA187}"/>
    <cellStyle name="Normal 9 5 2 2 2 3 2" xfId="4128" xr:uid="{40A5F785-7CFB-4CFD-A2E4-2E528B4DBB62}"/>
    <cellStyle name="Normal 9 5 2 2 2 3 2 2" xfId="5029" xr:uid="{87C6B45E-F34C-484E-8B21-05BD25237A8A}"/>
    <cellStyle name="Normal 9 5 2 2 2 3 3" xfId="4129" xr:uid="{CE882CB6-C20E-4A67-A52B-B6F4D6CFA621}"/>
    <cellStyle name="Normal 9 5 2 2 2 3 3 2" xfId="5030" xr:uid="{880F65E1-203F-4708-81AB-51D38E82F0BC}"/>
    <cellStyle name="Normal 9 5 2 2 2 3 4" xfId="4130" xr:uid="{9FF0E887-B0C8-46B6-9769-34E52CEE3A84}"/>
    <cellStyle name="Normal 9 5 2 2 2 3 4 2" xfId="5031" xr:uid="{572CE9EE-84D6-48D2-B07B-5C11653E341D}"/>
    <cellStyle name="Normal 9 5 2 2 2 3 5" xfId="5028" xr:uid="{CE1AE25A-9AF4-4714-88C3-A7C8CB2BB94C}"/>
    <cellStyle name="Normal 9 5 2 2 2 4" xfId="4131" xr:uid="{11691959-A038-48D4-BF72-8B1CFAE796F6}"/>
    <cellStyle name="Normal 9 5 2 2 2 4 2" xfId="5032" xr:uid="{92036527-6027-47B9-BF5E-BBCEA4D9F477}"/>
    <cellStyle name="Normal 9 5 2 2 2 5" xfId="4132" xr:uid="{D8255F84-97BF-4C8C-9E3D-E44882F9EE88}"/>
    <cellStyle name="Normal 9 5 2 2 2 5 2" xfId="5033" xr:uid="{D13D4F53-C6F3-40F8-9252-85F67A3B895A}"/>
    <cellStyle name="Normal 9 5 2 2 2 6" xfId="4133" xr:uid="{E2A5F87E-147D-4767-82E6-3DE1980FA953}"/>
    <cellStyle name="Normal 9 5 2 2 2 6 2" xfId="5034" xr:uid="{6577F852-B432-4907-A06E-CB7ACB0E6628}"/>
    <cellStyle name="Normal 9 5 2 2 2 7" xfId="5023" xr:uid="{AD5280FE-284B-4238-BF14-C57FE7E4532C}"/>
    <cellStyle name="Normal 9 5 2 2 3" xfId="870" xr:uid="{CC435111-5927-4C1B-9E97-6495E8A7B023}"/>
    <cellStyle name="Normal 9 5 2 2 3 2" xfId="2449" xr:uid="{E3F100B5-3525-46B3-923B-C2C281BC6861}"/>
    <cellStyle name="Normal 9 5 2 2 3 2 2" xfId="4134" xr:uid="{321ED725-BDF7-481C-BC3E-E8EB5811DD1A}"/>
    <cellStyle name="Normal 9 5 2 2 3 2 2 2" xfId="5037" xr:uid="{E162010C-5A5A-4323-84A2-7E5C7E10DD7F}"/>
    <cellStyle name="Normal 9 5 2 2 3 2 3" xfId="4135" xr:uid="{D3A9DF76-37BD-4817-BA98-C82A37AB389D}"/>
    <cellStyle name="Normal 9 5 2 2 3 2 3 2" xfId="5038" xr:uid="{4D40B3A2-E69A-48DE-A7EE-1B767EE67275}"/>
    <cellStyle name="Normal 9 5 2 2 3 2 4" xfId="4136" xr:uid="{77CE7AAB-D8F9-4462-BB96-DCF70CE697F3}"/>
    <cellStyle name="Normal 9 5 2 2 3 2 4 2" xfId="5039" xr:uid="{6A39DA0A-0BDA-4A9A-BA27-FCCD086404F5}"/>
    <cellStyle name="Normal 9 5 2 2 3 2 5" xfId="5036" xr:uid="{DE80A77B-2DA5-4DFE-BC94-286B7A9CDE3E}"/>
    <cellStyle name="Normal 9 5 2 2 3 3" xfId="4137" xr:uid="{E082760D-86F2-4EF6-B3CF-F458B7190018}"/>
    <cellStyle name="Normal 9 5 2 2 3 3 2" xfId="5040" xr:uid="{422FB114-6F3B-4B49-96A2-CFB00A1C5202}"/>
    <cellStyle name="Normal 9 5 2 2 3 4" xfId="4138" xr:uid="{FA1C514A-961B-479B-8ACE-523552B80817}"/>
    <cellStyle name="Normal 9 5 2 2 3 4 2" xfId="5041" xr:uid="{484491FA-EDF8-4BE0-8972-79AD64604373}"/>
    <cellStyle name="Normal 9 5 2 2 3 5" xfId="4139" xr:uid="{33AC9062-C274-4E6C-8B8D-0349228C8E20}"/>
    <cellStyle name="Normal 9 5 2 2 3 5 2" xfId="5042" xr:uid="{74E1113F-3952-43D8-9754-2CA9CD2C0884}"/>
    <cellStyle name="Normal 9 5 2 2 3 6" xfId="5035" xr:uid="{3094A415-AD5E-477D-AEB2-F65343B8FCD2}"/>
    <cellStyle name="Normal 9 5 2 2 4" xfId="2450" xr:uid="{DD21F42F-B841-49EB-833E-47198C2DFCE5}"/>
    <cellStyle name="Normal 9 5 2 2 4 2" xfId="4140" xr:uid="{2724DAB9-CAE8-452D-A39C-6414DA903D89}"/>
    <cellStyle name="Normal 9 5 2 2 4 2 2" xfId="5044" xr:uid="{B4D162A6-D823-40B8-85BC-93FD9DA67716}"/>
    <cellStyle name="Normal 9 5 2 2 4 3" xfId="4141" xr:uid="{1EA2C89F-8516-4B04-8A7E-448AA515DF24}"/>
    <cellStyle name="Normal 9 5 2 2 4 3 2" xfId="5045" xr:uid="{4C64544C-FFDA-4580-922C-B100368A08A6}"/>
    <cellStyle name="Normal 9 5 2 2 4 4" xfId="4142" xr:uid="{1305D1CA-46D7-41F2-84BD-4357943777AD}"/>
    <cellStyle name="Normal 9 5 2 2 4 4 2" xfId="5046" xr:uid="{4970EC76-7829-4A35-BAFB-63F0B42CD631}"/>
    <cellStyle name="Normal 9 5 2 2 4 5" xfId="5043" xr:uid="{17FA3365-FDD0-4186-82F0-6EF055FF135A}"/>
    <cellStyle name="Normal 9 5 2 2 5" xfId="4143" xr:uid="{C2F70FB8-7E7D-44C0-93DB-5F480C684EA1}"/>
    <cellStyle name="Normal 9 5 2 2 5 2" xfId="4144" xr:uid="{B2F9A3EB-2D19-48B8-BD43-5D0B5B90FCAB}"/>
    <cellStyle name="Normal 9 5 2 2 5 2 2" xfId="5048" xr:uid="{B27DA59B-040B-4F7A-AF08-FB3DDE93945D}"/>
    <cellStyle name="Normal 9 5 2 2 5 3" xfId="4145" xr:uid="{6320F60A-C793-4B75-9D23-CD75342F41FB}"/>
    <cellStyle name="Normal 9 5 2 2 5 3 2" xfId="5049" xr:uid="{504C698E-08D4-4D10-9B70-E7399F470A86}"/>
    <cellStyle name="Normal 9 5 2 2 5 4" xfId="4146" xr:uid="{E8708B5F-A204-41F8-80A4-60F4E038E2DF}"/>
    <cellStyle name="Normal 9 5 2 2 5 4 2" xfId="5050" xr:uid="{90D0B2EC-3DF7-4996-85B6-B76EBF2559E6}"/>
    <cellStyle name="Normal 9 5 2 2 5 5" xfId="5047" xr:uid="{AF138864-CA89-4A7A-A41A-EAAA9BAE9602}"/>
    <cellStyle name="Normal 9 5 2 2 6" xfId="4147" xr:uid="{EAF23DBA-6707-4982-8C75-436C09F3C218}"/>
    <cellStyle name="Normal 9 5 2 2 6 2" xfId="5051" xr:uid="{85C5E9ED-B4C6-41DD-888F-EFCB9C64DCFD}"/>
    <cellStyle name="Normal 9 5 2 2 7" xfId="4148" xr:uid="{5B7F84C2-3A64-4E0C-8328-5517DE640708}"/>
    <cellStyle name="Normal 9 5 2 2 7 2" xfId="5052" xr:uid="{18E5005D-3945-40D0-A546-1D670D6D4709}"/>
    <cellStyle name="Normal 9 5 2 2 8" xfId="4149" xr:uid="{86F1FB58-3D90-46DD-BD54-6AB678727BAC}"/>
    <cellStyle name="Normal 9 5 2 2 8 2" xfId="5053" xr:uid="{F5352798-9418-4D3C-A585-F9452B9E3EC6}"/>
    <cellStyle name="Normal 9 5 2 2 9" xfId="5022" xr:uid="{E8F7D56F-A09A-408D-9B60-57A2FE354AC3}"/>
    <cellStyle name="Normal 9 5 2 3" xfId="871" xr:uid="{F03884F7-5E00-4E04-9D48-C22AE33CDF4D}"/>
    <cellStyle name="Normal 9 5 2 3 2" xfId="872" xr:uid="{CED70F37-1784-448E-9F1F-0FF508E1801D}"/>
    <cellStyle name="Normal 9 5 2 3 2 2" xfId="873" xr:uid="{9841F09F-646F-4B97-B8AB-B253111F79A1}"/>
    <cellStyle name="Normal 9 5 2 3 2 2 2" xfId="5056" xr:uid="{E5BD9A5E-F8D8-48F2-821A-1850BE3F9E62}"/>
    <cellStyle name="Normal 9 5 2 3 2 3" xfId="4150" xr:uid="{985A3CBC-3280-4DDF-AA6B-A9C897C4DACF}"/>
    <cellStyle name="Normal 9 5 2 3 2 3 2" xfId="5057" xr:uid="{DB8464C7-F87D-463A-A81A-AEBCEE7FAE7F}"/>
    <cellStyle name="Normal 9 5 2 3 2 4" xfId="4151" xr:uid="{948771CA-F769-4DCC-B4B4-5A4BEA05E0C6}"/>
    <cellStyle name="Normal 9 5 2 3 2 4 2" xfId="5058" xr:uid="{E151234B-39B1-432F-98F3-4B5D238E01C5}"/>
    <cellStyle name="Normal 9 5 2 3 2 5" xfId="5055" xr:uid="{484797E2-7AFF-4AE6-9910-DA59CD02C94F}"/>
    <cellStyle name="Normal 9 5 2 3 3" xfId="874" xr:uid="{CD90E037-502A-4B26-8BD2-4FF87BFD8514}"/>
    <cellStyle name="Normal 9 5 2 3 3 2" xfId="4152" xr:uid="{87E40DA7-5503-43FC-ABE4-B4CB867B558B}"/>
    <cellStyle name="Normal 9 5 2 3 3 2 2" xfId="5060" xr:uid="{549171DF-278C-4CE4-8FA3-E32DAB286B41}"/>
    <cellStyle name="Normal 9 5 2 3 3 3" xfId="4153" xr:uid="{A3D9729E-A74B-4EE9-AF83-4AD6E7D062A0}"/>
    <cellStyle name="Normal 9 5 2 3 3 3 2" xfId="5061" xr:uid="{2218C645-3762-4352-BB32-B7F77A4ABF08}"/>
    <cellStyle name="Normal 9 5 2 3 3 4" xfId="4154" xr:uid="{982B3428-33F1-492E-9D4F-1C755A5BEA9F}"/>
    <cellStyle name="Normal 9 5 2 3 3 4 2" xfId="5062" xr:uid="{E5F8856E-182E-4108-A122-8A8C88406594}"/>
    <cellStyle name="Normal 9 5 2 3 3 5" xfId="5059" xr:uid="{34F6FDD6-D49A-4B13-B9B9-A1F87A686992}"/>
    <cellStyle name="Normal 9 5 2 3 4" xfId="4155" xr:uid="{57823E96-92A7-4437-8F14-6C40A3040281}"/>
    <cellStyle name="Normal 9 5 2 3 4 2" xfId="5063" xr:uid="{2A474010-BF19-44C4-A956-3B72E5F44F59}"/>
    <cellStyle name="Normal 9 5 2 3 5" xfId="4156" xr:uid="{B4FD2446-6BA0-467F-80F2-EC5415D0D344}"/>
    <cellStyle name="Normal 9 5 2 3 5 2" xfId="5064" xr:uid="{6FCB475D-0B87-493F-8637-63D4F21FA4E1}"/>
    <cellStyle name="Normal 9 5 2 3 6" xfId="4157" xr:uid="{24AD99AD-98AA-4BEF-9493-0C351F51D554}"/>
    <cellStyle name="Normal 9 5 2 3 6 2" xfId="5065" xr:uid="{1012303F-0983-4E64-9AAB-71250276DB99}"/>
    <cellStyle name="Normal 9 5 2 3 7" xfId="5054" xr:uid="{980AE214-CB54-432A-82A4-D543727C3B3B}"/>
    <cellStyle name="Normal 9 5 2 4" xfId="875" xr:uid="{195082A0-3E3A-4D0A-8D5B-10EFA4CE5619}"/>
    <cellStyle name="Normal 9 5 2 4 2" xfId="876" xr:uid="{AF6B6C8D-B53D-4A0E-9EE8-E2E40627A3C2}"/>
    <cellStyle name="Normal 9 5 2 4 2 2" xfId="4158" xr:uid="{7EE88DD0-2363-4350-B616-4A032D7C6E2F}"/>
    <cellStyle name="Normal 9 5 2 4 2 2 2" xfId="5068" xr:uid="{A0033A32-6B8B-4474-981B-3D575591E299}"/>
    <cellStyle name="Normal 9 5 2 4 2 3" xfId="4159" xr:uid="{16042C47-69CA-402F-8636-E8CC6952B80B}"/>
    <cellStyle name="Normal 9 5 2 4 2 3 2" xfId="5069" xr:uid="{DB2A6011-1E0A-42CC-8AB2-6D3BC49D695F}"/>
    <cellStyle name="Normal 9 5 2 4 2 4" xfId="4160" xr:uid="{B52FEA44-D958-4022-ABE3-F13B72BAA0E5}"/>
    <cellStyle name="Normal 9 5 2 4 2 4 2" xfId="5070" xr:uid="{E0613C76-25B9-43B7-9DF5-1A5050A26081}"/>
    <cellStyle name="Normal 9 5 2 4 2 5" xfId="5067" xr:uid="{3422CF03-A79F-41A2-8223-4C3C59FED08E}"/>
    <cellStyle name="Normal 9 5 2 4 3" xfId="4161" xr:uid="{07AD61D3-480F-4C3C-9B5E-20DF223D4ECB}"/>
    <cellStyle name="Normal 9 5 2 4 3 2" xfId="5071" xr:uid="{8CC21C28-60FA-4D09-97BF-7FC40562508E}"/>
    <cellStyle name="Normal 9 5 2 4 4" xfId="4162" xr:uid="{522F6050-A349-4CF7-A4EC-BDF1F2369D94}"/>
    <cellStyle name="Normal 9 5 2 4 4 2" xfId="5072" xr:uid="{EF770F76-AAB8-4807-AA1B-AE24822D85C0}"/>
    <cellStyle name="Normal 9 5 2 4 5" xfId="4163" xr:uid="{20EF6CFD-CF87-4CE9-814A-C9EFBFEEE25C}"/>
    <cellStyle name="Normal 9 5 2 4 5 2" xfId="5073" xr:uid="{E6C898AE-A53A-43EF-B8A3-5515413B6CF0}"/>
    <cellStyle name="Normal 9 5 2 4 6" xfId="5066" xr:uid="{7DBE774B-FADE-4F53-9520-E5A48F21DA94}"/>
    <cellStyle name="Normal 9 5 2 5" xfId="877" xr:uid="{E3D81039-A12B-4A09-A293-39945C1B1D35}"/>
    <cellStyle name="Normal 9 5 2 5 2" xfId="4164" xr:uid="{80BCCF3E-0BE1-44D2-A96F-0BB7269F3771}"/>
    <cellStyle name="Normal 9 5 2 5 2 2" xfId="5075" xr:uid="{CEF73B82-4C62-4FD2-A7E3-7C0EF97A488E}"/>
    <cellStyle name="Normal 9 5 2 5 3" xfId="4165" xr:uid="{EF3FF414-C216-4BE2-A3CA-9A0A5B61D051}"/>
    <cellStyle name="Normal 9 5 2 5 3 2" xfId="5076" xr:uid="{2CE9BB3C-1AD7-4068-9B98-E3CDDAA3C7E5}"/>
    <cellStyle name="Normal 9 5 2 5 4" xfId="4166" xr:uid="{DEF0591A-1057-42DA-8DE6-122D17343B44}"/>
    <cellStyle name="Normal 9 5 2 5 4 2" xfId="5077" xr:uid="{36A894CD-BFC2-4D83-B206-3AC5A496489A}"/>
    <cellStyle name="Normal 9 5 2 5 5" xfId="5074" xr:uid="{D8C6348A-96B4-44F7-B98A-42764C937650}"/>
    <cellStyle name="Normal 9 5 2 6" xfId="4167" xr:uid="{BFFE662B-885D-458D-9A86-385E03EA63CB}"/>
    <cellStyle name="Normal 9 5 2 6 2" xfId="4168" xr:uid="{67BA96BE-7AD4-4B81-9168-6076EDC9954B}"/>
    <cellStyle name="Normal 9 5 2 6 2 2" xfId="5079" xr:uid="{5DB60C29-1EDF-43DD-8561-A5FF6846F44D}"/>
    <cellStyle name="Normal 9 5 2 6 3" xfId="4169" xr:uid="{72226C91-A658-44C9-B929-8ACF460DC7CD}"/>
    <cellStyle name="Normal 9 5 2 6 3 2" xfId="5080" xr:uid="{BE9B8DD2-890D-4B68-95C7-B4BABB985680}"/>
    <cellStyle name="Normal 9 5 2 6 4" xfId="4170" xr:uid="{C4D1B444-BD6C-4B4A-B04D-4EE186CBDCF3}"/>
    <cellStyle name="Normal 9 5 2 6 4 2" xfId="5081" xr:uid="{DC18B597-4897-48FC-ABAD-FF768881E947}"/>
    <cellStyle name="Normal 9 5 2 6 5" xfId="5078" xr:uid="{EF239FD9-4848-4727-BA95-3E2A38D183D2}"/>
    <cellStyle name="Normal 9 5 2 7" xfId="4171" xr:uid="{A5FB5B13-5C1B-4F9D-8D8A-FBC3F49C58D3}"/>
    <cellStyle name="Normal 9 5 2 7 2" xfId="5082" xr:uid="{CFDE7F85-FFCA-4C45-8215-419BEB87994A}"/>
    <cellStyle name="Normal 9 5 2 8" xfId="4172" xr:uid="{1AA29A55-1B98-446F-B07E-4D2DEF4D6B67}"/>
    <cellStyle name="Normal 9 5 2 8 2" xfId="5083" xr:uid="{B28FB280-398F-450E-8546-E6DBF7812619}"/>
    <cellStyle name="Normal 9 5 2 9" xfId="4173" xr:uid="{A10ED927-B78C-4590-8E4F-A131C7E64DF8}"/>
    <cellStyle name="Normal 9 5 2 9 2" xfId="5084" xr:uid="{DEF54C5C-1C23-4A2C-A89F-C17994666D60}"/>
    <cellStyle name="Normal 9 5 3" xfId="420" xr:uid="{1C8E03BA-350C-4C80-9F57-E1AA6BDA0556}"/>
    <cellStyle name="Normal 9 5 3 2" xfId="878" xr:uid="{565E9733-460E-4E89-AA40-91352F3A4DF7}"/>
    <cellStyle name="Normal 9 5 3 2 2" xfId="879" xr:uid="{BF261528-68F9-4BF7-984C-5DF1C925B3AE}"/>
    <cellStyle name="Normal 9 5 3 2 2 2" xfId="2451" xr:uid="{E3567BC6-EA42-48BF-B77B-D1004630089B}"/>
    <cellStyle name="Normal 9 5 3 2 2 2 2" xfId="2452" xr:uid="{5FC59821-20E9-4B65-84A9-E923B9641070}"/>
    <cellStyle name="Normal 9 5 3 2 2 2 2 2" xfId="5089" xr:uid="{BCFF1422-66F5-4434-8D1C-61280FDB6283}"/>
    <cellStyle name="Normal 9 5 3 2 2 2 3" xfId="5088" xr:uid="{4624DB12-9AB4-4D94-8D2D-1A4F9EAD9C93}"/>
    <cellStyle name="Normal 9 5 3 2 2 3" xfId="2453" xr:uid="{E0D2BBA0-1E32-4847-A638-303AE7D98F10}"/>
    <cellStyle name="Normal 9 5 3 2 2 3 2" xfId="5090" xr:uid="{189BC80F-994B-4952-901F-C0A22541EF9A}"/>
    <cellStyle name="Normal 9 5 3 2 2 4" xfId="4174" xr:uid="{516FB2FB-5D8E-46DC-B112-E9F1A9B6A1B6}"/>
    <cellStyle name="Normal 9 5 3 2 2 4 2" xfId="5091" xr:uid="{320FF4A8-D16C-4B2C-A1A4-EF6EB765F0EC}"/>
    <cellStyle name="Normal 9 5 3 2 2 5" xfId="5087" xr:uid="{08A5D85F-1303-4FC0-8B6F-609328A7B371}"/>
    <cellStyle name="Normal 9 5 3 2 3" xfId="2454" xr:uid="{E9168B35-99E9-42FC-BDE4-5A96125BA667}"/>
    <cellStyle name="Normal 9 5 3 2 3 2" xfId="2455" xr:uid="{19B3B749-1302-407F-AF0B-4E47FC92A655}"/>
    <cellStyle name="Normal 9 5 3 2 3 2 2" xfId="5093" xr:uid="{33F6603B-467E-434C-850F-F4522D6362B1}"/>
    <cellStyle name="Normal 9 5 3 2 3 3" xfId="4175" xr:uid="{70CD0D7E-A39F-468D-9B6E-E0AB4756A744}"/>
    <cellStyle name="Normal 9 5 3 2 3 3 2" xfId="5094" xr:uid="{73188EF4-F71E-47FE-B642-0093D3528D9E}"/>
    <cellStyle name="Normal 9 5 3 2 3 4" xfId="4176" xr:uid="{6232BF7F-046C-4E85-B5BD-D3F667D3A5A7}"/>
    <cellStyle name="Normal 9 5 3 2 3 4 2" xfId="5095" xr:uid="{3FAB6B60-59B3-4B78-B473-09A2E789B4CD}"/>
    <cellStyle name="Normal 9 5 3 2 3 5" xfId="5092" xr:uid="{16E128F8-E115-4935-9B58-2E28561D0F9E}"/>
    <cellStyle name="Normal 9 5 3 2 4" xfId="2456" xr:uid="{6C959D7F-6F6C-4CB5-B6F7-4175AE04EDF4}"/>
    <cellStyle name="Normal 9 5 3 2 4 2" xfId="5096" xr:uid="{DCEACF9D-117D-4627-9C52-D619E64C4F77}"/>
    <cellStyle name="Normal 9 5 3 2 5" xfId="4177" xr:uid="{B191269A-CE43-4D1E-BB72-F70EC16BB84F}"/>
    <cellStyle name="Normal 9 5 3 2 5 2" xfId="5097" xr:uid="{9E416D86-9920-40AA-99B0-7100D13D048D}"/>
    <cellStyle name="Normal 9 5 3 2 6" xfId="4178" xr:uid="{F1F13502-8706-422E-9684-3E795B3956E3}"/>
    <cellStyle name="Normal 9 5 3 2 6 2" xfId="5098" xr:uid="{0A30D396-A0C4-4557-91CE-D168B2454BBB}"/>
    <cellStyle name="Normal 9 5 3 2 7" xfId="5086" xr:uid="{7DE9224F-E197-40E6-BCD3-DB7BC55EB51D}"/>
    <cellStyle name="Normal 9 5 3 3" xfId="880" xr:uid="{9C3A9587-A47B-445B-A33C-305BAD7CD406}"/>
    <cellStyle name="Normal 9 5 3 3 2" xfId="2457" xr:uid="{0EC1767B-CAB0-48EE-A4D5-1F3735B789C9}"/>
    <cellStyle name="Normal 9 5 3 3 2 2" xfId="2458" xr:uid="{366BDB8C-3550-458D-A949-AA2F9A50FA4D}"/>
    <cellStyle name="Normal 9 5 3 3 2 2 2" xfId="5101" xr:uid="{438B1A48-E5C5-4442-857D-518D00DC3F1B}"/>
    <cellStyle name="Normal 9 5 3 3 2 3" xfId="4179" xr:uid="{29AED414-49DC-4FF7-970A-E5865E51DCAA}"/>
    <cellStyle name="Normal 9 5 3 3 2 3 2" xfId="5102" xr:uid="{3C33374A-781C-4AE2-B407-B45AA28615FB}"/>
    <cellStyle name="Normal 9 5 3 3 2 4" xfId="4180" xr:uid="{EF73AEB3-D900-420C-B9D7-B246566D4CD9}"/>
    <cellStyle name="Normal 9 5 3 3 2 4 2" xfId="5103" xr:uid="{F930872F-86C2-4406-8C53-442E88A8178B}"/>
    <cellStyle name="Normal 9 5 3 3 2 5" xfId="5100" xr:uid="{4A9E460D-DECB-4F0B-A9F0-FB06B9EF566E}"/>
    <cellStyle name="Normal 9 5 3 3 3" xfId="2459" xr:uid="{459523D3-F9E5-49ED-AC94-0E04CC2F50DA}"/>
    <cellStyle name="Normal 9 5 3 3 3 2" xfId="5104" xr:uid="{C27FB280-B166-421D-A907-501BE7F059DD}"/>
    <cellStyle name="Normal 9 5 3 3 4" xfId="4181" xr:uid="{F16452B1-5E8A-4841-A458-115ED6404E7F}"/>
    <cellStyle name="Normal 9 5 3 3 4 2" xfId="5105" xr:uid="{0DB30264-37D8-4E18-B141-28E4ECDC0403}"/>
    <cellStyle name="Normal 9 5 3 3 5" xfId="4182" xr:uid="{7B673373-F7F4-4878-998B-768E5F12000E}"/>
    <cellStyle name="Normal 9 5 3 3 5 2" xfId="5106" xr:uid="{955D4F33-CFAA-4155-B149-8A3FFA8AA97E}"/>
    <cellStyle name="Normal 9 5 3 3 6" xfId="5099" xr:uid="{932299B8-8C53-454E-9BD9-E812BB6CA1DC}"/>
    <cellStyle name="Normal 9 5 3 4" xfId="2460" xr:uid="{BD0F7FE5-8367-4FA4-A8BA-DE316EAD7C71}"/>
    <cellStyle name="Normal 9 5 3 4 2" xfId="2461" xr:uid="{C20340FF-C4B8-4AAE-86F4-76DCEB55254A}"/>
    <cellStyle name="Normal 9 5 3 4 2 2" xfId="5108" xr:uid="{913D2037-8442-46B2-999E-D2B4982ADDA2}"/>
    <cellStyle name="Normal 9 5 3 4 3" xfId="4183" xr:uid="{75A286CA-5F46-4AE6-A338-35A737E709DC}"/>
    <cellStyle name="Normal 9 5 3 4 3 2" xfId="5109" xr:uid="{5DBA857D-1C5A-4071-8DC4-41B76122C88B}"/>
    <cellStyle name="Normal 9 5 3 4 4" xfId="4184" xr:uid="{E3B6288D-B0EE-49FE-9DCD-77BF743ED440}"/>
    <cellStyle name="Normal 9 5 3 4 4 2" xfId="5110" xr:uid="{70A47BF0-DA4C-4084-AE6F-AFA38E8FB6AE}"/>
    <cellStyle name="Normal 9 5 3 4 5" xfId="5107" xr:uid="{E1A9A86D-E694-4FF8-977F-588DD7BB9F36}"/>
    <cellStyle name="Normal 9 5 3 5" xfId="2462" xr:uid="{386972E9-95CB-4CB4-8285-26D033F97253}"/>
    <cellStyle name="Normal 9 5 3 5 2" xfId="4185" xr:uid="{3F9BA7D7-8EC5-4C17-8471-FAC49B660844}"/>
    <cellStyle name="Normal 9 5 3 5 2 2" xfId="5112" xr:uid="{01632B17-9503-4108-B20B-63169A7CD281}"/>
    <cellStyle name="Normal 9 5 3 5 3" xfId="4186" xr:uid="{40D891F6-1F8B-4FC5-954D-4DBADF5CEE7B}"/>
    <cellStyle name="Normal 9 5 3 5 3 2" xfId="5113" xr:uid="{A61A7672-82C6-4682-A80A-D05057BAB8F2}"/>
    <cellStyle name="Normal 9 5 3 5 4" xfId="4187" xr:uid="{D1BE3860-FA15-4FCF-9132-0975053F908E}"/>
    <cellStyle name="Normal 9 5 3 5 4 2" xfId="5114" xr:uid="{15627A12-9DAA-42D5-B6A1-5FE4D1F268CE}"/>
    <cellStyle name="Normal 9 5 3 5 5" xfId="5111" xr:uid="{1B8950C2-E61B-4FD8-BE77-97125EC71EA2}"/>
    <cellStyle name="Normal 9 5 3 6" xfId="4188" xr:uid="{7C00D43E-0CB1-4512-8187-637AA2EE8A58}"/>
    <cellStyle name="Normal 9 5 3 6 2" xfId="5115" xr:uid="{76CDD4A0-2F94-42C8-B2B8-3369EDCC441A}"/>
    <cellStyle name="Normal 9 5 3 7" xfId="4189" xr:uid="{1A22B245-37F3-42C8-981E-E509F98DDC45}"/>
    <cellStyle name="Normal 9 5 3 7 2" xfId="5116" xr:uid="{E5861C93-3525-46C5-9693-6CB5371FE370}"/>
    <cellStyle name="Normal 9 5 3 8" xfId="4190" xr:uid="{C76E0955-3F80-42B8-BB3C-DD293C26817B}"/>
    <cellStyle name="Normal 9 5 3 8 2" xfId="5117" xr:uid="{F565FD66-575A-40A3-990F-C9F153805266}"/>
    <cellStyle name="Normal 9 5 3 9" xfId="5085" xr:uid="{AD3E9DC5-1E26-48EE-B529-E039CDE6F159}"/>
    <cellStyle name="Normal 9 5 4" xfId="421" xr:uid="{92EDD964-8AA6-45C6-B233-E2D6B9EE4C84}"/>
    <cellStyle name="Normal 9 5 4 2" xfId="881" xr:uid="{1C0BBBF9-F806-42AE-ADED-3A92DEB2BBDF}"/>
    <cellStyle name="Normal 9 5 4 2 2" xfId="882" xr:uid="{33C05083-C3DE-4B98-A0CE-3B308C69D6EE}"/>
    <cellStyle name="Normal 9 5 4 2 2 2" xfId="2463" xr:uid="{B066522D-D6F6-4EBD-B0F1-3BFC1259853D}"/>
    <cellStyle name="Normal 9 5 4 2 2 2 2" xfId="5121" xr:uid="{BD35F465-8498-40D6-9F45-D9D1976C6DEF}"/>
    <cellStyle name="Normal 9 5 4 2 2 3" xfId="4191" xr:uid="{74665696-09EF-4C60-8F14-052755CEA6E1}"/>
    <cellStyle name="Normal 9 5 4 2 2 3 2" xfId="5122" xr:uid="{FF256E3A-C5EE-45D5-92DD-1E755F11ECB0}"/>
    <cellStyle name="Normal 9 5 4 2 2 4" xfId="4192" xr:uid="{D7DB5A24-F085-4DE2-A183-AECF17B27C75}"/>
    <cellStyle name="Normal 9 5 4 2 2 4 2" xfId="5123" xr:uid="{4D0EF535-7C26-4B81-BE90-1E7F4537F1D5}"/>
    <cellStyle name="Normal 9 5 4 2 2 5" xfId="5120" xr:uid="{DB2BA656-E2E3-42E4-8FE9-CFD3B3B895E3}"/>
    <cellStyle name="Normal 9 5 4 2 3" xfId="2464" xr:uid="{CC7637DD-0FE2-4222-B1EE-C63620F514AE}"/>
    <cellStyle name="Normal 9 5 4 2 3 2" xfId="5124" xr:uid="{474B147A-5EF0-42DF-A5A8-6F5BD5DB06C7}"/>
    <cellStyle name="Normal 9 5 4 2 4" xfId="4193" xr:uid="{D242737A-9A9A-4EA0-AB81-371B372F6C64}"/>
    <cellStyle name="Normal 9 5 4 2 4 2" xfId="5125" xr:uid="{04466F70-D808-4F7C-A961-F78DE442C06E}"/>
    <cellStyle name="Normal 9 5 4 2 5" xfId="4194" xr:uid="{4075BE85-AE6D-43F1-A8AB-2C81AE13A973}"/>
    <cellStyle name="Normal 9 5 4 2 5 2" xfId="5126" xr:uid="{28E411B7-98D3-4E1E-8A16-12C94AF110E9}"/>
    <cellStyle name="Normal 9 5 4 2 6" xfId="5119" xr:uid="{7CF7715C-4D35-4242-82C0-641B7DAC81C4}"/>
    <cellStyle name="Normal 9 5 4 3" xfId="883" xr:uid="{19DE5314-95BE-4A27-A32C-664CDB8D44EA}"/>
    <cellStyle name="Normal 9 5 4 3 2" xfId="2465" xr:uid="{A3531539-0BB2-43D4-A6F9-A5D499BC681C}"/>
    <cellStyle name="Normal 9 5 4 3 2 2" xfId="5128" xr:uid="{690C88CB-7D05-4F61-9618-178FCD542BCE}"/>
    <cellStyle name="Normal 9 5 4 3 3" xfId="4195" xr:uid="{6269D0C7-74DE-4B8C-BE72-6CD737037E86}"/>
    <cellStyle name="Normal 9 5 4 3 3 2" xfId="5129" xr:uid="{C779A5E9-A7B6-4D0A-8C70-CD37A2609859}"/>
    <cellStyle name="Normal 9 5 4 3 4" xfId="4196" xr:uid="{E5A4F5CA-3280-470D-86FD-7EA5BECD4FCB}"/>
    <cellStyle name="Normal 9 5 4 3 4 2" xfId="5130" xr:uid="{D9C0F66A-B406-45D2-9DA4-4D7741BF6F6B}"/>
    <cellStyle name="Normal 9 5 4 3 5" xfId="5127" xr:uid="{637FA956-91FC-4726-AA92-696AD5118D12}"/>
    <cellStyle name="Normal 9 5 4 4" xfId="2466" xr:uid="{01C7363B-F802-4352-B0B9-F72A2800645C}"/>
    <cellStyle name="Normal 9 5 4 4 2" xfId="4197" xr:uid="{33B5B746-2DC3-4B1E-8D9A-3D9871951E58}"/>
    <cellStyle name="Normal 9 5 4 4 2 2" xfId="5132" xr:uid="{79282EB2-B309-475E-A87F-6C9F429948DF}"/>
    <cellStyle name="Normal 9 5 4 4 3" xfId="4198" xr:uid="{676754B4-C818-4FDE-8627-13BB85361CF5}"/>
    <cellStyle name="Normal 9 5 4 4 3 2" xfId="5133" xr:uid="{C085FE60-7A89-4FFE-A185-01B29D16A062}"/>
    <cellStyle name="Normal 9 5 4 4 4" xfId="4199" xr:uid="{66F62E5B-9501-411A-A81A-FFBC186A1030}"/>
    <cellStyle name="Normal 9 5 4 4 4 2" xfId="5134" xr:uid="{F95F5368-8FF0-4ECE-A37C-B008270B119B}"/>
    <cellStyle name="Normal 9 5 4 4 5" xfId="5131" xr:uid="{517BEE72-2822-4EC6-BEA8-29BBD07829CE}"/>
    <cellStyle name="Normal 9 5 4 5" xfId="4200" xr:uid="{E5D5E37E-8923-40D3-B2FF-9372ABBCD588}"/>
    <cellStyle name="Normal 9 5 4 5 2" xfId="5135" xr:uid="{862CD9FC-C9AE-407C-B94F-5D889576E986}"/>
    <cellStyle name="Normal 9 5 4 6" xfId="4201" xr:uid="{F53B0960-6152-4B79-83E3-96482E2D7E69}"/>
    <cellStyle name="Normal 9 5 4 6 2" xfId="5136" xr:uid="{27CB594C-C852-4D46-B343-7FB14C4F4534}"/>
    <cellStyle name="Normal 9 5 4 7" xfId="4202" xr:uid="{DE7E8518-26ED-4F6E-B296-B314F09845F8}"/>
    <cellStyle name="Normal 9 5 4 7 2" xfId="5137" xr:uid="{0C67944C-0A8D-49CA-BA03-520EFB613264}"/>
    <cellStyle name="Normal 9 5 4 8" xfId="5118" xr:uid="{7A6AE78A-BBF8-4190-A413-1DFC59DCC084}"/>
    <cellStyle name="Normal 9 5 5" xfId="422" xr:uid="{18EB61BB-C46A-4357-AE3F-54D384A57F4E}"/>
    <cellStyle name="Normal 9 5 5 2" xfId="884" xr:uid="{006DC797-D2CB-44E7-9C46-18B1505996C0}"/>
    <cellStyle name="Normal 9 5 5 2 2" xfId="2467" xr:uid="{E1034598-2FFF-486C-8E35-9966005FBBB4}"/>
    <cellStyle name="Normal 9 5 5 2 2 2" xfId="5140" xr:uid="{BC483487-0BF4-46DC-9B7D-BE69D299BDA5}"/>
    <cellStyle name="Normal 9 5 5 2 3" xfId="4203" xr:uid="{4B344491-062F-47EE-8FA7-8C38723FBADB}"/>
    <cellStyle name="Normal 9 5 5 2 3 2" xfId="5141" xr:uid="{B1C2EA7F-E9FF-49D7-A926-00113AD6D662}"/>
    <cellStyle name="Normal 9 5 5 2 4" xfId="4204" xr:uid="{2CC90541-5AE9-46C9-A2A5-6A529D6AFBC6}"/>
    <cellStyle name="Normal 9 5 5 2 4 2" xfId="5142" xr:uid="{E2FA29CD-3626-4A91-91FD-E7D7BF3F757A}"/>
    <cellStyle name="Normal 9 5 5 2 5" xfId="5139" xr:uid="{D1A141C9-6B52-49F3-965E-46B6A6225787}"/>
    <cellStyle name="Normal 9 5 5 3" xfId="2468" xr:uid="{5480422F-40D1-4BE2-BEA4-BBC595F6E542}"/>
    <cellStyle name="Normal 9 5 5 3 2" xfId="4205" xr:uid="{30053B4E-D414-4183-A80B-9A488CD3A803}"/>
    <cellStyle name="Normal 9 5 5 3 2 2" xfId="5144" xr:uid="{F42F2213-DFD7-4FD3-800F-9C8AE4188403}"/>
    <cellStyle name="Normal 9 5 5 3 3" xfId="4206" xr:uid="{39CC254E-E3FC-4166-B47A-4E6CC895F557}"/>
    <cellStyle name="Normal 9 5 5 3 3 2" xfId="5145" xr:uid="{5E187EFC-CF38-4599-8A06-45D3BD316C7E}"/>
    <cellStyle name="Normal 9 5 5 3 4" xfId="4207" xr:uid="{A24DAF7B-7824-4D19-AA68-E1383EF78246}"/>
    <cellStyle name="Normal 9 5 5 3 4 2" xfId="5146" xr:uid="{F7A7C24C-BF74-43D3-967F-8CC4C94B5156}"/>
    <cellStyle name="Normal 9 5 5 3 5" xfId="5143" xr:uid="{C308B17C-C3C9-44B5-8867-BB261A10A02E}"/>
    <cellStyle name="Normal 9 5 5 4" xfId="4208" xr:uid="{CAD1B886-0479-41CF-99BD-38228A905E3F}"/>
    <cellStyle name="Normal 9 5 5 4 2" xfId="5147" xr:uid="{16D63857-06F9-4C4A-ACC9-28775ED2F219}"/>
    <cellStyle name="Normal 9 5 5 5" xfId="4209" xr:uid="{C3210024-D930-42FC-B17C-52D47DB14453}"/>
    <cellStyle name="Normal 9 5 5 5 2" xfId="5148" xr:uid="{C9AAB01A-0E1D-483D-B260-B88A1E60D041}"/>
    <cellStyle name="Normal 9 5 5 6" xfId="4210" xr:uid="{4CE69B29-E21F-4404-AAE3-8123AD8D5247}"/>
    <cellStyle name="Normal 9 5 5 6 2" xfId="5149" xr:uid="{3EB188FF-8050-4894-8180-16FCCE885B94}"/>
    <cellStyle name="Normal 9 5 5 7" xfId="5138" xr:uid="{A87247C2-A810-45F5-959C-E5AEBF22BA38}"/>
    <cellStyle name="Normal 9 5 6" xfId="885" xr:uid="{0A127AF8-B479-46EC-868F-7BA4218350DD}"/>
    <cellStyle name="Normal 9 5 6 2" xfId="2469" xr:uid="{7A075F86-BDD7-4EE3-99F4-304C827872A5}"/>
    <cellStyle name="Normal 9 5 6 2 2" xfId="4211" xr:uid="{C36A31CB-0280-4642-952C-9D110AAC6806}"/>
    <cellStyle name="Normal 9 5 6 2 2 2" xfId="5152" xr:uid="{232B3E43-6A5D-4F7D-833F-E8914AF4960A}"/>
    <cellStyle name="Normal 9 5 6 2 3" xfId="4212" xr:uid="{34A99A82-D5E8-42F8-A896-E7BD4D685A4D}"/>
    <cellStyle name="Normal 9 5 6 2 3 2" xfId="5153" xr:uid="{A0999967-C602-4C77-88FA-CF27279B8F11}"/>
    <cellStyle name="Normal 9 5 6 2 4" xfId="4213" xr:uid="{EF7E3923-B766-4C3F-A124-C9AD8A22B43D}"/>
    <cellStyle name="Normal 9 5 6 2 4 2" xfId="5154" xr:uid="{AD2F9360-9F64-47FD-B950-A413D967EE65}"/>
    <cellStyle name="Normal 9 5 6 2 5" xfId="5151" xr:uid="{DC7ACF60-EA61-4A0F-8285-982A59837FE2}"/>
    <cellStyle name="Normal 9 5 6 3" xfId="4214" xr:uid="{4C296465-31F6-48E3-A18E-CF5D154B5CAC}"/>
    <cellStyle name="Normal 9 5 6 3 2" xfId="5155" xr:uid="{106B1A55-829D-4022-B56B-1801382175F6}"/>
    <cellStyle name="Normal 9 5 6 4" xfId="4215" xr:uid="{FEA09F28-510E-4909-A6BB-9B3EC846440A}"/>
    <cellStyle name="Normal 9 5 6 4 2" xfId="5156" xr:uid="{1F3042EC-1E25-4F97-AF0F-9A9F240E6FD2}"/>
    <cellStyle name="Normal 9 5 6 5" xfId="4216" xr:uid="{902EE2C0-0C33-4C66-81C2-3948F9002260}"/>
    <cellStyle name="Normal 9 5 6 5 2" xfId="5157" xr:uid="{E19A7FA8-24C9-4BDD-A5FC-9002966EF1A3}"/>
    <cellStyle name="Normal 9 5 6 6" xfId="5150" xr:uid="{4BAFD082-9950-455F-8BCC-1DB8F39020D6}"/>
    <cellStyle name="Normal 9 5 7" xfId="2470" xr:uid="{62A04529-AF1D-4B99-B49C-15322ABDD46F}"/>
    <cellStyle name="Normal 9 5 7 2" xfId="4217" xr:uid="{93725EFF-8E4C-4D83-A4E3-7E2BE6CCBBBC}"/>
    <cellStyle name="Normal 9 5 7 2 2" xfId="5159" xr:uid="{E379BDE4-D960-4106-B3E9-F05337D36BD7}"/>
    <cellStyle name="Normal 9 5 7 3" xfId="4218" xr:uid="{2BD1498E-8DE6-4039-9002-A0CF15B50DF2}"/>
    <cellStyle name="Normal 9 5 7 3 2" xfId="5160" xr:uid="{291C318E-05B9-4F57-AA27-2A8942F9D1FD}"/>
    <cellStyle name="Normal 9 5 7 4" xfId="4219" xr:uid="{E9061EF3-E86D-4A1D-8714-0504F08D5B80}"/>
    <cellStyle name="Normal 9 5 7 4 2" xfId="5161" xr:uid="{EC3C8D29-A373-40E1-ACB0-4E534BA45310}"/>
    <cellStyle name="Normal 9 5 7 5" xfId="5158" xr:uid="{83613951-F605-4134-A793-79F260875F4B}"/>
    <cellStyle name="Normal 9 5 8" xfId="4220" xr:uid="{B8EB4A19-3BD2-4C40-90C7-1CDD7D22031D}"/>
    <cellStyle name="Normal 9 5 8 2" xfId="4221" xr:uid="{8C2B9382-0A3C-46BE-98E7-FD9828165A95}"/>
    <cellStyle name="Normal 9 5 8 2 2" xfId="5163" xr:uid="{E6027C6C-9F8E-461F-873A-42D1C79A0A67}"/>
    <cellStyle name="Normal 9 5 8 3" xfId="4222" xr:uid="{72D1FE98-D29C-45A6-94EE-1006AACBCE27}"/>
    <cellStyle name="Normal 9 5 8 3 2" xfId="5164" xr:uid="{83F5A6AA-B44B-4BE6-9217-7A4153EDE71E}"/>
    <cellStyle name="Normal 9 5 8 4" xfId="4223" xr:uid="{6FAD8F7C-A429-40B9-8161-941C47FA5076}"/>
    <cellStyle name="Normal 9 5 8 4 2" xfId="5165" xr:uid="{81560F92-CD04-4C99-9B97-BB2C5A951B43}"/>
    <cellStyle name="Normal 9 5 8 5" xfId="5162" xr:uid="{65DABC91-1A8C-42CD-8E00-77E9FD7B9811}"/>
    <cellStyle name="Normal 9 5 9" xfId="4224" xr:uid="{3842D47A-6680-4A68-AAA8-74050116054D}"/>
    <cellStyle name="Normal 9 5 9 2" xfId="5166" xr:uid="{E928034E-4A11-4C87-881B-451E5AA248EA}"/>
    <cellStyle name="Normal 9 6" xfId="180" xr:uid="{FBB3B639-1427-40DE-B397-128EF38B890A}"/>
    <cellStyle name="Normal 9 6 10" xfId="5167" xr:uid="{3F35342E-6C65-4B10-AF41-A2325490BA59}"/>
    <cellStyle name="Normal 9 6 2" xfId="181" xr:uid="{CDFF2B69-65D4-4140-AA47-AD192AD32E94}"/>
    <cellStyle name="Normal 9 6 2 2" xfId="423" xr:uid="{827FF8D8-40C5-4B16-B94A-D021E7C1E0B1}"/>
    <cellStyle name="Normal 9 6 2 2 2" xfId="886" xr:uid="{9EC099AB-3CC3-4C30-BD66-70BC949D92F5}"/>
    <cellStyle name="Normal 9 6 2 2 2 2" xfId="2471" xr:uid="{6B127647-0561-4933-A8C2-354BF27C1D58}"/>
    <cellStyle name="Normal 9 6 2 2 2 2 2" xfId="5171" xr:uid="{2680EE97-0820-4B8B-BF81-E49E2D88F54A}"/>
    <cellStyle name="Normal 9 6 2 2 2 3" xfId="4225" xr:uid="{F5CC9C1D-35EA-4431-AB94-B799A44A31F5}"/>
    <cellStyle name="Normal 9 6 2 2 2 3 2" xfId="5172" xr:uid="{6061E896-B8C5-45A8-8A2A-73968AA5A78B}"/>
    <cellStyle name="Normal 9 6 2 2 2 4" xfId="4226" xr:uid="{4152A97E-7B12-41F0-8F06-5E8286FD0E1F}"/>
    <cellStyle name="Normal 9 6 2 2 2 4 2" xfId="5173" xr:uid="{F92BDDE4-9EF8-4FF7-AF2A-9578AEA2F5F1}"/>
    <cellStyle name="Normal 9 6 2 2 2 5" xfId="5170" xr:uid="{BF1340C0-BBBD-4251-B68A-7973A8A1963D}"/>
    <cellStyle name="Normal 9 6 2 2 3" xfId="2472" xr:uid="{D178D430-7554-401D-8037-51934BE84B36}"/>
    <cellStyle name="Normal 9 6 2 2 3 2" xfId="4227" xr:uid="{1E482ADD-BEA4-4A95-9902-0BE08C15FBFC}"/>
    <cellStyle name="Normal 9 6 2 2 3 2 2" xfId="5175" xr:uid="{64A5D6B9-5D52-451D-89B9-F6FBF089C522}"/>
    <cellStyle name="Normal 9 6 2 2 3 3" xfId="4228" xr:uid="{7F262DA9-F772-42BF-B1D4-A649F92C9DCB}"/>
    <cellStyle name="Normal 9 6 2 2 3 3 2" xfId="5176" xr:uid="{F3D21737-928C-41FD-99DC-ECCB965C3255}"/>
    <cellStyle name="Normal 9 6 2 2 3 4" xfId="4229" xr:uid="{CD5E5566-7DB2-41AC-B127-AB873BD6C9EE}"/>
    <cellStyle name="Normal 9 6 2 2 3 4 2" xfId="5177" xr:uid="{95C7525F-56F5-42F4-BD03-FDBD1ABB17F9}"/>
    <cellStyle name="Normal 9 6 2 2 3 5" xfId="5174" xr:uid="{35E1E0B1-C472-471E-9161-7D4DB528C0DE}"/>
    <cellStyle name="Normal 9 6 2 2 4" xfId="4230" xr:uid="{C51D3249-07F3-4234-A7D9-06DC3CEEED08}"/>
    <cellStyle name="Normal 9 6 2 2 4 2" xfId="5178" xr:uid="{2821DA1D-DA7F-4A9A-AF27-A40EE4C683F5}"/>
    <cellStyle name="Normal 9 6 2 2 5" xfId="4231" xr:uid="{AB150692-F176-4A71-8989-FEB83109339F}"/>
    <cellStyle name="Normal 9 6 2 2 5 2" xfId="5179" xr:uid="{4DAD8C49-5822-4792-8878-449ED5465968}"/>
    <cellStyle name="Normal 9 6 2 2 6" xfId="4232" xr:uid="{AEEC794A-6F44-45E8-A4F1-DAB0D22FD978}"/>
    <cellStyle name="Normal 9 6 2 2 6 2" xfId="5180" xr:uid="{51EEC969-B4C9-46D8-B222-6E70B83E1E60}"/>
    <cellStyle name="Normal 9 6 2 2 7" xfId="5169" xr:uid="{8E68E711-98F7-4CC7-9AC1-30D6B6A20A25}"/>
    <cellStyle name="Normal 9 6 2 3" xfId="887" xr:uid="{1AD29085-3B43-4184-86A7-79B92B90A69F}"/>
    <cellStyle name="Normal 9 6 2 3 2" xfId="2473" xr:uid="{354D1340-0AF1-4001-A6A3-447A1C9DB2A8}"/>
    <cellStyle name="Normal 9 6 2 3 2 2" xfId="4233" xr:uid="{FC79BC08-D192-4317-B3F9-66CA7EA4D9A3}"/>
    <cellStyle name="Normal 9 6 2 3 2 2 2" xfId="5183" xr:uid="{7C04B2A9-74BB-4AB7-9842-E2F1BD643817}"/>
    <cellStyle name="Normal 9 6 2 3 2 3" xfId="4234" xr:uid="{8824D7AA-AF4A-4818-B834-C7EE35A93086}"/>
    <cellStyle name="Normal 9 6 2 3 2 3 2" xfId="5184" xr:uid="{5D1358D8-4FCB-490C-B619-12E0B8E72AD8}"/>
    <cellStyle name="Normal 9 6 2 3 2 4" xfId="4235" xr:uid="{11E323D5-7F55-4AE6-9A10-0FF97D3F0C34}"/>
    <cellStyle name="Normal 9 6 2 3 2 4 2" xfId="5185" xr:uid="{F4E41AC9-35EE-4E92-B6F9-1D73BE422825}"/>
    <cellStyle name="Normal 9 6 2 3 2 5" xfId="5182" xr:uid="{2B4BBB39-5FAC-43A7-949F-DBD3F90DA1EF}"/>
    <cellStyle name="Normal 9 6 2 3 3" xfId="4236" xr:uid="{E7988C27-5985-4098-88A0-77C36CBA7975}"/>
    <cellStyle name="Normal 9 6 2 3 3 2" xfId="5186" xr:uid="{EC6B236B-3AF6-4E53-B6BE-88A0C6CCC97A}"/>
    <cellStyle name="Normal 9 6 2 3 4" xfId="4237" xr:uid="{A3F86DEE-66AF-46D6-8D8D-69FD055513A7}"/>
    <cellStyle name="Normal 9 6 2 3 4 2" xfId="5187" xr:uid="{BD4F7561-FB10-41C1-8F36-87FC8C396A00}"/>
    <cellStyle name="Normal 9 6 2 3 5" xfId="4238" xr:uid="{D0230332-3994-4E0E-B0F3-CC623A13FA23}"/>
    <cellStyle name="Normal 9 6 2 3 5 2" xfId="5188" xr:uid="{EB49DC31-89EE-45AD-8119-5C8453DC607B}"/>
    <cellStyle name="Normal 9 6 2 3 6" xfId="5181" xr:uid="{883CDA15-F190-4D43-8454-B15C549D4045}"/>
    <cellStyle name="Normal 9 6 2 4" xfId="2474" xr:uid="{11B7F8AB-8D71-4244-A557-02118B0AA086}"/>
    <cellStyle name="Normal 9 6 2 4 2" xfId="4239" xr:uid="{8D1EA98E-02DC-42EE-99A4-3C012689303C}"/>
    <cellStyle name="Normal 9 6 2 4 2 2" xfId="5190" xr:uid="{9AFDBB90-B83B-4E65-B056-C674D99F715A}"/>
    <cellStyle name="Normal 9 6 2 4 3" xfId="4240" xr:uid="{8FAADAB7-DF61-4CB2-BA9C-1F547C4F9C89}"/>
    <cellStyle name="Normal 9 6 2 4 3 2" xfId="5191" xr:uid="{698F470D-1F0D-47F8-A280-5DB4E8D43281}"/>
    <cellStyle name="Normal 9 6 2 4 4" xfId="4241" xr:uid="{6F3C5F4D-CD4A-4AA3-A29C-84E0AD6F5BAE}"/>
    <cellStyle name="Normal 9 6 2 4 4 2" xfId="5192" xr:uid="{E6FDEB13-FAF2-4568-ACFB-8183B38C1B2C}"/>
    <cellStyle name="Normal 9 6 2 4 5" xfId="5189" xr:uid="{71A8935E-EE5E-419D-9754-E23674A90CC1}"/>
    <cellStyle name="Normal 9 6 2 5" xfId="4242" xr:uid="{6AC7C9CC-3CAC-4F9B-8C66-93831F205238}"/>
    <cellStyle name="Normal 9 6 2 5 2" xfId="4243" xr:uid="{184B45A7-0883-4020-9441-E882FC3E79D1}"/>
    <cellStyle name="Normal 9 6 2 5 2 2" xfId="5194" xr:uid="{CC96A522-F7BF-4930-856B-AC7C45F11F0F}"/>
    <cellStyle name="Normal 9 6 2 5 3" xfId="4244" xr:uid="{FF83663D-9E7D-4966-8E1A-A6BFFDA131C4}"/>
    <cellStyle name="Normal 9 6 2 5 3 2" xfId="5195" xr:uid="{6D6B49D4-4864-4383-8C2F-33761BB26D1E}"/>
    <cellStyle name="Normal 9 6 2 5 4" xfId="4245" xr:uid="{8B7B7F54-522C-4F7B-879B-F4771EC3E55A}"/>
    <cellStyle name="Normal 9 6 2 5 4 2" xfId="5196" xr:uid="{2356EDE4-DAC5-4E88-888F-151F41E4499F}"/>
    <cellStyle name="Normal 9 6 2 5 5" xfId="5193" xr:uid="{AB5CCE9F-F93B-46AC-AD8B-10947835AC34}"/>
    <cellStyle name="Normal 9 6 2 6" xfId="4246" xr:uid="{7CC2B339-A90D-4B7A-8400-E5FFC010DE89}"/>
    <cellStyle name="Normal 9 6 2 6 2" xfId="5197" xr:uid="{38937F65-842E-4219-A022-AC8D54CDDB8A}"/>
    <cellStyle name="Normal 9 6 2 7" xfId="4247" xr:uid="{080358A8-C282-4508-A638-82B490382EC7}"/>
    <cellStyle name="Normal 9 6 2 7 2" xfId="5198" xr:uid="{8772EF9C-3512-44A1-9383-DE6006066FD1}"/>
    <cellStyle name="Normal 9 6 2 8" xfId="4248" xr:uid="{17BD7A26-FC7E-4A67-BABE-20C92ED36E00}"/>
    <cellStyle name="Normal 9 6 2 8 2" xfId="5199" xr:uid="{9CC9669A-306C-4B67-8BB7-9D076A03A593}"/>
    <cellStyle name="Normal 9 6 2 9" xfId="5168" xr:uid="{3CD6F2D2-EBED-4C83-BF9F-99EABB268497}"/>
    <cellStyle name="Normal 9 6 3" xfId="424" xr:uid="{7B3BDFCA-BF90-4091-AEC2-CDFCB2BADA4E}"/>
    <cellStyle name="Normal 9 6 3 2" xfId="888" xr:uid="{1323926E-692A-43E9-B6E7-C5A9616203D9}"/>
    <cellStyle name="Normal 9 6 3 2 2" xfId="889" xr:uid="{8946D117-E616-4F36-B002-1A6323068C07}"/>
    <cellStyle name="Normal 9 6 3 2 2 2" xfId="5202" xr:uid="{AA7AEC8F-A3EA-4BD4-B332-0AD6000F7D05}"/>
    <cellStyle name="Normal 9 6 3 2 3" xfId="4249" xr:uid="{03221147-298E-467F-87CA-927678CCF7EE}"/>
    <cellStyle name="Normal 9 6 3 2 3 2" xfId="5203" xr:uid="{9C4EF1B0-8A98-40BD-8815-0F118578475D}"/>
    <cellStyle name="Normal 9 6 3 2 4" xfId="4250" xr:uid="{8B68A252-A6C2-4D6F-92F0-51AD80D9F2A3}"/>
    <cellStyle name="Normal 9 6 3 2 4 2" xfId="5204" xr:uid="{6909F404-8921-4E5D-B488-F0730381FC7A}"/>
    <cellStyle name="Normal 9 6 3 2 5" xfId="5201" xr:uid="{55BA2C7A-D66D-4226-AE3B-A9774BE98B39}"/>
    <cellStyle name="Normal 9 6 3 3" xfId="890" xr:uid="{244C98A0-62BA-4883-A01F-F38F295968CB}"/>
    <cellStyle name="Normal 9 6 3 3 2" xfId="4251" xr:uid="{0786AD0C-285F-4730-9023-E835CF31D101}"/>
    <cellStyle name="Normal 9 6 3 3 2 2" xfId="5206" xr:uid="{EB0F44EF-67AB-4EC7-911A-2F2BC79D5525}"/>
    <cellStyle name="Normal 9 6 3 3 3" xfId="4252" xr:uid="{3D24375F-A797-4ABE-AD3B-B2D657EAB23F}"/>
    <cellStyle name="Normal 9 6 3 3 3 2" xfId="5207" xr:uid="{D15E1B79-182A-4CEC-B932-90568D3777A8}"/>
    <cellStyle name="Normal 9 6 3 3 4" xfId="4253" xr:uid="{91EE955B-F9C4-44B7-A140-B1F38B5C6834}"/>
    <cellStyle name="Normal 9 6 3 3 4 2" xfId="5208" xr:uid="{88EBAE00-B116-4BA3-A7C7-8F0A98DD60D9}"/>
    <cellStyle name="Normal 9 6 3 3 5" xfId="5205" xr:uid="{2AE31261-D684-41D0-A79F-974079FC3B77}"/>
    <cellStyle name="Normal 9 6 3 4" xfId="4254" xr:uid="{AEDFAAC6-D751-442F-8830-05CD05E84269}"/>
    <cellStyle name="Normal 9 6 3 4 2" xfId="5209" xr:uid="{322EAFBD-4AAA-40FC-83C5-D75E84615F61}"/>
    <cellStyle name="Normal 9 6 3 5" xfId="4255" xr:uid="{264EA9FF-8DD6-4983-BED5-A7EE238536EA}"/>
    <cellStyle name="Normal 9 6 3 5 2" xfId="5210" xr:uid="{A053B265-D0D9-4F34-9A30-C62BF0C8E965}"/>
    <cellStyle name="Normal 9 6 3 6" xfId="4256" xr:uid="{71EB3981-90BA-4669-B4BC-FA470A0A92D2}"/>
    <cellStyle name="Normal 9 6 3 6 2" xfId="5211" xr:uid="{3CECA8CA-B891-4AE4-8693-527842574823}"/>
    <cellStyle name="Normal 9 6 3 7" xfId="5200" xr:uid="{B1F280A4-AF85-43BD-AA86-434AFD20C4A8}"/>
    <cellStyle name="Normal 9 6 4" xfId="425" xr:uid="{F817B740-00F3-4DD0-BEF3-5614F972311A}"/>
    <cellStyle name="Normal 9 6 4 2" xfId="891" xr:uid="{CF4B10A2-A7CA-4234-9225-9F356427EC1B}"/>
    <cellStyle name="Normal 9 6 4 2 2" xfId="4257" xr:uid="{63AAD672-7EA7-4B18-8CE4-06AAB7A084DC}"/>
    <cellStyle name="Normal 9 6 4 2 2 2" xfId="5214" xr:uid="{FFC3A0A2-7FFF-4363-BDC0-DE510378B53F}"/>
    <cellStyle name="Normal 9 6 4 2 3" xfId="4258" xr:uid="{D0D77461-2471-40DC-AFCC-3D7DBE3F7ADD}"/>
    <cellStyle name="Normal 9 6 4 2 3 2" xfId="5215" xr:uid="{D004968D-9986-4B90-9885-64217691EF10}"/>
    <cellStyle name="Normal 9 6 4 2 4" xfId="4259" xr:uid="{0AA126AA-9BFF-48BB-BE5D-EEB4F8715D08}"/>
    <cellStyle name="Normal 9 6 4 2 4 2" xfId="5216" xr:uid="{C7211A2F-FE76-408B-BB41-B5EEF5FF9B9E}"/>
    <cellStyle name="Normal 9 6 4 2 5" xfId="5213" xr:uid="{CA43A6EA-FC13-499B-8038-F86B2E5E4BCD}"/>
    <cellStyle name="Normal 9 6 4 3" xfId="4260" xr:uid="{40C0ECD7-C2E2-4C6B-B4B9-654696F46979}"/>
    <cellStyle name="Normal 9 6 4 3 2" xfId="5217" xr:uid="{1E4D5F34-427A-42EC-98B8-8DECCD45EC4B}"/>
    <cellStyle name="Normal 9 6 4 4" xfId="4261" xr:uid="{F44EAEBE-04B6-4848-93BE-F0479A81E30B}"/>
    <cellStyle name="Normal 9 6 4 4 2" xfId="5218" xr:uid="{A7C1ADAE-B4EC-41A5-BDBA-0360CC7B8045}"/>
    <cellStyle name="Normal 9 6 4 5" xfId="4262" xr:uid="{EC18011F-A72F-46F4-9318-7F1958D10E14}"/>
    <cellStyle name="Normal 9 6 4 5 2" xfId="5219" xr:uid="{9E77D4D9-FAC2-46FE-A36A-CD4C4047E7D1}"/>
    <cellStyle name="Normal 9 6 4 6" xfId="5212" xr:uid="{C1733560-D81B-4F4F-A17A-03B50045845F}"/>
    <cellStyle name="Normal 9 6 5" xfId="892" xr:uid="{B5C6B8AC-1967-4239-856B-182F64DA2B53}"/>
    <cellStyle name="Normal 9 6 5 2" xfId="4263" xr:uid="{60860424-CA39-4ED9-BB51-1B573DC5992E}"/>
    <cellStyle name="Normal 9 6 5 2 2" xfId="5221" xr:uid="{C3058314-D479-4D10-97E4-9F6D792B94E6}"/>
    <cellStyle name="Normal 9 6 5 3" xfId="4264" xr:uid="{C15D70F8-A021-4D68-8A96-55DF2CFB93C8}"/>
    <cellStyle name="Normal 9 6 5 3 2" xfId="5222" xr:uid="{B3613765-AFB8-4B80-A1FB-51C1CE1D5D7A}"/>
    <cellStyle name="Normal 9 6 5 4" xfId="4265" xr:uid="{C0B70FE9-0A69-42AE-949B-C11F608EA83C}"/>
    <cellStyle name="Normal 9 6 5 4 2" xfId="5223" xr:uid="{0373B4A7-681E-4959-9457-0B168146D956}"/>
    <cellStyle name="Normal 9 6 5 5" xfId="5220" xr:uid="{9E509EEC-1565-4921-9679-85415D5C8BFC}"/>
    <cellStyle name="Normal 9 6 6" xfId="4266" xr:uid="{DE753656-3100-4FB6-9CD0-FA59988AC8C0}"/>
    <cellStyle name="Normal 9 6 6 2" xfId="4267" xr:uid="{82DF8F2A-540A-4731-A308-1B93A800E670}"/>
    <cellStyle name="Normal 9 6 6 2 2" xfId="5225" xr:uid="{DFEA9CA5-C54B-4040-A6CF-1211F4048194}"/>
    <cellStyle name="Normal 9 6 6 3" xfId="4268" xr:uid="{C35D14EF-0902-4315-82D3-63462FD572AE}"/>
    <cellStyle name="Normal 9 6 6 3 2" xfId="5226" xr:uid="{7CBDBC3A-BBAD-4128-AAB9-D60F4336BE3A}"/>
    <cellStyle name="Normal 9 6 6 4" xfId="4269" xr:uid="{04F243CB-0895-431D-B064-4A7801B2B1F1}"/>
    <cellStyle name="Normal 9 6 6 4 2" xfId="5227" xr:uid="{CEC5C2FA-5922-4BCD-973A-886425E6F2D4}"/>
    <cellStyle name="Normal 9 6 6 5" xfId="5224" xr:uid="{05018230-E84C-4BBE-B048-12C9BB230504}"/>
    <cellStyle name="Normal 9 6 7" xfId="4270" xr:uid="{E9751977-3C40-46B6-9B87-0A61F76E9654}"/>
    <cellStyle name="Normal 9 6 7 2" xfId="5228" xr:uid="{A3BFE85F-AEAC-4BDD-93B0-94AC675A3F46}"/>
    <cellStyle name="Normal 9 6 8" xfId="4271" xr:uid="{2DF82917-A436-4DB0-812B-5BECD7D89F92}"/>
    <cellStyle name="Normal 9 6 8 2" xfId="5229" xr:uid="{8DA6E83B-B7B7-4C3D-BE94-986209690B54}"/>
    <cellStyle name="Normal 9 6 9" xfId="4272" xr:uid="{9BD62680-2F72-4DB3-82D3-C0F3EBED3A0A}"/>
    <cellStyle name="Normal 9 6 9 2" xfId="5230" xr:uid="{3ADF0ED3-1159-48BD-85DF-507BA6992613}"/>
    <cellStyle name="Normal 9 7" xfId="182" xr:uid="{C550A0FD-735B-49E5-A475-37C24D90B6F6}"/>
    <cellStyle name="Normal 9 7 2" xfId="426" xr:uid="{6EB94B3A-6A01-46AB-ABC6-D1AD0156ACD7}"/>
    <cellStyle name="Normal 9 7 2 2" xfId="893" xr:uid="{1D710636-E4CF-4D26-A338-8C1F0AE98620}"/>
    <cellStyle name="Normal 9 7 2 2 2" xfId="2475" xr:uid="{DB3CCF92-F85D-4AF2-A0BD-4574A86A1053}"/>
    <cellStyle name="Normal 9 7 2 2 2 2" xfId="2476" xr:uid="{92D5B135-05BD-4BFA-8327-C065EFD5F87D}"/>
    <cellStyle name="Normal 9 7 2 2 2 2 2" xfId="5235" xr:uid="{2B1C9A4B-CC58-4AE1-B38A-5A8444E73C88}"/>
    <cellStyle name="Normal 9 7 2 2 2 3" xfId="5234" xr:uid="{4EF9BE13-1818-4A04-AD96-CDC6A2943F62}"/>
    <cellStyle name="Normal 9 7 2 2 3" xfId="2477" xr:uid="{87877843-7554-408D-97FF-6123AB79F6A9}"/>
    <cellStyle name="Normal 9 7 2 2 3 2" xfId="5236" xr:uid="{64BAF848-7D7F-4CE6-94ED-5B7E59DD11F5}"/>
    <cellStyle name="Normal 9 7 2 2 4" xfId="4273" xr:uid="{3523CE39-3A92-4CC5-963D-F79AD3DF42F8}"/>
    <cellStyle name="Normal 9 7 2 2 4 2" xfId="5237" xr:uid="{8DE41A22-9235-4589-B424-4CA8CF474314}"/>
    <cellStyle name="Normal 9 7 2 2 5" xfId="5233" xr:uid="{D79E4BF0-06C3-4311-BF5C-C45569E3183C}"/>
    <cellStyle name="Normal 9 7 2 3" xfId="2478" xr:uid="{336F585B-36E8-44F5-BB7D-9E3F53B0786E}"/>
    <cellStyle name="Normal 9 7 2 3 2" xfId="2479" xr:uid="{1EE99A2C-D437-4D37-ABF0-64319E81CF21}"/>
    <cellStyle name="Normal 9 7 2 3 2 2" xfId="5239" xr:uid="{97407BCE-53F2-4F53-B81B-60A1BE3A1E84}"/>
    <cellStyle name="Normal 9 7 2 3 3" xfId="4274" xr:uid="{ECC85952-6F07-4868-8B6C-D66B1E867D6C}"/>
    <cellStyle name="Normal 9 7 2 3 3 2" xfId="5240" xr:uid="{C9D13ABD-D63E-45F4-A729-FEFD28E1A671}"/>
    <cellStyle name="Normal 9 7 2 3 4" xfId="4275" xr:uid="{6FADA45D-2195-4162-8A5C-B2A6045C02B6}"/>
    <cellStyle name="Normal 9 7 2 3 4 2" xfId="5241" xr:uid="{93D709E1-C24E-4714-9240-6046B69DB4DF}"/>
    <cellStyle name="Normal 9 7 2 3 5" xfId="5238" xr:uid="{4CE5A6CD-7EDF-45C5-B077-FEA8A2449500}"/>
    <cellStyle name="Normal 9 7 2 4" xfId="2480" xr:uid="{540411F8-0287-4C7A-B9AB-82FE5AE503E4}"/>
    <cellStyle name="Normal 9 7 2 4 2" xfId="5242" xr:uid="{EF8DCE8F-01A3-445F-A87F-49F772655A04}"/>
    <cellStyle name="Normal 9 7 2 5" xfId="4276" xr:uid="{2F10E4E4-DA78-4B0A-9034-A4DEC23AFDBF}"/>
    <cellStyle name="Normal 9 7 2 5 2" xfId="5243" xr:uid="{03BE7089-2D6B-4A74-8A4A-8EC6B6F56245}"/>
    <cellStyle name="Normal 9 7 2 6" xfId="4277" xr:uid="{9055B3EE-B55D-4EEA-85FF-DD300EB4327C}"/>
    <cellStyle name="Normal 9 7 2 6 2" xfId="5244" xr:uid="{B8C03A98-ADED-4BA9-A3BD-C63204E3993B}"/>
    <cellStyle name="Normal 9 7 2 7" xfId="5232" xr:uid="{C3489B1F-74D4-454E-9A32-63B30BC5EA60}"/>
    <cellStyle name="Normal 9 7 3" xfId="894" xr:uid="{C065559B-50F9-4501-9814-47BF15B52F12}"/>
    <cellStyle name="Normal 9 7 3 2" xfId="2481" xr:uid="{09D55EA6-132A-4DD7-94D4-9B661EF2953B}"/>
    <cellStyle name="Normal 9 7 3 2 2" xfId="2482" xr:uid="{A0C6B7D1-C0E9-4EC1-A088-E929DA17FB9E}"/>
    <cellStyle name="Normal 9 7 3 2 2 2" xfId="5247" xr:uid="{C4FC04F3-C858-462F-95DE-D350360A640F}"/>
    <cellStyle name="Normal 9 7 3 2 3" xfId="4278" xr:uid="{DF4B3416-9325-4EFE-8D2F-FB560CDA9054}"/>
    <cellStyle name="Normal 9 7 3 2 3 2" xfId="5248" xr:uid="{C3573D5E-3B1A-43A9-AC2B-03EE4B7EAD01}"/>
    <cellStyle name="Normal 9 7 3 2 4" xfId="4279" xr:uid="{2A3E3994-4250-4C91-91FE-1F7D8AE6AB72}"/>
    <cellStyle name="Normal 9 7 3 2 4 2" xfId="5249" xr:uid="{563072C0-CCD3-4A60-97D8-622ECE87F3D1}"/>
    <cellStyle name="Normal 9 7 3 2 5" xfId="5246" xr:uid="{89FA38E1-5DFA-432F-963F-13CC6306A0EC}"/>
    <cellStyle name="Normal 9 7 3 3" xfId="2483" xr:uid="{ABC07687-1E27-476D-A044-A26733F9176A}"/>
    <cellStyle name="Normal 9 7 3 3 2" xfId="5250" xr:uid="{0E0FE453-014E-412F-ACF6-49480DD0A023}"/>
    <cellStyle name="Normal 9 7 3 4" xfId="4280" xr:uid="{AB61DFEE-B593-4BAC-B05C-E96A0E7AAD03}"/>
    <cellStyle name="Normal 9 7 3 4 2" xfId="5251" xr:uid="{FDA82487-3C6A-4D6E-98CA-C9B7D165D92D}"/>
    <cellStyle name="Normal 9 7 3 5" xfId="4281" xr:uid="{02ED11B8-93DC-41D9-8CEF-ABFF4B92887C}"/>
    <cellStyle name="Normal 9 7 3 5 2" xfId="5252" xr:uid="{F66F53BB-6FD9-48CC-A799-39F8555DE3FD}"/>
    <cellStyle name="Normal 9 7 3 6" xfId="5245" xr:uid="{B7367CCF-38B0-4DF3-84CC-12B9FFE4FBAA}"/>
    <cellStyle name="Normal 9 7 4" xfId="2484" xr:uid="{5EAA7660-62E7-4BD5-A151-271D436C8A4E}"/>
    <cellStyle name="Normal 9 7 4 2" xfId="2485" xr:uid="{385F3536-C32D-4714-9329-74F752FE5769}"/>
    <cellStyle name="Normal 9 7 4 2 2" xfId="5254" xr:uid="{C7E03F18-281A-44EE-85CA-11B138AB2F0D}"/>
    <cellStyle name="Normal 9 7 4 3" xfId="4282" xr:uid="{7A90992D-1585-4342-BC3C-11580D663720}"/>
    <cellStyle name="Normal 9 7 4 3 2" xfId="5255" xr:uid="{ACB6962B-23E7-4AE2-B17F-7A5DF5B67DFA}"/>
    <cellStyle name="Normal 9 7 4 4" xfId="4283" xr:uid="{716A892E-8295-47ED-826C-E2F5BAFF8FF3}"/>
    <cellStyle name="Normal 9 7 4 4 2" xfId="5256" xr:uid="{E957C4DA-E0C4-4D9B-A253-9136436C93A5}"/>
    <cellStyle name="Normal 9 7 4 5" xfId="5253" xr:uid="{5B822A74-E68E-4293-8EC6-573311C831E7}"/>
    <cellStyle name="Normal 9 7 5" xfId="2486" xr:uid="{9DB8B0BB-8057-4105-BFA4-D120D499A312}"/>
    <cellStyle name="Normal 9 7 5 2" xfId="4284" xr:uid="{8422D43F-0E3A-41D5-AC98-A5D1AA9A8D6E}"/>
    <cellStyle name="Normal 9 7 5 2 2" xfId="5258" xr:uid="{4829D0FE-E17C-4347-BEED-44E7E9829F2E}"/>
    <cellStyle name="Normal 9 7 5 3" xfId="4285" xr:uid="{739DF936-34E5-4E42-8B0B-A94DCC895E57}"/>
    <cellStyle name="Normal 9 7 5 3 2" xfId="5259" xr:uid="{03192BFE-B11C-4CC1-869D-A63197F3F74F}"/>
    <cellStyle name="Normal 9 7 5 4" xfId="4286" xr:uid="{475E5B2C-A5DD-4578-8085-34B4880EC11A}"/>
    <cellStyle name="Normal 9 7 5 4 2" xfId="5260" xr:uid="{DEBE0342-CCDF-4341-B794-73996A445378}"/>
    <cellStyle name="Normal 9 7 5 5" xfId="5257" xr:uid="{C7CA1C78-BA43-40D8-B9E7-9C9A18620EAC}"/>
    <cellStyle name="Normal 9 7 6" xfId="4287" xr:uid="{E1930D42-A887-4287-9112-0F9EE499457A}"/>
    <cellStyle name="Normal 9 7 6 2" xfId="5261" xr:uid="{586E4C78-C9E4-48A2-A620-06EABE10AA95}"/>
    <cellStyle name="Normal 9 7 7" xfId="4288" xr:uid="{A0A41CBA-5891-4E6A-A54E-85044DDC3EEF}"/>
    <cellStyle name="Normal 9 7 7 2" xfId="5262" xr:uid="{98315AB3-7896-46BE-8EEE-8F628516C6C2}"/>
    <cellStyle name="Normal 9 7 8" xfId="4289" xr:uid="{B601358E-5250-4628-9E25-DD4947EF3769}"/>
    <cellStyle name="Normal 9 7 8 2" xfId="5263" xr:uid="{83409A4A-ECF2-48D3-9642-0AF688E6D369}"/>
    <cellStyle name="Normal 9 7 9" xfId="5231" xr:uid="{EEE7B2ED-D76B-485A-84E4-A2BC4371DE0F}"/>
    <cellStyle name="Normal 9 8" xfId="427" xr:uid="{FCEF4A3A-DC9F-4033-A697-382DC6A0E817}"/>
    <cellStyle name="Normal 9 8 2" xfId="895" xr:uid="{A4045362-4DF3-47C6-B55B-0A1BD9BB4327}"/>
    <cellStyle name="Normal 9 8 2 2" xfId="896" xr:uid="{FEC20BA6-995E-40FC-B5A8-074826839A76}"/>
    <cellStyle name="Normal 9 8 2 2 2" xfId="2487" xr:uid="{AABE46AE-59E5-43A4-A073-C88BE1881B82}"/>
    <cellStyle name="Normal 9 8 2 2 2 2" xfId="5267" xr:uid="{748CE74A-3BB9-4910-987E-C80A1F335B43}"/>
    <cellStyle name="Normal 9 8 2 2 3" xfId="4290" xr:uid="{A2A00B52-4DAB-4F84-A95A-52C95BB1DE7E}"/>
    <cellStyle name="Normal 9 8 2 2 3 2" xfId="5268" xr:uid="{43C49E73-2556-43DC-93E3-FD9E055BA5B1}"/>
    <cellStyle name="Normal 9 8 2 2 4" xfId="4291" xr:uid="{8467477B-8722-4A17-A2B0-AC32B60E606B}"/>
    <cellStyle name="Normal 9 8 2 2 4 2" xfId="5269" xr:uid="{C8C874AC-A926-41E9-8F96-42E841843B7A}"/>
    <cellStyle name="Normal 9 8 2 2 5" xfId="5266" xr:uid="{0830931E-8B70-4BA7-8EAC-1F42F1838E4D}"/>
    <cellStyle name="Normal 9 8 2 3" xfId="2488" xr:uid="{878DCBA5-D9D7-4C1B-8B46-B44FC3C93AF7}"/>
    <cellStyle name="Normal 9 8 2 3 2" xfId="5270" xr:uid="{DF9655FF-A6CF-4E87-A898-82F84BE014C2}"/>
    <cellStyle name="Normal 9 8 2 4" xfId="4292" xr:uid="{D6F56D78-F2F7-4366-8896-C11E48A380AC}"/>
    <cellStyle name="Normal 9 8 2 4 2" xfId="5271" xr:uid="{2B100039-1543-406C-9834-89E882B65B32}"/>
    <cellStyle name="Normal 9 8 2 5" xfId="4293" xr:uid="{8773CF64-3DCB-48E9-9817-4D0B634E7E20}"/>
    <cellStyle name="Normal 9 8 2 5 2" xfId="5272" xr:uid="{AD8CCE64-BA0A-48D4-9290-E5FBD529D26D}"/>
    <cellStyle name="Normal 9 8 2 6" xfId="5265" xr:uid="{8E909E2E-2D92-42FD-BB72-365423BCFE3C}"/>
    <cellStyle name="Normal 9 8 3" xfId="897" xr:uid="{71544AA3-8BDE-4401-8AAB-02C81165BFD0}"/>
    <cellStyle name="Normal 9 8 3 2" xfId="2489" xr:uid="{3495ED88-0725-4BD7-B033-8AB04AD20729}"/>
    <cellStyle name="Normal 9 8 3 2 2" xfId="5274" xr:uid="{6D5D6D63-B744-4717-A692-AA2873A7FCB7}"/>
    <cellStyle name="Normal 9 8 3 3" xfId="4294" xr:uid="{0533C860-163E-4787-84AF-7992F015EDB0}"/>
    <cellStyle name="Normal 9 8 3 3 2" xfId="5275" xr:uid="{3CAD3FE0-E241-426F-8A39-7B510A6EF361}"/>
    <cellStyle name="Normal 9 8 3 4" xfId="4295" xr:uid="{1FED17B1-1D01-41FA-AD0A-1F7491563155}"/>
    <cellStyle name="Normal 9 8 3 4 2" xfId="5276" xr:uid="{4E411FF2-7896-4D55-9E90-2BD507E2995B}"/>
    <cellStyle name="Normal 9 8 3 5" xfId="5273" xr:uid="{A759EA02-E3C4-4027-B073-03F9EC5A1B04}"/>
    <cellStyle name="Normal 9 8 4" xfId="2490" xr:uid="{949AF0A6-B36F-49A1-A928-367C9172C1E2}"/>
    <cellStyle name="Normal 9 8 4 2" xfId="4296" xr:uid="{138B9C46-480E-47E0-81C5-365ED0782ABA}"/>
    <cellStyle name="Normal 9 8 4 2 2" xfId="5278" xr:uid="{4A57F4EE-33B2-48BF-9696-CCC347292C17}"/>
    <cellStyle name="Normal 9 8 4 3" xfId="4297" xr:uid="{E2950556-8F1B-48ED-ABA7-BA449AF34BCA}"/>
    <cellStyle name="Normal 9 8 4 3 2" xfId="5279" xr:uid="{1CD02523-6083-4969-8C25-1D16163C3EFF}"/>
    <cellStyle name="Normal 9 8 4 4" xfId="4298" xr:uid="{4BE9EBC2-E5BA-4BC2-BC2A-3D714A1167DD}"/>
    <cellStyle name="Normal 9 8 4 4 2" xfId="5280" xr:uid="{1BA0EF2C-6A19-4EC4-BA7E-0AD93B102F2E}"/>
    <cellStyle name="Normal 9 8 4 5" xfId="5277" xr:uid="{7C50A5DC-90D8-4A6F-B7F6-E54406862E67}"/>
    <cellStyle name="Normal 9 8 5" xfId="4299" xr:uid="{C8E5C0BA-3AC4-4E93-BA39-08A485D2F9A8}"/>
    <cellStyle name="Normal 9 8 5 2" xfId="5281" xr:uid="{DB93385A-0D27-44D2-BBF5-F440F26C216B}"/>
    <cellStyle name="Normal 9 8 6" xfId="4300" xr:uid="{5A9DC8CC-6CA0-4EF5-BDF2-23AC380CA345}"/>
    <cellStyle name="Normal 9 8 6 2" xfId="5282" xr:uid="{FD01B333-405B-4440-918A-1C40E25FE7AC}"/>
    <cellStyle name="Normal 9 8 7" xfId="4301" xr:uid="{28B9A1AE-7E03-4B15-BAA6-735A6EFE69A5}"/>
    <cellStyle name="Normal 9 8 7 2" xfId="5283" xr:uid="{B33EF1DC-335A-4EDD-A4BF-ED1FEF233CED}"/>
    <cellStyle name="Normal 9 8 8" xfId="5264" xr:uid="{BA24A56F-E56C-4EDD-9129-03EE9E204DEB}"/>
    <cellStyle name="Normal 9 9" xfId="428" xr:uid="{73F2482B-8448-4E8D-B142-0C0E1353DF76}"/>
    <cellStyle name="Normal 9 9 2" xfId="898" xr:uid="{94ADA137-0563-47EE-8386-D9846F654418}"/>
    <cellStyle name="Normal 9 9 2 2" xfId="2491" xr:uid="{8DE7F072-A515-48E0-B35E-16358E60F0BB}"/>
    <cellStyle name="Normal 9 9 2 2 2" xfId="5286" xr:uid="{327750BE-DADF-4F33-83DD-30CB2658694F}"/>
    <cellStyle name="Normal 9 9 2 3" xfId="4302" xr:uid="{AB0CBB43-B7AB-4BBE-85B6-C16C285055FB}"/>
    <cellStyle name="Normal 9 9 2 3 2" xfId="5287" xr:uid="{4CE9C8B1-5A27-4790-A3DD-A40A12E9392E}"/>
    <cellStyle name="Normal 9 9 2 4" xfId="4303" xr:uid="{285B51F8-044E-44D4-BFC4-A84D2CCD0BAD}"/>
    <cellStyle name="Normal 9 9 2 4 2" xfId="5288" xr:uid="{69B6D8F6-48B8-463F-BCCE-11D895D08D1E}"/>
    <cellStyle name="Normal 9 9 2 5" xfId="5285" xr:uid="{88D37846-6842-4924-85E5-C4B9710A7E05}"/>
    <cellStyle name="Normal 9 9 3" xfId="2492" xr:uid="{A0264059-EEE7-42AC-A6A2-7E5C3F4E2DF7}"/>
    <cellStyle name="Normal 9 9 3 2" xfId="4304" xr:uid="{1962B6E4-7FD4-4D42-8741-81E4566885FC}"/>
    <cellStyle name="Normal 9 9 3 2 2" xfId="5290" xr:uid="{719703D7-7461-4539-9D71-04CBE5E3E96A}"/>
    <cellStyle name="Normal 9 9 3 3" xfId="4305" xr:uid="{FF98791C-D5BF-47C9-94BF-FC90E5E287AA}"/>
    <cellStyle name="Normal 9 9 3 3 2" xfId="5291" xr:uid="{0F2B4A89-667E-468C-82D6-2395C14F77BC}"/>
    <cellStyle name="Normal 9 9 3 4" xfId="4306" xr:uid="{8C9D7A5C-0E09-4E10-9F21-3113AAD459E7}"/>
    <cellStyle name="Normal 9 9 3 4 2" xfId="5292" xr:uid="{A4AF11BC-743A-4656-8F57-FD41E745C7B9}"/>
    <cellStyle name="Normal 9 9 3 5" xfId="5289" xr:uid="{83778EC5-B049-4704-8E79-2222C7B6855D}"/>
    <cellStyle name="Normal 9 9 4" xfId="4307" xr:uid="{D822CB05-D78B-45E2-B476-076B67C986CE}"/>
    <cellStyle name="Normal 9 9 4 2" xfId="5293" xr:uid="{7E94F612-3D62-4E40-A1D7-3468A57D33EA}"/>
    <cellStyle name="Normal 9 9 5" xfId="4308" xr:uid="{315626FB-0A37-4731-A2E2-28AE604F9B61}"/>
    <cellStyle name="Normal 9 9 5 2" xfId="5294" xr:uid="{6FB640F8-0866-4BB1-9472-946006A3793C}"/>
    <cellStyle name="Normal 9 9 6" xfId="4309" xr:uid="{46B46AF0-F2DE-447E-A09A-C0E8C8464813}"/>
    <cellStyle name="Normal 9 9 6 2" xfId="5295" xr:uid="{B8539DF9-1D2F-4D49-B234-03274808446A}"/>
    <cellStyle name="Normal 9 9 7" xfId="5284" xr:uid="{24A08E66-433D-4677-8B68-FFE230038FBE}"/>
    <cellStyle name="Percent 2" xfId="183" xr:uid="{B300FEFC-F992-4CD7-A806-9DC52F54C61A}"/>
    <cellStyle name="Percent 2 2" xfId="5296" xr:uid="{51A3AA82-772E-4712-AFF1-12DCFF458D7D}"/>
    <cellStyle name="Percent 2 2 2" xfId="5374" xr:uid="{C1C5E978-7CD4-4A80-9CFD-A53FB7CBD143}"/>
    <cellStyle name="Гиперссылка 2" xfId="4" xr:uid="{49BAA0F8-B3D3-41B5-87DD-435502328B29}"/>
    <cellStyle name="Гиперссылка 2 2" xfId="5297" xr:uid="{1CF829B5-0B4A-4509-8063-8FB85A31676B}"/>
    <cellStyle name="Обычный 2" xfId="1" xr:uid="{A3CD5D5E-4502-4158-8112-08CDD679ACF5}"/>
    <cellStyle name="Обычный 2 2" xfId="5" xr:uid="{D19F253E-EE9B-4476-9D91-2EE3A6D7A3DC}"/>
    <cellStyle name="Обычный 2 2 2" xfId="5299" xr:uid="{F0AA186C-8A30-4EA3-A7C5-C47BF86128CD}"/>
    <cellStyle name="Обычный 2 3" xfId="5298" xr:uid="{9DAC965E-3EA0-431A-A91E-A9CFEA4844B3}"/>
    <cellStyle name="常规_Sheet1_1" xfId="4411" xr:uid="{B37F72AC-EA57-45BA-AD58-B92F47462CE5}"/>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EWSERVER3\Dropbox\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2" t="s">
        <v>2</v>
      </c>
      <c r="C8" s="93"/>
      <c r="D8" s="93"/>
      <c r="E8" s="93"/>
      <c r="F8" s="93"/>
      <c r="G8" s="94"/>
    </row>
    <row r="9" spans="2:7" ht="14.25">
      <c r="B9" s="152"/>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8"/>
  <sheetViews>
    <sheetView tabSelected="1" zoomScale="90" zoomScaleNormal="90" workbookViewId="0">
      <selection activeCell="H4" sqref="H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6" t="s">
        <v>139</v>
      </c>
      <c r="C2" s="132"/>
      <c r="D2" s="132"/>
      <c r="E2" s="132"/>
      <c r="F2" s="132"/>
      <c r="G2" s="132"/>
      <c r="H2" s="132"/>
      <c r="I2" s="132"/>
      <c r="J2" s="137" t="s">
        <v>145</v>
      </c>
      <c r="K2" s="126"/>
    </row>
    <row r="3" spans="1:11">
      <c r="A3" s="125"/>
      <c r="B3" s="133" t="s">
        <v>140</v>
      </c>
      <c r="C3" s="132"/>
      <c r="D3" s="132"/>
      <c r="E3" s="132"/>
      <c r="F3" s="132"/>
      <c r="G3" s="132"/>
      <c r="H3" s="132"/>
      <c r="I3" s="132"/>
      <c r="J3" s="132"/>
      <c r="K3" s="126"/>
    </row>
    <row r="4" spans="1:11">
      <c r="A4" s="125"/>
      <c r="B4" s="133" t="s">
        <v>141</v>
      </c>
      <c r="C4" s="132"/>
      <c r="D4" s="132"/>
      <c r="E4" s="132"/>
      <c r="F4" s="132"/>
      <c r="G4" s="132"/>
      <c r="H4" s="132"/>
      <c r="I4" s="132"/>
      <c r="J4" s="132"/>
      <c r="K4" s="126"/>
    </row>
    <row r="5" spans="1:11">
      <c r="A5" s="125"/>
      <c r="B5" s="133" t="s">
        <v>142</v>
      </c>
      <c r="C5" s="132"/>
      <c r="D5" s="132"/>
      <c r="E5" s="132"/>
      <c r="F5" s="132"/>
      <c r="G5" s="132"/>
      <c r="H5" s="132"/>
      <c r="I5" s="132"/>
      <c r="J5" s="132"/>
      <c r="K5" s="126"/>
    </row>
    <row r="6" spans="1:11">
      <c r="A6" s="125"/>
      <c r="B6" s="133" t="s">
        <v>143</v>
      </c>
      <c r="C6" s="132"/>
      <c r="D6" s="132"/>
      <c r="E6" s="132"/>
      <c r="F6" s="132"/>
      <c r="G6" s="132"/>
      <c r="H6" s="132"/>
      <c r="I6" s="132"/>
      <c r="J6" s="132"/>
      <c r="K6" s="126"/>
    </row>
    <row r="7" spans="1:11">
      <c r="A7" s="125"/>
      <c r="B7" s="133" t="s">
        <v>144</v>
      </c>
      <c r="C7" s="132"/>
      <c r="D7" s="132"/>
      <c r="E7" s="132"/>
      <c r="F7" s="132"/>
      <c r="G7" s="132"/>
      <c r="H7" s="132"/>
      <c r="I7" s="132"/>
      <c r="J7" s="132"/>
      <c r="K7" s="126"/>
    </row>
    <row r="8" spans="1:11">
      <c r="A8" s="125"/>
      <c r="B8" s="132"/>
      <c r="C8" s="132"/>
      <c r="D8" s="132"/>
      <c r="E8" s="132"/>
      <c r="F8" s="132"/>
      <c r="G8" s="132"/>
      <c r="H8" s="132"/>
      <c r="I8" s="132"/>
      <c r="J8" s="132"/>
      <c r="K8" s="126"/>
    </row>
    <row r="9" spans="1:11">
      <c r="A9" s="125"/>
      <c r="B9" s="112" t="s">
        <v>5</v>
      </c>
      <c r="C9" s="113"/>
      <c r="D9" s="113"/>
      <c r="E9" s="113"/>
      <c r="F9" s="114"/>
      <c r="G9" s="109"/>
      <c r="H9" s="110" t="s">
        <v>12</v>
      </c>
      <c r="I9" s="132"/>
      <c r="J9" s="110" t="s">
        <v>201</v>
      </c>
      <c r="K9" s="126"/>
    </row>
    <row r="10" spans="1:11" ht="15" customHeight="1">
      <c r="A10" s="125"/>
      <c r="B10" s="125" t="s">
        <v>883</v>
      </c>
      <c r="C10" s="132"/>
      <c r="D10" s="132"/>
      <c r="E10" s="132"/>
      <c r="F10" s="126"/>
      <c r="G10" s="127"/>
      <c r="H10" s="127" t="s">
        <v>883</v>
      </c>
      <c r="I10" s="132"/>
      <c r="J10" s="157">
        <v>52616</v>
      </c>
      <c r="K10" s="126"/>
    </row>
    <row r="11" spans="1:11">
      <c r="A11" s="125"/>
      <c r="B11" s="125" t="s">
        <v>884</v>
      </c>
      <c r="C11" s="132"/>
      <c r="D11" s="132"/>
      <c r="E11" s="132"/>
      <c r="F11" s="126"/>
      <c r="G11" s="127"/>
      <c r="H11" s="127" t="s">
        <v>884</v>
      </c>
      <c r="I11" s="132"/>
      <c r="J11" s="158"/>
      <c r="K11" s="126"/>
    </row>
    <row r="12" spans="1:11">
      <c r="A12" s="125"/>
      <c r="B12" s="125" t="s">
        <v>885</v>
      </c>
      <c r="C12" s="132"/>
      <c r="D12" s="132"/>
      <c r="E12" s="132"/>
      <c r="F12" s="126"/>
      <c r="G12" s="127"/>
      <c r="H12" s="127" t="s">
        <v>886</v>
      </c>
      <c r="I12" s="132"/>
      <c r="J12" s="132"/>
      <c r="K12" s="126"/>
    </row>
    <row r="13" spans="1:11">
      <c r="A13" s="125"/>
      <c r="B13" s="125" t="s">
        <v>887</v>
      </c>
      <c r="C13" s="132"/>
      <c r="D13" s="132"/>
      <c r="E13" s="132"/>
      <c r="F13" s="126"/>
      <c r="G13" s="127"/>
      <c r="H13" s="127" t="s">
        <v>887</v>
      </c>
      <c r="I13" s="132"/>
      <c r="J13" s="110" t="s">
        <v>16</v>
      </c>
      <c r="K13" s="126"/>
    </row>
    <row r="14" spans="1:11" ht="15" customHeight="1">
      <c r="A14" s="125"/>
      <c r="B14" s="125" t="s">
        <v>720</v>
      </c>
      <c r="C14" s="132"/>
      <c r="D14" s="132"/>
      <c r="E14" s="132"/>
      <c r="F14" s="126"/>
      <c r="G14" s="127"/>
      <c r="H14" s="127" t="s">
        <v>720</v>
      </c>
      <c r="I14" s="132"/>
      <c r="J14" s="159">
        <v>45279</v>
      </c>
      <c r="K14" s="126"/>
    </row>
    <row r="15" spans="1:11" ht="15" customHeight="1">
      <c r="A15" s="125"/>
      <c r="B15" s="6" t="s">
        <v>157</v>
      </c>
      <c r="C15" s="7"/>
      <c r="D15" s="7"/>
      <c r="E15" s="7"/>
      <c r="F15" s="8"/>
      <c r="G15" s="127"/>
      <c r="H15" s="9" t="s">
        <v>157</v>
      </c>
      <c r="I15" s="132"/>
      <c r="J15" s="160"/>
      <c r="K15" s="126"/>
    </row>
    <row r="16" spans="1:11" ht="15" customHeight="1">
      <c r="A16" s="125"/>
      <c r="B16" s="132"/>
      <c r="C16" s="132"/>
      <c r="D16" s="132"/>
      <c r="E16" s="132"/>
      <c r="F16" s="132"/>
      <c r="G16" s="132"/>
      <c r="H16" s="132"/>
      <c r="I16" s="135" t="s">
        <v>147</v>
      </c>
      <c r="J16" s="141">
        <v>41137</v>
      </c>
      <c r="K16" s="126"/>
    </row>
    <row r="17" spans="1:11">
      <c r="A17" s="125"/>
      <c r="B17" s="132" t="s">
        <v>721</v>
      </c>
      <c r="C17" s="132"/>
      <c r="D17" s="132"/>
      <c r="E17" s="132"/>
      <c r="F17" s="132"/>
      <c r="G17" s="132"/>
      <c r="H17" s="132"/>
      <c r="I17" s="135" t="s">
        <v>148</v>
      </c>
      <c r="J17" s="141" t="s">
        <v>716</v>
      </c>
      <c r="K17" s="126"/>
    </row>
    <row r="18" spans="1:11" ht="18">
      <c r="A18" s="125"/>
      <c r="B18" s="132" t="s">
        <v>722</v>
      </c>
      <c r="C18" s="132"/>
      <c r="D18" s="132"/>
      <c r="E18" s="132"/>
      <c r="F18" s="132"/>
      <c r="G18" s="132"/>
      <c r="H18" s="132"/>
      <c r="I18" s="134" t="s">
        <v>264</v>
      </c>
      <c r="J18" s="115" t="s">
        <v>282</v>
      </c>
      <c r="K18" s="126"/>
    </row>
    <row r="19" spans="1:11">
      <c r="A19" s="125"/>
      <c r="B19" s="132"/>
      <c r="C19" s="132"/>
      <c r="D19" s="132"/>
      <c r="E19" s="132"/>
      <c r="F19" s="132"/>
      <c r="G19" s="132"/>
      <c r="H19" s="132"/>
      <c r="I19" s="132"/>
      <c r="J19" s="132"/>
      <c r="K19" s="126"/>
    </row>
    <row r="20" spans="1:11">
      <c r="A20" s="125"/>
      <c r="B20" s="111" t="s">
        <v>204</v>
      </c>
      <c r="C20" s="111" t="s">
        <v>205</v>
      </c>
      <c r="D20" s="128" t="s">
        <v>290</v>
      </c>
      <c r="E20" s="128" t="s">
        <v>206</v>
      </c>
      <c r="F20" s="161" t="s">
        <v>207</v>
      </c>
      <c r="G20" s="162"/>
      <c r="H20" s="111" t="s">
        <v>174</v>
      </c>
      <c r="I20" s="111" t="s">
        <v>208</v>
      </c>
      <c r="J20" s="111" t="s">
        <v>26</v>
      </c>
      <c r="K20" s="126"/>
    </row>
    <row r="21" spans="1:11">
      <c r="A21" s="125"/>
      <c r="B21" s="116"/>
      <c r="C21" s="116"/>
      <c r="D21" s="117"/>
      <c r="E21" s="117"/>
      <c r="F21" s="163"/>
      <c r="G21" s="164"/>
      <c r="H21" s="116" t="s">
        <v>146</v>
      </c>
      <c r="I21" s="116"/>
      <c r="J21" s="116"/>
      <c r="K21" s="126"/>
    </row>
    <row r="22" spans="1:11" ht="24">
      <c r="A22" s="125"/>
      <c r="B22" s="118">
        <v>6</v>
      </c>
      <c r="C22" s="10" t="s">
        <v>586</v>
      </c>
      <c r="D22" s="129" t="s">
        <v>586</v>
      </c>
      <c r="E22" s="129"/>
      <c r="F22" s="155"/>
      <c r="G22" s="156"/>
      <c r="H22" s="11" t="s">
        <v>281</v>
      </c>
      <c r="I22" s="14">
        <v>11.9</v>
      </c>
      <c r="J22" s="120">
        <f t="shared" ref="J22:J53" si="0">I22*B22</f>
        <v>71.400000000000006</v>
      </c>
      <c r="K22" s="126"/>
    </row>
    <row r="23" spans="1:11" ht="24">
      <c r="A23" s="125"/>
      <c r="B23" s="118">
        <v>3</v>
      </c>
      <c r="C23" s="10" t="s">
        <v>723</v>
      </c>
      <c r="D23" s="129" t="s">
        <v>723</v>
      </c>
      <c r="E23" s="129" t="s">
        <v>216</v>
      </c>
      <c r="F23" s="155"/>
      <c r="G23" s="156"/>
      <c r="H23" s="11" t="s">
        <v>724</v>
      </c>
      <c r="I23" s="14">
        <v>11.9</v>
      </c>
      <c r="J23" s="120">
        <f t="shared" si="0"/>
        <v>35.700000000000003</v>
      </c>
      <c r="K23" s="126"/>
    </row>
    <row r="24" spans="1:11" ht="24">
      <c r="A24" s="125"/>
      <c r="B24" s="118">
        <v>3</v>
      </c>
      <c r="C24" s="10" t="s">
        <v>723</v>
      </c>
      <c r="D24" s="129" t="s">
        <v>723</v>
      </c>
      <c r="E24" s="129" t="s">
        <v>273</v>
      </c>
      <c r="F24" s="155"/>
      <c r="G24" s="156"/>
      <c r="H24" s="11" t="s">
        <v>724</v>
      </c>
      <c r="I24" s="14">
        <v>11.9</v>
      </c>
      <c r="J24" s="120">
        <f t="shared" si="0"/>
        <v>35.700000000000003</v>
      </c>
      <c r="K24" s="126"/>
    </row>
    <row r="25" spans="1:11" ht="24">
      <c r="A25" s="125"/>
      <c r="B25" s="118">
        <v>2</v>
      </c>
      <c r="C25" s="10" t="s">
        <v>725</v>
      </c>
      <c r="D25" s="129" t="s">
        <v>725</v>
      </c>
      <c r="E25" s="129" t="s">
        <v>275</v>
      </c>
      <c r="F25" s="155"/>
      <c r="G25" s="156"/>
      <c r="H25" s="11" t="s">
        <v>726</v>
      </c>
      <c r="I25" s="14">
        <v>11.9</v>
      </c>
      <c r="J25" s="120">
        <f t="shared" si="0"/>
        <v>23.8</v>
      </c>
      <c r="K25" s="126"/>
    </row>
    <row r="26" spans="1:11" ht="24">
      <c r="A26" s="125"/>
      <c r="B26" s="118">
        <v>1</v>
      </c>
      <c r="C26" s="10" t="s">
        <v>727</v>
      </c>
      <c r="D26" s="129" t="s">
        <v>727</v>
      </c>
      <c r="E26" s="129" t="s">
        <v>30</v>
      </c>
      <c r="F26" s="155" t="s">
        <v>278</v>
      </c>
      <c r="G26" s="156"/>
      <c r="H26" s="11" t="s">
        <v>728</v>
      </c>
      <c r="I26" s="14">
        <v>20.65</v>
      </c>
      <c r="J26" s="120">
        <f t="shared" si="0"/>
        <v>20.65</v>
      </c>
      <c r="K26" s="126"/>
    </row>
    <row r="27" spans="1:11" ht="24">
      <c r="A27" s="125"/>
      <c r="B27" s="118">
        <v>1</v>
      </c>
      <c r="C27" s="10" t="s">
        <v>727</v>
      </c>
      <c r="D27" s="129" t="s">
        <v>727</v>
      </c>
      <c r="E27" s="129" t="s">
        <v>31</v>
      </c>
      <c r="F27" s="155" t="s">
        <v>278</v>
      </c>
      <c r="G27" s="156"/>
      <c r="H27" s="11" t="s">
        <v>728</v>
      </c>
      <c r="I27" s="14">
        <v>20.65</v>
      </c>
      <c r="J27" s="120">
        <f t="shared" si="0"/>
        <v>20.65</v>
      </c>
      <c r="K27" s="126"/>
    </row>
    <row r="28" spans="1:11" ht="24">
      <c r="A28" s="125"/>
      <c r="B28" s="118">
        <v>8</v>
      </c>
      <c r="C28" s="10" t="s">
        <v>729</v>
      </c>
      <c r="D28" s="129" t="s">
        <v>729</v>
      </c>
      <c r="E28" s="129" t="s">
        <v>28</v>
      </c>
      <c r="F28" s="155" t="s">
        <v>279</v>
      </c>
      <c r="G28" s="156"/>
      <c r="H28" s="11" t="s">
        <v>730</v>
      </c>
      <c r="I28" s="14">
        <v>20.65</v>
      </c>
      <c r="J28" s="120">
        <f t="shared" si="0"/>
        <v>165.2</v>
      </c>
      <c r="K28" s="126"/>
    </row>
    <row r="29" spans="1:11" ht="24">
      <c r="A29" s="125"/>
      <c r="B29" s="118">
        <v>2</v>
      </c>
      <c r="C29" s="10" t="s">
        <v>729</v>
      </c>
      <c r="D29" s="129" t="s">
        <v>729</v>
      </c>
      <c r="E29" s="129" t="s">
        <v>28</v>
      </c>
      <c r="F29" s="155" t="s">
        <v>277</v>
      </c>
      <c r="G29" s="156"/>
      <c r="H29" s="11" t="s">
        <v>730</v>
      </c>
      <c r="I29" s="14">
        <v>20.65</v>
      </c>
      <c r="J29" s="120">
        <f t="shared" si="0"/>
        <v>41.3</v>
      </c>
      <c r="K29" s="126"/>
    </row>
    <row r="30" spans="1:11" ht="24">
      <c r="A30" s="125"/>
      <c r="B30" s="118">
        <v>2</v>
      </c>
      <c r="C30" s="10" t="s">
        <v>731</v>
      </c>
      <c r="D30" s="129" t="s">
        <v>731</v>
      </c>
      <c r="E30" s="129" t="s">
        <v>32</v>
      </c>
      <c r="F30" s="155"/>
      <c r="G30" s="156"/>
      <c r="H30" s="11" t="s">
        <v>732</v>
      </c>
      <c r="I30" s="14">
        <v>20.65</v>
      </c>
      <c r="J30" s="120">
        <f t="shared" si="0"/>
        <v>41.3</v>
      </c>
      <c r="K30" s="126"/>
    </row>
    <row r="31" spans="1:11">
      <c r="A31" s="125"/>
      <c r="B31" s="118">
        <v>4</v>
      </c>
      <c r="C31" s="10" t="s">
        <v>35</v>
      </c>
      <c r="D31" s="129" t="s">
        <v>867</v>
      </c>
      <c r="E31" s="129" t="s">
        <v>41</v>
      </c>
      <c r="F31" s="155"/>
      <c r="G31" s="156"/>
      <c r="H31" s="11" t="s">
        <v>733</v>
      </c>
      <c r="I31" s="14">
        <v>8.75</v>
      </c>
      <c r="J31" s="120">
        <f t="shared" si="0"/>
        <v>35</v>
      </c>
      <c r="K31" s="126"/>
    </row>
    <row r="32" spans="1:11" ht="14.25" customHeight="1">
      <c r="A32" s="125"/>
      <c r="B32" s="118">
        <v>2</v>
      </c>
      <c r="C32" s="10" t="s">
        <v>734</v>
      </c>
      <c r="D32" s="129" t="s">
        <v>868</v>
      </c>
      <c r="E32" s="129" t="s">
        <v>39</v>
      </c>
      <c r="F32" s="155"/>
      <c r="G32" s="156"/>
      <c r="H32" s="11" t="s">
        <v>735</v>
      </c>
      <c r="I32" s="14">
        <v>8.75</v>
      </c>
      <c r="J32" s="120">
        <f t="shared" si="0"/>
        <v>17.5</v>
      </c>
      <c r="K32" s="126"/>
    </row>
    <row r="33" spans="1:11" ht="24">
      <c r="A33" s="125"/>
      <c r="B33" s="118">
        <v>1</v>
      </c>
      <c r="C33" s="10" t="s">
        <v>736</v>
      </c>
      <c r="D33" s="129" t="s">
        <v>736</v>
      </c>
      <c r="E33" s="129" t="s">
        <v>42</v>
      </c>
      <c r="F33" s="155" t="s">
        <v>279</v>
      </c>
      <c r="G33" s="156"/>
      <c r="H33" s="11" t="s">
        <v>737</v>
      </c>
      <c r="I33" s="14">
        <v>25.89</v>
      </c>
      <c r="J33" s="120">
        <f t="shared" si="0"/>
        <v>25.89</v>
      </c>
      <c r="K33" s="126"/>
    </row>
    <row r="34" spans="1:11" ht="24">
      <c r="A34" s="125"/>
      <c r="B34" s="118">
        <v>1</v>
      </c>
      <c r="C34" s="10" t="s">
        <v>736</v>
      </c>
      <c r="D34" s="129" t="s">
        <v>736</v>
      </c>
      <c r="E34" s="129" t="s">
        <v>42</v>
      </c>
      <c r="F34" s="155" t="s">
        <v>278</v>
      </c>
      <c r="G34" s="156"/>
      <c r="H34" s="11" t="s">
        <v>737</v>
      </c>
      <c r="I34" s="14">
        <v>25.89</v>
      </c>
      <c r="J34" s="120">
        <f t="shared" si="0"/>
        <v>25.89</v>
      </c>
      <c r="K34" s="126"/>
    </row>
    <row r="35" spans="1:11" ht="24">
      <c r="A35" s="125"/>
      <c r="B35" s="118">
        <v>4</v>
      </c>
      <c r="C35" s="10" t="s">
        <v>738</v>
      </c>
      <c r="D35" s="129" t="s">
        <v>738</v>
      </c>
      <c r="E35" s="129" t="s">
        <v>45</v>
      </c>
      <c r="F35" s="155" t="s">
        <v>279</v>
      </c>
      <c r="G35" s="156"/>
      <c r="H35" s="11" t="s">
        <v>739</v>
      </c>
      <c r="I35" s="14">
        <v>25.89</v>
      </c>
      <c r="J35" s="120">
        <f t="shared" si="0"/>
        <v>103.56</v>
      </c>
      <c r="K35" s="126"/>
    </row>
    <row r="36" spans="1:11" ht="24">
      <c r="A36" s="125"/>
      <c r="B36" s="118">
        <v>3</v>
      </c>
      <c r="C36" s="10" t="s">
        <v>740</v>
      </c>
      <c r="D36" s="129" t="s">
        <v>740</v>
      </c>
      <c r="E36" s="129" t="s">
        <v>42</v>
      </c>
      <c r="F36" s="155" t="s">
        <v>279</v>
      </c>
      <c r="G36" s="156"/>
      <c r="H36" s="11" t="s">
        <v>741</v>
      </c>
      <c r="I36" s="14">
        <v>25.89</v>
      </c>
      <c r="J36" s="120">
        <f t="shared" si="0"/>
        <v>77.67</v>
      </c>
      <c r="K36" s="126"/>
    </row>
    <row r="37" spans="1:11" ht="24">
      <c r="A37" s="125"/>
      <c r="B37" s="118">
        <v>2</v>
      </c>
      <c r="C37" s="10" t="s">
        <v>742</v>
      </c>
      <c r="D37" s="129" t="s">
        <v>742</v>
      </c>
      <c r="E37" s="129" t="s">
        <v>40</v>
      </c>
      <c r="F37" s="155" t="s">
        <v>743</v>
      </c>
      <c r="G37" s="156"/>
      <c r="H37" s="11" t="s">
        <v>744</v>
      </c>
      <c r="I37" s="14">
        <v>12.95</v>
      </c>
      <c r="J37" s="120">
        <f t="shared" si="0"/>
        <v>25.9</v>
      </c>
      <c r="K37" s="126"/>
    </row>
    <row r="38" spans="1:11" ht="15" customHeight="1">
      <c r="A38" s="125"/>
      <c r="B38" s="118">
        <v>2</v>
      </c>
      <c r="C38" s="10" t="s">
        <v>745</v>
      </c>
      <c r="D38" s="129" t="s">
        <v>745</v>
      </c>
      <c r="E38" s="129" t="s">
        <v>28</v>
      </c>
      <c r="F38" s="155"/>
      <c r="G38" s="156"/>
      <c r="H38" s="11" t="s">
        <v>746</v>
      </c>
      <c r="I38" s="14">
        <v>6.65</v>
      </c>
      <c r="J38" s="120">
        <f t="shared" si="0"/>
        <v>13.3</v>
      </c>
      <c r="K38" s="126"/>
    </row>
    <row r="39" spans="1:11" ht="15" customHeight="1">
      <c r="A39" s="125"/>
      <c r="B39" s="118">
        <v>2</v>
      </c>
      <c r="C39" s="10" t="s">
        <v>747</v>
      </c>
      <c r="D39" s="129" t="s">
        <v>747</v>
      </c>
      <c r="E39" s="129" t="s">
        <v>31</v>
      </c>
      <c r="F39" s="155"/>
      <c r="G39" s="156"/>
      <c r="H39" s="11" t="s">
        <v>748</v>
      </c>
      <c r="I39" s="14">
        <v>4.9000000000000004</v>
      </c>
      <c r="J39" s="120">
        <f t="shared" si="0"/>
        <v>9.8000000000000007</v>
      </c>
      <c r="K39" s="126"/>
    </row>
    <row r="40" spans="1:11" ht="15" customHeight="1">
      <c r="A40" s="125"/>
      <c r="B40" s="118">
        <v>12</v>
      </c>
      <c r="C40" s="10" t="s">
        <v>749</v>
      </c>
      <c r="D40" s="129" t="s">
        <v>749</v>
      </c>
      <c r="E40" s="129" t="s">
        <v>31</v>
      </c>
      <c r="F40" s="155"/>
      <c r="G40" s="156"/>
      <c r="H40" s="11" t="s">
        <v>750</v>
      </c>
      <c r="I40" s="14">
        <v>6.65</v>
      </c>
      <c r="J40" s="120">
        <f t="shared" si="0"/>
        <v>79.800000000000011</v>
      </c>
      <c r="K40" s="126"/>
    </row>
    <row r="41" spans="1:11">
      <c r="A41" s="125"/>
      <c r="B41" s="118">
        <v>14</v>
      </c>
      <c r="C41" s="10" t="s">
        <v>751</v>
      </c>
      <c r="D41" s="129" t="s">
        <v>751</v>
      </c>
      <c r="E41" s="129" t="s">
        <v>31</v>
      </c>
      <c r="F41" s="155" t="s">
        <v>279</v>
      </c>
      <c r="G41" s="156"/>
      <c r="H41" s="11" t="s">
        <v>752</v>
      </c>
      <c r="I41" s="14">
        <v>22.4</v>
      </c>
      <c r="J41" s="120">
        <f t="shared" si="0"/>
        <v>313.59999999999997</v>
      </c>
      <c r="K41" s="126"/>
    </row>
    <row r="42" spans="1:11">
      <c r="A42" s="125"/>
      <c r="B42" s="118">
        <v>2</v>
      </c>
      <c r="C42" s="10" t="s">
        <v>751</v>
      </c>
      <c r="D42" s="129" t="s">
        <v>751</v>
      </c>
      <c r="E42" s="129" t="s">
        <v>32</v>
      </c>
      <c r="F42" s="155" t="s">
        <v>279</v>
      </c>
      <c r="G42" s="156"/>
      <c r="H42" s="11" t="s">
        <v>752</v>
      </c>
      <c r="I42" s="14">
        <v>22.4</v>
      </c>
      <c r="J42" s="120">
        <f t="shared" si="0"/>
        <v>44.8</v>
      </c>
      <c r="K42" s="126"/>
    </row>
    <row r="43" spans="1:11" ht="24">
      <c r="A43" s="125"/>
      <c r="B43" s="118">
        <v>1</v>
      </c>
      <c r="C43" s="10" t="s">
        <v>753</v>
      </c>
      <c r="D43" s="129" t="s">
        <v>753</v>
      </c>
      <c r="E43" s="129" t="s">
        <v>42</v>
      </c>
      <c r="F43" s="155" t="s">
        <v>277</v>
      </c>
      <c r="G43" s="156"/>
      <c r="H43" s="11" t="s">
        <v>754</v>
      </c>
      <c r="I43" s="14">
        <v>41.29</v>
      </c>
      <c r="J43" s="120">
        <f t="shared" si="0"/>
        <v>41.29</v>
      </c>
      <c r="K43" s="126"/>
    </row>
    <row r="44" spans="1:11" ht="24">
      <c r="A44" s="125"/>
      <c r="B44" s="118">
        <v>2</v>
      </c>
      <c r="C44" s="10" t="s">
        <v>755</v>
      </c>
      <c r="D44" s="129" t="s">
        <v>755</v>
      </c>
      <c r="E44" s="129" t="s">
        <v>756</v>
      </c>
      <c r="F44" s="155" t="s">
        <v>28</v>
      </c>
      <c r="G44" s="156"/>
      <c r="H44" s="11" t="s">
        <v>757</v>
      </c>
      <c r="I44" s="14">
        <v>6.65</v>
      </c>
      <c r="J44" s="120">
        <f t="shared" si="0"/>
        <v>13.3</v>
      </c>
      <c r="K44" s="126"/>
    </row>
    <row r="45" spans="1:11" ht="14.25" customHeight="1">
      <c r="A45" s="125"/>
      <c r="B45" s="118">
        <v>2</v>
      </c>
      <c r="C45" s="10" t="s">
        <v>758</v>
      </c>
      <c r="D45" s="129" t="s">
        <v>758</v>
      </c>
      <c r="E45" s="129" t="s">
        <v>30</v>
      </c>
      <c r="F45" s="155"/>
      <c r="G45" s="156"/>
      <c r="H45" s="11" t="s">
        <v>759</v>
      </c>
      <c r="I45" s="14">
        <v>8.0500000000000007</v>
      </c>
      <c r="J45" s="120">
        <f t="shared" si="0"/>
        <v>16.100000000000001</v>
      </c>
      <c r="K45" s="126"/>
    </row>
    <row r="46" spans="1:11" ht="14.25" customHeight="1">
      <c r="A46" s="125"/>
      <c r="B46" s="118">
        <v>2</v>
      </c>
      <c r="C46" s="10" t="s">
        <v>760</v>
      </c>
      <c r="D46" s="129" t="s">
        <v>760</v>
      </c>
      <c r="E46" s="129" t="s">
        <v>28</v>
      </c>
      <c r="F46" s="155"/>
      <c r="G46" s="156"/>
      <c r="H46" s="11" t="s">
        <v>761</v>
      </c>
      <c r="I46" s="14">
        <v>13.65</v>
      </c>
      <c r="J46" s="120">
        <f t="shared" si="0"/>
        <v>27.3</v>
      </c>
      <c r="K46" s="126"/>
    </row>
    <row r="47" spans="1:11" ht="14.25" customHeight="1">
      <c r="A47" s="125"/>
      <c r="B47" s="118">
        <v>2</v>
      </c>
      <c r="C47" s="10" t="s">
        <v>762</v>
      </c>
      <c r="D47" s="129" t="s">
        <v>762</v>
      </c>
      <c r="E47" s="129" t="s">
        <v>28</v>
      </c>
      <c r="F47" s="155"/>
      <c r="G47" s="156"/>
      <c r="H47" s="11" t="s">
        <v>763</v>
      </c>
      <c r="I47" s="14">
        <v>5.6</v>
      </c>
      <c r="J47" s="120">
        <f t="shared" si="0"/>
        <v>11.2</v>
      </c>
      <c r="K47" s="126"/>
    </row>
    <row r="48" spans="1:11" ht="24">
      <c r="A48" s="125"/>
      <c r="B48" s="118">
        <v>6</v>
      </c>
      <c r="C48" s="10" t="s">
        <v>764</v>
      </c>
      <c r="D48" s="129" t="s">
        <v>764</v>
      </c>
      <c r="E48" s="129" t="s">
        <v>30</v>
      </c>
      <c r="F48" s="155"/>
      <c r="G48" s="156"/>
      <c r="H48" s="11" t="s">
        <v>765</v>
      </c>
      <c r="I48" s="14">
        <v>27.64</v>
      </c>
      <c r="J48" s="120">
        <f t="shared" si="0"/>
        <v>165.84</v>
      </c>
      <c r="K48" s="126"/>
    </row>
    <row r="49" spans="1:11" ht="24">
      <c r="A49" s="125"/>
      <c r="B49" s="118">
        <v>2</v>
      </c>
      <c r="C49" s="10" t="s">
        <v>766</v>
      </c>
      <c r="D49" s="129" t="s">
        <v>766</v>
      </c>
      <c r="E49" s="129" t="s">
        <v>28</v>
      </c>
      <c r="F49" s="155"/>
      <c r="G49" s="156"/>
      <c r="H49" s="11" t="s">
        <v>767</v>
      </c>
      <c r="I49" s="14">
        <v>5.6</v>
      </c>
      <c r="J49" s="120">
        <f t="shared" si="0"/>
        <v>11.2</v>
      </c>
      <c r="K49" s="126"/>
    </row>
    <row r="50" spans="1:11" ht="24">
      <c r="A50" s="125"/>
      <c r="B50" s="118">
        <v>2</v>
      </c>
      <c r="C50" s="10" t="s">
        <v>768</v>
      </c>
      <c r="D50" s="129" t="s">
        <v>768</v>
      </c>
      <c r="E50" s="129" t="s">
        <v>28</v>
      </c>
      <c r="F50" s="155" t="s">
        <v>278</v>
      </c>
      <c r="G50" s="156"/>
      <c r="H50" s="11" t="s">
        <v>769</v>
      </c>
      <c r="I50" s="14">
        <v>20.65</v>
      </c>
      <c r="J50" s="120">
        <f t="shared" si="0"/>
        <v>41.3</v>
      </c>
      <c r="K50" s="126"/>
    </row>
    <row r="51" spans="1:11" ht="24">
      <c r="A51" s="125"/>
      <c r="B51" s="118">
        <v>2</v>
      </c>
      <c r="C51" s="10" t="s">
        <v>768</v>
      </c>
      <c r="D51" s="129" t="s">
        <v>768</v>
      </c>
      <c r="E51" s="129" t="s">
        <v>31</v>
      </c>
      <c r="F51" s="155" t="s">
        <v>278</v>
      </c>
      <c r="G51" s="156"/>
      <c r="H51" s="11" t="s">
        <v>769</v>
      </c>
      <c r="I51" s="14">
        <v>20.65</v>
      </c>
      <c r="J51" s="120">
        <f t="shared" si="0"/>
        <v>41.3</v>
      </c>
      <c r="K51" s="126"/>
    </row>
    <row r="52" spans="1:11" ht="24">
      <c r="A52" s="125"/>
      <c r="B52" s="118">
        <v>3</v>
      </c>
      <c r="C52" s="10" t="s">
        <v>770</v>
      </c>
      <c r="D52" s="129" t="s">
        <v>770</v>
      </c>
      <c r="E52" s="129" t="s">
        <v>31</v>
      </c>
      <c r="F52" s="155"/>
      <c r="G52" s="156"/>
      <c r="H52" s="11" t="s">
        <v>771</v>
      </c>
      <c r="I52" s="14">
        <v>20.65</v>
      </c>
      <c r="J52" s="120">
        <f t="shared" si="0"/>
        <v>61.949999999999996</v>
      </c>
      <c r="K52" s="126"/>
    </row>
    <row r="53" spans="1:11" ht="24">
      <c r="A53" s="125"/>
      <c r="B53" s="118">
        <v>3</v>
      </c>
      <c r="C53" s="10" t="s">
        <v>772</v>
      </c>
      <c r="D53" s="129" t="s">
        <v>772</v>
      </c>
      <c r="E53" s="129" t="s">
        <v>112</v>
      </c>
      <c r="F53" s="155" t="s">
        <v>115</v>
      </c>
      <c r="G53" s="156"/>
      <c r="H53" s="11" t="s">
        <v>879</v>
      </c>
      <c r="I53" s="14">
        <v>52.14</v>
      </c>
      <c r="J53" s="120">
        <f t="shared" si="0"/>
        <v>156.42000000000002</v>
      </c>
      <c r="K53" s="126"/>
    </row>
    <row r="54" spans="1:11" ht="24">
      <c r="A54" s="125"/>
      <c r="B54" s="118">
        <v>1</v>
      </c>
      <c r="C54" s="10" t="s">
        <v>772</v>
      </c>
      <c r="D54" s="129" t="s">
        <v>772</v>
      </c>
      <c r="E54" s="129" t="s">
        <v>274</v>
      </c>
      <c r="F54" s="155" t="s">
        <v>115</v>
      </c>
      <c r="G54" s="156"/>
      <c r="H54" s="11" t="s">
        <v>879</v>
      </c>
      <c r="I54" s="14">
        <v>52.14</v>
      </c>
      <c r="J54" s="120">
        <f t="shared" ref="J54:J85" si="1">I54*B54</f>
        <v>52.14</v>
      </c>
      <c r="K54" s="126"/>
    </row>
    <row r="55" spans="1:11">
      <c r="A55" s="125"/>
      <c r="B55" s="118">
        <v>20</v>
      </c>
      <c r="C55" s="10" t="s">
        <v>773</v>
      </c>
      <c r="D55" s="129" t="s">
        <v>773</v>
      </c>
      <c r="E55" s="129" t="s">
        <v>30</v>
      </c>
      <c r="F55" s="155"/>
      <c r="G55" s="156"/>
      <c r="H55" s="11" t="s">
        <v>774</v>
      </c>
      <c r="I55" s="14">
        <v>10.85</v>
      </c>
      <c r="J55" s="120">
        <f t="shared" si="1"/>
        <v>217</v>
      </c>
      <c r="K55" s="126"/>
    </row>
    <row r="56" spans="1:11" ht="13.5" customHeight="1">
      <c r="A56" s="125"/>
      <c r="B56" s="118">
        <v>4</v>
      </c>
      <c r="C56" s="10" t="s">
        <v>775</v>
      </c>
      <c r="D56" s="129" t="s">
        <v>775</v>
      </c>
      <c r="E56" s="129" t="s">
        <v>28</v>
      </c>
      <c r="F56" s="155"/>
      <c r="G56" s="156"/>
      <c r="H56" s="11" t="s">
        <v>776</v>
      </c>
      <c r="I56" s="14">
        <v>13.65</v>
      </c>
      <c r="J56" s="120">
        <f t="shared" si="1"/>
        <v>54.6</v>
      </c>
      <c r="K56" s="126"/>
    </row>
    <row r="57" spans="1:11" ht="24">
      <c r="A57" s="125"/>
      <c r="B57" s="118">
        <v>2</v>
      </c>
      <c r="C57" s="10" t="s">
        <v>777</v>
      </c>
      <c r="D57" s="129" t="s">
        <v>777</v>
      </c>
      <c r="E57" s="129" t="s">
        <v>30</v>
      </c>
      <c r="F57" s="155" t="s">
        <v>279</v>
      </c>
      <c r="G57" s="156"/>
      <c r="H57" s="11" t="s">
        <v>778</v>
      </c>
      <c r="I57" s="14">
        <v>20.65</v>
      </c>
      <c r="J57" s="120">
        <f t="shared" si="1"/>
        <v>41.3</v>
      </c>
      <c r="K57" s="126"/>
    </row>
    <row r="58" spans="1:11" ht="24">
      <c r="A58" s="125"/>
      <c r="B58" s="118">
        <v>16</v>
      </c>
      <c r="C58" s="10" t="s">
        <v>779</v>
      </c>
      <c r="D58" s="129" t="s">
        <v>779</v>
      </c>
      <c r="E58" s="129" t="s">
        <v>30</v>
      </c>
      <c r="F58" s="155" t="s">
        <v>279</v>
      </c>
      <c r="G58" s="156"/>
      <c r="H58" s="11" t="s">
        <v>780</v>
      </c>
      <c r="I58" s="14">
        <v>23.1</v>
      </c>
      <c r="J58" s="120">
        <f t="shared" si="1"/>
        <v>369.6</v>
      </c>
      <c r="K58" s="126"/>
    </row>
    <row r="59" spans="1:11" ht="24">
      <c r="A59" s="125"/>
      <c r="B59" s="118">
        <v>3</v>
      </c>
      <c r="C59" s="10" t="s">
        <v>781</v>
      </c>
      <c r="D59" s="129" t="s">
        <v>781</v>
      </c>
      <c r="E59" s="129" t="s">
        <v>31</v>
      </c>
      <c r="F59" s="155" t="s">
        <v>279</v>
      </c>
      <c r="G59" s="156"/>
      <c r="H59" s="11" t="s">
        <v>782</v>
      </c>
      <c r="I59" s="14">
        <v>22.4</v>
      </c>
      <c r="J59" s="120">
        <f t="shared" si="1"/>
        <v>67.199999999999989</v>
      </c>
      <c r="K59" s="126"/>
    </row>
    <row r="60" spans="1:11" ht="24">
      <c r="A60" s="125"/>
      <c r="B60" s="118">
        <v>2</v>
      </c>
      <c r="C60" s="10" t="s">
        <v>783</v>
      </c>
      <c r="D60" s="129" t="s">
        <v>869</v>
      </c>
      <c r="E60" s="129" t="s">
        <v>784</v>
      </c>
      <c r="F60" s="155"/>
      <c r="G60" s="156"/>
      <c r="H60" s="11" t="s">
        <v>880</v>
      </c>
      <c r="I60" s="14">
        <v>21.35</v>
      </c>
      <c r="J60" s="120">
        <f t="shared" si="1"/>
        <v>42.7</v>
      </c>
      <c r="K60" s="126"/>
    </row>
    <row r="61" spans="1:11" ht="24">
      <c r="A61" s="125"/>
      <c r="B61" s="118">
        <v>5</v>
      </c>
      <c r="C61" s="10" t="s">
        <v>785</v>
      </c>
      <c r="D61" s="129" t="s">
        <v>785</v>
      </c>
      <c r="E61" s="129" t="s">
        <v>30</v>
      </c>
      <c r="F61" s="155"/>
      <c r="G61" s="156"/>
      <c r="H61" s="11" t="s">
        <v>881</v>
      </c>
      <c r="I61" s="14">
        <v>4.9000000000000004</v>
      </c>
      <c r="J61" s="120">
        <f t="shared" si="1"/>
        <v>24.5</v>
      </c>
      <c r="K61" s="126"/>
    </row>
    <row r="62" spans="1:11" ht="24">
      <c r="A62" s="125"/>
      <c r="B62" s="118">
        <v>22</v>
      </c>
      <c r="C62" s="10" t="s">
        <v>786</v>
      </c>
      <c r="D62" s="129" t="s">
        <v>786</v>
      </c>
      <c r="E62" s="129" t="s">
        <v>787</v>
      </c>
      <c r="F62" s="155" t="s">
        <v>216</v>
      </c>
      <c r="G62" s="156"/>
      <c r="H62" s="11" t="s">
        <v>788</v>
      </c>
      <c r="I62" s="14">
        <v>19.600000000000001</v>
      </c>
      <c r="J62" s="120">
        <f t="shared" si="1"/>
        <v>431.20000000000005</v>
      </c>
      <c r="K62" s="126"/>
    </row>
    <row r="63" spans="1:11">
      <c r="A63" s="125"/>
      <c r="B63" s="118">
        <v>5</v>
      </c>
      <c r="C63" s="10" t="s">
        <v>789</v>
      </c>
      <c r="D63" s="129" t="s">
        <v>789</v>
      </c>
      <c r="E63" s="129" t="s">
        <v>31</v>
      </c>
      <c r="F63" s="155" t="s">
        <v>115</v>
      </c>
      <c r="G63" s="156"/>
      <c r="H63" s="11" t="s">
        <v>790</v>
      </c>
      <c r="I63" s="14">
        <v>8.4</v>
      </c>
      <c r="J63" s="120">
        <f t="shared" si="1"/>
        <v>42</v>
      </c>
      <c r="K63" s="126"/>
    </row>
    <row r="64" spans="1:11">
      <c r="A64" s="125"/>
      <c r="B64" s="118">
        <v>18</v>
      </c>
      <c r="C64" s="10" t="s">
        <v>791</v>
      </c>
      <c r="D64" s="129" t="s">
        <v>791</v>
      </c>
      <c r="E64" s="129" t="s">
        <v>31</v>
      </c>
      <c r="F64" s="155" t="s">
        <v>115</v>
      </c>
      <c r="G64" s="156"/>
      <c r="H64" s="11" t="s">
        <v>792</v>
      </c>
      <c r="I64" s="14">
        <v>9.1</v>
      </c>
      <c r="J64" s="120">
        <f t="shared" si="1"/>
        <v>163.79999999999998</v>
      </c>
      <c r="K64" s="126"/>
    </row>
    <row r="65" spans="1:11">
      <c r="A65" s="125"/>
      <c r="B65" s="118">
        <v>40</v>
      </c>
      <c r="C65" s="10" t="s">
        <v>791</v>
      </c>
      <c r="D65" s="129" t="s">
        <v>791</v>
      </c>
      <c r="E65" s="129" t="s">
        <v>32</v>
      </c>
      <c r="F65" s="155" t="s">
        <v>115</v>
      </c>
      <c r="G65" s="156"/>
      <c r="H65" s="11" t="s">
        <v>792</v>
      </c>
      <c r="I65" s="14">
        <v>9.1</v>
      </c>
      <c r="J65" s="120">
        <f t="shared" si="1"/>
        <v>364</v>
      </c>
      <c r="K65" s="126"/>
    </row>
    <row r="66" spans="1:11">
      <c r="A66" s="125"/>
      <c r="B66" s="118">
        <v>2</v>
      </c>
      <c r="C66" s="10" t="s">
        <v>793</v>
      </c>
      <c r="D66" s="129" t="s">
        <v>793</v>
      </c>
      <c r="E66" s="129" t="s">
        <v>31</v>
      </c>
      <c r="F66" s="155" t="s">
        <v>279</v>
      </c>
      <c r="G66" s="156"/>
      <c r="H66" s="11" t="s">
        <v>794</v>
      </c>
      <c r="I66" s="14">
        <v>8.4</v>
      </c>
      <c r="J66" s="120">
        <f t="shared" si="1"/>
        <v>16.8</v>
      </c>
      <c r="K66" s="126"/>
    </row>
    <row r="67" spans="1:11">
      <c r="A67" s="125"/>
      <c r="B67" s="118">
        <v>2</v>
      </c>
      <c r="C67" s="10" t="s">
        <v>795</v>
      </c>
      <c r="D67" s="129" t="s">
        <v>870</v>
      </c>
      <c r="E67" s="129" t="s">
        <v>796</v>
      </c>
      <c r="F67" s="155" t="s">
        <v>279</v>
      </c>
      <c r="G67" s="156"/>
      <c r="H67" s="11" t="s">
        <v>797</v>
      </c>
      <c r="I67" s="14">
        <v>21.7</v>
      </c>
      <c r="J67" s="120">
        <f t="shared" si="1"/>
        <v>43.4</v>
      </c>
      <c r="K67" s="126"/>
    </row>
    <row r="68" spans="1:11">
      <c r="A68" s="125"/>
      <c r="B68" s="118">
        <v>2</v>
      </c>
      <c r="C68" s="10" t="s">
        <v>795</v>
      </c>
      <c r="D68" s="129" t="s">
        <v>871</v>
      </c>
      <c r="E68" s="129" t="s">
        <v>798</v>
      </c>
      <c r="F68" s="155" t="s">
        <v>279</v>
      </c>
      <c r="G68" s="156"/>
      <c r="H68" s="11" t="s">
        <v>797</v>
      </c>
      <c r="I68" s="14">
        <v>24.49</v>
      </c>
      <c r="J68" s="120">
        <f t="shared" si="1"/>
        <v>48.98</v>
      </c>
      <c r="K68" s="126"/>
    </row>
    <row r="69" spans="1:11">
      <c r="A69" s="125"/>
      <c r="B69" s="118">
        <v>30</v>
      </c>
      <c r="C69" s="10" t="s">
        <v>795</v>
      </c>
      <c r="D69" s="129" t="s">
        <v>872</v>
      </c>
      <c r="E69" s="129" t="s">
        <v>799</v>
      </c>
      <c r="F69" s="155" t="s">
        <v>279</v>
      </c>
      <c r="G69" s="156"/>
      <c r="H69" s="11" t="s">
        <v>797</v>
      </c>
      <c r="I69" s="14">
        <v>26.94</v>
      </c>
      <c r="J69" s="120">
        <f t="shared" si="1"/>
        <v>808.2</v>
      </c>
      <c r="K69" s="126"/>
    </row>
    <row r="70" spans="1:11">
      <c r="A70" s="125"/>
      <c r="B70" s="118">
        <v>2</v>
      </c>
      <c r="C70" s="10" t="s">
        <v>800</v>
      </c>
      <c r="D70" s="129" t="s">
        <v>873</v>
      </c>
      <c r="E70" s="129" t="s">
        <v>304</v>
      </c>
      <c r="F70" s="155" t="s">
        <v>279</v>
      </c>
      <c r="G70" s="156"/>
      <c r="H70" s="11" t="s">
        <v>801</v>
      </c>
      <c r="I70" s="14">
        <v>22.4</v>
      </c>
      <c r="J70" s="120">
        <f t="shared" si="1"/>
        <v>44.8</v>
      </c>
      <c r="K70" s="126"/>
    </row>
    <row r="71" spans="1:11">
      <c r="A71" s="125"/>
      <c r="B71" s="118">
        <v>2</v>
      </c>
      <c r="C71" s="10" t="s">
        <v>800</v>
      </c>
      <c r="D71" s="129" t="s">
        <v>874</v>
      </c>
      <c r="E71" s="129" t="s">
        <v>300</v>
      </c>
      <c r="F71" s="155" t="s">
        <v>279</v>
      </c>
      <c r="G71" s="156"/>
      <c r="H71" s="11" t="s">
        <v>801</v>
      </c>
      <c r="I71" s="14">
        <v>24.14</v>
      </c>
      <c r="J71" s="120">
        <f t="shared" si="1"/>
        <v>48.28</v>
      </c>
      <c r="K71" s="126"/>
    </row>
    <row r="72" spans="1:11">
      <c r="A72" s="125"/>
      <c r="B72" s="118">
        <v>2</v>
      </c>
      <c r="C72" s="10" t="s">
        <v>802</v>
      </c>
      <c r="D72" s="129" t="s">
        <v>802</v>
      </c>
      <c r="E72" s="129" t="s">
        <v>300</v>
      </c>
      <c r="F72" s="155" t="s">
        <v>589</v>
      </c>
      <c r="G72" s="156"/>
      <c r="H72" s="11" t="s">
        <v>803</v>
      </c>
      <c r="I72" s="14">
        <v>11.9</v>
      </c>
      <c r="J72" s="120">
        <f t="shared" si="1"/>
        <v>23.8</v>
      </c>
      <c r="K72" s="126"/>
    </row>
    <row r="73" spans="1:11">
      <c r="A73" s="125"/>
      <c r="B73" s="118">
        <v>2</v>
      </c>
      <c r="C73" s="10" t="s">
        <v>804</v>
      </c>
      <c r="D73" s="129" t="s">
        <v>804</v>
      </c>
      <c r="E73" s="129" t="s">
        <v>30</v>
      </c>
      <c r="F73" s="155"/>
      <c r="G73" s="156"/>
      <c r="H73" s="11" t="s">
        <v>805</v>
      </c>
      <c r="I73" s="14">
        <v>8.4</v>
      </c>
      <c r="J73" s="120">
        <f t="shared" si="1"/>
        <v>16.8</v>
      </c>
      <c r="K73" s="126"/>
    </row>
    <row r="74" spans="1:11" ht="12" customHeight="1">
      <c r="A74" s="125"/>
      <c r="B74" s="118">
        <v>2</v>
      </c>
      <c r="C74" s="10" t="s">
        <v>806</v>
      </c>
      <c r="D74" s="129" t="s">
        <v>806</v>
      </c>
      <c r="E74" s="129" t="s">
        <v>30</v>
      </c>
      <c r="F74" s="155" t="s">
        <v>216</v>
      </c>
      <c r="G74" s="156"/>
      <c r="H74" s="11" t="s">
        <v>807</v>
      </c>
      <c r="I74" s="14">
        <v>12.25</v>
      </c>
      <c r="J74" s="120">
        <f t="shared" si="1"/>
        <v>24.5</v>
      </c>
      <c r="K74" s="126"/>
    </row>
    <row r="75" spans="1:11">
      <c r="A75" s="125"/>
      <c r="B75" s="118">
        <v>2</v>
      </c>
      <c r="C75" s="10" t="s">
        <v>808</v>
      </c>
      <c r="D75" s="129" t="s">
        <v>808</v>
      </c>
      <c r="E75" s="129" t="s">
        <v>28</v>
      </c>
      <c r="F75" s="155"/>
      <c r="G75" s="156"/>
      <c r="H75" s="11" t="s">
        <v>809</v>
      </c>
      <c r="I75" s="14">
        <v>10.15</v>
      </c>
      <c r="J75" s="120">
        <f t="shared" si="1"/>
        <v>20.3</v>
      </c>
      <c r="K75" s="126"/>
    </row>
    <row r="76" spans="1:11">
      <c r="A76" s="125"/>
      <c r="B76" s="118">
        <v>2</v>
      </c>
      <c r="C76" s="10" t="s">
        <v>808</v>
      </c>
      <c r="D76" s="129" t="s">
        <v>808</v>
      </c>
      <c r="E76" s="129" t="s">
        <v>30</v>
      </c>
      <c r="F76" s="155"/>
      <c r="G76" s="156"/>
      <c r="H76" s="11" t="s">
        <v>809</v>
      </c>
      <c r="I76" s="14">
        <v>10.15</v>
      </c>
      <c r="J76" s="120">
        <f t="shared" si="1"/>
        <v>20.3</v>
      </c>
      <c r="K76" s="126"/>
    </row>
    <row r="77" spans="1:11">
      <c r="A77" s="125"/>
      <c r="B77" s="118">
        <v>2</v>
      </c>
      <c r="C77" s="10" t="s">
        <v>808</v>
      </c>
      <c r="D77" s="129" t="s">
        <v>808</v>
      </c>
      <c r="E77" s="129" t="s">
        <v>31</v>
      </c>
      <c r="F77" s="155"/>
      <c r="G77" s="156"/>
      <c r="H77" s="11" t="s">
        <v>809</v>
      </c>
      <c r="I77" s="14">
        <v>10.15</v>
      </c>
      <c r="J77" s="120">
        <f t="shared" si="1"/>
        <v>20.3</v>
      </c>
      <c r="K77" s="126"/>
    </row>
    <row r="78" spans="1:11">
      <c r="A78" s="125"/>
      <c r="B78" s="118">
        <v>2</v>
      </c>
      <c r="C78" s="10" t="s">
        <v>810</v>
      </c>
      <c r="D78" s="129" t="s">
        <v>810</v>
      </c>
      <c r="E78" s="129" t="s">
        <v>30</v>
      </c>
      <c r="F78" s="155"/>
      <c r="G78" s="156"/>
      <c r="H78" s="11" t="s">
        <v>811</v>
      </c>
      <c r="I78" s="14">
        <v>10.15</v>
      </c>
      <c r="J78" s="120">
        <f t="shared" si="1"/>
        <v>20.3</v>
      </c>
      <c r="K78" s="126"/>
    </row>
    <row r="79" spans="1:11" ht="24">
      <c r="A79" s="125"/>
      <c r="B79" s="118">
        <v>2</v>
      </c>
      <c r="C79" s="10" t="s">
        <v>812</v>
      </c>
      <c r="D79" s="129" t="s">
        <v>812</v>
      </c>
      <c r="E79" s="129" t="s">
        <v>28</v>
      </c>
      <c r="F79" s="155" t="s">
        <v>216</v>
      </c>
      <c r="G79" s="156"/>
      <c r="H79" s="11" t="s">
        <v>813</v>
      </c>
      <c r="I79" s="14">
        <v>11.9</v>
      </c>
      <c r="J79" s="120">
        <f t="shared" si="1"/>
        <v>23.8</v>
      </c>
      <c r="K79" s="126"/>
    </row>
    <row r="80" spans="1:11" ht="24">
      <c r="A80" s="125"/>
      <c r="B80" s="118">
        <v>2</v>
      </c>
      <c r="C80" s="10" t="s">
        <v>812</v>
      </c>
      <c r="D80" s="129" t="s">
        <v>812</v>
      </c>
      <c r="E80" s="129" t="s">
        <v>28</v>
      </c>
      <c r="F80" s="155" t="s">
        <v>273</v>
      </c>
      <c r="G80" s="156"/>
      <c r="H80" s="11" t="s">
        <v>813</v>
      </c>
      <c r="I80" s="14">
        <v>11.9</v>
      </c>
      <c r="J80" s="120">
        <f t="shared" si="1"/>
        <v>23.8</v>
      </c>
      <c r="K80" s="126"/>
    </row>
    <row r="81" spans="1:11" ht="24">
      <c r="A81" s="125"/>
      <c r="B81" s="118">
        <v>3</v>
      </c>
      <c r="C81" s="10" t="s">
        <v>812</v>
      </c>
      <c r="D81" s="129" t="s">
        <v>812</v>
      </c>
      <c r="E81" s="129" t="s">
        <v>30</v>
      </c>
      <c r="F81" s="155" t="s">
        <v>276</v>
      </c>
      <c r="G81" s="156"/>
      <c r="H81" s="11" t="s">
        <v>813</v>
      </c>
      <c r="I81" s="14">
        <v>11.9</v>
      </c>
      <c r="J81" s="120">
        <f t="shared" si="1"/>
        <v>35.700000000000003</v>
      </c>
      <c r="K81" s="126"/>
    </row>
    <row r="82" spans="1:11" ht="25.5" customHeight="1">
      <c r="A82" s="125"/>
      <c r="B82" s="118">
        <v>4</v>
      </c>
      <c r="C82" s="10" t="s">
        <v>814</v>
      </c>
      <c r="D82" s="129" t="s">
        <v>875</v>
      </c>
      <c r="E82" s="129" t="s">
        <v>236</v>
      </c>
      <c r="F82" s="155" t="s">
        <v>112</v>
      </c>
      <c r="G82" s="156"/>
      <c r="H82" s="11" t="s">
        <v>815</v>
      </c>
      <c r="I82" s="14">
        <v>29.39</v>
      </c>
      <c r="J82" s="120">
        <f t="shared" si="1"/>
        <v>117.56</v>
      </c>
      <c r="K82" s="126"/>
    </row>
    <row r="83" spans="1:11" ht="25.5" customHeight="1">
      <c r="A83" s="125"/>
      <c r="B83" s="118">
        <v>2</v>
      </c>
      <c r="C83" s="10" t="s">
        <v>814</v>
      </c>
      <c r="D83" s="129" t="s">
        <v>875</v>
      </c>
      <c r="E83" s="129" t="s">
        <v>236</v>
      </c>
      <c r="F83" s="155" t="s">
        <v>317</v>
      </c>
      <c r="G83" s="156"/>
      <c r="H83" s="11" t="s">
        <v>815</v>
      </c>
      <c r="I83" s="14">
        <v>29.39</v>
      </c>
      <c r="J83" s="120">
        <f t="shared" si="1"/>
        <v>58.78</v>
      </c>
      <c r="K83" s="126"/>
    </row>
    <row r="84" spans="1:11" ht="24">
      <c r="A84" s="125"/>
      <c r="B84" s="118">
        <v>1</v>
      </c>
      <c r="C84" s="10" t="s">
        <v>816</v>
      </c>
      <c r="D84" s="129" t="s">
        <v>816</v>
      </c>
      <c r="E84" s="129" t="s">
        <v>30</v>
      </c>
      <c r="F84" s="155" t="s">
        <v>279</v>
      </c>
      <c r="G84" s="156"/>
      <c r="H84" s="11" t="s">
        <v>817</v>
      </c>
      <c r="I84" s="14">
        <v>20.65</v>
      </c>
      <c r="J84" s="120">
        <f t="shared" si="1"/>
        <v>20.65</v>
      </c>
      <c r="K84" s="126"/>
    </row>
    <row r="85" spans="1:11" ht="24">
      <c r="A85" s="125"/>
      <c r="B85" s="118">
        <v>2</v>
      </c>
      <c r="C85" s="10" t="s">
        <v>818</v>
      </c>
      <c r="D85" s="129" t="s">
        <v>818</v>
      </c>
      <c r="E85" s="129" t="s">
        <v>819</v>
      </c>
      <c r="F85" s="155"/>
      <c r="G85" s="156"/>
      <c r="H85" s="11" t="s">
        <v>820</v>
      </c>
      <c r="I85" s="14">
        <v>4.9000000000000004</v>
      </c>
      <c r="J85" s="120">
        <f t="shared" si="1"/>
        <v>9.8000000000000007</v>
      </c>
      <c r="K85" s="126"/>
    </row>
    <row r="86" spans="1:11" ht="24">
      <c r="A86" s="125"/>
      <c r="B86" s="118">
        <v>1</v>
      </c>
      <c r="C86" s="10" t="s">
        <v>821</v>
      </c>
      <c r="D86" s="129" t="s">
        <v>821</v>
      </c>
      <c r="E86" s="129"/>
      <c r="F86" s="155"/>
      <c r="G86" s="156"/>
      <c r="H86" s="11" t="s">
        <v>822</v>
      </c>
      <c r="I86" s="14">
        <v>4.9000000000000004</v>
      </c>
      <c r="J86" s="120">
        <f t="shared" ref="J86:J116" si="2">I86*B86</f>
        <v>4.9000000000000004</v>
      </c>
      <c r="K86" s="126"/>
    </row>
    <row r="87" spans="1:11" ht="24">
      <c r="A87" s="125"/>
      <c r="B87" s="118">
        <v>2</v>
      </c>
      <c r="C87" s="10" t="s">
        <v>119</v>
      </c>
      <c r="D87" s="129" t="s">
        <v>119</v>
      </c>
      <c r="E87" s="129" t="s">
        <v>271</v>
      </c>
      <c r="F87" s="155"/>
      <c r="G87" s="156"/>
      <c r="H87" s="11" t="s">
        <v>823</v>
      </c>
      <c r="I87" s="14">
        <v>17.149999999999999</v>
      </c>
      <c r="J87" s="120">
        <f t="shared" si="2"/>
        <v>34.299999999999997</v>
      </c>
      <c r="K87" s="126"/>
    </row>
    <row r="88" spans="1:11" ht="24">
      <c r="A88" s="125"/>
      <c r="B88" s="118">
        <v>2</v>
      </c>
      <c r="C88" s="10" t="s">
        <v>631</v>
      </c>
      <c r="D88" s="129" t="s">
        <v>631</v>
      </c>
      <c r="E88" s="129" t="s">
        <v>277</v>
      </c>
      <c r="F88" s="155"/>
      <c r="G88" s="156"/>
      <c r="H88" s="11" t="s">
        <v>824</v>
      </c>
      <c r="I88" s="14">
        <v>13.65</v>
      </c>
      <c r="J88" s="120">
        <f t="shared" si="2"/>
        <v>27.3</v>
      </c>
      <c r="K88" s="126"/>
    </row>
    <row r="89" spans="1:11" ht="14.25" customHeight="1">
      <c r="A89" s="125"/>
      <c r="B89" s="118">
        <v>4</v>
      </c>
      <c r="C89" s="10" t="s">
        <v>70</v>
      </c>
      <c r="D89" s="129" t="s">
        <v>70</v>
      </c>
      <c r="E89" s="129" t="s">
        <v>32</v>
      </c>
      <c r="F89" s="155"/>
      <c r="G89" s="156"/>
      <c r="H89" s="11" t="s">
        <v>825</v>
      </c>
      <c r="I89" s="14">
        <v>55.64</v>
      </c>
      <c r="J89" s="120">
        <f t="shared" si="2"/>
        <v>222.56</v>
      </c>
      <c r="K89" s="126"/>
    </row>
    <row r="90" spans="1:11">
      <c r="A90" s="125"/>
      <c r="B90" s="118">
        <v>2</v>
      </c>
      <c r="C90" s="10" t="s">
        <v>73</v>
      </c>
      <c r="D90" s="129" t="s">
        <v>73</v>
      </c>
      <c r="E90" s="129" t="s">
        <v>31</v>
      </c>
      <c r="F90" s="155" t="s">
        <v>278</v>
      </c>
      <c r="G90" s="156"/>
      <c r="H90" s="11" t="s">
        <v>826</v>
      </c>
      <c r="I90" s="14">
        <v>67.89</v>
      </c>
      <c r="J90" s="120">
        <f t="shared" si="2"/>
        <v>135.78</v>
      </c>
      <c r="K90" s="126"/>
    </row>
    <row r="91" spans="1:11" ht="36">
      <c r="A91" s="125"/>
      <c r="B91" s="118">
        <v>2</v>
      </c>
      <c r="C91" s="10" t="s">
        <v>827</v>
      </c>
      <c r="D91" s="129" t="s">
        <v>876</v>
      </c>
      <c r="E91" s="129" t="s">
        <v>828</v>
      </c>
      <c r="F91" s="155" t="s">
        <v>279</v>
      </c>
      <c r="G91" s="156"/>
      <c r="H91" s="11" t="s">
        <v>829</v>
      </c>
      <c r="I91" s="14">
        <v>24.14</v>
      </c>
      <c r="J91" s="120">
        <f t="shared" si="2"/>
        <v>48.28</v>
      </c>
      <c r="K91" s="126"/>
    </row>
    <row r="92" spans="1:11">
      <c r="A92" s="125"/>
      <c r="B92" s="118">
        <v>8</v>
      </c>
      <c r="C92" s="10" t="s">
        <v>830</v>
      </c>
      <c r="D92" s="129" t="s">
        <v>877</v>
      </c>
      <c r="E92" s="129" t="s">
        <v>831</v>
      </c>
      <c r="F92" s="155" t="s">
        <v>644</v>
      </c>
      <c r="G92" s="156"/>
      <c r="H92" s="11" t="s">
        <v>832</v>
      </c>
      <c r="I92" s="14">
        <v>18.55</v>
      </c>
      <c r="J92" s="120">
        <f t="shared" si="2"/>
        <v>148.4</v>
      </c>
      <c r="K92" s="126"/>
    </row>
    <row r="93" spans="1:11">
      <c r="A93" s="125"/>
      <c r="B93" s="118">
        <v>2</v>
      </c>
      <c r="C93" s="10" t="s">
        <v>833</v>
      </c>
      <c r="D93" s="129" t="s">
        <v>833</v>
      </c>
      <c r="E93" s="129" t="s">
        <v>28</v>
      </c>
      <c r="F93" s="155"/>
      <c r="G93" s="156"/>
      <c r="H93" s="11" t="s">
        <v>834</v>
      </c>
      <c r="I93" s="14">
        <v>11.9</v>
      </c>
      <c r="J93" s="120">
        <f t="shared" si="2"/>
        <v>23.8</v>
      </c>
      <c r="K93" s="126"/>
    </row>
    <row r="94" spans="1:11" ht="15.75" customHeight="1">
      <c r="A94" s="125"/>
      <c r="B94" s="118">
        <v>2</v>
      </c>
      <c r="C94" s="10" t="s">
        <v>835</v>
      </c>
      <c r="D94" s="129" t="s">
        <v>835</v>
      </c>
      <c r="E94" s="129" t="s">
        <v>28</v>
      </c>
      <c r="F94" s="155"/>
      <c r="G94" s="156"/>
      <c r="H94" s="11" t="s">
        <v>836</v>
      </c>
      <c r="I94" s="14">
        <v>13.65</v>
      </c>
      <c r="J94" s="120">
        <f t="shared" si="2"/>
        <v>27.3</v>
      </c>
      <c r="K94" s="126"/>
    </row>
    <row r="95" spans="1:11" ht="15.75" customHeight="1">
      <c r="A95" s="125"/>
      <c r="B95" s="118">
        <v>2</v>
      </c>
      <c r="C95" s="10" t="s">
        <v>835</v>
      </c>
      <c r="D95" s="129" t="s">
        <v>835</v>
      </c>
      <c r="E95" s="129" t="s">
        <v>30</v>
      </c>
      <c r="F95" s="155"/>
      <c r="G95" s="156"/>
      <c r="H95" s="11" t="s">
        <v>836</v>
      </c>
      <c r="I95" s="14">
        <v>13.65</v>
      </c>
      <c r="J95" s="120">
        <f t="shared" si="2"/>
        <v>27.3</v>
      </c>
      <c r="K95" s="126"/>
    </row>
    <row r="96" spans="1:11" ht="15.75" customHeight="1">
      <c r="A96" s="125"/>
      <c r="B96" s="118">
        <v>2</v>
      </c>
      <c r="C96" s="10" t="s">
        <v>835</v>
      </c>
      <c r="D96" s="129" t="s">
        <v>835</v>
      </c>
      <c r="E96" s="129" t="s">
        <v>31</v>
      </c>
      <c r="F96" s="155"/>
      <c r="G96" s="156"/>
      <c r="H96" s="11" t="s">
        <v>836</v>
      </c>
      <c r="I96" s="14">
        <v>13.65</v>
      </c>
      <c r="J96" s="120">
        <f t="shared" si="2"/>
        <v>27.3</v>
      </c>
      <c r="K96" s="126"/>
    </row>
    <row r="97" spans="1:11" ht="15.75" customHeight="1">
      <c r="A97" s="125"/>
      <c r="B97" s="118">
        <v>2</v>
      </c>
      <c r="C97" s="10" t="s">
        <v>837</v>
      </c>
      <c r="D97" s="129" t="s">
        <v>837</v>
      </c>
      <c r="E97" s="129" t="s">
        <v>28</v>
      </c>
      <c r="F97" s="155"/>
      <c r="G97" s="156"/>
      <c r="H97" s="11" t="s">
        <v>838</v>
      </c>
      <c r="I97" s="14">
        <v>10.15</v>
      </c>
      <c r="J97" s="120">
        <f t="shared" si="2"/>
        <v>20.3</v>
      </c>
      <c r="K97" s="126"/>
    </row>
    <row r="98" spans="1:11" ht="24">
      <c r="A98" s="125"/>
      <c r="B98" s="118">
        <v>2</v>
      </c>
      <c r="C98" s="10" t="s">
        <v>606</v>
      </c>
      <c r="D98" s="129" t="s">
        <v>606</v>
      </c>
      <c r="E98" s="129" t="s">
        <v>30</v>
      </c>
      <c r="F98" s="155" t="s">
        <v>279</v>
      </c>
      <c r="G98" s="156"/>
      <c r="H98" s="11" t="s">
        <v>608</v>
      </c>
      <c r="I98" s="14">
        <v>24.14</v>
      </c>
      <c r="J98" s="120">
        <f t="shared" si="2"/>
        <v>48.28</v>
      </c>
      <c r="K98" s="126"/>
    </row>
    <row r="99" spans="1:11" ht="24">
      <c r="A99" s="125"/>
      <c r="B99" s="118">
        <v>1</v>
      </c>
      <c r="C99" s="10" t="s">
        <v>839</v>
      </c>
      <c r="D99" s="129" t="s">
        <v>839</v>
      </c>
      <c r="E99" s="129" t="s">
        <v>30</v>
      </c>
      <c r="F99" s="155"/>
      <c r="G99" s="156"/>
      <c r="H99" s="11" t="s">
        <v>840</v>
      </c>
      <c r="I99" s="14">
        <v>24.14</v>
      </c>
      <c r="J99" s="120">
        <f t="shared" si="2"/>
        <v>24.14</v>
      </c>
      <c r="K99" s="126"/>
    </row>
    <row r="100" spans="1:11" ht="15" customHeight="1">
      <c r="A100" s="125"/>
      <c r="B100" s="118">
        <v>2</v>
      </c>
      <c r="C100" s="10" t="s">
        <v>841</v>
      </c>
      <c r="D100" s="129" t="s">
        <v>841</v>
      </c>
      <c r="E100" s="129" t="s">
        <v>28</v>
      </c>
      <c r="F100" s="155" t="s">
        <v>278</v>
      </c>
      <c r="G100" s="156"/>
      <c r="H100" s="11" t="s">
        <v>842</v>
      </c>
      <c r="I100" s="14">
        <v>24.14</v>
      </c>
      <c r="J100" s="120">
        <f t="shared" si="2"/>
        <v>48.28</v>
      </c>
      <c r="K100" s="126"/>
    </row>
    <row r="101" spans="1:11" ht="15" customHeight="1">
      <c r="A101" s="125"/>
      <c r="B101" s="118">
        <v>2</v>
      </c>
      <c r="C101" s="10" t="s">
        <v>843</v>
      </c>
      <c r="D101" s="129" t="s">
        <v>843</v>
      </c>
      <c r="E101" s="129" t="s">
        <v>72</v>
      </c>
      <c r="F101" s="155"/>
      <c r="G101" s="156"/>
      <c r="H101" s="11" t="s">
        <v>844</v>
      </c>
      <c r="I101" s="14">
        <v>34.64</v>
      </c>
      <c r="J101" s="120">
        <f t="shared" si="2"/>
        <v>69.28</v>
      </c>
      <c r="K101" s="126"/>
    </row>
    <row r="102" spans="1:11" ht="15" customHeight="1">
      <c r="A102" s="125"/>
      <c r="B102" s="118">
        <v>2</v>
      </c>
      <c r="C102" s="10" t="s">
        <v>843</v>
      </c>
      <c r="D102" s="129" t="s">
        <v>843</v>
      </c>
      <c r="E102" s="129" t="s">
        <v>31</v>
      </c>
      <c r="F102" s="155"/>
      <c r="G102" s="156"/>
      <c r="H102" s="11" t="s">
        <v>844</v>
      </c>
      <c r="I102" s="14">
        <v>34.64</v>
      </c>
      <c r="J102" s="120">
        <f t="shared" si="2"/>
        <v>69.28</v>
      </c>
      <c r="K102" s="126"/>
    </row>
    <row r="103" spans="1:11" ht="15" customHeight="1">
      <c r="A103" s="125"/>
      <c r="B103" s="118">
        <v>2</v>
      </c>
      <c r="C103" s="10" t="s">
        <v>843</v>
      </c>
      <c r="D103" s="129" t="s">
        <v>843</v>
      </c>
      <c r="E103" s="129" t="s">
        <v>32</v>
      </c>
      <c r="F103" s="155"/>
      <c r="G103" s="156"/>
      <c r="H103" s="11" t="s">
        <v>844</v>
      </c>
      <c r="I103" s="14">
        <v>34.64</v>
      </c>
      <c r="J103" s="120">
        <f t="shared" si="2"/>
        <v>69.28</v>
      </c>
      <c r="K103" s="126"/>
    </row>
    <row r="104" spans="1:11" ht="15" customHeight="1">
      <c r="A104" s="125"/>
      <c r="B104" s="118">
        <v>2</v>
      </c>
      <c r="C104" s="10" t="s">
        <v>845</v>
      </c>
      <c r="D104" s="129" t="s">
        <v>845</v>
      </c>
      <c r="E104" s="129" t="s">
        <v>72</v>
      </c>
      <c r="F104" s="155"/>
      <c r="G104" s="156"/>
      <c r="H104" s="11" t="s">
        <v>846</v>
      </c>
      <c r="I104" s="14">
        <v>40.94</v>
      </c>
      <c r="J104" s="120">
        <f t="shared" si="2"/>
        <v>81.88</v>
      </c>
      <c r="K104" s="126"/>
    </row>
    <row r="105" spans="1:11">
      <c r="A105" s="125"/>
      <c r="B105" s="118">
        <v>2</v>
      </c>
      <c r="C105" s="10" t="s">
        <v>847</v>
      </c>
      <c r="D105" s="129" t="s">
        <v>847</v>
      </c>
      <c r="E105" s="129" t="s">
        <v>30</v>
      </c>
      <c r="F105" s="155"/>
      <c r="G105" s="156"/>
      <c r="H105" s="11" t="s">
        <v>848</v>
      </c>
      <c r="I105" s="14">
        <v>34.64</v>
      </c>
      <c r="J105" s="120">
        <f t="shared" si="2"/>
        <v>69.28</v>
      </c>
      <c r="K105" s="126"/>
    </row>
    <row r="106" spans="1:11">
      <c r="A106" s="125"/>
      <c r="B106" s="118">
        <v>2</v>
      </c>
      <c r="C106" s="10" t="s">
        <v>847</v>
      </c>
      <c r="D106" s="129" t="s">
        <v>847</v>
      </c>
      <c r="E106" s="129" t="s">
        <v>95</v>
      </c>
      <c r="F106" s="155"/>
      <c r="G106" s="156"/>
      <c r="H106" s="11" t="s">
        <v>848</v>
      </c>
      <c r="I106" s="14">
        <v>34.64</v>
      </c>
      <c r="J106" s="120">
        <f t="shared" si="2"/>
        <v>69.28</v>
      </c>
      <c r="K106" s="126"/>
    </row>
    <row r="107" spans="1:11">
      <c r="A107" s="125"/>
      <c r="B107" s="118">
        <v>2</v>
      </c>
      <c r="C107" s="10" t="s">
        <v>847</v>
      </c>
      <c r="D107" s="129" t="s">
        <v>847</v>
      </c>
      <c r="E107" s="129" t="s">
        <v>32</v>
      </c>
      <c r="F107" s="155"/>
      <c r="G107" s="156"/>
      <c r="H107" s="11" t="s">
        <v>848</v>
      </c>
      <c r="I107" s="14">
        <v>34.64</v>
      </c>
      <c r="J107" s="120">
        <f t="shared" si="2"/>
        <v>69.28</v>
      </c>
      <c r="K107" s="126"/>
    </row>
    <row r="108" spans="1:11" ht="24">
      <c r="A108" s="125"/>
      <c r="B108" s="118">
        <v>6</v>
      </c>
      <c r="C108" s="10" t="s">
        <v>849</v>
      </c>
      <c r="D108" s="129" t="s">
        <v>849</v>
      </c>
      <c r="E108" s="129" t="s">
        <v>31</v>
      </c>
      <c r="F108" s="155"/>
      <c r="G108" s="156"/>
      <c r="H108" s="11" t="s">
        <v>850</v>
      </c>
      <c r="I108" s="14">
        <v>46.89</v>
      </c>
      <c r="J108" s="120">
        <f t="shared" si="2"/>
        <v>281.34000000000003</v>
      </c>
      <c r="K108" s="126"/>
    </row>
    <row r="109" spans="1:11" ht="24">
      <c r="A109" s="125"/>
      <c r="B109" s="118">
        <v>1</v>
      </c>
      <c r="C109" s="10" t="s">
        <v>851</v>
      </c>
      <c r="D109" s="129" t="s">
        <v>851</v>
      </c>
      <c r="E109" s="129" t="s">
        <v>31</v>
      </c>
      <c r="F109" s="155" t="s">
        <v>115</v>
      </c>
      <c r="G109" s="156"/>
      <c r="H109" s="11" t="s">
        <v>852</v>
      </c>
      <c r="I109" s="14">
        <v>27.29</v>
      </c>
      <c r="J109" s="120">
        <f t="shared" si="2"/>
        <v>27.29</v>
      </c>
      <c r="K109" s="126"/>
    </row>
    <row r="110" spans="1:11" ht="24">
      <c r="A110" s="125"/>
      <c r="B110" s="118">
        <v>1</v>
      </c>
      <c r="C110" s="10" t="s">
        <v>853</v>
      </c>
      <c r="D110" s="129" t="s">
        <v>853</v>
      </c>
      <c r="E110" s="129" t="s">
        <v>31</v>
      </c>
      <c r="F110" s="155" t="s">
        <v>115</v>
      </c>
      <c r="G110" s="156"/>
      <c r="H110" s="11" t="s">
        <v>854</v>
      </c>
      <c r="I110" s="14">
        <v>27.29</v>
      </c>
      <c r="J110" s="120">
        <f t="shared" si="2"/>
        <v>27.29</v>
      </c>
      <c r="K110" s="126"/>
    </row>
    <row r="111" spans="1:11" ht="24">
      <c r="A111" s="125"/>
      <c r="B111" s="118">
        <v>2</v>
      </c>
      <c r="C111" s="10" t="s">
        <v>855</v>
      </c>
      <c r="D111" s="129" t="s">
        <v>855</v>
      </c>
      <c r="E111" s="129"/>
      <c r="F111" s="155"/>
      <c r="G111" s="156"/>
      <c r="H111" s="11" t="s">
        <v>856</v>
      </c>
      <c r="I111" s="14">
        <v>21.35</v>
      </c>
      <c r="J111" s="120">
        <f t="shared" si="2"/>
        <v>42.7</v>
      </c>
      <c r="K111" s="126"/>
    </row>
    <row r="112" spans="1:11" ht="24">
      <c r="A112" s="125"/>
      <c r="B112" s="118">
        <v>1</v>
      </c>
      <c r="C112" s="10" t="s">
        <v>857</v>
      </c>
      <c r="D112" s="129" t="s">
        <v>857</v>
      </c>
      <c r="E112" s="129" t="s">
        <v>218</v>
      </c>
      <c r="F112" s="155"/>
      <c r="G112" s="156"/>
      <c r="H112" s="11" t="s">
        <v>858</v>
      </c>
      <c r="I112" s="14">
        <v>129.47</v>
      </c>
      <c r="J112" s="120">
        <f t="shared" si="2"/>
        <v>129.47</v>
      </c>
      <c r="K112" s="126"/>
    </row>
    <row r="113" spans="1:11" ht="24">
      <c r="A113" s="125"/>
      <c r="B113" s="118">
        <v>1</v>
      </c>
      <c r="C113" s="10" t="s">
        <v>859</v>
      </c>
      <c r="D113" s="129" t="s">
        <v>859</v>
      </c>
      <c r="E113" s="129" t="s">
        <v>271</v>
      </c>
      <c r="F113" s="155"/>
      <c r="G113" s="156"/>
      <c r="H113" s="11" t="s">
        <v>860</v>
      </c>
      <c r="I113" s="14">
        <v>83.98</v>
      </c>
      <c r="J113" s="120">
        <f t="shared" si="2"/>
        <v>83.98</v>
      </c>
      <c r="K113" s="126"/>
    </row>
    <row r="114" spans="1:11" ht="24">
      <c r="A114" s="125"/>
      <c r="B114" s="118">
        <v>1</v>
      </c>
      <c r="C114" s="10" t="s">
        <v>861</v>
      </c>
      <c r="D114" s="129" t="s">
        <v>861</v>
      </c>
      <c r="E114" s="129"/>
      <c r="F114" s="155"/>
      <c r="G114" s="156"/>
      <c r="H114" s="11" t="s">
        <v>862</v>
      </c>
      <c r="I114" s="14">
        <v>85.38</v>
      </c>
      <c r="J114" s="120">
        <f t="shared" si="2"/>
        <v>85.38</v>
      </c>
      <c r="K114" s="126"/>
    </row>
    <row r="115" spans="1:11" ht="24">
      <c r="A115" s="125"/>
      <c r="B115" s="118">
        <v>1</v>
      </c>
      <c r="C115" s="10" t="s">
        <v>863</v>
      </c>
      <c r="D115" s="129" t="s">
        <v>863</v>
      </c>
      <c r="E115" s="129" t="s">
        <v>30</v>
      </c>
      <c r="F115" s="155" t="s">
        <v>279</v>
      </c>
      <c r="G115" s="156"/>
      <c r="H115" s="11" t="s">
        <v>864</v>
      </c>
      <c r="I115" s="14">
        <v>95.88</v>
      </c>
      <c r="J115" s="120">
        <f t="shared" si="2"/>
        <v>95.88</v>
      </c>
      <c r="K115" s="126"/>
    </row>
    <row r="116" spans="1:11" ht="24">
      <c r="A116" s="125"/>
      <c r="B116" s="119">
        <v>1</v>
      </c>
      <c r="C116" s="12" t="s">
        <v>865</v>
      </c>
      <c r="D116" s="130" t="s">
        <v>865</v>
      </c>
      <c r="E116" s="130" t="s">
        <v>279</v>
      </c>
      <c r="F116" s="153"/>
      <c r="G116" s="154"/>
      <c r="H116" s="13" t="s">
        <v>866</v>
      </c>
      <c r="I116" s="15">
        <v>25.89</v>
      </c>
      <c r="J116" s="121">
        <f t="shared" si="2"/>
        <v>25.89</v>
      </c>
      <c r="K116" s="126"/>
    </row>
    <row r="117" spans="1:11" ht="13.5" thickBot="1">
      <c r="A117" s="125"/>
      <c r="B117" s="138"/>
      <c r="C117" s="138"/>
      <c r="D117" s="138"/>
      <c r="E117" s="138"/>
      <c r="F117" s="138"/>
      <c r="G117" s="138"/>
      <c r="H117" s="138"/>
      <c r="I117" s="139" t="s">
        <v>261</v>
      </c>
      <c r="J117" s="140">
        <f>SUM(J22:J116)</f>
        <v>7297.5</v>
      </c>
      <c r="K117" s="126"/>
    </row>
    <row r="118" spans="1:11">
      <c r="A118" s="125"/>
      <c r="B118" s="138"/>
      <c r="C118" s="145" t="s">
        <v>888</v>
      </c>
      <c r="D118" s="142"/>
      <c r="E118" s="142"/>
      <c r="F118" s="144"/>
      <c r="G118" s="143"/>
      <c r="H118" s="138"/>
      <c r="I118" s="139" t="s">
        <v>890</v>
      </c>
      <c r="J118" s="140">
        <f>J117*-0.4</f>
        <v>-2919</v>
      </c>
      <c r="K118" s="126"/>
    </row>
    <row r="119" spans="1:11" ht="13.5" outlineLevel="1" thickBot="1">
      <c r="A119" s="125"/>
      <c r="B119" s="138"/>
      <c r="C119" s="150" t="s">
        <v>889</v>
      </c>
      <c r="D119" s="149">
        <v>44671</v>
      </c>
      <c r="E119" s="148">
        <f>J14+90</f>
        <v>45369</v>
      </c>
      <c r="F119" s="147"/>
      <c r="G119" s="146"/>
      <c r="H119" s="138"/>
      <c r="I119" s="139" t="s">
        <v>891</v>
      </c>
      <c r="J119" s="140">
        <v>0</v>
      </c>
      <c r="K119" s="126"/>
    </row>
    <row r="120" spans="1:11">
      <c r="A120" s="125"/>
      <c r="B120" s="138"/>
      <c r="C120" s="138"/>
      <c r="D120" s="138"/>
      <c r="E120" s="138"/>
      <c r="F120" s="138"/>
      <c r="G120" s="138"/>
      <c r="H120" s="138"/>
      <c r="I120" s="139" t="s">
        <v>263</v>
      </c>
      <c r="J120" s="140">
        <f>SUM(J117:J119)</f>
        <v>4378.5</v>
      </c>
      <c r="K120" s="126"/>
    </row>
    <row r="121" spans="1:11">
      <c r="A121" s="6"/>
      <c r="B121" s="7"/>
      <c r="C121" s="7"/>
      <c r="D121" s="7"/>
      <c r="E121" s="7"/>
      <c r="F121" s="7"/>
      <c r="G121" s="7"/>
      <c r="H121" s="151" t="s">
        <v>892</v>
      </c>
      <c r="I121" s="7"/>
      <c r="J121" s="7"/>
      <c r="K121" s="8"/>
    </row>
    <row r="123" spans="1:11">
      <c r="H123" s="1" t="s">
        <v>882</v>
      </c>
      <c r="I123" s="102">
        <f>'Tax Invoice'!E14</f>
        <v>1</v>
      </c>
    </row>
    <row r="124" spans="1:11">
      <c r="H124" s="1" t="s">
        <v>711</v>
      </c>
      <c r="I124" s="102">
        <v>35.92</v>
      </c>
    </row>
    <row r="125" spans="1:11">
      <c r="H125" s="1" t="s">
        <v>714</v>
      </c>
      <c r="I125" s="102">
        <f>I127/I124</f>
        <v>203.15979955456569</v>
      </c>
    </row>
    <row r="126" spans="1:11">
      <c r="H126" s="1" t="s">
        <v>715</v>
      </c>
      <c r="I126" s="102">
        <f>I128/I124</f>
        <v>121.89587973273942</v>
      </c>
    </row>
    <row r="127" spans="1:11">
      <c r="H127" s="1" t="s">
        <v>712</v>
      </c>
      <c r="I127" s="102">
        <f>J117*I123</f>
        <v>7297.5</v>
      </c>
    </row>
    <row r="128" spans="1:11">
      <c r="H128" s="1" t="s">
        <v>713</v>
      </c>
      <c r="I128" s="102">
        <f>J120*I123</f>
        <v>4378.5</v>
      </c>
    </row>
  </sheetData>
  <mergeCells count="99">
    <mergeCell ref="F28:G28"/>
    <mergeCell ref="F29:G29"/>
    <mergeCell ref="F30:G30"/>
    <mergeCell ref="F23:G23"/>
    <mergeCell ref="F24:G24"/>
    <mergeCell ref="F25:G25"/>
    <mergeCell ref="F26:G26"/>
    <mergeCell ref="F27:G27"/>
    <mergeCell ref="J10:J11"/>
    <mergeCell ref="J14:J15"/>
    <mergeCell ref="F20:G20"/>
    <mergeCell ref="F21:G21"/>
    <mergeCell ref="F22:G22"/>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0:G110"/>
    <mergeCell ref="F116:G116"/>
    <mergeCell ref="F111:G111"/>
    <mergeCell ref="F112:G112"/>
    <mergeCell ref="F113:G113"/>
    <mergeCell ref="F114:G114"/>
    <mergeCell ref="F115:G1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377</v>
      </c>
      <c r="O1" t="s">
        <v>149</v>
      </c>
      <c r="T1" t="s">
        <v>261</v>
      </c>
      <c r="U1">
        <v>7297.5</v>
      </c>
    </row>
    <row r="2" spans="1:21" ht="15.75">
      <c r="A2" s="125"/>
      <c r="B2" s="136" t="s">
        <v>139</v>
      </c>
      <c r="C2" s="132"/>
      <c r="D2" s="132"/>
      <c r="E2" s="132"/>
      <c r="F2" s="132"/>
      <c r="G2" s="132"/>
      <c r="H2" s="132"/>
      <c r="I2" s="137" t="s">
        <v>145</v>
      </c>
      <c r="J2" s="126"/>
      <c r="T2" t="s">
        <v>190</v>
      </c>
      <c r="U2">
        <v>699.85</v>
      </c>
    </row>
    <row r="3" spans="1:21">
      <c r="A3" s="125"/>
      <c r="B3" s="133" t="s">
        <v>140</v>
      </c>
      <c r="C3" s="132"/>
      <c r="D3" s="132"/>
      <c r="E3" s="132"/>
      <c r="F3" s="132"/>
      <c r="G3" s="132"/>
      <c r="H3" s="132"/>
      <c r="I3" s="132"/>
      <c r="J3" s="126"/>
      <c r="T3" t="s">
        <v>191</v>
      </c>
    </row>
    <row r="4" spans="1:21">
      <c r="A4" s="125"/>
      <c r="B4" s="133" t="s">
        <v>141</v>
      </c>
      <c r="C4" s="132"/>
      <c r="D4" s="132"/>
      <c r="E4" s="132"/>
      <c r="F4" s="132"/>
      <c r="G4" s="132"/>
      <c r="H4" s="132"/>
      <c r="I4" s="132"/>
      <c r="J4" s="126"/>
      <c r="T4" t="s">
        <v>263</v>
      </c>
      <c r="U4">
        <v>7997.35</v>
      </c>
    </row>
    <row r="5" spans="1:21">
      <c r="A5" s="125"/>
      <c r="B5" s="133" t="s">
        <v>142</v>
      </c>
      <c r="C5" s="132"/>
      <c r="D5" s="132"/>
      <c r="E5" s="132"/>
      <c r="F5" s="132"/>
      <c r="G5" s="132"/>
      <c r="H5" s="132"/>
      <c r="I5" s="132"/>
      <c r="J5" s="126"/>
      <c r="S5" t="s">
        <v>878</v>
      </c>
    </row>
    <row r="6" spans="1:21">
      <c r="A6" s="125"/>
      <c r="B6" s="133" t="s">
        <v>143</v>
      </c>
      <c r="C6" s="132"/>
      <c r="D6" s="132"/>
      <c r="E6" s="132"/>
      <c r="F6" s="132"/>
      <c r="G6" s="132"/>
      <c r="H6" s="132"/>
      <c r="I6" s="132"/>
      <c r="J6" s="126"/>
    </row>
    <row r="7" spans="1:21">
      <c r="A7" s="125"/>
      <c r="B7" s="133" t="s">
        <v>144</v>
      </c>
      <c r="C7" s="132"/>
      <c r="D7" s="132"/>
      <c r="E7" s="132"/>
      <c r="F7" s="132"/>
      <c r="G7" s="132"/>
      <c r="H7" s="132"/>
      <c r="I7" s="132"/>
      <c r="J7" s="126"/>
    </row>
    <row r="8" spans="1:21">
      <c r="A8" s="125"/>
      <c r="B8" s="132"/>
      <c r="C8" s="132"/>
      <c r="D8" s="132"/>
      <c r="E8" s="132"/>
      <c r="F8" s="132"/>
      <c r="G8" s="132"/>
      <c r="H8" s="132"/>
      <c r="I8" s="132"/>
      <c r="J8" s="126"/>
    </row>
    <row r="9" spans="1:21">
      <c r="A9" s="125"/>
      <c r="B9" s="112" t="s">
        <v>5</v>
      </c>
      <c r="C9" s="113"/>
      <c r="D9" s="113"/>
      <c r="E9" s="114"/>
      <c r="F9" s="109"/>
      <c r="G9" s="110" t="s">
        <v>12</v>
      </c>
      <c r="H9" s="132"/>
      <c r="I9" s="110" t="s">
        <v>201</v>
      </c>
      <c r="J9" s="126"/>
    </row>
    <row r="10" spans="1:21">
      <c r="A10" s="125"/>
      <c r="B10" s="125" t="s">
        <v>717</v>
      </c>
      <c r="C10" s="132"/>
      <c r="D10" s="132"/>
      <c r="E10" s="126"/>
      <c r="F10" s="127"/>
      <c r="G10" s="127" t="s">
        <v>717</v>
      </c>
      <c r="H10" s="132"/>
      <c r="I10" s="157"/>
      <c r="J10" s="126"/>
    </row>
    <row r="11" spans="1:21">
      <c r="A11" s="125"/>
      <c r="B11" s="125" t="s">
        <v>718</v>
      </c>
      <c r="C11" s="132"/>
      <c r="D11" s="132"/>
      <c r="E11" s="126"/>
      <c r="F11" s="127"/>
      <c r="G11" s="127" t="s">
        <v>718</v>
      </c>
      <c r="H11" s="132"/>
      <c r="I11" s="158"/>
      <c r="J11" s="126"/>
    </row>
    <row r="12" spans="1:21">
      <c r="A12" s="125"/>
      <c r="B12" s="125" t="s">
        <v>719</v>
      </c>
      <c r="C12" s="132"/>
      <c r="D12" s="132"/>
      <c r="E12" s="126"/>
      <c r="F12" s="127"/>
      <c r="G12" s="127" t="s">
        <v>719</v>
      </c>
      <c r="H12" s="132"/>
      <c r="I12" s="132"/>
      <c r="J12" s="126"/>
    </row>
    <row r="13" spans="1:21">
      <c r="A13" s="125"/>
      <c r="B13" s="125" t="s">
        <v>720</v>
      </c>
      <c r="C13" s="132"/>
      <c r="D13" s="132"/>
      <c r="E13" s="126"/>
      <c r="F13" s="127"/>
      <c r="G13" s="127" t="s">
        <v>720</v>
      </c>
      <c r="H13" s="132"/>
      <c r="I13" s="110" t="s">
        <v>16</v>
      </c>
      <c r="J13" s="126"/>
    </row>
    <row r="14" spans="1:21">
      <c r="A14" s="125"/>
      <c r="B14" s="125" t="s">
        <v>157</v>
      </c>
      <c r="C14" s="132"/>
      <c r="D14" s="132"/>
      <c r="E14" s="126"/>
      <c r="F14" s="127"/>
      <c r="G14" s="127" t="s">
        <v>157</v>
      </c>
      <c r="H14" s="132"/>
      <c r="I14" s="159">
        <v>45278</v>
      </c>
      <c r="J14" s="126"/>
    </row>
    <row r="15" spans="1:21">
      <c r="A15" s="125"/>
      <c r="B15" s="6" t="s">
        <v>11</v>
      </c>
      <c r="C15" s="7"/>
      <c r="D15" s="7"/>
      <c r="E15" s="8"/>
      <c r="F15" s="127"/>
      <c r="G15" s="9" t="s">
        <v>11</v>
      </c>
      <c r="H15" s="132"/>
      <c r="I15" s="160"/>
      <c r="J15" s="126"/>
    </row>
    <row r="16" spans="1:21">
      <c r="A16" s="125"/>
      <c r="B16" s="132"/>
      <c r="C16" s="132"/>
      <c r="D16" s="132"/>
      <c r="E16" s="132"/>
      <c r="F16" s="132"/>
      <c r="G16" s="132"/>
      <c r="H16" s="135" t="s">
        <v>147</v>
      </c>
      <c r="I16" s="141">
        <v>41137</v>
      </c>
      <c r="J16" s="126"/>
    </row>
    <row r="17" spans="1:16">
      <c r="A17" s="125"/>
      <c r="B17" s="132" t="s">
        <v>721</v>
      </c>
      <c r="C17" s="132"/>
      <c r="D17" s="132"/>
      <c r="E17" s="132"/>
      <c r="F17" s="132"/>
      <c r="G17" s="132"/>
      <c r="H17" s="135" t="s">
        <v>148</v>
      </c>
      <c r="I17" s="141"/>
      <c r="J17" s="126"/>
    </row>
    <row r="18" spans="1:16" ht="18">
      <c r="A18" s="125"/>
      <c r="B18" s="132" t="s">
        <v>722</v>
      </c>
      <c r="C18" s="132"/>
      <c r="D18" s="132"/>
      <c r="E18" s="132"/>
      <c r="F18" s="132"/>
      <c r="G18" s="132"/>
      <c r="H18" s="134" t="s">
        <v>264</v>
      </c>
      <c r="I18" s="115" t="s">
        <v>282</v>
      </c>
      <c r="J18" s="126"/>
    </row>
    <row r="19" spans="1:16">
      <c r="A19" s="125"/>
      <c r="B19" s="132"/>
      <c r="C19" s="132"/>
      <c r="D19" s="132"/>
      <c r="E19" s="132"/>
      <c r="F19" s="132"/>
      <c r="G19" s="132"/>
      <c r="H19" s="132"/>
      <c r="I19" s="132"/>
      <c r="J19" s="126"/>
      <c r="P19">
        <v>45278</v>
      </c>
    </row>
    <row r="20" spans="1:16">
      <c r="A20" s="125"/>
      <c r="B20" s="111" t="s">
        <v>204</v>
      </c>
      <c r="C20" s="111" t="s">
        <v>205</v>
      </c>
      <c r="D20" s="128" t="s">
        <v>206</v>
      </c>
      <c r="E20" s="161" t="s">
        <v>207</v>
      </c>
      <c r="F20" s="162"/>
      <c r="G20" s="111" t="s">
        <v>174</v>
      </c>
      <c r="H20" s="111" t="s">
        <v>208</v>
      </c>
      <c r="I20" s="111" t="s">
        <v>26</v>
      </c>
      <c r="J20" s="126"/>
    </row>
    <row r="21" spans="1:16">
      <c r="A21" s="125"/>
      <c r="B21" s="116"/>
      <c r="C21" s="116"/>
      <c r="D21" s="117"/>
      <c r="E21" s="163"/>
      <c r="F21" s="164"/>
      <c r="G21" s="116" t="s">
        <v>146</v>
      </c>
      <c r="H21" s="116"/>
      <c r="I21" s="116"/>
      <c r="J21" s="126"/>
    </row>
    <row r="22" spans="1:16" ht="180">
      <c r="A22" s="125"/>
      <c r="B22" s="118">
        <v>6</v>
      </c>
      <c r="C22" s="10" t="s">
        <v>586</v>
      </c>
      <c r="D22" s="129"/>
      <c r="E22" s="155"/>
      <c r="F22" s="156"/>
      <c r="G22" s="11" t="s">
        <v>281</v>
      </c>
      <c r="H22" s="14">
        <v>11.9</v>
      </c>
      <c r="I22" s="120">
        <f t="shared" ref="I22:I53" si="0">H22*B22</f>
        <v>71.400000000000006</v>
      </c>
      <c r="J22" s="126"/>
    </row>
    <row r="23" spans="1:16" ht="144">
      <c r="A23" s="125"/>
      <c r="B23" s="118">
        <v>3</v>
      </c>
      <c r="C23" s="10" t="s">
        <v>723</v>
      </c>
      <c r="D23" s="129" t="s">
        <v>216</v>
      </c>
      <c r="E23" s="155"/>
      <c r="F23" s="156"/>
      <c r="G23" s="11" t="s">
        <v>724</v>
      </c>
      <c r="H23" s="14">
        <v>11.9</v>
      </c>
      <c r="I23" s="120">
        <f t="shared" si="0"/>
        <v>35.700000000000003</v>
      </c>
      <c r="J23" s="126"/>
    </row>
    <row r="24" spans="1:16" ht="144">
      <c r="A24" s="125"/>
      <c r="B24" s="118">
        <v>3</v>
      </c>
      <c r="C24" s="10" t="s">
        <v>723</v>
      </c>
      <c r="D24" s="129" t="s">
        <v>273</v>
      </c>
      <c r="E24" s="155"/>
      <c r="F24" s="156"/>
      <c r="G24" s="11" t="s">
        <v>724</v>
      </c>
      <c r="H24" s="14">
        <v>11.9</v>
      </c>
      <c r="I24" s="120">
        <f t="shared" si="0"/>
        <v>35.700000000000003</v>
      </c>
      <c r="J24" s="126"/>
    </row>
    <row r="25" spans="1:16" ht="132">
      <c r="A25" s="125"/>
      <c r="B25" s="118">
        <v>2</v>
      </c>
      <c r="C25" s="10" t="s">
        <v>725</v>
      </c>
      <c r="D25" s="129" t="s">
        <v>275</v>
      </c>
      <c r="E25" s="155"/>
      <c r="F25" s="156"/>
      <c r="G25" s="11" t="s">
        <v>726</v>
      </c>
      <c r="H25" s="14">
        <v>11.9</v>
      </c>
      <c r="I25" s="120">
        <f t="shared" si="0"/>
        <v>23.8</v>
      </c>
      <c r="J25" s="126"/>
    </row>
    <row r="26" spans="1:16" ht="132">
      <c r="A26" s="125"/>
      <c r="B26" s="118">
        <v>1</v>
      </c>
      <c r="C26" s="10" t="s">
        <v>727</v>
      </c>
      <c r="D26" s="129" t="s">
        <v>30</v>
      </c>
      <c r="E26" s="155" t="s">
        <v>278</v>
      </c>
      <c r="F26" s="156"/>
      <c r="G26" s="11" t="s">
        <v>728</v>
      </c>
      <c r="H26" s="14">
        <v>20.65</v>
      </c>
      <c r="I26" s="120">
        <f t="shared" si="0"/>
        <v>20.65</v>
      </c>
      <c r="J26" s="126"/>
    </row>
    <row r="27" spans="1:16" ht="132">
      <c r="A27" s="125"/>
      <c r="B27" s="118">
        <v>1</v>
      </c>
      <c r="C27" s="10" t="s">
        <v>727</v>
      </c>
      <c r="D27" s="129" t="s">
        <v>31</v>
      </c>
      <c r="E27" s="155" t="s">
        <v>278</v>
      </c>
      <c r="F27" s="156"/>
      <c r="G27" s="11" t="s">
        <v>728</v>
      </c>
      <c r="H27" s="14">
        <v>20.65</v>
      </c>
      <c r="I27" s="120">
        <f t="shared" si="0"/>
        <v>20.65</v>
      </c>
      <c r="J27" s="126"/>
    </row>
    <row r="28" spans="1:16" ht="132">
      <c r="A28" s="125"/>
      <c r="B28" s="118">
        <v>8</v>
      </c>
      <c r="C28" s="10" t="s">
        <v>729</v>
      </c>
      <c r="D28" s="129" t="s">
        <v>28</v>
      </c>
      <c r="E28" s="155" t="s">
        <v>279</v>
      </c>
      <c r="F28" s="156"/>
      <c r="G28" s="11" t="s">
        <v>730</v>
      </c>
      <c r="H28" s="14">
        <v>20.65</v>
      </c>
      <c r="I28" s="120">
        <f t="shared" si="0"/>
        <v>165.2</v>
      </c>
      <c r="J28" s="126"/>
    </row>
    <row r="29" spans="1:16" ht="132">
      <c r="A29" s="125"/>
      <c r="B29" s="118">
        <v>2</v>
      </c>
      <c r="C29" s="10" t="s">
        <v>729</v>
      </c>
      <c r="D29" s="129" t="s">
        <v>28</v>
      </c>
      <c r="E29" s="155" t="s">
        <v>277</v>
      </c>
      <c r="F29" s="156"/>
      <c r="G29" s="11" t="s">
        <v>730</v>
      </c>
      <c r="H29" s="14">
        <v>20.65</v>
      </c>
      <c r="I29" s="120">
        <f t="shared" si="0"/>
        <v>41.3</v>
      </c>
      <c r="J29" s="126"/>
    </row>
    <row r="30" spans="1:16" ht="144">
      <c r="A30" s="125"/>
      <c r="B30" s="118">
        <v>2</v>
      </c>
      <c r="C30" s="10" t="s">
        <v>731</v>
      </c>
      <c r="D30" s="129" t="s">
        <v>32</v>
      </c>
      <c r="E30" s="155"/>
      <c r="F30" s="156"/>
      <c r="G30" s="11" t="s">
        <v>732</v>
      </c>
      <c r="H30" s="14">
        <v>20.65</v>
      </c>
      <c r="I30" s="120">
        <f t="shared" si="0"/>
        <v>41.3</v>
      </c>
      <c r="J30" s="126"/>
    </row>
    <row r="31" spans="1:16" ht="108">
      <c r="A31" s="125"/>
      <c r="B31" s="118">
        <v>4</v>
      </c>
      <c r="C31" s="10" t="s">
        <v>35</v>
      </c>
      <c r="D31" s="129" t="s">
        <v>41</v>
      </c>
      <c r="E31" s="155"/>
      <c r="F31" s="156"/>
      <c r="G31" s="11" t="s">
        <v>733</v>
      </c>
      <c r="H31" s="14">
        <v>8.75</v>
      </c>
      <c r="I31" s="120">
        <f t="shared" si="0"/>
        <v>35</v>
      </c>
      <c r="J31" s="126"/>
    </row>
    <row r="32" spans="1:16" ht="108">
      <c r="A32" s="125"/>
      <c r="B32" s="118">
        <v>2</v>
      </c>
      <c r="C32" s="10" t="s">
        <v>734</v>
      </c>
      <c r="D32" s="129" t="s">
        <v>39</v>
      </c>
      <c r="E32" s="155"/>
      <c r="F32" s="156"/>
      <c r="G32" s="11" t="s">
        <v>735</v>
      </c>
      <c r="H32" s="14">
        <v>8.75</v>
      </c>
      <c r="I32" s="120">
        <f t="shared" si="0"/>
        <v>17.5</v>
      </c>
      <c r="J32" s="126"/>
    </row>
    <row r="33" spans="1:10" ht="144">
      <c r="A33" s="125"/>
      <c r="B33" s="118">
        <v>1</v>
      </c>
      <c r="C33" s="10" t="s">
        <v>736</v>
      </c>
      <c r="D33" s="129" t="s">
        <v>42</v>
      </c>
      <c r="E33" s="155" t="s">
        <v>279</v>
      </c>
      <c r="F33" s="156"/>
      <c r="G33" s="11" t="s">
        <v>737</v>
      </c>
      <c r="H33" s="14">
        <v>25.89</v>
      </c>
      <c r="I33" s="120">
        <f t="shared" si="0"/>
        <v>25.89</v>
      </c>
      <c r="J33" s="126"/>
    </row>
    <row r="34" spans="1:10" ht="144">
      <c r="A34" s="125"/>
      <c r="B34" s="118">
        <v>1</v>
      </c>
      <c r="C34" s="10" t="s">
        <v>736</v>
      </c>
      <c r="D34" s="129" t="s">
        <v>42</v>
      </c>
      <c r="E34" s="155" t="s">
        <v>278</v>
      </c>
      <c r="F34" s="156"/>
      <c r="G34" s="11" t="s">
        <v>737</v>
      </c>
      <c r="H34" s="14">
        <v>25.89</v>
      </c>
      <c r="I34" s="120">
        <f t="shared" si="0"/>
        <v>25.89</v>
      </c>
      <c r="J34" s="126"/>
    </row>
    <row r="35" spans="1:10" ht="144">
      <c r="A35" s="125"/>
      <c r="B35" s="118">
        <v>4</v>
      </c>
      <c r="C35" s="10" t="s">
        <v>738</v>
      </c>
      <c r="D35" s="129" t="s">
        <v>45</v>
      </c>
      <c r="E35" s="155" t="s">
        <v>279</v>
      </c>
      <c r="F35" s="156"/>
      <c r="G35" s="11" t="s">
        <v>739</v>
      </c>
      <c r="H35" s="14">
        <v>25.89</v>
      </c>
      <c r="I35" s="120">
        <f t="shared" si="0"/>
        <v>103.56</v>
      </c>
      <c r="J35" s="126"/>
    </row>
    <row r="36" spans="1:10" ht="144">
      <c r="A36" s="125"/>
      <c r="B36" s="118">
        <v>3</v>
      </c>
      <c r="C36" s="10" t="s">
        <v>740</v>
      </c>
      <c r="D36" s="129" t="s">
        <v>42</v>
      </c>
      <c r="E36" s="155" t="s">
        <v>279</v>
      </c>
      <c r="F36" s="156"/>
      <c r="G36" s="11" t="s">
        <v>741</v>
      </c>
      <c r="H36" s="14">
        <v>25.89</v>
      </c>
      <c r="I36" s="120">
        <f t="shared" si="0"/>
        <v>77.67</v>
      </c>
      <c r="J36" s="126"/>
    </row>
    <row r="37" spans="1:10" ht="132">
      <c r="A37" s="125"/>
      <c r="B37" s="118">
        <v>2</v>
      </c>
      <c r="C37" s="10" t="s">
        <v>742</v>
      </c>
      <c r="D37" s="129" t="s">
        <v>40</v>
      </c>
      <c r="E37" s="155" t="s">
        <v>743</v>
      </c>
      <c r="F37" s="156"/>
      <c r="G37" s="11" t="s">
        <v>744</v>
      </c>
      <c r="H37" s="14">
        <v>12.95</v>
      </c>
      <c r="I37" s="120">
        <f t="shared" si="0"/>
        <v>25.9</v>
      </c>
      <c r="J37" s="126"/>
    </row>
    <row r="38" spans="1:10" ht="96">
      <c r="A38" s="125"/>
      <c r="B38" s="118">
        <v>2</v>
      </c>
      <c r="C38" s="10" t="s">
        <v>745</v>
      </c>
      <c r="D38" s="129" t="s">
        <v>28</v>
      </c>
      <c r="E38" s="155"/>
      <c r="F38" s="156"/>
      <c r="G38" s="11" t="s">
        <v>746</v>
      </c>
      <c r="H38" s="14">
        <v>6.65</v>
      </c>
      <c r="I38" s="120">
        <f t="shared" si="0"/>
        <v>13.3</v>
      </c>
      <c r="J38" s="126"/>
    </row>
    <row r="39" spans="1:10" ht="96">
      <c r="A39" s="125"/>
      <c r="B39" s="118">
        <v>2</v>
      </c>
      <c r="C39" s="10" t="s">
        <v>747</v>
      </c>
      <c r="D39" s="129" t="s">
        <v>31</v>
      </c>
      <c r="E39" s="155"/>
      <c r="F39" s="156"/>
      <c r="G39" s="11" t="s">
        <v>748</v>
      </c>
      <c r="H39" s="14">
        <v>4.9000000000000004</v>
      </c>
      <c r="I39" s="120">
        <f t="shared" si="0"/>
        <v>9.8000000000000007</v>
      </c>
      <c r="J39" s="126"/>
    </row>
    <row r="40" spans="1:10" ht="96">
      <c r="A40" s="125"/>
      <c r="B40" s="118">
        <v>12</v>
      </c>
      <c r="C40" s="10" t="s">
        <v>749</v>
      </c>
      <c r="D40" s="129" t="s">
        <v>31</v>
      </c>
      <c r="E40" s="155"/>
      <c r="F40" s="156"/>
      <c r="G40" s="11" t="s">
        <v>750</v>
      </c>
      <c r="H40" s="14">
        <v>6.65</v>
      </c>
      <c r="I40" s="120">
        <f t="shared" si="0"/>
        <v>79.800000000000011</v>
      </c>
      <c r="J40" s="126"/>
    </row>
    <row r="41" spans="1:10" ht="84">
      <c r="A41" s="125"/>
      <c r="B41" s="118">
        <v>14</v>
      </c>
      <c r="C41" s="10" t="s">
        <v>751</v>
      </c>
      <c r="D41" s="129" t="s">
        <v>31</v>
      </c>
      <c r="E41" s="155" t="s">
        <v>279</v>
      </c>
      <c r="F41" s="156"/>
      <c r="G41" s="11" t="s">
        <v>752</v>
      </c>
      <c r="H41" s="14">
        <v>22.4</v>
      </c>
      <c r="I41" s="120">
        <f t="shared" si="0"/>
        <v>313.59999999999997</v>
      </c>
      <c r="J41" s="126"/>
    </row>
    <row r="42" spans="1:10" ht="84">
      <c r="A42" s="125"/>
      <c r="B42" s="118">
        <v>2</v>
      </c>
      <c r="C42" s="10" t="s">
        <v>751</v>
      </c>
      <c r="D42" s="129" t="s">
        <v>32</v>
      </c>
      <c r="E42" s="155" t="s">
        <v>279</v>
      </c>
      <c r="F42" s="156"/>
      <c r="G42" s="11" t="s">
        <v>752</v>
      </c>
      <c r="H42" s="14">
        <v>22.4</v>
      </c>
      <c r="I42" s="120">
        <f t="shared" si="0"/>
        <v>44.8</v>
      </c>
      <c r="J42" s="126"/>
    </row>
    <row r="43" spans="1:10" ht="132">
      <c r="A43" s="125"/>
      <c r="B43" s="118">
        <v>1</v>
      </c>
      <c r="C43" s="10" t="s">
        <v>753</v>
      </c>
      <c r="D43" s="129" t="s">
        <v>42</v>
      </c>
      <c r="E43" s="155" t="s">
        <v>277</v>
      </c>
      <c r="F43" s="156"/>
      <c r="G43" s="11" t="s">
        <v>754</v>
      </c>
      <c r="H43" s="14">
        <v>41.29</v>
      </c>
      <c r="I43" s="120">
        <f t="shared" si="0"/>
        <v>41.29</v>
      </c>
      <c r="J43" s="126"/>
    </row>
    <row r="44" spans="1:10" ht="132">
      <c r="A44" s="125"/>
      <c r="B44" s="118">
        <v>2</v>
      </c>
      <c r="C44" s="10" t="s">
        <v>755</v>
      </c>
      <c r="D44" s="129" t="s">
        <v>756</v>
      </c>
      <c r="E44" s="155" t="s">
        <v>28</v>
      </c>
      <c r="F44" s="156"/>
      <c r="G44" s="11" t="s">
        <v>757</v>
      </c>
      <c r="H44" s="14">
        <v>6.65</v>
      </c>
      <c r="I44" s="120">
        <f t="shared" si="0"/>
        <v>13.3</v>
      </c>
      <c r="J44" s="126"/>
    </row>
    <row r="45" spans="1:10" ht="108">
      <c r="A45" s="125"/>
      <c r="B45" s="118">
        <v>2</v>
      </c>
      <c r="C45" s="10" t="s">
        <v>758</v>
      </c>
      <c r="D45" s="129" t="s">
        <v>30</v>
      </c>
      <c r="E45" s="155"/>
      <c r="F45" s="156"/>
      <c r="G45" s="11" t="s">
        <v>759</v>
      </c>
      <c r="H45" s="14">
        <v>8.0500000000000007</v>
      </c>
      <c r="I45" s="120">
        <f t="shared" si="0"/>
        <v>16.100000000000001</v>
      </c>
      <c r="J45" s="126"/>
    </row>
    <row r="46" spans="1:10" ht="108">
      <c r="A46" s="125"/>
      <c r="B46" s="118">
        <v>2</v>
      </c>
      <c r="C46" s="10" t="s">
        <v>760</v>
      </c>
      <c r="D46" s="129" t="s">
        <v>28</v>
      </c>
      <c r="E46" s="155"/>
      <c r="F46" s="156"/>
      <c r="G46" s="11" t="s">
        <v>761</v>
      </c>
      <c r="H46" s="14">
        <v>13.65</v>
      </c>
      <c r="I46" s="120">
        <f t="shared" si="0"/>
        <v>27.3</v>
      </c>
      <c r="J46" s="126"/>
    </row>
    <row r="47" spans="1:10" ht="108">
      <c r="A47" s="125"/>
      <c r="B47" s="118">
        <v>2</v>
      </c>
      <c r="C47" s="10" t="s">
        <v>762</v>
      </c>
      <c r="D47" s="129" t="s">
        <v>28</v>
      </c>
      <c r="E47" s="155"/>
      <c r="F47" s="156"/>
      <c r="G47" s="11" t="s">
        <v>763</v>
      </c>
      <c r="H47" s="14">
        <v>5.6</v>
      </c>
      <c r="I47" s="120">
        <f t="shared" si="0"/>
        <v>11.2</v>
      </c>
      <c r="J47" s="126"/>
    </row>
    <row r="48" spans="1:10" ht="132">
      <c r="A48" s="125"/>
      <c r="B48" s="118">
        <v>6</v>
      </c>
      <c r="C48" s="10" t="s">
        <v>764</v>
      </c>
      <c r="D48" s="129" t="s">
        <v>30</v>
      </c>
      <c r="E48" s="155"/>
      <c r="F48" s="156"/>
      <c r="G48" s="11" t="s">
        <v>765</v>
      </c>
      <c r="H48" s="14">
        <v>27.64</v>
      </c>
      <c r="I48" s="120">
        <f t="shared" si="0"/>
        <v>165.84</v>
      </c>
      <c r="J48" s="126"/>
    </row>
    <row r="49" spans="1:10" ht="108">
      <c r="A49" s="125"/>
      <c r="B49" s="118">
        <v>2</v>
      </c>
      <c r="C49" s="10" t="s">
        <v>766</v>
      </c>
      <c r="D49" s="129" t="s">
        <v>28</v>
      </c>
      <c r="E49" s="155"/>
      <c r="F49" s="156"/>
      <c r="G49" s="11" t="s">
        <v>767</v>
      </c>
      <c r="H49" s="14">
        <v>5.6</v>
      </c>
      <c r="I49" s="120">
        <f t="shared" si="0"/>
        <v>11.2</v>
      </c>
      <c r="J49" s="126"/>
    </row>
    <row r="50" spans="1:10" ht="120">
      <c r="A50" s="125"/>
      <c r="B50" s="118">
        <v>2</v>
      </c>
      <c r="C50" s="10" t="s">
        <v>768</v>
      </c>
      <c r="D50" s="129" t="s">
        <v>28</v>
      </c>
      <c r="E50" s="155" t="s">
        <v>278</v>
      </c>
      <c r="F50" s="156"/>
      <c r="G50" s="11" t="s">
        <v>769</v>
      </c>
      <c r="H50" s="14">
        <v>20.65</v>
      </c>
      <c r="I50" s="120">
        <f t="shared" si="0"/>
        <v>41.3</v>
      </c>
      <c r="J50" s="126"/>
    </row>
    <row r="51" spans="1:10" ht="120">
      <c r="A51" s="125"/>
      <c r="B51" s="118">
        <v>2</v>
      </c>
      <c r="C51" s="10" t="s">
        <v>768</v>
      </c>
      <c r="D51" s="129" t="s">
        <v>31</v>
      </c>
      <c r="E51" s="155" t="s">
        <v>278</v>
      </c>
      <c r="F51" s="156"/>
      <c r="G51" s="11" t="s">
        <v>769</v>
      </c>
      <c r="H51" s="14">
        <v>20.65</v>
      </c>
      <c r="I51" s="120">
        <f t="shared" si="0"/>
        <v>41.3</v>
      </c>
      <c r="J51" s="126"/>
    </row>
    <row r="52" spans="1:10" ht="144">
      <c r="A52" s="125"/>
      <c r="B52" s="118">
        <v>3</v>
      </c>
      <c r="C52" s="10" t="s">
        <v>770</v>
      </c>
      <c r="D52" s="129" t="s">
        <v>31</v>
      </c>
      <c r="E52" s="155"/>
      <c r="F52" s="156"/>
      <c r="G52" s="11" t="s">
        <v>771</v>
      </c>
      <c r="H52" s="14">
        <v>20.65</v>
      </c>
      <c r="I52" s="120">
        <f t="shared" si="0"/>
        <v>61.949999999999996</v>
      </c>
      <c r="J52" s="126"/>
    </row>
    <row r="53" spans="1:10" ht="192">
      <c r="A53" s="125"/>
      <c r="B53" s="118">
        <v>3</v>
      </c>
      <c r="C53" s="10" t="s">
        <v>772</v>
      </c>
      <c r="D53" s="129" t="s">
        <v>112</v>
      </c>
      <c r="E53" s="155" t="s">
        <v>115</v>
      </c>
      <c r="F53" s="156"/>
      <c r="G53" s="11" t="s">
        <v>879</v>
      </c>
      <c r="H53" s="14">
        <v>52.14</v>
      </c>
      <c r="I53" s="120">
        <f t="shared" si="0"/>
        <v>156.42000000000002</v>
      </c>
      <c r="J53" s="126"/>
    </row>
    <row r="54" spans="1:10" ht="192">
      <c r="A54" s="125"/>
      <c r="B54" s="118">
        <v>1</v>
      </c>
      <c r="C54" s="10" t="s">
        <v>772</v>
      </c>
      <c r="D54" s="129" t="s">
        <v>274</v>
      </c>
      <c r="E54" s="155" t="s">
        <v>115</v>
      </c>
      <c r="F54" s="156"/>
      <c r="G54" s="11" t="s">
        <v>879</v>
      </c>
      <c r="H54" s="14">
        <v>52.14</v>
      </c>
      <c r="I54" s="120">
        <f t="shared" ref="I54:I85" si="1">H54*B54</f>
        <v>52.14</v>
      </c>
      <c r="J54" s="126"/>
    </row>
    <row r="55" spans="1:10" ht="108">
      <c r="A55" s="125"/>
      <c r="B55" s="118">
        <v>20</v>
      </c>
      <c r="C55" s="10" t="s">
        <v>773</v>
      </c>
      <c r="D55" s="129" t="s">
        <v>30</v>
      </c>
      <c r="E55" s="155"/>
      <c r="F55" s="156"/>
      <c r="G55" s="11" t="s">
        <v>774</v>
      </c>
      <c r="H55" s="14">
        <v>10.85</v>
      </c>
      <c r="I55" s="120">
        <f t="shared" si="1"/>
        <v>217</v>
      </c>
      <c r="J55" s="126"/>
    </row>
    <row r="56" spans="1:10" ht="108">
      <c r="A56" s="125"/>
      <c r="B56" s="118">
        <v>4</v>
      </c>
      <c r="C56" s="10" t="s">
        <v>775</v>
      </c>
      <c r="D56" s="129" t="s">
        <v>28</v>
      </c>
      <c r="E56" s="155"/>
      <c r="F56" s="156"/>
      <c r="G56" s="11" t="s">
        <v>776</v>
      </c>
      <c r="H56" s="14">
        <v>13.65</v>
      </c>
      <c r="I56" s="120">
        <f t="shared" si="1"/>
        <v>54.6</v>
      </c>
      <c r="J56" s="126"/>
    </row>
    <row r="57" spans="1:10" ht="144">
      <c r="A57" s="125"/>
      <c r="B57" s="118">
        <v>2</v>
      </c>
      <c r="C57" s="10" t="s">
        <v>777</v>
      </c>
      <c r="D57" s="129" t="s">
        <v>30</v>
      </c>
      <c r="E57" s="155" t="s">
        <v>279</v>
      </c>
      <c r="F57" s="156"/>
      <c r="G57" s="11" t="s">
        <v>778</v>
      </c>
      <c r="H57" s="14">
        <v>20.65</v>
      </c>
      <c r="I57" s="120">
        <f t="shared" si="1"/>
        <v>41.3</v>
      </c>
      <c r="J57" s="126"/>
    </row>
    <row r="58" spans="1:10" ht="132">
      <c r="A58" s="125"/>
      <c r="B58" s="118">
        <v>16</v>
      </c>
      <c r="C58" s="10" t="s">
        <v>779</v>
      </c>
      <c r="D58" s="129" t="s">
        <v>30</v>
      </c>
      <c r="E58" s="155" t="s">
        <v>279</v>
      </c>
      <c r="F58" s="156"/>
      <c r="G58" s="11" t="s">
        <v>780</v>
      </c>
      <c r="H58" s="14">
        <v>23.1</v>
      </c>
      <c r="I58" s="120">
        <f t="shared" si="1"/>
        <v>369.6</v>
      </c>
      <c r="J58" s="126"/>
    </row>
    <row r="59" spans="1:10" ht="120">
      <c r="A59" s="125"/>
      <c r="B59" s="118">
        <v>3</v>
      </c>
      <c r="C59" s="10" t="s">
        <v>781</v>
      </c>
      <c r="D59" s="129" t="s">
        <v>31</v>
      </c>
      <c r="E59" s="155" t="s">
        <v>279</v>
      </c>
      <c r="F59" s="156"/>
      <c r="G59" s="11" t="s">
        <v>782</v>
      </c>
      <c r="H59" s="14">
        <v>22.4</v>
      </c>
      <c r="I59" s="120">
        <f t="shared" si="1"/>
        <v>67.199999999999989</v>
      </c>
      <c r="J59" s="126"/>
    </row>
    <row r="60" spans="1:10" ht="144">
      <c r="A60" s="125"/>
      <c r="B60" s="118">
        <v>2</v>
      </c>
      <c r="C60" s="10" t="s">
        <v>783</v>
      </c>
      <c r="D60" s="129" t="s">
        <v>784</v>
      </c>
      <c r="E60" s="155"/>
      <c r="F60" s="156"/>
      <c r="G60" s="11" t="s">
        <v>880</v>
      </c>
      <c r="H60" s="14">
        <v>21.35</v>
      </c>
      <c r="I60" s="120">
        <f t="shared" si="1"/>
        <v>42.7</v>
      </c>
      <c r="J60" s="126"/>
    </row>
    <row r="61" spans="1:10" ht="132">
      <c r="A61" s="125"/>
      <c r="B61" s="118">
        <v>5</v>
      </c>
      <c r="C61" s="10" t="s">
        <v>785</v>
      </c>
      <c r="D61" s="129" t="s">
        <v>30</v>
      </c>
      <c r="E61" s="155"/>
      <c r="F61" s="156"/>
      <c r="G61" s="11" t="s">
        <v>881</v>
      </c>
      <c r="H61" s="14">
        <v>4.9000000000000004</v>
      </c>
      <c r="I61" s="120">
        <f t="shared" si="1"/>
        <v>24.5</v>
      </c>
      <c r="J61" s="126"/>
    </row>
    <row r="62" spans="1:10" ht="120">
      <c r="A62" s="125"/>
      <c r="B62" s="118">
        <v>22</v>
      </c>
      <c r="C62" s="10" t="s">
        <v>786</v>
      </c>
      <c r="D62" s="129" t="s">
        <v>787</v>
      </c>
      <c r="E62" s="155" t="s">
        <v>216</v>
      </c>
      <c r="F62" s="156"/>
      <c r="G62" s="11" t="s">
        <v>788</v>
      </c>
      <c r="H62" s="14">
        <v>19.600000000000001</v>
      </c>
      <c r="I62" s="120">
        <f t="shared" si="1"/>
        <v>431.20000000000005</v>
      </c>
      <c r="J62" s="126"/>
    </row>
    <row r="63" spans="1:10" ht="96">
      <c r="A63" s="125"/>
      <c r="B63" s="118">
        <v>5</v>
      </c>
      <c r="C63" s="10" t="s">
        <v>789</v>
      </c>
      <c r="D63" s="129" t="s">
        <v>31</v>
      </c>
      <c r="E63" s="155" t="s">
        <v>115</v>
      </c>
      <c r="F63" s="156"/>
      <c r="G63" s="11" t="s">
        <v>790</v>
      </c>
      <c r="H63" s="14">
        <v>8.4</v>
      </c>
      <c r="I63" s="120">
        <f t="shared" si="1"/>
        <v>42</v>
      </c>
      <c r="J63" s="126"/>
    </row>
    <row r="64" spans="1:10" ht="96">
      <c r="A64" s="125"/>
      <c r="B64" s="118">
        <v>18</v>
      </c>
      <c r="C64" s="10" t="s">
        <v>791</v>
      </c>
      <c r="D64" s="129" t="s">
        <v>31</v>
      </c>
      <c r="E64" s="155" t="s">
        <v>115</v>
      </c>
      <c r="F64" s="156"/>
      <c r="G64" s="11" t="s">
        <v>792</v>
      </c>
      <c r="H64" s="14">
        <v>9.1</v>
      </c>
      <c r="I64" s="120">
        <f t="shared" si="1"/>
        <v>163.79999999999998</v>
      </c>
      <c r="J64" s="126"/>
    </row>
    <row r="65" spans="1:10" ht="96">
      <c r="A65" s="125"/>
      <c r="B65" s="118">
        <v>40</v>
      </c>
      <c r="C65" s="10" t="s">
        <v>791</v>
      </c>
      <c r="D65" s="129" t="s">
        <v>32</v>
      </c>
      <c r="E65" s="155" t="s">
        <v>115</v>
      </c>
      <c r="F65" s="156"/>
      <c r="G65" s="11" t="s">
        <v>792</v>
      </c>
      <c r="H65" s="14">
        <v>9.1</v>
      </c>
      <c r="I65" s="120">
        <f t="shared" si="1"/>
        <v>364</v>
      </c>
      <c r="J65" s="126"/>
    </row>
    <row r="66" spans="1:10" ht="96">
      <c r="A66" s="125"/>
      <c r="B66" s="118">
        <v>2</v>
      </c>
      <c r="C66" s="10" t="s">
        <v>793</v>
      </c>
      <c r="D66" s="129" t="s">
        <v>31</v>
      </c>
      <c r="E66" s="155" t="s">
        <v>279</v>
      </c>
      <c r="F66" s="156"/>
      <c r="G66" s="11" t="s">
        <v>794</v>
      </c>
      <c r="H66" s="14">
        <v>8.4</v>
      </c>
      <c r="I66" s="120">
        <f t="shared" si="1"/>
        <v>16.8</v>
      </c>
      <c r="J66" s="126"/>
    </row>
    <row r="67" spans="1:10" ht="60">
      <c r="A67" s="125"/>
      <c r="B67" s="118">
        <v>2</v>
      </c>
      <c r="C67" s="10" t="s">
        <v>795</v>
      </c>
      <c r="D67" s="129" t="s">
        <v>796</v>
      </c>
      <c r="E67" s="155" t="s">
        <v>279</v>
      </c>
      <c r="F67" s="156"/>
      <c r="G67" s="11" t="s">
        <v>797</v>
      </c>
      <c r="H67" s="14">
        <v>21.7</v>
      </c>
      <c r="I67" s="120">
        <f t="shared" si="1"/>
        <v>43.4</v>
      </c>
      <c r="J67" s="126"/>
    </row>
    <row r="68" spans="1:10" ht="60">
      <c r="A68" s="125"/>
      <c r="B68" s="118">
        <v>2</v>
      </c>
      <c r="C68" s="10" t="s">
        <v>795</v>
      </c>
      <c r="D68" s="129" t="s">
        <v>798</v>
      </c>
      <c r="E68" s="155" t="s">
        <v>279</v>
      </c>
      <c r="F68" s="156"/>
      <c r="G68" s="11" t="s">
        <v>797</v>
      </c>
      <c r="H68" s="14">
        <v>24.49</v>
      </c>
      <c r="I68" s="120">
        <f t="shared" si="1"/>
        <v>48.98</v>
      </c>
      <c r="J68" s="126"/>
    </row>
    <row r="69" spans="1:10" ht="60">
      <c r="A69" s="125"/>
      <c r="B69" s="118">
        <v>30</v>
      </c>
      <c r="C69" s="10" t="s">
        <v>795</v>
      </c>
      <c r="D69" s="129" t="s">
        <v>799</v>
      </c>
      <c r="E69" s="155" t="s">
        <v>279</v>
      </c>
      <c r="F69" s="156"/>
      <c r="G69" s="11" t="s">
        <v>797</v>
      </c>
      <c r="H69" s="14">
        <v>26.94</v>
      </c>
      <c r="I69" s="120">
        <f t="shared" si="1"/>
        <v>808.2</v>
      </c>
      <c r="J69" s="126"/>
    </row>
    <row r="70" spans="1:10" ht="72">
      <c r="A70" s="125"/>
      <c r="B70" s="118">
        <v>2</v>
      </c>
      <c r="C70" s="10" t="s">
        <v>800</v>
      </c>
      <c r="D70" s="129" t="s">
        <v>304</v>
      </c>
      <c r="E70" s="155" t="s">
        <v>279</v>
      </c>
      <c r="F70" s="156"/>
      <c r="G70" s="11" t="s">
        <v>801</v>
      </c>
      <c r="H70" s="14">
        <v>22.4</v>
      </c>
      <c r="I70" s="120">
        <f t="shared" si="1"/>
        <v>44.8</v>
      </c>
      <c r="J70" s="126"/>
    </row>
    <row r="71" spans="1:10" ht="72">
      <c r="A71" s="125"/>
      <c r="B71" s="118">
        <v>2</v>
      </c>
      <c r="C71" s="10" t="s">
        <v>800</v>
      </c>
      <c r="D71" s="129" t="s">
        <v>300</v>
      </c>
      <c r="E71" s="155" t="s">
        <v>279</v>
      </c>
      <c r="F71" s="156"/>
      <c r="G71" s="11" t="s">
        <v>801</v>
      </c>
      <c r="H71" s="14">
        <v>24.14</v>
      </c>
      <c r="I71" s="120">
        <f t="shared" si="1"/>
        <v>48.28</v>
      </c>
      <c r="J71" s="126"/>
    </row>
    <row r="72" spans="1:10" ht="60">
      <c r="A72" s="125"/>
      <c r="B72" s="118">
        <v>2</v>
      </c>
      <c r="C72" s="10" t="s">
        <v>802</v>
      </c>
      <c r="D72" s="129" t="s">
        <v>300</v>
      </c>
      <c r="E72" s="155" t="s">
        <v>589</v>
      </c>
      <c r="F72" s="156"/>
      <c r="G72" s="11" t="s">
        <v>803</v>
      </c>
      <c r="H72" s="14">
        <v>11.9</v>
      </c>
      <c r="I72" s="120">
        <f t="shared" si="1"/>
        <v>23.8</v>
      </c>
      <c r="J72" s="126"/>
    </row>
    <row r="73" spans="1:10" ht="84">
      <c r="A73" s="125"/>
      <c r="B73" s="118">
        <v>2</v>
      </c>
      <c r="C73" s="10" t="s">
        <v>804</v>
      </c>
      <c r="D73" s="129" t="s">
        <v>30</v>
      </c>
      <c r="E73" s="155"/>
      <c r="F73" s="156"/>
      <c r="G73" s="11" t="s">
        <v>805</v>
      </c>
      <c r="H73" s="14">
        <v>8.4</v>
      </c>
      <c r="I73" s="120">
        <f t="shared" si="1"/>
        <v>16.8</v>
      </c>
      <c r="J73" s="126"/>
    </row>
    <row r="74" spans="1:10" ht="108">
      <c r="A74" s="125"/>
      <c r="B74" s="118">
        <v>2</v>
      </c>
      <c r="C74" s="10" t="s">
        <v>806</v>
      </c>
      <c r="D74" s="129" t="s">
        <v>30</v>
      </c>
      <c r="E74" s="155" t="s">
        <v>216</v>
      </c>
      <c r="F74" s="156"/>
      <c r="G74" s="11" t="s">
        <v>807</v>
      </c>
      <c r="H74" s="14">
        <v>12.25</v>
      </c>
      <c r="I74" s="120">
        <f t="shared" si="1"/>
        <v>24.5</v>
      </c>
      <c r="J74" s="126"/>
    </row>
    <row r="75" spans="1:10" ht="108">
      <c r="A75" s="125"/>
      <c r="B75" s="118">
        <v>2</v>
      </c>
      <c r="C75" s="10" t="s">
        <v>808</v>
      </c>
      <c r="D75" s="129" t="s">
        <v>28</v>
      </c>
      <c r="E75" s="155"/>
      <c r="F75" s="156"/>
      <c r="G75" s="11" t="s">
        <v>809</v>
      </c>
      <c r="H75" s="14">
        <v>10.15</v>
      </c>
      <c r="I75" s="120">
        <f t="shared" si="1"/>
        <v>20.3</v>
      </c>
      <c r="J75" s="126"/>
    </row>
    <row r="76" spans="1:10" ht="108">
      <c r="A76" s="125"/>
      <c r="B76" s="118">
        <v>2</v>
      </c>
      <c r="C76" s="10" t="s">
        <v>808</v>
      </c>
      <c r="D76" s="129" t="s">
        <v>30</v>
      </c>
      <c r="E76" s="155"/>
      <c r="F76" s="156"/>
      <c r="G76" s="11" t="s">
        <v>809</v>
      </c>
      <c r="H76" s="14">
        <v>10.15</v>
      </c>
      <c r="I76" s="120">
        <f t="shared" si="1"/>
        <v>20.3</v>
      </c>
      <c r="J76" s="126"/>
    </row>
    <row r="77" spans="1:10" ht="108">
      <c r="A77" s="125"/>
      <c r="B77" s="118">
        <v>2</v>
      </c>
      <c r="C77" s="10" t="s">
        <v>808</v>
      </c>
      <c r="D77" s="129" t="s">
        <v>31</v>
      </c>
      <c r="E77" s="155"/>
      <c r="F77" s="156"/>
      <c r="G77" s="11" t="s">
        <v>809</v>
      </c>
      <c r="H77" s="14">
        <v>10.15</v>
      </c>
      <c r="I77" s="120">
        <f t="shared" si="1"/>
        <v>20.3</v>
      </c>
      <c r="J77" s="126"/>
    </row>
    <row r="78" spans="1:10" ht="108">
      <c r="A78" s="125"/>
      <c r="B78" s="118">
        <v>2</v>
      </c>
      <c r="C78" s="10" t="s">
        <v>810</v>
      </c>
      <c r="D78" s="129" t="s">
        <v>30</v>
      </c>
      <c r="E78" s="155"/>
      <c r="F78" s="156"/>
      <c r="G78" s="11" t="s">
        <v>811</v>
      </c>
      <c r="H78" s="14">
        <v>10.15</v>
      </c>
      <c r="I78" s="120">
        <f t="shared" si="1"/>
        <v>20.3</v>
      </c>
      <c r="J78" s="126"/>
    </row>
    <row r="79" spans="1:10" ht="144">
      <c r="A79" s="125"/>
      <c r="B79" s="118">
        <v>2</v>
      </c>
      <c r="C79" s="10" t="s">
        <v>812</v>
      </c>
      <c r="D79" s="129" t="s">
        <v>28</v>
      </c>
      <c r="E79" s="155" t="s">
        <v>216</v>
      </c>
      <c r="F79" s="156"/>
      <c r="G79" s="11" t="s">
        <v>813</v>
      </c>
      <c r="H79" s="14">
        <v>11.9</v>
      </c>
      <c r="I79" s="120">
        <f t="shared" si="1"/>
        <v>23.8</v>
      </c>
      <c r="J79" s="126"/>
    </row>
    <row r="80" spans="1:10" ht="144">
      <c r="A80" s="125"/>
      <c r="B80" s="118">
        <v>2</v>
      </c>
      <c r="C80" s="10" t="s">
        <v>812</v>
      </c>
      <c r="D80" s="129" t="s">
        <v>28</v>
      </c>
      <c r="E80" s="155" t="s">
        <v>273</v>
      </c>
      <c r="F80" s="156"/>
      <c r="G80" s="11" t="s">
        <v>813</v>
      </c>
      <c r="H80" s="14">
        <v>11.9</v>
      </c>
      <c r="I80" s="120">
        <f t="shared" si="1"/>
        <v>23.8</v>
      </c>
      <c r="J80" s="126"/>
    </row>
    <row r="81" spans="1:10" ht="144">
      <c r="A81" s="125"/>
      <c r="B81" s="118">
        <v>3</v>
      </c>
      <c r="C81" s="10" t="s">
        <v>812</v>
      </c>
      <c r="D81" s="129" t="s">
        <v>30</v>
      </c>
      <c r="E81" s="155" t="s">
        <v>276</v>
      </c>
      <c r="F81" s="156"/>
      <c r="G81" s="11" t="s">
        <v>813</v>
      </c>
      <c r="H81" s="14">
        <v>11.9</v>
      </c>
      <c r="I81" s="120">
        <f t="shared" si="1"/>
        <v>35.700000000000003</v>
      </c>
      <c r="J81" s="126"/>
    </row>
    <row r="82" spans="1:10" ht="192">
      <c r="A82" s="125"/>
      <c r="B82" s="118">
        <v>4</v>
      </c>
      <c r="C82" s="10" t="s">
        <v>814</v>
      </c>
      <c r="D82" s="129" t="s">
        <v>236</v>
      </c>
      <c r="E82" s="155" t="s">
        <v>112</v>
      </c>
      <c r="F82" s="156"/>
      <c r="G82" s="11" t="s">
        <v>815</v>
      </c>
      <c r="H82" s="14">
        <v>29.39</v>
      </c>
      <c r="I82" s="120">
        <f t="shared" si="1"/>
        <v>117.56</v>
      </c>
      <c r="J82" s="126"/>
    </row>
    <row r="83" spans="1:10" ht="192">
      <c r="A83" s="125"/>
      <c r="B83" s="118">
        <v>2</v>
      </c>
      <c r="C83" s="10" t="s">
        <v>814</v>
      </c>
      <c r="D83" s="129" t="s">
        <v>236</v>
      </c>
      <c r="E83" s="155" t="s">
        <v>317</v>
      </c>
      <c r="F83" s="156"/>
      <c r="G83" s="11" t="s">
        <v>815</v>
      </c>
      <c r="H83" s="14">
        <v>29.39</v>
      </c>
      <c r="I83" s="120">
        <f t="shared" si="1"/>
        <v>58.78</v>
      </c>
      <c r="J83" s="126"/>
    </row>
    <row r="84" spans="1:10" ht="120">
      <c r="A84" s="125"/>
      <c r="B84" s="118">
        <v>1</v>
      </c>
      <c r="C84" s="10" t="s">
        <v>816</v>
      </c>
      <c r="D84" s="129" t="s">
        <v>30</v>
      </c>
      <c r="E84" s="155" t="s">
        <v>279</v>
      </c>
      <c r="F84" s="156"/>
      <c r="G84" s="11" t="s">
        <v>817</v>
      </c>
      <c r="H84" s="14">
        <v>20.65</v>
      </c>
      <c r="I84" s="120">
        <f t="shared" si="1"/>
        <v>20.65</v>
      </c>
      <c r="J84" s="126"/>
    </row>
    <row r="85" spans="1:10" ht="168">
      <c r="A85" s="125"/>
      <c r="B85" s="118">
        <v>2</v>
      </c>
      <c r="C85" s="10" t="s">
        <v>818</v>
      </c>
      <c r="D85" s="129" t="s">
        <v>819</v>
      </c>
      <c r="E85" s="155"/>
      <c r="F85" s="156"/>
      <c r="G85" s="11" t="s">
        <v>820</v>
      </c>
      <c r="H85" s="14">
        <v>4.9000000000000004</v>
      </c>
      <c r="I85" s="120">
        <f t="shared" si="1"/>
        <v>9.8000000000000007</v>
      </c>
      <c r="J85" s="126"/>
    </row>
    <row r="86" spans="1:10" ht="132">
      <c r="A86" s="125"/>
      <c r="B86" s="118">
        <v>1</v>
      </c>
      <c r="C86" s="10" t="s">
        <v>821</v>
      </c>
      <c r="D86" s="129"/>
      <c r="E86" s="155"/>
      <c r="F86" s="156"/>
      <c r="G86" s="11" t="s">
        <v>822</v>
      </c>
      <c r="H86" s="14">
        <v>4.9000000000000004</v>
      </c>
      <c r="I86" s="120">
        <f t="shared" ref="I86:I116" si="2">H86*B86</f>
        <v>4.9000000000000004</v>
      </c>
      <c r="J86" s="126"/>
    </row>
    <row r="87" spans="1:10" ht="168">
      <c r="A87" s="125"/>
      <c r="B87" s="118">
        <v>2</v>
      </c>
      <c r="C87" s="10" t="s">
        <v>119</v>
      </c>
      <c r="D87" s="129" t="s">
        <v>271</v>
      </c>
      <c r="E87" s="155"/>
      <c r="F87" s="156"/>
      <c r="G87" s="11" t="s">
        <v>823</v>
      </c>
      <c r="H87" s="14">
        <v>17.149999999999999</v>
      </c>
      <c r="I87" s="120">
        <f t="shared" si="2"/>
        <v>34.299999999999997</v>
      </c>
      <c r="J87" s="126"/>
    </row>
    <row r="88" spans="1:10" ht="108">
      <c r="A88" s="125"/>
      <c r="B88" s="118">
        <v>2</v>
      </c>
      <c r="C88" s="10" t="s">
        <v>631</v>
      </c>
      <c r="D88" s="129" t="s">
        <v>277</v>
      </c>
      <c r="E88" s="155"/>
      <c r="F88" s="156"/>
      <c r="G88" s="11" t="s">
        <v>824</v>
      </c>
      <c r="H88" s="14">
        <v>13.65</v>
      </c>
      <c r="I88" s="120">
        <f t="shared" si="2"/>
        <v>27.3</v>
      </c>
      <c r="J88" s="126"/>
    </row>
    <row r="89" spans="1:10" ht="96">
      <c r="A89" s="125"/>
      <c r="B89" s="118">
        <v>4</v>
      </c>
      <c r="C89" s="10" t="s">
        <v>70</v>
      </c>
      <c r="D89" s="129" t="s">
        <v>32</v>
      </c>
      <c r="E89" s="155"/>
      <c r="F89" s="156"/>
      <c r="G89" s="11" t="s">
        <v>825</v>
      </c>
      <c r="H89" s="14">
        <v>55.64</v>
      </c>
      <c r="I89" s="120">
        <f t="shared" si="2"/>
        <v>222.56</v>
      </c>
      <c r="J89" s="126"/>
    </row>
    <row r="90" spans="1:10" ht="96">
      <c r="A90" s="125"/>
      <c r="B90" s="118">
        <v>2</v>
      </c>
      <c r="C90" s="10" t="s">
        <v>73</v>
      </c>
      <c r="D90" s="129" t="s">
        <v>31</v>
      </c>
      <c r="E90" s="155" t="s">
        <v>278</v>
      </c>
      <c r="F90" s="156"/>
      <c r="G90" s="11" t="s">
        <v>826</v>
      </c>
      <c r="H90" s="14">
        <v>67.89</v>
      </c>
      <c r="I90" s="120">
        <f t="shared" si="2"/>
        <v>135.78</v>
      </c>
      <c r="J90" s="126"/>
    </row>
    <row r="91" spans="1:10" ht="120">
      <c r="A91" s="125"/>
      <c r="B91" s="118">
        <v>2</v>
      </c>
      <c r="C91" s="10" t="s">
        <v>827</v>
      </c>
      <c r="D91" s="129" t="s">
        <v>828</v>
      </c>
      <c r="E91" s="155" t="s">
        <v>279</v>
      </c>
      <c r="F91" s="156"/>
      <c r="G91" s="11" t="s">
        <v>829</v>
      </c>
      <c r="H91" s="14">
        <v>24.14</v>
      </c>
      <c r="I91" s="120">
        <f t="shared" si="2"/>
        <v>48.28</v>
      </c>
      <c r="J91" s="126"/>
    </row>
    <row r="92" spans="1:10" ht="60">
      <c r="A92" s="125"/>
      <c r="B92" s="118">
        <v>8</v>
      </c>
      <c r="C92" s="10" t="s">
        <v>830</v>
      </c>
      <c r="D92" s="129" t="s">
        <v>831</v>
      </c>
      <c r="E92" s="155" t="s">
        <v>644</v>
      </c>
      <c r="F92" s="156"/>
      <c r="G92" s="11" t="s">
        <v>832</v>
      </c>
      <c r="H92" s="14">
        <v>18.55</v>
      </c>
      <c r="I92" s="120">
        <f t="shared" si="2"/>
        <v>148.4</v>
      </c>
      <c r="J92" s="126"/>
    </row>
    <row r="93" spans="1:10" ht="96">
      <c r="A93" s="125"/>
      <c r="B93" s="118">
        <v>2</v>
      </c>
      <c r="C93" s="10" t="s">
        <v>833</v>
      </c>
      <c r="D93" s="129" t="s">
        <v>28</v>
      </c>
      <c r="E93" s="155"/>
      <c r="F93" s="156"/>
      <c r="G93" s="11" t="s">
        <v>834</v>
      </c>
      <c r="H93" s="14">
        <v>11.9</v>
      </c>
      <c r="I93" s="120">
        <f t="shared" si="2"/>
        <v>23.8</v>
      </c>
      <c r="J93" s="126"/>
    </row>
    <row r="94" spans="1:10" ht="108">
      <c r="A94" s="125"/>
      <c r="B94" s="118">
        <v>2</v>
      </c>
      <c r="C94" s="10" t="s">
        <v>835</v>
      </c>
      <c r="D94" s="129" t="s">
        <v>28</v>
      </c>
      <c r="E94" s="155"/>
      <c r="F94" s="156"/>
      <c r="G94" s="11" t="s">
        <v>836</v>
      </c>
      <c r="H94" s="14">
        <v>13.65</v>
      </c>
      <c r="I94" s="120">
        <f t="shared" si="2"/>
        <v>27.3</v>
      </c>
      <c r="J94" s="126"/>
    </row>
    <row r="95" spans="1:10" ht="108">
      <c r="A95" s="125"/>
      <c r="B95" s="118">
        <v>2</v>
      </c>
      <c r="C95" s="10" t="s">
        <v>835</v>
      </c>
      <c r="D95" s="129" t="s">
        <v>30</v>
      </c>
      <c r="E95" s="155"/>
      <c r="F95" s="156"/>
      <c r="G95" s="11" t="s">
        <v>836</v>
      </c>
      <c r="H95" s="14">
        <v>13.65</v>
      </c>
      <c r="I95" s="120">
        <f t="shared" si="2"/>
        <v>27.3</v>
      </c>
      <c r="J95" s="126"/>
    </row>
    <row r="96" spans="1:10" ht="108">
      <c r="A96" s="125"/>
      <c r="B96" s="118">
        <v>2</v>
      </c>
      <c r="C96" s="10" t="s">
        <v>835</v>
      </c>
      <c r="D96" s="129" t="s">
        <v>31</v>
      </c>
      <c r="E96" s="155"/>
      <c r="F96" s="156"/>
      <c r="G96" s="11" t="s">
        <v>836</v>
      </c>
      <c r="H96" s="14">
        <v>13.65</v>
      </c>
      <c r="I96" s="120">
        <f t="shared" si="2"/>
        <v>27.3</v>
      </c>
      <c r="J96" s="126"/>
    </row>
    <row r="97" spans="1:10" ht="108">
      <c r="A97" s="125"/>
      <c r="B97" s="118">
        <v>2</v>
      </c>
      <c r="C97" s="10" t="s">
        <v>837</v>
      </c>
      <c r="D97" s="129" t="s">
        <v>28</v>
      </c>
      <c r="E97" s="155"/>
      <c r="F97" s="156"/>
      <c r="G97" s="11" t="s">
        <v>838</v>
      </c>
      <c r="H97" s="14">
        <v>10.15</v>
      </c>
      <c r="I97" s="120">
        <f t="shared" si="2"/>
        <v>20.3</v>
      </c>
      <c r="J97" s="126"/>
    </row>
    <row r="98" spans="1:10" ht="144">
      <c r="A98" s="125"/>
      <c r="B98" s="118">
        <v>2</v>
      </c>
      <c r="C98" s="10" t="s">
        <v>606</v>
      </c>
      <c r="D98" s="129" t="s">
        <v>30</v>
      </c>
      <c r="E98" s="155" t="s">
        <v>279</v>
      </c>
      <c r="F98" s="156"/>
      <c r="G98" s="11" t="s">
        <v>608</v>
      </c>
      <c r="H98" s="14">
        <v>24.14</v>
      </c>
      <c r="I98" s="120">
        <f t="shared" si="2"/>
        <v>48.28</v>
      </c>
      <c r="J98" s="126"/>
    </row>
    <row r="99" spans="1:10" ht="144">
      <c r="A99" s="125"/>
      <c r="B99" s="118">
        <v>1</v>
      </c>
      <c r="C99" s="10" t="s">
        <v>839</v>
      </c>
      <c r="D99" s="129" t="s">
        <v>30</v>
      </c>
      <c r="E99" s="155"/>
      <c r="F99" s="156"/>
      <c r="G99" s="11" t="s">
        <v>840</v>
      </c>
      <c r="H99" s="14">
        <v>24.14</v>
      </c>
      <c r="I99" s="120">
        <f t="shared" si="2"/>
        <v>24.14</v>
      </c>
      <c r="J99" s="126"/>
    </row>
    <row r="100" spans="1:10" ht="120">
      <c r="A100" s="125"/>
      <c r="B100" s="118">
        <v>2</v>
      </c>
      <c r="C100" s="10" t="s">
        <v>841</v>
      </c>
      <c r="D100" s="129" t="s">
        <v>28</v>
      </c>
      <c r="E100" s="155" t="s">
        <v>278</v>
      </c>
      <c r="F100" s="156"/>
      <c r="G100" s="11" t="s">
        <v>842</v>
      </c>
      <c r="H100" s="14">
        <v>24.14</v>
      </c>
      <c r="I100" s="120">
        <f t="shared" si="2"/>
        <v>48.28</v>
      </c>
      <c r="J100" s="126"/>
    </row>
    <row r="101" spans="1:10" ht="108">
      <c r="A101" s="125"/>
      <c r="B101" s="118">
        <v>2</v>
      </c>
      <c r="C101" s="10" t="s">
        <v>843</v>
      </c>
      <c r="D101" s="129" t="s">
        <v>72</v>
      </c>
      <c r="E101" s="155"/>
      <c r="F101" s="156"/>
      <c r="G101" s="11" t="s">
        <v>844</v>
      </c>
      <c r="H101" s="14">
        <v>34.64</v>
      </c>
      <c r="I101" s="120">
        <f t="shared" si="2"/>
        <v>69.28</v>
      </c>
      <c r="J101" s="126"/>
    </row>
    <row r="102" spans="1:10" ht="108">
      <c r="A102" s="125"/>
      <c r="B102" s="118">
        <v>2</v>
      </c>
      <c r="C102" s="10" t="s">
        <v>843</v>
      </c>
      <c r="D102" s="129" t="s">
        <v>31</v>
      </c>
      <c r="E102" s="155"/>
      <c r="F102" s="156"/>
      <c r="G102" s="11" t="s">
        <v>844</v>
      </c>
      <c r="H102" s="14">
        <v>34.64</v>
      </c>
      <c r="I102" s="120">
        <f t="shared" si="2"/>
        <v>69.28</v>
      </c>
      <c r="J102" s="126"/>
    </row>
    <row r="103" spans="1:10" ht="108">
      <c r="A103" s="125"/>
      <c r="B103" s="118">
        <v>2</v>
      </c>
      <c r="C103" s="10" t="s">
        <v>843</v>
      </c>
      <c r="D103" s="129" t="s">
        <v>32</v>
      </c>
      <c r="E103" s="155"/>
      <c r="F103" s="156"/>
      <c r="G103" s="11" t="s">
        <v>844</v>
      </c>
      <c r="H103" s="14">
        <v>34.64</v>
      </c>
      <c r="I103" s="120">
        <f t="shared" si="2"/>
        <v>69.28</v>
      </c>
      <c r="J103" s="126"/>
    </row>
    <row r="104" spans="1:10" ht="108">
      <c r="A104" s="125"/>
      <c r="B104" s="118">
        <v>2</v>
      </c>
      <c r="C104" s="10" t="s">
        <v>845</v>
      </c>
      <c r="D104" s="129" t="s">
        <v>72</v>
      </c>
      <c r="E104" s="155"/>
      <c r="F104" s="156"/>
      <c r="G104" s="11" t="s">
        <v>846</v>
      </c>
      <c r="H104" s="14">
        <v>40.94</v>
      </c>
      <c r="I104" s="120">
        <f t="shared" si="2"/>
        <v>81.88</v>
      </c>
      <c r="J104" s="126"/>
    </row>
    <row r="105" spans="1:10" ht="84">
      <c r="A105" s="125"/>
      <c r="B105" s="118">
        <v>2</v>
      </c>
      <c r="C105" s="10" t="s">
        <v>847</v>
      </c>
      <c r="D105" s="129" t="s">
        <v>30</v>
      </c>
      <c r="E105" s="155"/>
      <c r="F105" s="156"/>
      <c r="G105" s="11" t="s">
        <v>848</v>
      </c>
      <c r="H105" s="14">
        <v>34.64</v>
      </c>
      <c r="I105" s="120">
        <f t="shared" si="2"/>
        <v>69.28</v>
      </c>
      <c r="J105" s="126"/>
    </row>
    <row r="106" spans="1:10" ht="84">
      <c r="A106" s="125"/>
      <c r="B106" s="118">
        <v>2</v>
      </c>
      <c r="C106" s="10" t="s">
        <v>847</v>
      </c>
      <c r="D106" s="129" t="s">
        <v>95</v>
      </c>
      <c r="E106" s="155"/>
      <c r="F106" s="156"/>
      <c r="G106" s="11" t="s">
        <v>848</v>
      </c>
      <c r="H106" s="14">
        <v>34.64</v>
      </c>
      <c r="I106" s="120">
        <f t="shared" si="2"/>
        <v>69.28</v>
      </c>
      <c r="J106" s="126"/>
    </row>
    <row r="107" spans="1:10" ht="84">
      <c r="A107" s="125"/>
      <c r="B107" s="118">
        <v>2</v>
      </c>
      <c r="C107" s="10" t="s">
        <v>847</v>
      </c>
      <c r="D107" s="129" t="s">
        <v>32</v>
      </c>
      <c r="E107" s="155"/>
      <c r="F107" s="156"/>
      <c r="G107" s="11" t="s">
        <v>848</v>
      </c>
      <c r="H107" s="14">
        <v>34.64</v>
      </c>
      <c r="I107" s="120">
        <f t="shared" si="2"/>
        <v>69.28</v>
      </c>
      <c r="J107" s="126"/>
    </row>
    <row r="108" spans="1:10" ht="108">
      <c r="A108" s="125"/>
      <c r="B108" s="118">
        <v>6</v>
      </c>
      <c r="C108" s="10" t="s">
        <v>849</v>
      </c>
      <c r="D108" s="129" t="s">
        <v>31</v>
      </c>
      <c r="E108" s="155"/>
      <c r="F108" s="156"/>
      <c r="G108" s="11" t="s">
        <v>850</v>
      </c>
      <c r="H108" s="14">
        <v>46.89</v>
      </c>
      <c r="I108" s="120">
        <f t="shared" si="2"/>
        <v>281.34000000000003</v>
      </c>
      <c r="J108" s="126"/>
    </row>
    <row r="109" spans="1:10" ht="120">
      <c r="A109" s="125"/>
      <c r="B109" s="118">
        <v>1</v>
      </c>
      <c r="C109" s="10" t="s">
        <v>851</v>
      </c>
      <c r="D109" s="129" t="s">
        <v>31</v>
      </c>
      <c r="E109" s="155" t="s">
        <v>115</v>
      </c>
      <c r="F109" s="156"/>
      <c r="G109" s="11" t="s">
        <v>852</v>
      </c>
      <c r="H109" s="14">
        <v>27.29</v>
      </c>
      <c r="I109" s="120">
        <f t="shared" si="2"/>
        <v>27.29</v>
      </c>
      <c r="J109" s="126"/>
    </row>
    <row r="110" spans="1:10" ht="120">
      <c r="A110" s="125"/>
      <c r="B110" s="118">
        <v>1</v>
      </c>
      <c r="C110" s="10" t="s">
        <v>853</v>
      </c>
      <c r="D110" s="129" t="s">
        <v>31</v>
      </c>
      <c r="E110" s="155" t="s">
        <v>115</v>
      </c>
      <c r="F110" s="156"/>
      <c r="G110" s="11" t="s">
        <v>854</v>
      </c>
      <c r="H110" s="14">
        <v>27.29</v>
      </c>
      <c r="I110" s="120">
        <f t="shared" si="2"/>
        <v>27.29</v>
      </c>
      <c r="J110" s="126"/>
    </row>
    <row r="111" spans="1:10" ht="132">
      <c r="A111" s="125"/>
      <c r="B111" s="118">
        <v>2</v>
      </c>
      <c r="C111" s="10" t="s">
        <v>855</v>
      </c>
      <c r="D111" s="129"/>
      <c r="E111" s="155"/>
      <c r="F111" s="156"/>
      <c r="G111" s="11" t="s">
        <v>856</v>
      </c>
      <c r="H111" s="14">
        <v>21.35</v>
      </c>
      <c r="I111" s="120">
        <f t="shared" si="2"/>
        <v>42.7</v>
      </c>
      <c r="J111" s="126"/>
    </row>
    <row r="112" spans="1:10" ht="156">
      <c r="A112" s="125"/>
      <c r="B112" s="118">
        <v>1</v>
      </c>
      <c r="C112" s="10" t="s">
        <v>857</v>
      </c>
      <c r="D112" s="129" t="s">
        <v>218</v>
      </c>
      <c r="E112" s="155"/>
      <c r="F112" s="156"/>
      <c r="G112" s="11" t="s">
        <v>858</v>
      </c>
      <c r="H112" s="14">
        <v>129.47</v>
      </c>
      <c r="I112" s="120">
        <f t="shared" si="2"/>
        <v>129.47</v>
      </c>
      <c r="J112" s="126"/>
    </row>
    <row r="113" spans="1:10" ht="168">
      <c r="A113" s="125"/>
      <c r="B113" s="118">
        <v>1</v>
      </c>
      <c r="C113" s="10" t="s">
        <v>859</v>
      </c>
      <c r="D113" s="129" t="s">
        <v>271</v>
      </c>
      <c r="E113" s="155"/>
      <c r="F113" s="156"/>
      <c r="G113" s="11" t="s">
        <v>860</v>
      </c>
      <c r="H113" s="14">
        <v>83.98</v>
      </c>
      <c r="I113" s="120">
        <f t="shared" si="2"/>
        <v>83.98</v>
      </c>
      <c r="J113" s="126"/>
    </row>
    <row r="114" spans="1:10" ht="132">
      <c r="A114" s="125"/>
      <c r="B114" s="118">
        <v>1</v>
      </c>
      <c r="C114" s="10" t="s">
        <v>861</v>
      </c>
      <c r="D114" s="129"/>
      <c r="E114" s="155"/>
      <c r="F114" s="156"/>
      <c r="G114" s="11" t="s">
        <v>862</v>
      </c>
      <c r="H114" s="14">
        <v>85.38</v>
      </c>
      <c r="I114" s="120">
        <f t="shared" si="2"/>
        <v>85.38</v>
      </c>
      <c r="J114" s="126"/>
    </row>
    <row r="115" spans="1:10" ht="168">
      <c r="A115" s="125"/>
      <c r="B115" s="118">
        <v>1</v>
      </c>
      <c r="C115" s="10" t="s">
        <v>863</v>
      </c>
      <c r="D115" s="129" t="s">
        <v>30</v>
      </c>
      <c r="E115" s="155" t="s">
        <v>279</v>
      </c>
      <c r="F115" s="156"/>
      <c r="G115" s="11" t="s">
        <v>864</v>
      </c>
      <c r="H115" s="14">
        <v>95.88</v>
      </c>
      <c r="I115" s="120">
        <f t="shared" si="2"/>
        <v>95.88</v>
      </c>
      <c r="J115" s="126"/>
    </row>
    <row r="116" spans="1:10" ht="96">
      <c r="A116" s="125"/>
      <c r="B116" s="119">
        <v>1</v>
      </c>
      <c r="C116" s="12" t="s">
        <v>865</v>
      </c>
      <c r="D116" s="130" t="s">
        <v>279</v>
      </c>
      <c r="E116" s="153"/>
      <c r="F116" s="154"/>
      <c r="G116" s="13" t="s">
        <v>866</v>
      </c>
      <c r="H116" s="15">
        <v>25.89</v>
      </c>
      <c r="I116" s="121">
        <f t="shared" si="2"/>
        <v>25.89</v>
      </c>
      <c r="J116" s="126"/>
    </row>
  </sheetData>
  <mergeCells count="99">
    <mergeCell ref="I10:I11"/>
    <mergeCell ref="I14:I15"/>
    <mergeCell ref="E20:F20"/>
    <mergeCell ref="E21:F21"/>
    <mergeCell ref="E22:F22"/>
    <mergeCell ref="E23:F23"/>
    <mergeCell ref="E30:F30"/>
    <mergeCell ref="E24:F24"/>
    <mergeCell ref="E25:F25"/>
    <mergeCell ref="E26:F26"/>
    <mergeCell ref="E27:F27"/>
    <mergeCell ref="E28:F28"/>
    <mergeCell ref="E29:F29"/>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E116:F116"/>
    <mergeCell ref="E111:F111"/>
    <mergeCell ref="E112:F112"/>
    <mergeCell ref="E113:F113"/>
    <mergeCell ref="E114:F114"/>
    <mergeCell ref="E115:F1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8"/>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6" t="s">
        <v>139</v>
      </c>
      <c r="C2" s="132"/>
      <c r="D2" s="132"/>
      <c r="E2" s="132"/>
      <c r="F2" s="132"/>
      <c r="G2" s="132"/>
      <c r="H2" s="132"/>
      <c r="I2" s="132"/>
      <c r="J2" s="132"/>
      <c r="K2" s="137" t="s">
        <v>145</v>
      </c>
      <c r="L2" s="126"/>
      <c r="N2">
        <v>7297.5</v>
      </c>
      <c r="O2" t="s">
        <v>188</v>
      </c>
    </row>
    <row r="3" spans="1:15" ht="12.75" customHeight="1">
      <c r="A3" s="125"/>
      <c r="B3" s="133" t="s">
        <v>140</v>
      </c>
      <c r="C3" s="132"/>
      <c r="D3" s="132"/>
      <c r="E3" s="132"/>
      <c r="F3" s="132"/>
      <c r="G3" s="132"/>
      <c r="H3" s="132"/>
      <c r="I3" s="132"/>
      <c r="J3" s="132"/>
      <c r="K3" s="132"/>
      <c r="L3" s="126"/>
      <c r="N3">
        <v>7297.5</v>
      </c>
      <c r="O3" t="s">
        <v>189</v>
      </c>
    </row>
    <row r="4" spans="1:15" ht="12.75" customHeight="1">
      <c r="A4" s="125"/>
      <c r="B4" s="133" t="s">
        <v>141</v>
      </c>
      <c r="C4" s="132"/>
      <c r="D4" s="132"/>
      <c r="E4" s="132"/>
      <c r="F4" s="132"/>
      <c r="G4" s="132"/>
      <c r="H4" s="132"/>
      <c r="I4" s="132"/>
      <c r="J4" s="132"/>
      <c r="K4" s="132"/>
      <c r="L4" s="126"/>
    </row>
    <row r="5" spans="1:15" ht="12.75" customHeight="1">
      <c r="A5" s="125"/>
      <c r="B5" s="133" t="s">
        <v>142</v>
      </c>
      <c r="C5" s="132"/>
      <c r="D5" s="132"/>
      <c r="E5" s="132"/>
      <c r="F5" s="132"/>
      <c r="G5" s="132"/>
      <c r="H5" s="132"/>
      <c r="I5" s="132"/>
      <c r="J5" s="132"/>
      <c r="K5" s="132"/>
      <c r="L5" s="126"/>
    </row>
    <row r="6" spans="1:15" ht="12.75" customHeight="1">
      <c r="A6" s="125"/>
      <c r="B6" s="133" t="s">
        <v>143</v>
      </c>
      <c r="C6" s="132"/>
      <c r="D6" s="132"/>
      <c r="E6" s="132"/>
      <c r="F6" s="132"/>
      <c r="G6" s="132"/>
      <c r="H6" s="132"/>
      <c r="I6" s="132"/>
      <c r="J6" s="132"/>
      <c r="K6" s="132"/>
      <c r="L6" s="126"/>
    </row>
    <row r="7" spans="1:15" ht="12.75" customHeight="1">
      <c r="A7" s="125"/>
      <c r="B7" s="133" t="s">
        <v>144</v>
      </c>
      <c r="C7" s="132"/>
      <c r="D7" s="132"/>
      <c r="E7" s="132"/>
      <c r="F7" s="132"/>
      <c r="G7" s="132"/>
      <c r="H7" s="132"/>
      <c r="I7" s="132"/>
      <c r="J7" s="132"/>
      <c r="K7" s="132"/>
      <c r="L7" s="126"/>
    </row>
    <row r="8" spans="1:15" ht="12.75" customHeight="1">
      <c r="A8" s="125"/>
      <c r="B8" s="132"/>
      <c r="C8" s="132"/>
      <c r="D8" s="132"/>
      <c r="E8" s="132"/>
      <c r="F8" s="132"/>
      <c r="G8" s="132"/>
      <c r="H8" s="132"/>
      <c r="I8" s="132"/>
      <c r="J8" s="132"/>
      <c r="K8" s="132"/>
      <c r="L8" s="126"/>
    </row>
    <row r="9" spans="1:15" ht="12.75" customHeight="1">
      <c r="A9" s="125"/>
      <c r="B9" s="112" t="s">
        <v>5</v>
      </c>
      <c r="C9" s="113"/>
      <c r="D9" s="113"/>
      <c r="E9" s="113"/>
      <c r="F9" s="114"/>
      <c r="G9" s="109"/>
      <c r="H9" s="110" t="s">
        <v>12</v>
      </c>
      <c r="I9" s="132"/>
      <c r="J9" s="132"/>
      <c r="K9" s="110" t="s">
        <v>201</v>
      </c>
      <c r="L9" s="126"/>
    </row>
    <row r="10" spans="1:15" ht="15" customHeight="1">
      <c r="A10" s="125"/>
      <c r="B10" s="125" t="s">
        <v>717</v>
      </c>
      <c r="C10" s="132"/>
      <c r="D10" s="132"/>
      <c r="E10" s="132"/>
      <c r="F10" s="126"/>
      <c r="G10" s="127"/>
      <c r="H10" s="127" t="s">
        <v>717</v>
      </c>
      <c r="I10" s="132"/>
      <c r="J10" s="132"/>
      <c r="K10" s="157">
        <f>IF(Invoice!J10&lt;&gt;"",Invoice!J10,"")</f>
        <v>52616</v>
      </c>
      <c r="L10" s="126"/>
    </row>
    <row r="11" spans="1:15" ht="12.75" customHeight="1">
      <c r="A11" s="125"/>
      <c r="B11" s="125" t="s">
        <v>718</v>
      </c>
      <c r="C11" s="132"/>
      <c r="D11" s="132"/>
      <c r="E11" s="132"/>
      <c r="F11" s="126"/>
      <c r="G11" s="127"/>
      <c r="H11" s="127" t="s">
        <v>718</v>
      </c>
      <c r="I11" s="132"/>
      <c r="J11" s="132"/>
      <c r="K11" s="158"/>
      <c r="L11" s="126"/>
    </row>
    <row r="12" spans="1:15" ht="12.75" customHeight="1">
      <c r="A12" s="125"/>
      <c r="B12" s="125" t="s">
        <v>719</v>
      </c>
      <c r="C12" s="132"/>
      <c r="D12" s="132"/>
      <c r="E12" s="132"/>
      <c r="F12" s="126"/>
      <c r="G12" s="127"/>
      <c r="H12" s="127" t="s">
        <v>719</v>
      </c>
      <c r="I12" s="132"/>
      <c r="J12" s="132"/>
      <c r="K12" s="132"/>
      <c r="L12" s="126"/>
    </row>
    <row r="13" spans="1:15" ht="12.75" customHeight="1">
      <c r="A13" s="125"/>
      <c r="B13" s="125" t="s">
        <v>720</v>
      </c>
      <c r="C13" s="132"/>
      <c r="D13" s="132"/>
      <c r="E13" s="132"/>
      <c r="F13" s="126"/>
      <c r="G13" s="127"/>
      <c r="H13" s="127" t="s">
        <v>720</v>
      </c>
      <c r="I13" s="132"/>
      <c r="J13" s="132"/>
      <c r="K13" s="110" t="s">
        <v>16</v>
      </c>
      <c r="L13" s="126"/>
    </row>
    <row r="14" spans="1:15" ht="15" customHeight="1">
      <c r="A14" s="125"/>
      <c r="B14" s="125" t="s">
        <v>157</v>
      </c>
      <c r="C14" s="132"/>
      <c r="D14" s="132"/>
      <c r="E14" s="132"/>
      <c r="F14" s="126"/>
      <c r="G14" s="127"/>
      <c r="H14" s="127" t="s">
        <v>157</v>
      </c>
      <c r="I14" s="132"/>
      <c r="J14" s="132"/>
      <c r="K14" s="159">
        <f>Invoice!J14</f>
        <v>45279</v>
      </c>
      <c r="L14" s="126"/>
    </row>
    <row r="15" spans="1:15" ht="15" customHeight="1">
      <c r="A15" s="125"/>
      <c r="B15" s="6" t="s">
        <v>11</v>
      </c>
      <c r="C15" s="7"/>
      <c r="D15" s="7"/>
      <c r="E15" s="7"/>
      <c r="F15" s="8"/>
      <c r="G15" s="127"/>
      <c r="H15" s="9" t="s">
        <v>11</v>
      </c>
      <c r="I15" s="132"/>
      <c r="J15" s="132"/>
      <c r="K15" s="160"/>
      <c r="L15" s="126"/>
    </row>
    <row r="16" spans="1:15" ht="15" customHeight="1">
      <c r="A16" s="125"/>
      <c r="B16" s="132"/>
      <c r="C16" s="132"/>
      <c r="D16" s="132"/>
      <c r="E16" s="132"/>
      <c r="F16" s="132"/>
      <c r="G16" s="132"/>
      <c r="H16" s="132"/>
      <c r="I16" s="135" t="s">
        <v>147</v>
      </c>
      <c r="J16" s="135" t="s">
        <v>147</v>
      </c>
      <c r="K16" s="141">
        <v>41137</v>
      </c>
      <c r="L16" s="126"/>
    </row>
    <row r="17" spans="1:12" ht="12.75" customHeight="1">
      <c r="A17" s="125"/>
      <c r="B17" s="132" t="s">
        <v>721</v>
      </c>
      <c r="C17" s="132"/>
      <c r="D17" s="132"/>
      <c r="E17" s="132"/>
      <c r="F17" s="132"/>
      <c r="G17" s="132"/>
      <c r="H17" s="132"/>
      <c r="I17" s="135" t="s">
        <v>148</v>
      </c>
      <c r="J17" s="135" t="s">
        <v>148</v>
      </c>
      <c r="K17" s="141" t="str">
        <f>IF(Invoice!J17&lt;&gt;"",Invoice!J17,"")</f>
        <v>Sunny</v>
      </c>
      <c r="L17" s="126"/>
    </row>
    <row r="18" spans="1:12" ht="18" customHeight="1">
      <c r="A18" s="125"/>
      <c r="B18" s="132" t="s">
        <v>722</v>
      </c>
      <c r="C18" s="132"/>
      <c r="D18" s="132"/>
      <c r="E18" s="132"/>
      <c r="F18" s="132"/>
      <c r="G18" s="132"/>
      <c r="H18" s="132"/>
      <c r="I18" s="134" t="s">
        <v>264</v>
      </c>
      <c r="J18" s="134" t="s">
        <v>264</v>
      </c>
      <c r="K18" s="115" t="s">
        <v>282</v>
      </c>
      <c r="L18" s="126"/>
    </row>
    <row r="19" spans="1:12" ht="12.75" customHeight="1">
      <c r="A19" s="125"/>
      <c r="B19" s="132"/>
      <c r="C19" s="132"/>
      <c r="D19" s="132"/>
      <c r="E19" s="132"/>
      <c r="F19" s="132"/>
      <c r="G19" s="132"/>
      <c r="H19" s="132"/>
      <c r="I19" s="132"/>
      <c r="J19" s="132"/>
      <c r="K19" s="132"/>
      <c r="L19" s="126"/>
    </row>
    <row r="20" spans="1:12" ht="12.75" customHeight="1">
      <c r="A20" s="125"/>
      <c r="B20" s="111" t="s">
        <v>204</v>
      </c>
      <c r="C20" s="111" t="s">
        <v>205</v>
      </c>
      <c r="D20" s="111" t="s">
        <v>290</v>
      </c>
      <c r="E20" s="128" t="s">
        <v>206</v>
      </c>
      <c r="F20" s="161" t="s">
        <v>207</v>
      </c>
      <c r="G20" s="162"/>
      <c r="H20" s="111" t="s">
        <v>174</v>
      </c>
      <c r="I20" s="111" t="s">
        <v>208</v>
      </c>
      <c r="J20" s="111" t="s">
        <v>208</v>
      </c>
      <c r="K20" s="111" t="s">
        <v>26</v>
      </c>
      <c r="L20" s="126"/>
    </row>
    <row r="21" spans="1:12" ht="12.75" customHeight="1">
      <c r="A21" s="125"/>
      <c r="B21" s="116"/>
      <c r="C21" s="116"/>
      <c r="D21" s="116"/>
      <c r="E21" s="117"/>
      <c r="F21" s="163"/>
      <c r="G21" s="164"/>
      <c r="H21" s="116" t="s">
        <v>146</v>
      </c>
      <c r="I21" s="116"/>
      <c r="J21" s="116"/>
      <c r="K21" s="116"/>
      <c r="L21" s="126"/>
    </row>
    <row r="22" spans="1:12" ht="24" customHeight="1">
      <c r="A22" s="125"/>
      <c r="B22" s="118">
        <f>'Tax Invoice'!D18</f>
        <v>6</v>
      </c>
      <c r="C22" s="10" t="s">
        <v>586</v>
      </c>
      <c r="D22" s="10" t="s">
        <v>586</v>
      </c>
      <c r="E22" s="129"/>
      <c r="F22" s="155"/>
      <c r="G22" s="156"/>
      <c r="H22" s="11" t="s">
        <v>281</v>
      </c>
      <c r="I22" s="14">
        <f t="shared" ref="I22:I53" si="0">ROUNDUP(J22*$N$1,2)</f>
        <v>11.9</v>
      </c>
      <c r="J22" s="14">
        <v>11.9</v>
      </c>
      <c r="K22" s="120">
        <f t="shared" ref="K22:K53" si="1">I22*B22</f>
        <v>71.400000000000006</v>
      </c>
      <c r="L22" s="126"/>
    </row>
    <row r="23" spans="1:12" ht="24" customHeight="1">
      <c r="A23" s="125"/>
      <c r="B23" s="118">
        <f>'Tax Invoice'!D19</f>
        <v>3</v>
      </c>
      <c r="C23" s="10" t="s">
        <v>723</v>
      </c>
      <c r="D23" s="10" t="s">
        <v>723</v>
      </c>
      <c r="E23" s="129" t="s">
        <v>216</v>
      </c>
      <c r="F23" s="155"/>
      <c r="G23" s="156"/>
      <c r="H23" s="11" t="s">
        <v>724</v>
      </c>
      <c r="I23" s="14">
        <f t="shared" si="0"/>
        <v>11.9</v>
      </c>
      <c r="J23" s="14">
        <v>11.9</v>
      </c>
      <c r="K23" s="120">
        <f t="shared" si="1"/>
        <v>35.700000000000003</v>
      </c>
      <c r="L23" s="126"/>
    </row>
    <row r="24" spans="1:12" ht="24" customHeight="1">
      <c r="A24" s="125"/>
      <c r="B24" s="118">
        <f>'Tax Invoice'!D20</f>
        <v>3</v>
      </c>
      <c r="C24" s="10" t="s">
        <v>723</v>
      </c>
      <c r="D24" s="10" t="s">
        <v>723</v>
      </c>
      <c r="E24" s="129" t="s">
        <v>273</v>
      </c>
      <c r="F24" s="155"/>
      <c r="G24" s="156"/>
      <c r="H24" s="11" t="s">
        <v>724</v>
      </c>
      <c r="I24" s="14">
        <f t="shared" si="0"/>
        <v>11.9</v>
      </c>
      <c r="J24" s="14">
        <v>11.9</v>
      </c>
      <c r="K24" s="120">
        <f t="shared" si="1"/>
        <v>35.700000000000003</v>
      </c>
      <c r="L24" s="126"/>
    </row>
    <row r="25" spans="1:12" ht="24" customHeight="1">
      <c r="A25" s="125"/>
      <c r="B25" s="118">
        <f>'Tax Invoice'!D21</f>
        <v>2</v>
      </c>
      <c r="C25" s="10" t="s">
        <v>725</v>
      </c>
      <c r="D25" s="10" t="s">
        <v>725</v>
      </c>
      <c r="E25" s="129" t="s">
        <v>275</v>
      </c>
      <c r="F25" s="155"/>
      <c r="G25" s="156"/>
      <c r="H25" s="11" t="s">
        <v>726</v>
      </c>
      <c r="I25" s="14">
        <f t="shared" si="0"/>
        <v>11.9</v>
      </c>
      <c r="J25" s="14">
        <v>11.9</v>
      </c>
      <c r="K25" s="120">
        <f t="shared" si="1"/>
        <v>23.8</v>
      </c>
      <c r="L25" s="126"/>
    </row>
    <row r="26" spans="1:12" ht="24" customHeight="1">
      <c r="A26" s="125"/>
      <c r="B26" s="118">
        <f>'Tax Invoice'!D22</f>
        <v>1</v>
      </c>
      <c r="C26" s="10" t="s">
        <v>727</v>
      </c>
      <c r="D26" s="10" t="s">
        <v>727</v>
      </c>
      <c r="E26" s="129" t="s">
        <v>30</v>
      </c>
      <c r="F26" s="155" t="s">
        <v>278</v>
      </c>
      <c r="G26" s="156"/>
      <c r="H26" s="11" t="s">
        <v>728</v>
      </c>
      <c r="I26" s="14">
        <f t="shared" si="0"/>
        <v>20.65</v>
      </c>
      <c r="J26" s="14">
        <v>20.65</v>
      </c>
      <c r="K26" s="120">
        <f t="shared" si="1"/>
        <v>20.65</v>
      </c>
      <c r="L26" s="126"/>
    </row>
    <row r="27" spans="1:12" ht="24" customHeight="1">
      <c r="A27" s="125"/>
      <c r="B27" s="118">
        <f>'Tax Invoice'!D23</f>
        <v>1</v>
      </c>
      <c r="C27" s="10" t="s">
        <v>727</v>
      </c>
      <c r="D27" s="10" t="s">
        <v>727</v>
      </c>
      <c r="E27" s="129" t="s">
        <v>31</v>
      </c>
      <c r="F27" s="155" t="s">
        <v>278</v>
      </c>
      <c r="G27" s="156"/>
      <c r="H27" s="11" t="s">
        <v>728</v>
      </c>
      <c r="I27" s="14">
        <f t="shared" si="0"/>
        <v>20.65</v>
      </c>
      <c r="J27" s="14">
        <v>20.65</v>
      </c>
      <c r="K27" s="120">
        <f t="shared" si="1"/>
        <v>20.65</v>
      </c>
      <c r="L27" s="126"/>
    </row>
    <row r="28" spans="1:12" ht="24" customHeight="1">
      <c r="A28" s="125"/>
      <c r="B28" s="118">
        <f>'Tax Invoice'!D24</f>
        <v>8</v>
      </c>
      <c r="C28" s="10" t="s">
        <v>729</v>
      </c>
      <c r="D28" s="10" t="s">
        <v>729</v>
      </c>
      <c r="E28" s="129" t="s">
        <v>28</v>
      </c>
      <c r="F28" s="155" t="s">
        <v>279</v>
      </c>
      <c r="G28" s="156"/>
      <c r="H28" s="11" t="s">
        <v>730</v>
      </c>
      <c r="I28" s="14">
        <f t="shared" si="0"/>
        <v>20.65</v>
      </c>
      <c r="J28" s="14">
        <v>20.65</v>
      </c>
      <c r="K28" s="120">
        <f t="shared" si="1"/>
        <v>165.2</v>
      </c>
      <c r="L28" s="126"/>
    </row>
    <row r="29" spans="1:12" ht="24" customHeight="1">
      <c r="A29" s="125"/>
      <c r="B29" s="118">
        <f>'Tax Invoice'!D25</f>
        <v>2</v>
      </c>
      <c r="C29" s="10" t="s">
        <v>729</v>
      </c>
      <c r="D29" s="10" t="s">
        <v>729</v>
      </c>
      <c r="E29" s="129" t="s">
        <v>28</v>
      </c>
      <c r="F29" s="155" t="s">
        <v>277</v>
      </c>
      <c r="G29" s="156"/>
      <c r="H29" s="11" t="s">
        <v>730</v>
      </c>
      <c r="I29" s="14">
        <f t="shared" si="0"/>
        <v>20.65</v>
      </c>
      <c r="J29" s="14">
        <v>20.65</v>
      </c>
      <c r="K29" s="120">
        <f t="shared" si="1"/>
        <v>41.3</v>
      </c>
      <c r="L29" s="126"/>
    </row>
    <row r="30" spans="1:12" ht="24" customHeight="1">
      <c r="A30" s="125"/>
      <c r="B30" s="118">
        <f>'Tax Invoice'!D26</f>
        <v>2</v>
      </c>
      <c r="C30" s="10" t="s">
        <v>731</v>
      </c>
      <c r="D30" s="10" t="s">
        <v>731</v>
      </c>
      <c r="E30" s="129" t="s">
        <v>32</v>
      </c>
      <c r="F30" s="155"/>
      <c r="G30" s="156"/>
      <c r="H30" s="11" t="s">
        <v>732</v>
      </c>
      <c r="I30" s="14">
        <f t="shared" si="0"/>
        <v>20.65</v>
      </c>
      <c r="J30" s="14">
        <v>20.65</v>
      </c>
      <c r="K30" s="120">
        <f t="shared" si="1"/>
        <v>41.3</v>
      </c>
      <c r="L30" s="126"/>
    </row>
    <row r="31" spans="1:12" ht="12.75" customHeight="1">
      <c r="A31" s="125"/>
      <c r="B31" s="118">
        <f>'Tax Invoice'!D27</f>
        <v>4</v>
      </c>
      <c r="C31" s="10" t="s">
        <v>35</v>
      </c>
      <c r="D31" s="10" t="s">
        <v>867</v>
      </c>
      <c r="E31" s="129" t="s">
        <v>41</v>
      </c>
      <c r="F31" s="155"/>
      <c r="G31" s="156"/>
      <c r="H31" s="11" t="s">
        <v>733</v>
      </c>
      <c r="I31" s="14">
        <f t="shared" si="0"/>
        <v>8.75</v>
      </c>
      <c r="J31" s="14">
        <v>8.75</v>
      </c>
      <c r="K31" s="120">
        <f t="shared" si="1"/>
        <v>35</v>
      </c>
      <c r="L31" s="126"/>
    </row>
    <row r="32" spans="1:12" ht="24" customHeight="1">
      <c r="A32" s="125"/>
      <c r="B32" s="118">
        <f>'Tax Invoice'!D28</f>
        <v>2</v>
      </c>
      <c r="C32" s="10" t="s">
        <v>734</v>
      </c>
      <c r="D32" s="10" t="s">
        <v>868</v>
      </c>
      <c r="E32" s="129" t="s">
        <v>39</v>
      </c>
      <c r="F32" s="155"/>
      <c r="G32" s="156"/>
      <c r="H32" s="11" t="s">
        <v>735</v>
      </c>
      <c r="I32" s="14">
        <f t="shared" si="0"/>
        <v>8.75</v>
      </c>
      <c r="J32" s="14">
        <v>8.75</v>
      </c>
      <c r="K32" s="120">
        <f t="shared" si="1"/>
        <v>17.5</v>
      </c>
      <c r="L32" s="126"/>
    </row>
    <row r="33" spans="1:12" ht="24" customHeight="1">
      <c r="A33" s="125"/>
      <c r="B33" s="118">
        <f>'Tax Invoice'!D29</f>
        <v>1</v>
      </c>
      <c r="C33" s="10" t="s">
        <v>736</v>
      </c>
      <c r="D33" s="10" t="s">
        <v>736</v>
      </c>
      <c r="E33" s="129" t="s">
        <v>42</v>
      </c>
      <c r="F33" s="155" t="s">
        <v>279</v>
      </c>
      <c r="G33" s="156"/>
      <c r="H33" s="11" t="s">
        <v>737</v>
      </c>
      <c r="I33" s="14">
        <f t="shared" si="0"/>
        <v>25.89</v>
      </c>
      <c r="J33" s="14">
        <v>25.89</v>
      </c>
      <c r="K33" s="120">
        <f t="shared" si="1"/>
        <v>25.89</v>
      </c>
      <c r="L33" s="126"/>
    </row>
    <row r="34" spans="1:12" ht="24" customHeight="1">
      <c r="A34" s="125"/>
      <c r="B34" s="118">
        <f>'Tax Invoice'!D30</f>
        <v>1</v>
      </c>
      <c r="C34" s="10" t="s">
        <v>736</v>
      </c>
      <c r="D34" s="10" t="s">
        <v>736</v>
      </c>
      <c r="E34" s="129" t="s">
        <v>42</v>
      </c>
      <c r="F34" s="155" t="s">
        <v>278</v>
      </c>
      <c r="G34" s="156"/>
      <c r="H34" s="11" t="s">
        <v>737</v>
      </c>
      <c r="I34" s="14">
        <f t="shared" si="0"/>
        <v>25.89</v>
      </c>
      <c r="J34" s="14">
        <v>25.89</v>
      </c>
      <c r="K34" s="120">
        <f t="shared" si="1"/>
        <v>25.89</v>
      </c>
      <c r="L34" s="126"/>
    </row>
    <row r="35" spans="1:12" ht="24" customHeight="1">
      <c r="A35" s="125"/>
      <c r="B35" s="118">
        <f>'Tax Invoice'!D31</f>
        <v>4</v>
      </c>
      <c r="C35" s="10" t="s">
        <v>738</v>
      </c>
      <c r="D35" s="10" t="s">
        <v>738</v>
      </c>
      <c r="E35" s="129" t="s">
        <v>45</v>
      </c>
      <c r="F35" s="155" t="s">
        <v>279</v>
      </c>
      <c r="G35" s="156"/>
      <c r="H35" s="11" t="s">
        <v>739</v>
      </c>
      <c r="I35" s="14">
        <f t="shared" si="0"/>
        <v>25.89</v>
      </c>
      <c r="J35" s="14">
        <v>25.89</v>
      </c>
      <c r="K35" s="120">
        <f t="shared" si="1"/>
        <v>103.56</v>
      </c>
      <c r="L35" s="126"/>
    </row>
    <row r="36" spans="1:12" ht="24" customHeight="1">
      <c r="A36" s="125"/>
      <c r="B36" s="118">
        <f>'Tax Invoice'!D32</f>
        <v>3</v>
      </c>
      <c r="C36" s="10" t="s">
        <v>740</v>
      </c>
      <c r="D36" s="10" t="s">
        <v>740</v>
      </c>
      <c r="E36" s="129" t="s">
        <v>42</v>
      </c>
      <c r="F36" s="155" t="s">
        <v>279</v>
      </c>
      <c r="G36" s="156"/>
      <c r="H36" s="11" t="s">
        <v>741</v>
      </c>
      <c r="I36" s="14">
        <f t="shared" si="0"/>
        <v>25.89</v>
      </c>
      <c r="J36" s="14">
        <v>25.89</v>
      </c>
      <c r="K36" s="120">
        <f t="shared" si="1"/>
        <v>77.67</v>
      </c>
      <c r="L36" s="126"/>
    </row>
    <row r="37" spans="1:12" ht="24" customHeight="1">
      <c r="A37" s="125"/>
      <c r="B37" s="118">
        <f>'Tax Invoice'!D33</f>
        <v>2</v>
      </c>
      <c r="C37" s="10" t="s">
        <v>742</v>
      </c>
      <c r="D37" s="10" t="s">
        <v>742</v>
      </c>
      <c r="E37" s="129" t="s">
        <v>40</v>
      </c>
      <c r="F37" s="155" t="s">
        <v>743</v>
      </c>
      <c r="G37" s="156"/>
      <c r="H37" s="11" t="s">
        <v>744</v>
      </c>
      <c r="I37" s="14">
        <f t="shared" si="0"/>
        <v>12.95</v>
      </c>
      <c r="J37" s="14">
        <v>12.95</v>
      </c>
      <c r="K37" s="120">
        <f t="shared" si="1"/>
        <v>25.9</v>
      </c>
      <c r="L37" s="126"/>
    </row>
    <row r="38" spans="1:12" ht="24" customHeight="1">
      <c r="A38" s="125"/>
      <c r="B38" s="118">
        <f>'Tax Invoice'!D34</f>
        <v>2</v>
      </c>
      <c r="C38" s="10" t="s">
        <v>745</v>
      </c>
      <c r="D38" s="10" t="s">
        <v>745</v>
      </c>
      <c r="E38" s="129" t="s">
        <v>28</v>
      </c>
      <c r="F38" s="155"/>
      <c r="G38" s="156"/>
      <c r="H38" s="11" t="s">
        <v>746</v>
      </c>
      <c r="I38" s="14">
        <f t="shared" si="0"/>
        <v>6.65</v>
      </c>
      <c r="J38" s="14">
        <v>6.65</v>
      </c>
      <c r="K38" s="120">
        <f t="shared" si="1"/>
        <v>13.3</v>
      </c>
      <c r="L38" s="126"/>
    </row>
    <row r="39" spans="1:12" ht="24" customHeight="1">
      <c r="A39" s="125"/>
      <c r="B39" s="118">
        <f>'Tax Invoice'!D35</f>
        <v>2</v>
      </c>
      <c r="C39" s="10" t="s">
        <v>747</v>
      </c>
      <c r="D39" s="10" t="s">
        <v>747</v>
      </c>
      <c r="E39" s="129" t="s">
        <v>31</v>
      </c>
      <c r="F39" s="155"/>
      <c r="G39" s="156"/>
      <c r="H39" s="11" t="s">
        <v>748</v>
      </c>
      <c r="I39" s="14">
        <f t="shared" si="0"/>
        <v>4.9000000000000004</v>
      </c>
      <c r="J39" s="14">
        <v>4.9000000000000004</v>
      </c>
      <c r="K39" s="120">
        <f t="shared" si="1"/>
        <v>9.8000000000000007</v>
      </c>
      <c r="L39" s="126"/>
    </row>
    <row r="40" spans="1:12" ht="24" customHeight="1">
      <c r="A40" s="125"/>
      <c r="B40" s="118">
        <f>'Tax Invoice'!D36</f>
        <v>12</v>
      </c>
      <c r="C40" s="10" t="s">
        <v>749</v>
      </c>
      <c r="D40" s="10" t="s">
        <v>749</v>
      </c>
      <c r="E40" s="129" t="s">
        <v>31</v>
      </c>
      <c r="F40" s="155"/>
      <c r="G40" s="156"/>
      <c r="H40" s="11" t="s">
        <v>750</v>
      </c>
      <c r="I40" s="14">
        <f t="shared" si="0"/>
        <v>6.65</v>
      </c>
      <c r="J40" s="14">
        <v>6.65</v>
      </c>
      <c r="K40" s="120">
        <f t="shared" si="1"/>
        <v>79.800000000000011</v>
      </c>
      <c r="L40" s="126"/>
    </row>
    <row r="41" spans="1:12" ht="12.75" customHeight="1">
      <c r="A41" s="125"/>
      <c r="B41" s="118">
        <f>'Tax Invoice'!D37</f>
        <v>14</v>
      </c>
      <c r="C41" s="10" t="s">
        <v>751</v>
      </c>
      <c r="D41" s="10" t="s">
        <v>751</v>
      </c>
      <c r="E41" s="129" t="s">
        <v>31</v>
      </c>
      <c r="F41" s="155" t="s">
        <v>279</v>
      </c>
      <c r="G41" s="156"/>
      <c r="H41" s="11" t="s">
        <v>752</v>
      </c>
      <c r="I41" s="14">
        <f t="shared" si="0"/>
        <v>22.4</v>
      </c>
      <c r="J41" s="14">
        <v>22.4</v>
      </c>
      <c r="K41" s="120">
        <f t="shared" si="1"/>
        <v>313.59999999999997</v>
      </c>
      <c r="L41" s="126"/>
    </row>
    <row r="42" spans="1:12" ht="12.75" customHeight="1">
      <c r="A42" s="125"/>
      <c r="B42" s="118">
        <f>'Tax Invoice'!D38</f>
        <v>2</v>
      </c>
      <c r="C42" s="10" t="s">
        <v>751</v>
      </c>
      <c r="D42" s="10" t="s">
        <v>751</v>
      </c>
      <c r="E42" s="129" t="s">
        <v>32</v>
      </c>
      <c r="F42" s="155" t="s">
        <v>279</v>
      </c>
      <c r="G42" s="156"/>
      <c r="H42" s="11" t="s">
        <v>752</v>
      </c>
      <c r="I42" s="14">
        <f t="shared" si="0"/>
        <v>22.4</v>
      </c>
      <c r="J42" s="14">
        <v>22.4</v>
      </c>
      <c r="K42" s="120">
        <f t="shared" si="1"/>
        <v>44.8</v>
      </c>
      <c r="L42" s="126"/>
    </row>
    <row r="43" spans="1:12" ht="24" customHeight="1">
      <c r="A43" s="125"/>
      <c r="B43" s="118">
        <f>'Tax Invoice'!D39</f>
        <v>1</v>
      </c>
      <c r="C43" s="10" t="s">
        <v>753</v>
      </c>
      <c r="D43" s="10" t="s">
        <v>753</v>
      </c>
      <c r="E43" s="129" t="s">
        <v>42</v>
      </c>
      <c r="F43" s="155" t="s">
        <v>277</v>
      </c>
      <c r="G43" s="156"/>
      <c r="H43" s="11" t="s">
        <v>754</v>
      </c>
      <c r="I43" s="14">
        <f t="shared" si="0"/>
        <v>41.29</v>
      </c>
      <c r="J43" s="14">
        <v>41.29</v>
      </c>
      <c r="K43" s="120">
        <f t="shared" si="1"/>
        <v>41.29</v>
      </c>
      <c r="L43" s="126"/>
    </row>
    <row r="44" spans="1:12" ht="24" customHeight="1">
      <c r="A44" s="125"/>
      <c r="B44" s="118">
        <f>'Tax Invoice'!D40</f>
        <v>2</v>
      </c>
      <c r="C44" s="10" t="s">
        <v>755</v>
      </c>
      <c r="D44" s="10" t="s">
        <v>755</v>
      </c>
      <c r="E44" s="129" t="s">
        <v>756</v>
      </c>
      <c r="F44" s="155" t="s">
        <v>28</v>
      </c>
      <c r="G44" s="156"/>
      <c r="H44" s="11" t="s">
        <v>757</v>
      </c>
      <c r="I44" s="14">
        <f t="shared" si="0"/>
        <v>6.65</v>
      </c>
      <c r="J44" s="14">
        <v>6.65</v>
      </c>
      <c r="K44" s="120">
        <f t="shared" si="1"/>
        <v>13.3</v>
      </c>
      <c r="L44" s="126"/>
    </row>
    <row r="45" spans="1:12" ht="24" customHeight="1">
      <c r="A45" s="125"/>
      <c r="B45" s="118">
        <f>'Tax Invoice'!D41</f>
        <v>2</v>
      </c>
      <c r="C45" s="10" t="s">
        <v>758</v>
      </c>
      <c r="D45" s="10" t="s">
        <v>758</v>
      </c>
      <c r="E45" s="129" t="s">
        <v>30</v>
      </c>
      <c r="F45" s="155"/>
      <c r="G45" s="156"/>
      <c r="H45" s="11" t="s">
        <v>759</v>
      </c>
      <c r="I45" s="14">
        <f t="shared" si="0"/>
        <v>8.0500000000000007</v>
      </c>
      <c r="J45" s="14">
        <v>8.0500000000000007</v>
      </c>
      <c r="K45" s="120">
        <f t="shared" si="1"/>
        <v>16.100000000000001</v>
      </c>
      <c r="L45" s="126"/>
    </row>
    <row r="46" spans="1:12" ht="24" customHeight="1">
      <c r="A46" s="125"/>
      <c r="B46" s="118">
        <f>'Tax Invoice'!D42</f>
        <v>2</v>
      </c>
      <c r="C46" s="10" t="s">
        <v>760</v>
      </c>
      <c r="D46" s="10" t="s">
        <v>760</v>
      </c>
      <c r="E46" s="129" t="s">
        <v>28</v>
      </c>
      <c r="F46" s="155"/>
      <c r="G46" s="156"/>
      <c r="H46" s="11" t="s">
        <v>761</v>
      </c>
      <c r="I46" s="14">
        <f t="shared" si="0"/>
        <v>13.65</v>
      </c>
      <c r="J46" s="14">
        <v>13.65</v>
      </c>
      <c r="K46" s="120">
        <f t="shared" si="1"/>
        <v>27.3</v>
      </c>
      <c r="L46" s="126"/>
    </row>
    <row r="47" spans="1:12" ht="24" customHeight="1">
      <c r="A47" s="125"/>
      <c r="B47" s="118">
        <f>'Tax Invoice'!D43</f>
        <v>2</v>
      </c>
      <c r="C47" s="10" t="s">
        <v>762</v>
      </c>
      <c r="D47" s="10" t="s">
        <v>762</v>
      </c>
      <c r="E47" s="129" t="s">
        <v>28</v>
      </c>
      <c r="F47" s="155"/>
      <c r="G47" s="156"/>
      <c r="H47" s="11" t="s">
        <v>763</v>
      </c>
      <c r="I47" s="14">
        <f t="shared" si="0"/>
        <v>5.6</v>
      </c>
      <c r="J47" s="14">
        <v>5.6</v>
      </c>
      <c r="K47" s="120">
        <f t="shared" si="1"/>
        <v>11.2</v>
      </c>
      <c r="L47" s="126"/>
    </row>
    <row r="48" spans="1:12" ht="24" customHeight="1">
      <c r="A48" s="125"/>
      <c r="B48" s="118">
        <f>'Tax Invoice'!D44</f>
        <v>6</v>
      </c>
      <c r="C48" s="10" t="s">
        <v>764</v>
      </c>
      <c r="D48" s="10" t="s">
        <v>764</v>
      </c>
      <c r="E48" s="129" t="s">
        <v>30</v>
      </c>
      <c r="F48" s="155"/>
      <c r="G48" s="156"/>
      <c r="H48" s="11" t="s">
        <v>765</v>
      </c>
      <c r="I48" s="14">
        <f t="shared" si="0"/>
        <v>27.64</v>
      </c>
      <c r="J48" s="14">
        <v>27.64</v>
      </c>
      <c r="K48" s="120">
        <f t="shared" si="1"/>
        <v>165.84</v>
      </c>
      <c r="L48" s="126"/>
    </row>
    <row r="49" spans="1:12" ht="24" customHeight="1">
      <c r="A49" s="125"/>
      <c r="B49" s="118">
        <f>'Tax Invoice'!D45</f>
        <v>2</v>
      </c>
      <c r="C49" s="10" t="s">
        <v>766</v>
      </c>
      <c r="D49" s="10" t="s">
        <v>766</v>
      </c>
      <c r="E49" s="129" t="s">
        <v>28</v>
      </c>
      <c r="F49" s="155"/>
      <c r="G49" s="156"/>
      <c r="H49" s="11" t="s">
        <v>767</v>
      </c>
      <c r="I49" s="14">
        <f t="shared" si="0"/>
        <v>5.6</v>
      </c>
      <c r="J49" s="14">
        <v>5.6</v>
      </c>
      <c r="K49" s="120">
        <f t="shared" si="1"/>
        <v>11.2</v>
      </c>
      <c r="L49" s="126"/>
    </row>
    <row r="50" spans="1:12" ht="24" customHeight="1">
      <c r="A50" s="125"/>
      <c r="B50" s="118">
        <f>'Tax Invoice'!D46</f>
        <v>2</v>
      </c>
      <c r="C50" s="10" t="s">
        <v>768</v>
      </c>
      <c r="D50" s="10" t="s">
        <v>768</v>
      </c>
      <c r="E50" s="129" t="s">
        <v>28</v>
      </c>
      <c r="F50" s="155" t="s">
        <v>278</v>
      </c>
      <c r="G50" s="156"/>
      <c r="H50" s="11" t="s">
        <v>769</v>
      </c>
      <c r="I50" s="14">
        <f t="shared" si="0"/>
        <v>20.65</v>
      </c>
      <c r="J50" s="14">
        <v>20.65</v>
      </c>
      <c r="K50" s="120">
        <f t="shared" si="1"/>
        <v>41.3</v>
      </c>
      <c r="L50" s="126"/>
    </row>
    <row r="51" spans="1:12" ht="24" customHeight="1">
      <c r="A51" s="125"/>
      <c r="B51" s="118">
        <f>'Tax Invoice'!D47</f>
        <v>2</v>
      </c>
      <c r="C51" s="10" t="s">
        <v>768</v>
      </c>
      <c r="D51" s="10" t="s">
        <v>768</v>
      </c>
      <c r="E51" s="129" t="s">
        <v>31</v>
      </c>
      <c r="F51" s="155" t="s">
        <v>278</v>
      </c>
      <c r="G51" s="156"/>
      <c r="H51" s="11" t="s">
        <v>769</v>
      </c>
      <c r="I51" s="14">
        <f t="shared" si="0"/>
        <v>20.65</v>
      </c>
      <c r="J51" s="14">
        <v>20.65</v>
      </c>
      <c r="K51" s="120">
        <f t="shared" si="1"/>
        <v>41.3</v>
      </c>
      <c r="L51" s="126"/>
    </row>
    <row r="52" spans="1:12" ht="24" customHeight="1">
      <c r="A52" s="125"/>
      <c r="B52" s="118">
        <f>'Tax Invoice'!D48</f>
        <v>3</v>
      </c>
      <c r="C52" s="10" t="s">
        <v>770</v>
      </c>
      <c r="D52" s="10" t="s">
        <v>770</v>
      </c>
      <c r="E52" s="129" t="s">
        <v>31</v>
      </c>
      <c r="F52" s="155"/>
      <c r="G52" s="156"/>
      <c r="H52" s="11" t="s">
        <v>771</v>
      </c>
      <c r="I52" s="14">
        <f t="shared" si="0"/>
        <v>20.65</v>
      </c>
      <c r="J52" s="14">
        <v>20.65</v>
      </c>
      <c r="K52" s="120">
        <f t="shared" si="1"/>
        <v>61.949999999999996</v>
      </c>
      <c r="L52" s="126"/>
    </row>
    <row r="53" spans="1:12" ht="24" customHeight="1">
      <c r="A53" s="125"/>
      <c r="B53" s="118">
        <f>'Tax Invoice'!D49</f>
        <v>3</v>
      </c>
      <c r="C53" s="10" t="s">
        <v>772</v>
      </c>
      <c r="D53" s="10" t="s">
        <v>772</v>
      </c>
      <c r="E53" s="129" t="s">
        <v>112</v>
      </c>
      <c r="F53" s="155" t="s">
        <v>115</v>
      </c>
      <c r="G53" s="156"/>
      <c r="H53" s="11" t="s">
        <v>879</v>
      </c>
      <c r="I53" s="14">
        <f t="shared" si="0"/>
        <v>52.14</v>
      </c>
      <c r="J53" s="14">
        <v>52.14</v>
      </c>
      <c r="K53" s="120">
        <f t="shared" si="1"/>
        <v>156.42000000000002</v>
      </c>
      <c r="L53" s="126"/>
    </row>
    <row r="54" spans="1:12" ht="24" customHeight="1">
      <c r="A54" s="125"/>
      <c r="B54" s="118">
        <f>'Tax Invoice'!D50</f>
        <v>1</v>
      </c>
      <c r="C54" s="10" t="s">
        <v>772</v>
      </c>
      <c r="D54" s="10" t="s">
        <v>772</v>
      </c>
      <c r="E54" s="129" t="s">
        <v>274</v>
      </c>
      <c r="F54" s="155" t="s">
        <v>115</v>
      </c>
      <c r="G54" s="156"/>
      <c r="H54" s="11" t="s">
        <v>879</v>
      </c>
      <c r="I54" s="14">
        <f t="shared" ref="I54:I85" si="2">ROUNDUP(J54*$N$1,2)</f>
        <v>52.14</v>
      </c>
      <c r="J54" s="14">
        <v>52.14</v>
      </c>
      <c r="K54" s="120">
        <f t="shared" ref="K54:K85" si="3">I54*B54</f>
        <v>52.14</v>
      </c>
      <c r="L54" s="126"/>
    </row>
    <row r="55" spans="1:12" ht="12.75" customHeight="1">
      <c r="A55" s="125"/>
      <c r="B55" s="118">
        <f>'Tax Invoice'!D51</f>
        <v>20</v>
      </c>
      <c r="C55" s="10" t="s">
        <v>773</v>
      </c>
      <c r="D55" s="10" t="s">
        <v>773</v>
      </c>
      <c r="E55" s="129" t="s">
        <v>30</v>
      </c>
      <c r="F55" s="155"/>
      <c r="G55" s="156"/>
      <c r="H55" s="11" t="s">
        <v>774</v>
      </c>
      <c r="I55" s="14">
        <f t="shared" si="2"/>
        <v>10.85</v>
      </c>
      <c r="J55" s="14">
        <v>10.85</v>
      </c>
      <c r="K55" s="120">
        <f t="shared" si="3"/>
        <v>217</v>
      </c>
      <c r="L55" s="126"/>
    </row>
    <row r="56" spans="1:12" ht="24" customHeight="1">
      <c r="A56" s="125"/>
      <c r="B56" s="118">
        <f>'Tax Invoice'!D52</f>
        <v>4</v>
      </c>
      <c r="C56" s="10" t="s">
        <v>775</v>
      </c>
      <c r="D56" s="10" t="s">
        <v>775</v>
      </c>
      <c r="E56" s="129" t="s">
        <v>28</v>
      </c>
      <c r="F56" s="155"/>
      <c r="G56" s="156"/>
      <c r="H56" s="11" t="s">
        <v>776</v>
      </c>
      <c r="I56" s="14">
        <f t="shared" si="2"/>
        <v>13.65</v>
      </c>
      <c r="J56" s="14">
        <v>13.65</v>
      </c>
      <c r="K56" s="120">
        <f t="shared" si="3"/>
        <v>54.6</v>
      </c>
      <c r="L56" s="126"/>
    </row>
    <row r="57" spans="1:12" ht="24" customHeight="1">
      <c r="A57" s="125"/>
      <c r="B57" s="118">
        <f>'Tax Invoice'!D53</f>
        <v>2</v>
      </c>
      <c r="C57" s="10" t="s">
        <v>777</v>
      </c>
      <c r="D57" s="10" t="s">
        <v>777</v>
      </c>
      <c r="E57" s="129" t="s">
        <v>30</v>
      </c>
      <c r="F57" s="155" t="s">
        <v>279</v>
      </c>
      <c r="G57" s="156"/>
      <c r="H57" s="11" t="s">
        <v>778</v>
      </c>
      <c r="I57" s="14">
        <f t="shared" si="2"/>
        <v>20.65</v>
      </c>
      <c r="J57" s="14">
        <v>20.65</v>
      </c>
      <c r="K57" s="120">
        <f t="shared" si="3"/>
        <v>41.3</v>
      </c>
      <c r="L57" s="126"/>
    </row>
    <row r="58" spans="1:12" ht="24" customHeight="1">
      <c r="A58" s="125"/>
      <c r="B58" s="118">
        <f>'Tax Invoice'!D54</f>
        <v>16</v>
      </c>
      <c r="C58" s="10" t="s">
        <v>779</v>
      </c>
      <c r="D58" s="10" t="s">
        <v>779</v>
      </c>
      <c r="E58" s="129" t="s">
        <v>30</v>
      </c>
      <c r="F58" s="155" t="s">
        <v>279</v>
      </c>
      <c r="G58" s="156"/>
      <c r="H58" s="11" t="s">
        <v>780</v>
      </c>
      <c r="I58" s="14">
        <f t="shared" si="2"/>
        <v>23.1</v>
      </c>
      <c r="J58" s="14">
        <v>23.1</v>
      </c>
      <c r="K58" s="120">
        <f t="shared" si="3"/>
        <v>369.6</v>
      </c>
      <c r="L58" s="126"/>
    </row>
    <row r="59" spans="1:12" ht="24" customHeight="1">
      <c r="A59" s="125"/>
      <c r="B59" s="118">
        <f>'Tax Invoice'!D55</f>
        <v>3</v>
      </c>
      <c r="C59" s="10" t="s">
        <v>781</v>
      </c>
      <c r="D59" s="10" t="s">
        <v>781</v>
      </c>
      <c r="E59" s="129" t="s">
        <v>31</v>
      </c>
      <c r="F59" s="155" t="s">
        <v>279</v>
      </c>
      <c r="G59" s="156"/>
      <c r="H59" s="11" t="s">
        <v>782</v>
      </c>
      <c r="I59" s="14">
        <f t="shared" si="2"/>
        <v>22.4</v>
      </c>
      <c r="J59" s="14">
        <v>22.4</v>
      </c>
      <c r="K59" s="120">
        <f t="shared" si="3"/>
        <v>67.199999999999989</v>
      </c>
      <c r="L59" s="126"/>
    </row>
    <row r="60" spans="1:12" ht="24" customHeight="1">
      <c r="A60" s="125"/>
      <c r="B60" s="118">
        <f>'Tax Invoice'!D56</f>
        <v>2</v>
      </c>
      <c r="C60" s="10" t="s">
        <v>783</v>
      </c>
      <c r="D60" s="10" t="s">
        <v>869</v>
      </c>
      <c r="E60" s="129" t="s">
        <v>784</v>
      </c>
      <c r="F60" s="155"/>
      <c r="G60" s="156"/>
      <c r="H60" s="11" t="s">
        <v>880</v>
      </c>
      <c r="I60" s="14">
        <f t="shared" si="2"/>
        <v>21.35</v>
      </c>
      <c r="J60" s="14">
        <v>21.35</v>
      </c>
      <c r="K60" s="120">
        <f t="shared" si="3"/>
        <v>42.7</v>
      </c>
      <c r="L60" s="126"/>
    </row>
    <row r="61" spans="1:12" ht="24" customHeight="1">
      <c r="A61" s="125"/>
      <c r="B61" s="118">
        <f>'Tax Invoice'!D57</f>
        <v>5</v>
      </c>
      <c r="C61" s="10" t="s">
        <v>785</v>
      </c>
      <c r="D61" s="10" t="s">
        <v>785</v>
      </c>
      <c r="E61" s="129" t="s">
        <v>30</v>
      </c>
      <c r="F61" s="155"/>
      <c r="G61" s="156"/>
      <c r="H61" s="11" t="s">
        <v>881</v>
      </c>
      <c r="I61" s="14">
        <f t="shared" si="2"/>
        <v>4.9000000000000004</v>
      </c>
      <c r="J61" s="14">
        <v>4.9000000000000004</v>
      </c>
      <c r="K61" s="120">
        <f t="shared" si="3"/>
        <v>24.5</v>
      </c>
      <c r="L61" s="126"/>
    </row>
    <row r="62" spans="1:12" ht="24" customHeight="1">
      <c r="A62" s="125"/>
      <c r="B62" s="118">
        <f>'Tax Invoice'!D58</f>
        <v>22</v>
      </c>
      <c r="C62" s="10" t="s">
        <v>786</v>
      </c>
      <c r="D62" s="10" t="s">
        <v>786</v>
      </c>
      <c r="E62" s="129" t="s">
        <v>787</v>
      </c>
      <c r="F62" s="155" t="s">
        <v>216</v>
      </c>
      <c r="G62" s="156"/>
      <c r="H62" s="11" t="s">
        <v>788</v>
      </c>
      <c r="I62" s="14">
        <f t="shared" si="2"/>
        <v>19.600000000000001</v>
      </c>
      <c r="J62" s="14">
        <v>19.600000000000001</v>
      </c>
      <c r="K62" s="120">
        <f t="shared" si="3"/>
        <v>431.20000000000005</v>
      </c>
      <c r="L62" s="126"/>
    </row>
    <row r="63" spans="1:12" ht="12.75" customHeight="1">
      <c r="A63" s="125"/>
      <c r="B63" s="118">
        <f>'Tax Invoice'!D59</f>
        <v>5</v>
      </c>
      <c r="C63" s="10" t="s">
        <v>789</v>
      </c>
      <c r="D63" s="10" t="s">
        <v>789</v>
      </c>
      <c r="E63" s="129" t="s">
        <v>31</v>
      </c>
      <c r="F63" s="155" t="s">
        <v>115</v>
      </c>
      <c r="G63" s="156"/>
      <c r="H63" s="11" t="s">
        <v>790</v>
      </c>
      <c r="I63" s="14">
        <f t="shared" si="2"/>
        <v>8.4</v>
      </c>
      <c r="J63" s="14">
        <v>8.4</v>
      </c>
      <c r="K63" s="120">
        <f t="shared" si="3"/>
        <v>42</v>
      </c>
      <c r="L63" s="126"/>
    </row>
    <row r="64" spans="1:12" ht="12.75" customHeight="1">
      <c r="A64" s="125"/>
      <c r="B64" s="118">
        <f>'Tax Invoice'!D60</f>
        <v>18</v>
      </c>
      <c r="C64" s="10" t="s">
        <v>791</v>
      </c>
      <c r="D64" s="10" t="s">
        <v>791</v>
      </c>
      <c r="E64" s="129" t="s">
        <v>31</v>
      </c>
      <c r="F64" s="155" t="s">
        <v>115</v>
      </c>
      <c r="G64" s="156"/>
      <c r="H64" s="11" t="s">
        <v>792</v>
      </c>
      <c r="I64" s="14">
        <f t="shared" si="2"/>
        <v>9.1</v>
      </c>
      <c r="J64" s="14">
        <v>9.1</v>
      </c>
      <c r="K64" s="120">
        <f t="shared" si="3"/>
        <v>163.79999999999998</v>
      </c>
      <c r="L64" s="126"/>
    </row>
    <row r="65" spans="1:12" ht="12.75" customHeight="1">
      <c r="A65" s="125"/>
      <c r="B65" s="118">
        <f>'Tax Invoice'!D61</f>
        <v>40</v>
      </c>
      <c r="C65" s="10" t="s">
        <v>791</v>
      </c>
      <c r="D65" s="10" t="s">
        <v>791</v>
      </c>
      <c r="E65" s="129" t="s">
        <v>32</v>
      </c>
      <c r="F65" s="155" t="s">
        <v>115</v>
      </c>
      <c r="G65" s="156"/>
      <c r="H65" s="11" t="s">
        <v>792</v>
      </c>
      <c r="I65" s="14">
        <f t="shared" si="2"/>
        <v>9.1</v>
      </c>
      <c r="J65" s="14">
        <v>9.1</v>
      </c>
      <c r="K65" s="120">
        <f t="shared" si="3"/>
        <v>364</v>
      </c>
      <c r="L65" s="126"/>
    </row>
    <row r="66" spans="1:12" ht="12.75" customHeight="1">
      <c r="A66" s="125"/>
      <c r="B66" s="118">
        <f>'Tax Invoice'!D62</f>
        <v>2</v>
      </c>
      <c r="C66" s="10" t="s">
        <v>793</v>
      </c>
      <c r="D66" s="10" t="s">
        <v>793</v>
      </c>
      <c r="E66" s="129" t="s">
        <v>31</v>
      </c>
      <c r="F66" s="155" t="s">
        <v>279</v>
      </c>
      <c r="G66" s="156"/>
      <c r="H66" s="11" t="s">
        <v>794</v>
      </c>
      <c r="I66" s="14">
        <f t="shared" si="2"/>
        <v>8.4</v>
      </c>
      <c r="J66" s="14">
        <v>8.4</v>
      </c>
      <c r="K66" s="120">
        <f t="shared" si="3"/>
        <v>16.8</v>
      </c>
      <c r="L66" s="126"/>
    </row>
    <row r="67" spans="1:12" ht="12.75" customHeight="1">
      <c r="A67" s="125"/>
      <c r="B67" s="118">
        <f>'Tax Invoice'!D63</f>
        <v>2</v>
      </c>
      <c r="C67" s="10" t="s">
        <v>795</v>
      </c>
      <c r="D67" s="10" t="s">
        <v>870</v>
      </c>
      <c r="E67" s="129" t="s">
        <v>796</v>
      </c>
      <c r="F67" s="155" t="s">
        <v>279</v>
      </c>
      <c r="G67" s="156"/>
      <c r="H67" s="11" t="s">
        <v>797</v>
      </c>
      <c r="I67" s="14">
        <f t="shared" si="2"/>
        <v>21.7</v>
      </c>
      <c r="J67" s="14">
        <v>21.7</v>
      </c>
      <c r="K67" s="120">
        <f t="shared" si="3"/>
        <v>43.4</v>
      </c>
      <c r="L67" s="126"/>
    </row>
    <row r="68" spans="1:12" ht="12.75" customHeight="1">
      <c r="A68" s="125"/>
      <c r="B68" s="118">
        <f>'Tax Invoice'!D64</f>
        <v>2</v>
      </c>
      <c r="C68" s="10" t="s">
        <v>795</v>
      </c>
      <c r="D68" s="10" t="s">
        <v>871</v>
      </c>
      <c r="E68" s="129" t="s">
        <v>798</v>
      </c>
      <c r="F68" s="155" t="s">
        <v>279</v>
      </c>
      <c r="G68" s="156"/>
      <c r="H68" s="11" t="s">
        <v>797</v>
      </c>
      <c r="I68" s="14">
        <f t="shared" si="2"/>
        <v>24.49</v>
      </c>
      <c r="J68" s="14">
        <v>24.49</v>
      </c>
      <c r="K68" s="120">
        <f t="shared" si="3"/>
        <v>48.98</v>
      </c>
      <c r="L68" s="126"/>
    </row>
    <row r="69" spans="1:12" ht="12.75" customHeight="1">
      <c r="A69" s="125"/>
      <c r="B69" s="118">
        <f>'Tax Invoice'!D65</f>
        <v>30</v>
      </c>
      <c r="C69" s="10" t="s">
        <v>795</v>
      </c>
      <c r="D69" s="10" t="s">
        <v>872</v>
      </c>
      <c r="E69" s="129" t="s">
        <v>799</v>
      </c>
      <c r="F69" s="155" t="s">
        <v>279</v>
      </c>
      <c r="G69" s="156"/>
      <c r="H69" s="11" t="s">
        <v>797</v>
      </c>
      <c r="I69" s="14">
        <f t="shared" si="2"/>
        <v>26.94</v>
      </c>
      <c r="J69" s="14">
        <v>26.94</v>
      </c>
      <c r="K69" s="120">
        <f t="shared" si="3"/>
        <v>808.2</v>
      </c>
      <c r="L69" s="126"/>
    </row>
    <row r="70" spans="1:12" ht="12.75" customHeight="1">
      <c r="A70" s="125"/>
      <c r="B70" s="118">
        <f>'Tax Invoice'!D66</f>
        <v>2</v>
      </c>
      <c r="C70" s="10" t="s">
        <v>800</v>
      </c>
      <c r="D70" s="10" t="s">
        <v>873</v>
      </c>
      <c r="E70" s="129" t="s">
        <v>304</v>
      </c>
      <c r="F70" s="155" t="s">
        <v>279</v>
      </c>
      <c r="G70" s="156"/>
      <c r="H70" s="11" t="s">
        <v>801</v>
      </c>
      <c r="I70" s="14">
        <f t="shared" si="2"/>
        <v>22.4</v>
      </c>
      <c r="J70" s="14">
        <v>22.4</v>
      </c>
      <c r="K70" s="120">
        <f t="shared" si="3"/>
        <v>44.8</v>
      </c>
      <c r="L70" s="126"/>
    </row>
    <row r="71" spans="1:12" ht="12.75" customHeight="1">
      <c r="A71" s="125"/>
      <c r="B71" s="118">
        <f>'Tax Invoice'!D67</f>
        <v>2</v>
      </c>
      <c r="C71" s="10" t="s">
        <v>800</v>
      </c>
      <c r="D71" s="10" t="s">
        <v>874</v>
      </c>
      <c r="E71" s="129" t="s">
        <v>300</v>
      </c>
      <c r="F71" s="155" t="s">
        <v>279</v>
      </c>
      <c r="G71" s="156"/>
      <c r="H71" s="11" t="s">
        <v>801</v>
      </c>
      <c r="I71" s="14">
        <f t="shared" si="2"/>
        <v>24.14</v>
      </c>
      <c r="J71" s="14">
        <v>24.14</v>
      </c>
      <c r="K71" s="120">
        <f t="shared" si="3"/>
        <v>48.28</v>
      </c>
      <c r="L71" s="126"/>
    </row>
    <row r="72" spans="1:12" ht="12.75" customHeight="1">
      <c r="A72" s="125"/>
      <c r="B72" s="118">
        <f>'Tax Invoice'!D68</f>
        <v>2</v>
      </c>
      <c r="C72" s="10" t="s">
        <v>802</v>
      </c>
      <c r="D72" s="10" t="s">
        <v>802</v>
      </c>
      <c r="E72" s="129" t="s">
        <v>300</v>
      </c>
      <c r="F72" s="155" t="s">
        <v>589</v>
      </c>
      <c r="G72" s="156"/>
      <c r="H72" s="11" t="s">
        <v>803</v>
      </c>
      <c r="I72" s="14">
        <f t="shared" si="2"/>
        <v>11.9</v>
      </c>
      <c r="J72" s="14">
        <v>11.9</v>
      </c>
      <c r="K72" s="120">
        <f t="shared" si="3"/>
        <v>23.8</v>
      </c>
      <c r="L72" s="126"/>
    </row>
    <row r="73" spans="1:12" ht="12.75" customHeight="1">
      <c r="A73" s="125"/>
      <c r="B73" s="118">
        <f>'Tax Invoice'!D69</f>
        <v>2</v>
      </c>
      <c r="C73" s="10" t="s">
        <v>804</v>
      </c>
      <c r="D73" s="10" t="s">
        <v>804</v>
      </c>
      <c r="E73" s="129" t="s">
        <v>30</v>
      </c>
      <c r="F73" s="155"/>
      <c r="G73" s="156"/>
      <c r="H73" s="11" t="s">
        <v>805</v>
      </c>
      <c r="I73" s="14">
        <f t="shared" si="2"/>
        <v>8.4</v>
      </c>
      <c r="J73" s="14">
        <v>8.4</v>
      </c>
      <c r="K73" s="120">
        <f t="shared" si="3"/>
        <v>16.8</v>
      </c>
      <c r="L73" s="126"/>
    </row>
    <row r="74" spans="1:12" ht="24" customHeight="1">
      <c r="A74" s="125"/>
      <c r="B74" s="118">
        <f>'Tax Invoice'!D70</f>
        <v>2</v>
      </c>
      <c r="C74" s="10" t="s">
        <v>806</v>
      </c>
      <c r="D74" s="10" t="s">
        <v>806</v>
      </c>
      <c r="E74" s="129" t="s">
        <v>30</v>
      </c>
      <c r="F74" s="155" t="s">
        <v>216</v>
      </c>
      <c r="G74" s="156"/>
      <c r="H74" s="11" t="s">
        <v>807</v>
      </c>
      <c r="I74" s="14">
        <f t="shared" si="2"/>
        <v>12.25</v>
      </c>
      <c r="J74" s="14">
        <v>12.25</v>
      </c>
      <c r="K74" s="120">
        <f t="shared" si="3"/>
        <v>24.5</v>
      </c>
      <c r="L74" s="126"/>
    </row>
    <row r="75" spans="1:12" ht="12.75" customHeight="1">
      <c r="A75" s="125"/>
      <c r="B75" s="118">
        <f>'Tax Invoice'!D71</f>
        <v>2</v>
      </c>
      <c r="C75" s="10" t="s">
        <v>808</v>
      </c>
      <c r="D75" s="10" t="s">
        <v>808</v>
      </c>
      <c r="E75" s="129" t="s">
        <v>28</v>
      </c>
      <c r="F75" s="155"/>
      <c r="G75" s="156"/>
      <c r="H75" s="11" t="s">
        <v>809</v>
      </c>
      <c r="I75" s="14">
        <f t="shared" si="2"/>
        <v>10.15</v>
      </c>
      <c r="J75" s="14">
        <v>10.15</v>
      </c>
      <c r="K75" s="120">
        <f t="shared" si="3"/>
        <v>20.3</v>
      </c>
      <c r="L75" s="126"/>
    </row>
    <row r="76" spans="1:12" ht="12.75" customHeight="1">
      <c r="A76" s="125"/>
      <c r="B76" s="118">
        <f>'Tax Invoice'!D72</f>
        <v>2</v>
      </c>
      <c r="C76" s="10" t="s">
        <v>808</v>
      </c>
      <c r="D76" s="10" t="s">
        <v>808</v>
      </c>
      <c r="E76" s="129" t="s">
        <v>30</v>
      </c>
      <c r="F76" s="155"/>
      <c r="G76" s="156"/>
      <c r="H76" s="11" t="s">
        <v>809</v>
      </c>
      <c r="I76" s="14">
        <f t="shared" si="2"/>
        <v>10.15</v>
      </c>
      <c r="J76" s="14">
        <v>10.15</v>
      </c>
      <c r="K76" s="120">
        <f t="shared" si="3"/>
        <v>20.3</v>
      </c>
      <c r="L76" s="126"/>
    </row>
    <row r="77" spans="1:12" ht="12.75" customHeight="1">
      <c r="A77" s="125"/>
      <c r="B77" s="118">
        <f>'Tax Invoice'!D73</f>
        <v>2</v>
      </c>
      <c r="C77" s="10" t="s">
        <v>808</v>
      </c>
      <c r="D77" s="10" t="s">
        <v>808</v>
      </c>
      <c r="E77" s="129" t="s">
        <v>31</v>
      </c>
      <c r="F77" s="155"/>
      <c r="G77" s="156"/>
      <c r="H77" s="11" t="s">
        <v>809</v>
      </c>
      <c r="I77" s="14">
        <f t="shared" si="2"/>
        <v>10.15</v>
      </c>
      <c r="J77" s="14">
        <v>10.15</v>
      </c>
      <c r="K77" s="120">
        <f t="shared" si="3"/>
        <v>20.3</v>
      </c>
      <c r="L77" s="126"/>
    </row>
    <row r="78" spans="1:12" ht="12.75" customHeight="1">
      <c r="A78" s="125"/>
      <c r="B78" s="118">
        <f>'Tax Invoice'!D74</f>
        <v>2</v>
      </c>
      <c r="C78" s="10" t="s">
        <v>810</v>
      </c>
      <c r="D78" s="10" t="s">
        <v>810</v>
      </c>
      <c r="E78" s="129" t="s">
        <v>30</v>
      </c>
      <c r="F78" s="155"/>
      <c r="G78" s="156"/>
      <c r="H78" s="11" t="s">
        <v>811</v>
      </c>
      <c r="I78" s="14">
        <f t="shared" si="2"/>
        <v>10.15</v>
      </c>
      <c r="J78" s="14">
        <v>10.15</v>
      </c>
      <c r="K78" s="120">
        <f t="shared" si="3"/>
        <v>20.3</v>
      </c>
      <c r="L78" s="126"/>
    </row>
    <row r="79" spans="1:12" ht="24" customHeight="1">
      <c r="A79" s="125"/>
      <c r="B79" s="118">
        <f>'Tax Invoice'!D75</f>
        <v>2</v>
      </c>
      <c r="C79" s="10" t="s">
        <v>812</v>
      </c>
      <c r="D79" s="10" t="s">
        <v>812</v>
      </c>
      <c r="E79" s="129" t="s">
        <v>28</v>
      </c>
      <c r="F79" s="155" t="s">
        <v>216</v>
      </c>
      <c r="G79" s="156"/>
      <c r="H79" s="11" t="s">
        <v>813</v>
      </c>
      <c r="I79" s="14">
        <f t="shared" si="2"/>
        <v>11.9</v>
      </c>
      <c r="J79" s="14">
        <v>11.9</v>
      </c>
      <c r="K79" s="120">
        <f t="shared" si="3"/>
        <v>23.8</v>
      </c>
      <c r="L79" s="126"/>
    </row>
    <row r="80" spans="1:12" ht="24" customHeight="1">
      <c r="A80" s="125"/>
      <c r="B80" s="118">
        <f>'Tax Invoice'!D76</f>
        <v>2</v>
      </c>
      <c r="C80" s="10" t="s">
        <v>812</v>
      </c>
      <c r="D80" s="10" t="s">
        <v>812</v>
      </c>
      <c r="E80" s="129" t="s">
        <v>28</v>
      </c>
      <c r="F80" s="155" t="s">
        <v>273</v>
      </c>
      <c r="G80" s="156"/>
      <c r="H80" s="11" t="s">
        <v>813</v>
      </c>
      <c r="I80" s="14">
        <f t="shared" si="2"/>
        <v>11.9</v>
      </c>
      <c r="J80" s="14">
        <v>11.9</v>
      </c>
      <c r="K80" s="120">
        <f t="shared" si="3"/>
        <v>23.8</v>
      </c>
      <c r="L80" s="126"/>
    </row>
    <row r="81" spans="1:12" ht="24" customHeight="1">
      <c r="A81" s="125"/>
      <c r="B81" s="118">
        <f>'Tax Invoice'!D77</f>
        <v>3</v>
      </c>
      <c r="C81" s="10" t="s">
        <v>812</v>
      </c>
      <c r="D81" s="10" t="s">
        <v>812</v>
      </c>
      <c r="E81" s="129" t="s">
        <v>30</v>
      </c>
      <c r="F81" s="155" t="s">
        <v>276</v>
      </c>
      <c r="G81" s="156"/>
      <c r="H81" s="11" t="s">
        <v>813</v>
      </c>
      <c r="I81" s="14">
        <f t="shared" si="2"/>
        <v>11.9</v>
      </c>
      <c r="J81" s="14">
        <v>11.9</v>
      </c>
      <c r="K81" s="120">
        <f t="shared" si="3"/>
        <v>35.700000000000003</v>
      </c>
      <c r="L81" s="126"/>
    </row>
    <row r="82" spans="1:12" ht="36" customHeight="1">
      <c r="A82" s="125"/>
      <c r="B82" s="118">
        <f>'Tax Invoice'!D78</f>
        <v>4</v>
      </c>
      <c r="C82" s="10" t="s">
        <v>814</v>
      </c>
      <c r="D82" s="10" t="s">
        <v>875</v>
      </c>
      <c r="E82" s="129" t="s">
        <v>236</v>
      </c>
      <c r="F82" s="155" t="s">
        <v>112</v>
      </c>
      <c r="G82" s="156"/>
      <c r="H82" s="11" t="s">
        <v>815</v>
      </c>
      <c r="I82" s="14">
        <f t="shared" si="2"/>
        <v>29.39</v>
      </c>
      <c r="J82" s="14">
        <v>29.39</v>
      </c>
      <c r="K82" s="120">
        <f t="shared" si="3"/>
        <v>117.56</v>
      </c>
      <c r="L82" s="126"/>
    </row>
    <row r="83" spans="1:12" ht="36" customHeight="1">
      <c r="A83" s="125"/>
      <c r="B83" s="118">
        <f>'Tax Invoice'!D79</f>
        <v>2</v>
      </c>
      <c r="C83" s="10" t="s">
        <v>814</v>
      </c>
      <c r="D83" s="10" t="s">
        <v>875</v>
      </c>
      <c r="E83" s="129" t="s">
        <v>236</v>
      </c>
      <c r="F83" s="155" t="s">
        <v>317</v>
      </c>
      <c r="G83" s="156"/>
      <c r="H83" s="11" t="s">
        <v>815</v>
      </c>
      <c r="I83" s="14">
        <f t="shared" si="2"/>
        <v>29.39</v>
      </c>
      <c r="J83" s="14">
        <v>29.39</v>
      </c>
      <c r="K83" s="120">
        <f t="shared" si="3"/>
        <v>58.78</v>
      </c>
      <c r="L83" s="126"/>
    </row>
    <row r="84" spans="1:12" ht="24" customHeight="1">
      <c r="A84" s="125"/>
      <c r="B84" s="118">
        <f>'Tax Invoice'!D80</f>
        <v>1</v>
      </c>
      <c r="C84" s="10" t="s">
        <v>816</v>
      </c>
      <c r="D84" s="10" t="s">
        <v>816</v>
      </c>
      <c r="E84" s="129" t="s">
        <v>30</v>
      </c>
      <c r="F84" s="155" t="s">
        <v>279</v>
      </c>
      <c r="G84" s="156"/>
      <c r="H84" s="11" t="s">
        <v>817</v>
      </c>
      <c r="I84" s="14">
        <f t="shared" si="2"/>
        <v>20.65</v>
      </c>
      <c r="J84" s="14">
        <v>20.65</v>
      </c>
      <c r="K84" s="120">
        <f t="shared" si="3"/>
        <v>20.65</v>
      </c>
      <c r="L84" s="126"/>
    </row>
    <row r="85" spans="1:12" ht="24" customHeight="1">
      <c r="A85" s="125"/>
      <c r="B85" s="118">
        <f>'Tax Invoice'!D81</f>
        <v>2</v>
      </c>
      <c r="C85" s="10" t="s">
        <v>818</v>
      </c>
      <c r="D85" s="10" t="s">
        <v>818</v>
      </c>
      <c r="E85" s="129" t="s">
        <v>819</v>
      </c>
      <c r="F85" s="155"/>
      <c r="G85" s="156"/>
      <c r="H85" s="11" t="s">
        <v>820</v>
      </c>
      <c r="I85" s="14">
        <f t="shared" si="2"/>
        <v>4.9000000000000004</v>
      </c>
      <c r="J85" s="14">
        <v>4.9000000000000004</v>
      </c>
      <c r="K85" s="120">
        <f t="shared" si="3"/>
        <v>9.8000000000000007</v>
      </c>
      <c r="L85" s="126"/>
    </row>
    <row r="86" spans="1:12" ht="24" customHeight="1">
      <c r="A86" s="125"/>
      <c r="B86" s="118">
        <f>'Tax Invoice'!D82</f>
        <v>1</v>
      </c>
      <c r="C86" s="10" t="s">
        <v>821</v>
      </c>
      <c r="D86" s="10" t="s">
        <v>821</v>
      </c>
      <c r="E86" s="129"/>
      <c r="F86" s="155"/>
      <c r="G86" s="156"/>
      <c r="H86" s="11" t="s">
        <v>822</v>
      </c>
      <c r="I86" s="14">
        <f t="shared" ref="I86:I116" si="4">ROUNDUP(J86*$N$1,2)</f>
        <v>4.9000000000000004</v>
      </c>
      <c r="J86" s="14">
        <v>4.9000000000000004</v>
      </c>
      <c r="K86" s="120">
        <f t="shared" ref="K86:K116" si="5">I86*B86</f>
        <v>4.9000000000000004</v>
      </c>
      <c r="L86" s="126"/>
    </row>
    <row r="87" spans="1:12" ht="24" customHeight="1">
      <c r="A87" s="125"/>
      <c r="B87" s="118">
        <f>'Tax Invoice'!D83</f>
        <v>2</v>
      </c>
      <c r="C87" s="10" t="s">
        <v>119</v>
      </c>
      <c r="D87" s="10" t="s">
        <v>119</v>
      </c>
      <c r="E87" s="129" t="s">
        <v>271</v>
      </c>
      <c r="F87" s="155"/>
      <c r="G87" s="156"/>
      <c r="H87" s="11" t="s">
        <v>823</v>
      </c>
      <c r="I87" s="14">
        <f t="shared" si="4"/>
        <v>17.149999999999999</v>
      </c>
      <c r="J87" s="14">
        <v>17.149999999999999</v>
      </c>
      <c r="K87" s="120">
        <f t="shared" si="5"/>
        <v>34.299999999999997</v>
      </c>
      <c r="L87" s="126"/>
    </row>
    <row r="88" spans="1:12" ht="24" customHeight="1">
      <c r="A88" s="125"/>
      <c r="B88" s="118">
        <f>'Tax Invoice'!D84</f>
        <v>2</v>
      </c>
      <c r="C88" s="10" t="s">
        <v>631</v>
      </c>
      <c r="D88" s="10" t="s">
        <v>631</v>
      </c>
      <c r="E88" s="129" t="s">
        <v>277</v>
      </c>
      <c r="F88" s="155"/>
      <c r="G88" s="156"/>
      <c r="H88" s="11" t="s">
        <v>824</v>
      </c>
      <c r="I88" s="14">
        <f t="shared" si="4"/>
        <v>13.65</v>
      </c>
      <c r="J88" s="14">
        <v>13.65</v>
      </c>
      <c r="K88" s="120">
        <f t="shared" si="5"/>
        <v>27.3</v>
      </c>
      <c r="L88" s="126"/>
    </row>
    <row r="89" spans="1:12" ht="24" customHeight="1">
      <c r="A89" s="125"/>
      <c r="B89" s="118">
        <f>'Tax Invoice'!D85</f>
        <v>4</v>
      </c>
      <c r="C89" s="10" t="s">
        <v>70</v>
      </c>
      <c r="D89" s="10" t="s">
        <v>70</v>
      </c>
      <c r="E89" s="129" t="s">
        <v>32</v>
      </c>
      <c r="F89" s="155"/>
      <c r="G89" s="156"/>
      <c r="H89" s="11" t="s">
        <v>825</v>
      </c>
      <c r="I89" s="14">
        <f t="shared" si="4"/>
        <v>55.64</v>
      </c>
      <c r="J89" s="14">
        <v>55.64</v>
      </c>
      <c r="K89" s="120">
        <f t="shared" si="5"/>
        <v>222.56</v>
      </c>
      <c r="L89" s="126"/>
    </row>
    <row r="90" spans="1:12" ht="12.75" customHeight="1">
      <c r="A90" s="125"/>
      <c r="B90" s="118">
        <f>'Tax Invoice'!D86</f>
        <v>2</v>
      </c>
      <c r="C90" s="10" t="s">
        <v>73</v>
      </c>
      <c r="D90" s="10" t="s">
        <v>73</v>
      </c>
      <c r="E90" s="129" t="s">
        <v>31</v>
      </c>
      <c r="F90" s="155" t="s">
        <v>278</v>
      </c>
      <c r="G90" s="156"/>
      <c r="H90" s="11" t="s">
        <v>826</v>
      </c>
      <c r="I90" s="14">
        <f t="shared" si="4"/>
        <v>67.89</v>
      </c>
      <c r="J90" s="14">
        <v>67.89</v>
      </c>
      <c r="K90" s="120">
        <f t="shared" si="5"/>
        <v>135.78</v>
      </c>
      <c r="L90" s="126"/>
    </row>
    <row r="91" spans="1:12" ht="36" customHeight="1">
      <c r="A91" s="125"/>
      <c r="B91" s="118">
        <f>'Tax Invoice'!D87</f>
        <v>2</v>
      </c>
      <c r="C91" s="10" t="s">
        <v>827</v>
      </c>
      <c r="D91" s="10" t="s">
        <v>876</v>
      </c>
      <c r="E91" s="129" t="s">
        <v>828</v>
      </c>
      <c r="F91" s="155" t="s">
        <v>279</v>
      </c>
      <c r="G91" s="156"/>
      <c r="H91" s="11" t="s">
        <v>829</v>
      </c>
      <c r="I91" s="14">
        <f t="shared" si="4"/>
        <v>24.14</v>
      </c>
      <c r="J91" s="14">
        <v>24.14</v>
      </c>
      <c r="K91" s="120">
        <f t="shared" si="5"/>
        <v>48.28</v>
      </c>
      <c r="L91" s="126"/>
    </row>
    <row r="92" spans="1:12" ht="12.75" customHeight="1">
      <c r="A92" s="125"/>
      <c r="B92" s="118">
        <f>'Tax Invoice'!D88</f>
        <v>8</v>
      </c>
      <c r="C92" s="10" t="s">
        <v>830</v>
      </c>
      <c r="D92" s="10" t="s">
        <v>877</v>
      </c>
      <c r="E92" s="129" t="s">
        <v>831</v>
      </c>
      <c r="F92" s="155" t="s">
        <v>644</v>
      </c>
      <c r="G92" s="156"/>
      <c r="H92" s="11" t="s">
        <v>832</v>
      </c>
      <c r="I92" s="14">
        <f t="shared" si="4"/>
        <v>18.55</v>
      </c>
      <c r="J92" s="14">
        <v>18.55</v>
      </c>
      <c r="K92" s="120">
        <f t="shared" si="5"/>
        <v>148.4</v>
      </c>
      <c r="L92" s="126"/>
    </row>
    <row r="93" spans="1:12" ht="12.75" customHeight="1">
      <c r="A93" s="125"/>
      <c r="B93" s="118">
        <f>'Tax Invoice'!D89</f>
        <v>2</v>
      </c>
      <c r="C93" s="10" t="s">
        <v>833</v>
      </c>
      <c r="D93" s="10" t="s">
        <v>833</v>
      </c>
      <c r="E93" s="129" t="s">
        <v>28</v>
      </c>
      <c r="F93" s="155"/>
      <c r="G93" s="156"/>
      <c r="H93" s="11" t="s">
        <v>834</v>
      </c>
      <c r="I93" s="14">
        <f t="shared" si="4"/>
        <v>11.9</v>
      </c>
      <c r="J93" s="14">
        <v>11.9</v>
      </c>
      <c r="K93" s="120">
        <f t="shared" si="5"/>
        <v>23.8</v>
      </c>
      <c r="L93" s="126"/>
    </row>
    <row r="94" spans="1:12" ht="24" customHeight="1">
      <c r="A94" s="125"/>
      <c r="B94" s="118">
        <f>'Tax Invoice'!D90</f>
        <v>2</v>
      </c>
      <c r="C94" s="10" t="s">
        <v>835</v>
      </c>
      <c r="D94" s="10" t="s">
        <v>835</v>
      </c>
      <c r="E94" s="129" t="s">
        <v>28</v>
      </c>
      <c r="F94" s="155"/>
      <c r="G94" s="156"/>
      <c r="H94" s="11" t="s">
        <v>836</v>
      </c>
      <c r="I94" s="14">
        <f t="shared" si="4"/>
        <v>13.65</v>
      </c>
      <c r="J94" s="14">
        <v>13.65</v>
      </c>
      <c r="K94" s="120">
        <f t="shared" si="5"/>
        <v>27.3</v>
      </c>
      <c r="L94" s="126"/>
    </row>
    <row r="95" spans="1:12" ht="24" customHeight="1">
      <c r="A95" s="125"/>
      <c r="B95" s="118">
        <f>'Tax Invoice'!D91</f>
        <v>2</v>
      </c>
      <c r="C95" s="10" t="s">
        <v>835</v>
      </c>
      <c r="D95" s="10" t="s">
        <v>835</v>
      </c>
      <c r="E95" s="129" t="s">
        <v>30</v>
      </c>
      <c r="F95" s="155"/>
      <c r="G95" s="156"/>
      <c r="H95" s="11" t="s">
        <v>836</v>
      </c>
      <c r="I95" s="14">
        <f t="shared" si="4"/>
        <v>13.65</v>
      </c>
      <c r="J95" s="14">
        <v>13.65</v>
      </c>
      <c r="K95" s="120">
        <f t="shared" si="5"/>
        <v>27.3</v>
      </c>
      <c r="L95" s="126"/>
    </row>
    <row r="96" spans="1:12" ht="24" customHeight="1">
      <c r="A96" s="125"/>
      <c r="B96" s="118">
        <f>'Tax Invoice'!D92</f>
        <v>2</v>
      </c>
      <c r="C96" s="10" t="s">
        <v>835</v>
      </c>
      <c r="D96" s="10" t="s">
        <v>835</v>
      </c>
      <c r="E96" s="129" t="s">
        <v>31</v>
      </c>
      <c r="F96" s="155"/>
      <c r="G96" s="156"/>
      <c r="H96" s="11" t="s">
        <v>836</v>
      </c>
      <c r="I96" s="14">
        <f t="shared" si="4"/>
        <v>13.65</v>
      </c>
      <c r="J96" s="14">
        <v>13.65</v>
      </c>
      <c r="K96" s="120">
        <f t="shared" si="5"/>
        <v>27.3</v>
      </c>
      <c r="L96" s="126"/>
    </row>
    <row r="97" spans="1:12" ht="24" customHeight="1">
      <c r="A97" s="125"/>
      <c r="B97" s="118">
        <f>'Tax Invoice'!D93</f>
        <v>2</v>
      </c>
      <c r="C97" s="10" t="s">
        <v>837</v>
      </c>
      <c r="D97" s="10" t="s">
        <v>837</v>
      </c>
      <c r="E97" s="129" t="s">
        <v>28</v>
      </c>
      <c r="F97" s="155"/>
      <c r="G97" s="156"/>
      <c r="H97" s="11" t="s">
        <v>838</v>
      </c>
      <c r="I97" s="14">
        <f t="shared" si="4"/>
        <v>10.15</v>
      </c>
      <c r="J97" s="14">
        <v>10.15</v>
      </c>
      <c r="K97" s="120">
        <f t="shared" si="5"/>
        <v>20.3</v>
      </c>
      <c r="L97" s="126"/>
    </row>
    <row r="98" spans="1:12" ht="24" customHeight="1">
      <c r="A98" s="125"/>
      <c r="B98" s="118">
        <f>'Tax Invoice'!D94</f>
        <v>2</v>
      </c>
      <c r="C98" s="10" t="s">
        <v>606</v>
      </c>
      <c r="D98" s="10" t="s">
        <v>606</v>
      </c>
      <c r="E98" s="129" t="s">
        <v>30</v>
      </c>
      <c r="F98" s="155" t="s">
        <v>279</v>
      </c>
      <c r="G98" s="156"/>
      <c r="H98" s="11" t="s">
        <v>608</v>
      </c>
      <c r="I98" s="14">
        <f t="shared" si="4"/>
        <v>24.14</v>
      </c>
      <c r="J98" s="14">
        <v>24.14</v>
      </c>
      <c r="K98" s="120">
        <f t="shared" si="5"/>
        <v>48.28</v>
      </c>
      <c r="L98" s="126"/>
    </row>
    <row r="99" spans="1:12" ht="24" customHeight="1">
      <c r="A99" s="125"/>
      <c r="B99" s="118">
        <f>'Tax Invoice'!D95</f>
        <v>1</v>
      </c>
      <c r="C99" s="10" t="s">
        <v>839</v>
      </c>
      <c r="D99" s="10" t="s">
        <v>839</v>
      </c>
      <c r="E99" s="129" t="s">
        <v>30</v>
      </c>
      <c r="F99" s="155"/>
      <c r="G99" s="156"/>
      <c r="H99" s="11" t="s">
        <v>840</v>
      </c>
      <c r="I99" s="14">
        <f t="shared" si="4"/>
        <v>24.14</v>
      </c>
      <c r="J99" s="14">
        <v>24.14</v>
      </c>
      <c r="K99" s="120">
        <f t="shared" si="5"/>
        <v>24.14</v>
      </c>
      <c r="L99" s="126"/>
    </row>
    <row r="100" spans="1:12" ht="24" customHeight="1">
      <c r="A100" s="125"/>
      <c r="B100" s="118">
        <f>'Tax Invoice'!D96</f>
        <v>2</v>
      </c>
      <c r="C100" s="10" t="s">
        <v>841</v>
      </c>
      <c r="D100" s="10" t="s">
        <v>841</v>
      </c>
      <c r="E100" s="129" t="s">
        <v>28</v>
      </c>
      <c r="F100" s="155" t="s">
        <v>278</v>
      </c>
      <c r="G100" s="156"/>
      <c r="H100" s="11" t="s">
        <v>842</v>
      </c>
      <c r="I100" s="14">
        <f t="shared" si="4"/>
        <v>24.14</v>
      </c>
      <c r="J100" s="14">
        <v>24.14</v>
      </c>
      <c r="K100" s="120">
        <f t="shared" si="5"/>
        <v>48.28</v>
      </c>
      <c r="L100" s="126"/>
    </row>
    <row r="101" spans="1:12" ht="24" customHeight="1">
      <c r="A101" s="125"/>
      <c r="B101" s="118">
        <f>'Tax Invoice'!D97</f>
        <v>2</v>
      </c>
      <c r="C101" s="10" t="s">
        <v>843</v>
      </c>
      <c r="D101" s="10" t="s">
        <v>843</v>
      </c>
      <c r="E101" s="129" t="s">
        <v>72</v>
      </c>
      <c r="F101" s="155"/>
      <c r="G101" s="156"/>
      <c r="H101" s="11" t="s">
        <v>844</v>
      </c>
      <c r="I101" s="14">
        <f t="shared" si="4"/>
        <v>34.64</v>
      </c>
      <c r="J101" s="14">
        <v>34.64</v>
      </c>
      <c r="K101" s="120">
        <f t="shared" si="5"/>
        <v>69.28</v>
      </c>
      <c r="L101" s="126"/>
    </row>
    <row r="102" spans="1:12" ht="24" customHeight="1">
      <c r="A102" s="125"/>
      <c r="B102" s="118">
        <f>'Tax Invoice'!D98</f>
        <v>2</v>
      </c>
      <c r="C102" s="10" t="s">
        <v>843</v>
      </c>
      <c r="D102" s="10" t="s">
        <v>843</v>
      </c>
      <c r="E102" s="129" t="s">
        <v>31</v>
      </c>
      <c r="F102" s="155"/>
      <c r="G102" s="156"/>
      <c r="H102" s="11" t="s">
        <v>844</v>
      </c>
      <c r="I102" s="14">
        <f t="shared" si="4"/>
        <v>34.64</v>
      </c>
      <c r="J102" s="14">
        <v>34.64</v>
      </c>
      <c r="K102" s="120">
        <f t="shared" si="5"/>
        <v>69.28</v>
      </c>
      <c r="L102" s="126"/>
    </row>
    <row r="103" spans="1:12" ht="24" customHeight="1">
      <c r="A103" s="125"/>
      <c r="B103" s="118">
        <f>'Tax Invoice'!D99</f>
        <v>2</v>
      </c>
      <c r="C103" s="10" t="s">
        <v>843</v>
      </c>
      <c r="D103" s="10" t="s">
        <v>843</v>
      </c>
      <c r="E103" s="129" t="s">
        <v>32</v>
      </c>
      <c r="F103" s="155"/>
      <c r="G103" s="156"/>
      <c r="H103" s="11" t="s">
        <v>844</v>
      </c>
      <c r="I103" s="14">
        <f t="shared" si="4"/>
        <v>34.64</v>
      </c>
      <c r="J103" s="14">
        <v>34.64</v>
      </c>
      <c r="K103" s="120">
        <f t="shared" si="5"/>
        <v>69.28</v>
      </c>
      <c r="L103" s="126"/>
    </row>
    <row r="104" spans="1:12" ht="24" customHeight="1">
      <c r="A104" s="125"/>
      <c r="B104" s="118">
        <f>'Tax Invoice'!D100</f>
        <v>2</v>
      </c>
      <c r="C104" s="10" t="s">
        <v>845</v>
      </c>
      <c r="D104" s="10" t="s">
        <v>845</v>
      </c>
      <c r="E104" s="129" t="s">
        <v>72</v>
      </c>
      <c r="F104" s="155"/>
      <c r="G104" s="156"/>
      <c r="H104" s="11" t="s">
        <v>846</v>
      </c>
      <c r="I104" s="14">
        <f t="shared" si="4"/>
        <v>40.94</v>
      </c>
      <c r="J104" s="14">
        <v>40.94</v>
      </c>
      <c r="K104" s="120">
        <f t="shared" si="5"/>
        <v>81.88</v>
      </c>
      <c r="L104" s="126"/>
    </row>
    <row r="105" spans="1:12" ht="12.75" customHeight="1">
      <c r="A105" s="125"/>
      <c r="B105" s="118">
        <f>'Tax Invoice'!D101</f>
        <v>2</v>
      </c>
      <c r="C105" s="10" t="s">
        <v>847</v>
      </c>
      <c r="D105" s="10" t="s">
        <v>847</v>
      </c>
      <c r="E105" s="129" t="s">
        <v>30</v>
      </c>
      <c r="F105" s="155"/>
      <c r="G105" s="156"/>
      <c r="H105" s="11" t="s">
        <v>848</v>
      </c>
      <c r="I105" s="14">
        <f t="shared" si="4"/>
        <v>34.64</v>
      </c>
      <c r="J105" s="14">
        <v>34.64</v>
      </c>
      <c r="K105" s="120">
        <f t="shared" si="5"/>
        <v>69.28</v>
      </c>
      <c r="L105" s="126"/>
    </row>
    <row r="106" spans="1:12" ht="12.75" customHeight="1">
      <c r="A106" s="125"/>
      <c r="B106" s="118">
        <f>'Tax Invoice'!D102</f>
        <v>2</v>
      </c>
      <c r="C106" s="10" t="s">
        <v>847</v>
      </c>
      <c r="D106" s="10" t="s">
        <v>847</v>
      </c>
      <c r="E106" s="129" t="s">
        <v>95</v>
      </c>
      <c r="F106" s="155"/>
      <c r="G106" s="156"/>
      <c r="H106" s="11" t="s">
        <v>848</v>
      </c>
      <c r="I106" s="14">
        <f t="shared" si="4"/>
        <v>34.64</v>
      </c>
      <c r="J106" s="14">
        <v>34.64</v>
      </c>
      <c r="K106" s="120">
        <f t="shared" si="5"/>
        <v>69.28</v>
      </c>
      <c r="L106" s="126"/>
    </row>
    <row r="107" spans="1:12" ht="12.75" customHeight="1">
      <c r="A107" s="125"/>
      <c r="B107" s="118">
        <f>'Tax Invoice'!D103</f>
        <v>2</v>
      </c>
      <c r="C107" s="10" t="s">
        <v>847</v>
      </c>
      <c r="D107" s="10" t="s">
        <v>847</v>
      </c>
      <c r="E107" s="129" t="s">
        <v>32</v>
      </c>
      <c r="F107" s="155"/>
      <c r="G107" s="156"/>
      <c r="H107" s="11" t="s">
        <v>848</v>
      </c>
      <c r="I107" s="14">
        <f t="shared" si="4"/>
        <v>34.64</v>
      </c>
      <c r="J107" s="14">
        <v>34.64</v>
      </c>
      <c r="K107" s="120">
        <f t="shared" si="5"/>
        <v>69.28</v>
      </c>
      <c r="L107" s="126"/>
    </row>
    <row r="108" spans="1:12" ht="24" customHeight="1">
      <c r="A108" s="125"/>
      <c r="B108" s="118">
        <f>'Tax Invoice'!D104</f>
        <v>6</v>
      </c>
      <c r="C108" s="10" t="s">
        <v>849</v>
      </c>
      <c r="D108" s="10" t="s">
        <v>849</v>
      </c>
      <c r="E108" s="129" t="s">
        <v>31</v>
      </c>
      <c r="F108" s="155"/>
      <c r="G108" s="156"/>
      <c r="H108" s="11" t="s">
        <v>850</v>
      </c>
      <c r="I108" s="14">
        <f t="shared" si="4"/>
        <v>46.89</v>
      </c>
      <c r="J108" s="14">
        <v>46.89</v>
      </c>
      <c r="K108" s="120">
        <f t="shared" si="5"/>
        <v>281.34000000000003</v>
      </c>
      <c r="L108" s="126"/>
    </row>
    <row r="109" spans="1:12" ht="24" customHeight="1">
      <c r="A109" s="125"/>
      <c r="B109" s="118">
        <f>'Tax Invoice'!D105</f>
        <v>1</v>
      </c>
      <c r="C109" s="10" t="s">
        <v>851</v>
      </c>
      <c r="D109" s="10" t="s">
        <v>851</v>
      </c>
      <c r="E109" s="129" t="s">
        <v>31</v>
      </c>
      <c r="F109" s="155" t="s">
        <v>115</v>
      </c>
      <c r="G109" s="156"/>
      <c r="H109" s="11" t="s">
        <v>852</v>
      </c>
      <c r="I109" s="14">
        <f t="shared" si="4"/>
        <v>27.29</v>
      </c>
      <c r="J109" s="14">
        <v>27.29</v>
      </c>
      <c r="K109" s="120">
        <f t="shared" si="5"/>
        <v>27.29</v>
      </c>
      <c r="L109" s="126"/>
    </row>
    <row r="110" spans="1:12" ht="24" customHeight="1">
      <c r="A110" s="125"/>
      <c r="B110" s="118">
        <f>'Tax Invoice'!D106</f>
        <v>1</v>
      </c>
      <c r="C110" s="10" t="s">
        <v>853</v>
      </c>
      <c r="D110" s="10" t="s">
        <v>853</v>
      </c>
      <c r="E110" s="129" t="s">
        <v>31</v>
      </c>
      <c r="F110" s="155" t="s">
        <v>115</v>
      </c>
      <c r="G110" s="156"/>
      <c r="H110" s="11" t="s">
        <v>854</v>
      </c>
      <c r="I110" s="14">
        <f t="shared" si="4"/>
        <v>27.29</v>
      </c>
      <c r="J110" s="14">
        <v>27.29</v>
      </c>
      <c r="K110" s="120">
        <f t="shared" si="5"/>
        <v>27.29</v>
      </c>
      <c r="L110" s="126"/>
    </row>
    <row r="111" spans="1:12" ht="24" customHeight="1">
      <c r="A111" s="125"/>
      <c r="B111" s="118">
        <f>'Tax Invoice'!D107</f>
        <v>2</v>
      </c>
      <c r="C111" s="10" t="s">
        <v>855</v>
      </c>
      <c r="D111" s="10" t="s">
        <v>855</v>
      </c>
      <c r="E111" s="129"/>
      <c r="F111" s="155"/>
      <c r="G111" s="156"/>
      <c r="H111" s="11" t="s">
        <v>856</v>
      </c>
      <c r="I111" s="14">
        <f t="shared" si="4"/>
        <v>21.35</v>
      </c>
      <c r="J111" s="14">
        <v>21.35</v>
      </c>
      <c r="K111" s="120">
        <f t="shared" si="5"/>
        <v>42.7</v>
      </c>
      <c r="L111" s="126"/>
    </row>
    <row r="112" spans="1:12" ht="24" customHeight="1">
      <c r="A112" s="125"/>
      <c r="B112" s="118">
        <f>'Tax Invoice'!D108</f>
        <v>1</v>
      </c>
      <c r="C112" s="10" t="s">
        <v>857</v>
      </c>
      <c r="D112" s="10" t="s">
        <v>857</v>
      </c>
      <c r="E112" s="129" t="s">
        <v>218</v>
      </c>
      <c r="F112" s="155"/>
      <c r="G112" s="156"/>
      <c r="H112" s="11" t="s">
        <v>858</v>
      </c>
      <c r="I112" s="14">
        <f t="shared" si="4"/>
        <v>129.47</v>
      </c>
      <c r="J112" s="14">
        <v>129.47</v>
      </c>
      <c r="K112" s="120">
        <f t="shared" si="5"/>
        <v>129.47</v>
      </c>
      <c r="L112" s="126"/>
    </row>
    <row r="113" spans="1:12" ht="24" customHeight="1">
      <c r="A113" s="125"/>
      <c r="B113" s="118">
        <f>'Tax Invoice'!D109</f>
        <v>1</v>
      </c>
      <c r="C113" s="10" t="s">
        <v>859</v>
      </c>
      <c r="D113" s="10" t="s">
        <v>859</v>
      </c>
      <c r="E113" s="129" t="s">
        <v>271</v>
      </c>
      <c r="F113" s="155"/>
      <c r="G113" s="156"/>
      <c r="H113" s="11" t="s">
        <v>860</v>
      </c>
      <c r="I113" s="14">
        <f t="shared" si="4"/>
        <v>83.98</v>
      </c>
      <c r="J113" s="14">
        <v>83.98</v>
      </c>
      <c r="K113" s="120">
        <f t="shared" si="5"/>
        <v>83.98</v>
      </c>
      <c r="L113" s="126"/>
    </row>
    <row r="114" spans="1:12" ht="24" customHeight="1">
      <c r="A114" s="125"/>
      <c r="B114" s="118">
        <f>'Tax Invoice'!D110</f>
        <v>1</v>
      </c>
      <c r="C114" s="10" t="s">
        <v>861</v>
      </c>
      <c r="D114" s="10" t="s">
        <v>861</v>
      </c>
      <c r="E114" s="129"/>
      <c r="F114" s="155"/>
      <c r="G114" s="156"/>
      <c r="H114" s="11" t="s">
        <v>862</v>
      </c>
      <c r="I114" s="14">
        <f t="shared" si="4"/>
        <v>85.38</v>
      </c>
      <c r="J114" s="14">
        <v>85.38</v>
      </c>
      <c r="K114" s="120">
        <f t="shared" si="5"/>
        <v>85.38</v>
      </c>
      <c r="L114" s="126"/>
    </row>
    <row r="115" spans="1:12" ht="24" customHeight="1">
      <c r="A115" s="125"/>
      <c r="B115" s="118">
        <f>'Tax Invoice'!D111</f>
        <v>1</v>
      </c>
      <c r="C115" s="10" t="s">
        <v>863</v>
      </c>
      <c r="D115" s="10" t="s">
        <v>863</v>
      </c>
      <c r="E115" s="129" t="s">
        <v>30</v>
      </c>
      <c r="F115" s="155" t="s">
        <v>279</v>
      </c>
      <c r="G115" s="156"/>
      <c r="H115" s="11" t="s">
        <v>864</v>
      </c>
      <c r="I115" s="14">
        <f t="shared" si="4"/>
        <v>95.88</v>
      </c>
      <c r="J115" s="14">
        <v>95.88</v>
      </c>
      <c r="K115" s="120">
        <f t="shared" si="5"/>
        <v>95.88</v>
      </c>
      <c r="L115" s="126"/>
    </row>
    <row r="116" spans="1:12" ht="24" customHeight="1">
      <c r="A116" s="125"/>
      <c r="B116" s="119">
        <f>'Tax Invoice'!D112</f>
        <v>1</v>
      </c>
      <c r="C116" s="12" t="s">
        <v>865</v>
      </c>
      <c r="D116" s="12" t="s">
        <v>865</v>
      </c>
      <c r="E116" s="130" t="s">
        <v>279</v>
      </c>
      <c r="F116" s="153"/>
      <c r="G116" s="154"/>
      <c r="H116" s="13" t="s">
        <v>866</v>
      </c>
      <c r="I116" s="15">
        <f t="shared" si="4"/>
        <v>25.89</v>
      </c>
      <c r="J116" s="15">
        <v>25.89</v>
      </c>
      <c r="K116" s="121">
        <f t="shared" si="5"/>
        <v>25.89</v>
      </c>
      <c r="L116" s="126"/>
    </row>
    <row r="117" spans="1:12" ht="12.75" customHeight="1">
      <c r="A117" s="125"/>
      <c r="B117" s="138">
        <f>SUM(B22:B116)</f>
        <v>377</v>
      </c>
      <c r="C117" s="138" t="s">
        <v>149</v>
      </c>
      <c r="D117" s="138"/>
      <c r="E117" s="138"/>
      <c r="F117" s="138"/>
      <c r="G117" s="138"/>
      <c r="H117" s="138"/>
      <c r="I117" s="139" t="s">
        <v>261</v>
      </c>
      <c r="J117" s="139" t="s">
        <v>261</v>
      </c>
      <c r="K117" s="140">
        <f>SUM(K22:K116)</f>
        <v>7297.5</v>
      </c>
      <c r="L117" s="126"/>
    </row>
    <row r="118" spans="1:12" ht="12.75" customHeight="1">
      <c r="A118" s="125"/>
      <c r="B118" s="138"/>
      <c r="C118" s="138"/>
      <c r="D118" s="138"/>
      <c r="E118" s="138"/>
      <c r="F118" s="138"/>
      <c r="G118" s="138"/>
      <c r="H118" s="138"/>
      <c r="I118" s="139" t="s">
        <v>190</v>
      </c>
      <c r="J118" s="139" t="s">
        <v>190</v>
      </c>
      <c r="K118" s="140">
        <f>Invoice!J118</f>
        <v>-2919</v>
      </c>
      <c r="L118" s="126"/>
    </row>
    <row r="119" spans="1:12" ht="12.75" customHeight="1" outlineLevel="1">
      <c r="A119" s="125"/>
      <c r="B119" s="138"/>
      <c r="C119" s="138"/>
      <c r="D119" s="138"/>
      <c r="E119" s="138"/>
      <c r="F119" s="138"/>
      <c r="G119" s="138"/>
      <c r="H119" s="138"/>
      <c r="I119" s="139" t="s">
        <v>191</v>
      </c>
      <c r="J119" s="139" t="s">
        <v>191</v>
      </c>
      <c r="K119" s="140">
        <f>Invoice!J119</f>
        <v>0</v>
      </c>
      <c r="L119" s="126"/>
    </row>
    <row r="120" spans="1:12" ht="12.75" customHeight="1">
      <c r="A120" s="125"/>
      <c r="B120" s="138"/>
      <c r="C120" s="138"/>
      <c r="D120" s="138"/>
      <c r="E120" s="138"/>
      <c r="F120" s="138"/>
      <c r="G120" s="138"/>
      <c r="H120" s="138"/>
      <c r="I120" s="139" t="s">
        <v>263</v>
      </c>
      <c r="J120" s="139" t="s">
        <v>263</v>
      </c>
      <c r="K120" s="140">
        <f>SUM(K117:K119)</f>
        <v>4378.5</v>
      </c>
      <c r="L120" s="126"/>
    </row>
    <row r="121" spans="1:12" ht="12.75" customHeight="1">
      <c r="A121" s="6"/>
      <c r="B121" s="7"/>
      <c r="C121" s="7"/>
      <c r="D121" s="7"/>
      <c r="E121" s="7"/>
      <c r="F121" s="7"/>
      <c r="G121" s="7"/>
      <c r="H121" s="7" t="s">
        <v>878</v>
      </c>
      <c r="I121" s="7"/>
      <c r="J121" s="7"/>
      <c r="K121" s="7"/>
      <c r="L121" s="8"/>
    </row>
    <row r="122" spans="1:12" ht="12.75" customHeight="1"/>
    <row r="123" spans="1:12" ht="12.75" customHeight="1"/>
    <row r="124" spans="1:12" ht="12.75" customHeight="1"/>
    <row r="125" spans="1:12" ht="12.75" customHeight="1"/>
    <row r="126" spans="1:12" ht="12.75" customHeight="1"/>
    <row r="127" spans="1:12" ht="12.75" customHeight="1"/>
    <row r="128" spans="1:12" ht="12.75" customHeight="1"/>
  </sheetData>
  <mergeCells count="99">
    <mergeCell ref="K10:K11"/>
    <mergeCell ref="K14:K15"/>
    <mergeCell ref="F30:G30"/>
    <mergeCell ref="F20:G20"/>
    <mergeCell ref="F21:G21"/>
    <mergeCell ref="F22:G22"/>
    <mergeCell ref="F24:G24"/>
    <mergeCell ref="F25:G25"/>
    <mergeCell ref="F23:G23"/>
    <mergeCell ref="F28:G28"/>
    <mergeCell ref="F29:G29"/>
    <mergeCell ref="F26:G26"/>
    <mergeCell ref="F27:G27"/>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0:G110"/>
    <mergeCell ref="F116:G116"/>
    <mergeCell ref="F111:G111"/>
    <mergeCell ref="F112:G112"/>
    <mergeCell ref="F113:G113"/>
    <mergeCell ref="F114:G114"/>
    <mergeCell ref="F115:G1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7297.5</v>
      </c>
      <c r="O2" s="21" t="s">
        <v>265</v>
      </c>
    </row>
    <row r="3" spans="1:15" s="21" customFormat="1" ht="15" customHeight="1" thickBot="1">
      <c r="A3" s="22" t="s">
        <v>156</v>
      </c>
      <c r="G3" s="28">
        <f>Invoice!J14</f>
        <v>45279</v>
      </c>
      <c r="H3" s="29"/>
      <c r="N3" s="21">
        <v>7297.5</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6"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4" t="s">
        <v>163</v>
      </c>
      <c r="L11" s="46" t="s">
        <v>164</v>
      </c>
      <c r="M11" s="21">
        <f>VLOOKUP(G3,[1]Sheet1!$A$9:$I$7290,2,FALSE)</f>
        <v>34.81</v>
      </c>
    </row>
    <row r="12" spans="1:15" s="21" customFormat="1" ht="15.75" thickBot="1">
      <c r="A12" s="41" t="str">
        <f>'Copy paste to Here'!G12</f>
        <v>Bang Rak 152 Chartered Square Building</v>
      </c>
      <c r="B12" s="42"/>
      <c r="C12" s="42"/>
      <c r="D12" s="42"/>
      <c r="E12" s="88"/>
      <c r="F12" s="43" t="str">
        <f>'Copy paste to Here'!B12</f>
        <v>Bang Rak 152 Chartered Square Building</v>
      </c>
      <c r="G12" s="44"/>
      <c r="H12" s="45"/>
      <c r="K12" s="104" t="s">
        <v>165</v>
      </c>
      <c r="L12" s="46" t="s">
        <v>138</v>
      </c>
      <c r="M12" s="21">
        <f>VLOOKUP(G3,[1]Sheet1!$A$9:$I$7290,3,FALSE)</f>
        <v>37.83</v>
      </c>
    </row>
    <row r="13" spans="1:15" s="21" customFormat="1" ht="15.75" thickBot="1">
      <c r="A13" s="41" t="str">
        <f>'Copy paste to Here'!G13</f>
        <v>10500 Bangkok</v>
      </c>
      <c r="B13" s="42"/>
      <c r="C13" s="42"/>
      <c r="D13" s="42"/>
      <c r="E13" s="122" t="s">
        <v>282</v>
      </c>
      <c r="F13" s="43" t="str">
        <f>'Copy paste to Here'!B13</f>
        <v>10500 Bangkok</v>
      </c>
      <c r="G13" s="44"/>
      <c r="H13" s="45"/>
      <c r="K13" s="104" t="s">
        <v>166</v>
      </c>
      <c r="L13" s="46" t="s">
        <v>167</v>
      </c>
      <c r="M13" s="124">
        <f>VLOOKUP(G3,[1]Sheet1!$A$9:$I$7290,4,FALSE)</f>
        <v>43.84</v>
      </c>
    </row>
    <row r="14" spans="1:15" s="21" customFormat="1" ht="15.75" thickBot="1">
      <c r="A14" s="41" t="str">
        <f>'Copy paste to Here'!G14</f>
        <v>Thailand</v>
      </c>
      <c r="B14" s="42"/>
      <c r="C14" s="42"/>
      <c r="D14" s="42"/>
      <c r="E14" s="122">
        <f>VLOOKUP(J9,$L$10:$M$17,2,FALSE)</f>
        <v>1</v>
      </c>
      <c r="F14" s="43" t="str">
        <f>'Copy paste to Here'!B14</f>
        <v>Thailand</v>
      </c>
      <c r="G14" s="44"/>
      <c r="H14" s="45"/>
      <c r="K14" s="104" t="s">
        <v>168</v>
      </c>
      <c r="L14" s="46" t="s">
        <v>169</v>
      </c>
      <c r="M14" s="21">
        <f>VLOOKUP(G3,[1]Sheet1!$A$9:$I$7290,5,FALSE)</f>
        <v>22.98</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25.8</v>
      </c>
    </row>
    <row r="16" spans="1:15" s="21" customFormat="1" ht="13.7" customHeight="1" thickBot="1">
      <c r="A16" s="52"/>
      <c r="K16" s="105" t="s">
        <v>172</v>
      </c>
      <c r="L16" s="51" t="s">
        <v>173</v>
      </c>
      <c r="M16" s="21">
        <f>VLOOKUP(G3,[1]Sheet1!$A$9:$I$7290,7,FALSE)</f>
        <v>21.38</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131">
        <v>2.5</v>
      </c>
    </row>
    <row r="18" spans="1:13" s="62" customFormat="1" ht="24">
      <c r="A18" s="56" t="str">
        <f>IF((LEN('Copy paste to Here'!G22))&gt;5,((CONCATENATE('Copy paste to Here'!G22," &amp; ",'Copy paste to Here'!D22,"  &amp;  ",'Copy paste to Here'!E22))),"Empty Cell")</f>
        <v xml:space="preserve">Pair of flexible clear acrylic retainer ear studs, 20g (0.8mm) with flat disk top and ultra soft silicon butterflies &amp;   &amp;  </v>
      </c>
      <c r="B18" s="57" t="str">
        <f>'Copy paste to Here'!C22</f>
        <v>AERRD</v>
      </c>
      <c r="C18" s="57" t="s">
        <v>586</v>
      </c>
      <c r="D18" s="58">
        <f>Invoice!B22</f>
        <v>6</v>
      </c>
      <c r="E18" s="59">
        <f>'Shipping Invoice'!J22*$N$1</f>
        <v>11.9</v>
      </c>
      <c r="F18" s="59">
        <f>D18*E18</f>
        <v>71.400000000000006</v>
      </c>
      <c r="G18" s="60">
        <f>E18*$E$14</f>
        <v>11.9</v>
      </c>
      <c r="H18" s="61">
        <f>D18*G18</f>
        <v>71.400000000000006</v>
      </c>
    </row>
    <row r="19" spans="1:13" s="62" customFormat="1" ht="25.5">
      <c r="A19" s="123" t="str">
        <f>IF((LEN('Copy paste to Here'!G23))&gt;5,((CONCATENATE('Copy paste to Here'!G23," &amp; ",'Copy paste to Here'!D23,"  &amp;  ",'Copy paste to Here'!E23))),"Empty Cell")</f>
        <v xml:space="preserve">Bio - Flex nose bone, 20g (0.8mm) with a 2.5mm round top with bezel set SwarovskiⓇ crystal &amp; Crystal Color: AB  &amp;  </v>
      </c>
      <c r="B19" s="57" t="str">
        <f>'Copy paste to Here'!C23</f>
        <v>ANBBC25</v>
      </c>
      <c r="C19" s="57" t="s">
        <v>723</v>
      </c>
      <c r="D19" s="58">
        <f>Invoice!B23</f>
        <v>3</v>
      </c>
      <c r="E19" s="59">
        <f>'Shipping Invoice'!J23*$N$1</f>
        <v>11.9</v>
      </c>
      <c r="F19" s="59">
        <f t="shared" ref="F19:F82" si="0">D19*E19</f>
        <v>35.700000000000003</v>
      </c>
      <c r="G19" s="60">
        <f t="shared" ref="G19:G82" si="1">E19*$E$14</f>
        <v>11.9</v>
      </c>
      <c r="H19" s="63">
        <f t="shared" ref="H19:H82" si="2">D19*G19</f>
        <v>35.700000000000003</v>
      </c>
    </row>
    <row r="20" spans="1:13" s="62" customFormat="1" ht="25.5">
      <c r="A20" s="56" t="str">
        <f>IF((LEN('Copy paste to Here'!G24))&gt;5,((CONCATENATE('Copy paste to Here'!G24," &amp; ",'Copy paste to Here'!D24,"  &amp;  ",'Copy paste to Here'!E24))),"Empty Cell")</f>
        <v xml:space="preserve">Bio - Flex nose bone, 20g (0.8mm) with a 2.5mm round top with bezel set SwarovskiⓇ crystal &amp; Crystal Color: Amethyst  &amp;  </v>
      </c>
      <c r="B20" s="57" t="str">
        <f>'Copy paste to Here'!C24</f>
        <v>ANBBC25</v>
      </c>
      <c r="C20" s="57" t="s">
        <v>723</v>
      </c>
      <c r="D20" s="58">
        <f>Invoice!B24</f>
        <v>3</v>
      </c>
      <c r="E20" s="59">
        <f>'Shipping Invoice'!J24*$N$1</f>
        <v>11.9</v>
      </c>
      <c r="F20" s="59">
        <f t="shared" si="0"/>
        <v>35.700000000000003</v>
      </c>
      <c r="G20" s="60">
        <f t="shared" si="1"/>
        <v>11.9</v>
      </c>
      <c r="H20" s="63">
        <f t="shared" si="2"/>
        <v>35.700000000000003</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Light Siam  &amp;  </v>
      </c>
      <c r="B21" s="57" t="str">
        <f>'Copy paste to Here'!C25</f>
        <v>ANSBC25</v>
      </c>
      <c r="C21" s="57" t="s">
        <v>725</v>
      </c>
      <c r="D21" s="58">
        <f>Invoice!B25</f>
        <v>2</v>
      </c>
      <c r="E21" s="59">
        <f>'Shipping Invoice'!J25*$N$1</f>
        <v>11.9</v>
      </c>
      <c r="F21" s="59">
        <f t="shared" si="0"/>
        <v>23.8</v>
      </c>
      <c r="G21" s="60">
        <f t="shared" si="1"/>
        <v>11.9</v>
      </c>
      <c r="H21" s="63">
        <f t="shared" si="2"/>
        <v>23.8</v>
      </c>
    </row>
    <row r="22" spans="1:13" s="62" customFormat="1" ht="24">
      <c r="A22" s="56" t="str">
        <f>IF((LEN('Copy paste to Here'!G26))&gt;5,((CONCATENATE('Copy paste to Here'!G26," &amp; ",'Copy paste to Here'!D26,"  &amp;  ",'Copy paste to Here'!E26))),"Empty Cell")</f>
        <v>Anodized surgical steel eyebrow or helix barbell, 16g (1.2mm) with two 3mm balls &amp; Length: 8mm  &amp;  Color: Gold</v>
      </c>
      <c r="B22" s="57" t="str">
        <f>'Copy paste to Here'!C26</f>
        <v>BBETB</v>
      </c>
      <c r="C22" s="57" t="s">
        <v>727</v>
      </c>
      <c r="D22" s="58">
        <f>Invoice!B26</f>
        <v>1</v>
      </c>
      <c r="E22" s="59">
        <f>'Shipping Invoice'!J26*$N$1</f>
        <v>20.65</v>
      </c>
      <c r="F22" s="59">
        <f t="shared" si="0"/>
        <v>20.65</v>
      </c>
      <c r="G22" s="60">
        <f t="shared" si="1"/>
        <v>20.65</v>
      </c>
      <c r="H22" s="63">
        <f t="shared" si="2"/>
        <v>20.65</v>
      </c>
    </row>
    <row r="23" spans="1:13" s="62" customFormat="1" ht="24">
      <c r="A23" s="56" t="str">
        <f>IF((LEN('Copy paste to Here'!G27))&gt;5,((CONCATENATE('Copy paste to Here'!G27," &amp; ",'Copy paste to Here'!D27,"  &amp;  ",'Copy paste to Here'!E27))),"Empty Cell")</f>
        <v>Anodized surgical steel eyebrow or helix barbell, 16g (1.2mm) with two 3mm balls &amp; Length: 10mm  &amp;  Color: Gold</v>
      </c>
      <c r="B23" s="57" t="str">
        <f>'Copy paste to Here'!C27</f>
        <v>BBETB</v>
      </c>
      <c r="C23" s="57" t="s">
        <v>727</v>
      </c>
      <c r="D23" s="58">
        <f>Invoice!B27</f>
        <v>1</v>
      </c>
      <c r="E23" s="59">
        <f>'Shipping Invoice'!J27*$N$1</f>
        <v>20.65</v>
      </c>
      <c r="F23" s="59">
        <f t="shared" si="0"/>
        <v>20.65</v>
      </c>
      <c r="G23" s="60">
        <f t="shared" si="1"/>
        <v>20.65</v>
      </c>
      <c r="H23" s="63">
        <f t="shared" si="2"/>
        <v>20.65</v>
      </c>
    </row>
    <row r="24" spans="1:13" s="62" customFormat="1" ht="24">
      <c r="A24" s="56" t="str">
        <f>IF((LEN('Copy paste to Here'!G28))&gt;5,((CONCATENATE('Copy paste to Here'!G28," &amp; ",'Copy paste to Here'!D28,"  &amp;  ",'Copy paste to Here'!E28))),"Empty Cell")</f>
        <v>Anodized surgical steel eyebrow or helix barbell, 16g (1.2mm) with two 3mm cones &amp; Length: 6mm  &amp;  Color: Black</v>
      </c>
      <c r="B24" s="57" t="str">
        <f>'Copy paste to Here'!C28</f>
        <v>BBETCN</v>
      </c>
      <c r="C24" s="57" t="s">
        <v>729</v>
      </c>
      <c r="D24" s="58">
        <f>Invoice!B28</f>
        <v>8</v>
      </c>
      <c r="E24" s="59">
        <f>'Shipping Invoice'!J28*$N$1</f>
        <v>20.65</v>
      </c>
      <c r="F24" s="59">
        <f t="shared" si="0"/>
        <v>165.2</v>
      </c>
      <c r="G24" s="60">
        <f t="shared" si="1"/>
        <v>20.65</v>
      </c>
      <c r="H24" s="63">
        <f t="shared" si="2"/>
        <v>165.2</v>
      </c>
    </row>
    <row r="25" spans="1:13" s="62" customFormat="1" ht="24">
      <c r="A25" s="56" t="str">
        <f>IF((LEN('Copy paste to Here'!G29))&gt;5,((CONCATENATE('Copy paste to Here'!G29," &amp; ",'Copy paste to Here'!D29,"  &amp;  ",'Copy paste to Here'!E29))),"Empty Cell")</f>
        <v>Anodized surgical steel eyebrow or helix barbell, 16g (1.2mm) with two 3mm cones &amp; Length: 6mm  &amp;  Color: Rainbow</v>
      </c>
      <c r="B25" s="57" t="str">
        <f>'Copy paste to Here'!C29</f>
        <v>BBETCN</v>
      </c>
      <c r="C25" s="57" t="s">
        <v>729</v>
      </c>
      <c r="D25" s="58">
        <f>Invoice!B29</f>
        <v>2</v>
      </c>
      <c r="E25" s="59">
        <f>'Shipping Invoice'!J29*$N$1</f>
        <v>20.65</v>
      </c>
      <c r="F25" s="59">
        <f t="shared" si="0"/>
        <v>41.3</v>
      </c>
      <c r="G25" s="60">
        <f t="shared" si="1"/>
        <v>20.65</v>
      </c>
      <c r="H25" s="63">
        <f t="shared" si="2"/>
        <v>41.3</v>
      </c>
    </row>
    <row r="26" spans="1:13" s="62" customFormat="1" ht="24">
      <c r="A26" s="56" t="str">
        <f>IF((LEN('Copy paste to Here'!G30))&gt;5,((CONCATENATE('Copy paste to Here'!G30," &amp; ",'Copy paste to Here'!D30,"  &amp;  ",'Copy paste to Here'!E30))),"Empty Cell")</f>
        <v xml:space="preserve">Rose gold PVD plated 316L steel eyebrow barbell, 16g (1.2mm) with two 3mm balls &amp; Length: 12mm  &amp;  </v>
      </c>
      <c r="B26" s="57" t="str">
        <f>'Copy paste to Here'!C30</f>
        <v>BBETTB</v>
      </c>
      <c r="C26" s="57" t="s">
        <v>731</v>
      </c>
      <c r="D26" s="58">
        <f>Invoice!B30</f>
        <v>2</v>
      </c>
      <c r="E26" s="59">
        <f>'Shipping Invoice'!J30*$N$1</f>
        <v>20.65</v>
      </c>
      <c r="F26" s="59">
        <f t="shared" si="0"/>
        <v>41.3</v>
      </c>
      <c r="G26" s="60">
        <f t="shared" si="1"/>
        <v>20.65</v>
      </c>
      <c r="H26" s="63">
        <f t="shared" si="2"/>
        <v>41.3</v>
      </c>
    </row>
    <row r="27" spans="1:13" s="62" customFormat="1" ht="25.5">
      <c r="A27" s="56" t="str">
        <f>IF((LEN('Copy paste to Here'!G31))&gt;5,((CONCATENATE('Copy paste to Here'!G31," &amp; ",'Copy paste to Here'!D31,"  &amp;  ",'Copy paste to Here'!E31))),"Empty Cell")</f>
        <v xml:space="preserve">316L steel Industrial barbell, 14g (1.6mm) with two 5mm balls &amp; Length: 37mm  &amp;  </v>
      </c>
      <c r="B27" s="57" t="str">
        <f>'Copy paste to Here'!C31</f>
        <v>BBIND</v>
      </c>
      <c r="C27" s="57" t="s">
        <v>867</v>
      </c>
      <c r="D27" s="58">
        <f>Invoice!B31</f>
        <v>4</v>
      </c>
      <c r="E27" s="59">
        <f>'Shipping Invoice'!J31*$N$1</f>
        <v>8.75</v>
      </c>
      <c r="F27" s="59">
        <f t="shared" si="0"/>
        <v>35</v>
      </c>
      <c r="G27" s="60">
        <f t="shared" si="1"/>
        <v>8.75</v>
      </c>
      <c r="H27" s="63">
        <f t="shared" si="2"/>
        <v>35</v>
      </c>
    </row>
    <row r="28" spans="1:13" s="62" customFormat="1" ht="25.5">
      <c r="A28" s="56" t="str">
        <f>IF((LEN('Copy paste to Here'!G32))&gt;5,((CONCATENATE('Copy paste to Here'!G32," &amp; ",'Copy paste to Here'!D32,"  &amp;  ",'Copy paste to Here'!E32))),"Empty Cell")</f>
        <v xml:space="preserve">316L steel Industrial barbell, 14g (1.6mm) with two 5mm cones &amp; Length: 32mm  &amp;  </v>
      </c>
      <c r="B28" s="57" t="str">
        <f>'Copy paste to Here'!C32</f>
        <v>BBINDCN</v>
      </c>
      <c r="C28" s="57" t="s">
        <v>868</v>
      </c>
      <c r="D28" s="58">
        <f>Invoice!B32</f>
        <v>2</v>
      </c>
      <c r="E28" s="59">
        <f>'Shipping Invoice'!J32*$N$1</f>
        <v>8.75</v>
      </c>
      <c r="F28" s="59">
        <f t="shared" si="0"/>
        <v>17.5</v>
      </c>
      <c r="G28" s="60">
        <f t="shared" si="1"/>
        <v>8.75</v>
      </c>
      <c r="H28" s="63">
        <f t="shared" si="2"/>
        <v>17.5</v>
      </c>
    </row>
    <row r="29" spans="1:13" s="62" customFormat="1" ht="24">
      <c r="A29" s="56" t="str">
        <f>IF((LEN('Copy paste to Here'!G33))&gt;5,((CONCATENATE('Copy paste to Here'!G33," &amp; ",'Copy paste to Here'!D33,"  &amp;  ",'Copy paste to Here'!E33))),"Empty Cell")</f>
        <v>Premium PVD plated surgical steel industrial Barbell, 14g (1.6mm) with two 5mm balls &amp; Length: 38mm  &amp;  Color: Black</v>
      </c>
      <c r="B29" s="57" t="str">
        <f>'Copy paste to Here'!C33</f>
        <v>BBITB</v>
      </c>
      <c r="C29" s="57" t="s">
        <v>736</v>
      </c>
      <c r="D29" s="58">
        <f>Invoice!B33</f>
        <v>1</v>
      </c>
      <c r="E29" s="59">
        <f>'Shipping Invoice'!J33*$N$1</f>
        <v>25.89</v>
      </c>
      <c r="F29" s="59">
        <f t="shared" si="0"/>
        <v>25.89</v>
      </c>
      <c r="G29" s="60">
        <f t="shared" si="1"/>
        <v>25.89</v>
      </c>
      <c r="H29" s="63">
        <f t="shared" si="2"/>
        <v>25.89</v>
      </c>
    </row>
    <row r="30" spans="1:13" s="62" customFormat="1" ht="24">
      <c r="A30" s="56" t="str">
        <f>IF((LEN('Copy paste to Here'!G34))&gt;5,((CONCATENATE('Copy paste to Here'!G34," &amp; ",'Copy paste to Here'!D34,"  &amp;  ",'Copy paste to Here'!E34))),"Empty Cell")</f>
        <v>Premium PVD plated surgical steel industrial Barbell, 14g (1.6mm) with two 5mm balls &amp; Length: 38mm  &amp;  Color: Gold</v>
      </c>
      <c r="B30" s="57" t="str">
        <f>'Copy paste to Here'!C34</f>
        <v>BBITB</v>
      </c>
      <c r="C30" s="57" t="s">
        <v>736</v>
      </c>
      <c r="D30" s="58">
        <f>Invoice!B34</f>
        <v>1</v>
      </c>
      <c r="E30" s="59">
        <f>'Shipping Invoice'!J34*$N$1</f>
        <v>25.89</v>
      </c>
      <c r="F30" s="59">
        <f t="shared" si="0"/>
        <v>25.89</v>
      </c>
      <c r="G30" s="60">
        <f t="shared" si="1"/>
        <v>25.89</v>
      </c>
      <c r="H30" s="63">
        <f t="shared" si="2"/>
        <v>25.89</v>
      </c>
    </row>
    <row r="31" spans="1:13" s="62" customFormat="1" ht="24">
      <c r="A31" s="56" t="str">
        <f>IF((LEN('Copy paste to Here'!G35))&gt;5,((CONCATENATE('Copy paste to Here'!G35," &amp; ",'Copy paste to Here'!D35,"  &amp;  ",'Copy paste to Here'!E35))),"Empty Cell")</f>
        <v>Extra long PVD plated surgical steel industrial barbell, 14g (1.6mm) with two 5mm balls &amp; Length: 48mm  &amp;  Color: Black</v>
      </c>
      <c r="B31" s="57" t="str">
        <f>'Copy paste to Here'!C35</f>
        <v>BBITBXL</v>
      </c>
      <c r="C31" s="57" t="s">
        <v>738</v>
      </c>
      <c r="D31" s="58">
        <f>Invoice!B35</f>
        <v>4</v>
      </c>
      <c r="E31" s="59">
        <f>'Shipping Invoice'!J35*$N$1</f>
        <v>25.89</v>
      </c>
      <c r="F31" s="59">
        <f t="shared" si="0"/>
        <v>103.56</v>
      </c>
      <c r="G31" s="60">
        <f t="shared" si="1"/>
        <v>25.89</v>
      </c>
      <c r="H31" s="63">
        <f t="shared" si="2"/>
        <v>103.56</v>
      </c>
    </row>
    <row r="32" spans="1:13" s="62" customFormat="1" ht="24">
      <c r="A32" s="56" t="str">
        <f>IF((LEN('Copy paste to Here'!G36))&gt;5,((CONCATENATE('Copy paste to Here'!G36," &amp; ",'Copy paste to Here'!D36,"  &amp;  ",'Copy paste to Here'!E36))),"Empty Cell")</f>
        <v>Premium PVD plated surgical steel industrial Barbell, 14g (1.6mm) with two 5mm cones &amp; Length: 38mm  &amp;  Color: Black</v>
      </c>
      <c r="B32" s="57" t="str">
        <f>'Copy paste to Here'!C36</f>
        <v>BBITCN</v>
      </c>
      <c r="C32" s="57" t="s">
        <v>740</v>
      </c>
      <c r="D32" s="58">
        <f>Invoice!B36</f>
        <v>3</v>
      </c>
      <c r="E32" s="59">
        <f>'Shipping Invoice'!J36*$N$1</f>
        <v>25.89</v>
      </c>
      <c r="F32" s="59">
        <f t="shared" si="0"/>
        <v>77.67</v>
      </c>
      <c r="G32" s="60">
        <f t="shared" si="1"/>
        <v>25.89</v>
      </c>
      <c r="H32" s="63">
        <f t="shared" si="2"/>
        <v>77.67</v>
      </c>
    </row>
    <row r="33" spans="1:8" s="62" customFormat="1" ht="24">
      <c r="A33" s="56" t="str">
        <f>IF((LEN('Copy paste to Here'!G37))&gt;5,((CONCATENATE('Copy paste to Here'!G37," &amp; ",'Copy paste to Here'!D37,"  &amp;  ",'Copy paste to Here'!E37))),"Empty Cell")</f>
        <v>316L surgical steel Industrial barbell, 14g (1.6mm) with two 4mm acrylic UV dice &amp; Length: 35mm  &amp;  Color: Red</v>
      </c>
      <c r="B33" s="57" t="str">
        <f>'Copy paste to Here'!C37</f>
        <v>BBIVD4</v>
      </c>
      <c r="C33" s="57" t="s">
        <v>742</v>
      </c>
      <c r="D33" s="58">
        <f>Invoice!B37</f>
        <v>2</v>
      </c>
      <c r="E33" s="59">
        <f>'Shipping Invoice'!J37*$N$1</f>
        <v>12.95</v>
      </c>
      <c r="F33" s="59">
        <f t="shared" si="0"/>
        <v>25.9</v>
      </c>
      <c r="G33" s="60">
        <f t="shared" si="1"/>
        <v>12.95</v>
      </c>
      <c r="H33" s="63">
        <f t="shared" si="2"/>
        <v>25.9</v>
      </c>
    </row>
    <row r="34" spans="1:8" s="62" customFormat="1" ht="24">
      <c r="A34" s="56" t="str">
        <f>IF((LEN('Copy paste to Here'!G38))&gt;5,((CONCATENATE('Copy paste to Here'!G38," &amp; ",'Copy paste to Here'!D38,"  &amp;  ",'Copy paste to Here'!E38))),"Empty Cell")</f>
        <v xml:space="preserve">316L Surgical steel ball closure ring, 16g (1.2mm) with a 3mm ball &amp; Length: 6mm  &amp;  </v>
      </c>
      <c r="B34" s="57" t="str">
        <f>'Copy paste to Here'!C38</f>
        <v>BCR16</v>
      </c>
      <c r="C34" s="57" t="s">
        <v>745</v>
      </c>
      <c r="D34" s="58">
        <f>Invoice!B38</f>
        <v>2</v>
      </c>
      <c r="E34" s="59">
        <f>'Shipping Invoice'!J38*$N$1</f>
        <v>6.65</v>
      </c>
      <c r="F34" s="59">
        <f t="shared" si="0"/>
        <v>13.3</v>
      </c>
      <c r="G34" s="60">
        <f t="shared" si="1"/>
        <v>6.65</v>
      </c>
      <c r="H34" s="63">
        <f t="shared" si="2"/>
        <v>13.3</v>
      </c>
    </row>
    <row r="35" spans="1:8" s="62" customFormat="1" ht="24">
      <c r="A35" s="56" t="str">
        <f>IF((LEN('Copy paste to Here'!G39))&gt;5,((CONCATENATE('Copy paste to Here'!G39," &amp; ",'Copy paste to Here'!D39,"  &amp;  ",'Copy paste to Here'!E39))),"Empty Cell")</f>
        <v xml:space="preserve">316L Surgical steel ball closure ring, 16g (1.2mm) with a 4mm ball &amp; Length: 10mm  &amp;  </v>
      </c>
      <c r="B35" s="57" t="str">
        <f>'Copy paste to Here'!C39</f>
        <v>BCR16G</v>
      </c>
      <c r="C35" s="57" t="s">
        <v>747</v>
      </c>
      <c r="D35" s="58">
        <f>Invoice!B39</f>
        <v>2</v>
      </c>
      <c r="E35" s="59">
        <f>'Shipping Invoice'!J39*$N$1</f>
        <v>4.9000000000000004</v>
      </c>
      <c r="F35" s="59">
        <f t="shared" si="0"/>
        <v>9.8000000000000007</v>
      </c>
      <c r="G35" s="60">
        <f t="shared" si="1"/>
        <v>4.9000000000000004</v>
      </c>
      <c r="H35" s="63">
        <f t="shared" si="2"/>
        <v>9.8000000000000007</v>
      </c>
    </row>
    <row r="36" spans="1:8" s="62" customFormat="1" ht="24">
      <c r="A36" s="56" t="str">
        <f>IF((LEN('Copy paste to Here'!G40))&gt;5,((CONCATENATE('Copy paste to Here'!G40," &amp; ",'Copy paste to Here'!D40,"  &amp;  ",'Copy paste to Here'!E40))),"Empty Cell")</f>
        <v xml:space="preserve">316L Surgical steel ball closure ring, 18g (1mm) with a 3mm ball &amp; Length: 10mm  &amp;  </v>
      </c>
      <c r="B36" s="57" t="str">
        <f>'Copy paste to Here'!C40</f>
        <v>BCR18</v>
      </c>
      <c r="C36" s="57" t="s">
        <v>749</v>
      </c>
      <c r="D36" s="58">
        <f>Invoice!B40</f>
        <v>12</v>
      </c>
      <c r="E36" s="59">
        <f>'Shipping Invoice'!J40*$N$1</f>
        <v>6.65</v>
      </c>
      <c r="F36" s="59">
        <f t="shared" si="0"/>
        <v>79.800000000000011</v>
      </c>
      <c r="G36" s="60">
        <f t="shared" si="1"/>
        <v>6.65</v>
      </c>
      <c r="H36" s="63">
        <f t="shared" si="2"/>
        <v>79.800000000000011</v>
      </c>
    </row>
    <row r="37" spans="1:8" s="62" customFormat="1" ht="24">
      <c r="A37" s="56" t="str">
        <f>IF((LEN('Copy paste to Here'!G41))&gt;5,((CONCATENATE('Copy paste to Here'!G41," &amp; ",'Copy paste to Here'!D41,"  &amp;  ",'Copy paste to Here'!E41))),"Empty Cell")</f>
        <v>Anodized ball closure ring, 14g (1.6mm) with a 6mm ball &amp; Length: 10mm  &amp;  Color: Black</v>
      </c>
      <c r="B37" s="57" t="str">
        <f>'Copy paste to Here'!C41</f>
        <v>BCRTG</v>
      </c>
      <c r="C37" s="57" t="s">
        <v>751</v>
      </c>
      <c r="D37" s="58">
        <f>Invoice!B41</f>
        <v>14</v>
      </c>
      <c r="E37" s="59">
        <f>'Shipping Invoice'!J41*$N$1</f>
        <v>22.4</v>
      </c>
      <c r="F37" s="59">
        <f t="shared" si="0"/>
        <v>313.59999999999997</v>
      </c>
      <c r="G37" s="60">
        <f t="shared" si="1"/>
        <v>22.4</v>
      </c>
      <c r="H37" s="63">
        <f t="shared" si="2"/>
        <v>313.59999999999997</v>
      </c>
    </row>
    <row r="38" spans="1:8" s="62" customFormat="1" ht="24">
      <c r="A38" s="56" t="str">
        <f>IF((LEN('Copy paste to Here'!G42))&gt;5,((CONCATENATE('Copy paste to Here'!G42," &amp; ",'Copy paste to Here'!D42,"  &amp;  ",'Copy paste to Here'!E42))),"Empty Cell")</f>
        <v>Anodized ball closure ring, 14g (1.6mm) with a 6mm ball &amp; Length: 12mm  &amp;  Color: Black</v>
      </c>
      <c r="B38" s="57" t="str">
        <f>'Copy paste to Here'!C42</f>
        <v>BCRTG</v>
      </c>
      <c r="C38" s="57" t="s">
        <v>751</v>
      </c>
      <c r="D38" s="58">
        <f>Invoice!B42</f>
        <v>2</v>
      </c>
      <c r="E38" s="59">
        <f>'Shipping Invoice'!J42*$N$1</f>
        <v>22.4</v>
      </c>
      <c r="F38" s="59">
        <f t="shared" si="0"/>
        <v>44.8</v>
      </c>
      <c r="G38" s="60">
        <f t="shared" si="1"/>
        <v>22.4</v>
      </c>
      <c r="H38" s="63">
        <f t="shared" si="2"/>
        <v>44.8</v>
      </c>
    </row>
    <row r="39" spans="1:8" s="62" customFormat="1" ht="24">
      <c r="A39" s="56" t="str">
        <f>IF((LEN('Copy paste to Here'!G43))&gt;5,((CONCATENATE('Copy paste to Here'!G43," &amp; ",'Copy paste to Here'!D43,"  &amp;  ",'Copy paste to Here'!E43))),"Empty Cell")</f>
        <v>Anodized surgical steel Industrial zig-zag barbell, 14g (1.6mm) with two 5mm balls &amp; Length: 38mm  &amp;  Color: Rainbow</v>
      </c>
      <c r="B39" s="57" t="str">
        <f>'Copy paste to Here'!C43</f>
        <v>BDAT14</v>
      </c>
      <c r="C39" s="57" t="s">
        <v>753</v>
      </c>
      <c r="D39" s="58">
        <f>Invoice!B43</f>
        <v>1</v>
      </c>
      <c r="E39" s="59">
        <f>'Shipping Invoice'!J43*$N$1</f>
        <v>41.29</v>
      </c>
      <c r="F39" s="59">
        <f t="shared" si="0"/>
        <v>41.29</v>
      </c>
      <c r="G39" s="60">
        <f t="shared" si="1"/>
        <v>41.29</v>
      </c>
      <c r="H39" s="63">
        <f t="shared" si="2"/>
        <v>41.29</v>
      </c>
    </row>
    <row r="40" spans="1:8" s="62" customFormat="1" ht="24">
      <c r="A40" s="56" t="str">
        <f>IF((LEN('Copy paste to Here'!G44))&gt;5,((CONCATENATE('Copy paste to Here'!G44," &amp; ",'Copy paste to Here'!D44,"  &amp;  ",'Copy paste to Here'!E44))),"Empty Cell")</f>
        <v>PVD plated 316L steel eyebrow banana, 18g (1mm) with two 3mm balls &amp; Color: High Polish  &amp;  Length: 6mm</v>
      </c>
      <c r="B40" s="57" t="str">
        <f>'Copy paste to Here'!C44</f>
        <v>BN18B3</v>
      </c>
      <c r="C40" s="57" t="s">
        <v>755</v>
      </c>
      <c r="D40" s="58">
        <f>Invoice!B44</f>
        <v>2</v>
      </c>
      <c r="E40" s="59">
        <f>'Shipping Invoice'!J44*$N$1</f>
        <v>6.65</v>
      </c>
      <c r="F40" s="59">
        <f t="shared" si="0"/>
        <v>13.3</v>
      </c>
      <c r="G40" s="60">
        <f t="shared" si="1"/>
        <v>6.65</v>
      </c>
      <c r="H40" s="63">
        <f t="shared" si="2"/>
        <v>13.3</v>
      </c>
    </row>
    <row r="41" spans="1:8" s="62" customFormat="1" ht="24">
      <c r="A41" s="56" t="str">
        <f>IF((LEN('Copy paste to Here'!G45))&gt;5,((CONCATENATE('Copy paste to Here'!G45," &amp; ",'Copy paste to Here'!D45,"  &amp;  ",'Copy paste to Here'!E45))),"Empty Cell")</f>
        <v xml:space="preserve">Surgical steel eyebrow banana, 18g (1mm) with two 3mm cones &amp; Length: 8mm  &amp;  </v>
      </c>
      <c r="B41" s="57" t="str">
        <f>'Copy paste to Here'!C45</f>
        <v>BN18CN3</v>
      </c>
      <c r="C41" s="57" t="s">
        <v>758</v>
      </c>
      <c r="D41" s="58">
        <f>Invoice!B45</f>
        <v>2</v>
      </c>
      <c r="E41" s="59">
        <f>'Shipping Invoice'!J45*$N$1</f>
        <v>8.0500000000000007</v>
      </c>
      <c r="F41" s="59">
        <f t="shared" si="0"/>
        <v>16.100000000000001</v>
      </c>
      <c r="G41" s="60">
        <f t="shared" si="1"/>
        <v>8.0500000000000007</v>
      </c>
      <c r="H41" s="63">
        <f t="shared" si="2"/>
        <v>16.100000000000001</v>
      </c>
    </row>
    <row r="42" spans="1:8" s="62" customFormat="1" ht="24">
      <c r="A42" s="56" t="str">
        <f>IF((LEN('Copy paste to Here'!G46))&gt;5,((CONCATENATE('Copy paste to Here'!G46," &amp; ",'Copy paste to Here'!D46,"  &amp;  ",'Copy paste to Here'!E46))),"Empty Cell")</f>
        <v xml:space="preserve">Surgical steel eyebrow banana, 20g (0.8mm) with two 3mm balls &amp; Length: 6mm  &amp;  </v>
      </c>
      <c r="B42" s="57" t="str">
        <f>'Copy paste to Here'!C46</f>
        <v>BNE20B</v>
      </c>
      <c r="C42" s="57" t="s">
        <v>760</v>
      </c>
      <c r="D42" s="58">
        <f>Invoice!B46</f>
        <v>2</v>
      </c>
      <c r="E42" s="59">
        <f>'Shipping Invoice'!J46*$N$1</f>
        <v>13.65</v>
      </c>
      <c r="F42" s="59">
        <f t="shared" si="0"/>
        <v>27.3</v>
      </c>
      <c r="G42" s="60">
        <f t="shared" si="1"/>
        <v>13.65</v>
      </c>
      <c r="H42" s="63">
        <f t="shared" si="2"/>
        <v>27.3</v>
      </c>
    </row>
    <row r="43" spans="1:8" s="62" customFormat="1" ht="24">
      <c r="A43" s="56" t="str">
        <f>IF((LEN('Copy paste to Here'!G47))&gt;5,((CONCATENATE('Copy paste to Here'!G47," &amp; ",'Copy paste to Here'!D47,"  &amp;  ",'Copy paste to Here'!E47))),"Empty Cell")</f>
        <v xml:space="preserve">Surgical steel eyebrow banana, 16g (1.2mm) with two 3mm balls &amp; Length: 6mm  &amp;  </v>
      </c>
      <c r="B43" s="57" t="str">
        <f>'Copy paste to Here'!C47</f>
        <v>BNEB</v>
      </c>
      <c r="C43" s="57" t="s">
        <v>762</v>
      </c>
      <c r="D43" s="58">
        <f>Invoice!B47</f>
        <v>2</v>
      </c>
      <c r="E43" s="59">
        <f>'Shipping Invoice'!J47*$N$1</f>
        <v>5.6</v>
      </c>
      <c r="F43" s="59">
        <f t="shared" si="0"/>
        <v>11.2</v>
      </c>
      <c r="G43" s="60">
        <f t="shared" si="1"/>
        <v>5.6</v>
      </c>
      <c r="H43" s="63">
        <f t="shared" si="2"/>
        <v>11.2</v>
      </c>
    </row>
    <row r="44" spans="1:8" s="62" customFormat="1" ht="24">
      <c r="A44" s="56" t="str">
        <f>IF((LEN('Copy paste to Here'!G48))&gt;5,((CONCATENATE('Copy paste to Here'!G48," &amp; ",'Copy paste to Here'!D48,"  &amp;  ",'Copy paste to Here'!E48))),"Empty Cell")</f>
        <v xml:space="preserve">Surgical steel eyebrow banana, 16g (1.2mm) with two internally threaded 3mm balls &amp; Length: 8mm  &amp;  </v>
      </c>
      <c r="B44" s="57" t="str">
        <f>'Copy paste to Here'!C48</f>
        <v>BNEBIN</v>
      </c>
      <c r="C44" s="57" t="s">
        <v>764</v>
      </c>
      <c r="D44" s="58">
        <f>Invoice!B48</f>
        <v>6</v>
      </c>
      <c r="E44" s="59">
        <f>'Shipping Invoice'!J48*$N$1</f>
        <v>27.64</v>
      </c>
      <c r="F44" s="59">
        <f t="shared" si="0"/>
        <v>165.84</v>
      </c>
      <c r="G44" s="60">
        <f t="shared" si="1"/>
        <v>27.64</v>
      </c>
      <c r="H44" s="63">
        <f t="shared" si="2"/>
        <v>165.84</v>
      </c>
    </row>
    <row r="45" spans="1:8" s="62" customFormat="1" ht="24">
      <c r="A45" s="56" t="str">
        <f>IF((LEN('Copy paste to Here'!G49))&gt;5,((CONCATENATE('Copy paste to Here'!G49," &amp; ",'Copy paste to Here'!D49,"  &amp;  ",'Copy paste to Here'!E49))),"Empty Cell")</f>
        <v xml:space="preserve">Surgical steel eyebrow banana, 16g (1.2mm) with two 3mm cones &amp; Length: 6mm  &amp;  </v>
      </c>
      <c r="B45" s="57" t="str">
        <f>'Copy paste to Here'!C49</f>
        <v>BNECN</v>
      </c>
      <c r="C45" s="57" t="s">
        <v>766</v>
      </c>
      <c r="D45" s="58">
        <f>Invoice!B49</f>
        <v>2</v>
      </c>
      <c r="E45" s="59">
        <f>'Shipping Invoice'!J49*$N$1</f>
        <v>5.6</v>
      </c>
      <c r="F45" s="59">
        <f t="shared" si="0"/>
        <v>11.2</v>
      </c>
      <c r="G45" s="60">
        <f t="shared" si="1"/>
        <v>5.6</v>
      </c>
      <c r="H45" s="63">
        <f t="shared" si="2"/>
        <v>11.2</v>
      </c>
    </row>
    <row r="46" spans="1:8" s="62" customFormat="1" ht="24">
      <c r="A46" s="56" t="str">
        <f>IF((LEN('Copy paste to Here'!G50))&gt;5,((CONCATENATE('Copy paste to Here'!G50," &amp; ",'Copy paste to Here'!D50,"  &amp;  ",'Copy paste to Here'!E50))),"Empty Cell")</f>
        <v>Anodized surgical steel eyebrow banana, 20g (0.8mm) with two 3mm balls &amp; Length: 6mm  &amp;  Color: Gold</v>
      </c>
      <c r="B46" s="57" t="str">
        <f>'Copy paste to Here'!C50</f>
        <v>BNET20B</v>
      </c>
      <c r="C46" s="57" t="s">
        <v>768</v>
      </c>
      <c r="D46" s="58">
        <f>Invoice!B50</f>
        <v>2</v>
      </c>
      <c r="E46" s="59">
        <f>'Shipping Invoice'!J50*$N$1</f>
        <v>20.65</v>
      </c>
      <c r="F46" s="59">
        <f t="shared" si="0"/>
        <v>41.3</v>
      </c>
      <c r="G46" s="60">
        <f t="shared" si="1"/>
        <v>20.65</v>
      </c>
      <c r="H46" s="63">
        <f t="shared" si="2"/>
        <v>41.3</v>
      </c>
    </row>
    <row r="47" spans="1:8" s="62" customFormat="1" ht="24">
      <c r="A47" s="56" t="str">
        <f>IF((LEN('Copy paste to Here'!G51))&gt;5,((CONCATENATE('Copy paste to Here'!G51," &amp; ",'Copy paste to Here'!D51,"  &amp;  ",'Copy paste to Here'!E51))),"Empty Cell")</f>
        <v>Anodized surgical steel eyebrow banana, 20g (0.8mm) with two 3mm balls &amp; Length: 10mm  &amp;  Color: Gold</v>
      </c>
      <c r="B47" s="57" t="str">
        <f>'Copy paste to Here'!C51</f>
        <v>BNET20B</v>
      </c>
      <c r="C47" s="57" t="s">
        <v>768</v>
      </c>
      <c r="D47" s="58">
        <f>Invoice!B51</f>
        <v>2</v>
      </c>
      <c r="E47" s="59">
        <f>'Shipping Invoice'!J51*$N$1</f>
        <v>20.65</v>
      </c>
      <c r="F47" s="59">
        <f t="shared" si="0"/>
        <v>41.3</v>
      </c>
      <c r="G47" s="60">
        <f t="shared" si="1"/>
        <v>20.65</v>
      </c>
      <c r="H47" s="63">
        <f t="shared" si="2"/>
        <v>41.3</v>
      </c>
    </row>
    <row r="48" spans="1:8" s="62" customFormat="1" ht="24">
      <c r="A48" s="56" t="str">
        <f>IF((LEN('Copy paste to Here'!G52))&gt;5,((CONCATENATE('Copy paste to Here'!G52," &amp; ",'Copy paste to Here'!D52,"  &amp;  ",'Copy paste to Here'!E52))),"Empty Cell")</f>
        <v xml:space="preserve">Rose gold PVD plated surgical steel eyebrow banana, 16g (1.2mm) with two 3mm balls &amp; Length: 10mm  &amp;  </v>
      </c>
      <c r="B48" s="57" t="str">
        <f>'Copy paste to Here'!C52</f>
        <v>BNETTB</v>
      </c>
      <c r="C48" s="57" t="s">
        <v>770</v>
      </c>
      <c r="D48" s="58">
        <f>Invoice!B52</f>
        <v>3</v>
      </c>
      <c r="E48" s="59">
        <f>'Shipping Invoice'!J52*$N$1</f>
        <v>20.65</v>
      </c>
      <c r="F48" s="59">
        <f t="shared" si="0"/>
        <v>61.949999999999996</v>
      </c>
      <c r="G48" s="60">
        <f t="shared" si="1"/>
        <v>20.65</v>
      </c>
      <c r="H48" s="63">
        <f t="shared" si="2"/>
        <v>61.949999999999996</v>
      </c>
    </row>
    <row r="49" spans="1:8" s="62" customFormat="1" ht="36">
      <c r="A49" s="56" t="str">
        <f>IF((LEN('Copy paste to Here'!G53))&gt;5,((CONCATENATE('Copy paste to Here'!G53," &amp; ",'Copy paste to Here'!D53,"  &amp;  ",'Copy paste to Here'!E53))),"Empty Cell")</f>
        <v>Clear bio flexible belly banana, 14g (1.6mm) with a 5mm and a 10mm jewel ball - length 5/8'' (16mm) ''cut to fit to your size'' &amp; Crystal Color: Clear  &amp;  Color: Clear</v>
      </c>
      <c r="B49" s="57" t="str">
        <f>'Copy paste to Here'!C53</f>
        <v>BNOCC</v>
      </c>
      <c r="C49" s="57" t="s">
        <v>772</v>
      </c>
      <c r="D49" s="58">
        <f>Invoice!B53</f>
        <v>3</v>
      </c>
      <c r="E49" s="59">
        <f>'Shipping Invoice'!J53*$N$1</f>
        <v>52.14</v>
      </c>
      <c r="F49" s="59">
        <f t="shared" si="0"/>
        <v>156.42000000000002</v>
      </c>
      <c r="G49" s="60">
        <f t="shared" si="1"/>
        <v>52.14</v>
      </c>
      <c r="H49" s="63">
        <f t="shared" si="2"/>
        <v>156.42000000000002</v>
      </c>
    </row>
    <row r="50" spans="1:8" s="62" customFormat="1" ht="36">
      <c r="A50" s="56" t="str">
        <f>IF((LEN('Copy paste to Here'!G54))&gt;5,((CONCATENATE('Copy paste to Here'!G54," &amp; ",'Copy paste to Here'!D54,"  &amp;  ",'Copy paste to Here'!E54))),"Empty Cell")</f>
        <v>Clear bio flexible belly banana, 14g (1.6mm) with a 5mm and a 10mm jewel ball - length 5/8'' (16mm) ''cut to fit to your size'' &amp; Crystal Color: Jet  &amp;  Color: Clear</v>
      </c>
      <c r="B50" s="57" t="str">
        <f>'Copy paste to Here'!C54</f>
        <v>BNOCC</v>
      </c>
      <c r="C50" s="57" t="s">
        <v>772</v>
      </c>
      <c r="D50" s="58">
        <f>Invoice!B54</f>
        <v>1</v>
      </c>
      <c r="E50" s="59">
        <f>'Shipping Invoice'!J54*$N$1</f>
        <v>52.14</v>
      </c>
      <c r="F50" s="59">
        <f t="shared" si="0"/>
        <v>52.14</v>
      </c>
      <c r="G50" s="60">
        <f t="shared" si="1"/>
        <v>52.14</v>
      </c>
      <c r="H50" s="63">
        <f t="shared" si="2"/>
        <v>52.14</v>
      </c>
    </row>
    <row r="51" spans="1:8" s="62" customFormat="1" ht="24">
      <c r="A51" s="56" t="str">
        <f>IF((LEN('Copy paste to Here'!G55))&gt;5,((CONCATENATE('Copy paste to Here'!G55," &amp; ",'Copy paste to Here'!D55,"  &amp;  ",'Copy paste to Here'!E55))),"Empty Cell")</f>
        <v xml:space="preserve">Surgical steel circular barbell, 18g (1mm) with two 3mm cones &amp; Length: 8mm  &amp;  </v>
      </c>
      <c r="B51" s="57" t="str">
        <f>'Copy paste to Here'!C55</f>
        <v>CB18CN3</v>
      </c>
      <c r="C51" s="57" t="s">
        <v>773</v>
      </c>
      <c r="D51" s="58">
        <f>Invoice!B55</f>
        <v>20</v>
      </c>
      <c r="E51" s="59">
        <f>'Shipping Invoice'!J55*$N$1</f>
        <v>10.85</v>
      </c>
      <c r="F51" s="59">
        <f t="shared" si="0"/>
        <v>217</v>
      </c>
      <c r="G51" s="60">
        <f t="shared" si="1"/>
        <v>10.85</v>
      </c>
      <c r="H51" s="63">
        <f t="shared" si="2"/>
        <v>217</v>
      </c>
    </row>
    <row r="52" spans="1:8" s="62" customFormat="1" ht="24">
      <c r="A52" s="56" t="str">
        <f>IF((LEN('Copy paste to Here'!G56))&gt;5,((CONCATENATE('Copy paste to Here'!G56," &amp; ",'Copy paste to Here'!D56,"  &amp;  ",'Copy paste to Here'!E56))),"Empty Cell")</f>
        <v xml:space="preserve">Surgical steel circular barbell, 20g (0.8mm) with two 3mm balls &amp; Length: 6mm  &amp;  </v>
      </c>
      <c r="B52" s="57" t="str">
        <f>'Copy paste to Here'!C56</f>
        <v>CB20B</v>
      </c>
      <c r="C52" s="57" t="s">
        <v>775</v>
      </c>
      <c r="D52" s="58">
        <f>Invoice!B56</f>
        <v>4</v>
      </c>
      <c r="E52" s="59">
        <f>'Shipping Invoice'!J56*$N$1</f>
        <v>13.65</v>
      </c>
      <c r="F52" s="59">
        <f t="shared" si="0"/>
        <v>54.6</v>
      </c>
      <c r="G52" s="60">
        <f t="shared" si="1"/>
        <v>13.65</v>
      </c>
      <c r="H52" s="63">
        <f t="shared" si="2"/>
        <v>54.6</v>
      </c>
    </row>
    <row r="53" spans="1:8" s="62" customFormat="1" ht="24">
      <c r="A53" s="56" t="str">
        <f>IF((LEN('Copy paste to Here'!G57))&gt;5,((CONCATENATE('Copy paste to Here'!G57," &amp; ",'Copy paste to Here'!D57,"  &amp;  ",'Copy paste to Here'!E57))),"Empty Cell")</f>
        <v>Premium PVD plated surgical steel circular barbell, 16g (1.2mm) with two 3mm balls &amp; Length: 8mm  &amp;  Color: Black</v>
      </c>
      <c r="B53" s="57" t="str">
        <f>'Copy paste to Here'!C57</f>
        <v>CBETB</v>
      </c>
      <c r="C53" s="57" t="s">
        <v>777</v>
      </c>
      <c r="D53" s="58">
        <f>Invoice!B57</f>
        <v>2</v>
      </c>
      <c r="E53" s="59">
        <f>'Shipping Invoice'!J57*$N$1</f>
        <v>20.65</v>
      </c>
      <c r="F53" s="59">
        <f t="shared" si="0"/>
        <v>41.3</v>
      </c>
      <c r="G53" s="60">
        <f t="shared" si="1"/>
        <v>20.65</v>
      </c>
      <c r="H53" s="63">
        <f t="shared" si="2"/>
        <v>41.3</v>
      </c>
    </row>
    <row r="54" spans="1:8" s="62" customFormat="1" ht="24">
      <c r="A54" s="56" t="str">
        <f>IF((LEN('Copy paste to Here'!G58))&gt;5,((CONCATENATE('Copy paste to Here'!G58," &amp; ",'Copy paste to Here'!D58,"  &amp;  ",'Copy paste to Here'!E58))),"Empty Cell")</f>
        <v>PVD plated surgical steel circular barbell 18g (1mm) with two 3mm balls &amp; Length: 8mm  &amp;  Color: Black</v>
      </c>
      <c r="B54" s="57" t="str">
        <f>'Copy paste to Here'!C58</f>
        <v>CBT18B3</v>
      </c>
      <c r="C54" s="57" t="s">
        <v>779</v>
      </c>
      <c r="D54" s="58">
        <f>Invoice!B58</f>
        <v>16</v>
      </c>
      <c r="E54" s="59">
        <f>'Shipping Invoice'!J58*$N$1</f>
        <v>23.1</v>
      </c>
      <c r="F54" s="59">
        <f t="shared" si="0"/>
        <v>369.6</v>
      </c>
      <c r="G54" s="60">
        <f t="shared" si="1"/>
        <v>23.1</v>
      </c>
      <c r="H54" s="63">
        <f t="shared" si="2"/>
        <v>369.6</v>
      </c>
    </row>
    <row r="55" spans="1:8" s="62" customFormat="1" ht="24">
      <c r="A55" s="56" t="str">
        <f>IF((LEN('Copy paste to Here'!G59))&gt;5,((CONCATENATE('Copy paste to Here'!G59," &amp; ",'Copy paste to Here'!D59,"  &amp;  ",'Copy paste to Here'!E59))),"Empty Cell")</f>
        <v>Anodized surgical steel circular barbell, 14g (1.6mm) with two 4mm balls &amp; Length: 10mm  &amp;  Color: Black</v>
      </c>
      <c r="B55" s="57" t="str">
        <f>'Copy paste to Here'!C59</f>
        <v>CBTB4</v>
      </c>
      <c r="C55" s="57" t="s">
        <v>781</v>
      </c>
      <c r="D55" s="58">
        <f>Invoice!B59</f>
        <v>3</v>
      </c>
      <c r="E55" s="59">
        <f>'Shipping Invoice'!J59*$N$1</f>
        <v>22.4</v>
      </c>
      <c r="F55" s="59">
        <f t="shared" si="0"/>
        <v>67.199999999999989</v>
      </c>
      <c r="G55" s="60">
        <f t="shared" si="1"/>
        <v>22.4</v>
      </c>
      <c r="H55" s="63">
        <f t="shared" si="2"/>
        <v>67.199999999999989</v>
      </c>
    </row>
    <row r="56" spans="1:8" s="62" customFormat="1" ht="24">
      <c r="A56" s="56" t="str">
        <f>IF((LEN('Copy paste to Here'!G60))&gt;5,((CONCATENATE('Copy paste to Here'!G60," &amp; ",'Copy paste to Here'!D60,"  &amp;  ",'Copy paste to Here'!E60))),"Empty Cell")</f>
        <v xml:space="preserve">High polished surgical steel double flared flesh tunnel - size 12g to 2'' (2mm - 52mm) &amp; Gauge: 7mm  &amp;  </v>
      </c>
      <c r="B56" s="57" t="str">
        <f>'Copy paste to Here'!C60</f>
        <v>DPG</v>
      </c>
      <c r="C56" s="57" t="s">
        <v>869</v>
      </c>
      <c r="D56" s="58">
        <f>Invoice!B60</f>
        <v>2</v>
      </c>
      <c r="E56" s="59">
        <f>'Shipping Invoice'!J60*$N$1</f>
        <v>21.35</v>
      </c>
      <c r="F56" s="59">
        <f t="shared" si="0"/>
        <v>42.7</v>
      </c>
      <c r="G56" s="60">
        <f t="shared" si="1"/>
        <v>21.35</v>
      </c>
      <c r="H56" s="63">
        <f t="shared" si="2"/>
        <v>42.7</v>
      </c>
    </row>
    <row r="57" spans="1:8" s="62" customFormat="1" ht="24">
      <c r="A57" s="56" t="str">
        <f>IF((LEN('Copy paste to Here'!G61))&gt;5,((CONCATENATE('Copy paste to Here'!G61," &amp; ",'Copy paste to Here'!D61,"  &amp;  ",'Copy paste to Here'!E61))),"Empty Cell")</f>
        <v xml:space="preserve">Bio flexible eyebrow retainer, 16g (1.2mm) - length 1/4'' to 1/2'' (6mm to 12mm) &amp; Length: 8mm  &amp;  </v>
      </c>
      <c r="B57" s="57" t="str">
        <f>'Copy paste to Here'!C61</f>
        <v>EBRT</v>
      </c>
      <c r="C57" s="57" t="s">
        <v>785</v>
      </c>
      <c r="D57" s="58">
        <f>Invoice!B61</f>
        <v>5</v>
      </c>
      <c r="E57" s="59">
        <f>'Shipping Invoice'!J61*$N$1</f>
        <v>4.9000000000000004</v>
      </c>
      <c r="F57" s="59">
        <f t="shared" si="0"/>
        <v>24.5</v>
      </c>
      <c r="G57" s="60">
        <f t="shared" si="1"/>
        <v>4.9000000000000004</v>
      </c>
      <c r="H57" s="63">
        <f t="shared" si="2"/>
        <v>24.5</v>
      </c>
    </row>
    <row r="58" spans="1:8" s="62" customFormat="1" ht="36">
      <c r="A58" s="56" t="str">
        <f>IF((LEN('Copy paste to Here'!G62))&gt;5,((CONCATENATE('Copy paste to Here'!G62," &amp; ",'Copy paste to Here'!D62,"  &amp;  ",'Copy paste to Here'!E62))),"Empty Cell")</f>
        <v>Bioflex eyebrow banana, 16g (1.2mm) with two 3mm bezel set jewel steel balls &amp; Length: 10mm Clear Bioflex  &amp;  Crystal Color: AB</v>
      </c>
      <c r="B58" s="57" t="str">
        <f>'Copy paste to Here'!C62</f>
        <v>FBNEJB3</v>
      </c>
      <c r="C58" s="57" t="s">
        <v>786</v>
      </c>
      <c r="D58" s="58">
        <f>Invoice!B62</f>
        <v>22</v>
      </c>
      <c r="E58" s="59">
        <f>'Shipping Invoice'!J62*$N$1</f>
        <v>19.600000000000001</v>
      </c>
      <c r="F58" s="59">
        <f t="shared" si="0"/>
        <v>431.20000000000005</v>
      </c>
      <c r="G58" s="60">
        <f t="shared" si="1"/>
        <v>19.600000000000001</v>
      </c>
      <c r="H58" s="63">
        <f t="shared" si="2"/>
        <v>431.20000000000005</v>
      </c>
    </row>
    <row r="59" spans="1:8" s="62" customFormat="1" ht="24">
      <c r="A59" s="56" t="str">
        <f>IF((LEN('Copy paste to Here'!G63))&gt;5,((CONCATENATE('Copy paste to Here'!G63," &amp; ",'Copy paste to Here'!D63,"  &amp;  ",'Copy paste to Here'!E63))),"Empty Cell")</f>
        <v>Bioflex eyebrow banana, 16g (1.2mm) with two 3mm balls &amp; Length: 10mm  &amp;  Color: Clear</v>
      </c>
      <c r="B59" s="57" t="str">
        <f>'Copy paste to Here'!C63</f>
        <v>FBNEVB</v>
      </c>
      <c r="C59" s="57" t="s">
        <v>789</v>
      </c>
      <c r="D59" s="58">
        <f>Invoice!B63</f>
        <v>5</v>
      </c>
      <c r="E59" s="59">
        <f>'Shipping Invoice'!J63*$N$1</f>
        <v>8.4</v>
      </c>
      <c r="F59" s="59">
        <f t="shared" si="0"/>
        <v>42</v>
      </c>
      <c r="G59" s="60">
        <f t="shared" si="1"/>
        <v>8.4</v>
      </c>
      <c r="H59" s="63">
        <f t="shared" si="2"/>
        <v>42</v>
      </c>
    </row>
    <row r="60" spans="1:8" s="62" customFormat="1" ht="24">
      <c r="A60" s="56" t="str">
        <f>IF((LEN('Copy paste to Here'!G64))&gt;5,((CONCATENATE('Copy paste to Here'!G64," &amp; ",'Copy paste to Here'!D64,"  &amp;  ",'Copy paste to Here'!E64))),"Empty Cell")</f>
        <v>Bioflex belly banana, 14g (1.6mm) with 5 and 8mm ball &amp; Length: 10mm  &amp;  Color: Clear</v>
      </c>
      <c r="B60" s="57" t="str">
        <f>'Copy paste to Here'!C64</f>
        <v>FBNUV</v>
      </c>
      <c r="C60" s="57" t="s">
        <v>791</v>
      </c>
      <c r="D60" s="58">
        <f>Invoice!B64</f>
        <v>18</v>
      </c>
      <c r="E60" s="59">
        <f>'Shipping Invoice'!J64*$N$1</f>
        <v>9.1</v>
      </c>
      <c r="F60" s="59">
        <f t="shared" si="0"/>
        <v>163.79999999999998</v>
      </c>
      <c r="G60" s="60">
        <f t="shared" si="1"/>
        <v>9.1</v>
      </c>
      <c r="H60" s="63">
        <f t="shared" si="2"/>
        <v>163.79999999999998</v>
      </c>
    </row>
    <row r="61" spans="1:8" s="62" customFormat="1" ht="24">
      <c r="A61" s="56" t="str">
        <f>IF((LEN('Copy paste to Here'!G65))&gt;5,((CONCATENATE('Copy paste to Here'!G65," &amp; ",'Copy paste to Here'!D65,"  &amp;  ",'Copy paste to Here'!E65))),"Empty Cell")</f>
        <v>Bioflex belly banana, 14g (1.6mm) with 5 and 8mm ball &amp; Length: 12mm  &amp;  Color: Clear</v>
      </c>
      <c r="B61" s="57" t="str">
        <f>'Copy paste to Here'!C65</f>
        <v>FBNUV</v>
      </c>
      <c r="C61" s="57" t="s">
        <v>791</v>
      </c>
      <c r="D61" s="58">
        <f>Invoice!B65</f>
        <v>40</v>
      </c>
      <c r="E61" s="59">
        <f>'Shipping Invoice'!J65*$N$1</f>
        <v>9.1</v>
      </c>
      <c r="F61" s="59">
        <f t="shared" si="0"/>
        <v>364</v>
      </c>
      <c r="G61" s="60">
        <f t="shared" si="1"/>
        <v>9.1</v>
      </c>
      <c r="H61" s="63">
        <f t="shared" si="2"/>
        <v>364</v>
      </c>
    </row>
    <row r="62" spans="1:8" s="62" customFormat="1" ht="24">
      <c r="A62" s="56" t="str">
        <f>IF((LEN('Copy paste to Here'!G66))&gt;5,((CONCATENATE('Copy paste to Here'!G66," &amp; ",'Copy paste to Here'!D66,"  &amp;  ",'Copy paste to Here'!E66))),"Empty Cell")</f>
        <v>Bioflex circular barbell, 16g (1.2mm) with two 3mm balls &amp; Length: 10mm  &amp;  Color: Black</v>
      </c>
      <c r="B62" s="57" t="str">
        <f>'Copy paste to Here'!C66</f>
        <v>FCBEVB</v>
      </c>
      <c r="C62" s="57" t="s">
        <v>793</v>
      </c>
      <c r="D62" s="58">
        <f>Invoice!B66</f>
        <v>2</v>
      </c>
      <c r="E62" s="59">
        <f>'Shipping Invoice'!J66*$N$1</f>
        <v>8.4</v>
      </c>
      <c r="F62" s="59">
        <f t="shared" si="0"/>
        <v>16.8</v>
      </c>
      <c r="G62" s="60">
        <f t="shared" si="1"/>
        <v>8.4</v>
      </c>
      <c r="H62" s="63">
        <f t="shared" si="2"/>
        <v>16.8</v>
      </c>
    </row>
    <row r="63" spans="1:8" s="62" customFormat="1" ht="24">
      <c r="A63" s="56" t="str">
        <f>IF((LEN('Copy paste to Here'!G67))&gt;5,((CONCATENATE('Copy paste to Here'!G67," &amp; ",'Copy paste to Here'!D67,"  &amp;  ",'Copy paste to Here'!E67))),"Empty Cell")</f>
        <v>Silicone double flared flesh tunnel &amp; Gauge: 14mm  &amp;  Color: Black</v>
      </c>
      <c r="B63" s="57" t="str">
        <f>'Copy paste to Here'!C67</f>
        <v>FTSI</v>
      </c>
      <c r="C63" s="57" t="s">
        <v>870</v>
      </c>
      <c r="D63" s="58">
        <f>Invoice!B67</f>
        <v>2</v>
      </c>
      <c r="E63" s="59">
        <f>'Shipping Invoice'!J67*$N$1</f>
        <v>21.7</v>
      </c>
      <c r="F63" s="59">
        <f t="shared" si="0"/>
        <v>43.4</v>
      </c>
      <c r="G63" s="60">
        <f t="shared" si="1"/>
        <v>21.7</v>
      </c>
      <c r="H63" s="63">
        <f t="shared" si="2"/>
        <v>43.4</v>
      </c>
    </row>
    <row r="64" spans="1:8" s="62" customFormat="1" ht="25.5">
      <c r="A64" s="56" t="str">
        <f>IF((LEN('Copy paste to Here'!G68))&gt;5,((CONCATENATE('Copy paste to Here'!G68," &amp; ",'Copy paste to Here'!D68,"  &amp;  ",'Copy paste to Here'!E68))),"Empty Cell")</f>
        <v>Silicone double flared flesh tunnel &amp; Gauge: 18mm  &amp;  Color: Black</v>
      </c>
      <c r="B64" s="57" t="str">
        <f>'Copy paste to Here'!C68</f>
        <v>FTSI</v>
      </c>
      <c r="C64" s="57" t="s">
        <v>871</v>
      </c>
      <c r="D64" s="58">
        <f>Invoice!B68</f>
        <v>2</v>
      </c>
      <c r="E64" s="59">
        <f>'Shipping Invoice'!J68*$N$1</f>
        <v>24.49</v>
      </c>
      <c r="F64" s="59">
        <f t="shared" si="0"/>
        <v>48.98</v>
      </c>
      <c r="G64" s="60">
        <f t="shared" si="1"/>
        <v>24.49</v>
      </c>
      <c r="H64" s="63">
        <f t="shared" si="2"/>
        <v>48.98</v>
      </c>
    </row>
    <row r="65" spans="1:8" s="62" customFormat="1" ht="25.5">
      <c r="A65" s="56" t="str">
        <f>IF((LEN('Copy paste to Here'!G69))&gt;5,((CONCATENATE('Copy paste to Here'!G69," &amp; ",'Copy paste to Here'!D69,"  &amp;  ",'Copy paste to Here'!E69))),"Empty Cell")</f>
        <v>Silicone double flared flesh tunnel &amp; Gauge: 20mm  &amp;  Color: Black</v>
      </c>
      <c r="B65" s="57" t="str">
        <f>'Copy paste to Here'!C69</f>
        <v>FTSI</v>
      </c>
      <c r="C65" s="57" t="s">
        <v>872</v>
      </c>
      <c r="D65" s="58">
        <f>Invoice!B69</f>
        <v>30</v>
      </c>
      <c r="E65" s="59">
        <f>'Shipping Invoice'!J69*$N$1</f>
        <v>26.94</v>
      </c>
      <c r="F65" s="59">
        <f t="shared" si="0"/>
        <v>808.2</v>
      </c>
      <c r="G65" s="60">
        <f t="shared" si="1"/>
        <v>26.94</v>
      </c>
      <c r="H65" s="63">
        <f t="shared" si="2"/>
        <v>808.2</v>
      </c>
    </row>
    <row r="66" spans="1:8" s="62" customFormat="1" ht="24">
      <c r="A66" s="56" t="str">
        <f>IF((LEN('Copy paste to Here'!G70))&gt;5,((CONCATENATE('Copy paste to Here'!G70," &amp; ",'Copy paste to Here'!D70,"  &amp;  ",'Copy paste to Here'!E70))),"Empty Cell")</f>
        <v>Anodized surgical steel fake plug with rubber O-Rings &amp; Size: 6mm  &amp;  Color: Black</v>
      </c>
      <c r="B66" s="57" t="str">
        <f>'Copy paste to Here'!C70</f>
        <v>IPTR</v>
      </c>
      <c r="C66" s="57" t="s">
        <v>873</v>
      </c>
      <c r="D66" s="58">
        <f>Invoice!B70</f>
        <v>2</v>
      </c>
      <c r="E66" s="59">
        <f>'Shipping Invoice'!J70*$N$1</f>
        <v>22.4</v>
      </c>
      <c r="F66" s="59">
        <f t="shared" si="0"/>
        <v>44.8</v>
      </c>
      <c r="G66" s="60">
        <f t="shared" si="1"/>
        <v>22.4</v>
      </c>
      <c r="H66" s="63">
        <f t="shared" si="2"/>
        <v>44.8</v>
      </c>
    </row>
    <row r="67" spans="1:8" s="62" customFormat="1" ht="24">
      <c r="A67" s="56" t="str">
        <f>IF((LEN('Copy paste to Here'!G71))&gt;5,((CONCATENATE('Copy paste to Here'!G71," &amp; ",'Copy paste to Here'!D71,"  &amp;  ",'Copy paste to Here'!E71))),"Empty Cell")</f>
        <v>Anodized surgical steel fake plug with rubber O-Rings &amp; Size: 8mm  &amp;  Color: Black</v>
      </c>
      <c r="B67" s="57" t="str">
        <f>'Copy paste to Here'!C71</f>
        <v>IPTR</v>
      </c>
      <c r="C67" s="57" t="s">
        <v>874</v>
      </c>
      <c r="D67" s="58">
        <f>Invoice!B71</f>
        <v>2</v>
      </c>
      <c r="E67" s="59">
        <f>'Shipping Invoice'!J71*$N$1</f>
        <v>24.14</v>
      </c>
      <c r="F67" s="59">
        <f t="shared" si="0"/>
        <v>48.28</v>
      </c>
      <c r="G67" s="60">
        <f t="shared" si="1"/>
        <v>24.14</v>
      </c>
      <c r="H67" s="63">
        <f t="shared" si="2"/>
        <v>48.28</v>
      </c>
    </row>
    <row r="68" spans="1:8" s="62" customFormat="1">
      <c r="A68" s="56" t="str">
        <f>IF((LEN('Copy paste to Here'!G72))&gt;5,((CONCATENATE('Copy paste to Here'!G72," &amp; ",'Copy paste to Here'!D72,"  &amp;  ",'Copy paste to Here'!E72))),"Empty Cell")</f>
        <v>Acrylic fake plug with rubber O-rings &amp; Size: 8mm  &amp;  Color: White</v>
      </c>
      <c r="B68" s="57" t="str">
        <f>'Copy paste to Here'!C72</f>
        <v>IPVR</v>
      </c>
      <c r="C68" s="57" t="s">
        <v>802</v>
      </c>
      <c r="D68" s="58">
        <f>Invoice!B72</f>
        <v>2</v>
      </c>
      <c r="E68" s="59">
        <f>'Shipping Invoice'!J72*$N$1</f>
        <v>11.9</v>
      </c>
      <c r="F68" s="59">
        <f t="shared" si="0"/>
        <v>23.8</v>
      </c>
      <c r="G68" s="60">
        <f t="shared" si="1"/>
        <v>11.9</v>
      </c>
      <c r="H68" s="63">
        <f t="shared" si="2"/>
        <v>23.8</v>
      </c>
    </row>
    <row r="69" spans="1:8" s="62" customFormat="1" ht="24">
      <c r="A69" s="56" t="str">
        <f>IF((LEN('Copy paste to Here'!G73))&gt;5,((CONCATENATE('Copy paste to Here'!G73," &amp; ",'Copy paste to Here'!D73,"  &amp;  ",'Copy paste to Here'!E73))),"Empty Cell")</f>
        <v xml:space="preserve">Surgical steel labret, 18g (1mm) with 3mm cone &amp; Length: 8mm  &amp;  </v>
      </c>
      <c r="B69" s="57" t="str">
        <f>'Copy paste to Here'!C73</f>
        <v>LB18CN3</v>
      </c>
      <c r="C69" s="57" t="s">
        <v>804</v>
      </c>
      <c r="D69" s="58">
        <f>Invoice!B73</f>
        <v>2</v>
      </c>
      <c r="E69" s="59">
        <f>'Shipping Invoice'!J73*$N$1</f>
        <v>8.4</v>
      </c>
      <c r="F69" s="59">
        <f t="shared" si="0"/>
        <v>16.8</v>
      </c>
      <c r="G69" s="60">
        <f t="shared" si="1"/>
        <v>8.4</v>
      </c>
      <c r="H69" s="63">
        <f t="shared" si="2"/>
        <v>16.8</v>
      </c>
    </row>
    <row r="70" spans="1:8" s="62" customFormat="1" ht="24">
      <c r="A70" s="56" t="str">
        <f>IF((LEN('Copy paste to Here'!G74))&gt;5,((CONCATENATE('Copy paste to Here'!G74," &amp; ",'Copy paste to Here'!D74,"  &amp;  ",'Copy paste to Here'!E74))),"Empty Cell")</f>
        <v>Surgical steel labret, 16g (1.2mm) with a 4mm bezel set jewel ball &amp; Length: 8mm  &amp;  Crystal Color: AB</v>
      </c>
      <c r="B70" s="57" t="str">
        <f>'Copy paste to Here'!C74</f>
        <v>LBC4S</v>
      </c>
      <c r="C70" s="57" t="s">
        <v>806</v>
      </c>
      <c r="D70" s="58">
        <f>Invoice!B74</f>
        <v>2</v>
      </c>
      <c r="E70" s="59">
        <f>'Shipping Invoice'!J74*$N$1</f>
        <v>12.25</v>
      </c>
      <c r="F70" s="59">
        <f t="shared" si="0"/>
        <v>24.5</v>
      </c>
      <c r="G70" s="60">
        <f t="shared" si="1"/>
        <v>12.25</v>
      </c>
      <c r="H70" s="63">
        <f t="shared" si="2"/>
        <v>24.5</v>
      </c>
    </row>
    <row r="71" spans="1:8" s="62" customFormat="1" ht="24">
      <c r="A71" s="56" t="str">
        <f>IF((LEN('Copy paste to Here'!G75))&gt;5,((CONCATENATE('Copy paste to Here'!G75," &amp; ",'Copy paste to Here'!D75,"  &amp;  ",'Copy paste to Here'!E75))),"Empty Cell")</f>
        <v xml:space="preserve">Bio flexible labret, 16g (1.2mm) with a 3mm push in steel ball &amp; Length: 6mm  &amp;  </v>
      </c>
      <c r="B71" s="57" t="str">
        <f>'Copy paste to Here'!C75</f>
        <v>LBIB</v>
      </c>
      <c r="C71" s="57" t="s">
        <v>808</v>
      </c>
      <c r="D71" s="58">
        <f>Invoice!B75</f>
        <v>2</v>
      </c>
      <c r="E71" s="59">
        <f>'Shipping Invoice'!J75*$N$1</f>
        <v>10.15</v>
      </c>
      <c r="F71" s="59">
        <f t="shared" si="0"/>
        <v>20.3</v>
      </c>
      <c r="G71" s="60">
        <f t="shared" si="1"/>
        <v>10.15</v>
      </c>
      <c r="H71" s="63">
        <f t="shared" si="2"/>
        <v>20.3</v>
      </c>
    </row>
    <row r="72" spans="1:8" s="62" customFormat="1" ht="24">
      <c r="A72" s="56" t="str">
        <f>IF((LEN('Copy paste to Here'!G76))&gt;5,((CONCATENATE('Copy paste to Here'!G76," &amp; ",'Copy paste to Here'!D76,"  &amp;  ",'Copy paste to Here'!E76))),"Empty Cell")</f>
        <v xml:space="preserve">Bio flexible labret, 16g (1.2mm) with a 3mm push in steel ball &amp; Length: 8mm  &amp;  </v>
      </c>
      <c r="B72" s="57" t="str">
        <f>'Copy paste to Here'!C76</f>
        <v>LBIB</v>
      </c>
      <c r="C72" s="57" t="s">
        <v>808</v>
      </c>
      <c r="D72" s="58">
        <f>Invoice!B76</f>
        <v>2</v>
      </c>
      <c r="E72" s="59">
        <f>'Shipping Invoice'!J76*$N$1</f>
        <v>10.15</v>
      </c>
      <c r="F72" s="59">
        <f t="shared" si="0"/>
        <v>20.3</v>
      </c>
      <c r="G72" s="60">
        <f t="shared" si="1"/>
        <v>10.15</v>
      </c>
      <c r="H72" s="63">
        <f t="shared" si="2"/>
        <v>20.3</v>
      </c>
    </row>
    <row r="73" spans="1:8" s="62" customFormat="1" ht="24">
      <c r="A73" s="56" t="str">
        <f>IF((LEN('Copy paste to Here'!G77))&gt;5,((CONCATENATE('Copy paste to Here'!G77," &amp; ",'Copy paste to Here'!D77,"  &amp;  ",'Copy paste to Here'!E77))),"Empty Cell")</f>
        <v xml:space="preserve">Bio flexible labret, 16g (1.2mm) with a 3mm push in steel ball &amp; Length: 10mm  &amp;  </v>
      </c>
      <c r="B73" s="57" t="str">
        <f>'Copy paste to Here'!C77</f>
        <v>LBIB</v>
      </c>
      <c r="C73" s="57" t="s">
        <v>808</v>
      </c>
      <c r="D73" s="58">
        <f>Invoice!B77</f>
        <v>2</v>
      </c>
      <c r="E73" s="59">
        <f>'Shipping Invoice'!J77*$N$1</f>
        <v>10.15</v>
      </c>
      <c r="F73" s="59">
        <f t="shared" si="0"/>
        <v>20.3</v>
      </c>
      <c r="G73" s="60">
        <f t="shared" si="1"/>
        <v>10.15</v>
      </c>
      <c r="H73" s="63">
        <f t="shared" si="2"/>
        <v>20.3</v>
      </c>
    </row>
    <row r="74" spans="1:8" s="62" customFormat="1" ht="24">
      <c r="A74" s="56" t="str">
        <f>IF((LEN('Copy paste to Here'!G78))&gt;5,((CONCATENATE('Copy paste to Here'!G78," &amp; ",'Copy paste to Here'!D78,"  &amp;  ",'Copy paste to Here'!E78))),"Empty Cell")</f>
        <v xml:space="preserve">Bio flexible labret, 16g (1.2mm) with a 3mm push in steel cone &amp; Length: 8mm  &amp;  </v>
      </c>
      <c r="B74" s="57" t="str">
        <f>'Copy paste to Here'!C78</f>
        <v>LBICN</v>
      </c>
      <c r="C74" s="57" t="s">
        <v>810</v>
      </c>
      <c r="D74" s="58">
        <f>Invoice!B78</f>
        <v>2</v>
      </c>
      <c r="E74" s="59">
        <f>'Shipping Invoice'!J78*$N$1</f>
        <v>10.15</v>
      </c>
      <c r="F74" s="59">
        <f t="shared" si="0"/>
        <v>20.3</v>
      </c>
      <c r="G74" s="60">
        <f t="shared" si="1"/>
        <v>10.15</v>
      </c>
      <c r="H74" s="63">
        <f t="shared" si="2"/>
        <v>20.3</v>
      </c>
    </row>
    <row r="75" spans="1:8" s="62" customFormat="1" ht="24">
      <c r="A75" s="56" t="str">
        <f>IF((LEN('Copy paste to Here'!G79))&gt;5,((CONCATENATE('Copy paste to Here'!G79," &amp; ",'Copy paste to Here'!D79,"  &amp;  ",'Copy paste to Here'!E79))),"Empty Cell")</f>
        <v>Clear bio flexible labret, 16g (1.2mm) with a 316L steel push in 2mm flat jewel ball top &amp; Length: 6mm  &amp;  Crystal Color: AB</v>
      </c>
      <c r="B75" s="57" t="str">
        <f>'Copy paste to Here'!C79</f>
        <v>LBIJ</v>
      </c>
      <c r="C75" s="57" t="s">
        <v>812</v>
      </c>
      <c r="D75" s="58">
        <f>Invoice!B79</f>
        <v>2</v>
      </c>
      <c r="E75" s="59">
        <f>'Shipping Invoice'!J79*$N$1</f>
        <v>11.9</v>
      </c>
      <c r="F75" s="59">
        <f t="shared" si="0"/>
        <v>23.8</v>
      </c>
      <c r="G75" s="60">
        <f t="shared" si="1"/>
        <v>11.9</v>
      </c>
      <c r="H75" s="63">
        <f t="shared" si="2"/>
        <v>23.8</v>
      </c>
    </row>
    <row r="76" spans="1:8" s="62" customFormat="1" ht="24">
      <c r="A76" s="56" t="str">
        <f>IF((LEN('Copy paste to Here'!G80))&gt;5,((CONCATENATE('Copy paste to Here'!G80," &amp; ",'Copy paste to Here'!D80,"  &amp;  ",'Copy paste to Here'!E80))),"Empty Cell")</f>
        <v>Clear bio flexible labret, 16g (1.2mm) with a 316L steel push in 2mm flat jewel ball top &amp; Length: 6mm  &amp;  Crystal Color: Amethyst</v>
      </c>
      <c r="B76" s="57" t="str">
        <f>'Copy paste to Here'!C80</f>
        <v>LBIJ</v>
      </c>
      <c r="C76" s="57" t="s">
        <v>812</v>
      </c>
      <c r="D76" s="58">
        <f>Invoice!B80</f>
        <v>2</v>
      </c>
      <c r="E76" s="59">
        <f>'Shipping Invoice'!J80*$N$1</f>
        <v>11.9</v>
      </c>
      <c r="F76" s="59">
        <f t="shared" si="0"/>
        <v>23.8</v>
      </c>
      <c r="G76" s="60">
        <f t="shared" si="1"/>
        <v>11.9</v>
      </c>
      <c r="H76" s="63">
        <f t="shared" si="2"/>
        <v>23.8</v>
      </c>
    </row>
    <row r="77" spans="1:8" s="62" customFormat="1" ht="24">
      <c r="A77" s="56" t="str">
        <f>IF((LEN('Copy paste to Here'!G81))&gt;5,((CONCATENATE('Copy paste to Here'!G81," &amp; ",'Copy paste to Here'!D81,"  &amp;  ",'Copy paste to Here'!E81))),"Empty Cell")</f>
        <v>Clear bio flexible labret, 16g (1.2mm) with a 316L steel push in 2mm flat jewel ball top &amp; Length: 8mm  &amp;  Crystal Color: Emerald</v>
      </c>
      <c r="B77" s="57" t="str">
        <f>'Copy paste to Here'!C81</f>
        <v>LBIJ</v>
      </c>
      <c r="C77" s="57" t="s">
        <v>812</v>
      </c>
      <c r="D77" s="58">
        <f>Invoice!B81</f>
        <v>3</v>
      </c>
      <c r="E77" s="59">
        <f>'Shipping Invoice'!J81*$N$1</f>
        <v>11.9</v>
      </c>
      <c r="F77" s="59">
        <f t="shared" si="0"/>
        <v>35.700000000000003</v>
      </c>
      <c r="G77" s="60">
        <f t="shared" si="1"/>
        <v>11.9</v>
      </c>
      <c r="H77" s="63">
        <f t="shared" si="2"/>
        <v>35.700000000000003</v>
      </c>
    </row>
    <row r="78" spans="1:8" s="62" customFormat="1" ht="48">
      <c r="A78" s="56" t="str">
        <f>IF((LEN('Copy paste to Here'!G82))&gt;5,((CONCATENATE('Copy paste to Here'!G82," &amp; ",'Copy paste to Here'!D82,"  &amp;  ",'Copy paste to Here'!E82))),"Empty Cell")</f>
        <v>Surgical steel internally threaded labret, 16g (1.2mm) with bezel set jewel flat head sized 1.5mm to 4mm for triple tragus piercings &amp; Length: 6mm with 3mm top part  &amp;  Crystal Color: Clear</v>
      </c>
      <c r="B78" s="57" t="str">
        <f>'Copy paste to Here'!C82</f>
        <v>LBIRC</v>
      </c>
      <c r="C78" s="57" t="s">
        <v>875</v>
      </c>
      <c r="D78" s="58">
        <f>Invoice!B82</f>
        <v>4</v>
      </c>
      <c r="E78" s="59">
        <f>'Shipping Invoice'!J82*$N$1</f>
        <v>29.39</v>
      </c>
      <c r="F78" s="59">
        <f t="shared" si="0"/>
        <v>117.56</v>
      </c>
      <c r="G78" s="60">
        <f t="shared" si="1"/>
        <v>29.39</v>
      </c>
      <c r="H78" s="63">
        <f t="shared" si="2"/>
        <v>117.56</v>
      </c>
    </row>
    <row r="79" spans="1:8" s="62" customFormat="1" ht="48">
      <c r="A79" s="56" t="str">
        <f>IF((LEN('Copy paste to Here'!G83))&gt;5,((CONCATENATE('Copy paste to Here'!G83," &amp; ",'Copy paste to Here'!D83,"  &amp;  ",'Copy paste to Here'!E83))),"Empty Cell")</f>
        <v>Surgical steel internally threaded labret, 16g (1.2mm) with bezel set jewel flat head sized 1.5mm to 4mm for triple tragus piercings &amp; Length: 6mm with 3mm top part  &amp;  Crystal Color: Peridot</v>
      </c>
      <c r="B79" s="57" t="str">
        <f>'Copy paste to Here'!C83</f>
        <v>LBIRC</v>
      </c>
      <c r="C79" s="57" t="s">
        <v>875</v>
      </c>
      <c r="D79" s="58">
        <f>Invoice!B83</f>
        <v>2</v>
      </c>
      <c r="E79" s="59">
        <f>'Shipping Invoice'!J83*$N$1</f>
        <v>29.39</v>
      </c>
      <c r="F79" s="59">
        <f t="shared" si="0"/>
        <v>58.78</v>
      </c>
      <c r="G79" s="60">
        <f t="shared" si="1"/>
        <v>29.39</v>
      </c>
      <c r="H79" s="63">
        <f t="shared" si="2"/>
        <v>58.78</v>
      </c>
    </row>
    <row r="80" spans="1:8" s="62" customFormat="1" ht="24">
      <c r="A80" s="56" t="str">
        <f>IF((LEN('Copy paste to Here'!G84))&gt;5,((CONCATENATE('Copy paste to Here'!G84," &amp; ",'Copy paste to Here'!D84,"  &amp;  ",'Copy paste to Here'!E84))),"Empty Cell")</f>
        <v>Premium PVD plated surgical steel labret, 16g (1.2mm) with a 3mm ball &amp; Length: 8mm  &amp;  Color: Black</v>
      </c>
      <c r="B80" s="57" t="str">
        <f>'Copy paste to Here'!C84</f>
        <v>LBTB3</v>
      </c>
      <c r="C80" s="57" t="s">
        <v>816</v>
      </c>
      <c r="D80" s="58">
        <f>Invoice!B84</f>
        <v>1</v>
      </c>
      <c r="E80" s="59">
        <f>'Shipping Invoice'!J84*$N$1</f>
        <v>20.65</v>
      </c>
      <c r="F80" s="59">
        <f t="shared" si="0"/>
        <v>20.65</v>
      </c>
      <c r="G80" s="60">
        <f t="shared" si="1"/>
        <v>20.65</v>
      </c>
      <c r="H80" s="63">
        <f t="shared" si="2"/>
        <v>20.65</v>
      </c>
    </row>
    <row r="81" spans="1:8" s="62" customFormat="1" ht="24">
      <c r="A81" s="56" t="str">
        <f>IF((LEN('Copy paste to Here'!G85))&gt;5,((CONCATENATE('Copy paste to Here'!G85," &amp; ",'Copy paste to Here'!D85,"  &amp;  ",'Copy paste to Here'!E85))),"Empty Cell")</f>
        <v xml:space="preserve">Clear acrylic flexible nose bone retainer, 22g (0.6mm) and 20g (0.8mm) with 2mm flat disk shaped top &amp; Gauge: 0.8mm  &amp;  </v>
      </c>
      <c r="B81" s="57" t="str">
        <f>'Copy paste to Here'!C85</f>
        <v>NBRTD</v>
      </c>
      <c r="C81" s="57" t="s">
        <v>818</v>
      </c>
      <c r="D81" s="58">
        <f>Invoice!B85</f>
        <v>2</v>
      </c>
      <c r="E81" s="59">
        <f>'Shipping Invoice'!J85*$N$1</f>
        <v>4.9000000000000004</v>
      </c>
      <c r="F81" s="59">
        <f t="shared" si="0"/>
        <v>9.8000000000000007</v>
      </c>
      <c r="G81" s="60">
        <f t="shared" si="1"/>
        <v>4.9000000000000004</v>
      </c>
      <c r="H81" s="63">
        <f t="shared" si="2"/>
        <v>9.8000000000000007</v>
      </c>
    </row>
    <row r="82" spans="1:8" s="62" customFormat="1" ht="24">
      <c r="A82" s="56" t="str">
        <f>IF((LEN('Copy paste to Here'!G86))&gt;5,((CONCATENATE('Copy paste to Here'!G86," &amp; ",'Copy paste to Here'!D86,"  &amp;  ",'Copy paste to Here'!E86))),"Empty Cell")</f>
        <v xml:space="preserve">Clear Bio-flexible nose screw retainer, 20g (0.8mm) with 2mm ball shaped top &amp;   &amp;  </v>
      </c>
      <c r="B82" s="57" t="str">
        <f>'Copy paste to Here'!C86</f>
        <v>NSCRT20</v>
      </c>
      <c r="C82" s="57" t="s">
        <v>821</v>
      </c>
      <c r="D82" s="58">
        <f>Invoice!B86</f>
        <v>1</v>
      </c>
      <c r="E82" s="59">
        <f>'Shipping Invoice'!J86*$N$1</f>
        <v>4.9000000000000004</v>
      </c>
      <c r="F82" s="59">
        <f t="shared" si="0"/>
        <v>4.9000000000000004</v>
      </c>
      <c r="G82" s="60">
        <f t="shared" si="1"/>
        <v>4.9000000000000004</v>
      </c>
      <c r="H82" s="63">
        <f t="shared" si="2"/>
        <v>4.9000000000000004</v>
      </c>
    </row>
    <row r="83" spans="1:8" s="62" customFormat="1" ht="36">
      <c r="A83" s="56" t="str">
        <f>IF((LEN('Copy paste to Here'!G87))&gt;5,((CONCATENATE('Copy paste to Here'!G87," &amp; ",'Copy paste to Here'!D87,"  &amp;  ",'Copy paste to Here'!E87))),"Empty Cell")</f>
        <v xml:space="preserve">High polished surgical steel nose screw, 20g (0.8mm) with star shaped top with small center crystal &amp; Crystal Color: Blue Zircon  &amp;  </v>
      </c>
      <c r="B83" s="57" t="str">
        <f>'Copy paste to Here'!C87</f>
        <v>NSCSTC</v>
      </c>
      <c r="C83" s="57" t="s">
        <v>119</v>
      </c>
      <c r="D83" s="58">
        <f>Invoice!B87</f>
        <v>2</v>
      </c>
      <c r="E83" s="59">
        <f>'Shipping Invoice'!J87*$N$1</f>
        <v>17.149999999999999</v>
      </c>
      <c r="F83" s="59">
        <f t="shared" ref="F83:F146" si="3">D83*E83</f>
        <v>34.299999999999997</v>
      </c>
      <c r="G83" s="60">
        <f t="shared" ref="G83:G146" si="4">E83*$E$14</f>
        <v>17.149999999999999</v>
      </c>
      <c r="H83" s="63">
        <f t="shared" ref="H83:H146" si="5">D83*G83</f>
        <v>34.299999999999997</v>
      </c>
    </row>
    <row r="84" spans="1:8" s="62" customFormat="1" ht="24">
      <c r="A84" s="56" t="str">
        <f>IF((LEN('Copy paste to Here'!G88))&gt;5,((CONCATENATE('Copy paste to Here'!G88," &amp; ",'Copy paste to Here'!D88,"  &amp;  ",'Copy paste to Here'!E88))),"Empty Cell")</f>
        <v xml:space="preserve">Anodized surgical steel nose screw, 20g (0.8mm) with 2mm ball top &amp; Color: Rainbow  &amp;  </v>
      </c>
      <c r="B84" s="57" t="str">
        <f>'Copy paste to Here'!C88</f>
        <v>NSTB</v>
      </c>
      <c r="C84" s="57" t="s">
        <v>631</v>
      </c>
      <c r="D84" s="58">
        <f>Invoice!B88</f>
        <v>2</v>
      </c>
      <c r="E84" s="59">
        <f>'Shipping Invoice'!J88*$N$1</f>
        <v>13.65</v>
      </c>
      <c r="F84" s="59">
        <f t="shared" si="3"/>
        <v>27.3</v>
      </c>
      <c r="G84" s="60">
        <f t="shared" si="4"/>
        <v>13.65</v>
      </c>
      <c r="H84" s="63">
        <f t="shared" si="5"/>
        <v>27.3</v>
      </c>
    </row>
    <row r="85" spans="1:8" s="62" customFormat="1" ht="24">
      <c r="A85" s="56" t="str">
        <f>IF((LEN('Copy paste to Here'!G89))&gt;5,((CONCATENATE('Copy paste to Here'!G89," &amp; ",'Copy paste to Here'!D89,"  &amp;  ",'Copy paste to Here'!E89))),"Empty Cell")</f>
        <v xml:space="preserve">High polished surgical steel hinged segment ring, 16g (1.2mm) &amp; Length: 12mm  &amp;  </v>
      </c>
      <c r="B85" s="57" t="str">
        <f>'Copy paste to Here'!C89</f>
        <v>SEGH16</v>
      </c>
      <c r="C85" s="57" t="s">
        <v>70</v>
      </c>
      <c r="D85" s="58">
        <f>Invoice!B89</f>
        <v>4</v>
      </c>
      <c r="E85" s="59">
        <f>'Shipping Invoice'!J89*$N$1</f>
        <v>55.64</v>
      </c>
      <c r="F85" s="59">
        <f t="shared" si="3"/>
        <v>222.56</v>
      </c>
      <c r="G85" s="60">
        <f t="shared" si="4"/>
        <v>55.64</v>
      </c>
      <c r="H85" s="63">
        <f t="shared" si="5"/>
        <v>222.56</v>
      </c>
    </row>
    <row r="86" spans="1:8" s="62" customFormat="1" ht="25.5">
      <c r="A86" s="56" t="str">
        <f>IF((LEN('Copy paste to Here'!G90))&gt;5,((CONCATENATE('Copy paste to Here'!G90," &amp; ",'Copy paste to Here'!D90,"  &amp;  ",'Copy paste to Here'!E90))),"Empty Cell")</f>
        <v>PVD plated surgical steel hinged segment ring, 16g (1.2mm) &amp; Length: 10mm  &amp;  Color: Gold</v>
      </c>
      <c r="B86" s="57" t="str">
        <f>'Copy paste to Here'!C90</f>
        <v>SEGHT16</v>
      </c>
      <c r="C86" s="57" t="s">
        <v>73</v>
      </c>
      <c r="D86" s="58">
        <f>Invoice!B90</f>
        <v>2</v>
      </c>
      <c r="E86" s="59">
        <f>'Shipping Invoice'!J90*$N$1</f>
        <v>67.89</v>
      </c>
      <c r="F86" s="59">
        <f t="shared" si="3"/>
        <v>135.78</v>
      </c>
      <c r="G86" s="60">
        <f t="shared" si="4"/>
        <v>67.89</v>
      </c>
      <c r="H86" s="63">
        <f t="shared" si="5"/>
        <v>135.78</v>
      </c>
    </row>
    <row r="87" spans="1:8" s="62" customFormat="1" ht="36">
      <c r="A87" s="56" t="str">
        <f>IF((LEN('Copy paste to Here'!G91))&gt;5,((CONCATENATE('Copy paste to Here'!G91," &amp; ",'Copy paste to Here'!D91,"  &amp;  ",'Copy paste to Here'!E91))),"Empty Cell")</f>
        <v>PVD plated 316L steel septum retainer in a simple inverted U shape &amp; Pincher Size: Thickness 1.2mm &amp; width 10mm  &amp;  Color: Black</v>
      </c>
      <c r="B87" s="57" t="str">
        <f>'Copy paste to Here'!C91</f>
        <v>SEPTA</v>
      </c>
      <c r="C87" s="57" t="s">
        <v>876</v>
      </c>
      <c r="D87" s="58">
        <f>Invoice!B91</f>
        <v>2</v>
      </c>
      <c r="E87" s="59">
        <f>'Shipping Invoice'!J91*$N$1</f>
        <v>24.14</v>
      </c>
      <c r="F87" s="59">
        <f t="shared" si="3"/>
        <v>48.28</v>
      </c>
      <c r="G87" s="60">
        <f t="shared" si="4"/>
        <v>24.14</v>
      </c>
      <c r="H87" s="63">
        <f t="shared" si="5"/>
        <v>48.28</v>
      </c>
    </row>
    <row r="88" spans="1:8" s="62" customFormat="1" ht="24">
      <c r="A88" s="56" t="str">
        <f>IF((LEN('Copy paste to Here'!G92))&gt;5,((CONCATENATE('Copy paste to Here'!G92," &amp; ",'Copy paste to Here'!D92,"  &amp;  ",'Copy paste to Here'!E92))),"Empty Cell")</f>
        <v>Silicone double flared solid plug retainer &amp; Gauge: 8mm  &amp;  Color: # 4 in picture</v>
      </c>
      <c r="B88" s="57" t="str">
        <f>'Copy paste to Here'!C92</f>
        <v>SIPG</v>
      </c>
      <c r="C88" s="57" t="s">
        <v>877</v>
      </c>
      <c r="D88" s="58">
        <f>Invoice!B92</f>
        <v>8</v>
      </c>
      <c r="E88" s="59">
        <f>'Shipping Invoice'!J92*$N$1</f>
        <v>18.55</v>
      </c>
      <c r="F88" s="59">
        <f t="shared" si="3"/>
        <v>148.4</v>
      </c>
      <c r="G88" s="60">
        <f t="shared" si="4"/>
        <v>18.55</v>
      </c>
      <c r="H88" s="63">
        <f t="shared" si="5"/>
        <v>148.4</v>
      </c>
    </row>
    <row r="89" spans="1:8" s="62" customFormat="1" ht="24">
      <c r="A89" s="56" t="str">
        <f>IF((LEN('Copy paste to Here'!G93))&gt;5,((CONCATENATE('Copy paste to Here'!G93," &amp; ",'Copy paste to Here'!D93,"  &amp;  ",'Copy paste to Here'!E93))),"Empty Cell")</f>
        <v xml:space="preserve">Surgical steel spiral, 18g (1mm) with two 3mm balls &amp; Length: 6mm  &amp;  </v>
      </c>
      <c r="B89" s="57" t="str">
        <f>'Copy paste to Here'!C93</f>
        <v>SP18B3</v>
      </c>
      <c r="C89" s="57" t="s">
        <v>833</v>
      </c>
      <c r="D89" s="58">
        <f>Invoice!B93</f>
        <v>2</v>
      </c>
      <c r="E89" s="59">
        <f>'Shipping Invoice'!J93*$N$1</f>
        <v>11.9</v>
      </c>
      <c r="F89" s="59">
        <f t="shared" si="3"/>
        <v>23.8</v>
      </c>
      <c r="G89" s="60">
        <f t="shared" si="4"/>
        <v>11.9</v>
      </c>
      <c r="H89" s="63">
        <f t="shared" si="5"/>
        <v>23.8</v>
      </c>
    </row>
    <row r="90" spans="1:8" s="62" customFormat="1" ht="24">
      <c r="A90" s="56" t="str">
        <f>IF((LEN('Copy paste to Here'!G94))&gt;5,((CONCATENATE('Copy paste to Here'!G94," &amp; ",'Copy paste to Here'!D94,"  &amp;  ",'Copy paste to Here'!E94))),"Empty Cell")</f>
        <v xml:space="preserve">Surgical steel eyebrow spiral, 20g (0.8mm) with two 3mm balls &amp; Length: 6mm  &amp;  </v>
      </c>
      <c r="B90" s="57" t="str">
        <f>'Copy paste to Here'!C94</f>
        <v>SP20B</v>
      </c>
      <c r="C90" s="57" t="s">
        <v>835</v>
      </c>
      <c r="D90" s="58">
        <f>Invoice!B94</f>
        <v>2</v>
      </c>
      <c r="E90" s="59">
        <f>'Shipping Invoice'!J94*$N$1</f>
        <v>13.65</v>
      </c>
      <c r="F90" s="59">
        <f t="shared" si="3"/>
        <v>27.3</v>
      </c>
      <c r="G90" s="60">
        <f t="shared" si="4"/>
        <v>13.65</v>
      </c>
      <c r="H90" s="63">
        <f t="shared" si="5"/>
        <v>27.3</v>
      </c>
    </row>
    <row r="91" spans="1:8" s="62" customFormat="1" ht="24">
      <c r="A91" s="56" t="str">
        <f>IF((LEN('Copy paste to Here'!G95))&gt;5,((CONCATENATE('Copy paste to Here'!G95," &amp; ",'Copy paste to Here'!D95,"  &amp;  ",'Copy paste to Here'!E95))),"Empty Cell")</f>
        <v xml:space="preserve">Surgical steel eyebrow spiral, 20g (0.8mm) with two 3mm balls &amp; Length: 8mm  &amp;  </v>
      </c>
      <c r="B91" s="57" t="str">
        <f>'Copy paste to Here'!C95</f>
        <v>SP20B</v>
      </c>
      <c r="C91" s="57" t="s">
        <v>835</v>
      </c>
      <c r="D91" s="58">
        <f>Invoice!B95</f>
        <v>2</v>
      </c>
      <c r="E91" s="59">
        <f>'Shipping Invoice'!J95*$N$1</f>
        <v>13.65</v>
      </c>
      <c r="F91" s="59">
        <f t="shared" si="3"/>
        <v>27.3</v>
      </c>
      <c r="G91" s="60">
        <f t="shared" si="4"/>
        <v>13.65</v>
      </c>
      <c r="H91" s="63">
        <f t="shared" si="5"/>
        <v>27.3</v>
      </c>
    </row>
    <row r="92" spans="1:8" s="62" customFormat="1" ht="24">
      <c r="A92" s="56" t="str">
        <f>IF((LEN('Copy paste to Here'!G96))&gt;5,((CONCATENATE('Copy paste to Here'!G96," &amp; ",'Copy paste to Here'!D96,"  &amp;  ",'Copy paste to Here'!E96))),"Empty Cell")</f>
        <v xml:space="preserve">Surgical steel eyebrow spiral, 20g (0.8mm) with two 3mm balls &amp; Length: 10mm  &amp;  </v>
      </c>
      <c r="B92" s="57" t="str">
        <f>'Copy paste to Here'!C96</f>
        <v>SP20B</v>
      </c>
      <c r="C92" s="57" t="s">
        <v>835</v>
      </c>
      <c r="D92" s="58">
        <f>Invoice!B96</f>
        <v>2</v>
      </c>
      <c r="E92" s="59">
        <f>'Shipping Invoice'!J96*$N$1</f>
        <v>13.65</v>
      </c>
      <c r="F92" s="59">
        <f t="shared" si="3"/>
        <v>27.3</v>
      </c>
      <c r="G92" s="60">
        <f t="shared" si="4"/>
        <v>13.65</v>
      </c>
      <c r="H92" s="63">
        <f t="shared" si="5"/>
        <v>27.3</v>
      </c>
    </row>
    <row r="93" spans="1:8" s="62" customFormat="1" ht="24">
      <c r="A93" s="56" t="str">
        <f>IF((LEN('Copy paste to Here'!G97))&gt;5,((CONCATENATE('Copy paste to Here'!G97," &amp; ",'Copy paste to Here'!D97,"  &amp;  ",'Copy paste to Here'!E97))),"Empty Cell")</f>
        <v xml:space="preserve">Surgical steel eyebrow spiral, 16g (1.2mm) with two 3mm balls &amp; Length: 6mm  &amp;  </v>
      </c>
      <c r="B93" s="57" t="str">
        <f>'Copy paste to Here'!C97</f>
        <v>SPEB</v>
      </c>
      <c r="C93" s="57" t="s">
        <v>837</v>
      </c>
      <c r="D93" s="58">
        <f>Invoice!B97</f>
        <v>2</v>
      </c>
      <c r="E93" s="59">
        <f>'Shipping Invoice'!J97*$N$1</f>
        <v>10.15</v>
      </c>
      <c r="F93" s="59">
        <f t="shared" si="3"/>
        <v>20.3</v>
      </c>
      <c r="G93" s="60">
        <f t="shared" si="4"/>
        <v>10.15</v>
      </c>
      <c r="H93" s="63">
        <f t="shared" si="5"/>
        <v>20.3</v>
      </c>
    </row>
    <row r="94" spans="1:8" s="62" customFormat="1" ht="24">
      <c r="A94" s="56" t="str">
        <f>IF((LEN('Copy paste to Here'!G98))&gt;5,((CONCATENATE('Copy paste to Here'!G98," &amp; ",'Copy paste to Here'!D98,"  &amp;  ",'Copy paste to Here'!E98))),"Empty Cell")</f>
        <v>Premium PVD plated surgical steel eyebrow spiral, 16g (1.2mm) with two 3mm balls &amp; Length: 8mm  &amp;  Color: Black</v>
      </c>
      <c r="B94" s="57" t="str">
        <f>'Copy paste to Here'!C98</f>
        <v>SPETB</v>
      </c>
      <c r="C94" s="57" t="s">
        <v>606</v>
      </c>
      <c r="D94" s="58">
        <f>Invoice!B98</f>
        <v>2</v>
      </c>
      <c r="E94" s="59">
        <f>'Shipping Invoice'!J98*$N$1</f>
        <v>24.14</v>
      </c>
      <c r="F94" s="59">
        <f t="shared" si="3"/>
        <v>48.28</v>
      </c>
      <c r="G94" s="60">
        <f t="shared" si="4"/>
        <v>24.14</v>
      </c>
      <c r="H94" s="63">
        <f t="shared" si="5"/>
        <v>48.28</v>
      </c>
    </row>
    <row r="95" spans="1:8" s="62" customFormat="1" ht="24">
      <c r="A95" s="56" t="str">
        <f>IF((LEN('Copy paste to Here'!G99))&gt;5,((CONCATENATE('Copy paste to Here'!G99," &amp; ",'Copy paste to Here'!D99,"  &amp;  ",'Copy paste to Here'!E99))),"Empty Cell")</f>
        <v xml:space="preserve">Rose gold PVD plated surgical steel eyebrow spiral, 16g (1.2mm) with two 3mm balls &amp; Length: 8mm  &amp;  </v>
      </c>
      <c r="B95" s="57" t="str">
        <f>'Copy paste to Here'!C99</f>
        <v>SPETTB</v>
      </c>
      <c r="C95" s="57" t="s">
        <v>839</v>
      </c>
      <c r="D95" s="58">
        <f>Invoice!B99</f>
        <v>1</v>
      </c>
      <c r="E95" s="59">
        <f>'Shipping Invoice'!J99*$N$1</f>
        <v>24.14</v>
      </c>
      <c r="F95" s="59">
        <f t="shared" si="3"/>
        <v>24.14</v>
      </c>
      <c r="G95" s="60">
        <f t="shared" si="4"/>
        <v>24.14</v>
      </c>
      <c r="H95" s="63">
        <f t="shared" si="5"/>
        <v>24.14</v>
      </c>
    </row>
    <row r="96" spans="1:8" s="62" customFormat="1" ht="24">
      <c r="A96" s="56" t="str">
        <f>IF((LEN('Copy paste to Here'!G100))&gt;5,((CONCATENATE('Copy paste to Here'!G100," &amp; ",'Copy paste to Here'!D100,"  &amp;  ",'Copy paste to Here'!E100))),"Empty Cell")</f>
        <v>PVD plated surgical steel spiral, 18g (1mm) with two 3mm balls &amp; Length: 6mm  &amp;  Color: Gold</v>
      </c>
      <c r="B96" s="57" t="str">
        <f>'Copy paste to Here'!C100</f>
        <v>SPT18B3</v>
      </c>
      <c r="C96" s="57" t="s">
        <v>841</v>
      </c>
      <c r="D96" s="58">
        <f>Invoice!B100</f>
        <v>2</v>
      </c>
      <c r="E96" s="59">
        <f>'Shipping Invoice'!J100*$N$1</f>
        <v>24.14</v>
      </c>
      <c r="F96" s="59">
        <f t="shared" si="3"/>
        <v>48.28</v>
      </c>
      <c r="G96" s="60">
        <f t="shared" si="4"/>
        <v>24.14</v>
      </c>
      <c r="H96" s="63">
        <f t="shared" si="5"/>
        <v>48.28</v>
      </c>
    </row>
    <row r="97" spans="1:8" s="62" customFormat="1" ht="24">
      <c r="A97" s="56" t="str">
        <f>IF((LEN('Copy paste to Here'!G101))&gt;5,((CONCATENATE('Copy paste to Here'!G101," &amp; ",'Copy paste to Here'!D101,"  &amp;  ",'Copy paste to Here'!E101))),"Empty Cell")</f>
        <v xml:space="preserve">Titanium G23 eyebrow banana, 16g (1.2mm) with two 3mm balls &amp; Length: 9mm  &amp;  </v>
      </c>
      <c r="B97" s="57" t="str">
        <f>'Copy paste to Here'!C101</f>
        <v>UBNEB</v>
      </c>
      <c r="C97" s="57" t="s">
        <v>843</v>
      </c>
      <c r="D97" s="58">
        <f>Invoice!B101</f>
        <v>2</v>
      </c>
      <c r="E97" s="59">
        <f>'Shipping Invoice'!J101*$N$1</f>
        <v>34.64</v>
      </c>
      <c r="F97" s="59">
        <f t="shared" si="3"/>
        <v>69.28</v>
      </c>
      <c r="G97" s="60">
        <f t="shared" si="4"/>
        <v>34.64</v>
      </c>
      <c r="H97" s="63">
        <f t="shared" si="5"/>
        <v>69.28</v>
      </c>
    </row>
    <row r="98" spans="1:8" s="62" customFormat="1" ht="24">
      <c r="A98" s="56" t="str">
        <f>IF((LEN('Copy paste to Here'!G102))&gt;5,((CONCATENATE('Copy paste to Here'!G102," &amp; ",'Copy paste to Here'!D102,"  &amp;  ",'Copy paste to Here'!E102))),"Empty Cell")</f>
        <v xml:space="preserve">Titanium G23 eyebrow banana, 16g (1.2mm) with two 3mm balls &amp; Length: 10mm  &amp;  </v>
      </c>
      <c r="B98" s="57" t="str">
        <f>'Copy paste to Here'!C102</f>
        <v>UBNEB</v>
      </c>
      <c r="C98" s="57" t="s">
        <v>843</v>
      </c>
      <c r="D98" s="58">
        <f>Invoice!B102</f>
        <v>2</v>
      </c>
      <c r="E98" s="59">
        <f>'Shipping Invoice'!J102*$N$1</f>
        <v>34.64</v>
      </c>
      <c r="F98" s="59">
        <f t="shared" si="3"/>
        <v>69.28</v>
      </c>
      <c r="G98" s="60">
        <f t="shared" si="4"/>
        <v>34.64</v>
      </c>
      <c r="H98" s="63">
        <f t="shared" si="5"/>
        <v>69.28</v>
      </c>
    </row>
    <row r="99" spans="1:8" s="62" customFormat="1" ht="24">
      <c r="A99" s="56" t="str">
        <f>IF((LEN('Copy paste to Here'!G103))&gt;5,((CONCATENATE('Copy paste to Here'!G103," &amp; ",'Copy paste to Here'!D103,"  &amp;  ",'Copy paste to Here'!E103))),"Empty Cell")</f>
        <v xml:space="preserve">Titanium G23 eyebrow banana, 16g (1.2mm) with two 3mm balls &amp; Length: 12mm  &amp;  </v>
      </c>
      <c r="B99" s="57" t="str">
        <f>'Copy paste to Here'!C103</f>
        <v>UBNEB</v>
      </c>
      <c r="C99" s="57" t="s">
        <v>843</v>
      </c>
      <c r="D99" s="58">
        <f>Invoice!B103</f>
        <v>2</v>
      </c>
      <c r="E99" s="59">
        <f>'Shipping Invoice'!J103*$N$1</f>
        <v>34.64</v>
      </c>
      <c r="F99" s="59">
        <f t="shared" si="3"/>
        <v>69.28</v>
      </c>
      <c r="G99" s="60">
        <f t="shared" si="4"/>
        <v>34.64</v>
      </c>
      <c r="H99" s="63">
        <f t="shared" si="5"/>
        <v>69.28</v>
      </c>
    </row>
    <row r="100" spans="1:8" s="62" customFormat="1" ht="24">
      <c r="A100" s="56" t="str">
        <f>IF((LEN('Copy paste to Here'!G104))&gt;5,((CONCATENATE('Copy paste to Here'!G104," &amp; ",'Copy paste to Here'!D104,"  &amp;  ",'Copy paste to Here'!E104))),"Empty Cell")</f>
        <v xml:space="preserve">Titanium G23 circular barbell, 16g (1.2mm) with two 3mm balls &amp; Length: 9mm  &amp;  </v>
      </c>
      <c r="B100" s="57" t="str">
        <f>'Copy paste to Here'!C104</f>
        <v>UCBEB</v>
      </c>
      <c r="C100" s="57" t="s">
        <v>845</v>
      </c>
      <c r="D100" s="58">
        <f>Invoice!B104</f>
        <v>2</v>
      </c>
      <c r="E100" s="59">
        <f>'Shipping Invoice'!J104*$N$1</f>
        <v>40.94</v>
      </c>
      <c r="F100" s="59">
        <f t="shared" si="3"/>
        <v>81.88</v>
      </c>
      <c r="G100" s="60">
        <f t="shared" si="4"/>
        <v>40.94</v>
      </c>
      <c r="H100" s="63">
        <f t="shared" si="5"/>
        <v>81.88</v>
      </c>
    </row>
    <row r="101" spans="1:8" s="62" customFormat="1" ht="24">
      <c r="A101" s="56" t="str">
        <f>IF((LEN('Copy paste to Here'!G105))&gt;5,((CONCATENATE('Copy paste to Here'!G105," &amp; ",'Copy paste to Here'!D105,"  &amp;  ",'Copy paste to Here'!E105))),"Empty Cell")</f>
        <v xml:space="preserve">Titanium G23 labret, 16g (1.2mm) with a 3mm ball &amp; Length: 8mm  &amp;  </v>
      </c>
      <c r="B101" s="57" t="str">
        <f>'Copy paste to Here'!C105</f>
        <v>ULBB3</v>
      </c>
      <c r="C101" s="57" t="s">
        <v>847</v>
      </c>
      <c r="D101" s="58">
        <f>Invoice!B105</f>
        <v>2</v>
      </c>
      <c r="E101" s="59">
        <f>'Shipping Invoice'!J105*$N$1</f>
        <v>34.64</v>
      </c>
      <c r="F101" s="59">
        <f t="shared" si="3"/>
        <v>69.28</v>
      </c>
      <c r="G101" s="60">
        <f t="shared" si="4"/>
        <v>34.64</v>
      </c>
      <c r="H101" s="63">
        <f t="shared" si="5"/>
        <v>69.28</v>
      </c>
    </row>
    <row r="102" spans="1:8" s="62" customFormat="1" ht="24">
      <c r="A102" s="56" t="str">
        <f>IF((LEN('Copy paste to Here'!G106))&gt;5,((CONCATENATE('Copy paste to Here'!G106," &amp; ",'Copy paste to Here'!D106,"  &amp;  ",'Copy paste to Here'!E106))),"Empty Cell")</f>
        <v xml:space="preserve">Titanium G23 labret, 16g (1.2mm) with a 3mm ball &amp; Length: 11mm  &amp;  </v>
      </c>
      <c r="B102" s="57" t="str">
        <f>'Copy paste to Here'!C106</f>
        <v>ULBB3</v>
      </c>
      <c r="C102" s="57" t="s">
        <v>847</v>
      </c>
      <c r="D102" s="58">
        <f>Invoice!B106</f>
        <v>2</v>
      </c>
      <c r="E102" s="59">
        <f>'Shipping Invoice'!J106*$N$1</f>
        <v>34.64</v>
      </c>
      <c r="F102" s="59">
        <f t="shared" si="3"/>
        <v>69.28</v>
      </c>
      <c r="G102" s="60">
        <f t="shared" si="4"/>
        <v>34.64</v>
      </c>
      <c r="H102" s="63">
        <f t="shared" si="5"/>
        <v>69.28</v>
      </c>
    </row>
    <row r="103" spans="1:8" s="62" customFormat="1" ht="24">
      <c r="A103" s="56" t="str">
        <f>IF((LEN('Copy paste to Here'!G107))&gt;5,((CONCATENATE('Copy paste to Here'!G107," &amp; ",'Copy paste to Here'!D107,"  &amp;  ",'Copy paste to Here'!E107))),"Empty Cell")</f>
        <v xml:space="preserve">Titanium G23 labret, 16g (1.2mm) with a 3mm ball &amp; Length: 12mm  &amp;  </v>
      </c>
      <c r="B103" s="57" t="str">
        <f>'Copy paste to Here'!C107</f>
        <v>ULBB3</v>
      </c>
      <c r="C103" s="57" t="s">
        <v>847</v>
      </c>
      <c r="D103" s="58">
        <f>Invoice!B107</f>
        <v>2</v>
      </c>
      <c r="E103" s="59">
        <f>'Shipping Invoice'!J107*$N$1</f>
        <v>34.64</v>
      </c>
      <c r="F103" s="59">
        <f t="shared" si="3"/>
        <v>69.28</v>
      </c>
      <c r="G103" s="60">
        <f t="shared" si="4"/>
        <v>34.64</v>
      </c>
      <c r="H103" s="63">
        <f t="shared" si="5"/>
        <v>69.28</v>
      </c>
    </row>
    <row r="104" spans="1:8" s="62" customFormat="1" ht="24">
      <c r="A104" s="56" t="str">
        <f>IF((LEN('Copy paste to Here'!G108))&gt;5,((CONCATENATE('Copy paste to Here'!G108," &amp; ",'Copy paste to Here'!D108,"  &amp;  ",'Copy paste to Here'!E108))),"Empty Cell")</f>
        <v xml:space="preserve">Titanium G23 internally threaded labret, 1.2mm (16g) with a 3mm ball &amp; Length: 10mm  &amp;  </v>
      </c>
      <c r="B104" s="57" t="str">
        <f>'Copy paste to Here'!C108</f>
        <v>ULBB3IN</v>
      </c>
      <c r="C104" s="57" t="s">
        <v>849</v>
      </c>
      <c r="D104" s="58">
        <f>Invoice!B108</f>
        <v>6</v>
      </c>
      <c r="E104" s="59">
        <f>'Shipping Invoice'!J108*$N$1</f>
        <v>46.89</v>
      </c>
      <c r="F104" s="59">
        <f t="shared" si="3"/>
        <v>281.34000000000003</v>
      </c>
      <c r="G104" s="60">
        <f t="shared" si="4"/>
        <v>46.89</v>
      </c>
      <c r="H104" s="63">
        <f t="shared" si="5"/>
        <v>281.34000000000003</v>
      </c>
    </row>
    <row r="105" spans="1:8" s="62" customFormat="1" ht="25.5">
      <c r="A105" s="56" t="str">
        <f>IF((LEN('Copy paste to Here'!G109))&gt;5,((CONCATENATE('Copy paste to Here'!G109," &amp; ",'Copy paste to Here'!D109,"  &amp;  ",'Copy paste to Here'!E109))),"Empty Cell")</f>
        <v>Pack of 10 pcs. of bioflex banana posts with external threading, 16g (1.2mm) &amp; Length: 10mm  &amp;  Color: Clear</v>
      </c>
      <c r="B105" s="57" t="str">
        <f>'Copy paste to Here'!C109</f>
        <v>XABN16G</v>
      </c>
      <c r="C105" s="57" t="s">
        <v>851</v>
      </c>
      <c r="D105" s="58">
        <f>Invoice!B109</f>
        <v>1</v>
      </c>
      <c r="E105" s="59">
        <f>'Shipping Invoice'!J109*$N$1</f>
        <v>27.29</v>
      </c>
      <c r="F105" s="59">
        <f t="shared" si="3"/>
        <v>27.29</v>
      </c>
      <c r="G105" s="60">
        <f t="shared" si="4"/>
        <v>27.29</v>
      </c>
      <c r="H105" s="63">
        <f t="shared" si="5"/>
        <v>27.29</v>
      </c>
    </row>
    <row r="106" spans="1:8" s="62" customFormat="1" ht="24">
      <c r="A106" s="56" t="str">
        <f>IF((LEN('Copy paste to Here'!G110))&gt;5,((CONCATENATE('Copy paste to Here'!G110," &amp; ",'Copy paste to Here'!D110,"  &amp;  ",'Copy paste to Here'!E110))),"Empty Cell")</f>
        <v>Pack of 10 pcs. of Flexible acrylic labret with external threading, 16g (1.2mm) &amp; Length: 10mm  &amp;  Color: Clear</v>
      </c>
      <c r="B106" s="57" t="str">
        <f>'Copy paste to Here'!C110</f>
        <v>XALB16G</v>
      </c>
      <c r="C106" s="57" t="s">
        <v>853</v>
      </c>
      <c r="D106" s="58">
        <f>Invoice!B110</f>
        <v>1</v>
      </c>
      <c r="E106" s="59">
        <f>'Shipping Invoice'!J110*$N$1</f>
        <v>27.29</v>
      </c>
      <c r="F106" s="59">
        <f t="shared" si="3"/>
        <v>27.29</v>
      </c>
      <c r="G106" s="60">
        <f t="shared" si="4"/>
        <v>27.29</v>
      </c>
      <c r="H106" s="63">
        <f t="shared" si="5"/>
        <v>27.29</v>
      </c>
    </row>
    <row r="107" spans="1:8" s="62" customFormat="1" ht="24">
      <c r="A107" s="56" t="str">
        <f>IF((LEN('Copy paste to Here'!G111))&gt;5,((CONCATENATE('Copy paste to Here'!G111," &amp; ",'Copy paste to Here'!D111,"  &amp;  ",'Copy paste to Here'!E111))),"Empty Cell")</f>
        <v xml:space="preserve">Pack of 10 pcs. of 3mm high polished surgical steel balls with 1.2mm threading (16g) &amp;   &amp;  </v>
      </c>
      <c r="B107" s="57" t="str">
        <f>'Copy paste to Here'!C111</f>
        <v>XBAL3</v>
      </c>
      <c r="C107" s="57" t="s">
        <v>855</v>
      </c>
      <c r="D107" s="58">
        <f>Invoice!B111</f>
        <v>2</v>
      </c>
      <c r="E107" s="59">
        <f>'Shipping Invoice'!J111*$N$1</f>
        <v>21.35</v>
      </c>
      <c r="F107" s="59">
        <f t="shared" si="3"/>
        <v>42.7</v>
      </c>
      <c r="G107" s="60">
        <f t="shared" si="4"/>
        <v>21.35</v>
      </c>
      <c r="H107" s="63">
        <f t="shared" si="5"/>
        <v>42.7</v>
      </c>
    </row>
    <row r="108" spans="1:8" s="62" customFormat="1" ht="24">
      <c r="A108" s="56" t="str">
        <f>IF((LEN('Copy paste to Here'!G112))&gt;5,((CONCATENATE('Copy paste to Here'!G112," &amp; ",'Copy paste to Here'!D112,"  &amp;  ",'Copy paste to Here'!E112))),"Empty Cell")</f>
        <v xml:space="preserve">Pack of 10 pcs. of 3mm surgical steel half jewel balls with bezel set crystal with 1.2mm threading (16g) &amp; Crystal Color: Rose  &amp;  </v>
      </c>
      <c r="B108" s="57" t="str">
        <f>'Copy paste to Here'!C112</f>
        <v>XHJB3</v>
      </c>
      <c r="C108" s="57" t="s">
        <v>857</v>
      </c>
      <c r="D108" s="58">
        <f>Invoice!B112</f>
        <v>1</v>
      </c>
      <c r="E108" s="59">
        <f>'Shipping Invoice'!J112*$N$1</f>
        <v>129.47</v>
      </c>
      <c r="F108" s="59">
        <f t="shared" si="3"/>
        <v>129.47</v>
      </c>
      <c r="G108" s="60">
        <f t="shared" si="4"/>
        <v>129.47</v>
      </c>
      <c r="H108" s="63">
        <f t="shared" si="5"/>
        <v>129.47</v>
      </c>
    </row>
    <row r="109" spans="1:8" s="62" customFormat="1" ht="36">
      <c r="A109" s="56" t="str">
        <f>IF((LEN('Copy paste to Here'!G113))&gt;5,((CONCATENATE('Copy paste to Here'!G113," &amp; ",'Copy paste to Here'!D113,"  &amp;  ",'Copy paste to Here'!E113))),"Empty Cell")</f>
        <v xml:space="preserve">Pack of 10 pcs. of 3mm high polished surgical steel balls with bezel set crystal and with 1.2mm (16g) threading &amp; Crystal Color: Blue Zircon  &amp;  </v>
      </c>
      <c r="B109" s="57" t="str">
        <f>'Copy paste to Here'!C113</f>
        <v>XJB3</v>
      </c>
      <c r="C109" s="57" t="s">
        <v>859</v>
      </c>
      <c r="D109" s="58">
        <f>Invoice!B113</f>
        <v>1</v>
      </c>
      <c r="E109" s="59">
        <f>'Shipping Invoice'!J113*$N$1</f>
        <v>83.98</v>
      </c>
      <c r="F109" s="59">
        <f t="shared" si="3"/>
        <v>83.98</v>
      </c>
      <c r="G109" s="60">
        <f t="shared" si="4"/>
        <v>83.98</v>
      </c>
      <c r="H109" s="63">
        <f t="shared" si="5"/>
        <v>83.98</v>
      </c>
    </row>
    <row r="110" spans="1:8" s="62" customFormat="1" ht="24">
      <c r="A110" s="56" t="str">
        <f>IF((LEN('Copy paste to Here'!G114))&gt;5,((CONCATENATE('Copy paste to Here'!G114," &amp; ",'Copy paste to Here'!D114,"  &amp;  ",'Copy paste to Here'!E114))),"Empty Cell")</f>
        <v xml:space="preserve">Pack of 10 pcs. of 3mm high polished surgical steel dice - threading 1.2mm (16g) &amp;   &amp;  </v>
      </c>
      <c r="B110" s="57" t="str">
        <f>'Copy paste to Here'!C114</f>
        <v>XSDI3</v>
      </c>
      <c r="C110" s="57" t="s">
        <v>861</v>
      </c>
      <c r="D110" s="58">
        <f>Invoice!B114</f>
        <v>1</v>
      </c>
      <c r="E110" s="59">
        <f>'Shipping Invoice'!J114*$N$1</f>
        <v>85.38</v>
      </c>
      <c r="F110" s="59">
        <f t="shared" si="3"/>
        <v>85.38</v>
      </c>
      <c r="G110" s="60">
        <f t="shared" si="4"/>
        <v>85.38</v>
      </c>
      <c r="H110" s="63">
        <f t="shared" si="5"/>
        <v>85.38</v>
      </c>
    </row>
    <row r="111" spans="1:8" s="62" customFormat="1" ht="36">
      <c r="A111" s="56" t="str">
        <f>IF((LEN('Copy paste to Here'!G115))&gt;5,((CONCATENATE('Copy paste to Here'!G115," &amp; ",'Copy paste to Here'!D115,"  &amp;  ",'Copy paste to Here'!E115))),"Empty Cell")</f>
        <v>Pack of 10 pcs. of anodized 316L steel eyebrow banana post - threading 1.2mm (16g) - length 6mm - 16mm &amp; Length: 8mm  &amp;  Color: Black</v>
      </c>
      <c r="B111" s="57" t="str">
        <f>'Copy paste to Here'!C115</f>
        <v>XTBN16G</v>
      </c>
      <c r="C111" s="57" t="s">
        <v>863</v>
      </c>
      <c r="D111" s="58">
        <f>Invoice!B115</f>
        <v>1</v>
      </c>
      <c r="E111" s="59">
        <f>'Shipping Invoice'!J115*$N$1</f>
        <v>95.88</v>
      </c>
      <c r="F111" s="59">
        <f t="shared" si="3"/>
        <v>95.88</v>
      </c>
      <c r="G111" s="60">
        <f t="shared" si="4"/>
        <v>95.88</v>
      </c>
      <c r="H111" s="63">
        <f t="shared" si="5"/>
        <v>95.88</v>
      </c>
    </row>
    <row r="112" spans="1:8" s="62" customFormat="1" ht="24">
      <c r="A112" s="56" t="str">
        <f>IF((LEN('Copy paste to Here'!G116))&gt;5,((CONCATENATE('Copy paste to Here'!G116," &amp; ",'Copy paste to Here'!D116,"  &amp;  ",'Copy paste to Here'!E116))),"Empty Cell")</f>
        <v xml:space="preserve">Set of 10 pcs. of 4mm acrylic UV cones with 14g (1.6mm) threading &amp; Color: Black  &amp;  </v>
      </c>
      <c r="B112" s="57" t="str">
        <f>'Copy paste to Here'!C116</f>
        <v>XUVCN4</v>
      </c>
      <c r="C112" s="57" t="s">
        <v>865</v>
      </c>
      <c r="D112" s="58">
        <f>Invoice!B116</f>
        <v>1</v>
      </c>
      <c r="E112" s="59">
        <f>'Shipping Invoice'!J116*$N$1</f>
        <v>25.89</v>
      </c>
      <c r="F112" s="59">
        <f t="shared" si="3"/>
        <v>25.89</v>
      </c>
      <c r="G112" s="60">
        <f t="shared" si="4"/>
        <v>25.89</v>
      </c>
      <c r="H112" s="63">
        <f t="shared" si="5"/>
        <v>25.89</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7297.5</v>
      </c>
      <c r="G1000" s="60"/>
      <c r="H1000" s="61">
        <f t="shared" ref="H1000:H1007" si="49">F1000*$E$14</f>
        <v>7297.5</v>
      </c>
    </row>
    <row r="1001" spans="1:8" s="62" customFormat="1">
      <c r="A1001" s="56" t="str">
        <f>'[2]Copy paste to Here'!T2</f>
        <v>SHIPPING HANDLING</v>
      </c>
      <c r="B1001" s="75"/>
      <c r="C1001" s="75"/>
      <c r="D1001" s="76"/>
      <c r="E1001" s="67"/>
      <c r="F1001" s="59">
        <f>Invoice!J118</f>
        <v>-2919</v>
      </c>
      <c r="G1001" s="60"/>
      <c r="H1001" s="61">
        <f t="shared" si="49"/>
        <v>-2919</v>
      </c>
    </row>
    <row r="1002" spans="1:8" s="62" customFormat="1" outlineLevel="1">
      <c r="A1002" s="56" t="str">
        <f>'[2]Copy paste to Here'!T3</f>
        <v>DISCOUNT</v>
      </c>
      <c r="B1002" s="75"/>
      <c r="C1002" s="75"/>
      <c r="D1002" s="76"/>
      <c r="E1002" s="67"/>
      <c r="F1002" s="59">
        <f>Invoice!J119</f>
        <v>0</v>
      </c>
      <c r="G1002" s="60"/>
      <c r="H1002" s="61">
        <f t="shared" si="49"/>
        <v>0</v>
      </c>
    </row>
    <row r="1003" spans="1:8" s="62" customFormat="1">
      <c r="A1003" s="56" t="str">
        <f>'[2]Copy paste to Here'!T4</f>
        <v>Total:</v>
      </c>
      <c r="B1003" s="75"/>
      <c r="C1003" s="75"/>
      <c r="D1003" s="76"/>
      <c r="E1003" s="67"/>
      <c r="F1003" s="59">
        <f>SUM(F1000:F1002)</f>
        <v>4378.5</v>
      </c>
      <c r="G1003" s="60"/>
      <c r="H1003" s="61">
        <f t="shared" si="49"/>
        <v>4378.5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7297.5</v>
      </c>
    </row>
    <row r="1010" spans="1:8" s="21" customFormat="1">
      <c r="A1010" s="22"/>
      <c r="E1010" s="21" t="s">
        <v>182</v>
      </c>
      <c r="H1010" s="84">
        <f>(SUMIF($A$1000:$A$1008,"Total:",$H$1000:$H$1008))</f>
        <v>4378.5</v>
      </c>
    </row>
    <row r="1011" spans="1:8" s="21" customFormat="1">
      <c r="E1011" s="21" t="s">
        <v>183</v>
      </c>
      <c r="H1011" s="85">
        <f>H1013-H1012</f>
        <v>4092.06</v>
      </c>
    </row>
    <row r="1012" spans="1:8" s="21" customFormat="1">
      <c r="E1012" s="21" t="s">
        <v>184</v>
      </c>
      <c r="H1012" s="85">
        <f>ROUND((H1013*7)/107,2)</f>
        <v>286.44</v>
      </c>
    </row>
    <row r="1013" spans="1:8" s="21" customFormat="1">
      <c r="E1013" s="22" t="s">
        <v>185</v>
      </c>
      <c r="H1013" s="86">
        <f>ROUND((SUMIF($A$1000:$A$1008,"Total:",$H$1000:$H$1008)),2)</f>
        <v>4378.5</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5"/>
  <sheetViews>
    <sheetView workbookViewId="0">
      <selection activeCell="A5" sqref="A5"/>
    </sheetView>
  </sheetViews>
  <sheetFormatPr defaultRowHeight="15"/>
  <sheetData>
    <row r="1" spans="1:1">
      <c r="A1" s="2" t="s">
        <v>586</v>
      </c>
    </row>
    <row r="2" spans="1:1">
      <c r="A2" s="2" t="s">
        <v>723</v>
      </c>
    </row>
    <row r="3" spans="1:1">
      <c r="A3" s="2" t="s">
        <v>723</v>
      </c>
    </row>
    <row r="4" spans="1:1">
      <c r="A4" s="2" t="s">
        <v>725</v>
      </c>
    </row>
    <row r="5" spans="1:1">
      <c r="A5" s="2" t="s">
        <v>727</v>
      </c>
    </row>
    <row r="6" spans="1:1">
      <c r="A6" s="2" t="s">
        <v>727</v>
      </c>
    </row>
    <row r="7" spans="1:1">
      <c r="A7" s="2" t="s">
        <v>729</v>
      </c>
    </row>
    <row r="8" spans="1:1">
      <c r="A8" s="2" t="s">
        <v>729</v>
      </c>
    </row>
    <row r="9" spans="1:1">
      <c r="A9" s="2" t="s">
        <v>731</v>
      </c>
    </row>
    <row r="10" spans="1:1">
      <c r="A10" s="2" t="s">
        <v>867</v>
      </c>
    </row>
    <row r="11" spans="1:1">
      <c r="A11" s="2" t="s">
        <v>868</v>
      </c>
    </row>
    <row r="12" spans="1:1">
      <c r="A12" s="2" t="s">
        <v>736</v>
      </c>
    </row>
    <row r="13" spans="1:1">
      <c r="A13" s="2" t="s">
        <v>736</v>
      </c>
    </row>
    <row r="14" spans="1:1">
      <c r="A14" s="2" t="s">
        <v>738</v>
      </c>
    </row>
    <row r="15" spans="1:1">
      <c r="A15" s="2" t="s">
        <v>740</v>
      </c>
    </row>
    <row r="16" spans="1:1">
      <c r="A16" s="2" t="s">
        <v>742</v>
      </c>
    </row>
    <row r="17" spans="1:1">
      <c r="A17" s="2" t="s">
        <v>745</v>
      </c>
    </row>
    <row r="18" spans="1:1">
      <c r="A18" s="2" t="s">
        <v>747</v>
      </c>
    </row>
    <row r="19" spans="1:1">
      <c r="A19" s="2" t="s">
        <v>749</v>
      </c>
    </row>
    <row r="20" spans="1:1">
      <c r="A20" s="2" t="s">
        <v>751</v>
      </c>
    </row>
    <row r="21" spans="1:1">
      <c r="A21" s="2" t="s">
        <v>751</v>
      </c>
    </row>
    <row r="22" spans="1:1">
      <c r="A22" s="2" t="s">
        <v>753</v>
      </c>
    </row>
    <row r="23" spans="1:1">
      <c r="A23" s="2" t="s">
        <v>755</v>
      </c>
    </row>
    <row r="24" spans="1:1">
      <c r="A24" s="2" t="s">
        <v>758</v>
      </c>
    </row>
    <row r="25" spans="1:1">
      <c r="A25" s="2" t="s">
        <v>760</v>
      </c>
    </row>
    <row r="26" spans="1:1">
      <c r="A26" s="2" t="s">
        <v>762</v>
      </c>
    </row>
    <row r="27" spans="1:1">
      <c r="A27" s="2" t="s">
        <v>764</v>
      </c>
    </row>
    <row r="28" spans="1:1">
      <c r="A28" s="2" t="s">
        <v>766</v>
      </c>
    </row>
    <row r="29" spans="1:1">
      <c r="A29" s="2" t="s">
        <v>768</v>
      </c>
    </row>
    <row r="30" spans="1:1">
      <c r="A30" s="2" t="s">
        <v>768</v>
      </c>
    </row>
    <row r="31" spans="1:1">
      <c r="A31" s="2" t="s">
        <v>770</v>
      </c>
    </row>
    <row r="32" spans="1:1">
      <c r="A32" s="2" t="s">
        <v>772</v>
      </c>
    </row>
    <row r="33" spans="1:1">
      <c r="A33" s="2" t="s">
        <v>772</v>
      </c>
    </row>
    <row r="34" spans="1:1">
      <c r="A34" s="2" t="s">
        <v>773</v>
      </c>
    </row>
    <row r="35" spans="1:1">
      <c r="A35" s="2" t="s">
        <v>775</v>
      </c>
    </row>
    <row r="36" spans="1:1">
      <c r="A36" s="2" t="s">
        <v>777</v>
      </c>
    </row>
    <row r="37" spans="1:1">
      <c r="A37" s="2" t="s">
        <v>779</v>
      </c>
    </row>
    <row r="38" spans="1:1">
      <c r="A38" s="2" t="s">
        <v>781</v>
      </c>
    </row>
    <row r="39" spans="1:1">
      <c r="A39" s="2" t="s">
        <v>869</v>
      </c>
    </row>
    <row r="40" spans="1:1">
      <c r="A40" s="2" t="s">
        <v>785</v>
      </c>
    </row>
    <row r="41" spans="1:1">
      <c r="A41" s="2" t="s">
        <v>786</v>
      </c>
    </row>
    <row r="42" spans="1:1">
      <c r="A42" s="2" t="s">
        <v>789</v>
      </c>
    </row>
    <row r="43" spans="1:1">
      <c r="A43" s="2" t="s">
        <v>791</v>
      </c>
    </row>
    <row r="44" spans="1:1">
      <c r="A44" s="2" t="s">
        <v>791</v>
      </c>
    </row>
    <row r="45" spans="1:1">
      <c r="A45" s="2" t="s">
        <v>793</v>
      </c>
    </row>
    <row r="46" spans="1:1">
      <c r="A46" s="2" t="s">
        <v>870</v>
      </c>
    </row>
    <row r="47" spans="1:1">
      <c r="A47" s="2" t="s">
        <v>871</v>
      </c>
    </row>
    <row r="48" spans="1:1">
      <c r="A48" s="2" t="s">
        <v>872</v>
      </c>
    </row>
    <row r="49" spans="1:1">
      <c r="A49" s="2" t="s">
        <v>873</v>
      </c>
    </row>
    <row r="50" spans="1:1">
      <c r="A50" s="2" t="s">
        <v>874</v>
      </c>
    </row>
    <row r="51" spans="1:1">
      <c r="A51" s="2" t="s">
        <v>802</v>
      </c>
    </row>
    <row r="52" spans="1:1">
      <c r="A52" s="2" t="s">
        <v>804</v>
      </c>
    </row>
    <row r="53" spans="1:1">
      <c r="A53" s="2" t="s">
        <v>806</v>
      </c>
    </row>
    <row r="54" spans="1:1">
      <c r="A54" s="2" t="s">
        <v>808</v>
      </c>
    </row>
    <row r="55" spans="1:1">
      <c r="A55" s="2" t="s">
        <v>808</v>
      </c>
    </row>
    <row r="56" spans="1:1">
      <c r="A56" s="2" t="s">
        <v>808</v>
      </c>
    </row>
    <row r="57" spans="1:1">
      <c r="A57" s="2" t="s">
        <v>810</v>
      </c>
    </row>
    <row r="58" spans="1:1">
      <c r="A58" s="2" t="s">
        <v>812</v>
      </c>
    </row>
    <row r="59" spans="1:1">
      <c r="A59" s="2" t="s">
        <v>812</v>
      </c>
    </row>
    <row r="60" spans="1:1">
      <c r="A60" s="2" t="s">
        <v>812</v>
      </c>
    </row>
    <row r="61" spans="1:1">
      <c r="A61" s="2" t="s">
        <v>875</v>
      </c>
    </row>
    <row r="62" spans="1:1">
      <c r="A62" s="2" t="s">
        <v>875</v>
      </c>
    </row>
    <row r="63" spans="1:1">
      <c r="A63" s="2" t="s">
        <v>816</v>
      </c>
    </row>
    <row r="64" spans="1:1">
      <c r="A64" s="2" t="s">
        <v>818</v>
      </c>
    </row>
    <row r="65" spans="1:1">
      <c r="A65" s="2" t="s">
        <v>821</v>
      </c>
    </row>
    <row r="66" spans="1:1">
      <c r="A66" s="2" t="s">
        <v>119</v>
      </c>
    </row>
    <row r="67" spans="1:1">
      <c r="A67" s="2" t="s">
        <v>631</v>
      </c>
    </row>
    <row r="68" spans="1:1">
      <c r="A68" s="2" t="s">
        <v>70</v>
      </c>
    </row>
    <row r="69" spans="1:1">
      <c r="A69" s="2" t="s">
        <v>73</v>
      </c>
    </row>
    <row r="70" spans="1:1">
      <c r="A70" s="2" t="s">
        <v>876</v>
      </c>
    </row>
    <row r="71" spans="1:1">
      <c r="A71" s="2" t="s">
        <v>877</v>
      </c>
    </row>
    <row r="72" spans="1:1">
      <c r="A72" s="2" t="s">
        <v>833</v>
      </c>
    </row>
    <row r="73" spans="1:1">
      <c r="A73" s="2" t="s">
        <v>835</v>
      </c>
    </row>
    <row r="74" spans="1:1">
      <c r="A74" s="2" t="s">
        <v>835</v>
      </c>
    </row>
    <row r="75" spans="1:1">
      <c r="A75" s="2" t="s">
        <v>835</v>
      </c>
    </row>
    <row r="76" spans="1:1">
      <c r="A76" s="2" t="s">
        <v>837</v>
      </c>
    </row>
    <row r="77" spans="1:1">
      <c r="A77" s="2" t="s">
        <v>606</v>
      </c>
    </row>
    <row r="78" spans="1:1">
      <c r="A78" s="2" t="s">
        <v>839</v>
      </c>
    </row>
    <row r="79" spans="1:1">
      <c r="A79" s="2" t="s">
        <v>841</v>
      </c>
    </row>
    <row r="80" spans="1:1">
      <c r="A80" s="2" t="s">
        <v>843</v>
      </c>
    </row>
    <row r="81" spans="1:1">
      <c r="A81" s="2" t="s">
        <v>843</v>
      </c>
    </row>
    <row r="82" spans="1:1">
      <c r="A82" s="2" t="s">
        <v>843</v>
      </c>
    </row>
    <row r="83" spans="1:1">
      <c r="A83" s="2" t="s">
        <v>845</v>
      </c>
    </row>
    <row r="84" spans="1:1">
      <c r="A84" s="2" t="s">
        <v>847</v>
      </c>
    </row>
    <row r="85" spans="1:1">
      <c r="A85" s="2" t="s">
        <v>847</v>
      </c>
    </row>
    <row r="86" spans="1:1">
      <c r="A86" s="2" t="s">
        <v>847</v>
      </c>
    </row>
    <row r="87" spans="1:1">
      <c r="A87" s="2" t="s">
        <v>849</v>
      </c>
    </row>
    <row r="88" spans="1:1">
      <c r="A88" s="2" t="s">
        <v>851</v>
      </c>
    </row>
    <row r="89" spans="1:1">
      <c r="A89" s="2" t="s">
        <v>853</v>
      </c>
    </row>
    <row r="90" spans="1:1">
      <c r="A90" s="2" t="s">
        <v>855</v>
      </c>
    </row>
    <row r="91" spans="1:1">
      <c r="A91" s="2" t="s">
        <v>857</v>
      </c>
    </row>
    <row r="92" spans="1:1">
      <c r="A92" s="2" t="s">
        <v>859</v>
      </c>
    </row>
    <row r="93" spans="1:1">
      <c r="A93" s="2" t="s">
        <v>861</v>
      </c>
    </row>
    <row r="94" spans="1:1">
      <c r="A94" s="2" t="s">
        <v>863</v>
      </c>
    </row>
    <row r="95" spans="1:1">
      <c r="A95" s="2" t="s">
        <v>865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2024-03-21T01:10:00Z</cp:lastPrinted>
  <dcterms:created xsi:type="dcterms:W3CDTF">2009-06-02T18:56:54Z</dcterms:created>
  <dcterms:modified xsi:type="dcterms:W3CDTF">2024-03-21T01:10:05Z</dcterms:modified>
</cp:coreProperties>
</file>