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AB29334-C15E-4DD8-ABB5-A6074EA324DF}"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Invoice!$A$1:$K$155</definedName>
    <definedName name="_xlnm.Print_Area" localSheetId="3">'Shipping Invoice'!$A$1:$L$147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5" i="2" l="1"/>
  <c r="K145" i="7"/>
  <c r="E132" i="6"/>
  <c r="E124" i="6"/>
  <c r="E117" i="6"/>
  <c r="E116" i="6"/>
  <c r="E108" i="6"/>
  <c r="E101" i="6"/>
  <c r="E100" i="6"/>
  <c r="E92" i="6"/>
  <c r="E85" i="6"/>
  <c r="E84" i="6"/>
  <c r="E76" i="6"/>
  <c r="E69" i="6"/>
  <c r="E68" i="6"/>
  <c r="E60" i="6"/>
  <c r="E53" i="6"/>
  <c r="E52" i="6"/>
  <c r="E44" i="6"/>
  <c r="E37" i="6"/>
  <c r="E36" i="6"/>
  <c r="E28" i="6"/>
  <c r="E21" i="6"/>
  <c r="E20" i="6"/>
  <c r="K14" i="7"/>
  <c r="K17" i="7"/>
  <c r="K10" i="7"/>
  <c r="I142" i="7"/>
  <c r="I141" i="7"/>
  <c r="I133" i="7"/>
  <c r="I132" i="7"/>
  <c r="B131" i="7"/>
  <c r="I127" i="7"/>
  <c r="I126" i="7"/>
  <c r="B122" i="7"/>
  <c r="I119" i="7"/>
  <c r="I118" i="7"/>
  <c r="I112" i="7"/>
  <c r="I111" i="7"/>
  <c r="B106" i="7"/>
  <c r="I104" i="7"/>
  <c r="I103" i="7"/>
  <c r="B98" i="7"/>
  <c r="I98" i="7"/>
  <c r="K98" i="7" s="1"/>
  <c r="I90" i="7"/>
  <c r="I89" i="7"/>
  <c r="B84" i="7"/>
  <c r="I84" i="7"/>
  <c r="I83" i="7"/>
  <c r="B82" i="7"/>
  <c r="I76" i="7"/>
  <c r="I75" i="7"/>
  <c r="I69" i="7"/>
  <c r="I68" i="7"/>
  <c r="B65" i="7"/>
  <c r="I61" i="7"/>
  <c r="I60" i="7"/>
  <c r="I54" i="7"/>
  <c r="I53" i="7"/>
  <c r="I50" i="7"/>
  <c r="B49" i="7"/>
  <c r="I46" i="7"/>
  <c r="I45" i="7"/>
  <c r="I41" i="7"/>
  <c r="I39" i="7"/>
  <c r="I38" i="7"/>
  <c r="I35" i="7"/>
  <c r="I30" i="7"/>
  <c r="I29" i="7"/>
  <c r="I25" i="7"/>
  <c r="I24" i="7"/>
  <c r="I23" i="7"/>
  <c r="I22" i="7"/>
  <c r="N1" i="7"/>
  <c r="I137" i="7" s="1"/>
  <c r="N1" i="6"/>
  <c r="E129" i="6" s="1"/>
  <c r="F1002" i="6"/>
  <c r="D138" i="6"/>
  <c r="B142" i="7" s="1"/>
  <c r="D137" i="6"/>
  <c r="B141" i="7" s="1"/>
  <c r="D136" i="6"/>
  <c r="B140" i="7" s="1"/>
  <c r="D135" i="6"/>
  <c r="B139" i="7" s="1"/>
  <c r="D134" i="6"/>
  <c r="B138" i="7" s="1"/>
  <c r="D133" i="6"/>
  <c r="B137" i="7" s="1"/>
  <c r="D132" i="6"/>
  <c r="B136" i="7" s="1"/>
  <c r="D131" i="6"/>
  <c r="B135" i="7" s="1"/>
  <c r="D130" i="6"/>
  <c r="B134" i="7" s="1"/>
  <c r="D129" i="6"/>
  <c r="B133" i="7" s="1"/>
  <c r="D128" i="6"/>
  <c r="B132" i="7" s="1"/>
  <c r="K132" i="7" s="1"/>
  <c r="D127" i="6"/>
  <c r="D126" i="6"/>
  <c r="B130" i="7" s="1"/>
  <c r="D125" i="6"/>
  <c r="B129" i="7" s="1"/>
  <c r="D124" i="6"/>
  <c r="B128" i="7" s="1"/>
  <c r="D123" i="6"/>
  <c r="B127" i="7" s="1"/>
  <c r="D122" i="6"/>
  <c r="B126" i="7" s="1"/>
  <c r="D121" i="6"/>
  <c r="B125" i="7" s="1"/>
  <c r="D120" i="6"/>
  <c r="B124" i="7" s="1"/>
  <c r="D119" i="6"/>
  <c r="B123" i="7" s="1"/>
  <c r="D118" i="6"/>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D101" i="6"/>
  <c r="B105" i="7" s="1"/>
  <c r="D100" i="6"/>
  <c r="B104" i="7" s="1"/>
  <c r="D99" i="6"/>
  <c r="B103" i="7" s="1"/>
  <c r="D98" i="6"/>
  <c r="B102" i="7" s="1"/>
  <c r="D97" i="6"/>
  <c r="B101" i="7" s="1"/>
  <c r="D96" i="6"/>
  <c r="B100" i="7" s="1"/>
  <c r="D95" i="6"/>
  <c r="B99" i="7" s="1"/>
  <c r="D94" i="6"/>
  <c r="D93" i="6"/>
  <c r="B97" i="7" s="1"/>
  <c r="D92" i="6"/>
  <c r="B96" i="7" s="1"/>
  <c r="D91" i="6"/>
  <c r="B95" i="7" s="1"/>
  <c r="D90" i="6"/>
  <c r="B94" i="7" s="1"/>
  <c r="D89" i="6"/>
  <c r="B93" i="7" s="1"/>
  <c r="D88" i="6"/>
  <c r="B92" i="7" s="1"/>
  <c r="D87" i="6"/>
  <c r="B91" i="7" s="1"/>
  <c r="D86" i="6"/>
  <c r="B90" i="7" s="1"/>
  <c r="K90" i="7" s="1"/>
  <c r="D85" i="6"/>
  <c r="B89" i="7" s="1"/>
  <c r="D84" i="6"/>
  <c r="B88" i="7" s="1"/>
  <c r="D83" i="6"/>
  <c r="B87" i="7" s="1"/>
  <c r="D82" i="6"/>
  <c r="B86" i="7" s="1"/>
  <c r="D81" i="6"/>
  <c r="B85" i="7" s="1"/>
  <c r="D80" i="6"/>
  <c r="D79" i="6"/>
  <c r="B83" i="7" s="1"/>
  <c r="K83" i="7" s="1"/>
  <c r="D78" i="6"/>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K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43" i="2" s="1"/>
  <c r="J144" i="2" s="1"/>
  <c r="A1007" i="6"/>
  <c r="A1006" i="6"/>
  <c r="A1005" i="6"/>
  <c r="F1004" i="6"/>
  <c r="A1004" i="6"/>
  <c r="A1003" i="6"/>
  <c r="A1002" i="6"/>
  <c r="A1001" i="6"/>
  <c r="K144" i="7" l="1"/>
  <c r="F1001" i="6"/>
  <c r="K112" i="7"/>
  <c r="K65" i="7"/>
  <c r="I81" i="7"/>
  <c r="I95" i="7"/>
  <c r="I108" i="7"/>
  <c r="K108" i="7" s="1"/>
  <c r="I123" i="7"/>
  <c r="I138" i="7"/>
  <c r="K138" i="7" s="1"/>
  <c r="K115" i="7"/>
  <c r="K33" i="7"/>
  <c r="K97" i="7"/>
  <c r="I36" i="7"/>
  <c r="I51" i="7"/>
  <c r="I66" i="7"/>
  <c r="I82" i="7"/>
  <c r="I96" i="7"/>
  <c r="I109" i="7"/>
  <c r="I124" i="7"/>
  <c r="I139" i="7"/>
  <c r="K96" i="7"/>
  <c r="K81" i="7"/>
  <c r="K113" i="7"/>
  <c r="K34" i="7"/>
  <c r="K50" i="7"/>
  <c r="K66" i="7"/>
  <c r="I37" i="7"/>
  <c r="I52" i="7"/>
  <c r="I67" i="7"/>
  <c r="K67" i="7" s="1"/>
  <c r="K82" i="7"/>
  <c r="I97" i="7"/>
  <c r="I110" i="7"/>
  <c r="I125" i="7"/>
  <c r="I140" i="7"/>
  <c r="K140" i="7" s="1"/>
  <c r="K52" i="7"/>
  <c r="K69" i="7"/>
  <c r="K101" i="7"/>
  <c r="K117" i="7"/>
  <c r="K133" i="7"/>
  <c r="I40" i="7"/>
  <c r="I55" i="7"/>
  <c r="I70" i="7"/>
  <c r="K70" i="7" s="1"/>
  <c r="K84" i="7"/>
  <c r="I113" i="7"/>
  <c r="I128" i="7"/>
  <c r="K128" i="7" s="1"/>
  <c r="K68" i="7"/>
  <c r="K38" i="7"/>
  <c r="I56" i="7"/>
  <c r="K56" i="7" s="1"/>
  <c r="I71" i="7"/>
  <c r="K71" i="7" s="1"/>
  <c r="I85" i="7"/>
  <c r="K85" i="7" s="1"/>
  <c r="I99" i="7"/>
  <c r="K99" i="7" s="1"/>
  <c r="I114" i="7"/>
  <c r="K114" i="7" s="1"/>
  <c r="I129" i="7"/>
  <c r="K129" i="7" s="1"/>
  <c r="K53" i="7"/>
  <c r="K118" i="7"/>
  <c r="K23" i="7"/>
  <c r="K39" i="7"/>
  <c r="K55" i="7"/>
  <c r="K87" i="7"/>
  <c r="K103" i="7"/>
  <c r="K119" i="7"/>
  <c r="I26" i="7"/>
  <c r="K26" i="7" s="1"/>
  <c r="I42" i="7"/>
  <c r="I57" i="7"/>
  <c r="I72" i="7"/>
  <c r="K72" i="7" s="1"/>
  <c r="I86" i="7"/>
  <c r="K86" i="7" s="1"/>
  <c r="I100" i="7"/>
  <c r="I115" i="7"/>
  <c r="I130" i="7"/>
  <c r="K130" i="7" s="1"/>
  <c r="K54" i="7"/>
  <c r="K24" i="7"/>
  <c r="K40" i="7"/>
  <c r="K88" i="7"/>
  <c r="K104" i="7"/>
  <c r="K136" i="7"/>
  <c r="I27" i="7"/>
  <c r="K27" i="7" s="1"/>
  <c r="I43" i="7"/>
  <c r="K43" i="7" s="1"/>
  <c r="I58" i="7"/>
  <c r="K58" i="7" s="1"/>
  <c r="I73" i="7"/>
  <c r="I87" i="7"/>
  <c r="I101" i="7"/>
  <c r="I116" i="7"/>
  <c r="K116" i="7" s="1"/>
  <c r="I131" i="7"/>
  <c r="K51" i="7"/>
  <c r="K36" i="7"/>
  <c r="K100" i="7"/>
  <c r="K37" i="7"/>
  <c r="K25" i="7"/>
  <c r="K41" i="7"/>
  <c r="K57" i="7"/>
  <c r="K73" i="7"/>
  <c r="K89" i="7"/>
  <c r="K137" i="7"/>
  <c r="I28" i="7"/>
  <c r="I44" i="7"/>
  <c r="I59" i="7"/>
  <c r="I74" i="7"/>
  <c r="I88" i="7"/>
  <c r="I102" i="7"/>
  <c r="K102" i="7" s="1"/>
  <c r="I117" i="7"/>
  <c r="K131" i="7"/>
  <c r="K91" i="7"/>
  <c r="K28" i="7"/>
  <c r="K44" i="7"/>
  <c r="K60" i="7"/>
  <c r="K76" i="7"/>
  <c r="K124" i="7"/>
  <c r="I31" i="7"/>
  <c r="I47" i="7"/>
  <c r="K47" i="7" s="1"/>
  <c r="I62" i="7"/>
  <c r="I77" i="7"/>
  <c r="K77" i="7" s="1"/>
  <c r="I91" i="7"/>
  <c r="I105" i="7"/>
  <c r="K105" i="7" s="1"/>
  <c r="I120" i="7"/>
  <c r="K120" i="7" s="1"/>
  <c r="I134" i="7"/>
  <c r="K134" i="7" s="1"/>
  <c r="K42" i="7"/>
  <c r="K75" i="7"/>
  <c r="K107" i="7"/>
  <c r="K29" i="7"/>
  <c r="K45" i="7"/>
  <c r="K61" i="7"/>
  <c r="K109" i="7"/>
  <c r="K125" i="7"/>
  <c r="K141" i="7"/>
  <c r="I32" i="7"/>
  <c r="K32" i="7" s="1"/>
  <c r="I48" i="7"/>
  <c r="K48" i="7" s="1"/>
  <c r="I63" i="7"/>
  <c r="K63" i="7" s="1"/>
  <c r="I78" i="7"/>
  <c r="K78" i="7" s="1"/>
  <c r="I92" i="7"/>
  <c r="K92" i="7" s="1"/>
  <c r="I106" i="7"/>
  <c r="K106" i="7" s="1"/>
  <c r="I121" i="7"/>
  <c r="K121" i="7" s="1"/>
  <c r="I135" i="7"/>
  <c r="K135" i="7" s="1"/>
  <c r="K139" i="7"/>
  <c r="K30" i="7"/>
  <c r="K46" i="7"/>
  <c r="K62" i="7"/>
  <c r="K94" i="7"/>
  <c r="K110" i="7"/>
  <c r="K126" i="7"/>
  <c r="K142" i="7"/>
  <c r="I33" i="7"/>
  <c r="I49" i="7"/>
  <c r="I64" i="7"/>
  <c r="K64" i="7" s="1"/>
  <c r="I79" i="7"/>
  <c r="K79" i="7" s="1"/>
  <c r="I93" i="7"/>
  <c r="K93" i="7" s="1"/>
  <c r="I122" i="7"/>
  <c r="I136" i="7"/>
  <c r="K74" i="7"/>
  <c r="K59" i="7"/>
  <c r="K123" i="7"/>
  <c r="K31" i="7"/>
  <c r="K95" i="7"/>
  <c r="K111" i="7"/>
  <c r="K127" i="7"/>
  <c r="I34" i="7"/>
  <c r="K49" i="7"/>
  <c r="I65" i="7"/>
  <c r="I80" i="7"/>
  <c r="K80" i="7" s="1"/>
  <c r="I94" i="7"/>
  <c r="I107" i="7"/>
  <c r="K122" i="7"/>
  <c r="E18" i="6"/>
  <c r="E34" i="6"/>
  <c r="E50" i="6"/>
  <c r="E66" i="6"/>
  <c r="E82" i="6"/>
  <c r="E98" i="6"/>
  <c r="E114" i="6"/>
  <c r="E130" i="6"/>
  <c r="E19" i="6"/>
  <c r="E35" i="6"/>
  <c r="E51" i="6"/>
  <c r="E67" i="6"/>
  <c r="E83" i="6"/>
  <c r="E99" i="6"/>
  <c r="E115" i="6"/>
  <c r="E131" i="6"/>
  <c r="E133" i="6"/>
  <c r="E22" i="6"/>
  <c r="E38" i="6"/>
  <c r="E54" i="6"/>
  <c r="E70" i="6"/>
  <c r="E86" i="6"/>
  <c r="E102" i="6"/>
  <c r="E118" i="6"/>
  <c r="E134" i="6"/>
  <c r="E23" i="6"/>
  <c r="E39" i="6"/>
  <c r="E55" i="6"/>
  <c r="E71" i="6"/>
  <c r="E87" i="6"/>
  <c r="E103" i="6"/>
  <c r="E119" i="6"/>
  <c r="E135" i="6"/>
  <c r="E24" i="6"/>
  <c r="E40" i="6"/>
  <c r="E56" i="6"/>
  <c r="E72" i="6"/>
  <c r="E88" i="6"/>
  <c r="E120" i="6"/>
  <c r="E136" i="6"/>
  <c r="E104" i="6"/>
  <c r="E25" i="6"/>
  <c r="E41" i="6"/>
  <c r="E57" i="6"/>
  <c r="E73" i="6"/>
  <c r="E89" i="6"/>
  <c r="E105" i="6"/>
  <c r="E121" i="6"/>
  <c r="E137" i="6"/>
  <c r="E26" i="6"/>
  <c r="E42" i="6"/>
  <c r="E58" i="6"/>
  <c r="E74" i="6"/>
  <c r="E90" i="6"/>
  <c r="E106" i="6"/>
  <c r="E122" i="6"/>
  <c r="E138" i="6"/>
  <c r="E27" i="6"/>
  <c r="E43" i="6"/>
  <c r="E59" i="6"/>
  <c r="E75" i="6"/>
  <c r="E91" i="6"/>
  <c r="E107" i="6"/>
  <c r="E123" i="6"/>
  <c r="E29" i="6"/>
  <c r="E45" i="6"/>
  <c r="E61" i="6"/>
  <c r="E77" i="6"/>
  <c r="E93" i="6"/>
  <c r="E109" i="6"/>
  <c r="E125" i="6"/>
  <c r="E30" i="6"/>
  <c r="E46" i="6"/>
  <c r="E62" i="6"/>
  <c r="E78" i="6"/>
  <c r="E94" i="6"/>
  <c r="E110" i="6"/>
  <c r="E126" i="6"/>
  <c r="E31" i="6"/>
  <c r="E47" i="6"/>
  <c r="E63" i="6"/>
  <c r="E79" i="6"/>
  <c r="E95" i="6"/>
  <c r="E111" i="6"/>
  <c r="E127" i="6"/>
  <c r="E32" i="6"/>
  <c r="E48" i="6"/>
  <c r="E64" i="6"/>
  <c r="E80" i="6"/>
  <c r="E96" i="6"/>
  <c r="E112" i="6"/>
  <c r="E128" i="6"/>
  <c r="E33" i="6"/>
  <c r="E49" i="6"/>
  <c r="E65" i="6"/>
  <c r="E81" i="6"/>
  <c r="E97" i="6"/>
  <c r="E113" i="6"/>
  <c r="B143" i="7"/>
  <c r="K22" i="7"/>
  <c r="J146" i="2"/>
  <c r="M11" i="6"/>
  <c r="K143" i="7" l="1"/>
  <c r="K14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49" i="2" s="1"/>
  <c r="I153" i="2" l="1"/>
  <c r="I151" i="2" s="1"/>
  <c r="I154" i="2"/>
  <c r="I15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<sst xmlns="http://schemas.openxmlformats.org/spreadsheetml/2006/main" count="3654" uniqueCount="880">
  <si>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</si>
  <si>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</si>
  <si>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</si>
  <si>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</si>
  <si>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</si>
  <si>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</si>
  <si>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</si>
  <si>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</si>
  <si>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</si>
  <si>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</si>
  <si>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</si>
  <si>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</si>
  <si>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</si>
  <si>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</si>
  <si>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</si>
  <si>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</si>
  <si>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</si>
  <si>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</si>
  <si>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</si>
  <si>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</si>
  <si>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</si>
  <si>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</si>
  <si>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</si>
  <si>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</si>
  <si>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</si>
  <si>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</si>
  <si>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</si>
  <si>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</si>
  <si>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</si>
  <si>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</si>
  <si>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</si>
  <si>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</si>
  <si>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</si>
  <si>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</si>
  <si>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</si>
  <si>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</si>
  <si>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</si>
  <si>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</si>
  <si>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</si>
  <si>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</si>
  <si>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</si>
  <si>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</si>
  <si>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</si>
  <si>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</si>
  <si>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</si>
  <si>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</si>
  <si>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</si>
  <si>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</si>
  <si>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</si>
  <si>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</si>
  <si>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</si>
  <si>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</si>
  <si>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</si>
  <si>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</si>
  <si>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</si>
  <si>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</si>
  <si>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</si>
  <si>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</si>
  <si>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</si>
  <si>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</si>
  <si>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</si>
  <si>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</si>
  <si>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</si>
  <si>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</si>
  <si>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</si>
  <si>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</si>
  <si>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</si>
  <si>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</si>
  <si>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</si>
  <si>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</si>
  <si>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</si>
  <si>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</si>
  <si>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</si>
  <si>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</si>
  <si>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</si>
  <si>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</si>
  <si>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</si>
  <si>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</si>
  <si>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</si>
  <si>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</si>
  <si>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</si>
  <si>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</si>
  <si>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</si>
  <si>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</si>
  <si>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</si>
  <si>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</si>
  <si>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</si>
  <si>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</si>
  <si>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</si>
  <si>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</si>
  <si>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</si>
  <si>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</si>
  <si>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</si>
  <si>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</si>
  <si>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</si>
  <si>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</si>
  <si>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</si>
  <si>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</si>
  <si>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</si>
  <si>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</si>
  <si>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</si>
  <si>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</si>
  <si>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</si>
  <si>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</si>
  <si>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</si>
  <si>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</si>
  <si>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</si>
  <si>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</si>
  <si>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</si>
  <si>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</si>
  <si>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</si>
  <si>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</si>
  <si>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</si>
  <si>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</si>
  <si>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</si>
  <si>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</si>
  <si>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</si>
  <si>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</si>
  <si>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</si>
  <si>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</si>
  <si>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</si>
  <si>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</si>
  <si>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</si>
  <si>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</si>
  <si>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</si>
  <si>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</si>
  <si>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</si>
  <si>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</si>
  <si>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</si>
  <si>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</si>
  <si>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</si>
  <si>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</si>
  <si>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</si>
  <si>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</si>
  <si>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</si>
  <si>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</si>
  <si>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</si>
  <si>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</si>
  <si>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</si>
  <si>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</si>
  <si>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</si>
  <si>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</si>
  <si>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</si>
  <si>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</si>
  <si>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</si>
  <si>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</si>
  <si>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</si>
  <si>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</si>
  <si>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</si>
  <si>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</si>
  <si>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</si>
  <si>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</si>
  <si>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</si>
  <si>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</si>
  <si>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</si>
  <si>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</si>
  <si>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</si>
  <si>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</si>
  <si>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</si>
  <si>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</si>
  <si>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</si>
  <si>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</si>
  <si>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</si>
  <si>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</si>
  <si>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</si>
  <si>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</si>
  <si>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</si>
  <si>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</si>
  <si>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</si>
  <si>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</si>
  <si>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</si>
  <si>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</si>
  <si>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</si>
  <si>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</si>
  <si>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</si>
  <si>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</si>
  <si>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</si>
  <si>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</si>
  <si>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</si>
  <si>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</si>
  <si>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</si>
  <si>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</si>
  <si>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</si>
  <si>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</si>
  <si>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</si>
  <si>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</si>
  <si>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</si>
  <si>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</si>
  <si>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</si>
  <si>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</si>
  <si>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</si>
  <si>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</si>
  <si>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</si>
  <si>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</si>
  <si>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</si>
  <si>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</si>
  <si>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</si>
  <si>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</si>
  <si>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</si>
  <si>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</si>
  <si>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</si>
  <si>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</si>
  <si>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</si>
  <si>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</si>
  <si>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</si>
  <si>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</si>
  <si>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</si>
  <si>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</si>
  <si>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</si>
  <si>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</si>
  <si>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</si>
  <si>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</si>
  <si>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</si>
  <si>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</si>
  <si>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</si>
  <si>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</si>
  <si>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</si>
  <si>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</si>
  <si>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</si>
  <si>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</si>
  <si>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</si>
  <si>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</si>
  <si>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</si>
  <si>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</si>
  <si>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</si>
  <si>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</si>
  <si>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</si>
  <si>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</si>
  <si>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</si>
  <si>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</si>
  <si>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</si>
  <si>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</si>
  <si>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</si>
  <si>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</si>
  <si>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</si>
  <si>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</si>
  <si>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</si>
  <si>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</si>
  <si>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</si>
  <si>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</si>
  <si>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</si>
  <si>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</si>
  <si>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</si>
  <si>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</si>
  <si>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</si>
  <si>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</si>
  <si>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</si>
  <si>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</si>
  <si>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</si>
  <si>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</si>
  <si>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</si>
  <si>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</si>
  <si>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</si>
  <si>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</si>
  <si>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</si>
  <si>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</si>
  <si>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</si>
  <si>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</si>
  <si>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</si>
  <si>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</si>
  <si>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</si>
  <si>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</si>
  <si>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</si>
  <si>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</si>
  <si>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</si>
  <si>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</si>
  <si>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</si>
  <si>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</si>
  <si>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</si>
  <si>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</si>
  <si>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</si>
  <si>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</si>
  <si>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</si>
  <si>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</si>
  <si>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</si>
  <si>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</si>
  <si>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</si>
  <si>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</si>
  <si>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</si>
  <si>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</si>
  <si>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</si>
  <si>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</si>
  <si>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</si>
  <si>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</si>
  <si>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</si>
  <si>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</si>
  <si>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</si>
  <si>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</si>
  <si>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</si>
  <si>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</si>
  <si>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</si>
  <si>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</si>
  <si>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</si>
  <si>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</si>
  <si>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</si>
  <si>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</si>
  <si>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</si>
  <si>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</si>
  <si>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</si>
  <si>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</si>
  <si>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</si>
  <si>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</si>
  <si>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</si>
  <si>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</si>
  <si>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</si>
  <si>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</si>
  <si>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</si>
  <si>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</si>
  <si>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</si>
  <si>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</si>
  <si>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</si>
  <si>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</si>
  <si>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</si>
  <si>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</si>
  <si>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</si>
  <si>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</si>
  <si>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</si>
  <si>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</si>
  <si>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</si>
  <si>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</si>
  <si>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</si>
  <si>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</si>
  <si>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</si>
  <si>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</si>
  <si>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</si>
  <si>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</si>
  <si>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</si>
  <si>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</si>
  <si>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</si>
  <si>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</si>
  <si>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</si>
  <si>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</si>
  <si>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</si>
  <si>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</si>
  <si>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</si>
  <si>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</si>
  <si>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</si>
  <si>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</si>
  <si>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</si>
  <si>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</si>
  <si>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</si>
  <si>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</si>
  <si>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</si>
  <si>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</si>
  <si>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</si>
  <si>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</si>
  <si>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</si>
  <si>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</si>
  <si>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</si>
  <si>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</si>
  <si>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</si>
  <si>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</si>
  <si>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</si>
  <si>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</si>
  <si>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</si>
  <si>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</si>
  <si>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</si>
  <si>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</si>
  <si>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</si>
  <si>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</si>
  <si>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</si>
  <si>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</si>
  <si>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</si>
  <si>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</si>
  <si>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</si>
  <si>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</si>
  <si>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</si>
  <si>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</si>
  <si>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</si>
  <si>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</si>
  <si>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</si>
  <si>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</si>
  <si>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</si>
  <si>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</si>
  <si>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</si>
  <si>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</si>
  <si>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</si>
  <si>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</si>
  <si>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</si>
  <si>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</si>
  <si>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</si>
  <si>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</si>
  <si>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</si>
  <si>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</si>
  <si>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</si>
  <si>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</si>
  <si>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</si>
  <si>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</si>
  <si>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</si>
  <si>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</si>
  <si>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</si>
  <si>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</si>
  <si>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</si>
  <si>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</si>
  <si>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</si>
  <si>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</si>
  <si>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</si>
  <si>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</si>
  <si>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</si>
  <si>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</si>
  <si>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</si>
  <si>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</si>
  <si>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</si>
  <si>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</si>
  <si>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</si>
  <si>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</si>
  <si>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</si>
  <si>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</si>
  <si>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</si>
  <si>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</si>
  <si>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</si>
  <si>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</si>
  <si>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</si>
  <si>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</si>
  <si>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</si>
  <si>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</si>
  <si>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</si>
  <si>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</si>
  <si>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</si>
  <si>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</si>
  <si>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</si>
  <si>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</si>
  <si>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</si>
  <si>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</si>
  <si>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</si>
  <si>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</si>
  <si>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</si>
  <si>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</si>
  <si>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</si>
  <si>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</si>
  <si>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</si>
  <si>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</si>
  <si>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</si>
  <si>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</si>
  <si>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</si>
  <si>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</si>
  <si>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</si>
  <si>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</si>
  <si>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</si>
  <si>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</si>
  <si>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</si>
  <si>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</si>
  <si>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</si>
  <si>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</si>
  <si>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</si>
  <si>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</si>
  <si>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</si>
  <si>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</si>
  <si>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</si>
  <si>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</si>
  <si>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</si>
  <si>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</si>
  <si>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</si>
  <si>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</si>
  <si>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</si>
  <si>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</si>
  <si>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</si>
  <si>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</si>
  <si>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</si>
  <si>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</si>
  <si>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</si>
  <si>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</si>
  <si>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</si>
  <si>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</si>
  <si>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</si>
  <si>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</si>
  <si>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</si>
  <si>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</si>
  <si>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</si>
  <si>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</si>
  <si>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</si>
  <si>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</si>
  <si>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</si>
  <si>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</si>
  <si>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</si>
  <si>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</si>
  <si>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</si>
  <si>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</si>
  <si>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</si>
  <si>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</si>
  <si>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</si>
  <si>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</si>
  <si>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</si>
  <si>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</si>
  <si>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</si>
  <si>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</si>
  <si>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</si>
  <si>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</si>
  <si>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</si>
  <si>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</si>
  <si>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</si>
  <si>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</si>
  <si>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</si>
  <si>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</si>
  <si>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</si>
  <si>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</si>
  <si>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</si>
  <si>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</si>
  <si>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</si>
  <si>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</si>
  <si>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</si>
  <si>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</si>
  <si>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</si>
  <si>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</si>
  <si>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</si>
  <si>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</si>
  <si>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</si>
  <si>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</si>
  <si>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</si>
  <si>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</si>
  <si>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</si>
  <si>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</si>
  <si>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</si>
  <si>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</si>
  <si>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</si>
  <si>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</si>
  <si>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</si>
  <si>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</si>
  <si>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</si>
  <si>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</si>
  <si>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</si>
  <si>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</si>
  <si>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</si>
  <si>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</si>
  <si>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</si>
  <si>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</si>
  <si>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</si>
  <si>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</si>
  <si>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</si>
  <si>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</si>
  <si>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</si>
  <si>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</si>
  <si>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</si>
  <si>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</si>
  <si>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</si>
  <si>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</si>
  <si>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</si>
  <si>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</si>
  <si>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</si>
  <si>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</si>
  <si>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</si>
  <si>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</si>
  <si>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</si>
  <si>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</si>
  <si>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</si>
  <si>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</si>
  <si>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</si>
  <si>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</si>
  <si>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</si>
  <si>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</si>
  <si>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</si>
  <si>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</si>
  <si>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</si>
  <si>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</si>
  <si>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</si>
  <si>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</si>
  <si>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</si>
  <si>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</si>
  <si>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</si>
  <si>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</si>
  <si>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</si>
  <si>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</si>
  <si>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</si>
  <si>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</si>
  <si>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</si>
  <si>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</si>
  <si>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</si>
  <si>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</si>
  <si>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</si>
  <si>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</si>
  <si>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</si>
  <si>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</si>
  <si>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</si>
  <si>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</si>
  <si>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</si>
  <si>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</si>
  <si>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</si>
  <si>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</si>
  <si>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</si>
  <si>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</si>
  <si>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</si>
  <si>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</si>
  <si>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</si>
  <si>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</si>
  <si>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</si>
  <si>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</si>
  <si>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</si>
  <si>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</si>
  <si>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</si>
  <si>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</si>
  <si>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</si>
  <si>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</si>
  <si>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</si>
  <si>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</si>
  <si>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</si>
  <si>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</si>
  <si>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</si>
  <si>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</si>
  <si>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</si>
  <si>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</si>
  <si>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</si>
  <si>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</si>
  <si>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</si>
  <si>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</si>
  <si>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</si>
  <si>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</si>
  <si>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</si>
  <si>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</si>
  <si>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</si>
  <si>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</si>
  <si>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</si>
  <si>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</si>
  <si>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</si>
  <si>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</si>
  <si>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</si>
  <si>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</si>
  <si>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</si>
  <si>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</si>
  <si>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</si>
  <si>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</si>
  <si>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</si>
  <si>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</si>
  <si>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</si>
  <si>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</si>
  <si>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</si>
  <si>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</si>
  <si>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</si>
  <si>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</si>
  <si>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</si>
  <si>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</si>
  <si>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</si>
  <si>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</si>
  <si>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</si>
  <si>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</si>
  <si>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</si>
  <si>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</si>
  <si>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</si>
  <si>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</si>
  <si>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</si>
  <si>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</si>
  <si>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</si>
  <si>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</si>
  <si>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</si>
  <si>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</si>
  <si>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</si>
  <si>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</si>
  <si>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</si>
  <si>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</si>
  <si>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</si>
  <si>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</si>
  <si>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</si>
  <si>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</si>
  <si>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</si>
  <si>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</si>
  <si>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</si>
  <si>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</si>
  <si>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</si>
  <si>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</si>
  <si>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</si>
  <si>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</si>
  <si>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</si>
  <si>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</si>
  <si>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</si>
  <si>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</si>
  <si>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</si>
  <si>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</si>
  <si>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</si>
  <si>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</si>
  <si>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</si>
  <si>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</si>
  <si>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</si>
  <si>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</si>
  <si>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</si>
  <si>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</si>
  <si>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</si>
  <si>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</si>
  <si>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</si>
  <si>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</si>
  <si>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</si>
  <si>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</si>
  <si>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</si>
  <si>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</si>
  <si>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</si>
  <si>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</si>
  <si>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</si>
  <si>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</si>
  <si>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</si>
  <si>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</si>
  <si>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</si>
  <si>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</si>
  <si>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</si>
  <si>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</si>
  <si>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</si>
  <si>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</si>
  <si>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</si>
  <si>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</si>
  <si>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</si>
  <si>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</si>
  <si>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</si>
  <si>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</si>
  <si>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</si>
  <si>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</si>
  <si>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</si>
  <si>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</si>
  <si>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</si>
  <si>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</si>
  <si>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</si>
  <si>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</si>
  <si>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</si>
  <si>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</si>
  <si>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</si>
  <si>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</si>
  <si>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</si>
  <si>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</si>
  <si>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</si>
  <si>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</si>
  <si>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 Sourcings2</t>
  </si>
  <si>
    <t>Sam2 Kong2</t>
  </si>
  <si>
    <t>30/F Room 30-01 / S-01 152 Chartered Square Building</t>
  </si>
  <si>
    <t>10500 Bang Rak</t>
  </si>
  <si>
    <t>Tel: +66 0967325866</t>
  </si>
  <si>
    <t>Email: jssourcings@gmail.com</t>
  </si>
  <si>
    <t>ABN2CG</t>
  </si>
  <si>
    <t>Color: Purple</t>
  </si>
  <si>
    <t>ABNSA</t>
  </si>
  <si>
    <t>Color: Yellow</t>
  </si>
  <si>
    <t>BBER20B</t>
  </si>
  <si>
    <t>316L steel barbell, 14g (1.6mm) with two 4mm balls</t>
  </si>
  <si>
    <t>BBETB</t>
  </si>
  <si>
    <t>Anodized surgical steel eyebrow or helix barbell, 16g (1.2mm) with two 3mm balls</t>
  </si>
  <si>
    <t>BBETCN</t>
  </si>
  <si>
    <t>Anodized surgical steel eyebrow or helix barbell, 16g (1.2mm) with two 3mm cones</t>
  </si>
  <si>
    <t>BBETTB</t>
  </si>
  <si>
    <t>Rose gold PVD plated 316L steel eyebrow barbell, 16g (1.2mm) with two 3mm balls</t>
  </si>
  <si>
    <t>BBETTCN</t>
  </si>
  <si>
    <t>Rose gold PVD plated 316L steel eyebrow or helix barbell, 16g (1.2mm) with two 3mm cones</t>
  </si>
  <si>
    <t>BBITB</t>
  </si>
  <si>
    <t>Premium PVD plated surgical steel industrial Barbell, 14g (1.6mm) with two 5mm balls</t>
  </si>
  <si>
    <t>BCEC4</t>
  </si>
  <si>
    <t>Surgical steel ball closure ring, 14g (1.6mm) with 4mm closure ball with a bezel set crystal</t>
  </si>
  <si>
    <t>BCR14</t>
  </si>
  <si>
    <t>316L Surgical steel ball closure ring, 14g (1.6mm) with a 4mm ball</t>
  </si>
  <si>
    <t>Color: Green</t>
  </si>
  <si>
    <t>Color: Pink</t>
  </si>
  <si>
    <t>BINSWC</t>
  </si>
  <si>
    <t>Clear bio-flex nose screw, 18g (1mm) with 1.5mm round crystal</t>
  </si>
  <si>
    <t>316L steel belly banana, 14g (1.6m) with a 8mm and a 5mm bezel set jewel ball using original Czech Preciosa crystals.</t>
  </si>
  <si>
    <t>BNB4</t>
  </si>
  <si>
    <t>Surgical steel banana, 14g (1.6mm) with two 4mm balls</t>
  </si>
  <si>
    <t>BNCN4</t>
  </si>
  <si>
    <t>Surgical steel banana, 14g (1.6mm) with two 4mm cone</t>
  </si>
  <si>
    <t>BNEB</t>
  </si>
  <si>
    <t>Surgical steel eyebrow banana, 16g (1.2mm) with two 3mm balls</t>
  </si>
  <si>
    <t>BNGIN</t>
  </si>
  <si>
    <t>Surgical steel belly banana, 14g (1.6mm) with internally threaded upper 5mm and lower 8mm plain steel balls</t>
  </si>
  <si>
    <t>BNOCC</t>
  </si>
  <si>
    <t>Gauge: 1.6mm</t>
  </si>
  <si>
    <t>CBT18B3</t>
  </si>
  <si>
    <t>PVD plated surgical steel circular barbell 18g (1mm) with two 3mm balls</t>
  </si>
  <si>
    <t>FBNEVB</t>
  </si>
  <si>
    <t>Bioflex eyebrow banana, 16g (1.2mm) with two 3mm balls</t>
  </si>
  <si>
    <t>FTSI</t>
  </si>
  <si>
    <t>Gauge: 14mm</t>
  </si>
  <si>
    <t>Silicone double flared flesh tunnel</t>
  </si>
  <si>
    <t>Gauge: 16mm</t>
  </si>
  <si>
    <t>IPAR</t>
  </si>
  <si>
    <t>Gauge: 10mm</t>
  </si>
  <si>
    <t>Areng wood spiral coil taper</t>
  </si>
  <si>
    <t>IPR</t>
  </si>
  <si>
    <t>High polished surgical steel fake plug with rubber O-Rings</t>
  </si>
  <si>
    <t>IPTE</t>
  </si>
  <si>
    <t>Gauge: 5mm</t>
  </si>
  <si>
    <t>Sawo wood spiral coil taper</t>
  </si>
  <si>
    <t>IPTM</t>
  </si>
  <si>
    <t>Gauge: 4mm</t>
  </si>
  <si>
    <t>Tamarind wood spiral coil taper</t>
  </si>
  <si>
    <t>IPTR</t>
  </si>
  <si>
    <t>Anodized surgical steel fake plug with rubber O-Rings</t>
  </si>
  <si>
    <t>IPTTR</t>
  </si>
  <si>
    <t>Rose gold anodized surgical steel fake plug with O-Rings</t>
  </si>
  <si>
    <t>IPVR</t>
  </si>
  <si>
    <t>Acrylic fake plug with rubber O-rings</t>
  </si>
  <si>
    <t>IPVRD</t>
  </si>
  <si>
    <t>Acrylic fake plug without rubber O-rings</t>
  </si>
  <si>
    <t>IVTP</t>
  </si>
  <si>
    <t>Acrylic fake taper with rubber O-rings in UV and solid colors</t>
  </si>
  <si>
    <t>LBB4</t>
  </si>
  <si>
    <t>Surgical steel labret, 14g (1.6mm) with a 4mm ball</t>
  </si>
  <si>
    <t>LBC4</t>
  </si>
  <si>
    <t>Surgical steel labret, 14g (1.6mm) with a 4mm bezel set jewel ball</t>
  </si>
  <si>
    <t>LBCN3</t>
  </si>
  <si>
    <t>Surgical steel labret, 16g (1.2mm) with a 3mm cone</t>
  </si>
  <si>
    <t>LBIJ</t>
  </si>
  <si>
    <t>Clear bio flexible labret, 16g (1.2mm) with a 316L steel push in 2mm flat jewel ball top</t>
  </si>
  <si>
    <t>LBIRC</t>
  </si>
  <si>
    <t>Length: 8mm with 2mm top part</t>
  </si>
  <si>
    <t>Surgical steel internally threaded labret, 16g (1.2mm) with bezel set jewel flat head sized 1.5mm to 4mm for triple tragus piercings</t>
  </si>
  <si>
    <t>LBRT16</t>
  </si>
  <si>
    <t>16g Flexible acrylic labret retainer with push in disc</t>
  </si>
  <si>
    <t>LBTB3</t>
  </si>
  <si>
    <t>Premium PVD plated surgical steel labret, 16g (1.2mm) with a 3mm ball</t>
  </si>
  <si>
    <t>LBTB4</t>
  </si>
  <si>
    <t>Anodized surgical steel labret, 14g (1.6mm) with a 4mm ball</t>
  </si>
  <si>
    <t>MCD542</t>
  </si>
  <si>
    <t>MCD588</t>
  </si>
  <si>
    <t>NLCB20</t>
  </si>
  <si>
    <t>316L steel nose stud, 0.8mm (20g) with a 2mm round crystal in flat head bezel set</t>
  </si>
  <si>
    <t>NSCRT20</t>
  </si>
  <si>
    <t>Clear Bio-flexible nose screw retainer, 20g (0.8mm) with 2mm ball shaped top</t>
  </si>
  <si>
    <t>NSRTD</t>
  </si>
  <si>
    <t>Clear acrylic flexible nose stud retainer, 20g (0.8mm) with 2mm flat disk shaped top</t>
  </si>
  <si>
    <t>PGSEE</t>
  </si>
  <si>
    <t>Gauge: 6mm</t>
  </si>
  <si>
    <t>Hematite double flared stone plug</t>
  </si>
  <si>
    <t>PGSFF</t>
  </si>
  <si>
    <t>Amethyst double flared stone plug</t>
  </si>
  <si>
    <t>SHP</t>
  </si>
  <si>
    <t>High polished internally threaded surgical steel double flare flesh tunnel</t>
  </si>
  <si>
    <t>SIPG</t>
  </si>
  <si>
    <t>Silicone double flared solid plug retainer</t>
  </si>
  <si>
    <t>Gauge: 12mm</t>
  </si>
  <si>
    <t>Gauge: 20mm</t>
  </si>
  <si>
    <t>SPETCN</t>
  </si>
  <si>
    <t>Premium PVD plated surgical steel eyebrow spiral, 16g (1.2mm) with two 3mm cones</t>
  </si>
  <si>
    <t>SPG</t>
  </si>
  <si>
    <t>High polished surgical steel single flesh tunnel with rubber O-ring</t>
  </si>
  <si>
    <t>ULBIN12</t>
  </si>
  <si>
    <t>Length: 12mm with 3mm top part</t>
  </si>
  <si>
    <t>Titanium G23 internally threaded labret, 16g (1.2mm) with 2mm to 5mm round color Cubic Zirconia (CZ) stone in prong set top</t>
  </si>
  <si>
    <t>Length: 14mm with 3mm top part</t>
  </si>
  <si>
    <t>UTLBB3IN</t>
  </si>
  <si>
    <t>PVD plated titanium G23 internally threaded labret, 1.2mm (16g) with a 3mm ball</t>
  </si>
  <si>
    <t>XBAL3</t>
  </si>
  <si>
    <t>Pack of 10 pcs. of 3mm high polished surgical steel balls with 1.2mm threading (16g)</t>
  </si>
  <si>
    <t>XBB14G</t>
  </si>
  <si>
    <t>Pack of 10 pcs. of high polished 316L steel barbell posts - threading 1.6mm (14g)</t>
  </si>
  <si>
    <t>XCON3</t>
  </si>
  <si>
    <t>Pack of 10 pcs. of 3mm high polished surgical steel cones with threading 1.2mm (16g)</t>
  </si>
  <si>
    <t>XHJB3</t>
  </si>
  <si>
    <t>Pack of 10 pcs. of 3mm surgical steel half jewel balls with bezel set crystal with 1.2mm threading (16g)</t>
  </si>
  <si>
    <t>XUVDI3</t>
  </si>
  <si>
    <t>Set of 10 pcs. of 3mm acrylic UV dice with 16g (1.2mm) threading</t>
  </si>
  <si>
    <t>FTSI9/16</t>
  </si>
  <si>
    <t>FTSI5/8</t>
  </si>
  <si>
    <t>IPAR00</t>
  </si>
  <si>
    <t>IPR6</t>
  </si>
  <si>
    <t>IPR8</t>
  </si>
  <si>
    <t>IPTE4</t>
  </si>
  <si>
    <t>IPTE00</t>
  </si>
  <si>
    <t>IPTM6</t>
  </si>
  <si>
    <t>IPTR6</t>
  </si>
  <si>
    <t>IPTR8</t>
  </si>
  <si>
    <t>IPTTR6</t>
  </si>
  <si>
    <t>IPTTR8</t>
  </si>
  <si>
    <t>IVTP8</t>
  </si>
  <si>
    <t>LBIRC2</t>
  </si>
  <si>
    <t>LBIRC3</t>
  </si>
  <si>
    <t>LBIRC4</t>
  </si>
  <si>
    <t>PGSEE2</t>
  </si>
  <si>
    <t>PGSFF2</t>
  </si>
  <si>
    <t>SHP2</t>
  </si>
  <si>
    <t>SIPG2</t>
  </si>
  <si>
    <t>SIPG1/2</t>
  </si>
  <si>
    <t>SIPG9/16</t>
  </si>
  <si>
    <t>SIPG13/16</t>
  </si>
  <si>
    <t>SPG1/2</t>
  </si>
  <si>
    <t>ULBIN12A</t>
  </si>
  <si>
    <t>XBB14GL</t>
  </si>
  <si>
    <t>Eight Thousand Six Hundred Forty Five and 67 cents THB</t>
  </si>
  <si>
    <t>Acrylic belly banana, 14g (1.6mm) with an 8mm and a 5mm jewel ball - length 3/8'' (10mm)</t>
  </si>
  <si>
    <t>Flexible acrylic belly banana, 14g (1.6mm) with 5 &amp; 8mm solid colored acrylic balls - length 3/8'' (10mm)</t>
  </si>
  <si>
    <t>Clear bio flexible belly banana, 14g (1.6mm) with a 5mm and a 10mm jewel ball - length 5/8'' (16mm) ''cut to fit to your size''</t>
  </si>
  <si>
    <t>Surgical Steel belly banana, 14g (1.6mm) with an 8mm bezel set jewel ball and a heart shaped crystal studded dangling design - length 3/8'' (10mm)</t>
  </si>
  <si>
    <t>Surgical steel belly banana, 14g (1.6mm) with a lower 8mm bezel set jewel ball and a dangling crystal studded bow - length 3/8'' (10mm)</t>
  </si>
  <si>
    <t>Exchange Rate THB-THB</t>
  </si>
  <si>
    <t>Sunny</t>
  </si>
  <si>
    <t xml:space="preserve">Credit 90 Days from the day order is picked up. </t>
  </si>
  <si>
    <r>
      <t xml:space="preserve">Discount 40% as per </t>
    </r>
    <r>
      <rPr>
        <b/>
        <sz val="10"/>
        <color indexed="8"/>
        <rFont val="Arial"/>
        <family val="2"/>
      </rPr>
      <t>Platinum Membership</t>
    </r>
    <r>
      <rPr>
        <sz val="10"/>
        <color indexed="8"/>
        <rFont val="Arial"/>
        <family val="2"/>
      </rPr>
      <t xml:space="preserve">:  </t>
    </r>
  </si>
  <si>
    <t>Due Date</t>
  </si>
  <si>
    <t xml:space="preserve">Pick up at the shop: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</si>
</sst>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7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6" fillId="4" borderId="19" xfId="0" applyNumberFormat="1" applyFont="1" applyFill="1" applyBorder="1" applyAlignment="1">
      <alignment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21" fillId="4" borderId="19" xfId="0" applyNumberFormat="1" applyFont="1" applyFill="1" applyBorder="1" applyAlignment="1">
      <alignment horizontal="center" vertical="top" wrapText="1"/>
    </xf>
    <xf numFmtId="2" fontId="4" fillId="4" borderId="19" xfId="0" applyNumberFormat="1" applyFont="1" applyFill="1" applyBorder="1" applyAlignment="1">
      <alignment horizontal="right" vertical="top" wrapText="1"/>
    </xf>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71">
    <cellStyle name="Comma 2" xfId="7" xr:uid="{20E5D761-866C-4158-B394-3E428C5B4D34}"/>
    <cellStyle name="Comma 2 2" xfId="4430" xr:uid="{DDE2D709-C066-4E76-B783-214340B44CC7}"/>
    <cellStyle name="Comma 2 2 2" xfId="4755" xr:uid="{74FFCAFE-3A09-4986-88A4-58B979EF113B}"/>
    <cellStyle name="Comma 2 2 2 2" xfId="5326" xr:uid="{ED66F744-A5C8-47F0-A576-4EE490E2965B}"/>
    <cellStyle name="Comma 2 2 3" xfId="4591" xr:uid="{50E3F776-F716-41BA-A382-E42478350502}"/>
    <cellStyle name="Comma 2 2 4" xfId="5352" xr:uid="{FDE2FE53-7466-4D45-9799-A1D9A4B277A1}"/>
    <cellStyle name="Comma 2 2 5" xfId="5366" xr:uid="{7A84EE89-2047-4668-AE5E-6973847F9A70}"/>
    <cellStyle name="Comma 3" xfId="4318" xr:uid="{54B16187-0E65-4AE0-9241-735B4AF86DC2}"/>
    <cellStyle name="Comma 3 2" xfId="4432" xr:uid="{954AF84C-25BC-4173-A6B8-4B5B69ECD91C}"/>
    <cellStyle name="Comma 3 2 2" xfId="4756" xr:uid="{FE0047C8-150E-4CF3-9E23-8115AF61E4BD}"/>
    <cellStyle name="Comma 3 2 2 2" xfId="5327" xr:uid="{E794BCC2-9F41-4928-974E-FE2316A87FD1}"/>
    <cellStyle name="Comma 3 2 3" xfId="5325" xr:uid="{14190B53-D433-4E08-B861-65450331E8ED}"/>
    <cellStyle name="Comma 3 2 4" xfId="5353" xr:uid="{AA9A0830-8466-48E7-B4FC-7DDF13724627}"/>
    <cellStyle name="Comma 3 2 5" xfId="5367" xr:uid="{7388C076-C1DC-4C3C-8E1A-D6A5D1D985CC}"/>
    <cellStyle name="Currency 10" xfId="8" xr:uid="{9455D05E-37AB-43FB-ACC9-93FB12EB456F}"/>
    <cellStyle name="Currency 10 2" xfId="9" xr:uid="{691F3F7E-E814-4926-9813-66DC97A11044}"/>
    <cellStyle name="Currency 10 2 2" xfId="203" xr:uid="{52B8DD2D-D5FA-45DC-9899-7D6738DCD330}"/>
    <cellStyle name="Currency 10 2 2 2" xfId="4616" xr:uid="{FC2012F7-3288-4D42-9033-B7F5F58A2048}"/>
    <cellStyle name="Currency 10 2 3" xfId="4511" xr:uid="{A643809B-ED91-432C-A090-D71F6892962D}"/>
    <cellStyle name="Currency 10 3" xfId="10" xr:uid="{AA60E3C7-76D7-450D-A73B-C53FBDA4F42B}"/>
    <cellStyle name="Currency 10 3 2" xfId="204" xr:uid="{B41F5EFC-A678-471A-9299-E5FB86E829C1}"/>
    <cellStyle name="Currency 10 3 2 2" xfId="4617" xr:uid="{8E07C7F7-4F54-4383-961F-935ED9810764}"/>
    <cellStyle name="Currency 10 3 3" xfId="4512" xr:uid="{6360FE93-CB76-44A1-B0B7-277763648304}"/>
    <cellStyle name="Currency 10 4" xfId="205" xr:uid="{941C421B-06D3-4D12-BC2B-D7903812879B}"/>
    <cellStyle name="Currency 10 4 2" xfId="4618" xr:uid="{4F1B54D0-528C-49B7-88CC-6BB47E78DAF1}"/>
    <cellStyle name="Currency 10 5" xfId="4437" xr:uid="{42638620-04B9-434C-87ED-913F8237A2B5}"/>
    <cellStyle name="Currency 10 6" xfId="4510" xr:uid="{311B2F2C-3A54-47B7-B899-294649B40615}"/>
    <cellStyle name="Currency 11" xfId="11" xr:uid="{02BA7304-A03B-4F13-8A7E-924DC43BB715}"/>
    <cellStyle name="Currency 11 2" xfId="12" xr:uid="{94769C03-66FF-4BA4-A242-426426B83992}"/>
    <cellStyle name="Currency 11 2 2" xfId="206" xr:uid="{03B938AA-14B3-4CA1-A573-28BD5ED6CFF3}"/>
    <cellStyle name="Currency 11 2 2 2" xfId="4619" xr:uid="{79342BB0-6722-420B-BF6A-9809E1D64348}"/>
    <cellStyle name="Currency 11 2 3" xfId="4514" xr:uid="{86630D70-0833-47DE-A199-DF22D1E0A6CD}"/>
    <cellStyle name="Currency 11 3" xfId="13" xr:uid="{7F7A4789-24BE-4D75-9A52-470FC32EEB0A}"/>
    <cellStyle name="Currency 11 3 2" xfId="207" xr:uid="{BB79B284-B8EE-47A4-80B3-091BC53ADC77}"/>
    <cellStyle name="Currency 11 3 2 2" xfId="4620" xr:uid="{F5039443-BC3F-4DF3-9292-BDCC619EEABF}"/>
    <cellStyle name="Currency 11 3 3" xfId="4515" xr:uid="{1B4120F1-4A0E-48F9-8B5B-7CB86471FD45}"/>
    <cellStyle name="Currency 11 4" xfId="208" xr:uid="{C6661819-7BA0-4063-88F1-23BEF0571153}"/>
    <cellStyle name="Currency 11 4 2" xfId="4621" xr:uid="{158FA2AB-036D-41BA-9A94-B6156695F0ED}"/>
    <cellStyle name="Currency 11 5" xfId="4319" xr:uid="{AFB2E332-3786-461B-95A2-46C70D399516}"/>
    <cellStyle name="Currency 11 5 2" xfId="4438" xr:uid="{1BD1F7C3-BAC0-48E1-BD78-80132AC8A417}"/>
    <cellStyle name="Currency 11 5 3" xfId="4720" xr:uid="{1B95BA2B-3FD2-448E-A033-8DC7BB1725BC}"/>
    <cellStyle name="Currency 11 5 3 2" xfId="5315" xr:uid="{D12AA942-727A-41E2-A7BD-B84FA22A1CA1}"/>
    <cellStyle name="Currency 11 5 3 3" xfId="4757" xr:uid="{DF9EC1CE-A1DC-4F17-85E7-DCDA6C684B6C}"/>
    <cellStyle name="Currency 11 5 4" xfId="4697" xr:uid="{610CD104-D0DC-49A0-9822-8BEBDEF2E1D2}"/>
    <cellStyle name="Currency 11 6" xfId="4513" xr:uid="{179B32C8-0BBF-40FE-B346-7A9F6569880B}"/>
    <cellStyle name="Currency 12" xfId="14" xr:uid="{1C062AB9-5A98-421E-8408-7AE332FB33DA}"/>
    <cellStyle name="Currency 12 2" xfId="15" xr:uid="{69122F86-8EC9-4F79-AB6A-B1786DEDF62E}"/>
    <cellStyle name="Currency 12 2 2" xfId="209" xr:uid="{D5371AEF-5544-404B-838B-A85897B956A9}"/>
    <cellStyle name="Currency 12 2 2 2" xfId="4622" xr:uid="{9FD1EE8B-FBB7-4265-87B6-92FAE556CC09}"/>
    <cellStyle name="Currency 12 2 3" xfId="4517" xr:uid="{EA4D7F58-B4FC-43E5-95A4-CCAC0CF5E312}"/>
    <cellStyle name="Currency 12 3" xfId="210" xr:uid="{73C01DE2-A2DC-45EA-AE0F-376A2FD2D146}"/>
    <cellStyle name="Currency 12 3 2" xfId="4623" xr:uid="{74192441-B6D0-47EB-8F5E-6E3C95FAD0C9}"/>
    <cellStyle name="Currency 12 4" xfId="4516" xr:uid="{DFD6B9B0-A7E1-4932-9F20-CC8CE02D57BD}"/>
    <cellStyle name="Currency 13" xfId="16" xr:uid="{9E133054-C5FF-4DE5-99B7-2C12C3C87C15}"/>
    <cellStyle name="Currency 13 2" xfId="4321" xr:uid="{47EBAB8E-56AF-43C3-A37F-F140B3CBEBCB}"/>
    <cellStyle name="Currency 13 3" xfId="4322" xr:uid="{8615AB5C-6482-459B-9EB3-6D5B7C4924DC}"/>
    <cellStyle name="Currency 13 3 2" xfId="4759" xr:uid="{1B456036-3240-49AE-99BA-25F2DDA95C98}"/>
    <cellStyle name="Currency 13 4" xfId="4320" xr:uid="{331AEA54-811C-4BAA-B3C8-D5A102A36834}"/>
    <cellStyle name="Currency 13 5" xfId="4758" xr:uid="{4785C69B-740E-461C-BDBC-CC308FFE2C90}"/>
    <cellStyle name="Currency 14" xfId="17" xr:uid="{F687B8C3-658F-4093-9F6F-1E91FFAEC1FE}"/>
    <cellStyle name="Currency 14 2" xfId="211" xr:uid="{78C1985A-C4D4-47D1-8CBF-783F7FF72DC1}"/>
    <cellStyle name="Currency 14 2 2" xfId="4624" xr:uid="{7EA70F97-0E0F-4EE1-B40D-EE3632F5F211}"/>
    <cellStyle name="Currency 14 3" xfId="4518" xr:uid="{D929A0B6-4486-459B-8DC6-7314E380F141}"/>
    <cellStyle name="Currency 15" xfId="4414" xr:uid="{629C01C8-6B93-4F9A-8020-64919770CAAA}"/>
    <cellStyle name="Currency 15 2" xfId="5358" xr:uid="{653580F0-CDF4-40F3-B393-5A5C2D758D02}"/>
    <cellStyle name="Currency 17" xfId="4323" xr:uid="{03BB09E6-AA96-4250-B71C-A6456B7CDE85}"/>
    <cellStyle name="Currency 2" xfId="18" xr:uid="{DF07E5BB-A4CE-44B0-A22D-1EBBF9D86524}"/>
    <cellStyle name="Currency 2 2" xfId="19" xr:uid="{AA7715AA-FBA8-4499-8338-609E39DCA4B7}"/>
    <cellStyle name="Currency 2 2 2" xfId="20" xr:uid="{CD28D036-477E-4CA0-BE71-F777562D4E6A}"/>
    <cellStyle name="Currency 2 2 2 2" xfId="21" xr:uid="{BE86C3FF-C232-459A-A708-088E95C84951}"/>
    <cellStyle name="Currency 2 2 2 2 2" xfId="4760" xr:uid="{6DE44CAD-627B-4D05-9475-11411F022377}"/>
    <cellStyle name="Currency 2 2 2 3" xfId="22" xr:uid="{5E2F7F47-E28F-4B8A-A1F3-EBB56887D183}"/>
    <cellStyle name="Currency 2 2 2 3 2" xfId="212" xr:uid="{85503ABB-C990-48FE-A2F7-10E1223C1C72}"/>
    <cellStyle name="Currency 2 2 2 3 2 2" xfId="4625" xr:uid="{EFE4B7FB-10FE-4859-8D01-D4436E23CDAD}"/>
    <cellStyle name="Currency 2 2 2 3 3" xfId="4521" xr:uid="{4C3A5974-C501-4D3F-BB6A-D8AF375FFD81}"/>
    <cellStyle name="Currency 2 2 2 4" xfId="213" xr:uid="{9EFCCA9A-C5B3-48B9-B4F6-9880D0D997D7}"/>
    <cellStyle name="Currency 2 2 2 4 2" xfId="4626" xr:uid="{4F0ABCAF-1AF2-4717-A857-54913F9F44B8}"/>
    <cellStyle name="Currency 2 2 2 5" xfId="4520" xr:uid="{77F3571E-95F9-4D38-ADF8-1C61824AE029}"/>
    <cellStyle name="Currency 2 2 3" xfId="214" xr:uid="{656B5448-9A02-45F1-A1C0-5C5D81E62779}"/>
    <cellStyle name="Currency 2 2 3 2" xfId="4627" xr:uid="{53BC016C-BCA8-4A41-BFA5-AF31F2A77551}"/>
    <cellStyle name="Currency 2 2 4" xfId="4519" xr:uid="{31C3B2BE-9781-4B6D-92D3-34B4A08773B0}"/>
    <cellStyle name="Currency 2 3" xfId="23" xr:uid="{0E0564AF-ADA1-4913-8F7B-5D07680FBBEB}"/>
    <cellStyle name="Currency 2 3 2" xfId="215" xr:uid="{51279ACA-86F2-4F17-BE73-AAF0A06C5508}"/>
    <cellStyle name="Currency 2 3 2 2" xfId="4628" xr:uid="{B3F52FE1-E06C-488D-90F9-E38A45A5A95E}"/>
    <cellStyle name="Currency 2 3 3" xfId="4522" xr:uid="{A0F44F65-2362-4DAE-8BBE-5A60119E6FE2}"/>
    <cellStyle name="Currency 2 4" xfId="216" xr:uid="{9C984593-85AF-4461-9339-3CB26F6E93D3}"/>
    <cellStyle name="Currency 2 4 2" xfId="217" xr:uid="{A2AAF170-C02F-489B-AD52-084536A3845F}"/>
    <cellStyle name="Currency 2 5" xfId="218" xr:uid="{879CF823-F2B5-4693-B37A-208257DD4611}"/>
    <cellStyle name="Currency 2 5 2" xfId="219" xr:uid="{D0001759-EA45-446E-95CD-8B3AB94D2081}"/>
    <cellStyle name="Currency 2 6" xfId="220" xr:uid="{D9655C3A-508A-49C6-8F1B-DF1B09374C12}"/>
    <cellStyle name="Currency 3" xfId="24" xr:uid="{995E35E9-37C7-48BA-90D6-49869D058532}"/>
    <cellStyle name="Currency 3 2" xfId="25" xr:uid="{115A991E-C0B5-47DE-975C-5F7B938EC838}"/>
    <cellStyle name="Currency 3 2 2" xfId="221" xr:uid="{8AB039AD-A726-458C-9058-C829002AA135}"/>
    <cellStyle name="Currency 3 2 2 2" xfId="4629" xr:uid="{82CADC56-5467-47AB-9414-D56370794D97}"/>
    <cellStyle name="Currency 3 2 3" xfId="4524" xr:uid="{1670FDD4-4D43-456C-9C74-5EA04A0E9D48}"/>
    <cellStyle name="Currency 3 3" xfId="26" xr:uid="{41654D3C-FED1-4367-8082-9F54EDB37D85}"/>
    <cellStyle name="Currency 3 3 2" xfId="222" xr:uid="{461CC7D7-9BAF-473E-89EF-A008B811396E}"/>
    <cellStyle name="Currency 3 3 2 2" xfId="4630" xr:uid="{BFC68204-BB55-42B0-9036-2F22E047A128}"/>
    <cellStyle name="Currency 3 3 3" xfId="4525" xr:uid="{708089F8-6B1A-4C15-8BEC-CA13BF5B16C8}"/>
    <cellStyle name="Currency 3 4" xfId="27" xr:uid="{7E66E06B-3D6B-4573-8790-7345CD8286F8}"/>
    <cellStyle name="Currency 3 4 2" xfId="223" xr:uid="{1F757CF1-B693-4536-BEE1-E9E7947D9A20}"/>
    <cellStyle name="Currency 3 4 2 2" xfId="4631" xr:uid="{7590450A-8CDC-4483-90FE-890E6786E490}"/>
    <cellStyle name="Currency 3 4 3" xfId="4526" xr:uid="{29F5E1E8-C97C-461D-91EF-4137B4CBBA08}"/>
    <cellStyle name="Currency 3 5" xfId="224" xr:uid="{76B0B47C-20E5-4E9D-9CD6-CFC18439601D}"/>
    <cellStyle name="Currency 3 5 2" xfId="4632" xr:uid="{8FDA39DF-6815-499C-B36E-5BD917F29431}"/>
    <cellStyle name="Currency 3 6" xfId="4523" xr:uid="{859A242A-42EA-4257-991D-C671BB640B78}"/>
    <cellStyle name="Currency 4" xfId="28" xr:uid="{8EA314CE-3A86-47F4-A041-55225933759A}"/>
    <cellStyle name="Currency 4 2" xfId="29" xr:uid="{1116B708-78E4-46FC-BB10-4DA4CE4E5D38}"/>
    <cellStyle name="Currency 4 2 2" xfId="225" xr:uid="{482FC91C-98DF-44C4-B942-70EEDAF8A5DF}"/>
    <cellStyle name="Currency 4 2 2 2" xfId="4633" xr:uid="{F4099DDD-9075-4F3A-9013-A744F53D836C}"/>
    <cellStyle name="Currency 4 2 3" xfId="4528" xr:uid="{1ED7A8B5-D44B-4F8A-BA1D-9B842DFA8DC1}"/>
    <cellStyle name="Currency 4 3" xfId="30" xr:uid="{5EE9A98E-9210-4D8F-86FD-484E4FDDF60A}"/>
    <cellStyle name="Currency 4 3 2" xfId="226" xr:uid="{F4A18F20-2654-4EC8-BCD5-6CDB31CAC6BC}"/>
    <cellStyle name="Currency 4 3 2 2" xfId="4634" xr:uid="{67824B77-5592-4491-84DA-A1C1FDDDABE3}"/>
    <cellStyle name="Currency 4 3 3" xfId="4529" xr:uid="{DF3BEC9F-EF93-4331-8EF4-57D49D862FDC}"/>
    <cellStyle name="Currency 4 4" xfId="227" xr:uid="{75B813F1-120B-4268-BF75-8CC19E9B06F4}"/>
    <cellStyle name="Currency 4 4 2" xfId="4635" xr:uid="{7D89330C-D196-43E0-A09A-53721F9129D0}"/>
    <cellStyle name="Currency 4 5" xfId="4324" xr:uid="{FF515366-A522-4347-B2D4-AF159A82D9E4}"/>
    <cellStyle name="Currency 4 5 2" xfId="4439" xr:uid="{8A03F725-81C8-4485-8A42-EFE2B3BA1BA4}"/>
    <cellStyle name="Currency 4 5 3" xfId="4721" xr:uid="{39104C2F-11ED-4EC2-B497-EF36C5E58E6B}"/>
    <cellStyle name="Currency 4 5 3 2" xfId="5316" xr:uid="{9BA11CAC-30F4-4DB3-9AE5-151AC57B93A5}"/>
    <cellStyle name="Currency 4 5 3 3" xfId="4761" xr:uid="{5951CBEB-38FC-4603-97BE-DEECCEBF5E0E}"/>
    <cellStyle name="Currency 4 5 4" xfId="4698" xr:uid="{A4F139EC-33A7-4B83-A89B-CD2587C5FD1C}"/>
    <cellStyle name="Currency 4 6" xfId="4527" xr:uid="{D73F9AFA-0408-4AB1-BFC5-38B72F72227C}"/>
    <cellStyle name="Currency 5" xfId="31" xr:uid="{4397477C-946F-44A8-842C-712EBC2F3673}"/>
    <cellStyle name="Currency 5 2" xfId="32" xr:uid="{439EDE35-1241-4FF3-BCAF-E7B18D25A3B7}"/>
    <cellStyle name="Currency 5 2 2" xfId="228" xr:uid="{84F2E64C-5011-48AC-812F-555190B8E316}"/>
    <cellStyle name="Currency 5 2 2 2" xfId="4636" xr:uid="{E520B677-F50C-40BB-BE58-10E2C57489B8}"/>
    <cellStyle name="Currency 5 2 3" xfId="4530" xr:uid="{56DE24DB-860B-4534-B757-802FD9855C9F}"/>
    <cellStyle name="Currency 5 3" xfId="4325" xr:uid="{B3A11BDC-273A-4CF6-984B-A43CEB5F386D}"/>
    <cellStyle name="Currency 5 3 2" xfId="4440" xr:uid="{19C8672B-3DA7-4F0D-B154-CC81E46048A4}"/>
    <cellStyle name="Currency 5 3 2 2" xfId="5306" xr:uid="{AD417322-5E8F-4186-B4FB-D10B5E1AC452}"/>
    <cellStyle name="Currency 5 3 2 3" xfId="4763" xr:uid="{B4DC1FBC-1775-477A-A141-14674DA29456}"/>
    <cellStyle name="Currency 5 4" xfId="4762" xr:uid="{A7908763-EAA1-4691-B258-482E1B9B6185}"/>
    <cellStyle name="Currency 6" xfId="33" xr:uid="{EC375881-4AAE-4503-A0C5-0D6757D9F8CE}"/>
    <cellStyle name="Currency 6 2" xfId="229" xr:uid="{E25DB5DC-B676-4AE9-93B5-435C9ABB4847}"/>
    <cellStyle name="Currency 6 2 2" xfId="4637" xr:uid="{56CE751F-7B56-4C90-BAF1-2FF5FF536FEB}"/>
    <cellStyle name="Currency 6 3" xfId="4326" xr:uid="{2B65A9DD-0750-47D9-B4A3-AD5AB30B2914}"/>
    <cellStyle name="Currency 6 3 2" xfId="4441" xr:uid="{C13FA800-C2D9-4931-9DAD-328A7669244B}"/>
    <cellStyle name="Currency 6 3 3" xfId="4722" xr:uid="{3C31A84A-1BE9-498C-9988-EF39B555644D}"/>
    <cellStyle name="Currency 6 3 3 2" xfId="5317" xr:uid="{4F56EABF-24D5-4458-97EE-E7F1A7A5626E}"/>
    <cellStyle name="Currency 6 3 3 3" xfId="4764" xr:uid="{78ED4F54-F630-4156-ABE7-134D50EB32CA}"/>
    <cellStyle name="Currency 6 3 4" xfId="4699" xr:uid="{F978E305-E2B9-46C5-98EA-F2D6D0C84D4D}"/>
    <cellStyle name="Currency 6 4" xfId="4531" xr:uid="{178AA440-2A46-4438-AA7C-5C33F2AE1A27}"/>
    <cellStyle name="Currency 7" xfId="34" xr:uid="{DBBDC7E0-3915-4812-88C9-9B09D7DA8378}"/>
    <cellStyle name="Currency 7 2" xfId="35" xr:uid="{4BDA8F9B-6B31-4CB8-BEDF-D52C308E37F4}"/>
    <cellStyle name="Currency 7 2 2" xfId="250" xr:uid="{113EE457-564D-4B0C-B0EE-1E5E41A15FFA}"/>
    <cellStyle name="Currency 7 2 2 2" xfId="4638" xr:uid="{5D7658F2-A585-47CB-8612-BF6704385258}"/>
    <cellStyle name="Currency 7 2 3" xfId="4533" xr:uid="{7D0A2E4D-EE99-4FC2-AC7F-5546EF924E94}"/>
    <cellStyle name="Currency 7 3" xfId="230" xr:uid="{5FDB0058-209A-4033-9B84-BB84AA9D4863}"/>
    <cellStyle name="Currency 7 3 2" xfId="4639" xr:uid="{DDA90C5C-4457-4432-854D-5BF08A4187A1}"/>
    <cellStyle name="Currency 7 4" xfId="4442" xr:uid="{23130CE6-D1A8-4233-A40E-746ADEB330D6}"/>
    <cellStyle name="Currency 7 5" xfId="4532" xr:uid="{F3EF8C2D-58BE-4184-869F-CB215ECC5747}"/>
    <cellStyle name="Currency 8" xfId="36" xr:uid="{B17AFB2B-9C91-4C4A-9C50-1ACE16649A48}"/>
    <cellStyle name="Currency 8 2" xfId="37" xr:uid="{C9E5BFA2-B5B4-4098-94B6-B26EDB32ADF2}"/>
    <cellStyle name="Currency 8 2 2" xfId="231" xr:uid="{5AE708CA-4E1D-490C-B392-8B3AEA4FC6A9}"/>
    <cellStyle name="Currency 8 2 2 2" xfId="4640" xr:uid="{8E767AEB-9AC8-4A91-9C92-052C5F1E8349}"/>
    <cellStyle name="Currency 8 2 3" xfId="4535" xr:uid="{48556E02-877B-4056-830B-E26192744B41}"/>
    <cellStyle name="Currency 8 3" xfId="38" xr:uid="{12BA805D-FE0C-433B-B1B5-56D895F6478A}"/>
    <cellStyle name="Currency 8 3 2" xfId="232" xr:uid="{236EE13B-9701-4D16-B056-DC087FFC38BA}"/>
    <cellStyle name="Currency 8 3 2 2" xfId="4641" xr:uid="{1A2E034A-932A-4284-BEC2-39233E33F5B9}"/>
    <cellStyle name="Currency 8 3 3" xfId="4536" xr:uid="{1C8DB795-DB0D-43ED-9EBD-BBAC1E0FEE4E}"/>
    <cellStyle name="Currency 8 4" xfId="39" xr:uid="{32BEE009-92A3-4D41-9ABA-11F426E54A60}"/>
    <cellStyle name="Currency 8 4 2" xfId="233" xr:uid="{3866C262-0BCB-48FA-9587-9A922AD81112}"/>
    <cellStyle name="Currency 8 4 2 2" xfId="4642" xr:uid="{5A99248B-62F3-4AC3-9628-8D24881856C9}"/>
    <cellStyle name="Currency 8 4 3" xfId="4537" xr:uid="{95EEFCF7-005E-42E8-8E6E-9922F9CD1744}"/>
    <cellStyle name="Currency 8 5" xfId="234" xr:uid="{2ED1A9C2-DC1B-4A8A-B748-46BE4626BFDF}"/>
    <cellStyle name="Currency 8 5 2" xfId="4643" xr:uid="{D2ABAFE5-CF2C-4040-8310-2B1F8591945A}"/>
    <cellStyle name="Currency 8 6" xfId="4443" xr:uid="{16185DC3-522C-4E01-8B59-8519AFDEA79C}"/>
    <cellStyle name="Currency 8 7" xfId="4534" xr:uid="{C8B606A1-7317-47B4-9741-AD30A3F92CD8}"/>
    <cellStyle name="Currency 9" xfId="40" xr:uid="{5D9FA4D1-D1C0-4FE1-AC82-AA45FEC62C65}"/>
    <cellStyle name="Currency 9 2" xfId="41" xr:uid="{6B87BC39-A198-446A-8F42-4104A7117E4E}"/>
    <cellStyle name="Currency 9 2 2" xfId="235" xr:uid="{35811FDB-22A3-4A5B-8C4D-692B283D1D51}"/>
    <cellStyle name="Currency 9 2 2 2" xfId="4644" xr:uid="{330DE740-D80B-4205-9083-A390A37F00C6}"/>
    <cellStyle name="Currency 9 2 3" xfId="4539" xr:uid="{D5329310-01C2-4175-B294-BBE730BC8E6D}"/>
    <cellStyle name="Currency 9 3" xfId="42" xr:uid="{40D096C9-4DD4-443E-BF2C-3F65FB84BC81}"/>
    <cellStyle name="Currency 9 3 2" xfId="236" xr:uid="{FD19F357-706C-4055-AE1D-60254B15A32C}"/>
    <cellStyle name="Currency 9 3 2 2" xfId="4645" xr:uid="{446F682E-AA32-45A1-8086-26833F8DED13}"/>
    <cellStyle name="Currency 9 3 3" xfId="4540" xr:uid="{6E4A04AC-905C-4D29-946C-4B020B35F82F}"/>
    <cellStyle name="Currency 9 4" xfId="237" xr:uid="{D3FA20B5-87A3-47F6-B9A5-0A459AB8F889}"/>
    <cellStyle name="Currency 9 4 2" xfId="4646" xr:uid="{AFABAB57-146B-4707-B46E-B96FF7A23D68}"/>
    <cellStyle name="Currency 9 5" xfId="4327" xr:uid="{A6B82C65-793F-4CD0-9901-F39FA84C7AF6}"/>
    <cellStyle name="Currency 9 5 2" xfId="4444" xr:uid="{1D7ED0CA-7656-492E-8563-6F0270B22700}"/>
    <cellStyle name="Currency 9 5 3" xfId="4723" xr:uid="{F1F40B5E-8162-45B8-B1BC-66769F2D97B4}"/>
    <cellStyle name="Currency 9 5 4" xfId="4700" xr:uid="{02CA908E-456E-4900-B323-23BF82FBD168}"/>
    <cellStyle name="Currency 9 6" xfId="4538" xr:uid="{567971B9-B6C8-41DF-B3BF-05B965435971}"/>
    <cellStyle name="Hyperlink 2" xfId="6" xr:uid="{6CFFD761-E1C4-4FFC-9C82-FDD569F38491}"/>
    <cellStyle name="Hyperlink 2 2" xfId="5362" xr:uid="{2FF8679D-7A2A-4385-8533-EE76992E971D}"/>
    <cellStyle name="Hyperlink 3" xfId="202" xr:uid="{90984C85-543D-44D6-8F0A-72C9315C5D80}"/>
    <cellStyle name="Hyperlink 3 2" xfId="4415" xr:uid="{75FA3C7E-BCBB-43D4-97E6-333D76BA6DF5}"/>
    <cellStyle name="Hyperlink 3 3" xfId="4328" xr:uid="{807E365C-F597-4FC3-A04E-046C8054CE59}"/>
    <cellStyle name="Hyperlink 4" xfId="4329" xr:uid="{1AC0EA4B-8D09-4152-BEAB-120DDE6F84BB}"/>
    <cellStyle name="Hyperlink 4 2" xfId="5356" xr:uid="{0D74F244-D13E-4077-8D2F-CB32D6E59B4D}"/>
    <cellStyle name="Normal" xfId="0" builtinId="0"/>
    <cellStyle name="Normal 10" xfId="43" xr:uid="{168C96B6-4733-4C37-9287-C97BC038F316}"/>
    <cellStyle name="Normal 10 10" xfId="903" xr:uid="{6C7D96D6-4118-4CEF-B603-6DACF9C58B33}"/>
    <cellStyle name="Normal 10 10 2" xfId="2508" xr:uid="{1451500E-AD35-4285-AA71-EEAA450663D1}"/>
    <cellStyle name="Normal 10 10 2 2" xfId="4331" xr:uid="{D1601EA4-4C1C-48AC-AD72-F11203076EE6}"/>
    <cellStyle name="Normal 10 10 2 3" xfId="4675" xr:uid="{6498275B-D26F-4A78-9BEB-FD35BDAB05BE}"/>
    <cellStyle name="Normal 10 10 3" xfId="2509" xr:uid="{007AFE97-5F35-48A9-B200-3078466E220C}"/>
    <cellStyle name="Normal 10 10 4" xfId="2510" xr:uid="{D6990DB2-36A5-4217-83A6-D2D44A5880BB}"/>
    <cellStyle name="Normal 10 11" xfId="2511" xr:uid="{46A9B983-4A9C-4442-83FE-A09177316382}"/>
    <cellStyle name="Normal 10 11 2" xfId="2512" xr:uid="{DCAB368F-3231-46D5-BF7B-0F4F049F7BCD}"/>
    <cellStyle name="Normal 10 11 3" xfId="2513" xr:uid="{017D6950-677A-4C2E-8D6B-3F0962FFF9BA}"/>
    <cellStyle name="Normal 10 11 4" xfId="2514" xr:uid="{6E60D4A6-E182-436E-8BC1-3D7CE1A7E2EC}"/>
    <cellStyle name="Normal 10 12" xfId="2515" xr:uid="{DCF2DE1E-0CD6-4639-BF75-9FAD167A10EE}"/>
    <cellStyle name="Normal 10 12 2" xfId="2516" xr:uid="{B4B1175D-67A4-420D-8A1B-73BA16363DE5}"/>
    <cellStyle name="Normal 10 13" xfId="2517" xr:uid="{5B5969D7-B59A-415A-81D2-82EDF3CC94C2}"/>
    <cellStyle name="Normal 10 14" xfId="2518" xr:uid="{9B2EFCC4-3627-4149-92AB-C62BD2C66991}"/>
    <cellStyle name="Normal 10 15" xfId="2519" xr:uid="{70B744D7-AA78-4C8A-967C-A09B486B91BB}"/>
    <cellStyle name="Normal 10 2" xfId="44" xr:uid="{3FC5E018-24BF-4B7B-9444-546D50ED31D1}"/>
    <cellStyle name="Normal 10 2 10" xfId="2520" xr:uid="{2EB787C7-6666-4682-8CE9-D79E1598E0F8}"/>
    <cellStyle name="Normal 10 2 11" xfId="2521" xr:uid="{466D87AD-0DA1-4E93-AAEA-CC087DCFD43B}"/>
    <cellStyle name="Normal 10 2 2" xfId="45" xr:uid="{5B48A2F5-0A05-432D-97BC-73329360DE82}"/>
    <cellStyle name="Normal 10 2 2 2" xfId="46" xr:uid="{3E29FD98-B215-45DC-A457-7EABFAD6BFBB}"/>
    <cellStyle name="Normal 10 2 2 2 2" xfId="238" xr:uid="{2EA03A80-333C-46C6-95B6-E0F78404E074}"/>
    <cellStyle name="Normal 10 2 2 2 2 2" xfId="454" xr:uid="{A2E67585-7186-4C17-B58D-D0A9E5015494}"/>
    <cellStyle name="Normal 10 2 2 2 2 2 2" xfId="455" xr:uid="{DFD84D56-E88D-40C6-8DFA-FE3A5DC06A2A}"/>
    <cellStyle name="Normal 10 2 2 2 2 2 2 2" xfId="904" xr:uid="{815B5A7D-6833-4C80-B604-B3734B27A1C3}"/>
    <cellStyle name="Normal 10 2 2 2 2 2 2 2 2" xfId="905" xr:uid="{55E58712-95ED-4CF4-8028-B676E24151C3}"/>
    <cellStyle name="Normal 10 2 2 2 2 2 2 3" xfId="906" xr:uid="{C660BCAE-8CF4-426C-BCFE-74FA80788101}"/>
    <cellStyle name="Normal 10 2 2 2 2 2 3" xfId="907" xr:uid="{C862BAF6-6692-4C3D-836D-C16B9B1292F3}"/>
    <cellStyle name="Normal 10 2 2 2 2 2 3 2" xfId="908" xr:uid="{2126C9C8-70AC-4405-8AB7-80EC35027587}"/>
    <cellStyle name="Normal 10 2 2 2 2 2 4" xfId="909" xr:uid="{A9D10608-768D-4E4F-8897-ACB70906D19F}"/>
    <cellStyle name="Normal 10 2 2 2 2 3" xfId="456" xr:uid="{E6D720BA-A7B8-4C42-9249-E24E6FFB695A}"/>
    <cellStyle name="Normal 10 2 2 2 2 3 2" xfId="910" xr:uid="{DCE0E780-578C-4A98-86F9-0DBB5BB4CBCF}"/>
    <cellStyle name="Normal 10 2 2 2 2 3 2 2" xfId="911" xr:uid="{CACD9A96-E5E1-486A-BAD4-5C204AC8EE81}"/>
    <cellStyle name="Normal 10 2 2 2 2 3 3" xfId="912" xr:uid="{222A714D-CF74-400A-9693-B2CF4E3AE618}"/>
    <cellStyle name="Normal 10 2 2 2 2 3 4" xfId="2522" xr:uid="{74DC4176-B955-4516-9F6F-2D4845F23225}"/>
    <cellStyle name="Normal 10 2 2 2 2 4" xfId="913" xr:uid="{6D750D47-0570-4AC3-A300-64859517BDA2}"/>
    <cellStyle name="Normal 10 2 2 2 2 4 2" xfId="914" xr:uid="{25AC5F5C-C648-4EAF-8AE9-E15ADA92944F}"/>
    <cellStyle name="Normal 10 2 2 2 2 5" xfId="915" xr:uid="{41B0CED4-83DD-424D-B7E2-1D94A523EEAF}"/>
    <cellStyle name="Normal 10 2 2 2 2 6" xfId="2523" xr:uid="{59EACE35-A6AB-4F61-8E82-63CC94154F56}"/>
    <cellStyle name="Normal 10 2 2 2 3" xfId="239" xr:uid="{BD7DE7AE-B515-4B09-B862-62625B997C9A}"/>
    <cellStyle name="Normal 10 2 2 2 3 2" xfId="457" xr:uid="{139E1D20-ADD8-40B0-BD9C-2EC72CE3318A}"/>
    <cellStyle name="Normal 10 2 2 2 3 2 2" xfId="458" xr:uid="{88A52F5A-75CC-4C2F-8F62-6DBDCEDE6787}"/>
    <cellStyle name="Normal 10 2 2 2 3 2 2 2" xfId="916" xr:uid="{907784F9-DE2B-420C-A279-F75565E5ED0E}"/>
    <cellStyle name="Normal 10 2 2 2 3 2 2 2 2" xfId="917" xr:uid="{8B07C83D-0074-4025-BE5B-43990CFF12EA}"/>
    <cellStyle name="Normal 10 2 2 2 3 2 2 3" xfId="918" xr:uid="{0D43504B-E6B0-4820-9498-0991C9DEA444}"/>
    <cellStyle name="Normal 10 2 2 2 3 2 3" xfId="919" xr:uid="{F86D717D-7525-48ED-90E6-1246B23E72DA}"/>
    <cellStyle name="Normal 10 2 2 2 3 2 3 2" xfId="920" xr:uid="{2844A449-51DF-485C-B054-368190879ADE}"/>
    <cellStyle name="Normal 10 2 2 2 3 2 4" xfId="921" xr:uid="{62094754-20E7-4C07-989E-4126BBE56E95}"/>
    <cellStyle name="Normal 10 2 2 2 3 3" xfId="459" xr:uid="{7756B6E5-9A7B-4747-8BB9-05EC6E8F96E7}"/>
    <cellStyle name="Normal 10 2 2 2 3 3 2" xfId="922" xr:uid="{F3F821B3-D7CE-4FD3-BD8B-47FA9E4B4B32}"/>
    <cellStyle name="Normal 10 2 2 2 3 3 2 2" xfId="923" xr:uid="{F51B920E-D36F-4EFC-BEE3-EDD1C089D859}"/>
    <cellStyle name="Normal 10 2 2 2 3 3 3" xfId="924" xr:uid="{C9485B95-59DE-4FF3-964F-A7F3EEDB3EF2}"/>
    <cellStyle name="Normal 10 2 2 2 3 4" xfId="925" xr:uid="{41956956-82DA-47B6-9BFA-0462A97748AF}"/>
    <cellStyle name="Normal 10 2 2 2 3 4 2" xfId="926" xr:uid="{D44E75F8-2005-46F9-94E7-DD01FF2D2A3E}"/>
    <cellStyle name="Normal 10 2 2 2 3 5" xfId="927" xr:uid="{2CF013E7-8A33-4AF3-8915-64317D86700C}"/>
    <cellStyle name="Normal 10 2 2 2 4" xfId="460" xr:uid="{F361A723-8FEF-4EF4-96C6-9464A52B6225}"/>
    <cellStyle name="Normal 10 2 2 2 4 2" xfId="461" xr:uid="{09F598E1-83EA-4B63-8DFE-E33DCA2653DA}"/>
    <cellStyle name="Normal 10 2 2 2 4 2 2" xfId="928" xr:uid="{892E456F-3CCB-467B-8880-A428887D6004}"/>
    <cellStyle name="Normal 10 2 2 2 4 2 2 2" xfId="929" xr:uid="{94F8065A-A488-4E8B-A40F-958D41651A1B}"/>
    <cellStyle name="Normal 10 2 2 2 4 2 3" xfId="930" xr:uid="{5CF38947-5646-4637-BF3F-A9B11569A06F}"/>
    <cellStyle name="Normal 10 2 2 2 4 3" xfId="931" xr:uid="{8FDD3988-2D0B-4052-AD98-37B669F62792}"/>
    <cellStyle name="Normal 10 2 2 2 4 3 2" xfId="932" xr:uid="{FEA1ECC1-9173-4738-83B7-3740D14B93A9}"/>
    <cellStyle name="Normal 10 2 2 2 4 4" xfId="933" xr:uid="{88B98600-EDA4-4495-ACF8-E6CB4541FB59}"/>
    <cellStyle name="Normal 10 2 2 2 5" xfId="462" xr:uid="{6FE443BC-3ABA-4849-8384-0C15C3D6E840}"/>
    <cellStyle name="Normal 10 2 2 2 5 2" xfId="934" xr:uid="{42235E24-AD10-4653-B200-3C5D20E9FDD6}"/>
    <cellStyle name="Normal 10 2 2 2 5 2 2" xfId="935" xr:uid="{A108B976-E191-4021-84D1-167FF04E4929}"/>
    <cellStyle name="Normal 10 2 2 2 5 3" xfId="936" xr:uid="{28CA2986-318A-407E-8FDE-C8F858159D44}"/>
    <cellStyle name="Normal 10 2 2 2 5 4" xfId="2524" xr:uid="{32F4BF56-9040-4755-A44F-FC48AF854B78}"/>
    <cellStyle name="Normal 10 2 2 2 6" xfId="937" xr:uid="{08CC5252-34D4-475E-981C-21363FAD6340}"/>
    <cellStyle name="Normal 10 2 2 2 6 2" xfId="938" xr:uid="{1B31CE57-00C3-400F-A85C-0BCA89663F59}"/>
    <cellStyle name="Normal 10 2 2 2 7" xfId="939" xr:uid="{558D3CF2-D632-44AA-A365-3144A44639B0}"/>
    <cellStyle name="Normal 10 2 2 2 8" xfId="2525" xr:uid="{62F2FAEF-5BB6-4DA3-B67F-7E4CCE8F976F}"/>
    <cellStyle name="Normal 10 2 2 3" xfId="240" xr:uid="{F7315A67-B449-4532-9475-BD21CF87332C}"/>
    <cellStyle name="Normal 10 2 2 3 2" xfId="463" xr:uid="{2CB72293-6BCE-47FF-BC1D-3A3EEBB1BD2F}"/>
    <cellStyle name="Normal 10 2 2 3 2 2" xfId="464" xr:uid="{8E831D43-1B57-4457-8A6A-7B4DBCBD763E}"/>
    <cellStyle name="Normal 10 2 2 3 2 2 2" xfId="940" xr:uid="{95F5C6CB-FD72-4947-B552-D050C311BDC8}"/>
    <cellStyle name="Normal 10 2 2 3 2 2 2 2" xfId="941" xr:uid="{87341E22-1EE1-4ED9-B084-86985FDCB9AD}"/>
    <cellStyle name="Normal 10 2 2 3 2 2 3" xfId="942" xr:uid="{9EBCA21F-66F8-48E5-A8CB-ECA1231429EB}"/>
    <cellStyle name="Normal 10 2 2 3 2 3" xfId="943" xr:uid="{A477750C-60FB-43C9-B539-5C250C5D17E1}"/>
    <cellStyle name="Normal 10 2 2 3 2 3 2" xfId="944" xr:uid="{C83E7A67-99F8-452A-B2A2-EBB49D5B53E9}"/>
    <cellStyle name="Normal 10 2 2 3 2 4" xfId="945" xr:uid="{6FEBD4D9-004C-4FD9-B461-CD289597A6CB}"/>
    <cellStyle name="Normal 10 2 2 3 3" xfId="465" xr:uid="{20910A63-7C9A-42E9-BDFD-9A167F02C74A}"/>
    <cellStyle name="Normal 10 2 2 3 3 2" xfId="946" xr:uid="{D1F0CAA8-FF8A-40FE-B898-E0C91FD3D12C}"/>
    <cellStyle name="Normal 10 2 2 3 3 2 2" xfId="947" xr:uid="{F5E3CA2B-1825-4DAE-AA4F-8E051327E95F}"/>
    <cellStyle name="Normal 10 2 2 3 3 3" xfId="948" xr:uid="{AE52E74E-E1DA-4105-8FC9-548FE11C2E25}"/>
    <cellStyle name="Normal 10 2 2 3 3 4" xfId="2526" xr:uid="{B0D3D216-4928-4616-A374-65DBD6A51376}"/>
    <cellStyle name="Normal 10 2 2 3 4" xfId="949" xr:uid="{821D3EDF-C767-46A3-8962-841D6AD5D154}"/>
    <cellStyle name="Normal 10 2 2 3 4 2" xfId="950" xr:uid="{112333D8-D2D7-477D-844B-6FE8AD20A575}"/>
    <cellStyle name="Normal 10 2 2 3 5" xfId="951" xr:uid="{E0FB1687-4007-4002-B60F-0117372F8683}"/>
    <cellStyle name="Normal 10 2 2 3 6" xfId="2527" xr:uid="{AFECF6A3-F949-458A-96A1-99D48DE3055C}"/>
    <cellStyle name="Normal 10 2 2 4" xfId="241" xr:uid="{332A1750-C611-40E8-8066-665C9734B99B}"/>
    <cellStyle name="Normal 10 2 2 4 2" xfId="466" xr:uid="{BAB1AC89-1B60-4469-9572-3415B39C80F1}"/>
    <cellStyle name="Normal 10 2 2 4 2 2" xfId="467" xr:uid="{D86E2FDD-46CD-4F85-B753-2E550442610D}"/>
    <cellStyle name="Normal 10 2 2 4 2 2 2" xfId="952" xr:uid="{7C4A5FAF-D1C4-49B2-AB13-5C7B15C0A937}"/>
    <cellStyle name="Normal 10 2 2 4 2 2 2 2" xfId="953" xr:uid="{B8343090-E4A2-4E5E-967C-76C9451546C5}"/>
    <cellStyle name="Normal 10 2 2 4 2 2 3" xfId="954" xr:uid="{8D2C0F13-011F-423A-AC12-601A45044059}"/>
    <cellStyle name="Normal 10 2 2 4 2 3" xfId="955" xr:uid="{83239C7F-93EC-4C99-A506-307B51BB5805}"/>
    <cellStyle name="Normal 10 2 2 4 2 3 2" xfId="956" xr:uid="{CB3FF4F1-6FEC-4656-A8BE-18D5F2E237C8}"/>
    <cellStyle name="Normal 10 2 2 4 2 4" xfId="957" xr:uid="{CF5F1B65-5AB1-4364-BEDD-74691788FAF9}"/>
    <cellStyle name="Normal 10 2 2 4 3" xfId="468" xr:uid="{FF01C00B-96FF-4018-8E32-FC024E6AEA28}"/>
    <cellStyle name="Normal 10 2 2 4 3 2" xfId="958" xr:uid="{53C4F1AC-14BC-4BDF-A12C-B0F2DB642434}"/>
    <cellStyle name="Normal 10 2 2 4 3 2 2" xfId="959" xr:uid="{B27231D6-FE54-4DB9-8D88-08F7479AADBD}"/>
    <cellStyle name="Normal 10 2 2 4 3 3" xfId="960" xr:uid="{8B40FB04-863B-4F78-A193-74E8196368DE}"/>
    <cellStyle name="Normal 10 2 2 4 4" xfId="961" xr:uid="{4ACB3878-6BA1-439B-B238-361E72B67F8A}"/>
    <cellStyle name="Normal 10 2 2 4 4 2" xfId="962" xr:uid="{B64F83AA-06F4-441F-991C-2A19A2C3836B}"/>
    <cellStyle name="Normal 10 2 2 4 5" xfId="963" xr:uid="{BDE0AC82-AB7A-4896-8A76-7F12C41592B6}"/>
    <cellStyle name="Normal 10 2 2 5" xfId="242" xr:uid="{1EC094DE-CD9A-4458-B251-24E515766BBF}"/>
    <cellStyle name="Normal 10 2 2 5 2" xfId="469" xr:uid="{73745564-027E-4574-A20E-54C1AD1C78DD}"/>
    <cellStyle name="Normal 10 2 2 5 2 2" xfId="964" xr:uid="{48B1F83D-1D5A-459B-9A29-DDF890FA7BBE}"/>
    <cellStyle name="Normal 10 2 2 5 2 2 2" xfId="965" xr:uid="{49613F50-8A1F-47CB-8FBA-1BC493445336}"/>
    <cellStyle name="Normal 10 2 2 5 2 3" xfId="966" xr:uid="{8E4BF870-5227-4258-94A2-6E9A18FFF3CF}"/>
    <cellStyle name="Normal 10 2 2 5 3" xfId="967" xr:uid="{D6106FC2-18A7-494B-8F08-78B9A03E5F27}"/>
    <cellStyle name="Normal 10 2 2 5 3 2" xfId="968" xr:uid="{1D8CE690-98E6-4712-9494-667A9AA310B3}"/>
    <cellStyle name="Normal 10 2 2 5 4" xfId="969" xr:uid="{2393F807-4F95-4BB0-9136-D27962D6554B}"/>
    <cellStyle name="Normal 10 2 2 6" xfId="470" xr:uid="{B252323F-913A-4B24-8AB4-0E299385AF61}"/>
    <cellStyle name="Normal 10 2 2 6 2" xfId="970" xr:uid="{05145F66-A210-40C5-AE0B-8CA00DDDB0A4}"/>
    <cellStyle name="Normal 10 2 2 6 2 2" xfId="971" xr:uid="{32FB38A2-B3B5-4DB2-86B5-4669055D6D89}"/>
    <cellStyle name="Normal 10 2 2 6 2 3" xfId="4333" xr:uid="{8F51F857-188D-43AD-8D3A-14B5B24F8C6D}"/>
    <cellStyle name="Normal 10 2 2 6 3" xfId="972" xr:uid="{39C5DE57-2E91-438F-9DE2-2BCA7B32E47A}"/>
    <cellStyle name="Normal 10 2 2 6 4" xfId="2528" xr:uid="{E0B01436-2191-4E35-B005-9D43C763A743}"/>
    <cellStyle name="Normal 10 2 2 6 4 2" xfId="4564" xr:uid="{EDE07DD2-D586-4451-AC76-6BCEC0880979}"/>
    <cellStyle name="Normal 10 2 2 6 4 3" xfId="4676" xr:uid="{05044B06-8A4F-47D4-BEE6-A01C72EBCC77}"/>
    <cellStyle name="Normal 10 2 2 6 4 4" xfId="4602" xr:uid="{F57D1530-DE8E-4CA2-9D0D-BF0683282911}"/>
    <cellStyle name="Normal 10 2 2 7" xfId="973" xr:uid="{B379B74C-5775-4A98-B997-2DC3E34DC9A0}"/>
    <cellStyle name="Normal 10 2 2 7 2" xfId="974" xr:uid="{22606635-ED23-4D9E-B351-BFCC6ADBECEE}"/>
    <cellStyle name="Normal 10 2 2 8" xfId="975" xr:uid="{4D751439-79BB-484D-BF1C-F19B43F74DBD}"/>
    <cellStyle name="Normal 10 2 2 9" xfId="2529" xr:uid="{39B9AB30-AEE0-49B1-8CD5-6ABD163DE85E}"/>
    <cellStyle name="Normal 10 2 3" xfId="47" xr:uid="{274D5944-F20D-475C-853E-ED98A99A6A10}"/>
    <cellStyle name="Normal 10 2 3 2" xfId="48" xr:uid="{3C3C4FF1-EA87-41B9-9302-B44808C374F2}"/>
    <cellStyle name="Normal 10 2 3 2 2" xfId="471" xr:uid="{44E65B66-A13B-405D-8C2B-345112D8E859}"/>
    <cellStyle name="Normal 10 2 3 2 2 2" xfId="472" xr:uid="{C28D7360-A7B3-419C-A8C8-B142E2B7BE46}"/>
    <cellStyle name="Normal 10 2 3 2 2 2 2" xfId="976" xr:uid="{4564F495-731F-4A98-990B-35F4045761A7}"/>
    <cellStyle name="Normal 10 2 3 2 2 2 2 2" xfId="977" xr:uid="{B00DDC73-2EBF-408D-B929-57F919E170E5}"/>
    <cellStyle name="Normal 10 2 3 2 2 2 3" xfId="978" xr:uid="{03AEA2BE-5FFD-49F8-AFF9-81BDC6045ABE}"/>
    <cellStyle name="Normal 10 2 3 2 2 3" xfId="979" xr:uid="{5E10BB36-2991-46CB-B866-65046FF984B7}"/>
    <cellStyle name="Normal 10 2 3 2 2 3 2" xfId="980" xr:uid="{6E1EEF0E-3249-4D4B-B7D8-2269B4680270}"/>
    <cellStyle name="Normal 10 2 3 2 2 4" xfId="981" xr:uid="{BE44EF19-CED5-44EA-A6D6-A1D2E41D3BBB}"/>
    <cellStyle name="Normal 10 2 3 2 3" xfId="473" xr:uid="{4588A808-6AAA-4CAF-BC75-1E811580B77A}"/>
    <cellStyle name="Normal 10 2 3 2 3 2" xfId="982" xr:uid="{E94C3D9E-5727-4BB4-BA22-742CA514AE37}"/>
    <cellStyle name="Normal 10 2 3 2 3 2 2" xfId="983" xr:uid="{9577ED97-1835-436E-951A-2DCBD1D717D8}"/>
    <cellStyle name="Normal 10 2 3 2 3 3" xfId="984" xr:uid="{ADB903D3-CBC1-4C6E-BB6D-4EC314CA4479}"/>
    <cellStyle name="Normal 10 2 3 2 3 4" xfId="2530" xr:uid="{859ACD9B-CEFD-48C7-BA0C-D8158CC5E9D6}"/>
    <cellStyle name="Normal 10 2 3 2 4" xfId="985" xr:uid="{F8C361E2-5839-4ED1-8FFA-2F0C30574E1B}"/>
    <cellStyle name="Normal 10 2 3 2 4 2" xfId="986" xr:uid="{43A97F8C-9387-4998-830D-5B836AA1E3F6}"/>
    <cellStyle name="Normal 10 2 3 2 5" xfId="987" xr:uid="{F125F4C2-7385-40FD-8FFF-45856F934FF8}"/>
    <cellStyle name="Normal 10 2 3 2 6" xfId="2531" xr:uid="{F01BA7C9-2ECA-4972-B21E-38A5F4069B1D}"/>
    <cellStyle name="Normal 10 2 3 3" xfId="243" xr:uid="{99E54D69-466E-44AD-BFEA-D079E7859400}"/>
    <cellStyle name="Normal 10 2 3 3 2" xfId="474" xr:uid="{1139084B-A82C-4D15-9FB0-2148E162DB51}"/>
    <cellStyle name="Normal 10 2 3 3 2 2" xfId="475" xr:uid="{173C2AE1-DDB4-4A02-8222-E0E601ECEB37}"/>
    <cellStyle name="Normal 10 2 3 3 2 2 2" xfId="988" xr:uid="{5723E1B8-7A06-493D-8B98-691A57466F21}"/>
    <cellStyle name="Normal 10 2 3 3 2 2 2 2" xfId="989" xr:uid="{A340751E-1DDE-4D7F-882A-8514151020F4}"/>
    <cellStyle name="Normal 10 2 3 3 2 2 3" xfId="990" xr:uid="{5A4DA2D1-EC26-4FF8-BB61-A650368249A9}"/>
    <cellStyle name="Normal 10 2 3 3 2 3" xfId="991" xr:uid="{D26B5428-A391-4B34-A8A9-DD1A78BBB3ED}"/>
    <cellStyle name="Normal 10 2 3 3 2 3 2" xfId="992" xr:uid="{ACB93FE5-675F-435B-B0B4-70024D00F1C8}"/>
    <cellStyle name="Normal 10 2 3 3 2 4" xfId="993" xr:uid="{7D45DCA7-CE12-4FED-8355-ED2251C88C38}"/>
    <cellStyle name="Normal 10 2 3 3 3" xfId="476" xr:uid="{5B4F6301-51DA-4A32-9085-8B774DB1D11A}"/>
    <cellStyle name="Normal 10 2 3 3 3 2" xfId="994" xr:uid="{3A5F53EF-C872-4895-AF2C-01A370E0D03C}"/>
    <cellStyle name="Normal 10 2 3 3 3 2 2" xfId="995" xr:uid="{78AC725B-6710-4966-A8CB-2FD860A3897C}"/>
    <cellStyle name="Normal 10 2 3 3 3 3" xfId="996" xr:uid="{F153527B-C60E-483B-913B-7DE9E1B8D085}"/>
    <cellStyle name="Normal 10 2 3 3 4" xfId="997" xr:uid="{CB63E9EC-14CE-48BA-9091-48BADF290EA3}"/>
    <cellStyle name="Normal 10 2 3 3 4 2" xfId="998" xr:uid="{A43630E2-8E90-47CD-92AB-3D2EF4399BE1}"/>
    <cellStyle name="Normal 10 2 3 3 5" xfId="999" xr:uid="{DAA2FB32-5A7E-4C7C-854A-5183A9306EB3}"/>
    <cellStyle name="Normal 10 2 3 4" xfId="244" xr:uid="{EB81E6A2-6ECD-40A5-917E-7DD691E02490}"/>
    <cellStyle name="Normal 10 2 3 4 2" xfId="477" xr:uid="{42C8F83B-8E54-407F-A573-794AD0D747D4}"/>
    <cellStyle name="Normal 10 2 3 4 2 2" xfId="1000" xr:uid="{52150765-0F5A-4907-B051-59FDBC2CFE34}"/>
    <cellStyle name="Normal 10 2 3 4 2 2 2" xfId="1001" xr:uid="{EE174F98-4BAE-4F6A-AFE9-2F74B5A58AD9}"/>
    <cellStyle name="Normal 10 2 3 4 2 3" xfId="1002" xr:uid="{46F4C429-5934-400F-8A9B-4651F6B896AE}"/>
    <cellStyle name="Normal 10 2 3 4 3" xfId="1003" xr:uid="{C1BE4032-5679-48EE-8C09-15EFB8F1A3AC}"/>
    <cellStyle name="Normal 10 2 3 4 3 2" xfId="1004" xr:uid="{246B5751-70C6-4289-B2B2-E133E1EC45FD}"/>
    <cellStyle name="Normal 10 2 3 4 4" xfId="1005" xr:uid="{83E297EB-69B0-43D1-841D-50323ECBFF6C}"/>
    <cellStyle name="Normal 10 2 3 5" xfId="478" xr:uid="{93249FCB-0BCE-43CC-8137-ACFEEB61E41C}"/>
    <cellStyle name="Normal 10 2 3 5 2" xfId="1006" xr:uid="{E666098C-2034-403B-B85A-0046DC74BC13}"/>
    <cellStyle name="Normal 10 2 3 5 2 2" xfId="1007" xr:uid="{E5F12A06-4894-4F0D-B344-95F3A4481EF8}"/>
    <cellStyle name="Normal 10 2 3 5 2 3" xfId="4334" xr:uid="{B95429F5-0F33-4DE3-8611-9A442D36FEE6}"/>
    <cellStyle name="Normal 10 2 3 5 3" xfId="1008" xr:uid="{17A40C7E-2DB1-42CF-BC65-C90F6E99439C}"/>
    <cellStyle name="Normal 10 2 3 5 4" xfId="2532" xr:uid="{F94645F9-14A5-4114-BC91-3E5549124D44}"/>
    <cellStyle name="Normal 10 2 3 5 4 2" xfId="4565" xr:uid="{3A859EAD-CF66-44CE-BFCA-3B71B85D141F}"/>
    <cellStyle name="Normal 10 2 3 5 4 3" xfId="4677" xr:uid="{E98ED61D-91EC-4C60-AD43-F2EE24D9CBB4}"/>
    <cellStyle name="Normal 10 2 3 5 4 4" xfId="4603" xr:uid="{60691069-9537-40B2-874E-5CDC26E00570}"/>
    <cellStyle name="Normal 10 2 3 6" xfId="1009" xr:uid="{DF540027-506C-49B1-9F69-5E026421A122}"/>
    <cellStyle name="Normal 10 2 3 6 2" xfId="1010" xr:uid="{7B79E575-1576-465A-8D44-54A3F4764083}"/>
    <cellStyle name="Normal 10 2 3 7" xfId="1011" xr:uid="{C964FBA0-E24D-4C8F-91C8-45BDFCA451FE}"/>
    <cellStyle name="Normal 10 2 3 8" xfId="2533" xr:uid="{47194EB4-09A8-449F-A1E4-8068357427F0}"/>
    <cellStyle name="Normal 10 2 4" xfId="49" xr:uid="{88388E71-B144-4175-9A55-A165BFA5B90A}"/>
    <cellStyle name="Normal 10 2 4 2" xfId="429" xr:uid="{60A39ADE-3A77-4148-BE21-A0431DF1D680}"/>
    <cellStyle name="Normal 10 2 4 2 2" xfId="479" xr:uid="{7A2A498F-12F5-4C81-81C8-A150CAB00EA0}"/>
    <cellStyle name="Normal 10 2 4 2 2 2" xfId="1012" xr:uid="{88FAA116-7920-4340-BA84-9A262E4EC0D2}"/>
    <cellStyle name="Normal 10 2 4 2 2 2 2" xfId="1013" xr:uid="{7CD00B48-3AF5-459E-AC5E-5C6B5FE1DA03}"/>
    <cellStyle name="Normal 10 2 4 2 2 3" xfId="1014" xr:uid="{5D1421D0-D54E-4D3F-B7CD-CD91B2047B7C}"/>
    <cellStyle name="Normal 10 2 4 2 2 4" xfId="2534" xr:uid="{3434FBDA-689B-4B75-BEA6-63C07AB796FD}"/>
    <cellStyle name="Normal 10 2 4 2 3" xfId="1015" xr:uid="{B2B6C6FE-25B5-4B5D-A856-87A75232DD54}"/>
    <cellStyle name="Normal 10 2 4 2 3 2" xfId="1016" xr:uid="{22426182-A9C3-42DF-B236-0E793589E495}"/>
    <cellStyle name="Normal 10 2 4 2 4" xfId="1017" xr:uid="{CCA16465-B515-465C-B9C9-0611A9E16936}"/>
    <cellStyle name="Normal 10 2 4 2 5" xfId="2535" xr:uid="{B3CD142E-EDDE-46AD-BE6C-CCEF49893DBE}"/>
    <cellStyle name="Normal 10 2 4 3" xfId="480" xr:uid="{37FAA2B0-0086-4A5D-BAFB-6D8504AD2A52}"/>
    <cellStyle name="Normal 10 2 4 3 2" xfId="1018" xr:uid="{46E8CC72-E276-4764-9ADD-D3CB3E015CFE}"/>
    <cellStyle name="Normal 10 2 4 3 2 2" xfId="1019" xr:uid="{164FD713-60C0-4EE0-ACE8-56E9F8EE4301}"/>
    <cellStyle name="Normal 10 2 4 3 3" xfId="1020" xr:uid="{C8C367B8-E607-4E55-B2FE-172F27884B7B}"/>
    <cellStyle name="Normal 10 2 4 3 4" xfId="2536" xr:uid="{61AC03B5-77C9-4B69-925C-AA9A1395C9F6}"/>
    <cellStyle name="Normal 10 2 4 4" xfId="1021" xr:uid="{6D1FC5A0-2427-4E5B-96A0-077E3A3E9CD3}"/>
    <cellStyle name="Normal 10 2 4 4 2" xfId="1022" xr:uid="{2772F233-73FA-451A-B4FE-2AEAD8FFFFCD}"/>
    <cellStyle name="Normal 10 2 4 4 3" xfId="2537" xr:uid="{6C39CA28-2C5C-4A86-B4AA-251098689A3E}"/>
    <cellStyle name="Normal 10 2 4 4 4" xfId="2538" xr:uid="{B37D4F99-5C54-4D7A-AB4B-264656E3F2E3}"/>
    <cellStyle name="Normal 10 2 4 5" xfId="1023" xr:uid="{20915C65-933D-451B-9BAB-26BBFC81BB9D}"/>
    <cellStyle name="Normal 10 2 4 6" xfId="2539" xr:uid="{25A12B5E-86DF-4D1C-A964-7EE235E91D54}"/>
    <cellStyle name="Normal 10 2 4 7" xfId="2540" xr:uid="{B3C1CEA1-E9EE-4D64-8B32-F04F9DC633AA}"/>
    <cellStyle name="Normal 10 2 5" xfId="245" xr:uid="{76046098-4029-4278-9A50-11B889DA2750}"/>
    <cellStyle name="Normal 10 2 5 2" xfId="481" xr:uid="{C430DD09-AAD9-4C81-959E-CFDA6BA44436}"/>
    <cellStyle name="Normal 10 2 5 2 2" xfId="482" xr:uid="{161C665D-509A-48AD-98BC-6972DAEB10BE}"/>
    <cellStyle name="Normal 10 2 5 2 2 2" xfId="1024" xr:uid="{F0680F57-6BB8-41D9-9366-BC98894152D3}"/>
    <cellStyle name="Normal 10 2 5 2 2 2 2" xfId="1025" xr:uid="{4178CFA3-72B5-4734-8B93-B693C6CCA46D}"/>
    <cellStyle name="Normal 10 2 5 2 2 3" xfId="1026" xr:uid="{4B636514-C3AC-4579-939F-3EB23274DAB8}"/>
    <cellStyle name="Normal 10 2 5 2 3" xfId="1027" xr:uid="{94CD65FC-26A0-4AFA-93AA-7D278F232481}"/>
    <cellStyle name="Normal 10 2 5 2 3 2" xfId="1028" xr:uid="{1AA952B7-F8A1-42C5-9593-C66572EBA902}"/>
    <cellStyle name="Normal 10 2 5 2 4" xfId="1029" xr:uid="{521AF361-F3B0-4BAC-AD6E-18688319FF49}"/>
    <cellStyle name="Normal 10 2 5 3" xfId="483" xr:uid="{AC857A64-B57A-415E-98CB-E6F31BA91116}"/>
    <cellStyle name="Normal 10 2 5 3 2" xfId="1030" xr:uid="{9B7DFDFE-2532-4EC7-94D1-980A4E54DE77}"/>
    <cellStyle name="Normal 10 2 5 3 2 2" xfId="1031" xr:uid="{68381390-D485-41BA-8BDB-8F8A1C9EC461}"/>
    <cellStyle name="Normal 10 2 5 3 3" xfId="1032" xr:uid="{5B2A5BED-1956-41B9-A1A8-88FB5C17870D}"/>
    <cellStyle name="Normal 10 2 5 3 4" xfId="2541" xr:uid="{62F6B34B-C1E9-4FFF-B354-FFE8C1DFDB8E}"/>
    <cellStyle name="Normal 10 2 5 4" xfId="1033" xr:uid="{14E991D0-631D-4A4C-939D-46A4BF97772F}"/>
    <cellStyle name="Normal 10 2 5 4 2" xfId="1034" xr:uid="{821CA640-D3EE-4085-8AE4-D2B3F5FA0D73}"/>
    <cellStyle name="Normal 10 2 5 5" xfId="1035" xr:uid="{137203BC-E0E9-4BA2-AC3F-37C207039821}"/>
    <cellStyle name="Normal 10 2 5 6" xfId="2542" xr:uid="{E5F9E0E2-AB3B-42CA-B30C-25A6F7ED1A36}"/>
    <cellStyle name="Normal 10 2 6" xfId="246" xr:uid="{A07C143D-8A9D-4C3E-A582-8A07683FAC96}"/>
    <cellStyle name="Normal 10 2 6 2" xfId="484" xr:uid="{D95E5DC3-B8FE-4A30-9F08-31308BEB08A2}"/>
    <cellStyle name="Normal 10 2 6 2 2" xfId="1036" xr:uid="{8EA285EF-ECF2-4405-A82A-3FCFE34241A0}"/>
    <cellStyle name="Normal 10 2 6 2 2 2" xfId="1037" xr:uid="{F6C1FDD3-6A23-48BA-8B10-19E13CE5DD6A}"/>
    <cellStyle name="Normal 10 2 6 2 3" xfId="1038" xr:uid="{02A4A965-1805-4553-A78A-0BC859FDAC9D}"/>
    <cellStyle name="Normal 10 2 6 2 4" xfId="2543" xr:uid="{BDC3BE36-2038-44EE-BE66-F60569CA339A}"/>
    <cellStyle name="Normal 10 2 6 3" xfId="1039" xr:uid="{3770BC15-927C-44E0-8998-9A02D72A3DEB}"/>
    <cellStyle name="Normal 10 2 6 3 2" xfId="1040" xr:uid="{F88C7134-186A-46C8-99BD-423AA74CC186}"/>
    <cellStyle name="Normal 10 2 6 4" xfId="1041" xr:uid="{E07FB42D-DC56-48EC-804A-BD14C5513D75}"/>
    <cellStyle name="Normal 10 2 6 5" xfId="2544" xr:uid="{092B6F07-EC03-472A-B23C-C8FED59AA126}"/>
    <cellStyle name="Normal 10 2 7" xfId="485" xr:uid="{36B50BCB-3594-42EB-A668-3CAE2EB9AF51}"/>
    <cellStyle name="Normal 10 2 7 2" xfId="1042" xr:uid="{C21D61A0-3977-447D-9681-78EEA9D32E08}"/>
    <cellStyle name="Normal 10 2 7 2 2" xfId="1043" xr:uid="{053B98BA-087E-40A4-BE70-31CF8CF3F254}"/>
    <cellStyle name="Normal 10 2 7 2 3" xfId="4332" xr:uid="{3F65672F-FB8E-4430-A697-B12DA65ADB26}"/>
    <cellStyle name="Normal 10 2 7 3" xfId="1044" xr:uid="{8440BADD-738A-4C5F-B1A9-93F7A0D96B3D}"/>
    <cellStyle name="Normal 10 2 7 4" xfId="2545" xr:uid="{DACD8DCC-A359-4B19-82EC-4B236B88D413}"/>
    <cellStyle name="Normal 10 2 7 4 2" xfId="4563" xr:uid="{AEA3E5DD-70A8-48C0-A7C5-D99C75944CF9}"/>
    <cellStyle name="Normal 10 2 7 4 3" xfId="4678" xr:uid="{C5FD0213-07CD-4A53-96D4-D739BE106325}"/>
    <cellStyle name="Normal 10 2 7 4 4" xfId="4601" xr:uid="{219D640F-6272-4968-A62B-F82F340BB67C}"/>
    <cellStyle name="Normal 10 2 8" xfId="1045" xr:uid="{E38D1DE9-636A-4886-BBE5-741977F07018}"/>
    <cellStyle name="Normal 10 2 8 2" xfId="1046" xr:uid="{B38E6E86-C991-4DFA-8D30-24E750A6D6F2}"/>
    <cellStyle name="Normal 10 2 8 3" xfId="2546" xr:uid="{8CCF0585-AC7A-4D90-9394-93BF96689AD5}"/>
    <cellStyle name="Normal 10 2 8 4" xfId="2547" xr:uid="{BA3DBD79-F150-4A99-944A-4602913863EE}"/>
    <cellStyle name="Normal 10 2 9" xfId="1047" xr:uid="{4EA850BB-BA2E-49D8-BA6E-A91EE2FF5B19}"/>
    <cellStyle name="Normal 10 3" xfId="50" xr:uid="{859AEC55-5490-4987-ADE5-2A38729F8287}"/>
    <cellStyle name="Normal 10 3 10" xfId="2548" xr:uid="{E32128A1-344F-46E2-B2EB-0F74DBE97FE5}"/>
    <cellStyle name="Normal 10 3 11" xfId="2549" xr:uid="{8871A727-DA7D-4580-910C-B2D8B81D270E}"/>
    <cellStyle name="Normal 10 3 2" xfId="51" xr:uid="{F171044A-3B6A-425C-8D1D-4FBE638EF0C2}"/>
    <cellStyle name="Normal 10 3 2 2" xfId="52" xr:uid="{9EB5810F-2E0A-4207-8B7D-CD5F6878374F}"/>
    <cellStyle name="Normal 10 3 2 2 2" xfId="247" xr:uid="{B7B84DFC-8F2B-44E5-9FEC-AB8411A46745}"/>
    <cellStyle name="Normal 10 3 2 2 2 2" xfId="486" xr:uid="{E9627A9C-FCAC-4E04-AA5B-A633081C0357}"/>
    <cellStyle name="Normal 10 3 2 2 2 2 2" xfId="1048" xr:uid="{A002DE72-DAE5-42E1-AB36-6A9ADADD8B1C}"/>
    <cellStyle name="Normal 10 3 2 2 2 2 2 2" xfId="1049" xr:uid="{CB3F9F59-B291-481E-BF8C-08A8722F4637}"/>
    <cellStyle name="Normal 10 3 2 2 2 2 3" xfId="1050" xr:uid="{F2FE2051-E228-4F92-BA0C-070D5D058446}"/>
    <cellStyle name="Normal 10 3 2 2 2 2 4" xfId="2550" xr:uid="{F2CED366-A029-4BA7-8736-3284E4F93AE3}"/>
    <cellStyle name="Normal 10 3 2 2 2 3" xfId="1051" xr:uid="{228D1C7E-9175-4396-B130-D88001263349}"/>
    <cellStyle name="Normal 10 3 2 2 2 3 2" xfId="1052" xr:uid="{F6A475DB-048E-4A93-AA15-F4C3C983633B}"/>
    <cellStyle name="Normal 10 3 2 2 2 3 3" xfId="2551" xr:uid="{A31F9D67-F41F-46EF-9747-D64A674AFD81}"/>
    <cellStyle name="Normal 10 3 2 2 2 3 4" xfId="2552" xr:uid="{F2E711B6-2DDE-475E-AC3B-1B9306A8A8F3}"/>
    <cellStyle name="Normal 10 3 2 2 2 4" xfId="1053" xr:uid="{8E3CECA5-7F33-46F6-A615-D1786D7A5718}"/>
    <cellStyle name="Normal 10 3 2 2 2 5" xfId="2553" xr:uid="{D6E5D6BE-4B7C-4B95-9093-2721A060A21C}"/>
    <cellStyle name="Normal 10 3 2 2 2 6" xfId="2554" xr:uid="{A60ABB5E-D768-47B8-B262-8FDB4078A5D1}"/>
    <cellStyle name="Normal 10 3 2 2 3" xfId="487" xr:uid="{DDA65A7A-16A0-41D4-897D-1E33566F3E3D}"/>
    <cellStyle name="Normal 10 3 2 2 3 2" xfId="1054" xr:uid="{54ABC9D7-6259-4350-9105-B9B52EA4F65E}"/>
    <cellStyle name="Normal 10 3 2 2 3 2 2" xfId="1055" xr:uid="{088FACFF-C208-451C-A33F-7DE4A5404A3B}"/>
    <cellStyle name="Normal 10 3 2 2 3 2 3" xfId="2555" xr:uid="{67712723-92FB-4B7A-ACEC-2EA35E18B69D}"/>
    <cellStyle name="Normal 10 3 2 2 3 2 4" xfId="2556" xr:uid="{B0A24369-58B0-4180-829C-DE424CE35DE0}"/>
    <cellStyle name="Normal 10 3 2 2 3 3" xfId="1056" xr:uid="{8221994E-3CD1-41B5-8FA9-371E9447D751}"/>
    <cellStyle name="Normal 10 3 2 2 3 4" xfId="2557" xr:uid="{9DEF8A5E-AD95-4C6C-9B2E-177CFEF767DC}"/>
    <cellStyle name="Normal 10 3 2 2 3 5" xfId="2558" xr:uid="{22B67BA6-6D7D-43B8-8B66-96EB5C44C6FC}"/>
    <cellStyle name="Normal 10 3 2 2 4" xfId="1057" xr:uid="{D4F4BC9B-A35E-40CA-9EE4-18F55D967BF9}"/>
    <cellStyle name="Normal 10 3 2 2 4 2" xfId="1058" xr:uid="{1AEE2525-8E81-4430-BE88-96366AA2EB69}"/>
    <cellStyle name="Normal 10 3 2 2 4 3" xfId="2559" xr:uid="{0C819EAB-E9F7-4498-A08F-E50943D70E13}"/>
    <cellStyle name="Normal 10 3 2 2 4 4" xfId="2560" xr:uid="{FA48BE8D-81F7-4C6E-B221-FA03E9F10EA8}"/>
    <cellStyle name="Normal 10 3 2 2 5" xfId="1059" xr:uid="{FC4B0808-2A34-40AB-8E28-CF68ECF4A53D}"/>
    <cellStyle name="Normal 10 3 2 2 5 2" xfId="2561" xr:uid="{12B03B2C-76C2-416E-8487-ED58F8CA536C}"/>
    <cellStyle name="Normal 10 3 2 2 5 3" xfId="2562" xr:uid="{CACFE73A-351B-4E7C-9DBD-C13E954B2049}"/>
    <cellStyle name="Normal 10 3 2 2 5 4" xfId="2563" xr:uid="{CDC262A3-FA64-485C-BD12-E3E0D614B1CE}"/>
    <cellStyle name="Normal 10 3 2 2 6" xfId="2564" xr:uid="{D7EF0C00-DB9E-409E-8BC0-7AA751FCAABD}"/>
    <cellStyle name="Normal 10 3 2 2 7" xfId="2565" xr:uid="{93B60E0D-9112-420C-9BE6-77555B075C39}"/>
    <cellStyle name="Normal 10 3 2 2 8" xfId="2566" xr:uid="{B50628E7-7EA7-41C7-BB59-4B31D6D136B3}"/>
    <cellStyle name="Normal 10 3 2 3" xfId="248" xr:uid="{B59BBE63-3F54-4F0F-BDEA-8036D29EF184}"/>
    <cellStyle name="Normal 10 3 2 3 2" xfId="488" xr:uid="{350BF1C3-5D97-4A95-B603-430D1CC5A877}"/>
    <cellStyle name="Normal 10 3 2 3 2 2" xfId="489" xr:uid="{5A4FDE4B-D14C-43D9-BD87-A0F7C1FBC973}"/>
    <cellStyle name="Normal 10 3 2 3 2 2 2" xfId="1060" xr:uid="{9422B044-3DB4-4D34-A14A-829818B5BD99}"/>
    <cellStyle name="Normal 10 3 2 3 2 2 2 2" xfId="1061" xr:uid="{6870EE8C-0DCD-4E93-B558-DF0BFEF9AC43}"/>
    <cellStyle name="Normal 10 3 2 3 2 2 3" xfId="1062" xr:uid="{07CEB19D-0D04-46D8-87B5-310B01D444BC}"/>
    <cellStyle name="Normal 10 3 2 3 2 3" xfId="1063" xr:uid="{2DF51128-70EB-4BE9-97E9-6D53FE3A4102}"/>
    <cellStyle name="Normal 10 3 2 3 2 3 2" xfId="1064" xr:uid="{14B157EE-5373-4B69-ACB5-80450FCC9C82}"/>
    <cellStyle name="Normal 10 3 2 3 2 4" xfId="1065" xr:uid="{2C862EA3-A2DE-4D73-A8AA-3142564498FF}"/>
    <cellStyle name="Normal 10 3 2 3 3" xfId="490" xr:uid="{C922BC68-0C3D-449A-A49A-CE92EF591FCB}"/>
    <cellStyle name="Normal 10 3 2 3 3 2" xfId="1066" xr:uid="{7237BF67-5662-44AD-A19B-3B1DB2101CE9}"/>
    <cellStyle name="Normal 10 3 2 3 3 2 2" xfId="1067" xr:uid="{3ADD3AC2-A2DE-4185-9557-79DF3F746A34}"/>
    <cellStyle name="Normal 10 3 2 3 3 3" xfId="1068" xr:uid="{D8D852C2-9812-4EAD-82F1-517DC7369D94}"/>
    <cellStyle name="Normal 10 3 2 3 3 4" xfId="2567" xr:uid="{6B9CDBFE-31CF-47E2-A932-7C919C2599A4}"/>
    <cellStyle name="Normal 10 3 2 3 4" xfId="1069" xr:uid="{30D7F759-40AE-448B-AF6F-93C4A5F7F8F5}"/>
    <cellStyle name="Normal 10 3 2 3 4 2" xfId="1070" xr:uid="{FCE20910-705A-4071-ACE2-F4F978EC7472}"/>
    <cellStyle name="Normal 10 3 2 3 5" xfId="1071" xr:uid="{53EC8352-1FD5-4CDA-9FD9-1335D0197172}"/>
    <cellStyle name="Normal 10 3 2 3 6" xfId="2568" xr:uid="{BD0D9321-4CA9-439F-AAF8-025E7A6D6C64}"/>
    <cellStyle name="Normal 10 3 2 4" xfId="249" xr:uid="{65B07FF0-395B-40E9-90AB-278B8B9331F1}"/>
    <cellStyle name="Normal 10 3 2 4 2" xfId="491" xr:uid="{72038C1E-D754-4E61-9879-F05432796AA1}"/>
    <cellStyle name="Normal 10 3 2 4 2 2" xfId="1072" xr:uid="{FD93761B-4903-4741-86C1-C497E5627F2B}"/>
    <cellStyle name="Normal 10 3 2 4 2 2 2" xfId="1073" xr:uid="{86F1F79F-1C34-4D65-9052-E473BEB6A9CF}"/>
    <cellStyle name="Normal 10 3 2 4 2 3" xfId="1074" xr:uid="{E78A6598-35D0-4B36-91F2-573BC5432D3A}"/>
    <cellStyle name="Normal 10 3 2 4 2 4" xfId="2569" xr:uid="{C6BD7C0C-4735-49F1-BA7A-D685CE66B00A}"/>
    <cellStyle name="Normal 10 3 2 4 3" xfId="1075" xr:uid="{C54264EB-84D1-4BE3-BCD4-594B7C4A984F}"/>
    <cellStyle name="Normal 10 3 2 4 3 2" xfId="1076" xr:uid="{FC7D0FA1-C6A0-48B5-A469-C88DBFFE68CE}"/>
    <cellStyle name="Normal 10 3 2 4 4" xfId="1077" xr:uid="{DE2AD65B-7951-4385-BEE9-8447F818C039}"/>
    <cellStyle name="Normal 10 3 2 4 5" xfId="2570" xr:uid="{498A3602-EAD1-4ABF-B0D5-0CBBE5A33CA4}"/>
    <cellStyle name="Normal 10 3 2 5" xfId="251" xr:uid="{6B5AAD67-520B-4339-B3FB-4AE958E9093D}"/>
    <cellStyle name="Normal 10 3 2 5 2" xfId="1078" xr:uid="{ACAD2872-4FD1-46D5-BAD4-807818906263}"/>
    <cellStyle name="Normal 10 3 2 5 2 2" xfId="1079" xr:uid="{124531B9-EEEC-419C-ACD3-E94ACCDC6AE0}"/>
    <cellStyle name="Normal 10 3 2 5 3" xfId="1080" xr:uid="{AB99BCFE-A386-4ABE-88C2-0579392D26A7}"/>
    <cellStyle name="Normal 10 3 2 5 4" xfId="2571" xr:uid="{55C0E1DA-0348-40BE-B6D2-DA2C32192336}"/>
    <cellStyle name="Normal 10 3 2 6" xfId="1081" xr:uid="{4D4C3015-3AB6-4531-8236-6E7EC5554A21}"/>
    <cellStyle name="Normal 10 3 2 6 2" xfId="1082" xr:uid="{A1817361-18B4-4877-A049-EB56C2B9698B}"/>
    <cellStyle name="Normal 10 3 2 6 3" xfId="2572" xr:uid="{EB2BFD48-0039-4EDD-92A3-86380B7F7D2B}"/>
    <cellStyle name="Normal 10 3 2 6 4" xfId="2573" xr:uid="{E7E2D681-39DB-4887-8708-7FEE55970C22}"/>
    <cellStyle name="Normal 10 3 2 7" xfId="1083" xr:uid="{3403A273-623F-42CD-9F46-554D0BC11991}"/>
    <cellStyle name="Normal 10 3 2 8" xfId="2574" xr:uid="{65E844AE-F280-44E9-A3EB-0DE0796204A4}"/>
    <cellStyle name="Normal 10 3 2 9" xfId="2575" xr:uid="{1841714F-BB00-4D27-AEAE-77CAF3E33277}"/>
    <cellStyle name="Normal 10 3 3" xfId="53" xr:uid="{297AAFC0-9732-41A4-A04C-B6F4A6C38DE1}"/>
    <cellStyle name="Normal 10 3 3 2" xfId="54" xr:uid="{988C6895-088A-4531-BAB6-1076F32FB9A5}"/>
    <cellStyle name="Normal 10 3 3 2 2" xfId="492" xr:uid="{9B59DAA3-68CF-4ADA-88A2-FEEC6ED6E905}"/>
    <cellStyle name="Normal 10 3 3 2 2 2" xfId="1084" xr:uid="{C1360238-956F-419A-857C-E7F6410D1B7F}"/>
    <cellStyle name="Normal 10 3 3 2 2 2 2" xfId="1085" xr:uid="{DEA526DB-9B46-4327-9607-348F3B102EFB}"/>
    <cellStyle name="Normal 10 3 3 2 2 2 2 2" xfId="4445" xr:uid="{674A75E3-0414-4762-8B34-9D2DFF677CCA}"/>
    <cellStyle name="Normal 10 3 3 2 2 2 3" xfId="4446" xr:uid="{3A7D56CC-0C5D-4885-8363-8F3AA10AA6F9}"/>
    <cellStyle name="Normal 10 3 3 2 2 3" xfId="1086" xr:uid="{288AEEB9-4B09-4DC9-AE17-C5F9C76CC9E2}"/>
    <cellStyle name="Normal 10 3 3 2 2 3 2" xfId="4447" xr:uid="{88DB0809-86D4-4FD3-9C3A-89C16DA73E36}"/>
    <cellStyle name="Normal 10 3 3 2 2 4" xfId="2576" xr:uid="{ECFCD701-990C-4E7A-84BE-4985521710ED}"/>
    <cellStyle name="Normal 10 3 3 2 3" xfId="1087" xr:uid="{66E91FDA-E289-432B-BD0F-6FE5C95E9E28}"/>
    <cellStyle name="Normal 10 3 3 2 3 2" xfId="1088" xr:uid="{6791EF82-3ED8-4C80-AD9D-28E30232A0AF}"/>
    <cellStyle name="Normal 10 3 3 2 3 2 2" xfId="4448" xr:uid="{4DAA4F6E-C1F3-490A-A358-C44C70340EAB}"/>
    <cellStyle name="Normal 10 3 3 2 3 3" xfId="2577" xr:uid="{BFCFDC23-09FA-43EF-8793-6C201FB14732}"/>
    <cellStyle name="Normal 10 3 3 2 3 4" xfId="2578" xr:uid="{217A39E9-0252-4BF1-A250-71AB27EBC23F}"/>
    <cellStyle name="Normal 10 3 3 2 4" xfId="1089" xr:uid="{47ED8DF8-A1A4-4CCC-BC46-5E7C57472EE0}"/>
    <cellStyle name="Normal 10 3 3 2 4 2" xfId="4449" xr:uid="{C6C4CC58-E8B2-4028-B12F-6592B5240E97}"/>
    <cellStyle name="Normal 10 3 3 2 5" xfId="2579" xr:uid="{AE7AED53-2E15-4B07-BF3C-6B29F38C8575}"/>
    <cellStyle name="Normal 10 3 3 2 6" xfId="2580" xr:uid="{1004F521-0CDE-4C22-B010-3490563BD0BE}"/>
    <cellStyle name="Normal 10 3 3 3" xfId="252" xr:uid="{BB55813A-1E30-413F-AB23-BBF4F8711469}"/>
    <cellStyle name="Normal 10 3 3 3 2" xfId="1090" xr:uid="{EF3A7B9B-F8A9-4924-B53C-243E7B0DFF50}"/>
    <cellStyle name="Normal 10 3 3 3 2 2" xfId="1091" xr:uid="{61E23E42-5C4E-49F3-A883-5355E52D9867}"/>
    <cellStyle name="Normal 10 3 3 3 2 2 2" xfId="4450" xr:uid="{ACAB813D-365C-4CC5-BB23-6D5DC585F043}"/>
    <cellStyle name="Normal 10 3 3 3 2 3" xfId="2581" xr:uid="{03A8AE95-5D39-4697-8008-A78A26F587C0}"/>
    <cellStyle name="Normal 10 3 3 3 2 4" xfId="2582" xr:uid="{F4D61DB7-0E87-4025-BB58-6D1CD4B7EE2D}"/>
    <cellStyle name="Normal 10 3 3 3 3" xfId="1092" xr:uid="{81153A47-8303-48E2-BD53-471C26CA4642}"/>
    <cellStyle name="Normal 10 3 3 3 3 2" xfId="4451" xr:uid="{704113EE-8FA6-4783-9894-046AF82A5EF8}"/>
    <cellStyle name="Normal 10 3 3 3 4" xfId="2583" xr:uid="{22882D1F-455D-436D-8E3E-EEF388CF5C09}"/>
    <cellStyle name="Normal 10 3 3 3 5" xfId="2584" xr:uid="{DC50FBA8-336E-4E20-9868-74B1202C4B18}"/>
    <cellStyle name="Normal 10 3 3 4" xfId="1093" xr:uid="{A33AD93F-84E9-403E-AB9B-D2CC48B89ADA}"/>
    <cellStyle name="Normal 10 3 3 4 2" xfId="1094" xr:uid="{85D96CDD-2A19-4AF7-906E-5DC45C95AC29}"/>
    <cellStyle name="Normal 10 3 3 4 2 2" xfId="4452" xr:uid="{F2EDABF7-2D8D-4398-B2DA-62EC447C520F}"/>
    <cellStyle name="Normal 10 3 3 4 3" xfId="2585" xr:uid="{4761D177-9872-4B3C-9DE1-2BA60A5EBAF5}"/>
    <cellStyle name="Normal 10 3 3 4 4" xfId="2586" xr:uid="{0427AEB6-BABB-4F9F-9F58-13E72D70E606}"/>
    <cellStyle name="Normal 10 3 3 5" xfId="1095" xr:uid="{52200120-EC13-44F9-959D-129BCE79DFC2}"/>
    <cellStyle name="Normal 10 3 3 5 2" xfId="2587" xr:uid="{9E6794DF-5481-40A5-B7F1-66ECA322A7D9}"/>
    <cellStyle name="Normal 10 3 3 5 3" xfId="2588" xr:uid="{833CD2CB-B44C-4895-9DB3-8F0192A46BBB}"/>
    <cellStyle name="Normal 10 3 3 5 4" xfId="2589" xr:uid="{BD3D11C5-0197-470C-8842-39536D282282}"/>
    <cellStyle name="Normal 10 3 3 6" xfId="2590" xr:uid="{6DD34C03-40FA-4DC5-8640-2742761BF29B}"/>
    <cellStyle name="Normal 10 3 3 7" xfId="2591" xr:uid="{3B650370-9B89-48C0-9084-A7171093AE1C}"/>
    <cellStyle name="Normal 10 3 3 8" xfId="2592" xr:uid="{F8D640A7-E6DA-4393-87DE-35C92E9FAC2D}"/>
    <cellStyle name="Normal 10 3 4" xfId="55" xr:uid="{8A88FDDE-2383-4AA8-AE85-CFA710737710}"/>
    <cellStyle name="Normal 10 3 4 2" xfId="493" xr:uid="{CD105773-5938-4D41-AB6C-119CA6D9E5F1}"/>
    <cellStyle name="Normal 10 3 4 2 2" xfId="494" xr:uid="{DEC140C5-FEF9-47FB-856A-A56C9D6FC549}"/>
    <cellStyle name="Normal 10 3 4 2 2 2" xfId="1096" xr:uid="{AE802925-D5B5-4498-86F3-246343F4A51B}"/>
    <cellStyle name="Normal 10 3 4 2 2 2 2" xfId="1097" xr:uid="{1FD4B42F-E86E-4F01-986C-1D5C17A338DF}"/>
    <cellStyle name="Normal 10 3 4 2 2 3" xfId="1098" xr:uid="{9634A582-689C-443D-8B9D-EF3A5F75B6DD}"/>
    <cellStyle name="Normal 10 3 4 2 2 4" xfId="2593" xr:uid="{316FC6C7-841E-4101-98B1-BAE0DB6287F6}"/>
    <cellStyle name="Normal 10 3 4 2 3" xfId="1099" xr:uid="{197543D1-CA84-477B-ACC1-ADCD02EE8839}"/>
    <cellStyle name="Normal 10 3 4 2 3 2" xfId="1100" xr:uid="{1C7EAF9C-F134-4461-9CD1-A0B808DB65C8}"/>
    <cellStyle name="Normal 10 3 4 2 4" xfId="1101" xr:uid="{DAAA3AEA-3FE7-40A4-826E-34F7EAA43735}"/>
    <cellStyle name="Normal 10 3 4 2 5" xfId="2594" xr:uid="{725DBCE1-223A-4E90-9058-6225773D4F00}"/>
    <cellStyle name="Normal 10 3 4 3" xfId="495" xr:uid="{C4BD3753-0315-4C82-944D-D1FE801F6357}"/>
    <cellStyle name="Normal 10 3 4 3 2" xfId="1102" xr:uid="{9E973EF1-60D1-448D-87C4-23FAC784701D}"/>
    <cellStyle name="Normal 10 3 4 3 2 2" xfId="1103" xr:uid="{475ACCC0-45BF-4178-8BFB-E97F7354F5D8}"/>
    <cellStyle name="Normal 10 3 4 3 3" xfId="1104" xr:uid="{DC1DF30D-75A6-4BFC-9ACD-6E1C09D78B20}"/>
    <cellStyle name="Normal 10 3 4 3 4" xfId="2595" xr:uid="{05B663D4-2661-41DD-A65B-8E139462243D}"/>
    <cellStyle name="Normal 10 3 4 4" xfId="1105" xr:uid="{F80444D8-450D-4C63-81EB-1CBC66ACE493}"/>
    <cellStyle name="Normal 10 3 4 4 2" xfId="1106" xr:uid="{5FA62620-4370-4C94-A2D3-ADB98D14B680}"/>
    <cellStyle name="Normal 10 3 4 4 3" xfId="2596" xr:uid="{A24AA16B-C5B0-4027-9B61-81376208AC26}"/>
    <cellStyle name="Normal 10 3 4 4 4" xfId="2597" xr:uid="{946A7123-0666-48AC-99E9-DDB5331F097E}"/>
    <cellStyle name="Normal 10 3 4 5" xfId="1107" xr:uid="{3FABC179-5A8F-4F22-B35B-FDE073276BC5}"/>
    <cellStyle name="Normal 10 3 4 6" xfId="2598" xr:uid="{CF99EA8F-8AD1-4091-BE7D-A34D1B58C9D0}"/>
    <cellStyle name="Normal 10 3 4 7" xfId="2599" xr:uid="{1B46698F-0128-469F-9C2F-FBEE08BEC509}"/>
    <cellStyle name="Normal 10 3 5" xfId="253" xr:uid="{CA7C147A-A377-43B2-8982-9128B59BBA16}"/>
    <cellStyle name="Normal 10 3 5 2" xfId="496" xr:uid="{6FE0389B-718A-4550-A594-465F9D113936}"/>
    <cellStyle name="Normal 10 3 5 2 2" xfId="1108" xr:uid="{B973EC8A-DF47-4087-93DE-AAFD6013FD1D}"/>
    <cellStyle name="Normal 10 3 5 2 2 2" xfId="1109" xr:uid="{72EFB778-EEB0-4AE4-9818-21DE2345D97D}"/>
    <cellStyle name="Normal 10 3 5 2 3" xfId="1110" xr:uid="{0B5AF75B-FC26-4E83-B114-DB897E827883}"/>
    <cellStyle name="Normal 10 3 5 2 4" xfId="2600" xr:uid="{EC113DAE-F79F-46CF-B60D-24B07C635905}"/>
    <cellStyle name="Normal 10 3 5 3" xfId="1111" xr:uid="{27B75D04-01E1-4485-B86D-59D81F73C5EC}"/>
    <cellStyle name="Normal 10 3 5 3 2" xfId="1112" xr:uid="{6DABCC49-5F62-4C10-86A8-425208806064}"/>
    <cellStyle name="Normal 10 3 5 3 3" xfId="2601" xr:uid="{40398F78-869E-4D27-9F01-DC53670A2522}"/>
    <cellStyle name="Normal 10 3 5 3 4" xfId="2602" xr:uid="{7C92B3B4-12B4-46DC-92C0-26CE80CB58AF}"/>
    <cellStyle name="Normal 10 3 5 4" xfId="1113" xr:uid="{B7242B75-0CAD-413E-9394-F58CA66A3FCC}"/>
    <cellStyle name="Normal 10 3 5 5" xfId="2603" xr:uid="{01A89FF8-CCD5-4C58-BBCF-94349DA208F7}"/>
    <cellStyle name="Normal 10 3 5 6" xfId="2604" xr:uid="{54598B03-C2ED-49AD-AE4F-0F9B4F7FE333}"/>
    <cellStyle name="Normal 10 3 6" xfId="254" xr:uid="{844A22B8-1242-4DDA-856D-C59FC7548217}"/>
    <cellStyle name="Normal 10 3 6 2" xfId="1114" xr:uid="{2819A275-82F1-4267-A59E-D250CAC976DB}"/>
    <cellStyle name="Normal 10 3 6 2 2" xfId="1115" xr:uid="{6B57F03F-047D-4683-AF6C-98FB51872105}"/>
    <cellStyle name="Normal 10 3 6 2 3" xfId="2605" xr:uid="{BC19AE51-D0D8-48ED-A883-1A0165B09C89}"/>
    <cellStyle name="Normal 10 3 6 2 4" xfId="2606" xr:uid="{F5540542-7217-487B-8F7D-10F8EF7AA97E}"/>
    <cellStyle name="Normal 10 3 6 3" xfId="1116" xr:uid="{A74A9C56-9BD4-40B8-9DDA-28440CE1A532}"/>
    <cellStyle name="Normal 10 3 6 4" xfId="2607" xr:uid="{7C31575C-0453-4DC7-A323-288C156E01A1}"/>
    <cellStyle name="Normal 10 3 6 5" xfId="2608" xr:uid="{0DC812B0-162A-4D1A-A4CE-01E373D4A623}"/>
    <cellStyle name="Normal 10 3 7" xfId="1117" xr:uid="{32169F8D-DBCA-47BA-95E8-5BE25E6B5EA0}"/>
    <cellStyle name="Normal 10 3 7 2" xfId="1118" xr:uid="{101231CB-C74E-4AB7-949C-E3BC7D16A95B}"/>
    <cellStyle name="Normal 10 3 7 3" xfId="2609" xr:uid="{FCFB1035-6433-4606-8AAF-18E1CB8675F4}"/>
    <cellStyle name="Normal 10 3 7 4" xfId="2610" xr:uid="{C13683E2-8893-4867-AAB0-E99DC727385C}"/>
    <cellStyle name="Normal 10 3 8" xfId="1119" xr:uid="{1D982E0E-E742-4DCD-8328-231CC021B327}"/>
    <cellStyle name="Normal 10 3 8 2" xfId="2611" xr:uid="{59E69E4D-6668-4014-8D62-5791752ED993}"/>
    <cellStyle name="Normal 10 3 8 3" xfId="2612" xr:uid="{75E2A381-92D8-4C83-8005-73037AB08A9F}"/>
    <cellStyle name="Normal 10 3 8 4" xfId="2613" xr:uid="{B37A3353-A5D1-4033-B2D1-50C67314D193}"/>
    <cellStyle name="Normal 10 3 9" xfId="2614" xr:uid="{56AEEC47-9AF2-4B77-AF7D-25DD973E1CE2}"/>
    <cellStyle name="Normal 10 4" xfId="56" xr:uid="{1A8071C3-86AA-46B1-8EFE-AB5BB4E175CC}"/>
    <cellStyle name="Normal 10 4 10" xfId="2615" xr:uid="{41362C7C-87C2-4154-8E3D-EFB2318F8E9E}"/>
    <cellStyle name="Normal 10 4 11" xfId="2616" xr:uid="{E9E7D789-62C9-4307-8E28-7F6EF166994D}"/>
    <cellStyle name="Normal 10 4 2" xfId="57" xr:uid="{1DF5D9C2-8DA0-477C-A6AB-234E93206141}"/>
    <cellStyle name="Normal 10 4 2 2" xfId="255" xr:uid="{327D3ACB-767B-464D-9C8D-62EE1E906BAC}"/>
    <cellStyle name="Normal 10 4 2 2 2" xfId="497" xr:uid="{453B3459-13F1-4B9D-BECC-74D9329C978B}"/>
    <cellStyle name="Normal 10 4 2 2 2 2" xfId="498" xr:uid="{F3EE8B15-D1B5-4A2A-8F63-9225B975F0E7}"/>
    <cellStyle name="Normal 10 4 2 2 2 2 2" xfId="1120" xr:uid="{3B88AD80-5D8D-4739-8104-41B2C3434EA1}"/>
    <cellStyle name="Normal 10 4 2 2 2 2 3" xfId="2617" xr:uid="{1BFDF40C-EB40-4686-BFE1-5849D4ADA839}"/>
    <cellStyle name="Normal 10 4 2 2 2 2 4" xfId="2618" xr:uid="{D0A941E5-00BB-4204-8D99-2D4C7EC2F0CD}"/>
    <cellStyle name="Normal 10 4 2 2 2 3" xfId="1121" xr:uid="{A15CE543-4F99-4794-BAA2-9B9F6BDBBD1D}"/>
    <cellStyle name="Normal 10 4 2 2 2 3 2" xfId="2619" xr:uid="{85A20C17-D4DF-4483-B969-06744D437E7E}"/>
    <cellStyle name="Normal 10 4 2 2 2 3 3" xfId="2620" xr:uid="{656F8475-EB9C-4085-B9FC-E30CCBAE8A75}"/>
    <cellStyle name="Normal 10 4 2 2 2 3 4" xfId="2621" xr:uid="{59F124A5-5267-4A0F-8EBD-12045C8FCE28}"/>
    <cellStyle name="Normal 10 4 2 2 2 4" xfId="2622" xr:uid="{A423DF01-1C78-48C7-ADB3-72FF22DE0504}"/>
    <cellStyle name="Normal 10 4 2 2 2 5" xfId="2623" xr:uid="{9CF5CA07-DBF2-4CB3-AE7E-CCB16A355DC0}"/>
    <cellStyle name="Normal 10 4 2 2 2 6" xfId="2624" xr:uid="{46BB6984-9DFE-48FE-8546-5A5BD184DFD1}"/>
    <cellStyle name="Normal 10 4 2 2 3" xfId="499" xr:uid="{E4425BBF-6631-47C9-8AB0-412963CCD002}"/>
    <cellStyle name="Normal 10 4 2 2 3 2" xfId="1122" xr:uid="{7442AB80-445C-4305-BD67-38950C6CD6E7}"/>
    <cellStyle name="Normal 10 4 2 2 3 2 2" xfId="2625" xr:uid="{C2D46917-E76F-4B5D-9B3D-CA24C0C2D107}"/>
    <cellStyle name="Normal 10 4 2 2 3 2 3" xfId="2626" xr:uid="{228A809A-6029-43A4-B0A3-F34CDF22165F}"/>
    <cellStyle name="Normal 10 4 2 2 3 2 4" xfId="2627" xr:uid="{A9C58463-49E0-4A45-BDC3-4F59AEF55966}"/>
    <cellStyle name="Normal 10 4 2 2 3 3" xfId="2628" xr:uid="{1BC178B1-7950-454D-8CAC-6BE5FC88A7CE}"/>
    <cellStyle name="Normal 10 4 2 2 3 4" xfId="2629" xr:uid="{F34CE2AA-C12F-4AEC-864F-E3430A69A6F1}"/>
    <cellStyle name="Normal 10 4 2 2 3 5" xfId="2630" xr:uid="{50C84C70-0D57-4E5B-9D9E-0D2FA6A0A655}"/>
    <cellStyle name="Normal 10 4 2 2 4" xfId="1123" xr:uid="{B0292239-5FAF-4C61-A998-BC688B680282}"/>
    <cellStyle name="Normal 10 4 2 2 4 2" xfId="2631" xr:uid="{EBAD94B6-5B32-47EF-AF81-DCB9CA8E9106}"/>
    <cellStyle name="Normal 10 4 2 2 4 3" xfId="2632" xr:uid="{EDADC3F7-FC6B-45D0-867D-7D5F5B7CB1E9}"/>
    <cellStyle name="Normal 10 4 2 2 4 4" xfId="2633" xr:uid="{652327CA-57A8-4F8A-AE4A-96CE3DF753B9}"/>
    <cellStyle name="Normal 10 4 2 2 5" xfId="2634" xr:uid="{12B9DEEE-6F4A-43E0-AEEE-6B8321E41140}"/>
    <cellStyle name="Normal 10 4 2 2 5 2" xfId="2635" xr:uid="{446010D0-3DF2-47D0-B54F-C312CFB5851C}"/>
    <cellStyle name="Normal 10 4 2 2 5 3" xfId="2636" xr:uid="{5CD7359C-B9C7-4BE1-A346-B55C0A567D0A}"/>
    <cellStyle name="Normal 10 4 2 2 5 4" xfId="2637" xr:uid="{330CB035-9FE0-4449-9708-DFF327921FDE}"/>
    <cellStyle name="Normal 10 4 2 2 6" xfId="2638" xr:uid="{37DB2B00-8462-45C8-B5FE-9657F463B3CA}"/>
    <cellStyle name="Normal 10 4 2 2 7" xfId="2639" xr:uid="{D451897A-860C-4876-B60D-414DE593A2E7}"/>
    <cellStyle name="Normal 10 4 2 2 8" xfId="2640" xr:uid="{46901D02-2E3B-4D16-934C-F6B0585D3C08}"/>
    <cellStyle name="Normal 10 4 2 3" xfId="500" xr:uid="{C8BBB388-4631-49AD-A8DD-9142BFB3167C}"/>
    <cellStyle name="Normal 10 4 2 3 2" xfId="501" xr:uid="{9DB49084-AAF6-4F5D-8C25-49F39FD79C2B}"/>
    <cellStyle name="Normal 10 4 2 3 2 2" xfId="502" xr:uid="{82D08F07-7CD8-4B2F-B1AB-00C2439A4594}"/>
    <cellStyle name="Normal 10 4 2 3 2 3" xfId="2641" xr:uid="{0AD51111-53B5-4F04-970B-7CD5C1444107}"/>
    <cellStyle name="Normal 10 4 2 3 2 4" xfId="2642" xr:uid="{F6222007-E1B7-43EB-9AD8-F6C309E47DEC}"/>
    <cellStyle name="Normal 10 4 2 3 3" xfId="503" xr:uid="{B166355F-30B5-4B0F-BB07-396899AA86E4}"/>
    <cellStyle name="Normal 10 4 2 3 3 2" xfId="2643" xr:uid="{0334BF26-8713-4D1F-BCAB-4D4CC408D280}"/>
    <cellStyle name="Normal 10 4 2 3 3 3" xfId="2644" xr:uid="{12E80981-C245-4AA6-B061-CDBB3B98EE75}"/>
    <cellStyle name="Normal 10 4 2 3 3 4" xfId="2645" xr:uid="{D8ECF540-90EC-4625-A3EB-356858E1769C}"/>
    <cellStyle name="Normal 10 4 2 3 4" xfId="2646" xr:uid="{46FD8CBA-1AAE-4115-9964-87E15F38A4DB}"/>
    <cellStyle name="Normal 10 4 2 3 5" xfId="2647" xr:uid="{76B076B0-0C11-44B0-A643-56D2338A305F}"/>
    <cellStyle name="Normal 10 4 2 3 6" xfId="2648" xr:uid="{8494230E-FE95-49F0-B437-92BA43172CAA}"/>
    <cellStyle name="Normal 10 4 2 4" xfId="504" xr:uid="{0F7A4485-24A7-4F5C-883B-A74A80CB8210}"/>
    <cellStyle name="Normal 10 4 2 4 2" xfId="505" xr:uid="{AD07D4BF-14A2-49E0-BAC1-9097E5B08BC9}"/>
    <cellStyle name="Normal 10 4 2 4 2 2" xfId="2649" xr:uid="{071BDC7C-C99E-4538-8810-3B772CF72E23}"/>
    <cellStyle name="Normal 10 4 2 4 2 3" xfId="2650" xr:uid="{63C718AF-ED3C-4759-9C2F-5BD201548B7C}"/>
    <cellStyle name="Normal 10 4 2 4 2 4" xfId="2651" xr:uid="{A52434F7-AFE0-4642-B251-FD240BFBF18A}"/>
    <cellStyle name="Normal 10 4 2 4 3" xfId="2652" xr:uid="{92838637-DB8C-4EE2-B545-FFE5873AEB95}"/>
    <cellStyle name="Normal 10 4 2 4 4" xfId="2653" xr:uid="{3310EDE8-5382-47FC-965E-D881C7ACB8A7}"/>
    <cellStyle name="Normal 10 4 2 4 5" xfId="2654" xr:uid="{677CCE87-BB53-42D8-8652-EF8FCE74AAE3}"/>
    <cellStyle name="Normal 10 4 2 5" xfId="506" xr:uid="{205CA8A0-1748-4A2F-832C-37696A0E8CB6}"/>
    <cellStyle name="Normal 10 4 2 5 2" xfId="2655" xr:uid="{8ACBA0E9-FB3C-48F5-863F-943D65ADF676}"/>
    <cellStyle name="Normal 10 4 2 5 3" xfId="2656" xr:uid="{984E16DF-63AF-402F-857C-7C19749E3BEF}"/>
    <cellStyle name="Normal 10 4 2 5 4" xfId="2657" xr:uid="{961BC3CD-F824-4294-8BFA-C437096A2850}"/>
    <cellStyle name="Normal 10 4 2 6" xfId="2658" xr:uid="{4854C24D-A52D-4BB5-9308-FC5AB8441E3E}"/>
    <cellStyle name="Normal 10 4 2 6 2" xfId="2659" xr:uid="{DFB4E8B3-035D-4C1C-AA89-6F6D98C03A1D}"/>
    <cellStyle name="Normal 10 4 2 6 3" xfId="2660" xr:uid="{C47E82D8-6039-434D-8DBF-131B5417014F}"/>
    <cellStyle name="Normal 10 4 2 6 4" xfId="2661" xr:uid="{25E43C91-F864-40E4-91DE-F6359009DF5E}"/>
    <cellStyle name="Normal 10 4 2 7" xfId="2662" xr:uid="{18BB82E2-97C9-4C75-8A9B-BEA52048E3BA}"/>
    <cellStyle name="Normal 10 4 2 8" xfId="2663" xr:uid="{B237B535-6790-4569-B2DE-51A2751E5182}"/>
    <cellStyle name="Normal 10 4 2 9" xfId="2664" xr:uid="{9D3CC39A-C5CF-4F4D-9E6A-D3FBAACA6B85}"/>
    <cellStyle name="Normal 10 4 3" xfId="256" xr:uid="{92E2EC69-772C-43A2-8EF2-EAE88E295E6D}"/>
    <cellStyle name="Normal 10 4 3 2" xfId="507" xr:uid="{A4F8288A-1D58-4B6E-8838-CA7FD2470F97}"/>
    <cellStyle name="Normal 10 4 3 2 2" xfId="508" xr:uid="{914CAEEB-B3AD-45EB-85FC-132B5A1FB86F}"/>
    <cellStyle name="Normal 10 4 3 2 2 2" xfId="1124" xr:uid="{866E1212-2D81-49D7-8DF9-110A5D6305FF}"/>
    <cellStyle name="Normal 10 4 3 2 2 2 2" xfId="1125" xr:uid="{55CD14D2-AA5F-4401-A1BD-F7EF4BB80277}"/>
    <cellStyle name="Normal 10 4 3 2 2 3" xfId="1126" xr:uid="{701C40C2-ACC2-4BA4-906C-E8CA984C4559}"/>
    <cellStyle name="Normal 10 4 3 2 2 4" xfId="2665" xr:uid="{6FD62CA4-F601-4A12-AB17-BD6066A2A978}"/>
    <cellStyle name="Normal 10 4 3 2 3" xfId="1127" xr:uid="{A03003BF-498E-406B-80DA-38FEED9BA141}"/>
    <cellStyle name="Normal 10 4 3 2 3 2" xfId="1128" xr:uid="{712F07F5-9552-473E-87F6-F7386F36F0A3}"/>
    <cellStyle name="Normal 10 4 3 2 3 3" xfId="2666" xr:uid="{1976FA7F-9D3F-4A23-A5ED-4851E8EA035D}"/>
    <cellStyle name="Normal 10 4 3 2 3 4" xfId="2667" xr:uid="{FD7CE51D-92BD-4518-8E2E-AB63FDBEACF8}"/>
    <cellStyle name="Normal 10 4 3 2 4" xfId="1129" xr:uid="{990D7528-0F47-4657-95B5-F8FB5EFC4F97}"/>
    <cellStyle name="Normal 10 4 3 2 5" xfId="2668" xr:uid="{77BD0A65-A9AA-4291-9DCC-D4CB038A33C7}"/>
    <cellStyle name="Normal 10 4 3 2 6" xfId="2669" xr:uid="{9E4F4D5B-B85B-457C-83F3-AE366A4B7FF8}"/>
    <cellStyle name="Normal 10 4 3 3" xfId="509" xr:uid="{2F15AEFA-31E9-4182-9D5F-51845238E382}"/>
    <cellStyle name="Normal 10 4 3 3 2" xfId="1130" xr:uid="{0508E2C1-8C37-41C9-824D-FBBC1FA2F173}"/>
    <cellStyle name="Normal 10 4 3 3 2 2" xfId="1131" xr:uid="{957FE576-A298-43FC-96BB-288C64FDDDBB}"/>
    <cellStyle name="Normal 10 4 3 3 2 3" xfId="2670" xr:uid="{F49823D4-EF40-4ED9-B07F-DF56BB4FA921}"/>
    <cellStyle name="Normal 10 4 3 3 2 4" xfId="2671" xr:uid="{0DCFA4C5-426B-4294-B1E9-27219C626192}"/>
    <cellStyle name="Normal 10 4 3 3 3" xfId="1132" xr:uid="{DD9FDBF6-8E4A-4E83-9415-9B2649CD289F}"/>
    <cellStyle name="Normal 10 4 3 3 4" xfId="2672" xr:uid="{A96D6CB5-6B6F-4A10-8420-1AA4AD66FE93}"/>
    <cellStyle name="Normal 10 4 3 3 5" xfId="2673" xr:uid="{A78BD556-13A5-4D74-9869-1C856EEE4DBC}"/>
    <cellStyle name="Normal 10 4 3 4" xfId="1133" xr:uid="{DD85FE4D-9EF8-4E8B-AC42-85E52C7F21D7}"/>
    <cellStyle name="Normal 10 4 3 4 2" xfId="1134" xr:uid="{0DB0405E-CF7E-4340-A9EB-5694483DE2B8}"/>
    <cellStyle name="Normal 10 4 3 4 3" xfId="2674" xr:uid="{D8A16F8A-68DB-4B76-9BB8-FEAE9A58D9E4}"/>
    <cellStyle name="Normal 10 4 3 4 4" xfId="2675" xr:uid="{414373E6-48E8-4B3E-9C67-B5B4D5F63792}"/>
    <cellStyle name="Normal 10 4 3 5" xfId="1135" xr:uid="{4F1EF5A0-2303-4137-A66D-824070A5813B}"/>
    <cellStyle name="Normal 10 4 3 5 2" xfId="2676" xr:uid="{2D8DA11F-5187-401A-8462-1BCE0F0C3B0F}"/>
    <cellStyle name="Normal 10 4 3 5 3" xfId="2677" xr:uid="{853D84AF-0D43-441F-BB34-0D6DA70C5EE0}"/>
    <cellStyle name="Normal 10 4 3 5 4" xfId="2678" xr:uid="{3132D1DC-DF2C-4884-9619-417D5F61C917}"/>
    <cellStyle name="Normal 10 4 3 6" xfId="2679" xr:uid="{2D9F556B-86C8-457C-9413-DA27846E44C4}"/>
    <cellStyle name="Normal 10 4 3 7" xfId="2680" xr:uid="{AEEC8C5E-DA8B-4E6B-875D-F4B018CD9200}"/>
    <cellStyle name="Normal 10 4 3 8" xfId="2681" xr:uid="{0A5CB2BD-E265-46BD-8EDF-156B1FDA6958}"/>
    <cellStyle name="Normal 10 4 4" xfId="257" xr:uid="{87EE193C-3E67-4842-8519-D79E7D105928}"/>
    <cellStyle name="Normal 10 4 4 2" xfId="510" xr:uid="{793C0312-1543-4E41-B92A-E357BD8BFDE3}"/>
    <cellStyle name="Normal 10 4 4 2 2" xfId="511" xr:uid="{5E36481E-EDBB-4A9C-A7C7-D86F13D1F8DB}"/>
    <cellStyle name="Normal 10 4 4 2 2 2" xfId="1136" xr:uid="{64BF12AC-1E5D-4C7F-954C-F9C8D381E2FD}"/>
    <cellStyle name="Normal 10 4 4 2 2 3" xfId="2682" xr:uid="{AC7243B7-C8ED-47B9-AEE1-AC8908714F52}"/>
    <cellStyle name="Normal 10 4 4 2 2 4" xfId="2683" xr:uid="{59D9B63C-63C7-460D-A064-59F52C516853}"/>
    <cellStyle name="Normal 10 4 4 2 3" xfId="1137" xr:uid="{6981F11D-403E-4DE5-A581-E96A2389FBFB}"/>
    <cellStyle name="Normal 10 4 4 2 4" xfId="2684" xr:uid="{F1C83B0B-E306-40C1-BE07-96B74AD062E8}"/>
    <cellStyle name="Normal 10 4 4 2 5" xfId="2685" xr:uid="{1B19E86C-6C5C-4B53-A0D2-4D9DDD66218C}"/>
    <cellStyle name="Normal 10 4 4 3" xfId="512" xr:uid="{4D028906-C3A8-42A8-AED2-F1AFDE77D1A3}"/>
    <cellStyle name="Normal 10 4 4 3 2" xfId="1138" xr:uid="{E3F385FD-172F-4152-8EC0-3A18D2F9E78E}"/>
    <cellStyle name="Normal 10 4 4 3 3" xfId="2686" xr:uid="{E1EDE328-17F8-46F2-B29B-57E1052431E9}"/>
    <cellStyle name="Normal 10 4 4 3 4" xfId="2687" xr:uid="{EAFAF0D0-073C-40F1-A138-E0192446404D}"/>
    <cellStyle name="Normal 10 4 4 4" xfId="1139" xr:uid="{C83309CB-06D2-48A4-BC6C-25EF71E2B413}"/>
    <cellStyle name="Normal 10 4 4 4 2" xfId="2688" xr:uid="{01766DD7-04CB-4507-B604-68A9B0D302AE}"/>
    <cellStyle name="Normal 10 4 4 4 3" xfId="2689" xr:uid="{7CA5C3CA-CC59-4771-8D8D-3CAAE3DB5EA2}"/>
    <cellStyle name="Normal 10 4 4 4 4" xfId="2690" xr:uid="{1FE2433A-ECAA-4140-9939-42BF050AE3CF}"/>
    <cellStyle name="Normal 10 4 4 5" xfId="2691" xr:uid="{675E8C28-B896-45C4-80C9-ED5F6EA1E7E6}"/>
    <cellStyle name="Normal 10 4 4 6" xfId="2692" xr:uid="{7A20F591-515D-41A8-8BBB-C420819B982D}"/>
    <cellStyle name="Normal 10 4 4 7" xfId="2693" xr:uid="{E139DDA7-304A-4EB0-BF1A-1A726A61F09E}"/>
    <cellStyle name="Normal 10 4 5" xfId="258" xr:uid="{BC2A18BB-2FCA-460D-B85D-4276A5533A5C}"/>
    <cellStyle name="Normal 10 4 5 2" xfId="513" xr:uid="{43CC7495-7688-4FBA-885A-FC36FC45F978}"/>
    <cellStyle name="Normal 10 4 5 2 2" xfId="1140" xr:uid="{E651429C-2DBB-4893-B64C-6BB93DBAE0B2}"/>
    <cellStyle name="Normal 10 4 5 2 3" xfId="2694" xr:uid="{240DD0BB-E4CB-4F2E-8A2C-D903ED062BA2}"/>
    <cellStyle name="Normal 10 4 5 2 4" xfId="2695" xr:uid="{17B9C077-3D42-4751-8DDE-BD14B32EE112}"/>
    <cellStyle name="Normal 10 4 5 3" xfId="1141" xr:uid="{380F04F6-5866-44A6-BE9A-284E0C91C430}"/>
    <cellStyle name="Normal 10 4 5 3 2" xfId="2696" xr:uid="{076610F2-CEEE-4518-9B72-3413C2BC34F9}"/>
    <cellStyle name="Normal 10 4 5 3 3" xfId="2697" xr:uid="{CF800DEC-0B8C-4FEA-9771-2DF009F9EE7A}"/>
    <cellStyle name="Normal 10 4 5 3 4" xfId="2698" xr:uid="{7E173E36-D071-471E-BDB3-45457D3C7403}"/>
    <cellStyle name="Normal 10 4 5 4" xfId="2699" xr:uid="{721DFE77-3517-4FDA-800B-153A6B1FEFA6}"/>
    <cellStyle name="Normal 10 4 5 5" xfId="2700" xr:uid="{71135726-8E2F-4726-860B-7B933229BF97}"/>
    <cellStyle name="Normal 10 4 5 6" xfId="2701" xr:uid="{94438204-0B65-4B9E-B750-D3354897D609}"/>
    <cellStyle name="Normal 10 4 6" xfId="514" xr:uid="{021AC29B-A945-429D-9D59-22F5C6F9C113}"/>
    <cellStyle name="Normal 10 4 6 2" xfId="1142" xr:uid="{4E416D36-89F2-4C06-B949-26BE54524EC4}"/>
    <cellStyle name="Normal 10 4 6 2 2" xfId="2702" xr:uid="{AEF81F3E-C193-44AC-B719-206968AADE74}"/>
    <cellStyle name="Normal 10 4 6 2 3" xfId="2703" xr:uid="{DE18A055-0971-4745-AB68-3BE6F3C95ECA}"/>
    <cellStyle name="Normal 10 4 6 2 4" xfId="2704" xr:uid="{457F1C64-AEEA-436B-B805-09B46F02EE3C}"/>
    <cellStyle name="Normal 10 4 6 3" xfId="2705" xr:uid="{7B4AB2F5-6502-478A-879B-E961B8A8EB0E}"/>
    <cellStyle name="Normal 10 4 6 4" xfId="2706" xr:uid="{FBB96960-0778-4445-AF7F-560A398D8F28}"/>
    <cellStyle name="Normal 10 4 6 5" xfId="2707" xr:uid="{F92AA3DB-6C2D-4848-A626-FFE066198FA6}"/>
    <cellStyle name="Normal 10 4 7" xfId="1143" xr:uid="{22D085BF-12AB-4154-AB26-F823889157DD}"/>
    <cellStyle name="Normal 10 4 7 2" xfId="2708" xr:uid="{582B2E3B-2216-472D-B441-21A07CCEBF45}"/>
    <cellStyle name="Normal 10 4 7 3" xfId="2709" xr:uid="{8550EFFC-72BD-4DFA-AF2F-F5E8A6D6E6A4}"/>
    <cellStyle name="Normal 10 4 7 4" xfId="2710" xr:uid="{5D00ECAF-D395-47F7-B40E-57123B19D1BD}"/>
    <cellStyle name="Normal 10 4 8" xfId="2711" xr:uid="{B8781020-E29B-479B-A9A3-B6D73E1D9766}"/>
    <cellStyle name="Normal 10 4 8 2" xfId="2712" xr:uid="{FBD8A830-2005-48E5-BCBE-9C37BBE64139}"/>
    <cellStyle name="Normal 10 4 8 3" xfId="2713" xr:uid="{E6789B97-FC6A-45DA-9EED-4EF2E25463B4}"/>
    <cellStyle name="Normal 10 4 8 4" xfId="2714" xr:uid="{946C7393-425B-4385-905E-7E0FF3545A53}"/>
    <cellStyle name="Normal 10 4 9" xfId="2715" xr:uid="{365D710F-E91A-4A98-9AD7-8C776F5F338D}"/>
    <cellStyle name="Normal 10 5" xfId="58" xr:uid="{877CFB0E-AF7F-4D94-A186-4384FF546850}"/>
    <cellStyle name="Normal 10 5 2" xfId="59" xr:uid="{E9F2F266-2D7F-4208-BA06-9E7255782938}"/>
    <cellStyle name="Normal 10 5 2 2" xfId="259" xr:uid="{2AA10685-E222-4581-B657-394420030A1A}"/>
    <cellStyle name="Normal 10 5 2 2 2" xfId="515" xr:uid="{A5D1C78A-B940-44CA-90B2-151574C4F60C}"/>
    <cellStyle name="Normal 10 5 2 2 2 2" xfId="1144" xr:uid="{CB07E970-C3F6-4EFC-A49D-856E33044463}"/>
    <cellStyle name="Normal 10 5 2 2 2 3" xfId="2716" xr:uid="{9BB8F4D1-1D63-46C1-8D3A-568B17615021}"/>
    <cellStyle name="Normal 10 5 2 2 2 4" xfId="2717" xr:uid="{1B40D384-FAAE-4BC1-9454-6CBA6A330491}"/>
    <cellStyle name="Normal 10 5 2 2 3" xfId="1145" xr:uid="{BA645938-66F3-4C38-8257-A542F4B34FAE}"/>
    <cellStyle name="Normal 10 5 2 2 3 2" xfId="2718" xr:uid="{B57F3414-61F1-4A7B-A6E2-63BA54452A15}"/>
    <cellStyle name="Normal 10 5 2 2 3 3" xfId="2719" xr:uid="{EFE1B92D-17D5-4B19-8588-6CA42E6A989C}"/>
    <cellStyle name="Normal 10 5 2 2 3 4" xfId="2720" xr:uid="{EF77D8BA-BAE3-417E-88A9-B7E325BF53FC}"/>
    <cellStyle name="Normal 10 5 2 2 4" xfId="2721" xr:uid="{BAFC79E4-DC49-40D2-81B4-4AAB95AB9A48}"/>
    <cellStyle name="Normal 10 5 2 2 5" xfId="2722" xr:uid="{21C7881E-1C80-4510-B605-729F6DC268DA}"/>
    <cellStyle name="Normal 10 5 2 2 6" xfId="2723" xr:uid="{A622B6D4-5449-43DC-A7F8-6E86ADE29E8C}"/>
    <cellStyle name="Normal 10 5 2 3" xfId="516" xr:uid="{89BF94B0-CD84-484B-9E4A-2C7FA6B5A410}"/>
    <cellStyle name="Normal 10 5 2 3 2" xfId="1146" xr:uid="{14B170DA-974E-4CA1-8F5F-87083093CE3A}"/>
    <cellStyle name="Normal 10 5 2 3 2 2" xfId="2724" xr:uid="{6C5CFEDB-ABDF-4154-A3B9-B3E6E4C589F7}"/>
    <cellStyle name="Normal 10 5 2 3 2 3" xfId="2725" xr:uid="{7018852E-F5E5-4B12-934C-19C34F3E727B}"/>
    <cellStyle name="Normal 10 5 2 3 2 4" xfId="2726" xr:uid="{30B670FC-346E-429B-A625-CD03E2ED2CBE}"/>
    <cellStyle name="Normal 10 5 2 3 3" xfId="2727" xr:uid="{3D4E4E9D-4C80-42CD-A002-A52BE255EEB3}"/>
    <cellStyle name="Normal 10 5 2 3 4" xfId="2728" xr:uid="{A14A08DB-A93E-421F-898D-AC91F5B1204C}"/>
    <cellStyle name="Normal 10 5 2 3 5" xfId="2729" xr:uid="{CF19AE15-8EFD-493A-9F08-47673C097CF5}"/>
    <cellStyle name="Normal 10 5 2 4" xfId="1147" xr:uid="{17434789-5B6D-433B-AC6D-DF2698C753AA}"/>
    <cellStyle name="Normal 10 5 2 4 2" xfId="2730" xr:uid="{E397FB7A-2F42-43D0-9E4D-76B66A565483}"/>
    <cellStyle name="Normal 10 5 2 4 3" xfId="2731" xr:uid="{170064C4-9038-410F-9084-F423BDAA3456}"/>
    <cellStyle name="Normal 10 5 2 4 4" xfId="2732" xr:uid="{E3DB46DF-AAE6-49D0-9277-0999FD2C9B79}"/>
    <cellStyle name="Normal 10 5 2 5" xfId="2733" xr:uid="{09C6D4A1-6E7B-4436-B8EE-9BFE5B7B779B}"/>
    <cellStyle name="Normal 10 5 2 5 2" xfId="2734" xr:uid="{8281D676-0F2B-4438-9E85-705D52FC5519}"/>
    <cellStyle name="Normal 10 5 2 5 3" xfId="2735" xr:uid="{C0AEC868-D1F7-4396-9DE8-3B46C2FD0730}"/>
    <cellStyle name="Normal 10 5 2 5 4" xfId="2736" xr:uid="{EBEF4E60-F081-4967-854C-479A7B119C0D}"/>
    <cellStyle name="Normal 10 5 2 6" xfId="2737" xr:uid="{42D8AD1C-7833-4AAE-80DB-55A0393AE4B2}"/>
    <cellStyle name="Normal 10 5 2 7" xfId="2738" xr:uid="{BD5BF689-7AB7-4472-BD93-B2C1CD2EF162}"/>
    <cellStyle name="Normal 10 5 2 8" xfId="2739" xr:uid="{157C60FC-E85E-41D8-B9B7-D0021CB3B39C}"/>
    <cellStyle name="Normal 10 5 3" xfId="260" xr:uid="{7863BAE7-2403-4008-9B8E-2E3C3C9AC88A}"/>
    <cellStyle name="Normal 10 5 3 2" xfId="517" xr:uid="{4999B94A-8C75-4608-A2FA-6FECB479FBBB}"/>
    <cellStyle name="Normal 10 5 3 2 2" xfId="518" xr:uid="{F679154C-6BE1-4218-8BDA-16950CABAAB2}"/>
    <cellStyle name="Normal 10 5 3 2 3" xfId="2740" xr:uid="{165BFD7C-CBAB-4E61-B63A-5679F0BE996B}"/>
    <cellStyle name="Normal 10 5 3 2 4" xfId="2741" xr:uid="{0DEE20DA-42FF-4D5D-9946-7DB3E3B0CCB1}"/>
    <cellStyle name="Normal 10 5 3 3" xfId="519" xr:uid="{68BF684C-B8B0-4C1B-9495-CDAEF67E5C09}"/>
    <cellStyle name="Normal 10 5 3 3 2" xfId="2742" xr:uid="{00C7E25E-06FA-47A2-A7EC-7695F149477F}"/>
    <cellStyle name="Normal 10 5 3 3 3" xfId="2743" xr:uid="{135E7856-F5DD-4247-88C9-B48C525925E0}"/>
    <cellStyle name="Normal 10 5 3 3 4" xfId="2744" xr:uid="{7B58404D-F7AC-42C2-9F38-534299E42319}"/>
    <cellStyle name="Normal 10 5 3 4" xfId="2745" xr:uid="{75D5237D-BA22-4B91-BD0A-DE9A70513BC7}"/>
    <cellStyle name="Normal 10 5 3 5" xfId="2746" xr:uid="{4BDA8064-6D57-4A58-A2D8-02901F7A50A0}"/>
    <cellStyle name="Normal 10 5 3 6" xfId="2747" xr:uid="{ABB3E8D8-7909-4BFE-BE68-9787E733CD60}"/>
    <cellStyle name="Normal 10 5 4" xfId="261" xr:uid="{8147D2C2-1F4B-4634-81F8-A59CD794EB8C}"/>
    <cellStyle name="Normal 10 5 4 2" xfId="520" xr:uid="{C3DD369F-672D-4D25-8D9A-36AE726D5E97}"/>
    <cellStyle name="Normal 10 5 4 2 2" xfId="2748" xr:uid="{7D5FE72C-03FC-4647-8947-3FE2D20A3524}"/>
    <cellStyle name="Normal 10 5 4 2 3" xfId="2749" xr:uid="{D2558AFE-6BB3-41FD-A4E4-2CFDB7F51AB6}"/>
    <cellStyle name="Normal 10 5 4 2 4" xfId="2750" xr:uid="{E322C604-6B6A-45D3-A77E-C2B84AD7ECA3}"/>
    <cellStyle name="Normal 10 5 4 3" xfId="2751" xr:uid="{5A72A948-6BE4-43DA-A744-810D5D4C8599}"/>
    <cellStyle name="Normal 10 5 4 4" xfId="2752" xr:uid="{C8E422AF-BAE7-44B4-821A-A340507DBCB1}"/>
    <cellStyle name="Normal 10 5 4 5" xfId="2753" xr:uid="{76655F6E-88CE-4F5A-B7AD-C52D1FE48F73}"/>
    <cellStyle name="Normal 10 5 5" xfId="521" xr:uid="{186491DC-3123-4315-8708-A6109D70B859}"/>
    <cellStyle name="Normal 10 5 5 2" xfId="2754" xr:uid="{D158BCE3-CB75-440B-8154-8E226EF1B161}"/>
    <cellStyle name="Normal 10 5 5 3" xfId="2755" xr:uid="{369E23F4-EE68-4A2D-839A-F80BB640ADD3}"/>
    <cellStyle name="Normal 10 5 5 4" xfId="2756" xr:uid="{609CB41B-93EB-4D35-9E9C-C9B3AFE510B7}"/>
    <cellStyle name="Normal 10 5 6" xfId="2757" xr:uid="{675F4DCC-0077-48DB-A4FD-9B476F68CA01}"/>
    <cellStyle name="Normal 10 5 6 2" xfId="2758" xr:uid="{986CD627-A061-4807-8415-B41210E54E9A}"/>
    <cellStyle name="Normal 10 5 6 3" xfId="2759" xr:uid="{B82C9F33-2FFC-474C-AA57-20D044A06716}"/>
    <cellStyle name="Normal 10 5 6 4" xfId="2760" xr:uid="{30C5BC85-79BE-4609-81C7-97E87EF5F108}"/>
    <cellStyle name="Normal 10 5 7" xfId="2761" xr:uid="{89A057F6-A6C5-4656-8087-923239801B91}"/>
    <cellStyle name="Normal 10 5 8" xfId="2762" xr:uid="{18495A52-6FC9-46C6-965C-6B28CBAACF22}"/>
    <cellStyle name="Normal 10 5 9" xfId="2763" xr:uid="{DEC0F112-7A8E-4968-B922-1C7865639555}"/>
    <cellStyle name="Normal 10 6" xfId="60" xr:uid="{72121503-2D3C-4371-9565-3B77857D6B79}"/>
    <cellStyle name="Normal 10 6 2" xfId="262" xr:uid="{E6F94DE6-967C-4C1E-86C3-7A00018A6027}"/>
    <cellStyle name="Normal 10 6 2 2" xfId="522" xr:uid="{BC28EC6D-749D-43FB-AE64-D65C0C0CEB57}"/>
    <cellStyle name="Normal 10 6 2 2 2" xfId="1148" xr:uid="{EB27A774-9171-412C-9217-D4422269AE78}"/>
    <cellStyle name="Normal 10 6 2 2 2 2" xfId="1149" xr:uid="{82CFF597-E7B1-4F5B-9AC4-2F890120C14B}"/>
    <cellStyle name="Normal 10 6 2 2 3" xfId="1150" xr:uid="{9BA95779-385F-409A-92DA-96382B59DEDD}"/>
    <cellStyle name="Normal 10 6 2 2 4" xfId="2764" xr:uid="{83B201AD-6F62-412E-8550-BD19BC7C9358}"/>
    <cellStyle name="Normal 10 6 2 3" xfId="1151" xr:uid="{1D98E9E1-CF70-43E9-A3F0-E3B770648DD0}"/>
    <cellStyle name="Normal 10 6 2 3 2" xfId="1152" xr:uid="{1C0A96A1-7BE6-400D-A156-B65A8443E8E6}"/>
    <cellStyle name="Normal 10 6 2 3 3" xfId="2765" xr:uid="{AF470DE2-F785-47AD-94BC-2DCEFD535191}"/>
    <cellStyle name="Normal 10 6 2 3 4" xfId="2766" xr:uid="{BA374D39-6BB9-4FF2-B2F1-EABE90E54BFC}"/>
    <cellStyle name="Normal 10 6 2 4" xfId="1153" xr:uid="{D3A36797-5AAB-42C1-9418-06338957869A}"/>
    <cellStyle name="Normal 10 6 2 5" xfId="2767" xr:uid="{ABCB0D6F-B9F2-4D13-9699-F5201BAB51B6}"/>
    <cellStyle name="Normal 10 6 2 6" xfId="2768" xr:uid="{7CA005C0-6FB7-4DA6-A847-7EF1A76929E3}"/>
    <cellStyle name="Normal 10 6 3" xfId="523" xr:uid="{A822D11C-6C57-4498-9D9A-3C96FFD5FB9E}"/>
    <cellStyle name="Normal 10 6 3 2" xfId="1154" xr:uid="{D5AE0B02-6759-489C-83EB-519BA2334981}"/>
    <cellStyle name="Normal 10 6 3 2 2" xfId="1155" xr:uid="{B4019748-D5CB-4FC1-B939-9C2FFDE16359}"/>
    <cellStyle name="Normal 10 6 3 2 3" xfId="2769" xr:uid="{7403D269-D058-4242-B62E-B415689036EE}"/>
    <cellStyle name="Normal 10 6 3 2 4" xfId="2770" xr:uid="{F986FEEF-2AAA-4C71-867C-C0C74200668D}"/>
    <cellStyle name="Normal 10 6 3 3" xfId="1156" xr:uid="{798D6F7D-DBF5-4672-8DAF-9145C89B6278}"/>
    <cellStyle name="Normal 10 6 3 4" xfId="2771" xr:uid="{F118F17D-3354-4B76-8895-31C61A0F64D3}"/>
    <cellStyle name="Normal 10 6 3 5" xfId="2772" xr:uid="{94B1A580-991C-40C1-81E2-21F2056DB633}"/>
    <cellStyle name="Normal 10 6 4" xfId="1157" xr:uid="{D82D2EEB-3EB1-4DEB-B87A-6C3F455CC5F8}"/>
    <cellStyle name="Normal 10 6 4 2" xfId="1158" xr:uid="{25984AEF-383A-42F6-A8C0-C612215B7C07}"/>
    <cellStyle name="Normal 10 6 4 3" xfId="2773" xr:uid="{02C0B6DB-4041-4057-98E9-0AEE454F2867}"/>
    <cellStyle name="Normal 10 6 4 4" xfId="2774" xr:uid="{6F90D359-7C92-4A75-A83E-1341602A4FB8}"/>
    <cellStyle name="Normal 10 6 5" xfId="1159" xr:uid="{43DE47DF-39BD-44CD-883A-0FFBA38E3EAD}"/>
    <cellStyle name="Normal 10 6 5 2" xfId="2775" xr:uid="{BEE2998A-F0C3-4DE7-BC45-8C3CE4F46400}"/>
    <cellStyle name="Normal 10 6 5 3" xfId="2776" xr:uid="{063F3590-57C6-435F-9F36-8AB0820C84AB}"/>
    <cellStyle name="Normal 10 6 5 4" xfId="2777" xr:uid="{9D917FB7-C584-4231-AA58-550B8212E76D}"/>
    <cellStyle name="Normal 10 6 6" xfId="2778" xr:uid="{CE4AB01C-A644-417C-8DB9-14062A815687}"/>
    <cellStyle name="Normal 10 6 7" xfId="2779" xr:uid="{0C9A411A-1CFD-4596-A78B-44111098F2E9}"/>
    <cellStyle name="Normal 10 6 8" xfId="2780" xr:uid="{65BD25C8-84BB-49EB-AD8D-E5BEFFB34ADF}"/>
    <cellStyle name="Normal 10 7" xfId="263" xr:uid="{9191477E-0C35-4BE2-8928-18A6B1D13DC8}"/>
    <cellStyle name="Normal 10 7 2" xfId="524" xr:uid="{5944342B-CFF3-4692-B572-908065BCE3F0}"/>
    <cellStyle name="Normal 10 7 2 2" xfId="525" xr:uid="{0A897716-8E07-4C2A-90E7-D527FFFEF848}"/>
    <cellStyle name="Normal 10 7 2 2 2" xfId="1160" xr:uid="{7FA17A78-9CAA-4E01-A362-F43BC0BCFFD8}"/>
    <cellStyle name="Normal 10 7 2 2 3" xfId="2781" xr:uid="{5FE087A9-FCA4-44C9-9547-F48C3CD05E41}"/>
    <cellStyle name="Normal 10 7 2 2 4" xfId="2782" xr:uid="{0F48275C-D522-4866-807C-C8A7CE08F37C}"/>
    <cellStyle name="Normal 10 7 2 3" xfId="1161" xr:uid="{9BA8981A-407C-406D-9D41-198D0389D88F}"/>
    <cellStyle name="Normal 10 7 2 4" xfId="2783" xr:uid="{EA2925F6-B7B3-4F2C-A418-C63A1827777D}"/>
    <cellStyle name="Normal 10 7 2 5" xfId="2784" xr:uid="{D08D7DAD-5077-4880-9586-BD154D54CD37}"/>
    <cellStyle name="Normal 10 7 3" xfId="526" xr:uid="{1EA71319-D9D2-40DF-9AA3-DE08865DEF53}"/>
    <cellStyle name="Normal 10 7 3 2" xfId="1162" xr:uid="{49C1A8C4-2181-4143-B0CF-530972DAABC7}"/>
    <cellStyle name="Normal 10 7 3 3" xfId="2785" xr:uid="{ED0B388E-31D1-430F-9594-264B536FCCFF}"/>
    <cellStyle name="Normal 10 7 3 4" xfId="2786" xr:uid="{4D42E586-9E76-4976-B3F6-C2FECCF61C25}"/>
    <cellStyle name="Normal 10 7 4" xfId="1163" xr:uid="{0E61A66E-2805-44A2-83E0-87ABA65C6DFC}"/>
    <cellStyle name="Normal 10 7 4 2" xfId="2787" xr:uid="{CC8F89AA-B105-40AC-8F4C-D1B424408917}"/>
    <cellStyle name="Normal 10 7 4 3" xfId="2788" xr:uid="{CF45F912-EA06-4C5E-B4FA-E193E4E7E468}"/>
    <cellStyle name="Normal 10 7 4 4" xfId="2789" xr:uid="{D31D8D7A-CAD5-48A5-B891-0F451DF3D15B}"/>
    <cellStyle name="Normal 10 7 5" xfId="2790" xr:uid="{06D06D2E-BD68-41F5-92AB-5B164824DD99}"/>
    <cellStyle name="Normal 10 7 6" xfId="2791" xr:uid="{5FD1DA77-E57E-4144-887A-3BD430076ACC}"/>
    <cellStyle name="Normal 10 7 7" xfId="2792" xr:uid="{AB252DC1-193B-4C73-8627-495131172D9C}"/>
    <cellStyle name="Normal 10 8" xfId="264" xr:uid="{BC91A737-A92C-4F4F-9304-49F654E3E040}"/>
    <cellStyle name="Normal 10 8 2" xfId="527" xr:uid="{D30924F5-DCA1-4BA9-ACB3-E63ECBBE8B8F}"/>
    <cellStyle name="Normal 10 8 2 2" xfId="1164" xr:uid="{26682BED-BDA8-4E34-8806-1F00A7B7C3F5}"/>
    <cellStyle name="Normal 10 8 2 3" xfId="2793" xr:uid="{131414AB-A200-4B67-808F-DABC6E66B3F3}"/>
    <cellStyle name="Normal 10 8 2 4" xfId="2794" xr:uid="{7E948110-C387-42D7-B8AE-FAED2508FEAF}"/>
    <cellStyle name="Normal 10 8 3" xfId="1165" xr:uid="{8E94F072-7039-4F05-AA93-8AF2BC5A0146}"/>
    <cellStyle name="Normal 10 8 3 2" xfId="2795" xr:uid="{2193F83B-B70F-4467-A4BC-856BA6331E02}"/>
    <cellStyle name="Normal 10 8 3 3" xfId="2796" xr:uid="{16BC6565-D0A9-4BDA-9DB6-057A3081DDD1}"/>
    <cellStyle name="Normal 10 8 3 4" xfId="2797" xr:uid="{87928B3D-CB90-4E84-8F8D-F815D4DD1F7E}"/>
    <cellStyle name="Normal 10 8 4" xfId="2798" xr:uid="{0F973AB2-7C4B-4D8F-925A-AD4AC2369405}"/>
    <cellStyle name="Normal 10 8 5" xfId="2799" xr:uid="{74655D62-F1EA-48B7-B192-4B76FDE9E3BD}"/>
    <cellStyle name="Normal 10 8 6" xfId="2800" xr:uid="{0500CBDB-7464-416F-B707-30448AFDA4A1}"/>
    <cellStyle name="Normal 10 9" xfId="265" xr:uid="{E6F85DDE-18DF-4271-927C-B5DD93AA2F4C}"/>
    <cellStyle name="Normal 10 9 2" xfId="1166" xr:uid="{B166579A-3AD7-4626-8591-D5EDCAFECDD3}"/>
    <cellStyle name="Normal 10 9 2 2" xfId="2801" xr:uid="{B0406ED2-C6CE-4F41-A41F-C175CD110F1D}"/>
    <cellStyle name="Normal 10 9 2 2 2" xfId="4330" xr:uid="{6374B475-31B6-47E4-AEFA-DD4C9B8F04A5}"/>
    <cellStyle name="Normal 10 9 2 2 3" xfId="4679" xr:uid="{75E351CB-2889-45FB-AE6A-DC8C242494B2}"/>
    <cellStyle name="Normal 10 9 2 3" xfId="2802" xr:uid="{2618E734-6B56-4E9B-A23E-5CFFF042B821}"/>
    <cellStyle name="Normal 10 9 2 4" xfId="2803" xr:uid="{D7844F48-1C44-4E90-A5C0-B5C30060F3A3}"/>
    <cellStyle name="Normal 10 9 3" xfId="2804" xr:uid="{1C1191DD-852E-4519-AF41-3B022AB14B84}"/>
    <cellStyle name="Normal 10 9 3 2" xfId="5339" xr:uid="{31EF53E1-185A-4047-9E50-BDD7257A15D3}"/>
    <cellStyle name="Normal 10 9 4" xfId="2805" xr:uid="{461E37AB-4026-4C2D-8FBD-FA3736C21DA7}"/>
    <cellStyle name="Normal 10 9 4 2" xfId="4562" xr:uid="{BEFC3592-D190-4D98-81BF-062CABA91DD3}"/>
    <cellStyle name="Normal 10 9 4 3" xfId="4680" xr:uid="{235296C5-CEED-4413-8D14-1E1320D2E0F9}"/>
    <cellStyle name="Normal 10 9 4 4" xfId="4600" xr:uid="{2E126662-24C8-48FA-B709-DCBF16D56517}"/>
    <cellStyle name="Normal 10 9 5" xfId="2806" xr:uid="{14672225-1C74-43B4-88C9-F9B47FA2AC3B}"/>
    <cellStyle name="Normal 11" xfId="61" xr:uid="{49B9D989-DED1-4D78-AA2F-10F76BA14C1C}"/>
    <cellStyle name="Normal 11 2" xfId="266" xr:uid="{F8D278DE-26E4-4974-8B9A-807EBD7B954B}"/>
    <cellStyle name="Normal 11 2 2" xfId="4647" xr:uid="{5481EC0D-E78C-42A2-8E84-5D8AEBCCC4CF}"/>
    <cellStyle name="Normal 11 3" xfId="4335" xr:uid="{4CC839BC-AB5A-4206-9EE0-C742712F638A}"/>
    <cellStyle name="Normal 11 3 2" xfId="4541" xr:uid="{F56EC13D-C006-4C68-8B79-E300D3EEEE37}"/>
    <cellStyle name="Normal 11 3 3" xfId="4724" xr:uid="{D82B2000-F72F-4C26-81D4-DCC8E9C548BA}"/>
    <cellStyle name="Normal 11 3 4" xfId="4701" xr:uid="{E7CEA0D5-2C6F-4812-BC76-26A1F4088BBF}"/>
    <cellStyle name="Normal 12" xfId="62" xr:uid="{9FDDF247-2B5F-4DFC-9D96-0DEB830F4C31}"/>
    <cellStyle name="Normal 12 2" xfId="267" xr:uid="{D91B7408-03BA-4706-AF18-EE8DE6AD721D}"/>
    <cellStyle name="Normal 12 2 2" xfId="4648" xr:uid="{ACAF7A3C-47B2-433E-96B1-CAD1F9D5CA8A}"/>
    <cellStyle name="Normal 12 3" xfId="4542" xr:uid="{B11AED56-6915-4EBB-A749-CA02570888D5}"/>
    <cellStyle name="Normal 13" xfId="63" xr:uid="{4DE44071-BEF3-40C6-AC5E-21A3FFC46C02}"/>
    <cellStyle name="Normal 13 2" xfId="64" xr:uid="{A3E0FDB2-6F15-433F-8BF6-7D2749EF36C4}"/>
    <cellStyle name="Normal 13 2 2" xfId="268" xr:uid="{7AB5D729-FB37-4E97-970F-F2B990D0473F}"/>
    <cellStyle name="Normal 13 2 2 2" xfId="4649" xr:uid="{F6DDB3DC-7D29-4E69-B33E-917DB9F1E3CF}"/>
    <cellStyle name="Normal 13 2 3" xfId="4337" xr:uid="{D89EE309-BA39-4666-90ED-438E53A3FA8D}"/>
    <cellStyle name="Normal 13 2 3 2" xfId="4543" xr:uid="{37D6B3B7-4B56-4C66-A250-32B35082EDF0}"/>
    <cellStyle name="Normal 13 2 3 3" xfId="4725" xr:uid="{BFFB16F9-2CDD-4FEA-8012-26720FF70263}"/>
    <cellStyle name="Normal 13 2 3 4" xfId="4702" xr:uid="{EA99F253-AC63-43AA-B1F1-59C66C220C4F}"/>
    <cellStyle name="Normal 13 3" xfId="269" xr:uid="{5EDC5EC3-45AC-4470-805C-C41AE04AEC77}"/>
    <cellStyle name="Normal 13 3 2" xfId="4421" xr:uid="{54C4AEC6-6EC8-40E4-B42A-100D5D09CF06}"/>
    <cellStyle name="Normal 13 3 3" xfId="4338" xr:uid="{7C747F6D-232E-4F3C-AA69-E89D9CC37BC9}"/>
    <cellStyle name="Normal 13 3 4" xfId="4566" xr:uid="{D90BC701-A687-484B-814A-5D384556FA56}"/>
    <cellStyle name="Normal 13 3 5" xfId="4726" xr:uid="{21B8D9D5-07EA-4359-B352-1E421F536ADE}"/>
    <cellStyle name="Normal 13 4" xfId="4339" xr:uid="{7BC08EEA-B0F9-4774-B504-D247A165C787}"/>
    <cellStyle name="Normal 13 5" xfId="4336" xr:uid="{0D1AB296-38F4-4DAC-8BFF-D9883087CDAB}"/>
    <cellStyle name="Normal 14" xfId="65" xr:uid="{15687203-127C-499A-968F-00D351322082}"/>
    <cellStyle name="Normal 14 18" xfId="4341" xr:uid="{6B423BE9-484B-44FB-9A63-9A0A9E7CBF1A}"/>
    <cellStyle name="Normal 14 2" xfId="270" xr:uid="{1EC29B84-C361-4508-B772-BFECAF9073EB}"/>
    <cellStyle name="Normal 14 2 2" xfId="430" xr:uid="{194768B7-FE95-4109-8B65-E142C76FFE04}"/>
    <cellStyle name="Normal 14 2 2 2" xfId="431" xr:uid="{A9A5C6B6-BB15-4C15-83D1-2EC91D310E79}"/>
    <cellStyle name="Normal 14 2 3" xfId="432" xr:uid="{B65B3CDE-67A2-4899-BEF8-B9A1355F5821}"/>
    <cellStyle name="Normal 14 3" xfId="433" xr:uid="{CB436E08-3883-4391-89F2-3732DC375782}"/>
    <cellStyle name="Normal 14 3 2" xfId="4650" xr:uid="{0250E85A-236F-49C0-AFAB-6147203672B8}"/>
    <cellStyle name="Normal 14 4" xfId="4340" xr:uid="{08F90A77-E0CC-4AC3-9A43-D6005C5786A0}"/>
    <cellStyle name="Normal 14 4 2" xfId="4544" xr:uid="{6E2C8F35-034F-40A4-8A90-40FCDB6E1B3F}"/>
    <cellStyle name="Normal 14 4 3" xfId="4727" xr:uid="{64C66CC3-0F62-416C-8D46-EE73B4FECA4B}"/>
    <cellStyle name="Normal 14 4 4" xfId="4703" xr:uid="{65B62031-622C-4F7E-A50E-6AF5A52D0DCC}"/>
    <cellStyle name="Normal 15" xfId="66" xr:uid="{889884B3-42D1-47C5-8195-125929228F11}"/>
    <cellStyle name="Normal 15 2" xfId="67" xr:uid="{38778275-03A0-409C-B643-44C550558EBD}"/>
    <cellStyle name="Normal 15 2 2" xfId="271" xr:uid="{C50A6BFF-719A-4F9E-A761-0F0A99298A0B}"/>
    <cellStyle name="Normal 15 2 2 2" xfId="4453" xr:uid="{494DC58A-B70D-48E6-BCC4-68E9C2B80E3A}"/>
    <cellStyle name="Normal 15 2 3" xfId="4546" xr:uid="{DEBE14EC-0EBD-48C5-97A0-B2A984B89DEC}"/>
    <cellStyle name="Normal 15 3" xfId="272" xr:uid="{C288930F-B313-4A41-A4F5-99F7AC0B7F53}"/>
    <cellStyle name="Normal 15 3 2" xfId="4422" xr:uid="{5505D0C9-9A37-4418-948F-784CDF17BBB5}"/>
    <cellStyle name="Normal 15 3 3" xfId="4343" xr:uid="{E3A7D1CA-96C1-49EE-BBDA-7591687038FD}"/>
    <cellStyle name="Normal 15 3 4" xfId="4567" xr:uid="{69FD6AFE-B849-4FF8-8BF7-50E94476B8C5}"/>
    <cellStyle name="Normal 15 3 5" xfId="4729" xr:uid="{52A526AC-95CE-45B7-99A8-AC0C8FE9CFDA}"/>
    <cellStyle name="Normal 15 4" xfId="4342" xr:uid="{C99ABD1B-3074-4A26-AFB3-6E65C77F1220}"/>
    <cellStyle name="Normal 15 4 2" xfId="4545" xr:uid="{62B3C043-2166-4826-936A-B719935E5AD5}"/>
    <cellStyle name="Normal 15 4 3" xfId="4728" xr:uid="{A1AB7EE8-8223-4B04-B858-E862F8F4677F}"/>
    <cellStyle name="Normal 15 4 4" xfId="4704" xr:uid="{B9C2AB84-BDC1-49DE-935F-4A250BB5A6A0}"/>
    <cellStyle name="Normal 16" xfId="68" xr:uid="{71433F68-B950-4EDF-AA73-44BDD5949A89}"/>
    <cellStyle name="Normal 16 2" xfId="273" xr:uid="{8D84A0B2-FB2B-4A44-954D-DCE9E55AAA5B}"/>
    <cellStyle name="Normal 16 2 2" xfId="4423" xr:uid="{486C7373-2042-4E0D-80E9-380410E594DD}"/>
    <cellStyle name="Normal 16 2 3" xfId="4344" xr:uid="{AE7B0CFA-447F-46C1-9674-0D673FD45A17}"/>
    <cellStyle name="Normal 16 2 4" xfId="4568" xr:uid="{7396563C-2047-49C9-A570-B2768D5E40E7}"/>
    <cellStyle name="Normal 16 2 5" xfId="4730" xr:uid="{3F5BA98C-6489-4626-B10D-294A61B7D289}"/>
    <cellStyle name="Normal 16 3" xfId="274" xr:uid="{A39DD86E-CC6A-4605-A507-FB09802754EE}"/>
    <cellStyle name="Normal 17" xfId="69" xr:uid="{C4935021-9CB4-4A53-B483-EB9B19F82229}"/>
    <cellStyle name="Normal 17 2" xfId="275" xr:uid="{56FCE080-1555-40F9-B5B1-260ACC1B55C1}"/>
    <cellStyle name="Normal 17 2 2" xfId="4424" xr:uid="{F244CD74-FA52-4569-AAC4-12A94F388E76}"/>
    <cellStyle name="Normal 17 2 3" xfId="4346" xr:uid="{F235AEE8-8F77-47D7-8D71-D23C66531D43}"/>
    <cellStyle name="Normal 17 2 4" xfId="4569" xr:uid="{7CDFDAB6-FAE0-4BD7-A954-3A5E9AE19003}"/>
    <cellStyle name="Normal 17 2 5" xfId="4731" xr:uid="{108F1C74-A5C3-4C02-808B-B1AFAD2AE8AD}"/>
    <cellStyle name="Normal 17 3" xfId="4347" xr:uid="{606DBB2B-3A17-4393-BAF7-61B0C5B1786B}"/>
    <cellStyle name="Normal 17 4" xfId="4345" xr:uid="{AF4CEDC2-9D52-495A-BE38-2F3DF748FC99}"/>
    <cellStyle name="Normal 18" xfId="70" xr:uid="{114AD5C8-0404-4A59-9003-4AA0252DE9E0}"/>
    <cellStyle name="Normal 18 2" xfId="276" xr:uid="{B6FDC20E-66B6-4539-AABB-0EC35C79934E}"/>
    <cellStyle name="Normal 18 2 2" xfId="4454" xr:uid="{C9E9E0BD-96B5-4EC8-AC31-B362CAD2A3F1}"/>
    <cellStyle name="Normal 18 3" xfId="4348" xr:uid="{B5549A20-A633-4C4C-887B-B522A7BC343F}"/>
    <cellStyle name="Normal 18 3 2" xfId="4547" xr:uid="{68332E42-0E72-44BF-BA76-59FE980D14CB}"/>
    <cellStyle name="Normal 18 3 3" xfId="4732" xr:uid="{D3B0EC4D-4085-42A0-987E-53B2995817A0}"/>
    <cellStyle name="Normal 18 3 4" xfId="4705" xr:uid="{4248C376-6324-4864-9973-1743EED1E488}"/>
    <cellStyle name="Normal 19" xfId="71" xr:uid="{5DA10558-9851-4BCD-B1CD-B298B096567E}"/>
    <cellStyle name="Normal 19 2" xfId="72" xr:uid="{33A7201E-E7F0-431D-8663-AE3EE89D6FE4}"/>
    <cellStyle name="Normal 19 2 2" xfId="277" xr:uid="{FFADB442-30B8-4A20-9788-3C4B8FEAF6D8}"/>
    <cellStyle name="Normal 19 2 2 2" xfId="4651" xr:uid="{2F378EC8-0753-4508-BC2B-289E8ACAD0C9}"/>
    <cellStyle name="Normal 19 2 3" xfId="4549" xr:uid="{91290301-5B91-4DF3-A64E-70DA16609FD5}"/>
    <cellStyle name="Normal 19 3" xfId="278" xr:uid="{F0E4E764-5866-47D2-B55E-18D6A9162B90}"/>
    <cellStyle name="Normal 19 3 2" xfId="4652" xr:uid="{810A5682-0653-4D94-A3D8-6DE42BC2994E}"/>
    <cellStyle name="Normal 19 4" xfId="4548" xr:uid="{69A630D9-DC82-43A7-BCE5-3777785106A8}"/>
    <cellStyle name="Normal 2" xfId="3" xr:uid="{0035700C-F3A5-4A6F-B63A-5CE25669DEE2}"/>
    <cellStyle name="Normal 2 2" xfId="73" xr:uid="{0A5C9139-512D-4E2B-965C-28EA6304126D}"/>
    <cellStyle name="Normal 2 2 2" xfId="74" xr:uid="{6D8317A2-3A75-45F4-9879-5CB0D630C7F0}"/>
    <cellStyle name="Normal 2 2 2 2" xfId="279" xr:uid="{6D4CB3AA-D861-494C-BE86-38CBC8069A75}"/>
    <cellStyle name="Normal 2 2 2 2 2" xfId="4655" xr:uid="{4835F75E-0EAB-4CC5-A302-18D90310FAD3}"/>
    <cellStyle name="Normal 2 2 2 3" xfId="4551" xr:uid="{ECCA3C18-96A6-4CA3-B648-36BE6A894D87}"/>
    <cellStyle name="Normal 2 2 3" xfId="280" xr:uid="{62EB64D3-5E26-454B-B85D-E8C8F6DFCA90}"/>
    <cellStyle name="Normal 2 2 3 2" xfId="4455" xr:uid="{5BC595D5-38FD-435C-AF00-33E83DCDA34D}"/>
    <cellStyle name="Normal 2 2 3 2 2" xfId="4585" xr:uid="{7385C314-9490-43BE-96FF-3373D07DBD6B}"/>
    <cellStyle name="Normal 2 2 3 2 2 2" xfId="4656" xr:uid="{7D285B4F-1A33-426D-A9D7-CEB87D5A02E4}"/>
    <cellStyle name="Normal 2 2 3 2 2 3" xfId="5354" xr:uid="{D4E4823C-3181-4F6E-80C0-2887967E536E}"/>
    <cellStyle name="Normal 2 2 3 2 2 4" xfId="5368" xr:uid="{188C8B23-69EB-4D47-BEAF-E760469A09BF}"/>
    <cellStyle name="Normal 2 2 3 2 3" xfId="4750" xr:uid="{B3D02D0D-B7D4-45DA-BEF4-3EB33D23A9F9}"/>
    <cellStyle name="Normal 2 2 3 2 4" xfId="5305" xr:uid="{0031F560-2AB7-4EB0-BAC9-DC2831047007}"/>
    <cellStyle name="Normal 2 2 3 3" xfId="4435" xr:uid="{01B73BA3-F0C6-4AC4-B808-7A5B47B3FF5E}"/>
    <cellStyle name="Normal 2 2 3 4" xfId="4706" xr:uid="{6E5E286C-ED0A-4FD6-AE7E-67FC969F9763}"/>
    <cellStyle name="Normal 2 2 3 5" xfId="4695" xr:uid="{375AD959-F757-404B-8C9C-840973C12D86}"/>
    <cellStyle name="Normal 2 2 4" xfId="4349" xr:uid="{EAAE2552-22D1-44BF-8556-226AEECEBFA2}"/>
    <cellStyle name="Normal 2 2 4 2" xfId="4550" xr:uid="{83312B9B-50A5-4797-B983-1CE8134C44E2}"/>
    <cellStyle name="Normal 2 2 4 3" xfId="4733" xr:uid="{BBB6B02E-33BA-4B99-8F1B-E1A285B995D0}"/>
    <cellStyle name="Normal 2 2 4 4" xfId="4707" xr:uid="{62D04911-7046-417F-B5BE-A15D33B9C73F}"/>
    <cellStyle name="Normal 2 2 5" xfId="4654" xr:uid="{5CD2FCD2-E9A9-455C-A859-88B201BB8A3E}"/>
    <cellStyle name="Normal 2 2 6" xfId="4753" xr:uid="{044307A3-B72B-4DD6-85D6-419C1FAA2694}"/>
    <cellStyle name="Normal 2 3" xfId="75" xr:uid="{9FCC41B8-7229-4859-8CF9-C1B80992B721}"/>
    <cellStyle name="Normal 2 3 2" xfId="76" xr:uid="{D1115A31-351C-4FC9-B9E4-D57794A1F0C5}"/>
    <cellStyle name="Normal 2 3 2 2" xfId="281" xr:uid="{3A0A3EC7-9279-4C0C-BD32-350355E1E514}"/>
    <cellStyle name="Normal 2 3 2 2 2" xfId="4657" xr:uid="{B68D3FFD-2785-4BF1-944D-24A4DFB77824}"/>
    <cellStyle name="Normal 2 3 2 3" xfId="4351" xr:uid="{7084142D-0817-4CEC-AC18-2ACB1C3518AB}"/>
    <cellStyle name="Normal 2 3 2 3 2" xfId="4553" xr:uid="{2521B2BB-74E4-45EC-9D60-F33DC81782AE}"/>
    <cellStyle name="Normal 2 3 2 3 3" xfId="4735" xr:uid="{F9B2733D-A5A8-4825-A2B7-0792CC736498}"/>
    <cellStyle name="Normal 2 3 2 3 4" xfId="4708" xr:uid="{3EED8BF2-CA16-4F57-9F97-98B551A461CE}"/>
    <cellStyle name="Normal 2 3 3" xfId="77" xr:uid="{4094BE2C-6AB9-4ABE-8A2F-2ACF7045E2C6}"/>
    <cellStyle name="Normal 2 3 4" xfId="78" xr:uid="{D6492C71-0FBE-4314-9A17-8E3B8C6D2D53}"/>
    <cellStyle name="Normal 2 3 5" xfId="185" xr:uid="{CAA8B49C-6EEC-4B8C-8FA8-F138DCF962D2}"/>
    <cellStyle name="Normal 2 3 5 2" xfId="4658" xr:uid="{E1C56894-C49D-4675-BDAD-A5F85AFB7FBD}"/>
    <cellStyle name="Normal 2 3 6" xfId="4350" xr:uid="{ECF35DD8-E965-4DAC-84FA-C8AD41AF52E2}"/>
    <cellStyle name="Normal 2 3 6 2" xfId="4552" xr:uid="{8E511825-2D8C-4230-A8F0-083BBBAC997F}"/>
    <cellStyle name="Normal 2 3 6 3" xfId="4734" xr:uid="{8287639B-6AD3-4856-86C0-07EB03314453}"/>
    <cellStyle name="Normal 2 3 6 4" xfId="4709" xr:uid="{31025B55-878D-4A1C-9352-3BAD66C6B236}"/>
    <cellStyle name="Normal 2 3 7" xfId="5318" xr:uid="{5D462279-73A8-47B1-9C0F-C064DF1F28E2}"/>
    <cellStyle name="Normal 2 4" xfId="79" xr:uid="{A0B2EB40-AD25-44F5-997C-F656DAD189CE}"/>
    <cellStyle name="Normal 2 4 2" xfId="80" xr:uid="{EA5094A1-D320-4472-A591-6D964B5D5C93}"/>
    <cellStyle name="Normal 2 4 3" xfId="282" xr:uid="{177E02A9-65E1-48E9-BA27-F8F3CD025B8F}"/>
    <cellStyle name="Normal 2 4 3 2" xfId="4659" xr:uid="{C16A5B47-5F1F-4EDE-A56F-BD9001071007}"/>
    <cellStyle name="Normal 2 4 3 3" xfId="4673" xr:uid="{9B828201-313D-47C2-845C-1D97D8050E0D}"/>
    <cellStyle name="Normal 2 4 4" xfId="4554" xr:uid="{02EDD2FB-016E-47EF-9FB2-2EDEBC616F17}"/>
    <cellStyle name="Normal 2 4 5" xfId="4754" xr:uid="{DA48AA6F-0855-4F97-AA35-81E3F0E36DB3}"/>
    <cellStyle name="Normal 2 4 6" xfId="4752" xr:uid="{BF172BE9-3DF2-461D-9172-6FD29FF3AAC4}"/>
    <cellStyle name="Normal 2 5" xfId="184" xr:uid="{038B6492-263E-4431-92B3-3D346D40EE55}"/>
    <cellStyle name="Normal 2 5 2" xfId="284" xr:uid="{9126CEF0-0E74-45FA-94D9-3E16164B45AC}"/>
    <cellStyle name="Normal 2 5 2 2" xfId="2505" xr:uid="{9FFDE0E8-F8D1-4406-A6D1-D2974F0EA89A}"/>
    <cellStyle name="Normal 2 5 3" xfId="283" xr:uid="{4C3A217B-1DD7-4CF4-BF3E-CD3137B18DC4}"/>
    <cellStyle name="Normal 2 5 3 2" xfId="4586" xr:uid="{0BDACD04-CB1D-41B0-861D-3449BC8C2861}"/>
    <cellStyle name="Normal 2 5 3 3" xfId="4746" xr:uid="{DECC2F19-C66B-41FA-A7F2-CB2B5E2FE96E}"/>
    <cellStyle name="Normal 2 5 3 4" xfId="5302" xr:uid="{6AD51314-4E65-4C5A-8116-A59D08500E20}"/>
    <cellStyle name="Normal 2 5 3 4 2" xfId="5348" xr:uid="{48AD80A0-FCC9-4A1E-B2D5-3CFF9CABAFDC}"/>
    <cellStyle name="Normal 2 5 4" xfId="4660" xr:uid="{87916F86-0D4B-47C5-813B-E0D85F44DFF5}"/>
    <cellStyle name="Normal 2 5 5" xfId="4615" xr:uid="{36CF76DD-7D75-46E9-A836-10C88E9BC8C9}"/>
    <cellStyle name="Normal 2 5 6" xfId="4614" xr:uid="{48DC231D-28DB-4E17-849C-26F00B85CA73}"/>
    <cellStyle name="Normal 2 5 7" xfId="4749" xr:uid="{0C6ABD75-BD07-47C6-BE94-21D389A6C079}"/>
    <cellStyle name="Normal 2 5 8" xfId="4719" xr:uid="{57383BA9-ECF5-4663-BA27-50B7D9B47F8E}"/>
    <cellStyle name="Normal 2 6" xfId="285" xr:uid="{95B40897-FD9D-4DB7-A484-89CAC43B428C}"/>
    <cellStyle name="Normal 2 6 2" xfId="286" xr:uid="{0CAFE42E-DD22-46EE-81A3-12BC8E8C4AAE}"/>
    <cellStyle name="Normal 2 6 3" xfId="452" xr:uid="{67959FE8-D69B-490F-ACCE-B68E902078CB}"/>
    <cellStyle name="Normal 2 6 3 2" xfId="5335" xr:uid="{AD8620C0-D941-4520-9F96-225B73A20045}"/>
    <cellStyle name="Normal 2 6 4" xfId="4661" xr:uid="{7BC2A808-8E9C-49DA-9E61-608E29D6859C}"/>
    <cellStyle name="Normal 2 6 5" xfId="4612" xr:uid="{156E6E8A-A1D4-44F9-A65E-CF2DD1088600}"/>
    <cellStyle name="Normal 2 6 5 2" xfId="4710" xr:uid="{2AB03570-D56C-484F-BE66-46731F945252}"/>
    <cellStyle name="Normal 2 6 6" xfId="4598" xr:uid="{80FB5507-4074-496C-A653-B95E56D8F89B}"/>
    <cellStyle name="Normal 2 6 7" xfId="5322" xr:uid="{8E4EFE48-F3D2-4FC5-8676-57644AE47B97}"/>
    <cellStyle name="Normal 2 6 8" xfId="5331" xr:uid="{268EB4E7-CAC1-49A7-B115-B66EA6B985D3}"/>
    <cellStyle name="Normal 2 7" xfId="287" xr:uid="{268F7E57-CEE4-400E-A854-002E6FC57030}"/>
    <cellStyle name="Normal 2 7 2" xfId="4456" xr:uid="{B10FB109-5C92-4730-9830-F96F3D666648}"/>
    <cellStyle name="Normal 2 7 3" xfId="4662" xr:uid="{96578510-7977-4E35-92B8-ECFB15B8C6D4}"/>
    <cellStyle name="Normal 2 7 4" xfId="5303" xr:uid="{F38CCAD8-0BA6-4C02-B113-C3FA80D07FEC}"/>
    <cellStyle name="Normal 2 8" xfId="4508" xr:uid="{8B86A572-842C-4E9A-B027-DE298A891603}"/>
    <cellStyle name="Normal 2 9" xfId="4653" xr:uid="{506610D5-3B0B-4F19-B28D-0EA14D43CD37}"/>
    <cellStyle name="Normal 20" xfId="434" xr:uid="{C013DD15-24C5-4297-A313-67BCB3772ADF}"/>
    <cellStyle name="Normal 20 2" xfId="435" xr:uid="{B5EF60FE-EE6C-44E1-8ABD-2BC4DE2CDA75}"/>
    <cellStyle name="Normal 20 2 2" xfId="436" xr:uid="{09325521-6F13-4345-A086-60040933AC1E}"/>
    <cellStyle name="Normal 20 2 2 2" xfId="4425" xr:uid="{D2248822-8DA2-4A90-BB18-50CECF6641B0}"/>
    <cellStyle name="Normal 20 2 2 3" xfId="4417" xr:uid="{E245EDF4-2776-47B6-8804-EDB0D635641C}"/>
    <cellStyle name="Normal 20 2 2 4" xfId="4582" xr:uid="{D442DC57-AD41-4F0E-90E3-29ED6985B1CA}"/>
    <cellStyle name="Normal 20 2 2 5" xfId="4744" xr:uid="{E0517933-B20E-4F53-AE31-BB16F98B275B}"/>
    <cellStyle name="Normal 20 2 3" xfId="4420" xr:uid="{E8D89021-E95F-44D4-931F-E2BC1CAE1619}"/>
    <cellStyle name="Normal 20 2 4" xfId="4416" xr:uid="{486ED7E3-64F2-4D51-A673-13F0A9264910}"/>
    <cellStyle name="Normal 20 2 5" xfId="4581" xr:uid="{F3B38C03-E715-4EBF-8D10-7F3F0F9B6550}"/>
    <cellStyle name="Normal 20 2 6" xfId="4743" xr:uid="{E3F48C4C-FE6C-413F-AD81-676484E26F8D}"/>
    <cellStyle name="Normal 20 3" xfId="1167" xr:uid="{5282F705-B1A8-4B37-B76B-A6D6C18BB696}"/>
    <cellStyle name="Normal 20 3 2" xfId="4457" xr:uid="{FA65525C-46F6-45BD-A9D2-D3930473759D}"/>
    <cellStyle name="Normal 20 4" xfId="4352" xr:uid="{689A502C-1C42-47AF-9293-8A2E1C7A56FC}"/>
    <cellStyle name="Normal 20 4 2" xfId="4555" xr:uid="{E4B7FAE0-D5F5-4DC5-B90C-378E5710B895}"/>
    <cellStyle name="Normal 20 4 3" xfId="4736" xr:uid="{4E0F3CB1-0DB6-4C54-8DD4-57A40AC12899}"/>
    <cellStyle name="Normal 20 4 4" xfId="4711" xr:uid="{2C5E3B2C-397A-4D39-BB33-562D3C521CD3}"/>
    <cellStyle name="Normal 20 5" xfId="4433" xr:uid="{673C0B60-4529-4E9C-BF6B-1CFE79B570E6}"/>
    <cellStyle name="Normal 20 5 2" xfId="5328" xr:uid="{02A22B94-87A8-450D-A1F7-926F4521A952}"/>
    <cellStyle name="Normal 20 6" xfId="4587" xr:uid="{B8D64F77-16E5-408D-A359-DAC899F5C266}"/>
    <cellStyle name="Normal 20 7" xfId="4696" xr:uid="{3FAF1BF1-DF49-490C-BC5C-62DC924E000A}"/>
    <cellStyle name="Normal 20 8" xfId="4717" xr:uid="{B6E44564-5391-4B20-968E-C9D9B5921A4A}"/>
    <cellStyle name="Normal 20 9" xfId="4716" xr:uid="{63CF9100-D367-440A-BE3F-6F7E7F0D6F92}"/>
    <cellStyle name="Normal 21" xfId="437" xr:uid="{92FE7544-E206-49D4-9DD5-B9811DC4249F}"/>
    <cellStyle name="Normal 21 2" xfId="438" xr:uid="{F6E4A32E-00FF-4FB2-8655-BDD4ED3E797B}"/>
    <cellStyle name="Normal 21 2 2" xfId="439" xr:uid="{434CCA24-7344-4A13-A825-48EF8D8DCC90}"/>
    <cellStyle name="Normal 21 3" xfId="4353" xr:uid="{7F09F21F-A971-45DF-B9AB-16C1C34F9F62}"/>
    <cellStyle name="Normal 21 3 2" xfId="4459" xr:uid="{E988C9A9-BE3C-4807-8E0A-56484CEA04C8}"/>
    <cellStyle name="Normal 21 3 2 2" xfId="5359" xr:uid="{2E66AE40-6F75-4817-B887-0B66CDE2C3E6}"/>
    <cellStyle name="Normal 21 3 3" xfId="4458" xr:uid="{BEB03452-4633-4FC8-AAC8-21F71A2833C2}"/>
    <cellStyle name="Normal 21 4" xfId="4570" xr:uid="{CE5FB87C-E3A8-4A51-8B55-9348F1789559}"/>
    <cellStyle name="Normal 21 4 2" xfId="5360" xr:uid="{2895B99F-07E7-4A8F-B224-DA85BB5A27B9}"/>
    <cellStyle name="Normal 21 5" xfId="4737" xr:uid="{C5966B40-22F7-4863-AF5E-DA2E2DDBB378}"/>
    <cellStyle name="Normal 22" xfId="440" xr:uid="{39F1D420-953D-490C-94DF-5E327F3C2B73}"/>
    <cellStyle name="Normal 22 2" xfId="441" xr:uid="{3F16A198-0160-49A5-9A81-9E289E6E4882}"/>
    <cellStyle name="Normal 22 3" xfId="4310" xr:uid="{E7491A8F-222D-45C5-9622-2BE5674A65C4}"/>
    <cellStyle name="Normal 22 3 2" xfId="4354" xr:uid="{3320519D-8769-4458-B301-D7FB0413D403}"/>
    <cellStyle name="Normal 22 3 2 2" xfId="4461" xr:uid="{3C5E1AF6-D73E-4886-819D-209EF315B29F}"/>
    <cellStyle name="Normal 22 3 3" xfId="4460" xr:uid="{04CA5E08-425C-4F33-81B3-18628EBE3AAF}"/>
    <cellStyle name="Normal 22 3 4" xfId="4691" xr:uid="{D853688C-3834-4644-963B-F03181F762E4}"/>
    <cellStyle name="Normal 22 4" xfId="4313" xr:uid="{120E28FE-9F38-4FC0-9D27-FC710DF64AAC}"/>
    <cellStyle name="Normal 22 4 10" xfId="5357" xr:uid="{26853C6B-E595-449F-8718-7C93D0277EC1}"/>
    <cellStyle name="Normal 22 4 2" xfId="4431" xr:uid="{F9384A03-FC17-4F15-865A-21C9CFEB5235}"/>
    <cellStyle name="Normal 22 4 3" xfId="4571" xr:uid="{E7E70CBE-BF38-4E1E-A32B-E6FB789DE42E}"/>
    <cellStyle name="Normal 22 4 3 2" xfId="4590" xr:uid="{CECEC359-3408-4E79-B098-6849142BF1DB}"/>
    <cellStyle name="Normal 22 4 3 3" xfId="4748" xr:uid="{7CB5F707-C627-4C1F-B9DF-7894F2D43170}"/>
    <cellStyle name="Normal 22 4 3 4" xfId="5338" xr:uid="{17A41D35-F6A2-40EA-9FC2-59110879DEFF}"/>
    <cellStyle name="Normal 22 4 3 5" xfId="5334" xr:uid="{F2C5C46D-FB2A-4A2D-B984-5EE66ECFD861}"/>
    <cellStyle name="Normal 22 4 4" xfId="4692" xr:uid="{3D817E9C-B1F6-47A6-A5E0-CB8B2E18251B}"/>
    <cellStyle name="Normal 22 4 5" xfId="4604" xr:uid="{471AAEC3-EC2B-4283-BFE4-63D6A2FBA0DB}"/>
    <cellStyle name="Normal 22 4 6" xfId="4595" xr:uid="{06CB2950-9B72-4C45-8477-B917EFB24F99}"/>
    <cellStyle name="Normal 22 4 7" xfId="4594" xr:uid="{BB76FE26-0F34-43B1-8761-C16114FA97AC}"/>
    <cellStyle name="Normal 22 4 8" xfId="4593" xr:uid="{1E6E15CC-13D4-4E90-B581-8E0DAE6ED464}"/>
    <cellStyle name="Normal 22 4 9" xfId="4592" xr:uid="{A152CECA-E8A2-469A-95BC-E547F42A0EE8}"/>
    <cellStyle name="Normal 22 5" xfId="4738" xr:uid="{4FB865C6-889A-407F-A212-E4B490C5B477}"/>
    <cellStyle name="Normal 23" xfId="442" xr:uid="{CBE192C0-ED0A-45F4-892A-31949B52FF0F}"/>
    <cellStyle name="Normal 23 2" xfId="2500" xr:uid="{1923F3F6-F0F2-48D7-A15F-242EDF790829}"/>
    <cellStyle name="Normal 23 2 2" xfId="4356" xr:uid="{2E7AA41A-BD9D-4DC2-A61C-28E5C5DE5FE7}"/>
    <cellStyle name="Normal 23 2 2 2" xfId="4751" xr:uid="{6CA3CDF9-525D-424C-ADE8-6BCFB632ED61}"/>
    <cellStyle name="Normal 23 2 2 3" xfId="4693" xr:uid="{B8F2D090-A406-4909-B698-530E1DB805ED}"/>
    <cellStyle name="Normal 23 2 2 4" xfId="4663" xr:uid="{82854392-890D-4B32-A317-BF4093D9FFA8}"/>
    <cellStyle name="Normal 23 2 3" xfId="4605" xr:uid="{8FC08BD5-551A-4768-B25C-7EC4C3F4DEA9}"/>
    <cellStyle name="Normal 23 2 4" xfId="4712" xr:uid="{386A4CE2-9FEA-41D7-9007-370B39B6740F}"/>
    <cellStyle name="Normal 23 3" xfId="4426" xr:uid="{4C98854B-8A7D-43E1-A198-587CE5070DE3}"/>
    <cellStyle name="Normal 23 4" xfId="4355" xr:uid="{02CC560F-348C-4A37-9D0D-2385231A74CC}"/>
    <cellStyle name="Normal 23 5" xfId="4572" xr:uid="{D5374917-3AD9-4339-94B6-73608027ED80}"/>
    <cellStyle name="Normal 23 6" xfId="4739" xr:uid="{A7E8139C-1E9F-45C8-AD04-5A9B5A0F17DA}"/>
    <cellStyle name="Normal 24" xfId="443" xr:uid="{76A621B2-8EF6-4EC6-94C0-73B0A413F7BF}"/>
    <cellStyle name="Normal 24 2" xfId="444" xr:uid="{8F5DFC6C-CD57-4643-BF0A-E8540B973E2B}"/>
    <cellStyle name="Normal 24 2 2" xfId="4428" xr:uid="{E36C8FDC-9454-494E-850D-4CBACC155293}"/>
    <cellStyle name="Normal 24 2 3" xfId="4358" xr:uid="{89B09989-448A-4663-8FA4-5B168BE98603}"/>
    <cellStyle name="Normal 24 2 4" xfId="4574" xr:uid="{630BAED6-B461-47DC-AF22-93C9805D8131}"/>
    <cellStyle name="Normal 24 2 5" xfId="4741" xr:uid="{A831B499-2D87-4579-A224-B6BF840B536F}"/>
    <cellStyle name="Normal 24 3" xfId="4427" xr:uid="{07DC2483-FC8B-4485-8FD2-6EB40D014DDE}"/>
    <cellStyle name="Normal 24 4" xfId="4357" xr:uid="{6A5602BD-1814-4A2C-9AD3-99C3EC8DEE94}"/>
    <cellStyle name="Normal 24 5" xfId="4573" xr:uid="{1F6A8046-2B2B-4281-B3BD-9798BE9B3AB0}"/>
    <cellStyle name="Normal 24 6" xfId="4740" xr:uid="{2E676774-19A6-4A48-9615-4D50627003D8}"/>
    <cellStyle name="Normal 25" xfId="451" xr:uid="{BF0AD516-B154-498B-A52F-E57CF3F23FCE}"/>
    <cellStyle name="Normal 25 2" xfId="4360" xr:uid="{C255721B-507B-4576-8312-CEDD2A853F71}"/>
    <cellStyle name="Normal 25 2 2" xfId="5337" xr:uid="{215D62B4-AB2D-4FE0-A0EC-A139C6BE50AB}"/>
    <cellStyle name="Normal 25 3" xfId="4429" xr:uid="{4846666B-28DB-4754-89BC-DF89E84C8CB3}"/>
    <cellStyle name="Normal 25 4" xfId="4359" xr:uid="{74EDEDDD-F261-4357-9CF5-4E55E3E4883D}"/>
    <cellStyle name="Normal 25 5" xfId="4575" xr:uid="{680AB7BF-652C-4A72-939D-85A3E0C6F2F9}"/>
    <cellStyle name="Normal 26" xfId="2498" xr:uid="{3F34568C-9BF8-484E-9DA6-799B7292B58C}"/>
    <cellStyle name="Normal 26 2" xfId="2499" xr:uid="{920AD20F-05FD-4D21-9F4D-5A3DE69AA988}"/>
    <cellStyle name="Normal 26 2 2" xfId="4362" xr:uid="{3BF0C6E6-DD0E-4953-9192-8C646FBCD8A2}"/>
    <cellStyle name="Normal 26 3" xfId="4361" xr:uid="{DACCFBC2-760D-4B7B-83D9-1EF1CD481520}"/>
    <cellStyle name="Normal 26 3 2" xfId="4436" xr:uid="{02FB5CAB-74C5-443A-AB7E-0C0B05DC5934}"/>
    <cellStyle name="Normal 27" xfId="2507" xr:uid="{9DB3F3C4-E753-40EB-B2E3-B394E3013289}"/>
    <cellStyle name="Normal 27 2" xfId="4364" xr:uid="{2BD029BA-5771-4A8A-963E-E3B5C5D64C99}"/>
    <cellStyle name="Normal 27 3" xfId="4363" xr:uid="{7C46E247-4130-442C-A6DF-368E52CAE935}"/>
    <cellStyle name="Normal 27 4" xfId="4599" xr:uid="{DA1B2112-7A05-4709-A80A-8875A62C1D5B}"/>
    <cellStyle name="Normal 27 5" xfId="5320" xr:uid="{0F2B2197-B40F-46A2-9357-592F531009F6}"/>
    <cellStyle name="Normal 27 6" xfId="4589" xr:uid="{6F467F4F-6954-4246-893A-85812B7A2348}"/>
    <cellStyle name="Normal 27 7" xfId="5332" xr:uid="{FEA950B7-B464-424A-A39F-D92611CB9A99}"/>
    <cellStyle name="Normal 28" xfId="4365" xr:uid="{B9D48FC9-2929-466B-8CEE-5D5D918EE790}"/>
    <cellStyle name="Normal 28 2" xfId="4366" xr:uid="{E84BE553-6006-4FFB-8585-6D2430AE9F94}"/>
    <cellStyle name="Normal 28 3" xfId="4367" xr:uid="{848E2BB9-57B9-4E94-984F-F4C28A3B97A4}"/>
    <cellStyle name="Normal 29" xfId="4368" xr:uid="{BDA0493C-6037-4464-BC3E-0140B649EDE2}"/>
    <cellStyle name="Normal 29 2" xfId="4369" xr:uid="{3767E6C6-81B8-4412-B17D-C32FE0EC68AF}"/>
    <cellStyle name="Normal 3" xfId="2" xr:uid="{665067A7-73F8-4B7E-BFD2-7BB3B9468366}"/>
    <cellStyle name="Normal 3 2" xfId="81" xr:uid="{95113D63-2C9C-4403-817B-4C61034DB46D}"/>
    <cellStyle name="Normal 3 2 2" xfId="82" xr:uid="{7A9CE747-C531-4BF6-A933-471893691CD9}"/>
    <cellStyle name="Normal 3 2 2 2" xfId="288" xr:uid="{AFEDE912-91A9-422E-84D9-CD9825C6ECAD}"/>
    <cellStyle name="Normal 3 2 2 2 2" xfId="4665" xr:uid="{C966EC44-336E-424E-B72F-9251F34B0EA6}"/>
    <cellStyle name="Normal 3 2 2 3" xfId="4556" xr:uid="{F76EB7A1-D358-4F8A-A57C-F75CB11739E4}"/>
    <cellStyle name="Normal 3 2 3" xfId="83" xr:uid="{70F55D59-41B9-4094-B99F-E846C47AAE23}"/>
    <cellStyle name="Normal 3 2 4" xfId="289" xr:uid="{E1D99D65-C083-4F8E-942D-DAC51D42FBF6}"/>
    <cellStyle name="Normal 3 2 4 2" xfId="4666" xr:uid="{1BEE2BBC-8BF7-4832-8632-71E12FC44693}"/>
    <cellStyle name="Normal 3 2 5" xfId="2506" xr:uid="{CE8A2BEC-B3ED-4F03-B558-59FDECC78988}"/>
    <cellStyle name="Normal 3 2 5 2" xfId="4509" xr:uid="{B83689F2-EFD9-42C5-B677-7F0863CA3741}"/>
    <cellStyle name="Normal 3 2 5 3" xfId="5304" xr:uid="{4D6332B7-97AB-4670-A3C9-B93FEE6C08D8}"/>
    <cellStyle name="Normal 3 3" xfId="84" xr:uid="{2E867ACE-C088-4CFF-A319-C19674BAEB8A}"/>
    <cellStyle name="Normal 3 3 2" xfId="290" xr:uid="{947B8E4F-57B0-4D16-A4D6-7A08C431109C}"/>
    <cellStyle name="Normal 3 3 2 2" xfId="4667" xr:uid="{2985E7E2-0C4D-4737-B58F-7C4613E26034}"/>
    <cellStyle name="Normal 3 3 3" xfId="4557" xr:uid="{01FB1EB6-0D6E-4F1D-AB05-6EC59B644D6D}"/>
    <cellStyle name="Normal 3 4" xfId="85" xr:uid="{724389F6-45E3-4D6D-8BA0-3B809073BEB6}"/>
    <cellStyle name="Normal 3 4 2" xfId="2502" xr:uid="{F2F69ABF-B58C-4D35-80AF-E3952FBB3A17}"/>
    <cellStyle name="Normal 3 4 2 2" xfId="4668" xr:uid="{0F22BD30-747C-4223-B22D-40670F521757}"/>
    <cellStyle name="Normal 3 4 3" xfId="5341" xr:uid="{21DDCA3E-27EC-4E61-81AF-77C87E00F6C6}"/>
    <cellStyle name="Normal 3 5" xfId="2501" xr:uid="{B6E00035-A1FC-4685-B92D-B708C285320D}"/>
    <cellStyle name="Normal 3 5 2" xfId="4669" xr:uid="{3350BC5B-6C9D-4A07-894D-491A027C4E00}"/>
    <cellStyle name="Normal 3 5 3" xfId="4745" xr:uid="{D40564BF-F8EA-4155-83BD-1113C6AF8167}"/>
    <cellStyle name="Normal 3 5 4" xfId="4713" xr:uid="{4E90CBD7-CD1E-4CBB-B716-4320CA5F20D1}"/>
    <cellStyle name="Normal 3 6" xfId="4664" xr:uid="{AB009959-4D32-48DA-A5C4-217C9A375CD3}"/>
    <cellStyle name="Normal 3 6 2" xfId="5336" xr:uid="{25B73756-F3F8-43B9-987A-753074936BF7}"/>
    <cellStyle name="Normal 3 6 2 2" xfId="5333" xr:uid="{104CF966-7C78-46E0-9135-433ABDF3E9B1}"/>
    <cellStyle name="Normal 3 6 2 3" xfId="5369" xr:uid="{3123FB3F-1EB2-49E0-9CFD-195EF6CEBD38}"/>
    <cellStyle name="Normal 3 6 3" xfId="5344" xr:uid="{7904F2B6-0E8C-49E2-9272-1BE082A5D887}"/>
    <cellStyle name="Normal 3 6 3 2" xfId="5370" xr:uid="{6CC4F5D8-2B3C-4DB4-9BFC-58E177A8D76E}"/>
    <cellStyle name="Normal 3 6 3 3" xfId="5365" xr:uid="{940DAD55-E821-4039-8714-2B01D6572F6E}"/>
    <cellStyle name="Normal 30" xfId="4370" xr:uid="{1FE04DB0-C1F8-4D27-95BD-B4988E5E753B}"/>
    <cellStyle name="Normal 30 2" xfId="4371" xr:uid="{6610D44D-4710-4474-9D58-7BE3D93C105E}"/>
    <cellStyle name="Normal 31" xfId="4372" xr:uid="{CF15AC05-1925-4559-B9C3-9466F9AB8919}"/>
    <cellStyle name="Normal 31 2" xfId="4373" xr:uid="{915BFE73-4D4E-4824-9618-7033FAF3F0E7}"/>
    <cellStyle name="Normal 32" xfId="4374" xr:uid="{EEDA119E-26D2-4857-AA87-F5DF7C8BC970}"/>
    <cellStyle name="Normal 33" xfId="4375" xr:uid="{4B212B9B-3A6F-49C4-AB20-FEDAD3B28EDD}"/>
    <cellStyle name="Normal 33 2" xfId="4376" xr:uid="{62ADCA56-1FB7-498E-9FF4-F676AA0529D6}"/>
    <cellStyle name="Normal 34" xfId="4377" xr:uid="{877FD663-A513-4578-B11E-4F9078107B33}"/>
    <cellStyle name="Normal 34 2" xfId="4378" xr:uid="{714FBB83-BEBA-4C9B-8450-220A287454CA}"/>
    <cellStyle name="Normal 35" xfId="4379" xr:uid="{C5FFCA4C-B508-4F28-A7BB-1164646EEFD2}"/>
    <cellStyle name="Normal 35 2" xfId="4380" xr:uid="{C29648D3-694D-4A0E-A11E-7B37185804D3}"/>
    <cellStyle name="Normal 36" xfId="4381" xr:uid="{5D2B9DED-A59F-48D0-A975-9C9561240094}"/>
    <cellStyle name="Normal 36 2" xfId="4382" xr:uid="{84C4BA20-8C62-4923-A9A1-2A74FE368DC9}"/>
    <cellStyle name="Normal 37" xfId="4383" xr:uid="{9E4E174C-F62C-4927-935A-2AE63EAF3CD9}"/>
    <cellStyle name="Normal 37 2" xfId="4384" xr:uid="{CF9721CA-EAD1-46F6-99FC-8CECF79A02E2}"/>
    <cellStyle name="Normal 38" xfId="4385" xr:uid="{C76C94AC-3083-4EAE-909A-64B106EA109E}"/>
    <cellStyle name="Normal 38 2" xfId="4386" xr:uid="{345BEAE4-5E06-4A65-AC85-DD76D7CFEE1A}"/>
    <cellStyle name="Normal 39" xfId="4387" xr:uid="{12D4638E-CF89-45BD-9505-4F890A19945B}"/>
    <cellStyle name="Normal 39 2" xfId="4388" xr:uid="{D0B25C42-2AF0-4360-BB01-94FE5FAA0921}"/>
    <cellStyle name="Normal 39 2 2" xfId="4389" xr:uid="{595CD216-10D0-4784-8CA9-7504353F675F}"/>
    <cellStyle name="Normal 39 3" xfId="4390" xr:uid="{A9B5FD65-7896-45C2-9510-B88E0039D195}"/>
    <cellStyle name="Normal 4" xfId="86" xr:uid="{E20D2061-93C0-4106-AB46-2321B9A6545A}"/>
    <cellStyle name="Normal 4 2" xfId="87" xr:uid="{B23B8181-91E9-46E3-90CD-1590D924CB85}"/>
    <cellStyle name="Normal 4 2 2" xfId="88" xr:uid="{297B69F3-75D2-453C-AC93-CC43A61731AF}"/>
    <cellStyle name="Normal 4 2 2 2" xfId="445" xr:uid="{C58E48B4-2378-49FF-83F2-AFB3A94B9B7A}"/>
    <cellStyle name="Normal 4 2 2 3" xfId="2807" xr:uid="{67D27027-45D8-48CF-AC9C-90497F07B4DA}"/>
    <cellStyle name="Normal 4 2 2 4" xfId="2808" xr:uid="{0931A284-5FE0-41F4-863A-3B835628F1D9}"/>
    <cellStyle name="Normal 4 2 2 4 2" xfId="2809" xr:uid="{58A37F7D-8A32-41D7-B53C-632481C43232}"/>
    <cellStyle name="Normal 4 2 2 4 3" xfId="2810" xr:uid="{6122F055-D1D0-49C9-A03C-1C1AA6FD61F7}"/>
    <cellStyle name="Normal 4 2 2 4 3 2" xfId="2811" xr:uid="{F2FFCDCC-CE80-41D8-A5A9-D6E5840F3BAB}"/>
    <cellStyle name="Normal 4 2 2 4 3 3" xfId="4312" xr:uid="{A7D74E6A-0AEA-4144-AAEF-06298A908378}"/>
    <cellStyle name="Normal 4 2 3" xfId="2493" xr:uid="{49D44119-0931-4419-B91F-B61E8F11E9C5}"/>
    <cellStyle name="Normal 4 2 3 2" xfId="2504" xr:uid="{FDCF967B-0AD1-4569-928D-C30946F95025}"/>
    <cellStyle name="Normal 4 2 3 2 2" xfId="4462" xr:uid="{4B5BF6FB-A07B-4CB5-9D6C-0A732EB695AB}"/>
    <cellStyle name="Normal 4 2 3 2 3" xfId="5347" xr:uid="{E3FB32BC-4010-4FDC-A620-171096BC37A8}"/>
    <cellStyle name="Normal 4 2 3 3" xfId="4463" xr:uid="{672A3DAF-EF6E-45C7-9309-C5E493472153}"/>
    <cellStyle name="Normal 4 2 3 3 2" xfId="4464" xr:uid="{E3B0F707-7060-4805-9A15-92A49E47A688}"/>
    <cellStyle name="Normal 4 2 3 4" xfId="4465" xr:uid="{2216EA94-9D29-418D-8E56-C4BA06019550}"/>
    <cellStyle name="Normal 4 2 3 5" xfId="4466" xr:uid="{E4F0A9B9-C074-48EB-9727-7FBF0F082936}"/>
    <cellStyle name="Normal 4 2 4" xfId="2494" xr:uid="{F7144864-ABA9-42C1-B90B-629D3EEA4660}"/>
    <cellStyle name="Normal 4 2 4 2" xfId="4392" xr:uid="{74D7B716-F7BC-463B-BC58-C5D35D0A498E}"/>
    <cellStyle name="Normal 4 2 4 2 2" xfId="4467" xr:uid="{7B4893AD-C42E-40B9-B736-EF28FA6CB7B3}"/>
    <cellStyle name="Normal 4 2 4 2 3" xfId="4694" xr:uid="{B0C2B2CE-CC0C-4A66-8114-4CB9C7CE8844}"/>
    <cellStyle name="Normal 4 2 4 2 4" xfId="4613" xr:uid="{5BB6AB49-E10B-4DF2-851F-649C999EF994}"/>
    <cellStyle name="Normal 4 2 4 3" xfId="4576" xr:uid="{05DA4F49-D245-4339-A741-E71334284DAE}"/>
    <cellStyle name="Normal 4 2 4 4" xfId="4714" xr:uid="{FED9EADA-948F-4643-9654-D91C7C466D44}"/>
    <cellStyle name="Normal 4 2 5" xfId="1168" xr:uid="{B9B27190-9B92-4A6D-8220-1EB7AC30649C}"/>
    <cellStyle name="Normal 4 2 6" xfId="4558" xr:uid="{04575D5C-9316-45B2-B943-6653B2B290C7}"/>
    <cellStyle name="Normal 4 2 7" xfId="5351" xr:uid="{3C672408-A2D1-4333-B6B0-E1B8A7FD6443}"/>
    <cellStyle name="Normal 4 3" xfId="528" xr:uid="{D75C71EE-7D57-44C9-AC85-DD7D0D77E150}"/>
    <cellStyle name="Normal 4 3 2" xfId="1170" xr:uid="{1EBEA27A-E1E5-4D22-A928-B975ABE69188}"/>
    <cellStyle name="Normal 4 3 2 2" xfId="1171" xr:uid="{9DC91125-34E9-4CD3-B387-C967AFEB3460}"/>
    <cellStyle name="Normal 4 3 2 3" xfId="1172" xr:uid="{C4105BB3-6148-4101-B943-BE436FE1F1CC}"/>
    <cellStyle name="Normal 4 3 3" xfId="1169" xr:uid="{75CAF14D-B801-4D6B-89E4-4DC2A79A15DE}"/>
    <cellStyle name="Normal 4 3 3 2" xfId="4434" xr:uid="{A3A4CDEB-BBF6-4EFC-8238-9CB6B959B9F7}"/>
    <cellStyle name="Normal 4 3 4" xfId="2812" xr:uid="{019BAAD7-F380-428D-A189-B78CF850A681}"/>
    <cellStyle name="Normal 4 3 4 2" xfId="5363" xr:uid="{82DB3162-AE74-4DB5-8811-1CF61EDD13C3}"/>
    <cellStyle name="Normal 4 3 5" xfId="2813" xr:uid="{5A52A54F-A9BC-4629-AEF8-E0CBD5E029DD}"/>
    <cellStyle name="Normal 4 3 5 2" xfId="2814" xr:uid="{CCB03CD3-0DAC-4D59-ABD7-B71F90686BA3}"/>
    <cellStyle name="Normal 4 3 5 3" xfId="2815" xr:uid="{B5BE18A0-DC31-4394-936F-1F11842D81FC}"/>
    <cellStyle name="Normal 4 3 5 3 2" xfId="2816" xr:uid="{405E48FC-7CE0-4998-8F25-4600216E782C}"/>
    <cellStyle name="Normal 4 3 5 3 3" xfId="4311" xr:uid="{6E365F76-EC51-41BD-93EE-D7C8E88822A0}"/>
    <cellStyle name="Normal 4 3 6" xfId="4314" xr:uid="{8317CD61-7AF8-4C0D-8EA2-D571F27436A9}"/>
    <cellStyle name="Normal 4 3 7" xfId="5346" xr:uid="{8A78514B-464C-4669-8DDA-D6D0C104E507}"/>
    <cellStyle name="Normal 4 4" xfId="453" xr:uid="{87F59F78-60CA-4130-BC8E-ABEBDA4CEDEC}"/>
    <cellStyle name="Normal 4 4 2" xfId="2495" xr:uid="{D557AF07-BD6B-48AE-B495-25551CEA2D7E}"/>
    <cellStyle name="Normal 4 4 2 2" xfId="5355" xr:uid="{7F799673-BB1C-477E-82F0-E00243600AF8}"/>
    <cellStyle name="Normal 4 4 3" xfId="2503" xr:uid="{A6046EBE-1293-400D-A0FA-594B64FC8C48}"/>
    <cellStyle name="Normal 4 4 3 2" xfId="4317" xr:uid="{BC626E8D-6475-4EB5-A66C-F2A3B14D5654}"/>
    <cellStyle name="Normal 4 4 3 3" xfId="4316" xr:uid="{04BB81E5-DBF9-46E7-B12E-0158481D066C}"/>
    <cellStyle name="Normal 4 4 4" xfId="4747" xr:uid="{347E1D53-BCAD-404B-8CE5-290BCCA2B226}"/>
    <cellStyle name="Normal 4 4 4 2" xfId="5364" xr:uid="{21E815A4-8C2E-4965-B253-720BB329B678}"/>
    <cellStyle name="Normal 4 4 5" xfId="5345" xr:uid="{1B7900C7-A83E-4801-88F1-E91AF092C1F9}"/>
    <cellStyle name="Normal 4 5" xfId="2496" xr:uid="{0E91933F-000B-4E9F-9351-A989D6EC654D}"/>
    <cellStyle name="Normal 4 5 2" xfId="4391" xr:uid="{042159FA-D3EF-414A-8C05-DC9B69A95A48}"/>
    <cellStyle name="Normal 4 6" xfId="2497" xr:uid="{4FD3CB6A-CA05-463F-B643-4818A0DC9365}"/>
    <cellStyle name="Normal 4 7" xfId="900" xr:uid="{09EC16C5-7F55-4DFB-92FB-CDB5D5C569BE}"/>
    <cellStyle name="Normal 4 8" xfId="5350" xr:uid="{E7A151DA-F679-4B12-932C-DB3C38C78E4E}"/>
    <cellStyle name="Normal 40" xfId="4393" xr:uid="{7E3893AB-9CBE-4AF0-9CD7-B31AFEC75EA7}"/>
    <cellStyle name="Normal 40 2" xfId="4394" xr:uid="{A79F49AA-C00D-4140-A1E0-729A1AD1CEF5}"/>
    <cellStyle name="Normal 40 2 2" xfId="4395" xr:uid="{1E1839AC-8376-406D-AF3F-11CD80444500}"/>
    <cellStyle name="Normal 40 3" xfId="4396" xr:uid="{AC88759C-7062-415C-A03E-9D9F41618F0E}"/>
    <cellStyle name="Normal 41" xfId="4397" xr:uid="{8852A9B9-EFA4-41C0-B2FD-D49F8BC6A90D}"/>
    <cellStyle name="Normal 41 2" xfId="4398" xr:uid="{0DB1A50E-7A51-4A68-8923-33FCB37EE38F}"/>
    <cellStyle name="Normal 42" xfId="4399" xr:uid="{AAAC6AA1-565B-41C4-A905-41F954EAAF9F}"/>
    <cellStyle name="Normal 42 2" xfId="4400" xr:uid="{4CC83112-FB33-4EE0-97BE-E5F6210A6E37}"/>
    <cellStyle name="Normal 43" xfId="4401" xr:uid="{B1FAF930-8C3E-4EAC-BFAD-D0C9F804A224}"/>
    <cellStyle name="Normal 43 2" xfId="4402" xr:uid="{3A03F6B9-1582-4083-B0F1-747CCE97F220}"/>
    <cellStyle name="Normal 44" xfId="4412" xr:uid="{5E9BCF72-D0FB-4465-93BD-062560371982}"/>
    <cellStyle name="Normal 44 2" xfId="4413" xr:uid="{7FF8B8DC-AEBA-4BEB-87DB-F99539DBCE91}"/>
    <cellStyle name="Normal 45" xfId="4674" xr:uid="{A2CA4159-9F2A-43B4-A0E6-3889DAA436DD}"/>
    <cellStyle name="Normal 45 2" xfId="5324" xr:uid="{EFB3C9D6-D267-451C-A6E4-0F539291654A}"/>
    <cellStyle name="Normal 45 3" xfId="5323" xr:uid="{EDF729B1-36A9-415B-8CEF-4A4015CDD790}"/>
    <cellStyle name="Normal 5" xfId="89" xr:uid="{4304BDB1-51AA-445E-A8DD-B67964AD797F}"/>
    <cellStyle name="Normal 5 10" xfId="291" xr:uid="{07791AE6-2D6B-431B-973B-970DED6198EE}"/>
    <cellStyle name="Normal 5 10 2" xfId="529" xr:uid="{28A69449-8B5D-4AA9-83FC-3AC592ACA6D7}"/>
    <cellStyle name="Normal 5 10 2 2" xfId="1173" xr:uid="{28B1DC71-3A3A-42D8-9D3C-B16568C287CF}"/>
    <cellStyle name="Normal 5 10 2 3" xfId="2817" xr:uid="{6D7583EF-B820-4C47-BEF6-B181AACF5694}"/>
    <cellStyle name="Normal 5 10 2 4" xfId="2818" xr:uid="{F6810C03-AF78-41E2-9D81-1689B4D3E793}"/>
    <cellStyle name="Normal 5 10 3" xfId="1174" xr:uid="{0735C38C-A78B-449D-88D3-CD0423FAB301}"/>
    <cellStyle name="Normal 5 10 3 2" xfId="2819" xr:uid="{3AF112D6-2D11-46F0-AA0C-CC99E2098AC7}"/>
    <cellStyle name="Normal 5 10 3 3" xfId="2820" xr:uid="{AF3CD528-CCB6-4590-8EA4-620C6E6AF896}"/>
    <cellStyle name="Normal 5 10 3 4" xfId="2821" xr:uid="{50D950C2-6679-4FAE-BE2A-1F211BAC51F2}"/>
    <cellStyle name="Normal 5 10 4" xfId="2822" xr:uid="{C1C0D272-8E7F-4DAE-AC95-1A9F0B43E290}"/>
    <cellStyle name="Normal 5 10 5" xfId="2823" xr:uid="{F49F6BC2-ED3B-4E33-95E3-22DFEEC122A7}"/>
    <cellStyle name="Normal 5 10 6" xfId="2824" xr:uid="{C4272C7F-F899-4276-9D45-ADE0E4C45D55}"/>
    <cellStyle name="Normal 5 11" xfId="292" xr:uid="{22E475F2-8DFA-4D57-8972-6BFCD30EAB33}"/>
    <cellStyle name="Normal 5 11 2" xfId="1175" xr:uid="{E9896500-C5F6-404F-97C9-1EA3DB56D3A6}"/>
    <cellStyle name="Normal 5 11 2 2" xfId="2825" xr:uid="{7A3564CB-B2CF-49A9-BA80-C90C45FCB3D7}"/>
    <cellStyle name="Normal 5 11 2 2 2" xfId="4403" xr:uid="{936EE57B-52AE-4BC3-939F-C8DA14355A71}"/>
    <cellStyle name="Normal 5 11 2 2 3" xfId="4681" xr:uid="{2306BA1E-E84C-4176-8DDD-4F8727A8D2F3}"/>
    <cellStyle name="Normal 5 11 2 3" xfId="2826" xr:uid="{54C7E01C-ADD0-4A90-9ABF-DEAC23CC6B63}"/>
    <cellStyle name="Normal 5 11 2 4" xfId="2827" xr:uid="{51160842-87A4-4885-A034-FB80B621F6C1}"/>
    <cellStyle name="Normal 5 11 3" xfId="2828" xr:uid="{12501A7B-37C1-4263-A8EF-2BBB14E0F280}"/>
    <cellStyle name="Normal 5 11 3 2" xfId="5340" xr:uid="{1FCE73A3-595E-4DEA-B944-963917223B67}"/>
    <cellStyle name="Normal 5 11 4" xfId="2829" xr:uid="{8EFA1568-D273-42DC-A1D6-485F16B5AE67}"/>
    <cellStyle name="Normal 5 11 4 2" xfId="4577" xr:uid="{8700139C-3520-4947-A43E-76A09E95775D}"/>
    <cellStyle name="Normal 5 11 4 3" xfId="4682" xr:uid="{7039980C-EA78-43CB-A356-1C09DFE6F73D}"/>
    <cellStyle name="Normal 5 11 4 4" xfId="4606" xr:uid="{8C4BB3D8-52AE-4C17-8F18-55B1EB13D3FF}"/>
    <cellStyle name="Normal 5 11 5" xfId="2830" xr:uid="{A7279F6A-288C-4B97-B8F9-E1CB40C9FFFE}"/>
    <cellStyle name="Normal 5 12" xfId="1176" xr:uid="{4B874189-79A7-4707-9B7F-29CCFAC61444}"/>
    <cellStyle name="Normal 5 12 2" xfId="2831" xr:uid="{EFFF5D91-A98B-4010-8572-22C0C9DA752C}"/>
    <cellStyle name="Normal 5 12 3" xfId="2832" xr:uid="{70E1C4D1-5E56-4A4A-8B73-36898465A0FC}"/>
    <cellStyle name="Normal 5 12 4" xfId="2833" xr:uid="{0953B2EF-991F-4CE4-9018-6B425D6B7D59}"/>
    <cellStyle name="Normal 5 13" xfId="901" xr:uid="{5947A87F-9A88-44D6-B3D6-A14784B318F7}"/>
    <cellStyle name="Normal 5 13 2" xfId="2834" xr:uid="{2C8BC77F-39C0-4856-A957-69579DF0425D}"/>
    <cellStyle name="Normal 5 13 3" xfId="2835" xr:uid="{DA7C2AFA-A205-4E0F-8BC2-F70D50D4B185}"/>
    <cellStyle name="Normal 5 13 4" xfId="2836" xr:uid="{0293A168-3BB2-4F07-81F8-8FBEAC6070DE}"/>
    <cellStyle name="Normal 5 14" xfId="2837" xr:uid="{FB5104EA-70E1-4C28-B27A-80C2FF945ED4}"/>
    <cellStyle name="Normal 5 14 2" xfId="2838" xr:uid="{01AB5299-8CC1-41B7-9F89-29FF7123A1B6}"/>
    <cellStyle name="Normal 5 15" xfId="2839" xr:uid="{42C93E7C-1EC9-45C0-9D24-E5A96E9E07F8}"/>
    <cellStyle name="Normal 5 16" xfId="2840" xr:uid="{CDAB1976-374A-4B51-B789-BA47442E706B}"/>
    <cellStyle name="Normal 5 17" xfId="2841" xr:uid="{F51A5287-5C91-432C-85A6-BF0BB81B6F42}"/>
    <cellStyle name="Normal 5 18" xfId="5361" xr:uid="{8824D51E-9B13-4D67-B444-F00F9EF47F6A}"/>
    <cellStyle name="Normal 5 2" xfId="90" xr:uid="{C7DACD77-823D-4F2F-8100-B2BADBFE9146}"/>
    <cellStyle name="Normal 5 2 2" xfId="187" xr:uid="{1ADD15F4-BC91-40A3-948C-454A8FEA5277}"/>
    <cellStyle name="Normal 5 2 2 2" xfId="188" xr:uid="{D38BC249-50D8-4C12-A27E-9F2F6CD423F9}"/>
    <cellStyle name="Normal 5 2 2 2 2" xfId="189" xr:uid="{A531563C-5FFA-4A82-BC11-6B2C3A1EFB68}"/>
    <cellStyle name="Normal 5 2 2 2 2 2" xfId="190" xr:uid="{E60735A3-F7A5-4FC7-910F-D77ADFBE8F78}"/>
    <cellStyle name="Normal 5 2 2 2 3" xfId="191" xr:uid="{78388635-88BA-46C6-94E2-AB1CD1626B1F}"/>
    <cellStyle name="Normal 5 2 2 2 4" xfId="4670" xr:uid="{CE4EA930-EACC-43AD-8E56-DEA62F1BC57C}"/>
    <cellStyle name="Normal 5 2 2 2 5" xfId="5300" xr:uid="{73EC8165-E637-46CF-B489-CD77F7CF05E5}"/>
    <cellStyle name="Normal 5 2 2 3" xfId="192" xr:uid="{51D34EFB-FA8D-45D8-B472-B8968FBDBBA3}"/>
    <cellStyle name="Normal 5 2 2 3 2" xfId="193" xr:uid="{3135927A-D03C-411D-9E88-DEA5FF5FB315}"/>
    <cellStyle name="Normal 5 2 2 4" xfId="194" xr:uid="{9A487FA7-CF54-4219-8E42-17F23A08446C}"/>
    <cellStyle name="Normal 5 2 2 5" xfId="293" xr:uid="{9496D952-D2B4-42A7-9EB0-67A4A1B77057}"/>
    <cellStyle name="Normal 5 2 2 6" xfId="4596" xr:uid="{081FA07C-80AB-4B7C-8EA2-189362A22FEF}"/>
    <cellStyle name="Normal 5 2 2 7" xfId="5329" xr:uid="{FCCD6E50-F2E1-4343-B109-FB30DD383F2A}"/>
    <cellStyle name="Normal 5 2 3" xfId="195" xr:uid="{19D603A8-4438-4BB1-B0B3-9ABEA31DA2AA}"/>
    <cellStyle name="Normal 5 2 3 2" xfId="196" xr:uid="{21ABEC54-C2B5-4F44-A297-E0EDDC6F6C65}"/>
    <cellStyle name="Normal 5 2 3 2 2" xfId="197" xr:uid="{6E56E1D0-BC0D-4A5F-9005-66800DDB36A8}"/>
    <cellStyle name="Normal 5 2 3 2 3" xfId="4559" xr:uid="{CBC2AD78-F5C8-4D2D-9333-C1E0EFBCEDA7}"/>
    <cellStyle name="Normal 5 2 3 2 4" xfId="5301" xr:uid="{C9DA8701-4014-4FE0-BEF5-650A37921F49}"/>
    <cellStyle name="Normal 5 2 3 3" xfId="198" xr:uid="{18BF57FD-5E2B-4A1D-8295-E2D2EE1F6056}"/>
    <cellStyle name="Normal 5 2 3 3 2" xfId="4742" xr:uid="{5BE4A80A-CBCD-457E-A04E-BB76922E7784}"/>
    <cellStyle name="Normal 5 2 3 4" xfId="4404" xr:uid="{1C6CAE40-1B3E-4A89-BA7C-A5409FE458AA}"/>
    <cellStyle name="Normal 5 2 3 4 2" xfId="4715" xr:uid="{C46353A6-A4AE-4148-A2FA-78F0DB6D0FFD}"/>
    <cellStyle name="Normal 5 2 3 5" xfId="4597" xr:uid="{4CC54B1A-63FF-4ECE-9766-36427D6C2564}"/>
    <cellStyle name="Normal 5 2 3 6" xfId="5321" xr:uid="{F095E49E-F5BC-4CAF-BBC9-A8A8A2FF4C6D}"/>
    <cellStyle name="Normal 5 2 3 7" xfId="5330" xr:uid="{BDD5591D-9DAC-49A1-AF88-ADAFAC942155}"/>
    <cellStyle name="Normal 5 2 4" xfId="199" xr:uid="{42B15C32-BF4E-4255-BF0A-59124752E455}"/>
    <cellStyle name="Normal 5 2 4 2" xfId="200" xr:uid="{7E81AA0C-E7D1-4D5B-8B13-981313449514}"/>
    <cellStyle name="Normal 5 2 5" xfId="201" xr:uid="{F4264B47-0ECA-437D-B0EF-F4C48A7BF5CA}"/>
    <cellStyle name="Normal 5 2 6" xfId="186" xr:uid="{58A38DE4-9300-478E-BA0C-31B8D48A1C6C}"/>
    <cellStyle name="Normal 5 3" xfId="91" xr:uid="{E2900C56-57B6-4F02-A8B9-6D3F9363105F}"/>
    <cellStyle name="Normal 5 3 2" xfId="4406" xr:uid="{AE201028-E498-4B85-BB44-020E3BBC1FC7}"/>
    <cellStyle name="Normal 5 3 3" xfId="4405" xr:uid="{C2A2C75E-38CF-4EC4-988D-0824E8FB4EA5}"/>
    <cellStyle name="Normal 5 4" xfId="92" xr:uid="{0A33E35D-BD8E-4E3E-90CD-B7AB9704FD80}"/>
    <cellStyle name="Normal 5 4 10" xfId="2842" xr:uid="{1C8F23B7-3953-4D4E-9323-96A6F8F80680}"/>
    <cellStyle name="Normal 5 4 11" xfId="2843" xr:uid="{07C8A6FF-AAB6-4D61-B33D-F5C87128E7B3}"/>
    <cellStyle name="Normal 5 4 2" xfId="93" xr:uid="{7A6E0F05-A3F8-49C9-8668-FA51C3EFE517}"/>
    <cellStyle name="Normal 5 4 2 2" xfId="94" xr:uid="{2FD3A434-3586-4A29-8CC7-E6FE03771923}"/>
    <cellStyle name="Normal 5 4 2 2 2" xfId="294" xr:uid="{2B6548B7-0EB0-415B-9D7E-045EA2691347}"/>
    <cellStyle name="Normal 5 4 2 2 2 2" xfId="530" xr:uid="{3702CB85-84A0-4757-B07D-21A453DA67B7}"/>
    <cellStyle name="Normal 5 4 2 2 2 2 2" xfId="531" xr:uid="{C7217E01-2F48-401A-BC4A-C278ADE436BE}"/>
    <cellStyle name="Normal 5 4 2 2 2 2 2 2" xfId="1177" xr:uid="{24694344-723A-471D-8710-5755D3D28E26}"/>
    <cellStyle name="Normal 5 4 2 2 2 2 2 2 2" xfId="1178" xr:uid="{1B03B113-351E-46AB-9DFA-FFA78E982D3D}"/>
    <cellStyle name="Normal 5 4 2 2 2 2 2 3" xfId="1179" xr:uid="{2A6116F9-41DE-4B65-8B4F-5C8E6932E6A0}"/>
    <cellStyle name="Normal 5 4 2 2 2 2 3" xfId="1180" xr:uid="{35B70E7D-C20C-4E7E-9284-F05C553D46F3}"/>
    <cellStyle name="Normal 5 4 2 2 2 2 3 2" xfId="1181" xr:uid="{3BEFB0DC-EF25-4CB3-8C7D-FB6AA15C340B}"/>
    <cellStyle name="Normal 5 4 2 2 2 2 4" xfId="1182" xr:uid="{DAA1803F-B48B-4619-A3F8-CA75FFC82C9B}"/>
    <cellStyle name="Normal 5 4 2 2 2 3" xfId="532" xr:uid="{153369F9-77C3-407F-82E1-B74E2E15FB3A}"/>
    <cellStyle name="Normal 5 4 2 2 2 3 2" xfId="1183" xr:uid="{6AD83B22-07C4-445C-BA0B-C93DAF50E16C}"/>
    <cellStyle name="Normal 5 4 2 2 2 3 2 2" xfId="1184" xr:uid="{358489C2-0E74-4BD5-A3B7-C521092517EF}"/>
    <cellStyle name="Normal 5 4 2 2 2 3 3" xfId="1185" xr:uid="{6003C0CB-C0F6-4141-8D31-04195B7F807A}"/>
    <cellStyle name="Normal 5 4 2 2 2 3 4" xfId="2844" xr:uid="{91076F85-8C47-4ED0-B8C0-8AC055AFE177}"/>
    <cellStyle name="Normal 5 4 2 2 2 4" xfId="1186" xr:uid="{5D87BBA3-C053-48BA-8B01-8EEEEF1242DC}"/>
    <cellStyle name="Normal 5 4 2 2 2 4 2" xfId="1187" xr:uid="{5730E5BC-894B-4D50-B701-A7434F0C16EB}"/>
    <cellStyle name="Normal 5 4 2 2 2 5" xfId="1188" xr:uid="{F869482C-AE62-48F6-B9F3-D22F100B52C0}"/>
    <cellStyle name="Normal 5 4 2 2 2 6" xfId="2845" xr:uid="{FD2B97EE-FACE-4817-AEE2-6830AEC3BA62}"/>
    <cellStyle name="Normal 5 4 2 2 3" xfId="295" xr:uid="{D8FF5290-D78E-4E78-9B07-C2B3AC452FDA}"/>
    <cellStyle name="Normal 5 4 2 2 3 2" xfId="533" xr:uid="{D2CA6235-CB9F-4F7B-8455-DCBB43B65774}"/>
    <cellStyle name="Normal 5 4 2 2 3 2 2" xfId="534" xr:uid="{52709EC6-DB67-44B5-8E6C-066CE9450F41}"/>
    <cellStyle name="Normal 5 4 2 2 3 2 2 2" xfId="1189" xr:uid="{B48BCA98-53BD-4A43-8EC1-460D19D3C74B}"/>
    <cellStyle name="Normal 5 4 2 2 3 2 2 2 2" xfId="1190" xr:uid="{FC955FD4-7268-4322-8C73-05288C93B9DF}"/>
    <cellStyle name="Normal 5 4 2 2 3 2 2 3" xfId="1191" xr:uid="{7A5F5311-B6E6-482A-ABA3-21140778E230}"/>
    <cellStyle name="Normal 5 4 2 2 3 2 3" xfId="1192" xr:uid="{941AA9A0-5D01-4A7A-8FCB-0703E6CE0656}"/>
    <cellStyle name="Normal 5 4 2 2 3 2 3 2" xfId="1193" xr:uid="{ADA73559-4F75-42D3-BD38-0974E6CA076C}"/>
    <cellStyle name="Normal 5 4 2 2 3 2 4" xfId="1194" xr:uid="{87CC061F-573E-42D7-AD85-B47421BC5B90}"/>
    <cellStyle name="Normal 5 4 2 2 3 3" xfId="535" xr:uid="{5EAC312C-45ED-496F-8C2E-92AC2A026035}"/>
    <cellStyle name="Normal 5 4 2 2 3 3 2" xfId="1195" xr:uid="{CBCBCECC-FBEF-4BF5-9CF7-932E0B544EC2}"/>
    <cellStyle name="Normal 5 4 2 2 3 3 2 2" xfId="1196" xr:uid="{2F7C5498-3D2D-44CC-A1C7-815DFE6197E0}"/>
    <cellStyle name="Normal 5 4 2 2 3 3 3" xfId="1197" xr:uid="{E628FE1B-0306-4C2B-8411-84FC017D43A7}"/>
    <cellStyle name="Normal 5 4 2 2 3 4" xfId="1198" xr:uid="{C2C83679-1A9B-40D5-A2C9-A55372B7BE22}"/>
    <cellStyle name="Normal 5 4 2 2 3 4 2" xfId="1199" xr:uid="{25B04EC6-B6F1-4D91-A218-579451C28D49}"/>
    <cellStyle name="Normal 5 4 2 2 3 5" xfId="1200" xr:uid="{6AB9F7FF-532B-44E7-9770-BCFA5FD89091}"/>
    <cellStyle name="Normal 5 4 2 2 4" xfId="536" xr:uid="{F763B9AF-6BDD-447C-8724-9F1CBC70FB36}"/>
    <cellStyle name="Normal 5 4 2 2 4 2" xfId="537" xr:uid="{70592826-B964-40E4-A874-7222C6E1D9A7}"/>
    <cellStyle name="Normal 5 4 2 2 4 2 2" xfId="1201" xr:uid="{AA536C2E-86C4-4D2A-9841-13950DAAAAB8}"/>
    <cellStyle name="Normal 5 4 2 2 4 2 2 2" xfId="1202" xr:uid="{CA88ED4D-1A0A-4A93-98C0-DBB8EE4C4C53}"/>
    <cellStyle name="Normal 5 4 2 2 4 2 3" xfId="1203" xr:uid="{D0724CD0-78CD-4F13-8BE0-A309CF43D2D2}"/>
    <cellStyle name="Normal 5 4 2 2 4 3" xfId="1204" xr:uid="{8B7A624F-35AA-4CAC-9F7A-674160E4B7AE}"/>
    <cellStyle name="Normal 5 4 2 2 4 3 2" xfId="1205" xr:uid="{86BDBBA0-85FE-4B0B-82A7-26F5E8A2CB8A}"/>
    <cellStyle name="Normal 5 4 2 2 4 4" xfId="1206" xr:uid="{A4615013-AE0D-46B4-9A32-74F99AD07205}"/>
    <cellStyle name="Normal 5 4 2 2 5" xfId="538" xr:uid="{F7FA7669-E9C7-4B7A-819F-5A7B1312C305}"/>
    <cellStyle name="Normal 5 4 2 2 5 2" xfId="1207" xr:uid="{B00CFB92-F935-42CE-A948-B4D8C6915677}"/>
    <cellStyle name="Normal 5 4 2 2 5 2 2" xfId="1208" xr:uid="{03D172E7-78EE-4C0F-965B-C537C95CC579}"/>
    <cellStyle name="Normal 5 4 2 2 5 3" xfId="1209" xr:uid="{437028E1-F9B9-44C9-A5E9-026CFF722222}"/>
    <cellStyle name="Normal 5 4 2 2 5 4" xfId="2846" xr:uid="{AC07CFED-413F-4B29-828D-8D90771E8767}"/>
    <cellStyle name="Normal 5 4 2 2 6" xfId="1210" xr:uid="{165F26DE-EEA7-4237-A9F0-EA92B67943A3}"/>
    <cellStyle name="Normal 5 4 2 2 6 2" xfId="1211" xr:uid="{C42FFDC7-A7AB-4620-93CD-E7B720DE7D89}"/>
    <cellStyle name="Normal 5 4 2 2 7" xfId="1212" xr:uid="{150FB7EC-055B-485F-8E01-7CD639ECC227}"/>
    <cellStyle name="Normal 5 4 2 2 8" xfId="2847" xr:uid="{A9FF0C84-F3EC-4934-AC3A-5E326ECAFD41}"/>
    <cellStyle name="Normal 5 4 2 3" xfId="296" xr:uid="{612135CE-7F28-4267-9DA9-A1A870221176}"/>
    <cellStyle name="Normal 5 4 2 3 2" xfId="539" xr:uid="{CCEF06F7-39CE-4E0B-B61B-1C94EF4405C4}"/>
    <cellStyle name="Normal 5 4 2 3 2 2" xfId="540" xr:uid="{DB695D5B-6C24-472B-9AB4-6EBF074D8474}"/>
    <cellStyle name="Normal 5 4 2 3 2 2 2" xfId="1213" xr:uid="{67476876-E8E8-4E80-AAA0-3CEC9E26938C}"/>
    <cellStyle name="Normal 5 4 2 3 2 2 2 2" xfId="1214" xr:uid="{4A7670F7-F43F-4522-B03D-FD176B07BA58}"/>
    <cellStyle name="Normal 5 4 2 3 2 2 3" xfId="1215" xr:uid="{94E9F256-4F42-46B7-B4B7-A1265DE34357}"/>
    <cellStyle name="Normal 5 4 2 3 2 3" xfId="1216" xr:uid="{901B3C94-CFB4-4647-B18C-544F6A8FFCE5}"/>
    <cellStyle name="Normal 5 4 2 3 2 3 2" xfId="1217" xr:uid="{DC79DBB0-0612-4D9B-A2A6-91D5B8C66BAB}"/>
    <cellStyle name="Normal 5 4 2 3 2 4" xfId="1218" xr:uid="{CA2B1055-348E-4C5B-9219-C5515CB7A8EF}"/>
    <cellStyle name="Normal 5 4 2 3 3" xfId="541" xr:uid="{855E7F52-60D9-497E-8B83-797D6036EF4A}"/>
    <cellStyle name="Normal 5 4 2 3 3 2" xfId="1219" xr:uid="{E597A5D5-A13F-4224-A572-15CFA5AEE6DE}"/>
    <cellStyle name="Normal 5 4 2 3 3 2 2" xfId="1220" xr:uid="{9CC8559C-69C5-4494-89D6-D702C86A5CC5}"/>
    <cellStyle name="Normal 5 4 2 3 3 3" xfId="1221" xr:uid="{9FCC03F7-0CDB-4A7A-A101-4DC81B8C4C2B}"/>
    <cellStyle name="Normal 5 4 2 3 3 4" xfId="2848" xr:uid="{606BF55E-B50C-4EB7-9764-CA4CFB5F7C54}"/>
    <cellStyle name="Normal 5 4 2 3 4" xfId="1222" xr:uid="{7DAB2BB3-DFF5-41E3-9FE9-00E4FC0A88CC}"/>
    <cellStyle name="Normal 5 4 2 3 4 2" xfId="1223" xr:uid="{AA7508E1-6846-44CF-B62D-8D75C0F5134C}"/>
    <cellStyle name="Normal 5 4 2 3 5" xfId="1224" xr:uid="{1B21F393-5D66-4711-9593-FCA66F8828A9}"/>
    <cellStyle name="Normal 5 4 2 3 6" xfId="2849" xr:uid="{60E0050B-549A-4408-836E-B33B88F18E3A}"/>
    <cellStyle name="Normal 5 4 2 4" xfId="297" xr:uid="{676B5CE8-3E90-475C-B2CC-248D783DFADA}"/>
    <cellStyle name="Normal 5 4 2 4 2" xfId="542" xr:uid="{A85A151C-6859-4546-9688-8250162A2297}"/>
    <cellStyle name="Normal 5 4 2 4 2 2" xfId="543" xr:uid="{74E49F1B-7F2C-4394-88BC-D2DBC8B85F92}"/>
    <cellStyle name="Normal 5 4 2 4 2 2 2" xfId="1225" xr:uid="{811A910B-5D4E-4DC8-83A5-06FBA42579A0}"/>
    <cellStyle name="Normal 5 4 2 4 2 2 2 2" xfId="1226" xr:uid="{87A2F670-4291-4CA1-AB05-DE2DD6E9ABFE}"/>
    <cellStyle name="Normal 5 4 2 4 2 2 3" xfId="1227" xr:uid="{E5BD6164-8EEC-4593-8C31-044A4A3D7588}"/>
    <cellStyle name="Normal 5 4 2 4 2 3" xfId="1228" xr:uid="{8026A78F-6AAF-4EEA-B664-59143A97873E}"/>
    <cellStyle name="Normal 5 4 2 4 2 3 2" xfId="1229" xr:uid="{53121174-1553-488E-AE3B-2C953C6BA4A2}"/>
    <cellStyle name="Normal 5 4 2 4 2 4" xfId="1230" xr:uid="{DAA20B71-57AD-417A-84ED-65F99B1BABC5}"/>
    <cellStyle name="Normal 5 4 2 4 3" xfId="544" xr:uid="{2CB053AD-3B0C-4643-8768-09331197ACE2}"/>
    <cellStyle name="Normal 5 4 2 4 3 2" xfId="1231" xr:uid="{E14266CE-2420-4DB6-90D5-EB592D0EEEED}"/>
    <cellStyle name="Normal 5 4 2 4 3 2 2" xfId="1232" xr:uid="{0BCB57FB-51C9-4CEC-B74C-391A54442FCF}"/>
    <cellStyle name="Normal 5 4 2 4 3 3" xfId="1233" xr:uid="{F5585B60-38BC-4305-B849-CD98A147FD23}"/>
    <cellStyle name="Normal 5 4 2 4 4" xfId="1234" xr:uid="{C34A1380-EC8D-4D96-9245-0F221F5E9975}"/>
    <cellStyle name="Normal 5 4 2 4 4 2" xfId="1235" xr:uid="{7E25D7FE-EE41-4937-85D6-86CADA0BB0F7}"/>
    <cellStyle name="Normal 5 4 2 4 5" xfId="1236" xr:uid="{38E3CD88-56F9-4713-82B3-1158F21AA3EF}"/>
    <cellStyle name="Normal 5 4 2 5" xfId="298" xr:uid="{07591060-B468-4E94-8039-1673D4C74485}"/>
    <cellStyle name="Normal 5 4 2 5 2" xfId="545" xr:uid="{D9B3E065-915B-47AB-8EC9-163CD769490B}"/>
    <cellStyle name="Normal 5 4 2 5 2 2" xfId="1237" xr:uid="{57903142-EB89-43BA-BA92-508C6F107967}"/>
    <cellStyle name="Normal 5 4 2 5 2 2 2" xfId="1238" xr:uid="{449006F7-F3C6-4065-B02B-3F1A9C21AA22}"/>
    <cellStyle name="Normal 5 4 2 5 2 3" xfId="1239" xr:uid="{ADAEB02D-91EB-4AD9-8A22-D4357375DBCD}"/>
    <cellStyle name="Normal 5 4 2 5 3" xfId="1240" xr:uid="{BB54779B-B33A-47FC-98AE-79D1814856DD}"/>
    <cellStyle name="Normal 5 4 2 5 3 2" xfId="1241" xr:uid="{A396AD39-7BB9-4359-8923-389055BABC04}"/>
    <cellStyle name="Normal 5 4 2 5 4" xfId="1242" xr:uid="{24D60CCB-3DB2-46DE-8BE5-1611E5C06D66}"/>
    <cellStyle name="Normal 5 4 2 6" xfId="546" xr:uid="{EA74CA59-E93E-4ED9-9F57-C9C171B495E5}"/>
    <cellStyle name="Normal 5 4 2 6 2" xfId="1243" xr:uid="{47E7FE7B-101C-4ADE-9951-5C5FF027A1A8}"/>
    <cellStyle name="Normal 5 4 2 6 2 2" xfId="1244" xr:uid="{1B6E0A73-2186-464F-AA9F-FD18E7D350F1}"/>
    <cellStyle name="Normal 5 4 2 6 2 3" xfId="4419" xr:uid="{C25150CD-A680-446B-8FB1-8641E9DDD2C0}"/>
    <cellStyle name="Normal 5 4 2 6 3" xfId="1245" xr:uid="{284432B7-8EF7-4C35-A39B-7DCE8775EB29}"/>
    <cellStyle name="Normal 5 4 2 6 4" xfId="2850" xr:uid="{AF5AA03C-3793-4E89-A56E-F5F86CEE4CB0}"/>
    <cellStyle name="Normal 5 4 2 6 4 2" xfId="4584" xr:uid="{E7D136EB-B75B-49CE-9D0D-37382BF78376}"/>
    <cellStyle name="Normal 5 4 2 6 4 3" xfId="4683" xr:uid="{EFEF73D4-F6AF-41E0-8ACF-4B7C6D188916}"/>
    <cellStyle name="Normal 5 4 2 6 4 4" xfId="4611" xr:uid="{B89888FE-A34A-41C8-BE89-EF84784C5459}"/>
    <cellStyle name="Normal 5 4 2 7" xfId="1246" xr:uid="{245F2E8C-8FD9-4260-A55D-E48DDC6E1D40}"/>
    <cellStyle name="Normal 5 4 2 7 2" xfId="1247" xr:uid="{8630EEC6-BB9F-4C9E-BE1A-AAC7967E05F3}"/>
    <cellStyle name="Normal 5 4 2 8" xfId="1248" xr:uid="{DBF542C2-DA0C-4594-8DF0-757A916ADFE9}"/>
    <cellStyle name="Normal 5 4 2 9" xfId="2851" xr:uid="{3E3F2D73-913D-4F34-980A-C26E4DDF8D89}"/>
    <cellStyle name="Normal 5 4 3" xfId="95" xr:uid="{DB1B4A6B-B3D7-4087-B7B5-15A36E26A3A1}"/>
    <cellStyle name="Normal 5 4 3 2" xfId="96" xr:uid="{61329B2F-69C5-4D48-81EE-A56347A4F52B}"/>
    <cellStyle name="Normal 5 4 3 2 2" xfId="547" xr:uid="{8F94DE75-EEA2-483C-AE6D-0BBA33D5A448}"/>
    <cellStyle name="Normal 5 4 3 2 2 2" xfId="548" xr:uid="{355EE730-25FD-4BA1-9ED3-0BBE60D3490B}"/>
    <cellStyle name="Normal 5 4 3 2 2 2 2" xfId="1249" xr:uid="{D271D0BA-6BE4-4E9E-9D79-F1EDA4792C51}"/>
    <cellStyle name="Normal 5 4 3 2 2 2 2 2" xfId="1250" xr:uid="{6AB5D028-A91F-4AE7-A873-1041053A6955}"/>
    <cellStyle name="Normal 5 4 3 2 2 2 3" xfId="1251" xr:uid="{CA53AC92-C939-4AA6-9FC9-83B80AF9BA5A}"/>
    <cellStyle name="Normal 5 4 3 2 2 3" xfId="1252" xr:uid="{54F2EDCE-9E58-4527-BAD2-AF928FF1AC92}"/>
    <cellStyle name="Normal 5 4 3 2 2 3 2" xfId="1253" xr:uid="{CA697BAB-2751-4E1F-A045-CE8B8D5CE6E9}"/>
    <cellStyle name="Normal 5 4 3 2 2 4" xfId="1254" xr:uid="{B47FD501-0905-42AD-8B81-56B6DC89CF8E}"/>
    <cellStyle name="Normal 5 4 3 2 3" xfId="549" xr:uid="{3E5E12E2-C6C1-4773-BF9D-ED148EA8EC27}"/>
    <cellStyle name="Normal 5 4 3 2 3 2" xfId="1255" xr:uid="{6E6F5912-82DF-4937-9520-91EDC9488447}"/>
    <cellStyle name="Normal 5 4 3 2 3 2 2" xfId="1256" xr:uid="{EC0E45F9-E1C1-4DBC-A79D-E0E7DD925A73}"/>
    <cellStyle name="Normal 5 4 3 2 3 3" xfId="1257" xr:uid="{36727189-AB50-4451-A39A-8945F40EF36A}"/>
    <cellStyle name="Normal 5 4 3 2 3 4" xfId="2852" xr:uid="{4EBAA586-9D99-438C-A1AA-DD61B0A79C01}"/>
    <cellStyle name="Normal 5 4 3 2 4" xfId="1258" xr:uid="{959CD2EC-38E9-4189-9F3A-C6667224B5BC}"/>
    <cellStyle name="Normal 5 4 3 2 4 2" xfId="1259" xr:uid="{C2566F64-1D29-4D70-9853-1308A25E7C93}"/>
    <cellStyle name="Normal 5 4 3 2 5" xfId="1260" xr:uid="{8660105D-336C-4FD5-9B29-644C6C2AAF44}"/>
    <cellStyle name="Normal 5 4 3 2 6" xfId="2853" xr:uid="{1A920A52-C4A9-46F2-842C-D5C67D871CD1}"/>
    <cellStyle name="Normal 5 4 3 3" xfId="299" xr:uid="{647C8C63-486D-406E-BC7D-7515D546819C}"/>
    <cellStyle name="Normal 5 4 3 3 2" xfId="550" xr:uid="{DC69B7A9-A189-43A1-9217-D8CD991E3925}"/>
    <cellStyle name="Normal 5 4 3 3 2 2" xfId="551" xr:uid="{8AD8CE97-3656-4E3B-A0F5-75428383D0D7}"/>
    <cellStyle name="Normal 5 4 3 3 2 2 2" xfId="1261" xr:uid="{D557A661-EBA0-4F4F-8141-C1D1997B89DA}"/>
    <cellStyle name="Normal 5 4 3 3 2 2 2 2" xfId="1262" xr:uid="{9A9C8980-DA5A-44A1-A577-FD6E4F0CDF4B}"/>
    <cellStyle name="Normal 5 4 3 3 2 2 3" xfId="1263" xr:uid="{C7FF6FDD-D1D0-4D09-94EB-D8A634C29CF9}"/>
    <cellStyle name="Normal 5 4 3 3 2 3" xfId="1264" xr:uid="{E09C601A-1560-4990-8EBF-4A4FBD989E11}"/>
    <cellStyle name="Normal 5 4 3 3 2 3 2" xfId="1265" xr:uid="{4C8B1B60-ED53-4652-9B93-D33FD2AFB6A4}"/>
    <cellStyle name="Normal 5 4 3 3 2 4" xfId="1266" xr:uid="{68642057-9D89-4AD7-8A67-C9E22A148950}"/>
    <cellStyle name="Normal 5 4 3 3 3" xfId="552" xr:uid="{A9127C40-A73E-4AC8-BA88-C95E74E1F4E4}"/>
    <cellStyle name="Normal 5 4 3 3 3 2" xfId="1267" xr:uid="{2FCF3376-CCB7-4E8E-9066-A6236EFAECFA}"/>
    <cellStyle name="Normal 5 4 3 3 3 2 2" xfId="1268" xr:uid="{CBE7982C-C7FC-4D68-BF7F-13DBE55EA0C3}"/>
    <cellStyle name="Normal 5 4 3 3 3 3" xfId="1269" xr:uid="{DA3195C8-6E20-41B0-9F05-69D7B7022930}"/>
    <cellStyle name="Normal 5 4 3 3 4" xfId="1270" xr:uid="{F85E4BAB-DB3D-46C0-A37B-EAF54EAB3480}"/>
    <cellStyle name="Normal 5 4 3 3 4 2" xfId="1271" xr:uid="{038A40DC-64F4-4020-9BC1-84283A797FB1}"/>
    <cellStyle name="Normal 5 4 3 3 5" xfId="1272" xr:uid="{AD5E48FC-027B-42CC-887C-56C234197322}"/>
    <cellStyle name="Normal 5 4 3 4" xfId="300" xr:uid="{CC6160BE-04BA-46DE-A90A-1BF010CB782A}"/>
    <cellStyle name="Normal 5 4 3 4 2" xfId="553" xr:uid="{0C31CE4F-1E1A-4896-A59A-8DC9464A1165}"/>
    <cellStyle name="Normal 5 4 3 4 2 2" xfId="1273" xr:uid="{6623F184-AABC-4851-93A2-BCBB9B155CF6}"/>
    <cellStyle name="Normal 5 4 3 4 2 2 2" xfId="1274" xr:uid="{B36315F9-CAB7-4F0F-BFFF-1E9CA32BE3C1}"/>
    <cellStyle name="Normal 5 4 3 4 2 3" xfId="1275" xr:uid="{52C9C232-A92D-4CA4-995F-44D52EBDBEDB}"/>
    <cellStyle name="Normal 5 4 3 4 3" xfId="1276" xr:uid="{8AF25C23-0516-44B6-BA34-DC4549473A0B}"/>
    <cellStyle name="Normal 5 4 3 4 3 2" xfId="1277" xr:uid="{A3633479-5457-43AB-A55F-4784AA400DA2}"/>
    <cellStyle name="Normal 5 4 3 4 4" xfId="1278" xr:uid="{C2EF5A6B-65EE-44A8-BF1D-7A0CBDFFE4BF}"/>
    <cellStyle name="Normal 5 4 3 5" xfId="554" xr:uid="{86088FEA-2DFB-49E3-9BFB-1A52B540F324}"/>
    <cellStyle name="Normal 5 4 3 5 2" xfId="1279" xr:uid="{CCA5BC9E-614F-4443-AAB5-94F400801FA3}"/>
    <cellStyle name="Normal 5 4 3 5 2 2" xfId="1280" xr:uid="{CAAEDE05-B38D-41BA-929E-F384250F8D18}"/>
    <cellStyle name="Normal 5 4 3 5 3" xfId="1281" xr:uid="{859E21F0-3AE2-4487-B1F2-05AF8A29F833}"/>
    <cellStyle name="Normal 5 4 3 5 4" xfId="2854" xr:uid="{D545517E-B0A2-420C-9B19-8783FFC6EBEB}"/>
    <cellStyle name="Normal 5 4 3 6" xfId="1282" xr:uid="{238F5370-23EB-4463-9D05-CB984C085C49}"/>
    <cellStyle name="Normal 5 4 3 6 2" xfId="1283" xr:uid="{79CCB599-B34A-4A3F-AA7B-DAF515A89901}"/>
    <cellStyle name="Normal 5 4 3 7" xfId="1284" xr:uid="{7727D3F9-5CEC-4C6A-9B8C-53DE898B694E}"/>
    <cellStyle name="Normal 5 4 3 8" xfId="2855" xr:uid="{DF496674-3545-42F1-B51F-ECBD38784A89}"/>
    <cellStyle name="Normal 5 4 4" xfId="97" xr:uid="{A4DA5DE8-A27C-42E4-98E4-995AFAB4D801}"/>
    <cellStyle name="Normal 5 4 4 2" xfId="446" xr:uid="{9C689E85-D7C4-4B52-AC4A-597EE37D2E09}"/>
    <cellStyle name="Normal 5 4 4 2 2" xfId="555" xr:uid="{484F3BD8-2B94-46A8-9295-82B0E4D35E32}"/>
    <cellStyle name="Normal 5 4 4 2 2 2" xfId="1285" xr:uid="{11046CD4-B110-40AD-92D9-B36F0C66F1AE}"/>
    <cellStyle name="Normal 5 4 4 2 2 2 2" xfId="1286" xr:uid="{3903CE68-D1D9-48A3-9274-38CEE3C894CD}"/>
    <cellStyle name="Normal 5 4 4 2 2 3" xfId="1287" xr:uid="{D489DE92-6DF0-470A-8E65-B5F1B4815649}"/>
    <cellStyle name="Normal 5 4 4 2 2 4" xfId="2856" xr:uid="{29F95F7F-6A35-4FB1-97A7-7EA6A5710B21}"/>
    <cellStyle name="Normal 5 4 4 2 3" xfId="1288" xr:uid="{0BF9F8FD-2F14-4BE5-A22E-004C241742DF}"/>
    <cellStyle name="Normal 5 4 4 2 3 2" xfId="1289" xr:uid="{FB858724-182E-447A-95D9-F227A72CE248}"/>
    <cellStyle name="Normal 5 4 4 2 4" xfId="1290" xr:uid="{5B166E13-D783-410C-B90D-8188AF6C0913}"/>
    <cellStyle name="Normal 5 4 4 2 5" xfId="2857" xr:uid="{CB5A0A30-2A03-4AF4-95ED-E726769BCBAB}"/>
    <cellStyle name="Normal 5 4 4 3" xfId="556" xr:uid="{86FCBF6C-1C84-4890-AF23-42D1A6C2EEC7}"/>
    <cellStyle name="Normal 5 4 4 3 2" xfId="1291" xr:uid="{3BE40714-7EC7-4642-B343-53B2262C03B0}"/>
    <cellStyle name="Normal 5 4 4 3 2 2" xfId="1292" xr:uid="{B71D6E31-884C-4618-8C52-1641083A06D5}"/>
    <cellStyle name="Normal 5 4 4 3 3" xfId="1293" xr:uid="{5099642C-A627-4429-8313-CC03EED75B78}"/>
    <cellStyle name="Normal 5 4 4 3 4" xfId="2858" xr:uid="{FF0D734D-9E70-4FEC-9B7D-2B4B088D4E8F}"/>
    <cellStyle name="Normal 5 4 4 4" xfId="1294" xr:uid="{AD72AA0E-C401-461D-A4C9-A8D0AEC47673}"/>
    <cellStyle name="Normal 5 4 4 4 2" xfId="1295" xr:uid="{206B9134-09ED-41E1-BF5E-77FC6760C549}"/>
    <cellStyle name="Normal 5 4 4 4 3" xfId="2859" xr:uid="{9BEBAF5C-F67B-4676-ADED-D572072C37E1}"/>
    <cellStyle name="Normal 5 4 4 4 4" xfId="2860" xr:uid="{C9F0F5E3-2E9C-4A5B-9B89-73C7E9CFFCB7}"/>
    <cellStyle name="Normal 5 4 4 5" xfId="1296" xr:uid="{77AB930B-9499-437F-9B75-69163F30CD2D}"/>
    <cellStyle name="Normal 5 4 4 6" xfId="2861" xr:uid="{F772A6DF-42B0-420A-9A5F-6B3685C8676C}"/>
    <cellStyle name="Normal 5 4 4 7" xfId="2862" xr:uid="{6061C1C6-2E25-4F4B-B62A-C3CA2A8DCAC1}"/>
    <cellStyle name="Normal 5 4 5" xfId="301" xr:uid="{0DC4EF78-9233-4687-BD26-EE9A86BB0921}"/>
    <cellStyle name="Normal 5 4 5 2" xfId="557" xr:uid="{F2774BC8-AC48-4DF4-8202-4E48CF017792}"/>
    <cellStyle name="Normal 5 4 5 2 2" xfId="558" xr:uid="{58C1B93B-AE3B-4A3C-99E9-275719CA81C7}"/>
    <cellStyle name="Normal 5 4 5 2 2 2" xfId="1297" xr:uid="{32ACF2E2-A54B-47C0-BA81-54EE4137522C}"/>
    <cellStyle name="Normal 5 4 5 2 2 2 2" xfId="1298" xr:uid="{3CA0D0C7-49BB-48E9-ACC9-CBEF718F9DCE}"/>
    <cellStyle name="Normal 5 4 5 2 2 3" xfId="1299" xr:uid="{497519D6-74F7-4ECB-9714-50D7F3B41E62}"/>
    <cellStyle name="Normal 5 4 5 2 3" xfId="1300" xr:uid="{3C20F5DF-F129-40F8-9FE2-908E94A739EE}"/>
    <cellStyle name="Normal 5 4 5 2 3 2" xfId="1301" xr:uid="{021E6AB5-4EB3-46E8-95A7-3524A90C3E72}"/>
    <cellStyle name="Normal 5 4 5 2 4" xfId="1302" xr:uid="{2BAD3EC0-633E-437A-B152-7117273D0290}"/>
    <cellStyle name="Normal 5 4 5 3" xfId="559" xr:uid="{178CD232-4799-4251-8D4B-012F9BDF8AEA}"/>
    <cellStyle name="Normal 5 4 5 3 2" xfId="1303" xr:uid="{B1A35629-E7AD-4F7B-BF74-A2D977493BBC}"/>
    <cellStyle name="Normal 5 4 5 3 2 2" xfId="1304" xr:uid="{5B9E8EA6-021B-452A-9DD6-AB7DD903927C}"/>
    <cellStyle name="Normal 5 4 5 3 3" xfId="1305" xr:uid="{8DF631E3-8502-47C5-A44A-7C5F830B53C4}"/>
    <cellStyle name="Normal 5 4 5 3 4" xfId="2863" xr:uid="{715C3EF5-2D4B-4B6A-9940-0CC7A00DAFDF}"/>
    <cellStyle name="Normal 5 4 5 4" xfId="1306" xr:uid="{E8EF2386-0073-4658-8A10-E27BDF7DD498}"/>
    <cellStyle name="Normal 5 4 5 4 2" xfId="1307" xr:uid="{CEBEC908-FAA0-494F-BC24-08E723854814}"/>
    <cellStyle name="Normal 5 4 5 5" xfId="1308" xr:uid="{30AE0425-4D55-4707-8009-86E53FBC21F4}"/>
    <cellStyle name="Normal 5 4 5 6" xfId="2864" xr:uid="{2266F70E-0E72-4BCC-A915-298024224AE2}"/>
    <cellStyle name="Normal 5 4 6" xfId="302" xr:uid="{A03FBF28-CD45-4FD9-9EA4-0007A4F6E2AF}"/>
    <cellStyle name="Normal 5 4 6 2" xfId="560" xr:uid="{37723EC1-F463-4A72-8A75-ED115F59B355}"/>
    <cellStyle name="Normal 5 4 6 2 2" xfId="1309" xr:uid="{E0A2D022-0629-46EE-B02D-A678CFCE0EB4}"/>
    <cellStyle name="Normal 5 4 6 2 2 2" xfId="1310" xr:uid="{BB377FF9-392B-4809-90B1-DD25024147AB}"/>
    <cellStyle name="Normal 5 4 6 2 3" xfId="1311" xr:uid="{4B258C27-3160-431B-A887-270AED9D88C5}"/>
    <cellStyle name="Normal 5 4 6 2 4" xfId="2865" xr:uid="{25D903A4-369C-45C2-9A12-146E4146B2C2}"/>
    <cellStyle name="Normal 5 4 6 3" xfId="1312" xr:uid="{6328F994-F504-4A33-9369-E515CEB0EE94}"/>
    <cellStyle name="Normal 5 4 6 3 2" xfId="1313" xr:uid="{A800C438-FBE3-47C3-BC1D-80DB86E8382E}"/>
    <cellStyle name="Normal 5 4 6 4" xfId="1314" xr:uid="{0594FE0C-BB9A-400A-91A7-E5161729C86A}"/>
    <cellStyle name="Normal 5 4 6 5" xfId="2866" xr:uid="{15C8D0C8-F9BB-4FBE-B8E5-E9D3043D8FC4}"/>
    <cellStyle name="Normal 5 4 7" xfId="561" xr:uid="{3C913F62-A521-479E-B6C8-9542985CD1BD}"/>
    <cellStyle name="Normal 5 4 7 2" xfId="1315" xr:uid="{FCCADC3A-FC86-42F1-9467-AB5F68B339DE}"/>
    <cellStyle name="Normal 5 4 7 2 2" xfId="1316" xr:uid="{6DCA3649-5815-4E39-9F17-459868903F9E}"/>
    <cellStyle name="Normal 5 4 7 2 3" xfId="4418" xr:uid="{CA42C51F-A408-42FA-A7E5-7C4769E802FB}"/>
    <cellStyle name="Normal 5 4 7 3" xfId="1317" xr:uid="{6E97F0A5-9E45-41BD-A71F-A688FCA789EE}"/>
    <cellStyle name="Normal 5 4 7 4" xfId="2867" xr:uid="{22BF2528-5E5B-4223-B0A5-16B4A52DF6D4}"/>
    <cellStyle name="Normal 5 4 7 4 2" xfId="4583" xr:uid="{7DC7AB1B-727A-49AC-B445-9553C8F3BD69}"/>
    <cellStyle name="Normal 5 4 7 4 3" xfId="4684" xr:uid="{E10250E8-CE77-4F63-8895-C38B7213393D}"/>
    <cellStyle name="Normal 5 4 7 4 4" xfId="4610" xr:uid="{D5C54BBC-B7DE-4EFE-8BAE-7B51B5BE8BE6}"/>
    <cellStyle name="Normal 5 4 8" xfId="1318" xr:uid="{367CF7F5-5578-408E-899B-7FEDD0763572}"/>
    <cellStyle name="Normal 5 4 8 2" xfId="1319" xr:uid="{D68B5D34-8FCA-4A64-8ADB-0A46E209967B}"/>
    <cellStyle name="Normal 5 4 8 3" xfId="2868" xr:uid="{73CC828B-D19A-494F-B092-16EB7A69F719}"/>
    <cellStyle name="Normal 5 4 8 4" xfId="2869" xr:uid="{C99719F0-D601-40A4-B128-D8EE3F794541}"/>
    <cellStyle name="Normal 5 4 9" xfId="1320" xr:uid="{1E37794B-A363-4210-B0EA-FB89A5819387}"/>
    <cellStyle name="Normal 5 5" xfId="98" xr:uid="{7DA65773-C120-4BEA-9AEE-6FE01624029A}"/>
    <cellStyle name="Normal 5 5 10" xfId="2870" xr:uid="{F1458582-E7BE-47B1-A17C-86F8C5667E25}"/>
    <cellStyle name="Normal 5 5 11" xfId="2871" xr:uid="{0956DB43-3A3F-4CFB-9597-45C36534AA13}"/>
    <cellStyle name="Normal 5 5 2" xfId="99" xr:uid="{E61A5495-CECB-4F6C-B844-368B83411F8F}"/>
    <cellStyle name="Normal 5 5 2 2" xfId="100" xr:uid="{C5BA2C04-2C40-40CA-B9BB-A42C6E6AAE0B}"/>
    <cellStyle name="Normal 5 5 2 2 2" xfId="303" xr:uid="{D19F6244-1E62-4151-9E8A-E9638B7088F8}"/>
    <cellStyle name="Normal 5 5 2 2 2 2" xfId="562" xr:uid="{FA1852F6-688C-458F-892F-E70DE323930C}"/>
    <cellStyle name="Normal 5 5 2 2 2 2 2" xfId="1321" xr:uid="{0B49861A-5D7B-4A74-AE44-380160EFC066}"/>
    <cellStyle name="Normal 5 5 2 2 2 2 2 2" xfId="1322" xr:uid="{E2D4D1DC-7EB0-4603-A1BD-08B26008BFF5}"/>
    <cellStyle name="Normal 5 5 2 2 2 2 3" xfId="1323" xr:uid="{ADCEDDE9-830B-4CD0-A382-1AFDC345F3D1}"/>
    <cellStyle name="Normal 5 5 2 2 2 2 4" xfId="2872" xr:uid="{5D5B81AB-480B-4851-BF41-D463DE32C64E}"/>
    <cellStyle name="Normal 5 5 2 2 2 3" xfId="1324" xr:uid="{9C538480-5834-46C4-B84E-6DC5EABDA02B}"/>
    <cellStyle name="Normal 5 5 2 2 2 3 2" xfId="1325" xr:uid="{0BDB3A59-2069-4A79-97E9-5DEA9359CA44}"/>
    <cellStyle name="Normal 5 5 2 2 2 3 3" xfId="2873" xr:uid="{A92EFC2F-ECA5-4B73-918B-5A77FB4365BC}"/>
    <cellStyle name="Normal 5 5 2 2 2 3 4" xfId="2874" xr:uid="{0D30131F-A1BD-4DA7-8933-7581481D04FA}"/>
    <cellStyle name="Normal 5 5 2 2 2 4" xfId="1326" xr:uid="{CF0FCFFF-C9C7-4892-8A69-8FC0CD35266E}"/>
    <cellStyle name="Normal 5 5 2 2 2 5" xfId="2875" xr:uid="{81EC6AB4-072D-44CB-BBE3-B99CFD17F416}"/>
    <cellStyle name="Normal 5 5 2 2 2 6" xfId="2876" xr:uid="{C0B2DF11-11E1-46AB-9593-94DDE8572977}"/>
    <cellStyle name="Normal 5 5 2 2 3" xfId="563" xr:uid="{7B5FE22D-77A6-4C79-9472-3598A3F7F4D0}"/>
    <cellStyle name="Normal 5 5 2 2 3 2" xfId="1327" xr:uid="{B4682800-CCB2-4679-A302-773D86FE75A5}"/>
    <cellStyle name="Normal 5 5 2 2 3 2 2" xfId="1328" xr:uid="{0D5EA545-3174-43BF-B94F-B764887CC52E}"/>
    <cellStyle name="Normal 5 5 2 2 3 2 3" xfId="2877" xr:uid="{4B0B5C74-345A-4BAE-865F-E87A8E2CA232}"/>
    <cellStyle name="Normal 5 5 2 2 3 2 4" xfId="2878" xr:uid="{385DFE24-2483-44FD-A9BF-451ADF99CD89}"/>
    <cellStyle name="Normal 5 5 2 2 3 3" xfId="1329" xr:uid="{71707058-D4FA-48FD-AE8A-9FBB632703E4}"/>
    <cellStyle name="Normal 5 5 2 2 3 4" xfId="2879" xr:uid="{580972A8-B026-4F58-95DA-08AA67CE720A}"/>
    <cellStyle name="Normal 5 5 2 2 3 5" xfId="2880" xr:uid="{6B1CFC7B-C073-46A0-B554-4416E919B5C9}"/>
    <cellStyle name="Normal 5 5 2 2 4" xfId="1330" xr:uid="{B744A5A3-CEC3-4D2E-A209-A3754A8D6586}"/>
    <cellStyle name="Normal 5 5 2 2 4 2" xfId="1331" xr:uid="{7BD6E1D2-07C6-4834-93C5-FF1B7C2B0A42}"/>
    <cellStyle name="Normal 5 5 2 2 4 3" xfId="2881" xr:uid="{1A791BD6-8F75-415A-AC38-F498A90A62B1}"/>
    <cellStyle name="Normal 5 5 2 2 4 4" xfId="2882" xr:uid="{A9E66963-AB9E-4342-A975-28F77759FDFB}"/>
    <cellStyle name="Normal 5 5 2 2 5" xfId="1332" xr:uid="{16089C8F-DA40-41AA-A465-D222DA82AB6A}"/>
    <cellStyle name="Normal 5 5 2 2 5 2" xfId="2883" xr:uid="{4AC5309B-7238-42A6-8FAD-B6701426C43D}"/>
    <cellStyle name="Normal 5 5 2 2 5 3" xfId="2884" xr:uid="{2B25ADA4-7F43-486E-A74A-A9FD95592B67}"/>
    <cellStyle name="Normal 5 5 2 2 5 4" xfId="2885" xr:uid="{66CC5DF7-B186-4D1B-BE70-7512FA8ADC30}"/>
    <cellStyle name="Normal 5 5 2 2 6" xfId="2886" xr:uid="{165AF53A-8BE0-405C-9EA6-7602FC049AF0}"/>
    <cellStyle name="Normal 5 5 2 2 7" xfId="2887" xr:uid="{5F0B9CDF-CF7F-4749-BFFD-47300006989C}"/>
    <cellStyle name="Normal 5 5 2 2 8" xfId="2888" xr:uid="{06CA61F3-7B93-44BB-BF9D-B4310359A078}"/>
    <cellStyle name="Normal 5 5 2 3" xfId="304" xr:uid="{C4377B17-7632-4203-92FE-3135A351E612}"/>
    <cellStyle name="Normal 5 5 2 3 2" xfId="564" xr:uid="{81C7DC7C-C0F0-4F4F-8013-CC93CB57DB3C}"/>
    <cellStyle name="Normal 5 5 2 3 2 2" xfId="565" xr:uid="{37DB1C27-861C-4D3C-B257-C5D1052830D8}"/>
    <cellStyle name="Normal 5 5 2 3 2 2 2" xfId="1333" xr:uid="{15CB14E8-3D75-4F50-BAFC-7662702BA236}"/>
    <cellStyle name="Normal 5 5 2 3 2 2 2 2" xfId="1334" xr:uid="{52353D1B-8464-4250-8586-C3781807232E}"/>
    <cellStyle name="Normal 5 5 2 3 2 2 3" xfId="1335" xr:uid="{C874F577-A514-4F5A-8717-6A0B7E348587}"/>
    <cellStyle name="Normal 5 5 2 3 2 3" xfId="1336" xr:uid="{5F9D1AC1-2E92-4940-89F6-26101B151357}"/>
    <cellStyle name="Normal 5 5 2 3 2 3 2" xfId="1337" xr:uid="{09BF7BEC-B152-47FE-BBD4-3F4D343CF699}"/>
    <cellStyle name="Normal 5 5 2 3 2 4" xfId="1338" xr:uid="{AEE06D12-B478-4F67-B63B-00ABD0044CAF}"/>
    <cellStyle name="Normal 5 5 2 3 3" xfId="566" xr:uid="{4F4DF00B-0E6C-43A9-A248-871EFB0E4BE3}"/>
    <cellStyle name="Normal 5 5 2 3 3 2" xfId="1339" xr:uid="{CA0DCC00-67B3-4613-AFDA-A1AF2F175360}"/>
    <cellStyle name="Normal 5 5 2 3 3 2 2" xfId="1340" xr:uid="{9A1AD1A6-229C-4F85-8C3E-BD33C99CD4F0}"/>
    <cellStyle name="Normal 5 5 2 3 3 3" xfId="1341" xr:uid="{5A94BB0C-3FC6-4A5F-A03B-1DC028AA1AD9}"/>
    <cellStyle name="Normal 5 5 2 3 3 4" xfId="2889" xr:uid="{841A0368-CBBD-448B-9721-02B893F7CF70}"/>
    <cellStyle name="Normal 5 5 2 3 4" xfId="1342" xr:uid="{809BF9F2-7D1F-4EF4-9621-ECD049AE0C9C}"/>
    <cellStyle name="Normal 5 5 2 3 4 2" xfId="1343" xr:uid="{541E83F0-6D3D-49D2-B906-0D13867C31BE}"/>
    <cellStyle name="Normal 5 5 2 3 5" xfId="1344" xr:uid="{6CA2EC4F-0DAB-46F4-A7D6-CA756173A14D}"/>
    <cellStyle name="Normal 5 5 2 3 6" xfId="2890" xr:uid="{EABBB08E-FAEE-4DE8-8907-E9EA1157186E}"/>
    <cellStyle name="Normal 5 5 2 4" xfId="305" xr:uid="{E62041EE-5686-414F-9AC8-AE40320F928E}"/>
    <cellStyle name="Normal 5 5 2 4 2" xfId="567" xr:uid="{403A3BA5-EADB-428F-B588-5BA10989C229}"/>
    <cellStyle name="Normal 5 5 2 4 2 2" xfId="1345" xr:uid="{81C254AF-997B-41A8-9FAA-BA9F5BAEBAEB}"/>
    <cellStyle name="Normal 5 5 2 4 2 2 2" xfId="1346" xr:uid="{DDAF1F25-2EBF-41E1-B97F-DC1A4F19CF3B}"/>
    <cellStyle name="Normal 5 5 2 4 2 3" xfId="1347" xr:uid="{3CBAC2A0-C72B-46DD-8748-ED460DF4AD4D}"/>
    <cellStyle name="Normal 5 5 2 4 2 4" xfId="2891" xr:uid="{99BF67E2-B3ED-4CF3-9C68-7CDF668E3E00}"/>
    <cellStyle name="Normal 5 5 2 4 3" xfId="1348" xr:uid="{E94F96B4-B9B5-4E24-8E96-CBC59B3C3744}"/>
    <cellStyle name="Normal 5 5 2 4 3 2" xfId="1349" xr:uid="{E272C3C1-5631-4C4E-A213-EA676A5C8E2C}"/>
    <cellStyle name="Normal 5 5 2 4 4" xfId="1350" xr:uid="{227B7C88-7429-4DAD-99FB-5A677E38D898}"/>
    <cellStyle name="Normal 5 5 2 4 5" xfId="2892" xr:uid="{F73EA083-E363-4BF4-814A-540E76B554A3}"/>
    <cellStyle name="Normal 5 5 2 5" xfId="306" xr:uid="{DA3DBA8C-75C5-4C06-9D67-C16EC60C38A3}"/>
    <cellStyle name="Normal 5 5 2 5 2" xfId="1351" xr:uid="{7FBF04EB-8A3A-4F9E-8D17-4A44E1BD59A8}"/>
    <cellStyle name="Normal 5 5 2 5 2 2" xfId="1352" xr:uid="{E2E5D9DA-9D30-45BA-85A8-364117289A42}"/>
    <cellStyle name="Normal 5 5 2 5 3" xfId="1353" xr:uid="{CF70F91E-514E-4F4A-ABE4-E2EBD5D211A5}"/>
    <cellStyle name="Normal 5 5 2 5 4" xfId="2893" xr:uid="{66FEB21B-3C61-4950-AF12-3AB9F5B4D39F}"/>
    <cellStyle name="Normal 5 5 2 6" xfId="1354" xr:uid="{2D519CAC-A689-460B-A922-3294DD570A66}"/>
    <cellStyle name="Normal 5 5 2 6 2" xfId="1355" xr:uid="{72A763A4-63F0-4D27-B5DB-216F083E39F1}"/>
    <cellStyle name="Normal 5 5 2 6 3" xfId="2894" xr:uid="{E50D8CFB-92B5-4520-B125-2F0E9B173F88}"/>
    <cellStyle name="Normal 5 5 2 6 4" xfId="2895" xr:uid="{F320FDD8-1192-4340-BE11-EB67D960FADC}"/>
    <cellStyle name="Normal 5 5 2 7" xfId="1356" xr:uid="{648D3AF1-AA9D-4F7E-9E2B-DC9524A09AB6}"/>
    <cellStyle name="Normal 5 5 2 8" xfId="2896" xr:uid="{E2DD93E5-2596-4C4A-9142-0A270623DEE8}"/>
    <cellStyle name="Normal 5 5 2 9" xfId="2897" xr:uid="{B5437AE6-7ADC-43E9-A6BD-2357035FD6AB}"/>
    <cellStyle name="Normal 5 5 3" xfId="101" xr:uid="{FE15903F-6BD0-4DF6-95D3-BA3670ABCCE1}"/>
    <cellStyle name="Normal 5 5 3 2" xfId="102" xr:uid="{CBB6D968-B358-49CA-8F1B-F67B0D892B03}"/>
    <cellStyle name="Normal 5 5 3 2 2" xfId="568" xr:uid="{B461A37B-1602-4DA4-A564-7822CF7A40DA}"/>
    <cellStyle name="Normal 5 5 3 2 2 2" xfId="1357" xr:uid="{45EFDC24-F897-4A1C-83BA-AC82BB2EF7EB}"/>
    <cellStyle name="Normal 5 5 3 2 2 2 2" xfId="1358" xr:uid="{DF08C7A4-5450-4330-9AD9-51AACBD00AA0}"/>
    <cellStyle name="Normal 5 5 3 2 2 2 2 2" xfId="4468" xr:uid="{849ED2C5-E2FD-4D73-9CA9-DBD2927C5103}"/>
    <cellStyle name="Normal 5 5 3 2 2 2 3" xfId="4469" xr:uid="{6CBF27C5-59E3-412E-A095-27B5D02C78B4}"/>
    <cellStyle name="Normal 5 5 3 2 2 3" xfId="1359" xr:uid="{2D257AE3-C2CA-4960-9809-765E2D2A6D0A}"/>
    <cellStyle name="Normal 5 5 3 2 2 3 2" xfId="4470" xr:uid="{89B3C4A3-4779-49C7-9908-58C34ACF243A}"/>
    <cellStyle name="Normal 5 5 3 2 2 4" xfId="2898" xr:uid="{6B77426F-8F14-4967-B284-455B6609E45C}"/>
    <cellStyle name="Normal 5 5 3 2 3" xfId="1360" xr:uid="{CBBE3DFB-EC55-4EBA-8BD8-C1DB9FCA8247}"/>
    <cellStyle name="Normal 5 5 3 2 3 2" xfId="1361" xr:uid="{17469F20-835A-4D91-9DD4-FB3BAA995ED8}"/>
    <cellStyle name="Normal 5 5 3 2 3 2 2" xfId="4471" xr:uid="{4AC8901A-07FC-4BAD-ACC1-38A92A51ACF5}"/>
    <cellStyle name="Normal 5 5 3 2 3 3" xfId="2899" xr:uid="{727C3D02-1630-4157-A52E-5EB28A50BA70}"/>
    <cellStyle name="Normal 5 5 3 2 3 4" xfId="2900" xr:uid="{E61A22BC-162F-4F52-B8B2-B353C7E54F19}"/>
    <cellStyle name="Normal 5 5 3 2 4" xfId="1362" xr:uid="{16774CB4-EC85-46FC-8A37-E8F8E5897F85}"/>
    <cellStyle name="Normal 5 5 3 2 4 2" xfId="4472" xr:uid="{257D6826-60E9-44E1-B78B-DEDFC5E69FA4}"/>
    <cellStyle name="Normal 5 5 3 2 5" xfId="2901" xr:uid="{E4D71CA0-BE36-45EF-9F12-D68EF3EC30C0}"/>
    <cellStyle name="Normal 5 5 3 2 6" xfId="2902" xr:uid="{CBFE80AE-BA39-4B15-A668-A07ED2F179C5}"/>
    <cellStyle name="Normal 5 5 3 3" xfId="307" xr:uid="{34660B2C-F597-4F58-92E4-71F56ED2555F}"/>
    <cellStyle name="Normal 5 5 3 3 2" xfId="1363" xr:uid="{28B96799-E3DB-4910-86B5-B711715C9D42}"/>
    <cellStyle name="Normal 5 5 3 3 2 2" xfId="1364" xr:uid="{2CE71083-799C-45C4-84CB-F66429865381}"/>
    <cellStyle name="Normal 5 5 3 3 2 2 2" xfId="4473" xr:uid="{63F4EDF4-9ADD-4A67-A108-5489E185D240}"/>
    <cellStyle name="Normal 5 5 3 3 2 3" xfId="2903" xr:uid="{0951F848-6FD6-4330-AD42-27328F451632}"/>
    <cellStyle name="Normal 5 5 3 3 2 4" xfId="2904" xr:uid="{A7996B8B-B51E-49B7-B63B-AD0AB8003699}"/>
    <cellStyle name="Normal 5 5 3 3 3" xfId="1365" xr:uid="{AD7A9921-C21B-44D6-B18A-6AF3F44A9C11}"/>
    <cellStyle name="Normal 5 5 3 3 3 2" xfId="4474" xr:uid="{23CE3FFF-CDE3-4365-BA58-9452797B62AD}"/>
    <cellStyle name="Normal 5 5 3 3 4" xfId="2905" xr:uid="{D173BA69-D01C-4992-86B8-9DAF61843487}"/>
    <cellStyle name="Normal 5 5 3 3 5" xfId="2906" xr:uid="{ACAA04FC-6665-4D77-A42A-D6545168346E}"/>
    <cellStyle name="Normal 5 5 3 4" xfId="1366" xr:uid="{8B275E87-E062-4FC7-ACFC-5E5D7D7B29A8}"/>
    <cellStyle name="Normal 5 5 3 4 2" xfId="1367" xr:uid="{EEDB6FC9-DB61-4CE2-BF28-894E6D4C57DA}"/>
    <cellStyle name="Normal 5 5 3 4 2 2" xfId="4475" xr:uid="{36E166F7-950B-4ECA-9E3C-478835BF4C5C}"/>
    <cellStyle name="Normal 5 5 3 4 3" xfId="2907" xr:uid="{BA33487F-4BEC-4C63-A3A9-59A890ADAD3A}"/>
    <cellStyle name="Normal 5 5 3 4 4" xfId="2908" xr:uid="{CF89580D-3063-42F5-8E3B-21F6714889CB}"/>
    <cellStyle name="Normal 5 5 3 5" xfId="1368" xr:uid="{B46815E8-9B51-4A24-9CE9-25FD1B7EC45F}"/>
    <cellStyle name="Normal 5 5 3 5 2" xfId="2909" xr:uid="{369B31DC-8EA1-4480-89C7-63DF604CCE7A}"/>
    <cellStyle name="Normal 5 5 3 5 3" xfId="2910" xr:uid="{6AB08980-DB05-47D2-A8C1-35ED1ED931F1}"/>
    <cellStyle name="Normal 5 5 3 5 4" xfId="2911" xr:uid="{189AACAD-5415-4292-BB59-90FD8140AE26}"/>
    <cellStyle name="Normal 5 5 3 6" xfId="2912" xr:uid="{4D6F7266-33D7-4753-B214-6E657228AFEA}"/>
    <cellStyle name="Normal 5 5 3 7" xfId="2913" xr:uid="{083204B3-8264-4721-B174-B470BF750774}"/>
    <cellStyle name="Normal 5 5 3 8" xfId="2914" xr:uid="{B6558FB4-E476-402A-82D4-CB2230A21C37}"/>
    <cellStyle name="Normal 5 5 4" xfId="103" xr:uid="{633F6ACD-9AC1-48D9-B833-EBF54C021E99}"/>
    <cellStyle name="Normal 5 5 4 2" xfId="569" xr:uid="{141DD5F9-C8BD-42FA-B58D-BCB7045A52FF}"/>
    <cellStyle name="Normal 5 5 4 2 2" xfId="570" xr:uid="{35CF1B48-91FA-43C3-85EF-A01DD9DDFA85}"/>
    <cellStyle name="Normal 5 5 4 2 2 2" xfId="1369" xr:uid="{2E509BFE-E97A-454A-8AAF-D93E9B970145}"/>
    <cellStyle name="Normal 5 5 4 2 2 2 2" xfId="1370" xr:uid="{CEFF5727-EEEA-4BE1-8E9B-2159A3C673A3}"/>
    <cellStyle name="Normal 5 5 4 2 2 3" xfId="1371" xr:uid="{0C1830B8-9B0C-47AC-A8B8-F15800D070BC}"/>
    <cellStyle name="Normal 5 5 4 2 2 4" xfId="2915" xr:uid="{A37D42A1-1E48-43AB-861D-5990B8184D2A}"/>
    <cellStyle name="Normal 5 5 4 2 3" xfId="1372" xr:uid="{B368B366-8244-4F07-BC30-3C5498DF8AFA}"/>
    <cellStyle name="Normal 5 5 4 2 3 2" xfId="1373" xr:uid="{9BEF62FB-ABA2-4898-AFF2-F6F3E9345476}"/>
    <cellStyle name="Normal 5 5 4 2 4" xfId="1374" xr:uid="{B3D328DA-9DC1-44FE-A2A3-5786BA108CAB}"/>
    <cellStyle name="Normal 5 5 4 2 5" xfId="2916" xr:uid="{F1198E83-CFEB-45C2-9924-68347750FD79}"/>
    <cellStyle name="Normal 5 5 4 3" xfId="571" xr:uid="{360B9F83-FF78-4817-98CE-1223E35E8942}"/>
    <cellStyle name="Normal 5 5 4 3 2" xfId="1375" xr:uid="{38487312-A103-4F34-A241-91555F62769E}"/>
    <cellStyle name="Normal 5 5 4 3 2 2" xfId="1376" xr:uid="{750B37FA-3D0B-4717-B26D-9E9AAAA19371}"/>
    <cellStyle name="Normal 5 5 4 3 3" xfId="1377" xr:uid="{058C0D85-FCBC-4846-9D02-5C6D683CD243}"/>
    <cellStyle name="Normal 5 5 4 3 4" xfId="2917" xr:uid="{2F394CE2-E501-4FCE-9DE6-ADEB52CCA64E}"/>
    <cellStyle name="Normal 5 5 4 4" xfId="1378" xr:uid="{4B304B56-67B2-4420-BE64-5B15B3811BBD}"/>
    <cellStyle name="Normal 5 5 4 4 2" xfId="1379" xr:uid="{9E15A61B-CFF7-4ABC-B25B-3689B91E00F8}"/>
    <cellStyle name="Normal 5 5 4 4 3" xfId="2918" xr:uid="{05D592CD-0F16-4D4D-ABBE-F919FF7032F6}"/>
    <cellStyle name="Normal 5 5 4 4 4" xfId="2919" xr:uid="{58AD983B-4BD6-431C-B287-4D637AE6A758}"/>
    <cellStyle name="Normal 5 5 4 5" xfId="1380" xr:uid="{5684EAA6-1BAD-43FB-BBFE-7534819EA48F}"/>
    <cellStyle name="Normal 5 5 4 6" xfId="2920" xr:uid="{13825B03-D067-47EA-9B7D-A0AE643DA289}"/>
    <cellStyle name="Normal 5 5 4 7" xfId="2921" xr:uid="{BA7CEFD0-5BB0-40F4-A449-A4421F0931E6}"/>
    <cellStyle name="Normal 5 5 5" xfId="308" xr:uid="{321FCF50-9E78-424E-B60D-5C7079C33417}"/>
    <cellStyle name="Normal 5 5 5 2" xfId="572" xr:uid="{90A52975-1D80-41AF-A76D-547636B625C9}"/>
    <cellStyle name="Normal 5 5 5 2 2" xfId="1381" xr:uid="{F7D3F9D4-FFC1-418B-89F4-F0EC7007BE7E}"/>
    <cellStyle name="Normal 5 5 5 2 2 2" xfId="1382" xr:uid="{20D154DB-3263-4C01-9161-979226AA4567}"/>
    <cellStyle name="Normal 5 5 5 2 3" xfId="1383" xr:uid="{08932363-E525-4C2B-AE03-B1E2AF4E7694}"/>
    <cellStyle name="Normal 5 5 5 2 4" xfId="2922" xr:uid="{FAD31A31-EB44-4760-8526-BF2E79F1CC91}"/>
    <cellStyle name="Normal 5 5 5 3" xfId="1384" xr:uid="{A388E996-CDE0-4152-A979-919C87171BA6}"/>
    <cellStyle name="Normal 5 5 5 3 2" xfId="1385" xr:uid="{BDDE66BA-3E3C-4BFA-9C09-DB18F89C14C5}"/>
    <cellStyle name="Normal 5 5 5 3 3" xfId="2923" xr:uid="{41F8720D-2C0A-476D-9B36-15E0C3DA492D}"/>
    <cellStyle name="Normal 5 5 5 3 4" xfId="2924" xr:uid="{4E4D3EF5-3871-40A4-A5C0-02E0F4BE5256}"/>
    <cellStyle name="Normal 5 5 5 4" xfId="1386" xr:uid="{8642F023-C599-4864-B2C2-DCD1B4473A1A}"/>
    <cellStyle name="Normal 5 5 5 5" xfId="2925" xr:uid="{C8B85BCA-AA29-4C83-86D1-A105BA0F171F}"/>
    <cellStyle name="Normal 5 5 5 6" xfId="2926" xr:uid="{4F4AA869-E689-45C5-B8D4-C466A4E373FF}"/>
    <cellStyle name="Normal 5 5 6" xfId="309" xr:uid="{0CF54B20-2EEE-4E83-AE3F-BEB384F09535}"/>
    <cellStyle name="Normal 5 5 6 2" xfId="1387" xr:uid="{16377688-70F2-4B41-A803-EAA4F56A269A}"/>
    <cellStyle name="Normal 5 5 6 2 2" xfId="1388" xr:uid="{E6A05B24-EC67-46FA-B826-D8EC4BDB2986}"/>
    <cellStyle name="Normal 5 5 6 2 3" xfId="2927" xr:uid="{8BE65691-B414-4BED-87B8-1D25D377D4FF}"/>
    <cellStyle name="Normal 5 5 6 2 4" xfId="2928" xr:uid="{06324812-9164-47CD-9FA4-BB8B65A3ED46}"/>
    <cellStyle name="Normal 5 5 6 3" xfId="1389" xr:uid="{61222D7F-CB08-46C2-8C04-7EB9685BE697}"/>
    <cellStyle name="Normal 5 5 6 4" xfId="2929" xr:uid="{3FEE37AD-99DB-4815-986B-3E1521D335B9}"/>
    <cellStyle name="Normal 5 5 6 5" xfId="2930" xr:uid="{70C2F973-7E00-4052-8405-772DE570D34A}"/>
    <cellStyle name="Normal 5 5 7" xfId="1390" xr:uid="{23DE247D-97B7-48FA-97F8-2A7700DE476A}"/>
    <cellStyle name="Normal 5 5 7 2" xfId="1391" xr:uid="{43ED8688-DFE0-4421-A905-5D22657D4825}"/>
    <cellStyle name="Normal 5 5 7 3" xfId="2931" xr:uid="{5E903563-ED41-42A6-9844-B7A004066CC7}"/>
    <cellStyle name="Normal 5 5 7 4" xfId="2932" xr:uid="{AB3B4EF1-7445-402D-B023-F1033F2FD63D}"/>
    <cellStyle name="Normal 5 5 8" xfId="1392" xr:uid="{E0D6FF2D-B0BD-476E-8303-AACDBF345F3F}"/>
    <cellStyle name="Normal 5 5 8 2" xfId="2933" xr:uid="{D5634419-FC33-449A-98F4-14B3FC70686F}"/>
    <cellStyle name="Normal 5 5 8 3" xfId="2934" xr:uid="{63DEDB01-575D-4C86-90E9-E0BE75FC4861}"/>
    <cellStyle name="Normal 5 5 8 4" xfId="2935" xr:uid="{C3FC21DC-4EF2-4626-81A1-AEB13DDD647A}"/>
    <cellStyle name="Normal 5 5 9" xfId="2936" xr:uid="{ED200740-46F8-47EC-BF59-DC1C3E88C556}"/>
    <cellStyle name="Normal 5 6" xfId="104" xr:uid="{847257A5-E369-4CBF-B337-B7BAB6D52817}"/>
    <cellStyle name="Normal 5 6 10" xfId="2937" xr:uid="{741B99FA-A405-4C8E-B64C-5661C6909495}"/>
    <cellStyle name="Normal 5 6 11" xfId="2938" xr:uid="{7EB8F763-A6F4-4321-B21C-59410ABBDDC5}"/>
    <cellStyle name="Normal 5 6 2" xfId="105" xr:uid="{81804186-FB08-4665-90BC-3819E14983EA}"/>
    <cellStyle name="Normal 5 6 2 2" xfId="310" xr:uid="{3822745F-BDE4-4B72-8C72-2E014296F45D}"/>
    <cellStyle name="Normal 5 6 2 2 2" xfId="573" xr:uid="{56C75156-E178-4DCE-A1EE-E8B7442AEB5A}"/>
    <cellStyle name="Normal 5 6 2 2 2 2" xfId="574" xr:uid="{82BC12A1-9176-434A-B58A-D746A0878395}"/>
    <cellStyle name="Normal 5 6 2 2 2 2 2" xfId="1393" xr:uid="{385C8DA7-03F4-4D44-8DFF-2CDDC1B448BC}"/>
    <cellStyle name="Normal 5 6 2 2 2 2 3" xfId="2939" xr:uid="{938BE87E-4582-4734-ABF0-54C7F18434FE}"/>
    <cellStyle name="Normal 5 6 2 2 2 2 4" xfId="2940" xr:uid="{678C87F0-9B15-4FD4-935C-27A6636672F0}"/>
    <cellStyle name="Normal 5 6 2 2 2 3" xfId="1394" xr:uid="{73537992-2365-4195-9F39-C77531D7B883}"/>
    <cellStyle name="Normal 5 6 2 2 2 3 2" xfId="2941" xr:uid="{A811ED3B-723A-4EA2-8BA9-10D879B45100}"/>
    <cellStyle name="Normal 5 6 2 2 2 3 3" xfId="2942" xr:uid="{D96D63E9-AFBE-4947-9FDC-1E26EA488005}"/>
    <cellStyle name="Normal 5 6 2 2 2 3 4" xfId="2943" xr:uid="{CE8D82FA-85FC-46A9-85A4-15F783C4CDCD}"/>
    <cellStyle name="Normal 5 6 2 2 2 4" xfId="2944" xr:uid="{93A18468-FF7A-49F6-9D80-70F50CF5D10D}"/>
    <cellStyle name="Normal 5 6 2 2 2 5" xfId="2945" xr:uid="{FF75468E-AAB4-4C29-B14A-1FEB13A96955}"/>
    <cellStyle name="Normal 5 6 2 2 2 6" xfId="2946" xr:uid="{579872D0-204A-45E1-985B-8E42D279AD2C}"/>
    <cellStyle name="Normal 5 6 2 2 3" xfId="575" xr:uid="{79A15803-2C42-4F53-85D2-47202E9C2B55}"/>
    <cellStyle name="Normal 5 6 2 2 3 2" xfId="1395" xr:uid="{992D5F90-B9A2-4A9A-B84B-8C6AC9160723}"/>
    <cellStyle name="Normal 5 6 2 2 3 2 2" xfId="2947" xr:uid="{2DD3A06D-E68A-4FCC-9089-DC5B597C0D8D}"/>
    <cellStyle name="Normal 5 6 2 2 3 2 3" xfId="2948" xr:uid="{CBE8C21C-C1D3-4CE0-A4FB-44990C936D8E}"/>
    <cellStyle name="Normal 5 6 2 2 3 2 4" xfId="2949" xr:uid="{A8A67E14-0A80-4AD9-9C95-6570FD7BB269}"/>
    <cellStyle name="Normal 5 6 2 2 3 3" xfId="2950" xr:uid="{007A2C24-3551-4C55-8477-7B284C05E023}"/>
    <cellStyle name="Normal 5 6 2 2 3 4" xfId="2951" xr:uid="{87925C51-8C80-4B86-A49E-0DF89D503E12}"/>
    <cellStyle name="Normal 5 6 2 2 3 5" xfId="2952" xr:uid="{0289D5DA-2126-404C-A3D5-F575D92D99A4}"/>
    <cellStyle name="Normal 5 6 2 2 4" xfId="1396" xr:uid="{D1F87856-2446-4CBA-AF7C-D2D352E01ABC}"/>
    <cellStyle name="Normal 5 6 2 2 4 2" xfId="2953" xr:uid="{AFC8B186-3BF2-4240-8531-8B5CF327FB53}"/>
    <cellStyle name="Normal 5 6 2 2 4 3" xfId="2954" xr:uid="{C84B1646-9464-47EC-9563-0EA7D7401D31}"/>
    <cellStyle name="Normal 5 6 2 2 4 4" xfId="2955" xr:uid="{66B0EE25-5FD9-4BB2-B683-19CCBF54866D}"/>
    <cellStyle name="Normal 5 6 2 2 5" xfId="2956" xr:uid="{09C0336A-295C-4455-B73C-A67698346089}"/>
    <cellStyle name="Normal 5 6 2 2 5 2" xfId="2957" xr:uid="{950EFD43-EC72-45BE-AAB2-EF76B0B87EA2}"/>
    <cellStyle name="Normal 5 6 2 2 5 3" xfId="2958" xr:uid="{B64D6F62-4820-4127-88F7-9214484DCE2B}"/>
    <cellStyle name="Normal 5 6 2 2 5 4" xfId="2959" xr:uid="{84E969E5-AD4C-43F9-8112-56796ED3609F}"/>
    <cellStyle name="Normal 5 6 2 2 6" xfId="2960" xr:uid="{92AB0E40-04B3-452C-8C57-2CFBEA31BE3A}"/>
    <cellStyle name="Normal 5 6 2 2 7" xfId="2961" xr:uid="{F1E2CA2B-0DEF-412E-B3F7-90F0A346C594}"/>
    <cellStyle name="Normal 5 6 2 2 8" xfId="2962" xr:uid="{ECB0307D-7E57-4982-8FC0-368F078D4CE1}"/>
    <cellStyle name="Normal 5 6 2 3" xfId="576" xr:uid="{A73F3080-AEC2-40B4-8144-DD05AB9804FB}"/>
    <cellStyle name="Normal 5 6 2 3 2" xfId="577" xr:uid="{17CD5074-DFE7-4130-A859-441FD6C0E790}"/>
    <cellStyle name="Normal 5 6 2 3 2 2" xfId="578" xr:uid="{5033FBD9-F4D5-45EA-B6DA-05FD7AB5DC3F}"/>
    <cellStyle name="Normal 5 6 2 3 2 3" xfId="2963" xr:uid="{DC7D5C3A-8AF2-4270-A1F2-FD3F3B908474}"/>
    <cellStyle name="Normal 5 6 2 3 2 4" xfId="2964" xr:uid="{61BF4488-E3FF-46C8-866C-9D3C8E411701}"/>
    <cellStyle name="Normal 5 6 2 3 3" xfId="579" xr:uid="{044CECED-0DE4-4F52-8725-052159BC7B31}"/>
    <cellStyle name="Normal 5 6 2 3 3 2" xfId="2965" xr:uid="{B84EB337-BE91-46D2-9619-0C9DB4B0F918}"/>
    <cellStyle name="Normal 5 6 2 3 3 3" xfId="2966" xr:uid="{421F480C-B9A7-4139-8336-8DE0E8A98477}"/>
    <cellStyle name="Normal 5 6 2 3 3 4" xfId="2967" xr:uid="{528015BE-A27D-48A4-AA68-485BF52A1208}"/>
    <cellStyle name="Normal 5 6 2 3 4" xfId="2968" xr:uid="{64BF8DB9-1781-4CC5-8578-B7D926D338AA}"/>
    <cellStyle name="Normal 5 6 2 3 5" xfId="2969" xr:uid="{BCDD4D81-1DB0-4A01-8EBC-25CA513D7879}"/>
    <cellStyle name="Normal 5 6 2 3 6" xfId="2970" xr:uid="{2B19D2C5-0173-4BC5-A6EA-6D1CBD5131F4}"/>
    <cellStyle name="Normal 5 6 2 4" xfId="580" xr:uid="{0A72E7CB-E98B-4D14-965C-6B8C32DEFAC7}"/>
    <cellStyle name="Normal 5 6 2 4 2" xfId="581" xr:uid="{55C306F2-13AB-4F9E-8FD7-9D7749F8F0F3}"/>
    <cellStyle name="Normal 5 6 2 4 2 2" xfId="2971" xr:uid="{CE4DAB10-9AFF-44C7-BD49-2CB8075C847D}"/>
    <cellStyle name="Normal 5 6 2 4 2 3" xfId="2972" xr:uid="{C8ED3010-F0F4-4D9E-B2A8-52BC7B5F33F8}"/>
    <cellStyle name="Normal 5 6 2 4 2 4" xfId="2973" xr:uid="{EA9E050A-2609-4296-B7DF-823542C7B6CB}"/>
    <cellStyle name="Normal 5 6 2 4 3" xfId="2974" xr:uid="{AC64B56E-E5A7-4AD6-829E-419B0487DC2E}"/>
    <cellStyle name="Normal 5 6 2 4 4" xfId="2975" xr:uid="{0CED4B28-DEDC-4713-A811-7E464A72655F}"/>
    <cellStyle name="Normal 5 6 2 4 5" xfId="2976" xr:uid="{AF3E4325-1294-4811-B461-EAFBAB1B870D}"/>
    <cellStyle name="Normal 5 6 2 5" xfId="582" xr:uid="{A252B442-3076-4668-ABBD-AA98E8A89625}"/>
    <cellStyle name="Normal 5 6 2 5 2" xfId="2977" xr:uid="{C3BD6571-F482-4672-AEE5-31A527A3F569}"/>
    <cellStyle name="Normal 5 6 2 5 3" xfId="2978" xr:uid="{E704C06F-44AE-4D71-AD62-F01C39313564}"/>
    <cellStyle name="Normal 5 6 2 5 4" xfId="2979" xr:uid="{40B2196F-C91F-44A6-85C7-62EFF26B856F}"/>
    <cellStyle name="Normal 5 6 2 6" xfId="2980" xr:uid="{A01378C0-72DF-475B-9F6F-DBFD270289BC}"/>
    <cellStyle name="Normal 5 6 2 6 2" xfId="2981" xr:uid="{D24981B0-CA85-4804-946D-BB18876778CB}"/>
    <cellStyle name="Normal 5 6 2 6 3" xfId="2982" xr:uid="{EEB252E4-F376-4608-AAAA-28189BFEBD66}"/>
    <cellStyle name="Normal 5 6 2 6 4" xfId="2983" xr:uid="{70446FE3-54F6-4E10-96C8-164764513449}"/>
    <cellStyle name="Normal 5 6 2 7" xfId="2984" xr:uid="{6F25893C-2C30-4526-B7D2-D9ACCDF8F44C}"/>
    <cellStyle name="Normal 5 6 2 8" xfId="2985" xr:uid="{4EB651EA-6A38-407A-ACC6-CC9B921D1B07}"/>
    <cellStyle name="Normal 5 6 2 9" xfId="2986" xr:uid="{16A2F3F6-7D3E-4F8B-9A77-16EF8440817C}"/>
    <cellStyle name="Normal 5 6 3" xfId="311" xr:uid="{5649CF42-C7B9-4108-801F-4187345B9E5A}"/>
    <cellStyle name="Normal 5 6 3 2" xfId="583" xr:uid="{3EFE4EA4-958B-4676-B71F-4232639916F1}"/>
    <cellStyle name="Normal 5 6 3 2 2" xfId="584" xr:uid="{7D5E7FA9-43A3-41D9-B5F9-D9E6E70BD51C}"/>
    <cellStyle name="Normal 5 6 3 2 2 2" xfId="1397" xr:uid="{80B2F54D-CFDD-4A0B-BD3C-C6701C1F8D27}"/>
    <cellStyle name="Normal 5 6 3 2 2 2 2" xfId="1398" xr:uid="{55B57C82-3E16-4012-9C43-8DFC27CC3538}"/>
    <cellStyle name="Normal 5 6 3 2 2 3" xfId="1399" xr:uid="{2C2295B7-0A60-41B7-9F54-30F508625F8C}"/>
    <cellStyle name="Normal 5 6 3 2 2 4" xfId="2987" xr:uid="{7CED4E7D-4395-47F5-B547-1CFE770C6311}"/>
    <cellStyle name="Normal 5 6 3 2 3" xfId="1400" xr:uid="{440C6C3E-E74B-4C54-AE7D-CC3A42C76260}"/>
    <cellStyle name="Normal 5 6 3 2 3 2" xfId="1401" xr:uid="{1673AE55-D483-4048-9298-2702576C4987}"/>
    <cellStyle name="Normal 5 6 3 2 3 3" xfId="2988" xr:uid="{A15709DA-5FA7-44FA-A81D-8DE35D9381AF}"/>
    <cellStyle name="Normal 5 6 3 2 3 4" xfId="2989" xr:uid="{8996314B-D0B2-4900-A6AB-EDD009BE0D45}"/>
    <cellStyle name="Normal 5 6 3 2 4" xfId="1402" xr:uid="{44AFBEBC-C021-44E2-ACA7-A62956DD64B2}"/>
    <cellStyle name="Normal 5 6 3 2 5" xfId="2990" xr:uid="{EA7BCD03-1067-4905-8FDB-F7C2ED1C6986}"/>
    <cellStyle name="Normal 5 6 3 2 6" xfId="2991" xr:uid="{19E2152C-E296-491A-8DB1-40B64527F873}"/>
    <cellStyle name="Normal 5 6 3 3" xfId="585" xr:uid="{AC84445E-CE88-47A1-9C8C-BAEE5F023D91}"/>
    <cellStyle name="Normal 5 6 3 3 2" xfId="1403" xr:uid="{5DC5247C-A7FC-4E0D-A245-0FA80D88004C}"/>
    <cellStyle name="Normal 5 6 3 3 2 2" xfId="1404" xr:uid="{7005E998-6DCE-494B-AFF6-5BC6A5E8DF7D}"/>
    <cellStyle name="Normal 5 6 3 3 2 3" xfId="2992" xr:uid="{0D8A4329-C041-4D51-B707-AB0B7ED6A46E}"/>
    <cellStyle name="Normal 5 6 3 3 2 4" xfId="2993" xr:uid="{AE63CD95-2A55-406C-BB06-7311375332BB}"/>
    <cellStyle name="Normal 5 6 3 3 3" xfId="1405" xr:uid="{1311861E-52FC-4363-8D4B-B0DE1BEFCA2A}"/>
    <cellStyle name="Normal 5 6 3 3 4" xfId="2994" xr:uid="{DDCBCAE3-A761-4D7E-8108-0CE3AC290B43}"/>
    <cellStyle name="Normal 5 6 3 3 5" xfId="2995" xr:uid="{ED6B146D-6CD6-4934-B16D-2210DA6E105C}"/>
    <cellStyle name="Normal 5 6 3 4" xfId="1406" xr:uid="{58C1EE20-B5E5-468B-9AD1-2E308E99A1B1}"/>
    <cellStyle name="Normal 5 6 3 4 2" xfId="1407" xr:uid="{86AF5587-3845-48F0-A470-E1DAC5CEFE80}"/>
    <cellStyle name="Normal 5 6 3 4 3" xfId="2996" xr:uid="{6A946F40-34AD-464F-9379-F376A1CD7E70}"/>
    <cellStyle name="Normal 5 6 3 4 4" xfId="2997" xr:uid="{889B73F6-A9A8-4B84-ADF2-3B2C4D535A74}"/>
    <cellStyle name="Normal 5 6 3 5" xfId="1408" xr:uid="{76142A07-BA5B-4D6C-AF31-4048775D3F12}"/>
    <cellStyle name="Normal 5 6 3 5 2" xfId="2998" xr:uid="{995EEDBA-3176-48D9-BB3C-9CC0D29E2D05}"/>
    <cellStyle name="Normal 5 6 3 5 3" xfId="2999" xr:uid="{A67E1DC1-091B-472E-A13C-4D78FA3ACD6B}"/>
    <cellStyle name="Normal 5 6 3 5 4" xfId="3000" xr:uid="{CCBDB022-D397-40B6-AA76-D62548D26E11}"/>
    <cellStyle name="Normal 5 6 3 6" xfId="3001" xr:uid="{885E2F5A-03F3-48E9-8D59-77E3F29AEA6D}"/>
    <cellStyle name="Normal 5 6 3 7" xfId="3002" xr:uid="{AE6B6851-518C-4B8E-886E-D053758541DF}"/>
    <cellStyle name="Normal 5 6 3 8" xfId="3003" xr:uid="{664D0A51-17F0-40EB-8CC7-D55A933109AE}"/>
    <cellStyle name="Normal 5 6 4" xfId="312" xr:uid="{1B216D82-9E1B-4E9F-A803-D1BEFBA1C211}"/>
    <cellStyle name="Normal 5 6 4 2" xfId="586" xr:uid="{1184BB14-50C3-4996-99EC-0E2F64B77148}"/>
    <cellStyle name="Normal 5 6 4 2 2" xfId="587" xr:uid="{ACA0558E-686E-4575-B912-B33D7EF86E16}"/>
    <cellStyle name="Normal 5 6 4 2 2 2" xfId="1409" xr:uid="{15933862-D723-4949-9060-2AEB7850F82A}"/>
    <cellStyle name="Normal 5 6 4 2 2 3" xfId="3004" xr:uid="{FFD2C86E-0F5E-4555-8335-2F3967B1D83D}"/>
    <cellStyle name="Normal 5 6 4 2 2 4" xfId="3005" xr:uid="{8820EB58-A3E9-4F8C-8A2F-8027CFA797D8}"/>
    <cellStyle name="Normal 5 6 4 2 3" xfId="1410" xr:uid="{C5A454C4-8C78-470E-9A15-63AB8A0F1301}"/>
    <cellStyle name="Normal 5 6 4 2 4" xfId="3006" xr:uid="{05DB6AE8-0CEF-4C73-BD4B-B3ABD5052BDE}"/>
    <cellStyle name="Normal 5 6 4 2 5" xfId="3007" xr:uid="{50D9E9C1-A5CE-41BE-A68C-95CC17B7104E}"/>
    <cellStyle name="Normal 5 6 4 3" xfId="588" xr:uid="{29CF8890-7321-49BC-9FE7-40C76EE0251A}"/>
    <cellStyle name="Normal 5 6 4 3 2" xfId="1411" xr:uid="{978A662D-E4F0-45CC-BAA0-12B75A731CEF}"/>
    <cellStyle name="Normal 5 6 4 3 3" xfId="3008" xr:uid="{2922E2BD-20BA-4C07-8A1A-4C4ABAA5206B}"/>
    <cellStyle name="Normal 5 6 4 3 4" xfId="3009" xr:uid="{A7D4DEBF-7736-4001-BC5C-E7D36081C7A2}"/>
    <cellStyle name="Normal 5 6 4 4" xfId="1412" xr:uid="{7F794C7E-E7AE-4516-98CD-5A224E5A2A6B}"/>
    <cellStyle name="Normal 5 6 4 4 2" xfId="3010" xr:uid="{38DBE62E-D7E3-40D8-8DB3-90DE65A305EA}"/>
    <cellStyle name="Normal 5 6 4 4 3" xfId="3011" xr:uid="{4B0C746C-1EC0-47E5-A8D5-E7CB48F3F6E1}"/>
    <cellStyle name="Normal 5 6 4 4 4" xfId="3012" xr:uid="{AA4642F8-D6ED-458E-A3E7-836572C9E51A}"/>
    <cellStyle name="Normal 5 6 4 5" xfId="3013" xr:uid="{CD759CE7-9C31-4B9C-BBA8-4EA86FD2D8B7}"/>
    <cellStyle name="Normal 5 6 4 6" xfId="3014" xr:uid="{2EAA917A-BADE-4E7F-A255-3E3F4A515BD0}"/>
    <cellStyle name="Normal 5 6 4 7" xfId="3015" xr:uid="{335C521B-2DF7-4FE9-8FBF-31F602DF33A7}"/>
    <cellStyle name="Normal 5 6 5" xfId="313" xr:uid="{47123729-9900-437E-94D4-E62DA2EA8467}"/>
    <cellStyle name="Normal 5 6 5 2" xfId="589" xr:uid="{4E3626D4-5F54-4357-AF25-29B5FF714F1B}"/>
    <cellStyle name="Normal 5 6 5 2 2" xfId="1413" xr:uid="{225D0E7C-6853-43AE-8687-9EEC0768D435}"/>
    <cellStyle name="Normal 5 6 5 2 3" xfId="3016" xr:uid="{2F65EAB6-0F0B-425C-A674-912A3BD9E662}"/>
    <cellStyle name="Normal 5 6 5 2 4" xfId="3017" xr:uid="{A8DC3904-B7C4-44D6-9528-1271777C90B8}"/>
    <cellStyle name="Normal 5 6 5 3" xfId="1414" xr:uid="{594C2BED-D443-4E44-AF74-4B1DF67F366B}"/>
    <cellStyle name="Normal 5 6 5 3 2" xfId="3018" xr:uid="{A541EA77-0A3F-4773-B4F6-F7003E0813DC}"/>
    <cellStyle name="Normal 5 6 5 3 3" xfId="3019" xr:uid="{03540E1F-F48B-4ACE-8B50-25A68F212EA8}"/>
    <cellStyle name="Normal 5 6 5 3 4" xfId="3020" xr:uid="{63E40262-7E84-43B2-8562-0E6E42345B45}"/>
    <cellStyle name="Normal 5 6 5 4" xfId="3021" xr:uid="{11F46A83-C2EB-45FD-8341-3ECDA58B638E}"/>
    <cellStyle name="Normal 5 6 5 5" xfId="3022" xr:uid="{35E9593F-7577-49AA-93AA-71236688E795}"/>
    <cellStyle name="Normal 5 6 5 6" xfId="3023" xr:uid="{D55AA291-4858-4C60-A7BC-3C5F6BD6F6DF}"/>
    <cellStyle name="Normal 5 6 6" xfId="590" xr:uid="{FFB43E84-4397-4582-87ED-7E4D7B5DEE44}"/>
    <cellStyle name="Normal 5 6 6 2" xfId="1415" xr:uid="{6EEEAD75-E585-4692-925B-B71602830303}"/>
    <cellStyle name="Normal 5 6 6 2 2" xfId="3024" xr:uid="{FF3332C6-8CFA-44DD-AD3D-52EBEAE7F58C}"/>
    <cellStyle name="Normal 5 6 6 2 3" xfId="3025" xr:uid="{F1B8AF91-20AA-4621-A7F7-79D0482C5B58}"/>
    <cellStyle name="Normal 5 6 6 2 4" xfId="3026" xr:uid="{9CC580E9-2F6A-491B-BAA2-52118D821030}"/>
    <cellStyle name="Normal 5 6 6 3" xfId="3027" xr:uid="{78490222-97D9-4B20-8D10-4B36A64B56B2}"/>
    <cellStyle name="Normal 5 6 6 4" xfId="3028" xr:uid="{D4F7F5D2-B239-4FF1-8D48-8D27518B46B8}"/>
    <cellStyle name="Normal 5 6 6 5" xfId="3029" xr:uid="{B1DF12BD-572B-40F8-9515-C0C20871A125}"/>
    <cellStyle name="Normal 5 6 7" xfId="1416" xr:uid="{7D2B8D86-5C08-4FDC-83E6-D5DDB4871F31}"/>
    <cellStyle name="Normal 5 6 7 2" xfId="3030" xr:uid="{94E4FEE9-0670-43EB-87D0-40826C00F736}"/>
    <cellStyle name="Normal 5 6 7 3" xfId="3031" xr:uid="{9F9B02BA-E7D8-4E7C-A4E9-D8A28F4A8E3C}"/>
    <cellStyle name="Normal 5 6 7 4" xfId="3032" xr:uid="{610F7E42-B679-4DE5-8035-AB658A57CC5E}"/>
    <cellStyle name="Normal 5 6 8" xfId="3033" xr:uid="{6F10A7AC-B18E-4D74-A225-2D532A080658}"/>
    <cellStyle name="Normal 5 6 8 2" xfId="3034" xr:uid="{393F44E1-ED37-4D3A-A86E-3C1BC3F4134A}"/>
    <cellStyle name="Normal 5 6 8 3" xfId="3035" xr:uid="{2CE90E99-D77D-40B9-B8CF-04331DD9C4F1}"/>
    <cellStyle name="Normal 5 6 8 4" xfId="3036" xr:uid="{26D17DC1-8238-4DE1-B253-F7D0506FAE74}"/>
    <cellStyle name="Normal 5 6 9" xfId="3037" xr:uid="{BD57BA41-2C75-4EAF-BE8E-4E64EBF0C169}"/>
    <cellStyle name="Normal 5 7" xfId="106" xr:uid="{D0799D83-2509-4118-98D3-A92903C26DF8}"/>
    <cellStyle name="Normal 5 7 2" xfId="107" xr:uid="{3900A463-9BC3-4C75-9755-3B53FFA36F60}"/>
    <cellStyle name="Normal 5 7 2 2" xfId="314" xr:uid="{A74FCB83-60FF-4494-A450-CA65A612937F}"/>
    <cellStyle name="Normal 5 7 2 2 2" xfId="591" xr:uid="{16B45C81-F64A-45D5-BF7C-8711248DFB2E}"/>
    <cellStyle name="Normal 5 7 2 2 2 2" xfId="1417" xr:uid="{7971046F-86C1-48AE-9422-014D4D399591}"/>
    <cellStyle name="Normal 5 7 2 2 2 3" xfId="3038" xr:uid="{22B1DA20-9247-4749-A4F8-FA532DE1A013}"/>
    <cellStyle name="Normal 5 7 2 2 2 4" xfId="3039" xr:uid="{901F5059-F4A0-47D8-BAAF-36138DF53DE6}"/>
    <cellStyle name="Normal 5 7 2 2 3" xfId="1418" xr:uid="{9293465C-57E5-416D-A0C5-90B4019B0677}"/>
    <cellStyle name="Normal 5 7 2 2 3 2" xfId="3040" xr:uid="{FB15E882-312B-460A-8CE0-08372BFF4E82}"/>
    <cellStyle name="Normal 5 7 2 2 3 3" xfId="3041" xr:uid="{7BB12E70-6142-4A4A-B9FD-2599FC965367}"/>
    <cellStyle name="Normal 5 7 2 2 3 4" xfId="3042" xr:uid="{073FB002-EE6F-4E4E-AE4A-A3A58CAC6DD4}"/>
    <cellStyle name="Normal 5 7 2 2 4" xfId="3043" xr:uid="{102A01F1-DCE0-43D0-AF72-7E04CE112DD9}"/>
    <cellStyle name="Normal 5 7 2 2 5" xfId="3044" xr:uid="{9BA38CBD-AA51-4FFC-B5D4-2D37A93866CD}"/>
    <cellStyle name="Normal 5 7 2 2 6" xfId="3045" xr:uid="{FDB74055-D7B8-4B7E-9DD0-C9EC27195EA9}"/>
    <cellStyle name="Normal 5 7 2 3" xfId="592" xr:uid="{9A4BD4E2-DB2D-4424-BDDB-42FCCC61ACF6}"/>
    <cellStyle name="Normal 5 7 2 3 2" xfId="1419" xr:uid="{9DA0E6C4-E5B0-4F71-9F29-B5FB2D4DEC24}"/>
    <cellStyle name="Normal 5 7 2 3 2 2" xfId="3046" xr:uid="{58E4F69F-FEFD-4069-AF48-964CB66DA96D}"/>
    <cellStyle name="Normal 5 7 2 3 2 3" xfId="3047" xr:uid="{68B251DD-5A67-4384-AC0A-832E157D9FB1}"/>
    <cellStyle name="Normal 5 7 2 3 2 4" xfId="3048" xr:uid="{C341959F-C6A2-4DEE-984D-E1CCCD86F86C}"/>
    <cellStyle name="Normal 5 7 2 3 3" xfId="3049" xr:uid="{C040E55F-AC99-409F-BA39-71E3B9CC9231}"/>
    <cellStyle name="Normal 5 7 2 3 4" xfId="3050" xr:uid="{26E87EB9-69F1-4F52-AC57-16E002597087}"/>
    <cellStyle name="Normal 5 7 2 3 5" xfId="3051" xr:uid="{CD88DCAB-2A3A-45EE-8A22-E19406536665}"/>
    <cellStyle name="Normal 5 7 2 4" xfId="1420" xr:uid="{01CA6FE5-D475-4064-9EC2-22E84785449A}"/>
    <cellStyle name="Normal 5 7 2 4 2" xfId="3052" xr:uid="{08A363DA-0E9D-4FF5-8C62-DC628586E0AE}"/>
    <cellStyle name="Normal 5 7 2 4 3" xfId="3053" xr:uid="{42C6D9CB-D798-40FA-88F3-C0C69D940A69}"/>
    <cellStyle name="Normal 5 7 2 4 4" xfId="3054" xr:uid="{955F6B06-AB36-45A6-94BA-186615E31BFD}"/>
    <cellStyle name="Normal 5 7 2 5" xfId="3055" xr:uid="{983C327E-A9AA-4BA4-90D8-A10FCF68A85E}"/>
    <cellStyle name="Normal 5 7 2 5 2" xfId="3056" xr:uid="{919E3950-2A92-4388-AB37-6494A8F5F0FF}"/>
    <cellStyle name="Normal 5 7 2 5 3" xfId="3057" xr:uid="{576E9314-663A-4CC2-ABCC-24103D9B88F8}"/>
    <cellStyle name="Normal 5 7 2 5 4" xfId="3058" xr:uid="{0FB666D5-108B-4578-9357-8AE6F6A48594}"/>
    <cellStyle name="Normal 5 7 2 6" xfId="3059" xr:uid="{85D353FA-ECFC-4549-848E-74616072F481}"/>
    <cellStyle name="Normal 5 7 2 7" xfId="3060" xr:uid="{2CE81387-9163-470E-8471-3914BB7EA486}"/>
    <cellStyle name="Normal 5 7 2 8" xfId="3061" xr:uid="{6B464F34-041F-4835-8F96-AB5F87A4E006}"/>
    <cellStyle name="Normal 5 7 3" xfId="315" xr:uid="{D8F21363-F571-48B5-94E3-6C30E32F4A91}"/>
    <cellStyle name="Normal 5 7 3 2" xfId="593" xr:uid="{F152AF93-2AE6-4A2B-AF0B-6BF4044FB825}"/>
    <cellStyle name="Normal 5 7 3 2 2" xfId="594" xr:uid="{61DAA78C-44AB-4E74-9326-64B15460F045}"/>
    <cellStyle name="Normal 5 7 3 2 3" xfId="3062" xr:uid="{FD63B88D-CA40-49F7-AA2A-FCB4DC919CFD}"/>
    <cellStyle name="Normal 5 7 3 2 4" xfId="3063" xr:uid="{9D34B03E-3DA0-4EA6-9B73-D7F84BD799E0}"/>
    <cellStyle name="Normal 5 7 3 3" xfId="595" xr:uid="{750C2D1C-FD9B-4B2A-8966-09ED1BA85EEF}"/>
    <cellStyle name="Normal 5 7 3 3 2" xfId="3064" xr:uid="{8D2C6863-4FBE-4053-98DF-4146883E2D02}"/>
    <cellStyle name="Normal 5 7 3 3 3" xfId="3065" xr:uid="{806097A1-03FD-47F6-8D62-293CBE12C5E5}"/>
    <cellStyle name="Normal 5 7 3 3 4" xfId="3066" xr:uid="{29B33BFC-FB65-459D-9B4D-3A3E5469387B}"/>
    <cellStyle name="Normal 5 7 3 4" xfId="3067" xr:uid="{D2941090-6F41-49C1-811F-EED85A2931C1}"/>
    <cellStyle name="Normal 5 7 3 5" xfId="3068" xr:uid="{C8768D61-3903-4C16-93AE-1F6AE0F44824}"/>
    <cellStyle name="Normal 5 7 3 6" xfId="3069" xr:uid="{C540461C-EB35-4CD4-9F89-9B3C6FC1CCA3}"/>
    <cellStyle name="Normal 5 7 4" xfId="316" xr:uid="{C916E160-AC2D-44EA-9653-B99DC4985DC3}"/>
    <cellStyle name="Normal 5 7 4 2" xfId="596" xr:uid="{155A687B-0F98-44FE-911F-3C6743A1C339}"/>
    <cellStyle name="Normal 5 7 4 2 2" xfId="3070" xr:uid="{41959EF9-62AA-4C85-B45B-5BC33279EF11}"/>
    <cellStyle name="Normal 5 7 4 2 3" xfId="3071" xr:uid="{D34E261C-9279-4AC5-8E33-BE44A7F2F3BE}"/>
    <cellStyle name="Normal 5 7 4 2 4" xfId="3072" xr:uid="{592E9BED-0101-4276-B803-CD4B525ADE38}"/>
    <cellStyle name="Normal 5 7 4 3" xfId="3073" xr:uid="{8F23F18B-7242-4E95-A0ED-55A1E1652C3E}"/>
    <cellStyle name="Normal 5 7 4 4" xfId="3074" xr:uid="{FC5D06FA-2D7A-4CA5-861C-8166060F7C66}"/>
    <cellStyle name="Normal 5 7 4 5" xfId="3075" xr:uid="{1BF02F08-4545-4A01-831F-7B2C56EBF035}"/>
    <cellStyle name="Normal 5 7 5" xfId="597" xr:uid="{814208C7-06F6-447F-8555-6EFBE2A79DBA}"/>
    <cellStyle name="Normal 5 7 5 2" xfId="3076" xr:uid="{204D3DAE-CDCC-4FEB-888D-66A77FEB8F10}"/>
    <cellStyle name="Normal 5 7 5 3" xfId="3077" xr:uid="{310DFA87-5777-421C-BE63-EDB6B2AC29C0}"/>
    <cellStyle name="Normal 5 7 5 4" xfId="3078" xr:uid="{F524A89B-F00B-4387-BD6D-F5D557A84CD6}"/>
    <cellStyle name="Normal 5 7 6" xfId="3079" xr:uid="{AEFBB425-552C-4F2C-BBCC-65110549861A}"/>
    <cellStyle name="Normal 5 7 6 2" xfId="3080" xr:uid="{FE603880-10B2-4751-8521-0E3671DC9970}"/>
    <cellStyle name="Normal 5 7 6 3" xfId="3081" xr:uid="{6C40E192-05B3-4633-9813-1B806F25D1B7}"/>
    <cellStyle name="Normal 5 7 6 4" xfId="3082" xr:uid="{A1A31B09-728C-41F1-A989-669DB8416C0D}"/>
    <cellStyle name="Normal 5 7 7" xfId="3083" xr:uid="{5A061279-8FF4-4C03-95A6-E3E9BE6A5F14}"/>
    <cellStyle name="Normal 5 7 8" xfId="3084" xr:uid="{6BF6FE8A-C207-4A81-8075-942AC66CE214}"/>
    <cellStyle name="Normal 5 7 9" xfId="3085" xr:uid="{03FCE957-CBE2-4563-939D-6615C096DF73}"/>
    <cellStyle name="Normal 5 8" xfId="108" xr:uid="{9C662437-3D63-426E-871A-3A86A038CA0C}"/>
    <cellStyle name="Normal 5 8 2" xfId="317" xr:uid="{3372F6C1-8E36-4DBE-B2FF-6D23C2C54E7B}"/>
    <cellStyle name="Normal 5 8 2 2" xfId="598" xr:uid="{678B8611-BC56-4A2D-9B28-296EE41E8FEB}"/>
    <cellStyle name="Normal 5 8 2 2 2" xfId="1421" xr:uid="{1E593EEE-613A-4E4B-918F-FAC1CD4F485E}"/>
    <cellStyle name="Normal 5 8 2 2 2 2" xfId="1422" xr:uid="{0A8EB89F-00C5-430C-8BAF-9A79B290E320}"/>
    <cellStyle name="Normal 5 8 2 2 3" xfId="1423" xr:uid="{142B43EE-9EF3-4EA4-BB09-A67C7170D133}"/>
    <cellStyle name="Normal 5 8 2 2 4" xfId="3086" xr:uid="{15A3193B-525E-4AB9-AC5D-E1B7955DFAB7}"/>
    <cellStyle name="Normal 5 8 2 3" xfId="1424" xr:uid="{B839D88C-12CA-4EFB-9060-9577E7517FE3}"/>
    <cellStyle name="Normal 5 8 2 3 2" xfId="1425" xr:uid="{26CA44FC-0C1E-4AF6-A730-BA8D36095D5E}"/>
    <cellStyle name="Normal 5 8 2 3 3" xfId="3087" xr:uid="{C26CD333-CB17-42CC-AF77-2B5B6DE40C52}"/>
    <cellStyle name="Normal 5 8 2 3 4" xfId="3088" xr:uid="{5128BD86-E70D-4871-84BA-A5A21AFEF6DE}"/>
    <cellStyle name="Normal 5 8 2 4" xfId="1426" xr:uid="{53AB4272-DFE3-4172-A9F8-8C1D7B0B3B22}"/>
    <cellStyle name="Normal 5 8 2 5" xfId="3089" xr:uid="{E010E7EA-0DA4-436C-9A36-77355104050E}"/>
    <cellStyle name="Normal 5 8 2 6" xfId="3090" xr:uid="{0ECE620A-C2A8-44F6-B0C2-4686D98BA537}"/>
    <cellStyle name="Normal 5 8 3" xfId="599" xr:uid="{A41DF226-5907-4868-B56E-ABE2D41B275D}"/>
    <cellStyle name="Normal 5 8 3 2" xfId="1427" xr:uid="{3362A1CD-CA76-4DC8-8C7F-A7FD943E78A6}"/>
    <cellStyle name="Normal 5 8 3 2 2" xfId="1428" xr:uid="{870A05F0-DFEC-43A2-9367-3C5037E9BD6B}"/>
    <cellStyle name="Normal 5 8 3 2 3" xfId="3091" xr:uid="{3FDBE83C-C37D-4004-B827-7E9DFA62B994}"/>
    <cellStyle name="Normal 5 8 3 2 4" xfId="3092" xr:uid="{D9015439-4994-4BF0-8A49-3F53ACB6991C}"/>
    <cellStyle name="Normal 5 8 3 3" xfId="1429" xr:uid="{5E3A388B-FA42-4624-9A94-9663A6F50B9A}"/>
    <cellStyle name="Normal 5 8 3 4" xfId="3093" xr:uid="{59C05B03-77B0-4523-A949-1617EAB29798}"/>
    <cellStyle name="Normal 5 8 3 5" xfId="3094" xr:uid="{F76F2DC1-0B30-4A42-860F-8B887294EA62}"/>
    <cellStyle name="Normal 5 8 4" xfId="1430" xr:uid="{9330FD7D-53A7-4FAC-BBB9-45924E6BE9F5}"/>
    <cellStyle name="Normal 5 8 4 2" xfId="1431" xr:uid="{AB484334-47E5-4517-AF23-1A42CF08B539}"/>
    <cellStyle name="Normal 5 8 4 3" xfId="3095" xr:uid="{157D3608-206E-4B29-97A8-405DD4A04B0C}"/>
    <cellStyle name="Normal 5 8 4 4" xfId="3096" xr:uid="{290DA2ED-7E43-4D01-9E4B-A37194BE6D43}"/>
    <cellStyle name="Normal 5 8 5" xfId="1432" xr:uid="{8D3D70A3-3521-4E5C-93F3-01415377BB6F}"/>
    <cellStyle name="Normal 5 8 5 2" xfId="3097" xr:uid="{0FDEE386-1B45-4BB4-80E8-833C0BB3CE49}"/>
    <cellStyle name="Normal 5 8 5 3" xfId="3098" xr:uid="{423F5B30-693A-4AE7-BA5D-1EE1CD6B25C5}"/>
    <cellStyle name="Normal 5 8 5 4" xfId="3099" xr:uid="{85827372-9482-4DB5-B2B3-79D9DF7B326B}"/>
    <cellStyle name="Normal 5 8 6" xfId="3100" xr:uid="{459253D3-CA2C-44AC-87E0-6BA22801D9BE}"/>
    <cellStyle name="Normal 5 8 7" xfId="3101" xr:uid="{EBB72A64-19FF-422A-A847-4BE4D34C6540}"/>
    <cellStyle name="Normal 5 8 8" xfId="3102" xr:uid="{2DA54D37-1A48-40FC-A9B2-0BBDE74F718D}"/>
    <cellStyle name="Normal 5 9" xfId="318" xr:uid="{8955F97B-A265-4F20-8D0B-83291DFE3A6B}"/>
    <cellStyle name="Normal 5 9 2" xfId="600" xr:uid="{85EAACF2-CE3C-4714-B6F9-498CFBA76684}"/>
    <cellStyle name="Normal 5 9 2 2" xfId="601" xr:uid="{DBAFEF6A-4AF8-4302-A300-13E184A5FF6F}"/>
    <cellStyle name="Normal 5 9 2 2 2" xfId="1433" xr:uid="{5C6D01B7-A3D9-4702-B861-650F20948EEB}"/>
    <cellStyle name="Normal 5 9 2 2 3" xfId="3103" xr:uid="{AD88CB27-848E-4714-8547-497A5DF59769}"/>
    <cellStyle name="Normal 5 9 2 2 4" xfId="3104" xr:uid="{C5C2CBCF-78E7-4A55-9E9C-4098CE183045}"/>
    <cellStyle name="Normal 5 9 2 3" xfId="1434" xr:uid="{5AA4BD15-E318-4EDA-BA04-EC71BC1A6C11}"/>
    <cellStyle name="Normal 5 9 2 4" xfId="3105" xr:uid="{990DC287-E30C-46DA-803E-B812BF094B4F}"/>
    <cellStyle name="Normal 5 9 2 5" xfId="3106" xr:uid="{97DE0659-F80E-48FB-A7D7-A1665C35326F}"/>
    <cellStyle name="Normal 5 9 3" xfId="602" xr:uid="{97845F95-FD0D-4CE4-99EC-CF2AC0CB4AC0}"/>
    <cellStyle name="Normal 5 9 3 2" xfId="1435" xr:uid="{FD81EF2E-A3B2-4C63-8ED7-2CBA9637AD73}"/>
    <cellStyle name="Normal 5 9 3 3" xfId="3107" xr:uid="{6618A95D-847A-45F0-8666-8E0CA4E68686}"/>
    <cellStyle name="Normal 5 9 3 4" xfId="3108" xr:uid="{4DF56F9C-2537-4B43-A6FF-437D62F17D86}"/>
    <cellStyle name="Normal 5 9 4" xfId="1436" xr:uid="{438324D4-C1C6-498A-A4ED-3E233CD02680}"/>
    <cellStyle name="Normal 5 9 4 2" xfId="3109" xr:uid="{2857DBAE-8F0C-41ED-B446-077D6B6F5401}"/>
    <cellStyle name="Normal 5 9 4 3" xfId="3110" xr:uid="{8C76F6D2-F4CF-492E-8E39-47381C5A2749}"/>
    <cellStyle name="Normal 5 9 4 4" xfId="3111" xr:uid="{8F2699FB-1794-4D81-8DB9-D12791B620A8}"/>
    <cellStyle name="Normal 5 9 5" xfId="3112" xr:uid="{FB633AB3-5C91-45BB-85E4-48C495E10934}"/>
    <cellStyle name="Normal 5 9 6" xfId="3113" xr:uid="{02620D4E-7E5F-4590-B7C5-F843322753FD}"/>
    <cellStyle name="Normal 5 9 7" xfId="3114" xr:uid="{34DD7C52-71AC-48B9-A9EC-AC396C14E1EB}"/>
    <cellStyle name="Normal 6" xfId="109" xr:uid="{2340F5A6-984A-45FA-8018-7E9D944B319C}"/>
    <cellStyle name="Normal 6 10" xfId="319" xr:uid="{4E48E7EF-F400-4A5B-AF45-1E5E9EC7818A}"/>
    <cellStyle name="Normal 6 10 2" xfId="1437" xr:uid="{382672F8-5116-45B1-8513-B7DF5E06212E}"/>
    <cellStyle name="Normal 6 10 2 2" xfId="3115" xr:uid="{E94217FE-0DA5-4F57-85A6-45BD74FDC801}"/>
    <cellStyle name="Normal 6 10 2 2 2" xfId="4588" xr:uid="{2D66B37D-F6EF-46EE-AA5A-C5248EE7B31F}"/>
    <cellStyle name="Normal 6 10 2 3" xfId="3116" xr:uid="{A94ACCAE-E53E-45ED-A437-11E102A0CA4A}"/>
    <cellStyle name="Normal 6 10 2 4" xfId="3117" xr:uid="{F8EC6C95-FB71-4D2C-B243-1FD7E2290E97}"/>
    <cellStyle name="Normal 6 10 2 5" xfId="5349" xr:uid="{1EC63D3F-76DA-4636-87E7-FB6C53CD154A}"/>
    <cellStyle name="Normal 6 10 3" xfId="3118" xr:uid="{3FA8403F-2BF6-4DDF-938E-490F0C75A89D}"/>
    <cellStyle name="Normal 6 10 4" xfId="3119" xr:uid="{094EB632-8256-4E9D-A64D-5437C58BC9B1}"/>
    <cellStyle name="Normal 6 10 5" xfId="3120" xr:uid="{27B256B5-4AA5-4BEE-9052-D39FC4ACB5FE}"/>
    <cellStyle name="Normal 6 11" xfId="1438" xr:uid="{72BEC118-207F-487E-85D2-115DAF51EDC6}"/>
    <cellStyle name="Normal 6 11 2" xfId="3121" xr:uid="{7EBC9908-A600-48BB-96FF-3285BAC9897D}"/>
    <cellStyle name="Normal 6 11 3" xfId="3122" xr:uid="{5422848F-00E8-49B8-95F6-6C8EDE5161F9}"/>
    <cellStyle name="Normal 6 11 4" xfId="3123" xr:uid="{CE9A3A3B-3B0D-4B0D-8C1A-4EDF844D1F0E}"/>
    <cellStyle name="Normal 6 12" xfId="902" xr:uid="{CFDFF8F2-8937-422B-896F-CEB5A2CF3285}"/>
    <cellStyle name="Normal 6 12 2" xfId="3124" xr:uid="{B8D17028-983E-46A4-913D-1953395E23F3}"/>
    <cellStyle name="Normal 6 12 3" xfId="3125" xr:uid="{9DE4309F-03F4-49F1-BB71-25F7C123C1B5}"/>
    <cellStyle name="Normal 6 12 4" xfId="3126" xr:uid="{693EC7FB-B4CF-4038-8211-1909608FB48F}"/>
    <cellStyle name="Normal 6 13" xfId="899" xr:uid="{182C28DB-BE19-42B2-8AA6-D5264ABE9F1B}"/>
    <cellStyle name="Normal 6 13 2" xfId="3128" xr:uid="{C47E7F2E-6790-4509-AD55-7AC8D909CB10}"/>
    <cellStyle name="Normal 6 13 3" xfId="4315" xr:uid="{B6BA9C88-9A96-4D95-9CBD-B6C5F5766360}"/>
    <cellStyle name="Normal 6 13 4" xfId="3127" xr:uid="{13A9D0E2-2D1F-4D76-8AE4-73181287E417}"/>
    <cellStyle name="Normal 6 13 5" xfId="5319" xr:uid="{45582C77-AD59-4012-8032-86B6B7B95207}"/>
    <cellStyle name="Normal 6 14" xfId="3129" xr:uid="{9DB1A086-68AC-4D11-9A0D-C81241312D7B}"/>
    <cellStyle name="Normal 6 15" xfId="3130" xr:uid="{C2EFA096-94BF-43D8-AA43-EF59697707A9}"/>
    <cellStyle name="Normal 6 16" xfId="3131" xr:uid="{C7C9745B-A36C-4708-9932-ABF994E337B3}"/>
    <cellStyle name="Normal 6 2" xfId="110" xr:uid="{D12D23EA-A734-40B3-9226-138953D9E9F2}"/>
    <cellStyle name="Normal 6 2 2" xfId="320" xr:uid="{F46746F9-B5B6-4D31-8B7D-0D28F033E8B8}"/>
    <cellStyle name="Normal 6 2 2 2" xfId="4671" xr:uid="{F82BCE29-8965-46B0-94F1-8303BCC4FDF2}"/>
    <cellStyle name="Normal 6 2 3" xfId="4560" xr:uid="{896B902C-DDB8-496C-9D27-32A897B3F645}"/>
    <cellStyle name="Normal 6 3" xfId="111" xr:uid="{F802FD45-4939-42AB-8D3F-EEBA13872D08}"/>
    <cellStyle name="Normal 6 3 10" xfId="3132" xr:uid="{BAA0DA28-5CF7-4357-823E-7B68EFEBF7CF}"/>
    <cellStyle name="Normal 6 3 11" xfId="3133" xr:uid="{EFC325D7-4E6B-4ECE-B4F6-0EE8AC759FA4}"/>
    <cellStyle name="Normal 6 3 2" xfId="112" xr:uid="{26BBD917-4528-4B67-B928-E9D22F01661C}"/>
    <cellStyle name="Normal 6 3 2 2" xfId="113" xr:uid="{477D95A6-7EB8-461D-8B5C-4751E835BD4B}"/>
    <cellStyle name="Normal 6 3 2 2 2" xfId="321" xr:uid="{35DF02F6-FA32-49F1-BB8D-4784778B0D01}"/>
    <cellStyle name="Normal 6 3 2 2 2 2" xfId="603" xr:uid="{2271AB14-5626-4B94-BC67-44EE2E4D1EE4}"/>
    <cellStyle name="Normal 6 3 2 2 2 2 2" xfId="604" xr:uid="{DB96B716-2E82-4BD2-9140-34E553D22E0C}"/>
    <cellStyle name="Normal 6 3 2 2 2 2 2 2" xfId="1439" xr:uid="{A8AC61F4-4531-4612-B5E5-B735C81EAD76}"/>
    <cellStyle name="Normal 6 3 2 2 2 2 2 2 2" xfId="1440" xr:uid="{8EABCBA0-37BF-459E-A9BC-A15605B7B5CD}"/>
    <cellStyle name="Normal 6 3 2 2 2 2 2 3" xfId="1441" xr:uid="{14F3B4DE-0769-435E-BA14-3AA3F062C3C1}"/>
    <cellStyle name="Normal 6 3 2 2 2 2 3" xfId="1442" xr:uid="{D692FB63-FB7D-4042-B58A-9692D3B2A7BF}"/>
    <cellStyle name="Normal 6 3 2 2 2 2 3 2" xfId="1443" xr:uid="{BFA20773-A69D-4CF1-8DB1-9386A0750750}"/>
    <cellStyle name="Normal 6 3 2 2 2 2 4" xfId="1444" xr:uid="{B30D97B4-E53B-4AAD-8DC1-3929F805C604}"/>
    <cellStyle name="Normal 6 3 2 2 2 3" xfId="605" xr:uid="{70F394F2-0ED6-4224-9838-603E5D3504AE}"/>
    <cellStyle name="Normal 6 3 2 2 2 3 2" xfId="1445" xr:uid="{BAFEDEDB-96E5-47F6-AE52-02C819650ABF}"/>
    <cellStyle name="Normal 6 3 2 2 2 3 2 2" xfId="1446" xr:uid="{13B2B64C-DC19-4702-BBA2-D75C4D260C4A}"/>
    <cellStyle name="Normal 6 3 2 2 2 3 3" xfId="1447" xr:uid="{EA7668BA-2A7D-4D59-9F11-2BA6DC72483F}"/>
    <cellStyle name="Normal 6 3 2 2 2 3 4" xfId="3134" xr:uid="{B11C8B84-153D-4B1B-B9A7-3FE6327A59A8}"/>
    <cellStyle name="Normal 6 3 2 2 2 4" xfId="1448" xr:uid="{7C15D880-01AB-422C-A5E1-6B6854707CC8}"/>
    <cellStyle name="Normal 6 3 2 2 2 4 2" xfId="1449" xr:uid="{9DBAC1D0-ACB3-46EC-B42E-525800A411F2}"/>
    <cellStyle name="Normal 6 3 2 2 2 5" xfId="1450" xr:uid="{30987A55-C611-4A74-BBFA-AB193046A470}"/>
    <cellStyle name="Normal 6 3 2 2 2 6" xfId="3135" xr:uid="{B9880D9F-238A-4340-AA02-17CE4328A542}"/>
    <cellStyle name="Normal 6 3 2 2 3" xfId="322" xr:uid="{7CB5C908-8DF7-4C92-A6AE-9D8E7B146A9A}"/>
    <cellStyle name="Normal 6 3 2 2 3 2" xfId="606" xr:uid="{BC897F76-4393-4536-AFD1-85370FC2E8A6}"/>
    <cellStyle name="Normal 6 3 2 2 3 2 2" xfId="607" xr:uid="{8F2F47EF-0B03-4F0D-B63F-9C233A2BCE19}"/>
    <cellStyle name="Normal 6 3 2 2 3 2 2 2" xfId="1451" xr:uid="{747FF1F6-D52F-4307-838E-19D6F35CE0BD}"/>
    <cellStyle name="Normal 6 3 2 2 3 2 2 2 2" xfId="1452" xr:uid="{07D85623-4D5E-4730-8679-CC091904CB12}"/>
    <cellStyle name="Normal 6 3 2 2 3 2 2 3" xfId="1453" xr:uid="{DB6DFF9F-FD86-44C1-B093-20E22BAC4920}"/>
    <cellStyle name="Normal 6 3 2 2 3 2 3" xfId="1454" xr:uid="{45AB144C-23B9-4A54-819E-FBFEA12AC833}"/>
    <cellStyle name="Normal 6 3 2 2 3 2 3 2" xfId="1455" xr:uid="{E51D8FC7-95D9-4F92-85B3-E784DE49A818}"/>
    <cellStyle name="Normal 6 3 2 2 3 2 4" xfId="1456" xr:uid="{860DAAA6-CFA1-4BF0-9586-79519523CF8B}"/>
    <cellStyle name="Normal 6 3 2 2 3 3" xfId="608" xr:uid="{3C2102AC-2DC6-4E0B-9B1E-4145659FAE2D}"/>
    <cellStyle name="Normal 6 3 2 2 3 3 2" xfId="1457" xr:uid="{F95E6FD4-7877-4CE9-9F11-562F72103E6A}"/>
    <cellStyle name="Normal 6 3 2 2 3 3 2 2" xfId="1458" xr:uid="{58C155CB-FB38-4BA3-8856-14E6134CB3C1}"/>
    <cellStyle name="Normal 6 3 2 2 3 3 3" xfId="1459" xr:uid="{40FE5462-56EC-4EBB-A4EB-B3AF9C1A1C7E}"/>
    <cellStyle name="Normal 6 3 2 2 3 4" xfId="1460" xr:uid="{4CA61C1C-2CAC-4F34-BDB8-4CE16A92CC04}"/>
    <cellStyle name="Normal 6 3 2 2 3 4 2" xfId="1461" xr:uid="{32755FB9-ADCE-4C74-A35A-CFDFB757D030}"/>
    <cellStyle name="Normal 6 3 2 2 3 5" xfId="1462" xr:uid="{DA22B12B-4803-4783-B3C0-AB768619DBAA}"/>
    <cellStyle name="Normal 6 3 2 2 4" xfId="609" xr:uid="{742B870B-CF87-4EB4-AE4D-D7D3520FDF03}"/>
    <cellStyle name="Normal 6 3 2 2 4 2" xfId="610" xr:uid="{2D6A79D0-D6F6-4155-BE58-FAF1BD268F05}"/>
    <cellStyle name="Normal 6 3 2 2 4 2 2" xfId="1463" xr:uid="{3778690E-3D0F-4EBA-B697-80BB323F9557}"/>
    <cellStyle name="Normal 6 3 2 2 4 2 2 2" xfId="1464" xr:uid="{30746E94-5D09-47AC-8669-371B8D035A94}"/>
    <cellStyle name="Normal 6 3 2 2 4 2 3" xfId="1465" xr:uid="{14BDFACF-D238-4440-8AA2-F1794E97CE85}"/>
    <cellStyle name="Normal 6 3 2 2 4 3" xfId="1466" xr:uid="{7F85BCB9-F044-42AC-B1B0-6097CACB3697}"/>
    <cellStyle name="Normal 6 3 2 2 4 3 2" xfId="1467" xr:uid="{5C452281-DFF0-4130-A139-B787E07F5BFA}"/>
    <cellStyle name="Normal 6 3 2 2 4 4" xfId="1468" xr:uid="{1C8CB656-4E82-45A6-88A2-2778350AD20B}"/>
    <cellStyle name="Normal 6 3 2 2 5" xfId="611" xr:uid="{217BCAAF-ECC4-415F-92EC-0CD1E0D1BFBB}"/>
    <cellStyle name="Normal 6 3 2 2 5 2" xfId="1469" xr:uid="{186A06B5-D29E-4485-A9E5-578098D1610A}"/>
    <cellStyle name="Normal 6 3 2 2 5 2 2" xfId="1470" xr:uid="{60ACBFA5-5040-4066-B62F-6AE7857C2F98}"/>
    <cellStyle name="Normal 6 3 2 2 5 3" xfId="1471" xr:uid="{CAE290BD-B737-4F8B-92FB-036B3E9B6C11}"/>
    <cellStyle name="Normal 6 3 2 2 5 4" xfId="3136" xr:uid="{A58D60CA-0B6F-4429-B9F1-F14EB71269D9}"/>
    <cellStyle name="Normal 6 3 2 2 6" xfId="1472" xr:uid="{D4FB1131-0E66-4359-A5EB-B8AAD9F2F584}"/>
    <cellStyle name="Normal 6 3 2 2 6 2" xfId="1473" xr:uid="{B90D4D67-729F-4E7C-9180-67E1357542C1}"/>
    <cellStyle name="Normal 6 3 2 2 7" xfId="1474" xr:uid="{B88A92FE-FD24-4F7B-98DF-F7508162CB11}"/>
    <cellStyle name="Normal 6 3 2 2 8" xfId="3137" xr:uid="{0AF44B4F-AC1F-423C-810D-0183C08F57E7}"/>
    <cellStyle name="Normal 6 3 2 3" xfId="323" xr:uid="{0BB068B5-DD67-4C83-98D3-2FADD6C9B5E7}"/>
    <cellStyle name="Normal 6 3 2 3 2" xfId="612" xr:uid="{C3AEB327-FEAE-4F40-B2D3-871FD2623FB6}"/>
    <cellStyle name="Normal 6 3 2 3 2 2" xfId="613" xr:uid="{F3935AA5-0091-4E84-904C-76F7E094380B}"/>
    <cellStyle name="Normal 6 3 2 3 2 2 2" xfId="1475" xr:uid="{EE6342B4-E285-44A5-BD67-9DB081558C80}"/>
    <cellStyle name="Normal 6 3 2 3 2 2 2 2" xfId="1476" xr:uid="{8CFBC317-6046-452A-B407-A35406C2B537}"/>
    <cellStyle name="Normal 6 3 2 3 2 2 3" xfId="1477" xr:uid="{D3D76039-938C-4978-A24C-E2D62D3BEF53}"/>
    <cellStyle name="Normal 6 3 2 3 2 3" xfId="1478" xr:uid="{B5C012B1-6A4D-4427-96D1-E02A3CA55627}"/>
    <cellStyle name="Normal 6 3 2 3 2 3 2" xfId="1479" xr:uid="{F0FE5D82-7C53-4AA0-9094-7E7A7B30FA16}"/>
    <cellStyle name="Normal 6 3 2 3 2 4" xfId="1480" xr:uid="{46440BB0-6AFA-476D-B372-22548E307795}"/>
    <cellStyle name="Normal 6 3 2 3 3" xfId="614" xr:uid="{208C195E-B80A-4126-B1CA-471390AA523B}"/>
    <cellStyle name="Normal 6 3 2 3 3 2" xfId="1481" xr:uid="{3F75B018-993E-4B0A-A405-BBAA6428BCDE}"/>
    <cellStyle name="Normal 6 3 2 3 3 2 2" xfId="1482" xr:uid="{80661CD3-F8EC-4F00-AE5D-50033C95DFD2}"/>
    <cellStyle name="Normal 6 3 2 3 3 3" xfId="1483" xr:uid="{35C9DCF0-D3E9-446B-9CAB-1BFAE8AAFE19}"/>
    <cellStyle name="Normal 6 3 2 3 3 4" xfId="3138" xr:uid="{B6D7DBDC-05EB-44E6-A73A-B94B6B6BB4FF}"/>
    <cellStyle name="Normal 6 3 2 3 4" xfId="1484" xr:uid="{6B07A280-1A7F-46F5-AC65-E9CE76457FF6}"/>
    <cellStyle name="Normal 6 3 2 3 4 2" xfId="1485" xr:uid="{EAE2E09C-39D9-4A43-8662-30AA80DCC47F}"/>
    <cellStyle name="Normal 6 3 2 3 5" xfId="1486" xr:uid="{98AB194D-93E0-4209-B32D-960054218BE5}"/>
    <cellStyle name="Normal 6 3 2 3 6" xfId="3139" xr:uid="{102AB3EC-CB79-4BD4-9041-AF4DB6D9D7F1}"/>
    <cellStyle name="Normal 6 3 2 4" xfId="324" xr:uid="{9DAC1F67-7555-410E-AC63-448FDC8BDDBA}"/>
    <cellStyle name="Normal 6 3 2 4 2" xfId="615" xr:uid="{4B3D4B9D-7179-45DB-82E4-EC0CAB748ED0}"/>
    <cellStyle name="Normal 6 3 2 4 2 2" xfId="616" xr:uid="{2F8CE23E-C7A6-4FC1-9E2B-800A86458990}"/>
    <cellStyle name="Normal 6 3 2 4 2 2 2" xfId="1487" xr:uid="{3E63B52C-73F4-442A-B5CA-A67062D1E574}"/>
    <cellStyle name="Normal 6 3 2 4 2 2 2 2" xfId="1488" xr:uid="{F98176DD-CA5D-4E6F-BF97-403125AF7AFE}"/>
    <cellStyle name="Normal 6 3 2 4 2 2 3" xfId="1489" xr:uid="{4898CA95-463F-4A9F-954A-7C6D7197B15F}"/>
    <cellStyle name="Normal 6 3 2 4 2 3" xfId="1490" xr:uid="{814429C6-505F-4976-B9AA-4C0C099952A1}"/>
    <cellStyle name="Normal 6 3 2 4 2 3 2" xfId="1491" xr:uid="{A3CF8541-9A3F-4315-A6B2-83AED8638FA9}"/>
    <cellStyle name="Normal 6 3 2 4 2 4" xfId="1492" xr:uid="{AF834795-EFF6-47AA-8313-9C35361BEB87}"/>
    <cellStyle name="Normal 6 3 2 4 3" xfId="617" xr:uid="{4695A17A-1FC8-46C8-81C6-3870F98CDB4E}"/>
    <cellStyle name="Normal 6 3 2 4 3 2" xfId="1493" xr:uid="{A7CAC0DE-81C9-4ABF-84C2-264B264770EC}"/>
    <cellStyle name="Normal 6 3 2 4 3 2 2" xfId="1494" xr:uid="{7317CE7D-13B7-491D-8567-807EECBD5FDC}"/>
    <cellStyle name="Normal 6 3 2 4 3 3" xfId="1495" xr:uid="{A4F3BCF1-221E-4765-AA74-C96078B9D6A2}"/>
    <cellStyle name="Normal 6 3 2 4 4" xfId="1496" xr:uid="{506D1989-CB21-47D7-BD11-EEC9CBD713B1}"/>
    <cellStyle name="Normal 6 3 2 4 4 2" xfId="1497" xr:uid="{1A11C30E-5231-4817-A624-82BEB4392F1F}"/>
    <cellStyle name="Normal 6 3 2 4 5" xfId="1498" xr:uid="{F43028F7-47F5-414D-8C44-3A46ECCD6722}"/>
    <cellStyle name="Normal 6 3 2 5" xfId="325" xr:uid="{099AF4E4-89C9-4BE9-93A2-E7486DAF9434}"/>
    <cellStyle name="Normal 6 3 2 5 2" xfId="618" xr:uid="{7A2E6BB3-ED87-4A18-BD91-63A57A3F4A5F}"/>
    <cellStyle name="Normal 6 3 2 5 2 2" xfId="1499" xr:uid="{76D396E5-7490-42F6-9A98-EC7662509D4C}"/>
    <cellStyle name="Normal 6 3 2 5 2 2 2" xfId="1500" xr:uid="{A61AE6B2-E948-4E0B-BE31-50CECEBBC214}"/>
    <cellStyle name="Normal 6 3 2 5 2 3" xfId="1501" xr:uid="{8279A172-70FF-4726-A9D4-80D5D3C5A4F5}"/>
    <cellStyle name="Normal 6 3 2 5 3" xfId="1502" xr:uid="{D8CE1D37-AFE0-4947-ABE6-7E308676B51A}"/>
    <cellStyle name="Normal 6 3 2 5 3 2" xfId="1503" xr:uid="{2C5D44BC-9507-4A3A-A501-06AED5FE1B87}"/>
    <cellStyle name="Normal 6 3 2 5 4" xfId="1504" xr:uid="{FE3B69B5-1336-48ED-92D6-5AB7468A0EE4}"/>
    <cellStyle name="Normal 6 3 2 6" xfId="619" xr:uid="{D1A70A64-56FF-4BC7-89EB-2CB2F9800A10}"/>
    <cellStyle name="Normal 6 3 2 6 2" xfId="1505" xr:uid="{02E0D9EB-C79B-4E6C-88AA-79663D8BBFF4}"/>
    <cellStyle name="Normal 6 3 2 6 2 2" xfId="1506" xr:uid="{B4A77351-4E0D-415F-9F67-D2655BFF80C3}"/>
    <cellStyle name="Normal 6 3 2 6 3" xfId="1507" xr:uid="{A7B60E27-9031-4474-8BFC-EA0F2DB33929}"/>
    <cellStyle name="Normal 6 3 2 6 4" xfId="3140" xr:uid="{E077B67F-3C9A-446F-9D63-A18BDFBEA4C6}"/>
    <cellStyle name="Normal 6 3 2 7" xfId="1508" xr:uid="{0F99448C-7EFA-4E1D-9D8F-38224B621A15}"/>
    <cellStyle name="Normal 6 3 2 7 2" xfId="1509" xr:uid="{8E6D4FB6-0B80-40D9-893D-B74D46C25268}"/>
    <cellStyle name="Normal 6 3 2 8" xfId="1510" xr:uid="{2DA54FA8-2BC7-4044-852B-31D272925EFA}"/>
    <cellStyle name="Normal 6 3 2 9" xfId="3141" xr:uid="{014923A9-E554-4081-9557-04924770901A}"/>
    <cellStyle name="Normal 6 3 3" xfId="114" xr:uid="{95F88C45-6194-4887-A042-281565FC65F4}"/>
    <cellStyle name="Normal 6 3 3 2" xfId="115" xr:uid="{AF5E7803-BA51-47F2-A805-D02D69A8608B}"/>
    <cellStyle name="Normal 6 3 3 2 2" xfId="620" xr:uid="{14FCF28A-07B1-4D52-BDFE-8DD463EF5CB9}"/>
    <cellStyle name="Normal 6 3 3 2 2 2" xfId="621" xr:uid="{57069906-A1D4-4A2E-9707-FE33C390DBD3}"/>
    <cellStyle name="Normal 6 3 3 2 2 2 2" xfId="1511" xr:uid="{9EE969C4-39E0-432F-8B57-BCFCC659CDD6}"/>
    <cellStyle name="Normal 6 3 3 2 2 2 2 2" xfId="1512" xr:uid="{FA3C4DDE-19E7-425B-A9FF-C1B9F1B51821}"/>
    <cellStyle name="Normal 6 3 3 2 2 2 3" xfId="1513" xr:uid="{91253791-91FA-460E-8706-89837C3977A8}"/>
    <cellStyle name="Normal 6 3 3 2 2 3" xfId="1514" xr:uid="{4D1B18E9-8B86-4EE3-B89A-1150676EA9C3}"/>
    <cellStyle name="Normal 6 3 3 2 2 3 2" xfId="1515" xr:uid="{A75A2B09-E932-43ED-ACDD-F9191D1829F2}"/>
    <cellStyle name="Normal 6 3 3 2 2 4" xfId="1516" xr:uid="{F3696B77-EC5E-4F1D-B876-5ED248085231}"/>
    <cellStyle name="Normal 6 3 3 2 3" xfId="622" xr:uid="{35F6CADB-5547-44F4-A9A3-7BC12600F966}"/>
    <cellStyle name="Normal 6 3 3 2 3 2" xfId="1517" xr:uid="{0E9C17C6-4481-4959-A32D-8A8F5043623E}"/>
    <cellStyle name="Normal 6 3 3 2 3 2 2" xfId="1518" xr:uid="{78BEE36E-98FC-4B5E-A6D7-A568F8CC09AC}"/>
    <cellStyle name="Normal 6 3 3 2 3 3" xfId="1519" xr:uid="{11EC6365-1EB2-40BB-889F-6857B29361BD}"/>
    <cellStyle name="Normal 6 3 3 2 3 4" xfId="3142" xr:uid="{A2640A9D-D10B-4C48-9B44-4A17B0D03425}"/>
    <cellStyle name="Normal 6 3 3 2 4" xfId="1520" xr:uid="{6754EF38-6D9C-404C-B716-EE35B3956ED6}"/>
    <cellStyle name="Normal 6 3 3 2 4 2" xfId="1521" xr:uid="{B00706F6-7772-49F6-9346-871B6EA772C3}"/>
    <cellStyle name="Normal 6 3 3 2 5" xfId="1522" xr:uid="{E42DEE4F-8E6E-4D9B-8292-293F51778F25}"/>
    <cellStyle name="Normal 6 3 3 2 6" xfId="3143" xr:uid="{0771872F-1DBB-4E77-96EE-01EABED13EBA}"/>
    <cellStyle name="Normal 6 3 3 3" xfId="326" xr:uid="{91207DC1-DDBC-4695-AA28-1126D22617EE}"/>
    <cellStyle name="Normal 6 3 3 3 2" xfId="623" xr:uid="{E757F37B-943E-43BC-BA1D-7CBE8CD04C3D}"/>
    <cellStyle name="Normal 6 3 3 3 2 2" xfId="624" xr:uid="{F03157E0-D543-4D81-ADF8-C52ACFB4DDEF}"/>
    <cellStyle name="Normal 6 3 3 3 2 2 2" xfId="1523" xr:uid="{1FA7704B-6209-4946-870B-599C29E87986}"/>
    <cellStyle name="Normal 6 3 3 3 2 2 2 2" xfId="1524" xr:uid="{64825B48-0401-4DD0-9B20-56BABA52F885}"/>
    <cellStyle name="Normal 6 3 3 3 2 2 3" xfId="1525" xr:uid="{B28424A5-5D0E-4449-8823-08C23BB8D09A}"/>
    <cellStyle name="Normal 6 3 3 3 2 3" xfId="1526" xr:uid="{67CADFC9-0228-4971-A0A4-F1C100AFBC18}"/>
    <cellStyle name="Normal 6 3 3 3 2 3 2" xfId="1527" xr:uid="{6BD337CB-39BD-4B11-BA53-4A1E10778E5F}"/>
    <cellStyle name="Normal 6 3 3 3 2 4" xfId="1528" xr:uid="{30188FEA-D353-4E74-A410-2A0072E28184}"/>
    <cellStyle name="Normal 6 3 3 3 3" xfId="625" xr:uid="{B1DC8C5D-7377-457B-B627-283FA348BCF2}"/>
    <cellStyle name="Normal 6 3 3 3 3 2" xfId="1529" xr:uid="{0948EB49-81BE-4AA7-A790-6E5C521CC0E9}"/>
    <cellStyle name="Normal 6 3 3 3 3 2 2" xfId="1530" xr:uid="{818EF17D-5C35-4B96-8707-2E2D3334CA7C}"/>
    <cellStyle name="Normal 6 3 3 3 3 3" xfId="1531" xr:uid="{B1E0C7C9-F1A8-4142-A07D-4F18232FD05D}"/>
    <cellStyle name="Normal 6 3 3 3 4" xfId="1532" xr:uid="{C348256A-5604-43F4-B4BE-400997619876}"/>
    <cellStyle name="Normal 6 3 3 3 4 2" xfId="1533" xr:uid="{E7E71E92-DA5F-4F2C-8CD9-290A2FA2139D}"/>
    <cellStyle name="Normal 6 3 3 3 5" xfId="1534" xr:uid="{DCE30A0B-4438-4F8D-8E77-2B058155B343}"/>
    <cellStyle name="Normal 6 3 3 4" xfId="327" xr:uid="{53F3D714-E0B5-446A-ADBB-0307CEB4E626}"/>
    <cellStyle name="Normal 6 3 3 4 2" xfId="626" xr:uid="{7697AEA2-53BE-423A-8F82-7FFF2A08E7C0}"/>
    <cellStyle name="Normal 6 3 3 4 2 2" xfId="1535" xr:uid="{5B0AA8C1-7980-44A3-811A-B25C49A0B92E}"/>
    <cellStyle name="Normal 6 3 3 4 2 2 2" xfId="1536" xr:uid="{B78D2A49-A340-46FA-B647-C9EDA68265A4}"/>
    <cellStyle name="Normal 6 3 3 4 2 3" xfId="1537" xr:uid="{11F9F07F-90EE-450C-ABC0-7F965BA6250B}"/>
    <cellStyle name="Normal 6 3 3 4 3" xfId="1538" xr:uid="{BE168B7A-904B-4F64-9D0E-C332BCAEFA4A}"/>
    <cellStyle name="Normal 6 3 3 4 3 2" xfId="1539" xr:uid="{1EF8723D-B7C3-4646-8F97-40FA2CB4BCF7}"/>
    <cellStyle name="Normal 6 3 3 4 4" xfId="1540" xr:uid="{75282825-2496-44AB-BAB0-3F8EC639562E}"/>
    <cellStyle name="Normal 6 3 3 5" xfId="627" xr:uid="{A1560D2D-1F8C-4B2C-AF1D-693881A2C54B}"/>
    <cellStyle name="Normal 6 3 3 5 2" xfId="1541" xr:uid="{2BA0C7A9-F8AC-44D3-BFEC-7526E91C8B05}"/>
    <cellStyle name="Normal 6 3 3 5 2 2" xfId="1542" xr:uid="{36070AA7-ECDC-4084-BC1E-D8C11D2A0755}"/>
    <cellStyle name="Normal 6 3 3 5 3" xfId="1543" xr:uid="{300E9FC8-AC05-4201-8868-363CE07D0E7D}"/>
    <cellStyle name="Normal 6 3 3 5 4" xfId="3144" xr:uid="{86D75E0E-1F41-465B-826A-49E78CCE34AD}"/>
    <cellStyle name="Normal 6 3 3 6" xfId="1544" xr:uid="{C6B5E5EF-3291-4C3E-B25B-D2344AB3AB2B}"/>
    <cellStyle name="Normal 6 3 3 6 2" xfId="1545" xr:uid="{EEC05D96-EE9D-4918-AFF4-5033771E68EB}"/>
    <cellStyle name="Normal 6 3 3 7" xfId="1546" xr:uid="{27BA7815-F6A5-402E-8AB1-7468CFB9CC95}"/>
    <cellStyle name="Normal 6 3 3 8" xfId="3145" xr:uid="{CF021751-A3D4-49D0-9CA0-56EFE481552A}"/>
    <cellStyle name="Normal 6 3 4" xfId="116" xr:uid="{2547635C-604C-4E2E-A915-80C6EAA1EB74}"/>
    <cellStyle name="Normal 6 3 4 2" xfId="447" xr:uid="{2D07ADE1-F5C3-41FD-8842-97630BD3433B}"/>
    <cellStyle name="Normal 6 3 4 2 2" xfId="628" xr:uid="{B3D0264C-AA1B-4C03-8ADB-BB4F8144AF26}"/>
    <cellStyle name="Normal 6 3 4 2 2 2" xfId="1547" xr:uid="{91EA6091-8C8E-417F-9649-1391BE04AE50}"/>
    <cellStyle name="Normal 6 3 4 2 2 2 2" xfId="1548" xr:uid="{632A28E1-F9C6-476E-A162-ED77571F57F3}"/>
    <cellStyle name="Normal 6 3 4 2 2 3" xfId="1549" xr:uid="{36EEE24F-A1A7-4E0B-9A72-362FA92000B7}"/>
    <cellStyle name="Normal 6 3 4 2 2 4" xfId="3146" xr:uid="{B4F2401E-6467-4A5B-B584-36B14F9FEB08}"/>
    <cellStyle name="Normal 6 3 4 2 3" xfId="1550" xr:uid="{07AFF77F-4F06-4F9F-A53D-7481A267FFD9}"/>
    <cellStyle name="Normal 6 3 4 2 3 2" xfId="1551" xr:uid="{F644375C-3663-4DD7-ABE2-25470F02797A}"/>
    <cellStyle name="Normal 6 3 4 2 4" xfId="1552" xr:uid="{B8F3A7FC-14C0-4453-A470-5F2CB3A69504}"/>
    <cellStyle name="Normal 6 3 4 2 5" xfId="3147" xr:uid="{1FBB1AD1-EA11-4BED-924D-78624A16E7B6}"/>
    <cellStyle name="Normal 6 3 4 3" xfId="629" xr:uid="{DFDDE63C-000E-44D8-88F8-9E62109C37DB}"/>
    <cellStyle name="Normal 6 3 4 3 2" xfId="1553" xr:uid="{1D077E4A-6533-4447-BEAD-4456C9D46B26}"/>
    <cellStyle name="Normal 6 3 4 3 2 2" xfId="1554" xr:uid="{DC130F85-CA8B-4F5F-BBB6-BEBBE2EE9DA3}"/>
    <cellStyle name="Normal 6 3 4 3 3" xfId="1555" xr:uid="{72C23983-E80F-4335-A17C-30858A757B2E}"/>
    <cellStyle name="Normal 6 3 4 3 4" xfId="3148" xr:uid="{92BDD0E6-3940-4D40-B9A9-42E9D1AFE765}"/>
    <cellStyle name="Normal 6 3 4 4" xfId="1556" xr:uid="{B28A8C82-7475-4CB9-A009-DCB0E7472D62}"/>
    <cellStyle name="Normal 6 3 4 4 2" xfId="1557" xr:uid="{8A82A2AF-F735-42CD-B7D6-5FAA0740512B}"/>
    <cellStyle name="Normal 6 3 4 4 3" xfId="3149" xr:uid="{E07A04B9-BD82-44DE-B936-930C7CE7F514}"/>
    <cellStyle name="Normal 6 3 4 4 4" xfId="3150" xr:uid="{7437487B-214F-4635-B8A7-A89FF8D68D63}"/>
    <cellStyle name="Normal 6 3 4 5" xfId="1558" xr:uid="{06E4AEA4-82B3-4138-B81C-ADC3A8C5578D}"/>
    <cellStyle name="Normal 6 3 4 6" xfId="3151" xr:uid="{19D0C0B5-54B6-4632-98D8-6BC111A51885}"/>
    <cellStyle name="Normal 6 3 4 7" xfId="3152" xr:uid="{9DE90990-E46F-4C68-A317-C9F5F1097E0B}"/>
    <cellStyle name="Normal 6 3 5" xfId="328" xr:uid="{137C5184-1AB4-44E3-91B9-76B95616B6C4}"/>
    <cellStyle name="Normal 6 3 5 2" xfId="630" xr:uid="{C315A49C-6EF9-43BA-A327-E1B5350E4398}"/>
    <cellStyle name="Normal 6 3 5 2 2" xfId="631" xr:uid="{0719D9AE-E274-4D1F-A5FF-20106A18144B}"/>
    <cellStyle name="Normal 6 3 5 2 2 2" xfId="1559" xr:uid="{62E08931-E00F-4251-9DAF-5F742C6F02C4}"/>
    <cellStyle name="Normal 6 3 5 2 2 2 2" xfId="1560" xr:uid="{A29AA83F-5BD0-49C2-8A88-77253D4C2671}"/>
    <cellStyle name="Normal 6 3 5 2 2 3" xfId="1561" xr:uid="{D4B30545-3F4F-4C4D-9497-12CBBB3B3CDF}"/>
    <cellStyle name="Normal 6 3 5 2 3" xfId="1562" xr:uid="{4425A0A4-3369-4D08-BB3B-0D6279F02F4F}"/>
    <cellStyle name="Normal 6 3 5 2 3 2" xfId="1563" xr:uid="{6253A7D5-5A50-40FC-996F-1D084CBE591B}"/>
    <cellStyle name="Normal 6 3 5 2 4" xfId="1564" xr:uid="{9C969B8E-BE41-4667-87B2-B5BE5A4A1221}"/>
    <cellStyle name="Normal 6 3 5 3" xfId="632" xr:uid="{9CE99F0A-6F78-4FBF-8D55-CB828AB4447A}"/>
    <cellStyle name="Normal 6 3 5 3 2" xfId="1565" xr:uid="{ADE5A19E-02CC-459F-97FD-207C9A827CA2}"/>
    <cellStyle name="Normal 6 3 5 3 2 2" xfId="1566" xr:uid="{F191BD9B-975C-4411-8725-9DCFA9B9F8F3}"/>
    <cellStyle name="Normal 6 3 5 3 3" xfId="1567" xr:uid="{0693F8D3-899C-4A96-8D70-6F8150374060}"/>
    <cellStyle name="Normal 6 3 5 3 4" xfId="3153" xr:uid="{FF1A73C1-3128-438F-B117-DFDEE4F60E17}"/>
    <cellStyle name="Normal 6 3 5 4" xfId="1568" xr:uid="{16CF6871-2290-43E1-B060-10613B93FBA9}"/>
    <cellStyle name="Normal 6 3 5 4 2" xfId="1569" xr:uid="{521C0DDB-078A-4094-920A-A93BA50B75E8}"/>
    <cellStyle name="Normal 6 3 5 5" xfId="1570" xr:uid="{CF0E6802-61CA-43A1-BB57-337E133682D3}"/>
    <cellStyle name="Normal 6 3 5 6" xfId="3154" xr:uid="{2CF81E66-4E7D-4AB1-AC02-842B9A65DEF7}"/>
    <cellStyle name="Normal 6 3 6" xfId="329" xr:uid="{977CE543-3947-49A6-9C34-6F6E3B62B397}"/>
    <cellStyle name="Normal 6 3 6 2" xfId="633" xr:uid="{944E6EA4-C8B4-4A95-9F73-9F86BA0738D6}"/>
    <cellStyle name="Normal 6 3 6 2 2" xfId="1571" xr:uid="{6307D2F8-352E-4054-AFA7-E9E962119403}"/>
    <cellStyle name="Normal 6 3 6 2 2 2" xfId="1572" xr:uid="{366C6892-0F48-4CAD-8349-4ADEB47661A6}"/>
    <cellStyle name="Normal 6 3 6 2 3" xfId="1573" xr:uid="{08069BE2-C507-48AD-AC9D-83EF2AA4FE37}"/>
    <cellStyle name="Normal 6 3 6 2 4" xfId="3155" xr:uid="{378BCD43-2218-4793-B725-7F57895647B1}"/>
    <cellStyle name="Normal 6 3 6 3" xfId="1574" xr:uid="{596369F7-2459-43AA-8EFC-1F1E9DB13936}"/>
    <cellStyle name="Normal 6 3 6 3 2" xfId="1575" xr:uid="{8BE4A9C5-6E68-4C0A-8F73-C0E062AA1162}"/>
    <cellStyle name="Normal 6 3 6 4" xfId="1576" xr:uid="{A0EB02DD-7252-4891-BB59-51E7D78BC120}"/>
    <cellStyle name="Normal 6 3 6 5" xfId="3156" xr:uid="{B09BCD61-870E-46C2-A672-0F97324B0549}"/>
    <cellStyle name="Normal 6 3 7" xfId="634" xr:uid="{3CEBB620-80C2-4C09-8F07-B3FBC571B81A}"/>
    <cellStyle name="Normal 6 3 7 2" xfId="1577" xr:uid="{4CCD4D74-1C51-44CF-A1B5-D475DADF1263}"/>
    <cellStyle name="Normal 6 3 7 2 2" xfId="1578" xr:uid="{B4652C52-8F74-4C31-99EE-A63018030E58}"/>
    <cellStyle name="Normal 6 3 7 3" xfId="1579" xr:uid="{194E5F09-2EAA-4FB0-92DA-59C90F270725}"/>
    <cellStyle name="Normal 6 3 7 4" xfId="3157" xr:uid="{193A0EDD-FEEF-4149-B3DA-1C44743EFE3F}"/>
    <cellStyle name="Normal 6 3 8" xfId="1580" xr:uid="{E221C8DB-2993-44E9-AD9C-227364C3D127}"/>
    <cellStyle name="Normal 6 3 8 2" xfId="1581" xr:uid="{8BE71209-1DE4-4F9C-AFB4-9C37D8A9A0E3}"/>
    <cellStyle name="Normal 6 3 8 3" xfId="3158" xr:uid="{98F64DFB-9E12-451A-9766-93CBFAA30789}"/>
    <cellStyle name="Normal 6 3 8 4" xfId="3159" xr:uid="{6A1FF127-ECB8-473C-B479-2B8F2C9E49C1}"/>
    <cellStyle name="Normal 6 3 9" xfId="1582" xr:uid="{87CC8FFA-5BD2-4FA7-BB2F-99558EFA35A1}"/>
    <cellStyle name="Normal 6 3 9 2" xfId="4718" xr:uid="{64A46602-CAEE-4371-A69E-5D7923BE0007}"/>
    <cellStyle name="Normal 6 4" xfId="117" xr:uid="{CC86B882-9428-47A3-A638-85AABADC2443}"/>
    <cellStyle name="Normal 6 4 10" xfId="3160" xr:uid="{939C7E69-77A2-4AF4-A13E-777CF0E594DE}"/>
    <cellStyle name="Normal 6 4 11" xfId="3161" xr:uid="{0219D0BF-D3CF-4399-BC3A-58C92D1C440E}"/>
    <cellStyle name="Normal 6 4 2" xfId="118" xr:uid="{87FA27C6-FCFB-454B-8C6C-AD5A0F74B9B3}"/>
    <cellStyle name="Normal 6 4 2 2" xfId="119" xr:uid="{A57688B1-6BD0-4A18-B59D-705769BF61FC}"/>
    <cellStyle name="Normal 6 4 2 2 2" xfId="330" xr:uid="{451C207B-2593-4445-843E-BDA4B845BDA9}"/>
    <cellStyle name="Normal 6 4 2 2 2 2" xfId="635" xr:uid="{793CD918-0E36-48FB-9A06-74A8B1F71455}"/>
    <cellStyle name="Normal 6 4 2 2 2 2 2" xfId="1583" xr:uid="{E6E9D791-2594-4A66-9A48-5EF8B6CCD949}"/>
    <cellStyle name="Normal 6 4 2 2 2 2 2 2" xfId="1584" xr:uid="{0D39BE52-370A-45F7-8F10-214FD092C21F}"/>
    <cellStyle name="Normal 6 4 2 2 2 2 3" xfId="1585" xr:uid="{9ECC80F2-7A44-41A7-AF93-E7AA169131F9}"/>
    <cellStyle name="Normal 6 4 2 2 2 2 4" xfId="3162" xr:uid="{EF4E5B26-8E72-44EE-B606-E3D8558ACAE1}"/>
    <cellStyle name="Normal 6 4 2 2 2 3" xfId="1586" xr:uid="{BC9D2039-BBCE-4C41-8EAD-1D301D2BF352}"/>
    <cellStyle name="Normal 6 4 2 2 2 3 2" xfId="1587" xr:uid="{26A7A15A-19CE-4DD3-832A-B36B05C4E229}"/>
    <cellStyle name="Normal 6 4 2 2 2 3 3" xfId="3163" xr:uid="{2CDE8135-5F1A-46F5-A758-70734CA7AE78}"/>
    <cellStyle name="Normal 6 4 2 2 2 3 4" xfId="3164" xr:uid="{A51486F7-6132-487B-B25A-B27F8A17691B}"/>
    <cellStyle name="Normal 6 4 2 2 2 4" xfId="1588" xr:uid="{046D4AB2-2F72-4995-A0E0-30AD31D3EA41}"/>
    <cellStyle name="Normal 6 4 2 2 2 5" xfId="3165" xr:uid="{861DA9F0-8647-4246-972B-3D5B1AF1D6BD}"/>
    <cellStyle name="Normal 6 4 2 2 2 6" xfId="3166" xr:uid="{E526DE48-896C-4901-B073-2FBB1CF9C7E1}"/>
    <cellStyle name="Normal 6 4 2 2 3" xfId="636" xr:uid="{CC841F1B-E25A-494C-96AC-47DD989B276A}"/>
    <cellStyle name="Normal 6 4 2 2 3 2" xfId="1589" xr:uid="{45B7F7C4-2EB0-4EAF-8DAF-A278DDB744CB}"/>
    <cellStyle name="Normal 6 4 2 2 3 2 2" xfId="1590" xr:uid="{8899F10E-9374-4FE9-9393-733416B5A111}"/>
    <cellStyle name="Normal 6 4 2 2 3 2 3" xfId="3167" xr:uid="{D240F68A-4C7A-4B96-8E2E-605E3627FE20}"/>
    <cellStyle name="Normal 6 4 2 2 3 2 4" xfId="3168" xr:uid="{00ED4D25-ECCA-4EBD-AB17-81F676B90F5D}"/>
    <cellStyle name="Normal 6 4 2 2 3 3" xfId="1591" xr:uid="{A3C3D5FA-135B-43F9-9998-AE687FA98731}"/>
    <cellStyle name="Normal 6 4 2 2 3 4" xfId="3169" xr:uid="{6027001A-C1E7-49BB-9713-4FB4B6F1198E}"/>
    <cellStyle name="Normal 6 4 2 2 3 5" xfId="3170" xr:uid="{C1186DBD-E3F7-4B86-9075-8094A4E13113}"/>
    <cellStyle name="Normal 6 4 2 2 4" xfId="1592" xr:uid="{11EC715C-92E1-4AA1-9913-8417B98AB5BA}"/>
    <cellStyle name="Normal 6 4 2 2 4 2" xfId="1593" xr:uid="{2D596E58-A5B9-471A-811B-45EC4A844448}"/>
    <cellStyle name="Normal 6 4 2 2 4 3" xfId="3171" xr:uid="{DC7FEE23-D986-4FC8-99AB-8B95B939E069}"/>
    <cellStyle name="Normal 6 4 2 2 4 4" xfId="3172" xr:uid="{FBA7620F-D90A-43FD-B228-6476E290C989}"/>
    <cellStyle name="Normal 6 4 2 2 5" xfId="1594" xr:uid="{E97F7139-44AB-4061-8460-7EA2BF6BA3D0}"/>
    <cellStyle name="Normal 6 4 2 2 5 2" xfId="3173" xr:uid="{2F7EFF17-FDA0-4E1D-9EF8-048D834DBE83}"/>
    <cellStyle name="Normal 6 4 2 2 5 3" xfId="3174" xr:uid="{89DCF6D4-25A2-4A93-BBF1-E549612EEC99}"/>
    <cellStyle name="Normal 6 4 2 2 5 4" xfId="3175" xr:uid="{DC692FA1-F113-4A34-A315-2CE5B4F30F95}"/>
    <cellStyle name="Normal 6 4 2 2 6" xfId="3176" xr:uid="{8E77F304-EE89-4169-96BF-61B5A8EC2C7E}"/>
    <cellStyle name="Normal 6 4 2 2 7" xfId="3177" xr:uid="{9BAD5BD6-C639-4637-9D08-9AEF7DC3D545}"/>
    <cellStyle name="Normal 6 4 2 2 8" xfId="3178" xr:uid="{D995CEA3-EE40-4901-A9C1-98D1BF44BE69}"/>
    <cellStyle name="Normal 6 4 2 3" xfId="331" xr:uid="{EA5CDF36-30BA-4D08-BC01-A011782B79CA}"/>
    <cellStyle name="Normal 6 4 2 3 2" xfId="637" xr:uid="{F13DD34A-18B9-457D-A2E8-4ADF8F11C333}"/>
    <cellStyle name="Normal 6 4 2 3 2 2" xfId="638" xr:uid="{05269D29-F1EF-4F77-A9BB-4F4959A808BF}"/>
    <cellStyle name="Normal 6 4 2 3 2 2 2" xfId="1595" xr:uid="{3552F5B2-112B-4C8A-BE10-2955B6F9CDEB}"/>
    <cellStyle name="Normal 6 4 2 3 2 2 2 2" xfId="1596" xr:uid="{59BFB873-8700-4BD8-A5E8-6F525175AB0D}"/>
    <cellStyle name="Normal 6 4 2 3 2 2 3" xfId="1597" xr:uid="{0E9C8E12-A3F1-4549-8A35-956A58BD94CF}"/>
    <cellStyle name="Normal 6 4 2 3 2 3" xfId="1598" xr:uid="{DE3D8BC6-5109-48A8-B3D0-3BDAE848F2C4}"/>
    <cellStyle name="Normal 6 4 2 3 2 3 2" xfId="1599" xr:uid="{02801612-8EDD-4495-B9BF-F23475B75204}"/>
    <cellStyle name="Normal 6 4 2 3 2 4" xfId="1600" xr:uid="{D7046C03-61FB-4F5E-9094-AFB64738470C}"/>
    <cellStyle name="Normal 6 4 2 3 3" xfId="639" xr:uid="{75B32F92-D392-4805-9847-3A03FBD4F9ED}"/>
    <cellStyle name="Normal 6 4 2 3 3 2" xfId="1601" xr:uid="{2BD11217-31D1-4696-856F-066C4291ED9F}"/>
    <cellStyle name="Normal 6 4 2 3 3 2 2" xfId="1602" xr:uid="{A9B2C0E0-912F-469C-9606-EBC32E11E625}"/>
    <cellStyle name="Normal 6 4 2 3 3 3" xfId="1603" xr:uid="{6534BC34-297E-455B-9FDB-B78F1EBE10F1}"/>
    <cellStyle name="Normal 6 4 2 3 3 4" xfId="3179" xr:uid="{0161A80A-08B6-4E51-A769-EEF4F59C732A}"/>
    <cellStyle name="Normal 6 4 2 3 4" xfId="1604" xr:uid="{F319939C-EF10-4803-BC1D-B873D3FAAD88}"/>
    <cellStyle name="Normal 6 4 2 3 4 2" xfId="1605" xr:uid="{779EA98D-71BC-41AE-9B57-2E3921262ACA}"/>
    <cellStyle name="Normal 6 4 2 3 5" xfId="1606" xr:uid="{F5F442C5-CED7-40E3-A839-46521EF09927}"/>
    <cellStyle name="Normal 6 4 2 3 6" xfId="3180" xr:uid="{BC3C9854-27E2-444A-AEF3-BFC3A4C84726}"/>
    <cellStyle name="Normal 6 4 2 4" xfId="332" xr:uid="{5477A1F5-FEC7-4825-8D22-B9B5F3050090}"/>
    <cellStyle name="Normal 6 4 2 4 2" xfId="640" xr:uid="{3D2478EC-F0A0-45C8-A6D4-335119039496}"/>
    <cellStyle name="Normal 6 4 2 4 2 2" xfId="1607" xr:uid="{153EAEA6-8B10-41AA-A263-5E69E598C81D}"/>
    <cellStyle name="Normal 6 4 2 4 2 2 2" xfId="1608" xr:uid="{4FF770B9-0E7F-455A-83D5-6E7288369C80}"/>
    <cellStyle name="Normal 6 4 2 4 2 3" xfId="1609" xr:uid="{DE251D9E-9DFD-4376-A93D-2D89ABF2878E}"/>
    <cellStyle name="Normal 6 4 2 4 2 4" xfId="3181" xr:uid="{8A66AB04-AC1D-43D2-B5FD-794AA310167C}"/>
    <cellStyle name="Normal 6 4 2 4 3" xfId="1610" xr:uid="{AE46EFF8-4489-4BF4-836C-04250355CF95}"/>
    <cellStyle name="Normal 6 4 2 4 3 2" xfId="1611" xr:uid="{C3CE7552-3FBF-482D-877C-6EE443DC9BA5}"/>
    <cellStyle name="Normal 6 4 2 4 4" xfId="1612" xr:uid="{FF66F461-41BC-4656-A410-F2636756CD99}"/>
    <cellStyle name="Normal 6 4 2 4 5" xfId="3182" xr:uid="{126C05E6-B8EE-450A-93B3-C59F879BBDDA}"/>
    <cellStyle name="Normal 6 4 2 5" xfId="333" xr:uid="{D57FC192-F01E-4107-A0AA-F8512955DA9E}"/>
    <cellStyle name="Normal 6 4 2 5 2" xfId="1613" xr:uid="{41C04937-E3E7-45E5-852F-1EE5A727C64C}"/>
    <cellStyle name="Normal 6 4 2 5 2 2" xfId="1614" xr:uid="{5932025C-E11E-40DD-925D-1A8A2A5F6A42}"/>
    <cellStyle name="Normal 6 4 2 5 3" xfId="1615" xr:uid="{B6391E74-01E2-4154-AE84-6C7334B6C424}"/>
    <cellStyle name="Normal 6 4 2 5 4" xfId="3183" xr:uid="{16826AF6-8D4B-491E-AAF1-94618F53B0F5}"/>
    <cellStyle name="Normal 6 4 2 6" xfId="1616" xr:uid="{0353C1D2-E1B5-4862-8A1F-204C4D5676E0}"/>
    <cellStyle name="Normal 6 4 2 6 2" xfId="1617" xr:uid="{4B295E84-13E4-4772-AE6F-B35F19F2C8CE}"/>
    <cellStyle name="Normal 6 4 2 6 3" xfId="3184" xr:uid="{58E61A45-B616-40BF-B12E-1E06F62FE2B2}"/>
    <cellStyle name="Normal 6 4 2 6 4" xfId="3185" xr:uid="{75C87338-957B-4E6F-921D-9105D952F070}"/>
    <cellStyle name="Normal 6 4 2 7" xfId="1618" xr:uid="{E991FF1E-6C4B-44A0-8227-948A645DDF50}"/>
    <cellStyle name="Normal 6 4 2 8" xfId="3186" xr:uid="{BF41E2A7-0402-412D-A212-67A15BE72C77}"/>
    <cellStyle name="Normal 6 4 2 9" xfId="3187" xr:uid="{B963FFA8-D266-4866-BDB2-CF444556607D}"/>
    <cellStyle name="Normal 6 4 3" xfId="120" xr:uid="{8813C134-45B6-43A5-A385-3C76E10AD7EE}"/>
    <cellStyle name="Normal 6 4 3 2" xfId="121" xr:uid="{1731272F-412D-46CD-9199-00E4043765D4}"/>
    <cellStyle name="Normal 6 4 3 2 2" xfId="641" xr:uid="{79A7B13A-4A80-46B0-B990-F1D1D4CDBA6D}"/>
    <cellStyle name="Normal 6 4 3 2 2 2" xfId="1619" xr:uid="{89BA123C-D8CD-4CB3-BAAF-722F956A1E7B}"/>
    <cellStyle name="Normal 6 4 3 2 2 2 2" xfId="1620" xr:uid="{E0F4C802-0FD0-4A1E-A79C-E5D1E998CBE9}"/>
    <cellStyle name="Normal 6 4 3 2 2 2 2 2" xfId="4476" xr:uid="{1B7A9390-95F6-4843-97CF-52C47A68206F}"/>
    <cellStyle name="Normal 6 4 3 2 2 2 3" xfId="4477" xr:uid="{DFA59613-B06C-4D56-8FAA-32E4DEA7E5C6}"/>
    <cellStyle name="Normal 6 4 3 2 2 3" xfId="1621" xr:uid="{FC2636F7-8B64-42C0-BAF7-989269FB9577}"/>
    <cellStyle name="Normal 6 4 3 2 2 3 2" xfId="4478" xr:uid="{CB677194-AFD2-447B-A4BE-10D79092657C}"/>
    <cellStyle name="Normal 6 4 3 2 2 4" xfId="3188" xr:uid="{DC421D04-E1AF-42BF-83A4-D0509243FBB1}"/>
    <cellStyle name="Normal 6 4 3 2 3" xfId="1622" xr:uid="{301FF60A-8096-4DD2-884B-E5AB4FCB4013}"/>
    <cellStyle name="Normal 6 4 3 2 3 2" xfId="1623" xr:uid="{48D34874-723F-41CC-9307-1D914C295682}"/>
    <cellStyle name="Normal 6 4 3 2 3 2 2" xfId="4479" xr:uid="{23906D64-89D5-4679-A2C1-42A9DB9B239B}"/>
    <cellStyle name="Normal 6 4 3 2 3 3" xfId="3189" xr:uid="{F4E0BEE4-DDC6-4534-BDF8-C3F95451FD23}"/>
    <cellStyle name="Normal 6 4 3 2 3 4" xfId="3190" xr:uid="{0EE66A74-0D9C-445A-94BA-747B184C3980}"/>
    <cellStyle name="Normal 6 4 3 2 4" xfId="1624" xr:uid="{2B8D2588-22D2-425F-BF41-064B979CFDEC}"/>
    <cellStyle name="Normal 6 4 3 2 4 2" xfId="4480" xr:uid="{4387CCAA-EE14-4371-9E34-5625E56AB0E1}"/>
    <cellStyle name="Normal 6 4 3 2 5" xfId="3191" xr:uid="{586236B0-8DF5-414B-B6D1-C16B95F42F4D}"/>
    <cellStyle name="Normal 6 4 3 2 6" xfId="3192" xr:uid="{941FA2CA-C18B-470B-93EC-D18FC396AE48}"/>
    <cellStyle name="Normal 6 4 3 3" xfId="334" xr:uid="{AA41FEBF-3BCB-4FAF-B91B-AF21887A9A9A}"/>
    <cellStyle name="Normal 6 4 3 3 2" xfId="1625" xr:uid="{85A1029F-D6D0-461F-9F5B-243A9DFF9830}"/>
    <cellStyle name="Normal 6 4 3 3 2 2" xfId="1626" xr:uid="{75CFCFBA-6C01-42A5-BF77-171CD312DE2B}"/>
    <cellStyle name="Normal 6 4 3 3 2 2 2" xfId="4481" xr:uid="{116F4104-ADC8-4839-86DA-9E7EE807ACE1}"/>
    <cellStyle name="Normal 6 4 3 3 2 3" xfId="3193" xr:uid="{E02DB77F-A268-4116-9C6F-7D7C1959A49C}"/>
    <cellStyle name="Normal 6 4 3 3 2 4" xfId="3194" xr:uid="{48D7FA30-FD68-413F-992A-3EC93B5ACC33}"/>
    <cellStyle name="Normal 6 4 3 3 3" xfId="1627" xr:uid="{CEDDA7E1-BB8B-415E-8BE7-73A7664A95DB}"/>
    <cellStyle name="Normal 6 4 3 3 3 2" xfId="4482" xr:uid="{DF72D453-3D1B-49F7-85AE-79582E74F12B}"/>
    <cellStyle name="Normal 6 4 3 3 4" xfId="3195" xr:uid="{E9D705B0-2F0E-4AD0-BAA6-E76D87B3378C}"/>
    <cellStyle name="Normal 6 4 3 3 5" xfId="3196" xr:uid="{AE1D95AF-CED9-46EA-8FAD-3AEE8763FFBE}"/>
    <cellStyle name="Normal 6 4 3 4" xfId="1628" xr:uid="{B94BEC63-C52E-4E33-B4F1-5D9219BE5934}"/>
    <cellStyle name="Normal 6 4 3 4 2" xfId="1629" xr:uid="{FB4C4C10-6B24-4F6E-9CDC-F0433101DF64}"/>
    <cellStyle name="Normal 6 4 3 4 2 2" xfId="4483" xr:uid="{A4EA70D0-6198-4557-8D8D-351D84E0AC41}"/>
    <cellStyle name="Normal 6 4 3 4 3" xfId="3197" xr:uid="{B42FA910-58A0-432E-9F7F-AAF936ED905B}"/>
    <cellStyle name="Normal 6 4 3 4 4" xfId="3198" xr:uid="{2B89F8A7-5DF7-41B4-9793-66DDEDA73901}"/>
    <cellStyle name="Normal 6 4 3 5" xfId="1630" xr:uid="{23ABD4EF-B443-4E84-8F64-C3AFB87ACFBC}"/>
    <cellStyle name="Normal 6 4 3 5 2" xfId="3199" xr:uid="{8AC48A91-B1BC-43EA-9EA7-1E053576DCEB}"/>
    <cellStyle name="Normal 6 4 3 5 3" xfId="3200" xr:uid="{148CC461-4CE3-409C-83AA-1DAF0B192889}"/>
    <cellStyle name="Normal 6 4 3 5 4" xfId="3201" xr:uid="{2C217A9B-171B-4771-9E11-77E3A34B6AF6}"/>
    <cellStyle name="Normal 6 4 3 6" xfId="3202" xr:uid="{A7C6FFD0-A8DC-4E66-9A28-DA484240AB39}"/>
    <cellStyle name="Normal 6 4 3 7" xfId="3203" xr:uid="{93A6C6B5-9951-4758-BF26-6AB247EC6018}"/>
    <cellStyle name="Normal 6 4 3 8" xfId="3204" xr:uid="{5DF6EB24-0385-4CDD-9E24-1E577F37AF16}"/>
    <cellStyle name="Normal 6 4 4" xfId="122" xr:uid="{15566281-DACE-40AE-80D9-22FB27697DA5}"/>
    <cellStyle name="Normal 6 4 4 2" xfId="642" xr:uid="{8B165566-70C1-42E5-AA40-96A7D2306AD3}"/>
    <cellStyle name="Normal 6 4 4 2 2" xfId="643" xr:uid="{FB303334-D751-4E28-B3F0-71167E380C41}"/>
    <cellStyle name="Normal 6 4 4 2 2 2" xfId="1631" xr:uid="{B53E3012-2ACA-49C6-96CD-AA0B6A2C6346}"/>
    <cellStyle name="Normal 6 4 4 2 2 2 2" xfId="1632" xr:uid="{3F4C031F-9392-4D2C-825B-DE36486856C6}"/>
    <cellStyle name="Normal 6 4 4 2 2 3" xfId="1633" xr:uid="{1033BC71-2B46-46A8-9411-987096FB8AC2}"/>
    <cellStyle name="Normal 6 4 4 2 2 4" xfId="3205" xr:uid="{A6122DD3-C490-4182-A0AA-F303DF28F704}"/>
    <cellStyle name="Normal 6 4 4 2 3" xfId="1634" xr:uid="{18F0121D-35E2-42CC-80C9-820884507698}"/>
    <cellStyle name="Normal 6 4 4 2 3 2" xfId="1635" xr:uid="{F455AC2C-43DB-488A-83F3-DF083763527E}"/>
    <cellStyle name="Normal 6 4 4 2 4" xfId="1636" xr:uid="{1042BD63-48A5-4395-AE91-0A3E4B807D6D}"/>
    <cellStyle name="Normal 6 4 4 2 5" xfId="3206" xr:uid="{4D79A282-537D-49C1-8ECA-86A1A1C0E6EA}"/>
    <cellStyle name="Normal 6 4 4 3" xfId="644" xr:uid="{45E6A666-4FE8-430B-BA46-9B66CDFE0E61}"/>
    <cellStyle name="Normal 6 4 4 3 2" xfId="1637" xr:uid="{A1021245-1C58-4B09-9605-1CB3457CA85B}"/>
    <cellStyle name="Normal 6 4 4 3 2 2" xfId="1638" xr:uid="{1111AD2A-F6B3-4A8D-AD92-4864D51B015A}"/>
    <cellStyle name="Normal 6 4 4 3 3" xfId="1639" xr:uid="{CB4E883B-730F-4349-808F-474E1D7E6ED9}"/>
    <cellStyle name="Normal 6 4 4 3 4" xfId="3207" xr:uid="{0D2D2658-3FA2-477B-9721-F20FAD2F68F3}"/>
    <cellStyle name="Normal 6 4 4 4" xfId="1640" xr:uid="{AF430894-DDAB-40CB-B2F1-5C8259A48AF7}"/>
    <cellStyle name="Normal 6 4 4 4 2" xfId="1641" xr:uid="{5C7E3ACF-3BBC-4543-89F8-05CF28B30D2D}"/>
    <cellStyle name="Normal 6 4 4 4 3" xfId="3208" xr:uid="{E7094F7C-BA54-474D-9790-57E139917E5A}"/>
    <cellStyle name="Normal 6 4 4 4 4" xfId="3209" xr:uid="{D251CD56-17D1-420A-86E4-FBCB9A4613D5}"/>
    <cellStyle name="Normal 6 4 4 5" xfId="1642" xr:uid="{5576DDFF-E85E-4E41-9092-A048E83DF726}"/>
    <cellStyle name="Normal 6 4 4 6" xfId="3210" xr:uid="{62328CE9-89B2-4C04-BD86-71C6C7FAA167}"/>
    <cellStyle name="Normal 6 4 4 7" xfId="3211" xr:uid="{14C8790B-9075-4730-854A-E8E34C3BBA39}"/>
    <cellStyle name="Normal 6 4 5" xfId="335" xr:uid="{37F5CBBA-EC74-45F1-B86F-F6276205EDC7}"/>
    <cellStyle name="Normal 6 4 5 2" xfId="645" xr:uid="{3924D181-FE31-47FE-8A26-82AFFBCAF0DF}"/>
    <cellStyle name="Normal 6 4 5 2 2" xfId="1643" xr:uid="{968E090C-C201-45E7-888A-A54C19730D78}"/>
    <cellStyle name="Normal 6 4 5 2 2 2" xfId="1644" xr:uid="{FF29ED1E-A078-4ADA-AF68-27F3EF88992A}"/>
    <cellStyle name="Normal 6 4 5 2 3" xfId="1645" xr:uid="{B608091E-2F76-45F8-B483-27EF26BA767A}"/>
    <cellStyle name="Normal 6 4 5 2 4" xfId="3212" xr:uid="{4D435C31-7853-4692-9FAF-A143833C27C4}"/>
    <cellStyle name="Normal 6 4 5 3" xfId="1646" xr:uid="{A9315713-A75E-4BF6-87F2-5628FF4C92E6}"/>
    <cellStyle name="Normal 6 4 5 3 2" xfId="1647" xr:uid="{EE7017E2-8E3F-420C-BF66-C3BEBE87D0A1}"/>
    <cellStyle name="Normal 6 4 5 3 3" xfId="3213" xr:uid="{87C4B839-A421-4177-A666-AB70E6DCB9B5}"/>
    <cellStyle name="Normal 6 4 5 3 4" xfId="3214" xr:uid="{C569681F-E0C5-4A84-9501-46C1BFFA5303}"/>
    <cellStyle name="Normal 6 4 5 4" xfId="1648" xr:uid="{18DB476C-68BB-408E-99E7-3AADF722DD67}"/>
    <cellStyle name="Normal 6 4 5 5" xfId="3215" xr:uid="{4CE25F41-8244-4650-901E-CAF01DCBB6EA}"/>
    <cellStyle name="Normal 6 4 5 6" xfId="3216" xr:uid="{B16B0EA4-4D03-4DF8-968A-9C61AC2BFC32}"/>
    <cellStyle name="Normal 6 4 6" xfId="336" xr:uid="{84661D0D-1FE5-498F-A0DC-16BE06D48D14}"/>
    <cellStyle name="Normal 6 4 6 2" xfId="1649" xr:uid="{CB218609-B1DC-4CB8-B798-570646131721}"/>
    <cellStyle name="Normal 6 4 6 2 2" xfId="1650" xr:uid="{38005152-ECCB-46AB-81BB-FE89ECA25E1B}"/>
    <cellStyle name="Normal 6 4 6 2 3" xfId="3217" xr:uid="{81421ACC-E739-40FE-B3C3-D2B7403313B8}"/>
    <cellStyle name="Normal 6 4 6 2 4" xfId="3218" xr:uid="{463C56B6-17A0-490E-AC88-36F3BB851E87}"/>
    <cellStyle name="Normal 6 4 6 3" xfId="1651" xr:uid="{FD58143D-E8B7-43D3-879F-644192841F3A}"/>
    <cellStyle name="Normal 6 4 6 4" xfId="3219" xr:uid="{AAB8EDD1-6AED-44A5-955A-3314FC29E228}"/>
    <cellStyle name="Normal 6 4 6 5" xfId="3220" xr:uid="{9D92063D-52B4-4EF3-A83C-9964058079CE}"/>
    <cellStyle name="Normal 6 4 7" xfId="1652" xr:uid="{16302954-302E-4509-855E-98F2A6DF43C4}"/>
    <cellStyle name="Normal 6 4 7 2" xfId="1653" xr:uid="{BEC264C7-7D3C-4113-B59E-E96F9F3568CC}"/>
    <cellStyle name="Normal 6 4 7 3" xfId="3221" xr:uid="{88562BAB-AB25-45E5-801D-4EB5D9C5FB49}"/>
    <cellStyle name="Normal 6 4 7 3 2" xfId="4407" xr:uid="{F171FA26-E41E-414C-8974-AF5653B5DA02}"/>
    <cellStyle name="Normal 6 4 7 3 3" xfId="4685" xr:uid="{0A915279-5E5D-461C-A177-17DB70304C8E}"/>
    <cellStyle name="Normal 6 4 7 4" xfId="3222" xr:uid="{1B25B20D-C22E-49F6-B219-6446D2F583DE}"/>
    <cellStyle name="Normal 6 4 8" xfId="1654" xr:uid="{698775B5-21CA-4F67-9E77-35086B6BDB2A}"/>
    <cellStyle name="Normal 6 4 8 2" xfId="3223" xr:uid="{009E6827-2CF1-4291-BE12-14A569FDE747}"/>
    <cellStyle name="Normal 6 4 8 3" xfId="3224" xr:uid="{7BC035B8-A92D-41EF-9049-0CE1F1F81559}"/>
    <cellStyle name="Normal 6 4 8 4" xfId="3225" xr:uid="{140982C2-6C68-4AD4-BE3E-3EE865D87BF6}"/>
    <cellStyle name="Normal 6 4 9" xfId="3226" xr:uid="{BB64EE10-8CE3-4E12-AAE1-FDFD8F328268}"/>
    <cellStyle name="Normal 6 5" xfId="123" xr:uid="{BCE73D0B-C490-4031-A732-6C25C69B56D9}"/>
    <cellStyle name="Normal 6 5 10" xfId="3227" xr:uid="{4813C0A1-8E60-441D-B823-5BCCDF8FE50D}"/>
    <cellStyle name="Normal 6 5 11" xfId="3228" xr:uid="{6ACEAC83-2AA5-4894-8CB6-6B0FD488C867}"/>
    <cellStyle name="Normal 6 5 2" xfId="124" xr:uid="{720BF3AD-ACB0-4C1C-9197-83F6C10D72D2}"/>
    <cellStyle name="Normal 6 5 2 2" xfId="337" xr:uid="{CADBDA43-CD66-4B32-93F7-3B47994E89C1}"/>
    <cellStyle name="Normal 6 5 2 2 2" xfId="646" xr:uid="{54B6B371-03D5-4A81-B2BD-7F4EAFC94252}"/>
    <cellStyle name="Normal 6 5 2 2 2 2" xfId="647" xr:uid="{C6AD056F-1B0A-4D5B-B9C2-E8ACA82FD9F3}"/>
    <cellStyle name="Normal 6 5 2 2 2 2 2" xfId="1655" xr:uid="{479820AA-8B56-4826-8D0F-7163E900579E}"/>
    <cellStyle name="Normal 6 5 2 2 2 2 3" xfId="3229" xr:uid="{AE5AAC3E-3090-4B61-967D-49406018BF09}"/>
    <cellStyle name="Normal 6 5 2 2 2 2 4" xfId="3230" xr:uid="{AB64AD6B-0DBE-49D0-99DF-44F2F7809B01}"/>
    <cellStyle name="Normal 6 5 2 2 2 3" xfId="1656" xr:uid="{6DA831DB-6F04-432B-B9C5-7D35C2F22963}"/>
    <cellStyle name="Normal 6 5 2 2 2 3 2" xfId="3231" xr:uid="{BD8760FE-6CB5-407E-B4C6-AF84357C41FD}"/>
    <cellStyle name="Normal 6 5 2 2 2 3 3" xfId="3232" xr:uid="{3A3FC732-5DAE-4E98-A839-073C8BC0B39E}"/>
    <cellStyle name="Normal 6 5 2 2 2 3 4" xfId="3233" xr:uid="{9026DE68-BFF2-440E-A29D-D5BC561AB1B0}"/>
    <cellStyle name="Normal 6 5 2 2 2 4" xfId="3234" xr:uid="{ADCB7810-315D-4EB2-A754-A312DF255432}"/>
    <cellStyle name="Normal 6 5 2 2 2 5" xfId="3235" xr:uid="{288B0E2B-3ABA-4231-BEA4-EF67027ED6FA}"/>
    <cellStyle name="Normal 6 5 2 2 2 6" xfId="3236" xr:uid="{13A05BBF-517F-4B09-B9C1-82ABB67A67A9}"/>
    <cellStyle name="Normal 6 5 2 2 3" xfId="648" xr:uid="{2070A652-5EFA-4923-BA7A-81464F78A5C0}"/>
    <cellStyle name="Normal 6 5 2 2 3 2" xfId="1657" xr:uid="{9D769A85-EE65-483E-BE6B-F976E0914C8E}"/>
    <cellStyle name="Normal 6 5 2 2 3 2 2" xfId="3237" xr:uid="{677797EF-ACEF-44C1-BE70-C2B00565E9A4}"/>
    <cellStyle name="Normal 6 5 2 2 3 2 3" xfId="3238" xr:uid="{1B75B992-835E-4147-9712-3B5195A651E9}"/>
    <cellStyle name="Normal 6 5 2 2 3 2 4" xfId="3239" xr:uid="{88A02C69-B777-4F07-A3AD-377857A18B17}"/>
    <cellStyle name="Normal 6 5 2 2 3 3" xfId="3240" xr:uid="{C8EDD121-C2C0-4994-A00C-68D0C2268E9C}"/>
    <cellStyle name="Normal 6 5 2 2 3 4" xfId="3241" xr:uid="{A7256933-4696-455A-BE2A-28E3C7D0C7E9}"/>
    <cellStyle name="Normal 6 5 2 2 3 5" xfId="3242" xr:uid="{9E11B307-016C-4CEC-812C-88D2B386A9EF}"/>
    <cellStyle name="Normal 6 5 2 2 4" xfId="1658" xr:uid="{C6679A7F-A2B5-412E-BB26-7B03467501ED}"/>
    <cellStyle name="Normal 6 5 2 2 4 2" xfId="3243" xr:uid="{F8FBF47C-1351-434D-A805-3A724BF25A78}"/>
    <cellStyle name="Normal 6 5 2 2 4 3" xfId="3244" xr:uid="{67AC58BC-5074-47FF-B7C2-CACFB49319FC}"/>
    <cellStyle name="Normal 6 5 2 2 4 4" xfId="3245" xr:uid="{2A20D8F7-00F9-4017-9C7B-CA02B86F171F}"/>
    <cellStyle name="Normal 6 5 2 2 5" xfId="3246" xr:uid="{8F370357-1EEF-483E-A8B0-54B8F290D2C1}"/>
    <cellStyle name="Normal 6 5 2 2 5 2" xfId="3247" xr:uid="{5CB13703-417B-445E-8E8D-7B5418156D39}"/>
    <cellStyle name="Normal 6 5 2 2 5 3" xfId="3248" xr:uid="{6977CE61-681D-41EF-8EDD-3F6DDE77F530}"/>
    <cellStyle name="Normal 6 5 2 2 5 4" xfId="3249" xr:uid="{C6D6D238-C177-4D5A-8570-B048A37A5805}"/>
    <cellStyle name="Normal 6 5 2 2 6" xfId="3250" xr:uid="{EB2050C0-58DD-404B-A1CA-4F0D13507B0E}"/>
    <cellStyle name="Normal 6 5 2 2 7" xfId="3251" xr:uid="{4B42E789-03FE-46CB-806D-EBBC68C7093F}"/>
    <cellStyle name="Normal 6 5 2 2 8" xfId="3252" xr:uid="{9506E093-04B9-4585-B1D5-73AE4EBC49B8}"/>
    <cellStyle name="Normal 6 5 2 3" xfId="649" xr:uid="{B4E8B3EE-C73F-443D-9D46-3811887513DE}"/>
    <cellStyle name="Normal 6 5 2 3 2" xfId="650" xr:uid="{B893DCA1-B5FD-409A-9891-FB0192C94D93}"/>
    <cellStyle name="Normal 6 5 2 3 2 2" xfId="651" xr:uid="{A570B6F9-0AEA-41C6-AE6A-393F5FC8341B}"/>
    <cellStyle name="Normal 6 5 2 3 2 3" xfId="3253" xr:uid="{4628A090-7632-409D-A1D0-67AA94F8CC7B}"/>
    <cellStyle name="Normal 6 5 2 3 2 4" xfId="3254" xr:uid="{36A5B811-7819-48CB-8D2E-63318491402C}"/>
    <cellStyle name="Normal 6 5 2 3 3" xfId="652" xr:uid="{4E591600-14B2-472D-B57C-4C8061F9803E}"/>
    <cellStyle name="Normal 6 5 2 3 3 2" xfId="3255" xr:uid="{98C8580F-EB31-44FE-A2F4-75424EBEBE68}"/>
    <cellStyle name="Normal 6 5 2 3 3 3" xfId="3256" xr:uid="{DAFA842E-5CB6-448C-AF84-2DB3F7BA9469}"/>
    <cellStyle name="Normal 6 5 2 3 3 4" xfId="3257" xr:uid="{9B1E9708-AC35-4A57-8C70-7C6C7FB063E0}"/>
    <cellStyle name="Normal 6 5 2 3 4" xfId="3258" xr:uid="{D7CC35CB-035D-4D63-9699-1492DF4E8432}"/>
    <cellStyle name="Normal 6 5 2 3 5" xfId="3259" xr:uid="{7C6ED1CF-90B5-4B61-99CC-4B6019788ADB}"/>
    <cellStyle name="Normal 6 5 2 3 6" xfId="3260" xr:uid="{E7CDF0F8-4B8E-4467-B4D4-01A295A80AFD}"/>
    <cellStyle name="Normal 6 5 2 4" xfId="653" xr:uid="{624B62FA-A6D1-43A1-8F3C-C85FD5F5150C}"/>
    <cellStyle name="Normal 6 5 2 4 2" xfId="654" xr:uid="{FE94CB8C-D3BA-4756-ACF4-4B3D1FF10397}"/>
    <cellStyle name="Normal 6 5 2 4 2 2" xfId="3261" xr:uid="{F5443569-82A1-4174-8251-0F2B199D313F}"/>
    <cellStyle name="Normal 6 5 2 4 2 3" xfId="3262" xr:uid="{4A9672EC-1115-4959-A681-7261A52E0806}"/>
    <cellStyle name="Normal 6 5 2 4 2 4" xfId="3263" xr:uid="{AEA1D21F-4337-4296-AACC-693CA1E57D97}"/>
    <cellStyle name="Normal 6 5 2 4 3" xfId="3264" xr:uid="{3AD5CF2F-456E-40A8-9771-16F046C1140C}"/>
    <cellStyle name="Normal 6 5 2 4 4" xfId="3265" xr:uid="{116BE2D5-08D4-42B9-8C57-B2C2F228C2E3}"/>
    <cellStyle name="Normal 6 5 2 4 5" xfId="3266" xr:uid="{07354AFA-EE40-44AE-80FD-85E6DB7FE315}"/>
    <cellStyle name="Normal 6 5 2 5" xfId="655" xr:uid="{33EAECB5-CEDF-40B1-A1C3-1EEAE99557EA}"/>
    <cellStyle name="Normal 6 5 2 5 2" xfId="3267" xr:uid="{1E0AF35D-8FD6-4C9A-ACED-7596E604D638}"/>
    <cellStyle name="Normal 6 5 2 5 3" xfId="3268" xr:uid="{B3CD7A87-2C55-408C-AA8D-B790F74367FA}"/>
    <cellStyle name="Normal 6 5 2 5 4" xfId="3269" xr:uid="{C333FA0F-0EE3-4995-A9AE-868D10946B7A}"/>
    <cellStyle name="Normal 6 5 2 6" xfId="3270" xr:uid="{ACC4FD5B-9A2A-4C58-A8ED-6E54AE407E4F}"/>
    <cellStyle name="Normal 6 5 2 6 2" xfId="3271" xr:uid="{6E54226C-B659-49D7-9624-95A5DD94E220}"/>
    <cellStyle name="Normal 6 5 2 6 3" xfId="3272" xr:uid="{5230AC7F-72DA-4626-A4C3-0DD85A8326BD}"/>
    <cellStyle name="Normal 6 5 2 6 4" xfId="3273" xr:uid="{9D220EDC-4389-4D52-88AD-B1ED216ED0B4}"/>
    <cellStyle name="Normal 6 5 2 7" xfId="3274" xr:uid="{AF14B705-12A4-4A55-8136-3AAE2098877C}"/>
    <cellStyle name="Normal 6 5 2 8" xfId="3275" xr:uid="{73C7C411-37D1-453E-80B6-5E579F5D6248}"/>
    <cellStyle name="Normal 6 5 2 9" xfId="3276" xr:uid="{3F3E990A-515E-45A2-B66C-D5890C2C5C58}"/>
    <cellStyle name="Normal 6 5 3" xfId="338" xr:uid="{54585278-67C2-44C3-84C2-87EA6F1E781F}"/>
    <cellStyle name="Normal 6 5 3 2" xfId="656" xr:uid="{A8CF3BB9-5710-4F75-9003-2C386CE33F2B}"/>
    <cellStyle name="Normal 6 5 3 2 2" xfId="657" xr:uid="{01CC5D72-D08E-4CCF-8B0D-69B0E53AC633}"/>
    <cellStyle name="Normal 6 5 3 2 2 2" xfId="1659" xr:uid="{EFF58F3F-057C-4FBE-97CC-5B5222DAAB31}"/>
    <cellStyle name="Normal 6 5 3 2 2 2 2" xfId="1660" xr:uid="{997C251E-ED22-40C9-97E7-253D3C5D1A00}"/>
    <cellStyle name="Normal 6 5 3 2 2 3" xfId="1661" xr:uid="{D3F636FD-15C7-44CB-A754-BC359FB82D4A}"/>
    <cellStyle name="Normal 6 5 3 2 2 4" xfId="3277" xr:uid="{3F3FAF2A-1C60-4A03-BF90-9C55A59C4720}"/>
    <cellStyle name="Normal 6 5 3 2 3" xfId="1662" xr:uid="{17120A4A-5EAF-4605-8356-B65615B76C69}"/>
    <cellStyle name="Normal 6 5 3 2 3 2" xfId="1663" xr:uid="{31BFA43A-C297-43F4-9961-EF0D323B61B2}"/>
    <cellStyle name="Normal 6 5 3 2 3 3" xfId="3278" xr:uid="{D6C251B4-21BC-41C3-895E-0A7523D44155}"/>
    <cellStyle name="Normal 6 5 3 2 3 4" xfId="3279" xr:uid="{28C850BE-C2F1-4AF2-A97E-9749413ABD6C}"/>
    <cellStyle name="Normal 6 5 3 2 4" xfId="1664" xr:uid="{75A2B620-EC44-4940-9F40-B3CDC4A218E3}"/>
    <cellStyle name="Normal 6 5 3 2 5" xfId="3280" xr:uid="{33F9872A-AFE8-487E-9AB8-B75719E2A6CA}"/>
    <cellStyle name="Normal 6 5 3 2 6" xfId="3281" xr:uid="{27D11674-6C24-4557-831C-37B51E1A899D}"/>
    <cellStyle name="Normal 6 5 3 3" xfId="658" xr:uid="{7344181D-F399-43F9-83F1-40B57CC31CE9}"/>
    <cellStyle name="Normal 6 5 3 3 2" xfId="1665" xr:uid="{5325560B-C443-43A6-A4E7-22F752482884}"/>
    <cellStyle name="Normal 6 5 3 3 2 2" xfId="1666" xr:uid="{26CE7B56-04CE-4629-8556-C90B965FD0CE}"/>
    <cellStyle name="Normal 6 5 3 3 2 3" xfId="3282" xr:uid="{8551CC39-5748-45F8-8A9E-D7E19FEF74E3}"/>
    <cellStyle name="Normal 6 5 3 3 2 4" xfId="3283" xr:uid="{387518A1-037D-44F6-A48D-2784E9FD040B}"/>
    <cellStyle name="Normal 6 5 3 3 3" xfId="1667" xr:uid="{24C304F6-8201-4412-B094-5CEE4104AD3E}"/>
    <cellStyle name="Normal 6 5 3 3 4" xfId="3284" xr:uid="{7757EA82-39E1-4D54-8835-2D7F1517D60D}"/>
    <cellStyle name="Normal 6 5 3 3 5" xfId="3285" xr:uid="{A24A9F5A-352A-404B-8E00-8005AB91BE71}"/>
    <cellStyle name="Normal 6 5 3 4" xfId="1668" xr:uid="{2C447114-E1D4-45DF-A51D-0C4CA09E8162}"/>
    <cellStyle name="Normal 6 5 3 4 2" xfId="1669" xr:uid="{BEA02C88-E3A3-4B93-A430-E42BE0154D5B}"/>
    <cellStyle name="Normal 6 5 3 4 3" xfId="3286" xr:uid="{1A24EBFE-B9B1-476C-97FB-DCBD87962FBE}"/>
    <cellStyle name="Normal 6 5 3 4 4" xfId="3287" xr:uid="{93E4D8CF-6555-4813-8F55-09B237319F0E}"/>
    <cellStyle name="Normal 6 5 3 5" xfId="1670" xr:uid="{B544BC52-EEDA-4FA2-9405-0DF523736130}"/>
    <cellStyle name="Normal 6 5 3 5 2" xfId="3288" xr:uid="{B09D6FD0-A02E-4B7A-A1B0-B44EC0BD93F9}"/>
    <cellStyle name="Normal 6 5 3 5 3" xfId="3289" xr:uid="{930F06D7-F12D-4B8A-87A6-DBF15FE5DE8F}"/>
    <cellStyle name="Normal 6 5 3 5 4" xfId="3290" xr:uid="{25E14F61-172B-486F-A7CE-E1CC9F2C1A51}"/>
    <cellStyle name="Normal 6 5 3 6" xfId="3291" xr:uid="{D715FF91-E1D0-4AF1-B0A2-6172B14FF945}"/>
    <cellStyle name="Normal 6 5 3 7" xfId="3292" xr:uid="{303FDA2C-839D-4E66-841E-39F200DAA8C7}"/>
    <cellStyle name="Normal 6 5 3 8" xfId="3293" xr:uid="{98E88784-89B3-4649-8E81-0717FCFF5787}"/>
    <cellStyle name="Normal 6 5 4" xfId="339" xr:uid="{A7BD92B1-9E70-4A4E-A212-2572F8D3C60A}"/>
    <cellStyle name="Normal 6 5 4 2" xfId="659" xr:uid="{7FC2282F-EE87-4751-AC70-1EA59B42E286}"/>
    <cellStyle name="Normal 6 5 4 2 2" xfId="660" xr:uid="{19688FDC-E16D-472D-932D-258F39EFC3D6}"/>
    <cellStyle name="Normal 6 5 4 2 2 2" xfId="1671" xr:uid="{47ACF853-C7EE-468A-B67C-5681FF71D3BA}"/>
    <cellStyle name="Normal 6 5 4 2 2 3" xfId="3294" xr:uid="{B43C41C3-04D4-486D-9F80-D7CB3F8F9BEB}"/>
    <cellStyle name="Normal 6 5 4 2 2 4" xfId="3295" xr:uid="{B3685ECF-B584-494B-9DCB-74E4AE898A0E}"/>
    <cellStyle name="Normal 6 5 4 2 3" xfId="1672" xr:uid="{611C5085-E2F7-4FE9-A04D-3EA87A667E6C}"/>
    <cellStyle name="Normal 6 5 4 2 4" xfId="3296" xr:uid="{006B4628-4A03-4888-BF34-04571A029E7D}"/>
    <cellStyle name="Normal 6 5 4 2 5" xfId="3297" xr:uid="{9A78F4A9-1EAC-4598-9AC0-673E2C340888}"/>
    <cellStyle name="Normal 6 5 4 3" xfId="661" xr:uid="{C56438A9-A350-407F-A3EA-2C2177B42C86}"/>
    <cellStyle name="Normal 6 5 4 3 2" xfId="1673" xr:uid="{5350897B-4CA0-40D8-B578-138249761742}"/>
    <cellStyle name="Normal 6 5 4 3 3" xfId="3298" xr:uid="{DEBAA0EE-5F15-4C84-9F7C-D2A2E936995C}"/>
    <cellStyle name="Normal 6 5 4 3 4" xfId="3299" xr:uid="{FBC83A55-8082-4810-A01B-3DE6A8DDC2A6}"/>
    <cellStyle name="Normal 6 5 4 4" xfId="1674" xr:uid="{EE03A200-D07A-4145-9339-20F50E968FD4}"/>
    <cellStyle name="Normal 6 5 4 4 2" xfId="3300" xr:uid="{DEE624B4-1E20-46E4-860C-0B0DA814B70B}"/>
    <cellStyle name="Normal 6 5 4 4 3" xfId="3301" xr:uid="{2815C8BB-0778-4DD6-BB71-92CB3C20749E}"/>
    <cellStyle name="Normal 6 5 4 4 4" xfId="3302" xr:uid="{9725D3B8-01A2-43D2-8D1A-6F37763BCA42}"/>
    <cellStyle name="Normal 6 5 4 5" xfId="3303" xr:uid="{5636F3D5-9857-497E-81DF-D9C832786505}"/>
    <cellStyle name="Normal 6 5 4 6" xfId="3304" xr:uid="{8E252EB5-F2B7-41EC-B536-C82F6E68E95C}"/>
    <cellStyle name="Normal 6 5 4 7" xfId="3305" xr:uid="{3717507D-9ACD-4CDA-BC01-DC28D08A78A0}"/>
    <cellStyle name="Normal 6 5 5" xfId="340" xr:uid="{35DF323D-602C-4B4B-8D91-90A04590F37A}"/>
    <cellStyle name="Normal 6 5 5 2" xfId="662" xr:uid="{CDB61E64-472E-4310-9BDC-ACB1911FE601}"/>
    <cellStyle name="Normal 6 5 5 2 2" xfId="1675" xr:uid="{6B2746DF-034E-4CBB-A7F8-A33D08BDEB35}"/>
    <cellStyle name="Normal 6 5 5 2 3" xfId="3306" xr:uid="{2F52DDB3-462F-4EA8-94F1-AACFCDB4E51C}"/>
    <cellStyle name="Normal 6 5 5 2 4" xfId="3307" xr:uid="{69EE67A4-4AE1-4F4C-ACE3-E7E4F491F1CB}"/>
    <cellStyle name="Normal 6 5 5 3" xfId="1676" xr:uid="{EB8660BE-CD63-45B3-B405-1C0EE4A3C68F}"/>
    <cellStyle name="Normal 6 5 5 3 2" xfId="3308" xr:uid="{B29832DA-D3CF-43F5-B195-3BC65C7B91DF}"/>
    <cellStyle name="Normal 6 5 5 3 3" xfId="3309" xr:uid="{4C2B6D18-BB8D-4314-AAFC-E80A2EEFE678}"/>
    <cellStyle name="Normal 6 5 5 3 4" xfId="3310" xr:uid="{B0C9DCE0-EA2B-46F9-9792-A6F3E2FFDED2}"/>
    <cellStyle name="Normal 6 5 5 4" xfId="3311" xr:uid="{39EF136A-D17F-4339-A55C-9CA721DA7BA5}"/>
    <cellStyle name="Normal 6 5 5 5" xfId="3312" xr:uid="{08F3A3BC-E542-436B-84CE-1851425CE7E0}"/>
    <cellStyle name="Normal 6 5 5 6" xfId="3313" xr:uid="{46B975CE-78DF-4AA9-95B4-B82179732907}"/>
    <cellStyle name="Normal 6 5 6" xfId="663" xr:uid="{2077B5FC-B8C8-4451-9604-F3A24C35E300}"/>
    <cellStyle name="Normal 6 5 6 2" xfId="1677" xr:uid="{6F48C797-06B1-4B52-B620-7048C88F5F13}"/>
    <cellStyle name="Normal 6 5 6 2 2" xfId="3314" xr:uid="{46F32231-5668-4743-A15B-AFC147EC6924}"/>
    <cellStyle name="Normal 6 5 6 2 3" xfId="3315" xr:uid="{24F14FA9-EDCB-4F6E-B1A4-2A5CAED54A28}"/>
    <cellStyle name="Normal 6 5 6 2 4" xfId="3316" xr:uid="{CB663BF9-D59C-4E46-BEA0-59E47F375234}"/>
    <cellStyle name="Normal 6 5 6 3" xfId="3317" xr:uid="{1D9BDAF1-09FA-46C4-A184-8CFFB629BE18}"/>
    <cellStyle name="Normal 6 5 6 4" xfId="3318" xr:uid="{DADAA885-D05F-4221-BB60-BF120CAEABF0}"/>
    <cellStyle name="Normal 6 5 6 5" xfId="3319" xr:uid="{1EFC61B1-9A19-4F00-81B2-61876DF12573}"/>
    <cellStyle name="Normal 6 5 7" xfId="1678" xr:uid="{DE449FF7-BEE5-4FCB-B24C-065218E791E6}"/>
    <cellStyle name="Normal 6 5 7 2" xfId="3320" xr:uid="{810796D2-8C0C-437B-B366-EE558B0E6B90}"/>
    <cellStyle name="Normal 6 5 7 3" xfId="3321" xr:uid="{3C3249AB-40BC-44C7-B966-C9E4291C1F29}"/>
    <cellStyle name="Normal 6 5 7 4" xfId="3322" xr:uid="{8DCA0A25-6E34-4BF8-A473-DFC7A599450F}"/>
    <cellStyle name="Normal 6 5 8" xfId="3323" xr:uid="{5451CC3D-2CDE-4211-89A7-E1814CF20926}"/>
    <cellStyle name="Normal 6 5 8 2" xfId="3324" xr:uid="{F5E52097-28AD-4FA9-8A3F-18AD17839D36}"/>
    <cellStyle name="Normal 6 5 8 3" xfId="3325" xr:uid="{889479A1-13BF-46CC-8DFD-4A0C242FEDFD}"/>
    <cellStyle name="Normal 6 5 8 4" xfId="3326" xr:uid="{72CE8BDE-9C72-4D49-8F20-E3BCD4736FA2}"/>
    <cellStyle name="Normal 6 5 9" xfId="3327" xr:uid="{305D1309-90A9-4C57-9FCA-3057F55EC9D6}"/>
    <cellStyle name="Normal 6 6" xfId="125" xr:uid="{BB813B92-BDB1-45E3-8C48-7815D7C9A36F}"/>
    <cellStyle name="Normal 6 6 2" xfId="126" xr:uid="{82E3A7CD-11BC-4494-AD86-9026C067AF2E}"/>
    <cellStyle name="Normal 6 6 2 2" xfId="341" xr:uid="{475B5B09-F896-459E-A3A5-DC90F6DD6A67}"/>
    <cellStyle name="Normal 6 6 2 2 2" xfId="664" xr:uid="{899DC744-BB2C-41B2-BF92-6CF75DA181F7}"/>
    <cellStyle name="Normal 6 6 2 2 2 2" xfId="1679" xr:uid="{B7EA21D5-6DD2-4453-A621-CC0FF7FD09F0}"/>
    <cellStyle name="Normal 6 6 2 2 2 3" xfId="3328" xr:uid="{85DF90EA-AC8C-4BA0-9499-F8DB710965E6}"/>
    <cellStyle name="Normal 6 6 2 2 2 4" xfId="3329" xr:uid="{CD6CB887-A040-497E-874D-E98E2861F98C}"/>
    <cellStyle name="Normal 6 6 2 2 3" xfId="1680" xr:uid="{9E2BD831-C15E-4B27-BE96-B571FBE070AB}"/>
    <cellStyle name="Normal 6 6 2 2 3 2" xfId="3330" xr:uid="{5C00A70F-846C-474D-94EC-4BB68F382F15}"/>
    <cellStyle name="Normal 6 6 2 2 3 3" xfId="3331" xr:uid="{70B2F9FE-737D-4A71-A2D9-3118F2BDB3A9}"/>
    <cellStyle name="Normal 6 6 2 2 3 4" xfId="3332" xr:uid="{BA80DED2-E870-4428-9EA4-F177E2F8B10C}"/>
    <cellStyle name="Normal 6 6 2 2 4" xfId="3333" xr:uid="{72DDAA97-0E7B-41A3-A4B2-1780C4123D4E}"/>
    <cellStyle name="Normal 6 6 2 2 5" xfId="3334" xr:uid="{4EB9CC6D-EFBB-4D27-BB71-4154515538D5}"/>
    <cellStyle name="Normal 6 6 2 2 6" xfId="3335" xr:uid="{D0C55C85-605C-4B28-B6E5-446868C1BFC8}"/>
    <cellStyle name="Normal 6 6 2 3" xfId="665" xr:uid="{23DA5685-E83D-48D7-9DD1-942EED86DE6C}"/>
    <cellStyle name="Normal 6 6 2 3 2" xfId="1681" xr:uid="{94B430A5-E6CD-415D-A9DE-0B53A5E539D2}"/>
    <cellStyle name="Normal 6 6 2 3 2 2" xfId="3336" xr:uid="{6AEB5738-40A7-4180-A7C2-36E5204358C1}"/>
    <cellStyle name="Normal 6 6 2 3 2 3" xfId="3337" xr:uid="{1659D3D7-8BE1-47EB-8F2B-06AA081A8D98}"/>
    <cellStyle name="Normal 6 6 2 3 2 4" xfId="3338" xr:uid="{8FFEBF6D-1C43-4217-ACE3-F3A99F97D440}"/>
    <cellStyle name="Normal 6 6 2 3 3" xfId="3339" xr:uid="{BE408258-0DFC-48AB-AAB8-B5D559D37299}"/>
    <cellStyle name="Normal 6 6 2 3 4" xfId="3340" xr:uid="{5F37C4DA-8B61-469E-8CC6-B56011A1B8A2}"/>
    <cellStyle name="Normal 6 6 2 3 5" xfId="3341" xr:uid="{A2D66952-9E8E-470D-B250-064663675EB2}"/>
    <cellStyle name="Normal 6 6 2 4" xfId="1682" xr:uid="{2172A9F3-C20B-440C-A38F-0A4DC708F180}"/>
    <cellStyle name="Normal 6 6 2 4 2" xfId="3342" xr:uid="{D13F3BA9-729F-4440-BDD2-9404D9C228F8}"/>
    <cellStyle name="Normal 6 6 2 4 3" xfId="3343" xr:uid="{C1CCDE35-DF83-4DD3-A3D6-BF5DCAE8110B}"/>
    <cellStyle name="Normal 6 6 2 4 4" xfId="3344" xr:uid="{232A2960-BEB4-4461-8295-B47848977012}"/>
    <cellStyle name="Normal 6 6 2 5" xfId="3345" xr:uid="{127A83B1-A684-4C0C-8357-9C77E477F70B}"/>
    <cellStyle name="Normal 6 6 2 5 2" xfId="3346" xr:uid="{5A048935-E449-4294-BB14-4A7736146F7F}"/>
    <cellStyle name="Normal 6 6 2 5 3" xfId="3347" xr:uid="{949CAE72-ADE5-4C50-A9CC-62CBA2EB2076}"/>
    <cellStyle name="Normal 6 6 2 5 4" xfId="3348" xr:uid="{CAE33E9F-5759-4109-996E-F2244C68FD64}"/>
    <cellStyle name="Normal 6 6 2 6" xfId="3349" xr:uid="{3F2CE102-A340-4682-A1DC-398BBECCD593}"/>
    <cellStyle name="Normal 6 6 2 7" xfId="3350" xr:uid="{465F7766-B09E-4073-BB1B-4002B2E2E159}"/>
    <cellStyle name="Normal 6 6 2 8" xfId="3351" xr:uid="{C068DE8D-9D2F-4F64-9097-7960B1097231}"/>
    <cellStyle name="Normal 6 6 3" xfId="342" xr:uid="{7552BFAC-BE80-46A5-92C5-B362B5541F3B}"/>
    <cellStyle name="Normal 6 6 3 2" xfId="666" xr:uid="{AF43AF90-B6DF-4623-A7F8-30271A137FDF}"/>
    <cellStyle name="Normal 6 6 3 2 2" xfId="667" xr:uid="{48B52EC4-CCAD-4406-A366-140BFF715E41}"/>
    <cellStyle name="Normal 6 6 3 2 3" xfId="3352" xr:uid="{3EA7AA8A-BFE9-4A03-B198-EC67D2F5614D}"/>
    <cellStyle name="Normal 6 6 3 2 4" xfId="3353" xr:uid="{467D475F-A47A-4042-957C-AA18282FC8DC}"/>
    <cellStyle name="Normal 6 6 3 3" xfId="668" xr:uid="{21A58CFC-2C65-4570-BA87-AADEA8E78FE7}"/>
    <cellStyle name="Normal 6 6 3 3 2" xfId="3354" xr:uid="{47D7DD78-1323-4F8B-B205-FC1DD23E6C04}"/>
    <cellStyle name="Normal 6 6 3 3 3" xfId="3355" xr:uid="{E984C454-8830-4312-8FA7-42BAD9622FCD}"/>
    <cellStyle name="Normal 6 6 3 3 4" xfId="3356" xr:uid="{F9BD536C-703D-49CC-A511-219D54BBE2DF}"/>
    <cellStyle name="Normal 6 6 3 4" xfId="3357" xr:uid="{FF808D6F-1D7D-4B14-8504-863410ACA428}"/>
    <cellStyle name="Normal 6 6 3 5" xfId="3358" xr:uid="{A3C13ACB-5C99-468F-A587-2F01A308F064}"/>
    <cellStyle name="Normal 6 6 3 6" xfId="3359" xr:uid="{0FB6D8CA-4FF4-4317-BD83-777F19A30F40}"/>
    <cellStyle name="Normal 6 6 4" xfId="343" xr:uid="{EE58F55B-B719-4C57-866B-D840EDEFCE7D}"/>
    <cellStyle name="Normal 6 6 4 2" xfId="669" xr:uid="{C500BCA3-C156-44E2-A664-4EBFF5842D88}"/>
    <cellStyle name="Normal 6 6 4 2 2" xfId="3360" xr:uid="{EB816FB7-E6E2-48B6-A396-FF7B2B464861}"/>
    <cellStyle name="Normal 6 6 4 2 3" xfId="3361" xr:uid="{21624BBF-6120-428C-B474-79BE9F66E4D6}"/>
    <cellStyle name="Normal 6 6 4 2 4" xfId="3362" xr:uid="{B246D0D3-CA84-4210-AB72-A0D2BC833E90}"/>
    <cellStyle name="Normal 6 6 4 3" xfId="3363" xr:uid="{BAFB2A30-B236-4EE7-BE49-BE5DEE874B61}"/>
    <cellStyle name="Normal 6 6 4 4" xfId="3364" xr:uid="{5ECC6CB9-D64D-4ADD-865F-3DDF5EE53318}"/>
    <cellStyle name="Normal 6 6 4 5" xfId="3365" xr:uid="{4FFBA167-67B8-4C89-8C2C-C60450ABF3AD}"/>
    <cellStyle name="Normal 6 6 5" xfId="670" xr:uid="{E8B52952-22E3-49CB-9453-4B2FCB68B5A5}"/>
    <cellStyle name="Normal 6 6 5 2" xfId="3366" xr:uid="{EF7A2000-A62A-47B4-A733-184E264C1BB6}"/>
    <cellStyle name="Normal 6 6 5 3" xfId="3367" xr:uid="{D54D96E0-DD59-417F-8384-FA2D4AAA13E5}"/>
    <cellStyle name="Normal 6 6 5 4" xfId="3368" xr:uid="{8512BCF1-9F5B-44BC-99BF-F8DF123C045D}"/>
    <cellStyle name="Normal 6 6 6" xfId="3369" xr:uid="{0EE8FFDB-44D0-4021-B903-66B182E7E957}"/>
    <cellStyle name="Normal 6 6 6 2" xfId="3370" xr:uid="{C853D2FA-4E39-4878-A3DF-A2752580B98E}"/>
    <cellStyle name="Normal 6 6 6 3" xfId="3371" xr:uid="{7B88A915-9C0F-4250-9B42-6E4662C31529}"/>
    <cellStyle name="Normal 6 6 6 4" xfId="3372" xr:uid="{EEB282F1-67FE-4C3E-A0D1-B4CBB2CDD844}"/>
    <cellStyle name="Normal 6 6 7" xfId="3373" xr:uid="{F0F7C171-98D2-460D-A57D-1468C9C4D926}"/>
    <cellStyle name="Normal 6 6 8" xfId="3374" xr:uid="{2A8DED9B-A3BA-4DDA-8AA0-2723928EE72C}"/>
    <cellStyle name="Normal 6 6 9" xfId="3375" xr:uid="{9242AADF-A616-4D9E-BDB3-90CE7A9257D5}"/>
    <cellStyle name="Normal 6 7" xfId="127" xr:uid="{3D78230E-091F-4C32-9F75-28140CCF2DBD}"/>
    <cellStyle name="Normal 6 7 2" xfId="344" xr:uid="{7CC70535-50A4-4723-B2B5-A10DF115425F}"/>
    <cellStyle name="Normal 6 7 2 2" xfId="671" xr:uid="{E829051F-3877-4263-9A0E-B3ED8CD96300}"/>
    <cellStyle name="Normal 6 7 2 2 2" xfId="1683" xr:uid="{D02C1150-5722-40B8-A703-5C4330D5C86A}"/>
    <cellStyle name="Normal 6 7 2 2 2 2" xfId="1684" xr:uid="{4EB31592-34FF-49E6-AEFF-28E063448920}"/>
    <cellStyle name="Normal 6 7 2 2 3" xfId="1685" xr:uid="{C32D7B0F-D757-4440-976B-41B7F29DAA84}"/>
    <cellStyle name="Normal 6 7 2 2 4" xfId="3376" xr:uid="{0A4B8C1C-458E-443F-8143-8E06870D7DAA}"/>
    <cellStyle name="Normal 6 7 2 3" xfId="1686" xr:uid="{8C68EDCF-D82B-4953-9E9D-BE08BF6E5D67}"/>
    <cellStyle name="Normal 6 7 2 3 2" xfId="1687" xr:uid="{AF4B470D-E4B2-4589-87CA-294605249864}"/>
    <cellStyle name="Normal 6 7 2 3 3" xfId="3377" xr:uid="{8E42873D-F190-400E-A7A9-99347001537F}"/>
    <cellStyle name="Normal 6 7 2 3 4" xfId="3378" xr:uid="{DC2447C2-7B09-4F63-962A-CA2E885DFC4F}"/>
    <cellStyle name="Normal 6 7 2 4" xfId="1688" xr:uid="{AB59E7BF-A659-469F-875B-98DE17FF7FDF}"/>
    <cellStyle name="Normal 6 7 2 5" xfId="3379" xr:uid="{0AA182C7-B0C8-4DAA-8B8F-7CF9675EB4E8}"/>
    <cellStyle name="Normal 6 7 2 6" xfId="3380" xr:uid="{4CA1CAF6-07BC-4952-BC84-642F937E7FA2}"/>
    <cellStyle name="Normal 6 7 3" xfId="672" xr:uid="{ED22638C-8A26-4CEC-91C1-4495E7B1F16F}"/>
    <cellStyle name="Normal 6 7 3 2" xfId="1689" xr:uid="{8EE9E555-4932-4583-B664-6C9EFB550500}"/>
    <cellStyle name="Normal 6 7 3 2 2" xfId="1690" xr:uid="{1B63EC7D-9706-4800-A8F0-6C8A838D41B8}"/>
    <cellStyle name="Normal 6 7 3 2 3" xfId="3381" xr:uid="{75835FD2-3BE9-4F5A-A89B-09AB5663F552}"/>
    <cellStyle name="Normal 6 7 3 2 4" xfId="3382" xr:uid="{24992771-07C6-447D-A7C2-DB384FB9A7E5}"/>
    <cellStyle name="Normal 6 7 3 3" xfId="1691" xr:uid="{2BC9806A-FA7C-484E-948A-8362621C3E3D}"/>
    <cellStyle name="Normal 6 7 3 4" xfId="3383" xr:uid="{C38496C1-AC31-4ABA-B7AE-F1755B1B3A54}"/>
    <cellStyle name="Normal 6 7 3 5" xfId="3384" xr:uid="{81B2CC98-6B6F-4DC9-92CF-2133853DE22F}"/>
    <cellStyle name="Normal 6 7 4" xfId="1692" xr:uid="{D813531A-FE2D-4C6B-B2E0-AF503235EF58}"/>
    <cellStyle name="Normal 6 7 4 2" xfId="1693" xr:uid="{F998E3CA-4484-486B-8D2F-C9007134D39D}"/>
    <cellStyle name="Normal 6 7 4 3" xfId="3385" xr:uid="{48A3A2D0-A1AF-40C6-8A4E-F8A0D68955D9}"/>
    <cellStyle name="Normal 6 7 4 4" xfId="3386" xr:uid="{E539C513-F158-4DF7-BDE2-F2896C5B52ED}"/>
    <cellStyle name="Normal 6 7 5" xfId="1694" xr:uid="{BD7286D7-63D6-4AFD-AA60-C8E9F4DB6385}"/>
    <cellStyle name="Normal 6 7 5 2" xfId="3387" xr:uid="{D601C400-ABC7-41F6-A9F2-FBD76C1D5275}"/>
    <cellStyle name="Normal 6 7 5 3" xfId="3388" xr:uid="{3779E6FB-8E26-4317-97DF-428E22CE2B18}"/>
    <cellStyle name="Normal 6 7 5 4" xfId="3389" xr:uid="{82B41855-9BB5-4613-AE1A-5E3787B57AA0}"/>
    <cellStyle name="Normal 6 7 6" xfId="3390" xr:uid="{D58C0530-3167-4546-8DDF-5ADACA0281FF}"/>
    <cellStyle name="Normal 6 7 7" xfId="3391" xr:uid="{0E790290-FF67-4E96-87FF-00E745DC029A}"/>
    <cellStyle name="Normal 6 7 8" xfId="3392" xr:uid="{83880FFA-F627-4C32-BF93-868FDBCBF5EC}"/>
    <cellStyle name="Normal 6 8" xfId="345" xr:uid="{F59486CD-C653-4FD6-A197-72296934C87F}"/>
    <cellStyle name="Normal 6 8 2" xfId="673" xr:uid="{9C7714CC-90BC-46D5-960F-2F7DC9D37EFB}"/>
    <cellStyle name="Normal 6 8 2 2" xfId="674" xr:uid="{5DBF3228-8112-455E-B08E-9E4F7819D982}"/>
    <cellStyle name="Normal 6 8 2 2 2" xfId="1695" xr:uid="{CE6AD688-3480-4A5C-BD09-B042EDF05B31}"/>
    <cellStyle name="Normal 6 8 2 2 3" xfId="3393" xr:uid="{F610224E-1EF9-4B40-869C-FDECA9E7D66B}"/>
    <cellStyle name="Normal 6 8 2 2 4" xfId="3394" xr:uid="{C0A9842E-B241-4526-807E-3852868AD190}"/>
    <cellStyle name="Normal 6 8 2 3" xfId="1696" xr:uid="{A96720F6-8194-48CA-9BE2-E46BA57F9FEB}"/>
    <cellStyle name="Normal 6 8 2 4" xfId="3395" xr:uid="{AEC72672-06CB-48FC-A5E9-654A675091A7}"/>
    <cellStyle name="Normal 6 8 2 5" xfId="3396" xr:uid="{C5C6EA2A-5895-40DA-A5DC-8D3B593CABAF}"/>
    <cellStyle name="Normal 6 8 3" xfId="675" xr:uid="{2BDE779F-FBE7-409B-BAC9-881E5A3EAA75}"/>
    <cellStyle name="Normal 6 8 3 2" xfId="1697" xr:uid="{3251A6C6-3014-4BF1-9A36-1C82C34EC8F2}"/>
    <cellStyle name="Normal 6 8 3 3" xfId="3397" xr:uid="{F146AEBC-F846-4B57-92E9-AEE919C28824}"/>
    <cellStyle name="Normal 6 8 3 4" xfId="3398" xr:uid="{51AE110A-A5D2-443F-8722-97DB176D0462}"/>
    <cellStyle name="Normal 6 8 4" xfId="1698" xr:uid="{889FB5BC-EC9A-442C-9841-0AC8C6A0362C}"/>
    <cellStyle name="Normal 6 8 4 2" xfId="3399" xr:uid="{87F6C836-794C-4B0B-B053-99568844DDC3}"/>
    <cellStyle name="Normal 6 8 4 3" xfId="3400" xr:uid="{D8B41A01-BF21-4AD3-971D-C7473E22DA99}"/>
    <cellStyle name="Normal 6 8 4 4" xfId="3401" xr:uid="{8B75E0DD-F2E9-4628-B59A-466D803AB6EF}"/>
    <cellStyle name="Normal 6 8 5" xfId="3402" xr:uid="{22F3D35D-E090-4A11-ACC5-AFDB92963B45}"/>
    <cellStyle name="Normal 6 8 6" xfId="3403" xr:uid="{A7411B8F-1227-449C-8328-E48F0BBCC2DA}"/>
    <cellStyle name="Normal 6 8 7" xfId="3404" xr:uid="{12F98298-4056-4257-B4EA-7DE5B636995F}"/>
    <cellStyle name="Normal 6 9" xfId="346" xr:uid="{55FCB788-C2BE-45AD-816F-863E21B27C46}"/>
    <cellStyle name="Normal 6 9 2" xfId="676" xr:uid="{E08914DD-C4A6-4D0B-B3EB-7E353A0B549E}"/>
    <cellStyle name="Normal 6 9 2 2" xfId="1699" xr:uid="{D3FC41A4-31B0-4A1F-84CB-6BAAAD5DABC3}"/>
    <cellStyle name="Normal 6 9 2 3" xfId="3405" xr:uid="{03FD5443-4F1C-404E-9C6A-AEB40A9C4A86}"/>
    <cellStyle name="Normal 6 9 2 4" xfId="3406" xr:uid="{88B20383-5B1C-4AED-A134-E2C8D7C55010}"/>
    <cellStyle name="Normal 6 9 3" xfId="1700" xr:uid="{5A21AD3A-6E89-4CB2-A8E3-7A50F6304702}"/>
    <cellStyle name="Normal 6 9 3 2" xfId="3407" xr:uid="{90DF827D-97A5-498B-AF5C-B112F6133BC4}"/>
    <cellStyle name="Normal 6 9 3 3" xfId="3408" xr:uid="{BD4A29EC-139B-416D-BAB8-A999409CC5E7}"/>
    <cellStyle name="Normal 6 9 3 4" xfId="3409" xr:uid="{4112A6BC-1B2C-4028-9F37-B72F545FDD5C}"/>
    <cellStyle name="Normal 6 9 4" xfId="3410" xr:uid="{F2B17AB0-7328-47C4-898D-C6F0CFF4AC9C}"/>
    <cellStyle name="Normal 6 9 5" xfId="3411" xr:uid="{7302D2CC-31CC-4D87-BEFA-7F98AA6EF2A6}"/>
    <cellStyle name="Normal 6 9 6" xfId="3412" xr:uid="{8E300661-6E28-4C4C-95A4-E2B508F5730A}"/>
    <cellStyle name="Normal 7" xfId="128" xr:uid="{218384BE-C311-4E67-991B-6A419532AB2C}"/>
    <cellStyle name="Normal 7 10" xfId="1701" xr:uid="{F333B4C4-2891-4F5D-B659-75EE04600CC3}"/>
    <cellStyle name="Normal 7 10 2" xfId="3413" xr:uid="{4319440F-B588-418D-9679-C1EB42C6D7C3}"/>
    <cellStyle name="Normal 7 10 3" xfId="3414" xr:uid="{379F2BF5-6DEA-45C4-A2D1-6916ED64DB1B}"/>
    <cellStyle name="Normal 7 10 4" xfId="3415" xr:uid="{260AB1E1-B83D-467D-B6AB-588DC1C5A747}"/>
    <cellStyle name="Normal 7 11" xfId="3416" xr:uid="{7F89BAFE-1FD1-4CDF-A721-081D8CD9D6C7}"/>
    <cellStyle name="Normal 7 11 2" xfId="3417" xr:uid="{EE083AC1-0B32-4C0A-9702-A243409C8940}"/>
    <cellStyle name="Normal 7 11 3" xfId="3418" xr:uid="{532E0CFA-935A-4C36-9C08-591410584EEE}"/>
    <cellStyle name="Normal 7 11 4" xfId="3419" xr:uid="{19FC3159-1CB8-4559-8B81-A791003C6747}"/>
    <cellStyle name="Normal 7 12" xfId="3420" xr:uid="{799ACF74-BE5E-42F7-8C8F-355068EA2292}"/>
    <cellStyle name="Normal 7 12 2" xfId="3421" xr:uid="{ADD1A028-3148-486A-8285-73CABDAC7902}"/>
    <cellStyle name="Normal 7 13" xfId="3422" xr:uid="{EC85A5A3-43FF-4B69-A38D-C7F31657BE0B}"/>
    <cellStyle name="Normal 7 14" xfId="3423" xr:uid="{A0815435-5845-4C20-BF0C-72B512058116}"/>
    <cellStyle name="Normal 7 15" xfId="3424" xr:uid="{AF2CF061-B35C-418A-BBAA-C4EDE92298A6}"/>
    <cellStyle name="Normal 7 2" xfId="129" xr:uid="{63E83C61-695A-430C-A04D-A54088E699AD}"/>
    <cellStyle name="Normal 7 2 10" xfId="3425" xr:uid="{1C3E5734-A804-4434-91D7-CD7BF8E87236}"/>
    <cellStyle name="Normal 7 2 11" xfId="3426" xr:uid="{EDFCE668-D54C-4A2F-905E-997E365E6311}"/>
    <cellStyle name="Normal 7 2 2" xfId="130" xr:uid="{1D0B1D24-B07D-48E6-928B-18C8D7D02BB0}"/>
    <cellStyle name="Normal 7 2 2 2" xfId="131" xr:uid="{32608ACD-0922-4EF3-BB19-5436B5B6DF73}"/>
    <cellStyle name="Normal 7 2 2 2 2" xfId="347" xr:uid="{FC812ABE-E778-4454-8996-F01BC11C98F7}"/>
    <cellStyle name="Normal 7 2 2 2 2 2" xfId="677" xr:uid="{4E64202C-4745-4D8A-AB91-47097E49F7FF}"/>
    <cellStyle name="Normal 7 2 2 2 2 2 2" xfId="678" xr:uid="{AADF0364-4A20-4B02-9098-96D98CAEA595}"/>
    <cellStyle name="Normal 7 2 2 2 2 2 2 2" xfId="1702" xr:uid="{6EF0D7B1-9A9C-4AC9-AD2E-3C5D57E22F8D}"/>
    <cellStyle name="Normal 7 2 2 2 2 2 2 2 2" xfId="1703" xr:uid="{AA52CEDE-85E4-41C5-9B27-87CE17EA0774}"/>
    <cellStyle name="Normal 7 2 2 2 2 2 2 3" xfId="1704" xr:uid="{1D876052-4C57-40FA-BFD9-FA32D8567AE8}"/>
    <cellStyle name="Normal 7 2 2 2 2 2 3" xfId="1705" xr:uid="{AAACD291-7AFC-456B-8542-0FCEC21F2BE8}"/>
    <cellStyle name="Normal 7 2 2 2 2 2 3 2" xfId="1706" xr:uid="{C34F4CF7-B2FA-4694-B2C8-6B8539FA5FC6}"/>
    <cellStyle name="Normal 7 2 2 2 2 2 4" xfId="1707" xr:uid="{CFD75FC4-85CB-4063-8A5C-DDDF6D100367}"/>
    <cellStyle name="Normal 7 2 2 2 2 3" xfId="679" xr:uid="{C2E16168-FFE5-44DB-A095-38A3CCD682D0}"/>
    <cellStyle name="Normal 7 2 2 2 2 3 2" xfId="1708" xr:uid="{667BD6B1-4D53-46CC-96F9-B7F246F43451}"/>
    <cellStyle name="Normal 7 2 2 2 2 3 2 2" xfId="1709" xr:uid="{C423674E-1B9D-4C15-9F5C-369A8F19C661}"/>
    <cellStyle name="Normal 7 2 2 2 2 3 3" xfId="1710" xr:uid="{89B166FC-2E15-4830-A7CD-F71324421910}"/>
    <cellStyle name="Normal 7 2 2 2 2 3 4" xfId="3427" xr:uid="{5A36737A-2211-4FF0-AA60-5D5D71626699}"/>
    <cellStyle name="Normal 7 2 2 2 2 4" xfId="1711" xr:uid="{CD058C60-5CFC-46F1-A616-5CFD57C91933}"/>
    <cellStyle name="Normal 7 2 2 2 2 4 2" xfId="1712" xr:uid="{D1BD3E2C-EC85-4FB7-A7A8-206CCF1679A6}"/>
    <cellStyle name="Normal 7 2 2 2 2 5" xfId="1713" xr:uid="{C001E35F-B4CC-414A-A1A2-198BB13545CD}"/>
    <cellStyle name="Normal 7 2 2 2 2 6" xfId="3428" xr:uid="{8689A4A7-73A4-47C9-9864-8E479BCFE120}"/>
    <cellStyle name="Normal 7 2 2 2 3" xfId="348" xr:uid="{06F5707E-1028-4053-AF07-1C6CCC41778D}"/>
    <cellStyle name="Normal 7 2 2 2 3 2" xfId="680" xr:uid="{31729E87-6E8D-49FC-B0C5-BD12AE359FCF}"/>
    <cellStyle name="Normal 7 2 2 2 3 2 2" xfId="681" xr:uid="{5A77355D-56FF-491B-8B7D-785DF8904077}"/>
    <cellStyle name="Normal 7 2 2 2 3 2 2 2" xfId="1714" xr:uid="{7E2E0DBE-FBC3-4D7F-89C3-22D6D58F1846}"/>
    <cellStyle name="Normal 7 2 2 2 3 2 2 2 2" xfId="1715" xr:uid="{57655354-C661-45AF-9968-55D330AC3D2B}"/>
    <cellStyle name="Normal 7 2 2 2 3 2 2 3" xfId="1716" xr:uid="{F3448F1A-04CC-4641-BDEA-90F5B8984246}"/>
    <cellStyle name="Normal 7 2 2 2 3 2 3" xfId="1717" xr:uid="{84D142EE-2CA6-4FE9-98BF-9D803AF955F9}"/>
    <cellStyle name="Normal 7 2 2 2 3 2 3 2" xfId="1718" xr:uid="{A552C6CC-8AE4-47FA-A7EF-FFD42DA14F74}"/>
    <cellStyle name="Normal 7 2 2 2 3 2 4" xfId="1719" xr:uid="{E7EA9105-CB0B-4232-8CC1-376EAF4F54F7}"/>
    <cellStyle name="Normal 7 2 2 2 3 3" xfId="682" xr:uid="{41E2A7ED-A64D-4AA7-930D-3D271953F038}"/>
    <cellStyle name="Normal 7 2 2 2 3 3 2" xfId="1720" xr:uid="{6575FA23-0789-4910-9C53-2B940EA35570}"/>
    <cellStyle name="Normal 7 2 2 2 3 3 2 2" xfId="1721" xr:uid="{FA89C8D4-50D4-45E8-B38F-B0455A7EC10A}"/>
    <cellStyle name="Normal 7 2 2 2 3 3 3" xfId="1722" xr:uid="{07BD897A-EC94-40B9-B2AD-CBC629EC763D}"/>
    <cellStyle name="Normal 7 2 2 2 3 4" xfId="1723" xr:uid="{E2A304F8-02BA-4D39-8895-B56ED685AD56}"/>
    <cellStyle name="Normal 7 2 2 2 3 4 2" xfId="1724" xr:uid="{D1A889C5-8C0C-4DE6-9B6D-C196C2DC5C09}"/>
    <cellStyle name="Normal 7 2 2 2 3 5" xfId="1725" xr:uid="{1CBE8C23-573B-4CDC-99B3-C130813ADFC3}"/>
    <cellStyle name="Normal 7 2 2 2 4" xfId="683" xr:uid="{FB0F8277-D017-41BD-8C7C-96B127FE72A2}"/>
    <cellStyle name="Normal 7 2 2 2 4 2" xfId="684" xr:uid="{A291F191-27C2-4633-8015-B6BE57984492}"/>
    <cellStyle name="Normal 7 2 2 2 4 2 2" xfId="1726" xr:uid="{1E7EA33D-13FE-4306-97B9-9A5A8BA73AAA}"/>
    <cellStyle name="Normal 7 2 2 2 4 2 2 2" xfId="1727" xr:uid="{197DF879-7781-4CE7-BDDE-FF80483F1083}"/>
    <cellStyle name="Normal 7 2 2 2 4 2 3" xfId="1728" xr:uid="{C1E1EC35-E5BE-4D8E-9859-E6F57C0390C7}"/>
    <cellStyle name="Normal 7 2 2 2 4 3" xfId="1729" xr:uid="{8C2B4581-27DF-4BAC-896B-3F18914105B1}"/>
    <cellStyle name="Normal 7 2 2 2 4 3 2" xfId="1730" xr:uid="{03665945-CF74-4674-A39B-1A846D92727B}"/>
    <cellStyle name="Normal 7 2 2 2 4 4" xfId="1731" xr:uid="{2B8A08B4-7B2D-45E6-BD67-685C7C74991F}"/>
    <cellStyle name="Normal 7 2 2 2 5" xfId="685" xr:uid="{6E979E7F-F531-4CE5-855F-F4D25688D597}"/>
    <cellStyle name="Normal 7 2 2 2 5 2" xfId="1732" xr:uid="{2CBDBD90-BFF4-40D6-B4C7-8C9CF8072364}"/>
    <cellStyle name="Normal 7 2 2 2 5 2 2" xfId="1733" xr:uid="{FD839DD1-64CC-4169-B172-76DF71266F32}"/>
    <cellStyle name="Normal 7 2 2 2 5 3" xfId="1734" xr:uid="{2E7DA40A-8843-4D88-A045-4EE1ED238A11}"/>
    <cellStyle name="Normal 7 2 2 2 5 4" xfId="3429" xr:uid="{C22DFBC7-C48D-4A21-8EE6-4E92B8B0B0C8}"/>
    <cellStyle name="Normal 7 2 2 2 6" xfId="1735" xr:uid="{06658082-AACC-4681-BAD6-0F5CC6AF1661}"/>
    <cellStyle name="Normal 7 2 2 2 6 2" xfId="1736" xr:uid="{29567335-AF4A-470E-A166-77434892AEA9}"/>
    <cellStyle name="Normal 7 2 2 2 7" xfId="1737" xr:uid="{F76E2F39-651D-47FD-8DAB-5637D459FB96}"/>
    <cellStyle name="Normal 7 2 2 2 8" xfId="3430" xr:uid="{5AF618E7-604A-4720-9D71-324F7715065D}"/>
    <cellStyle name="Normal 7 2 2 3" xfId="349" xr:uid="{ABC59E7B-3A18-423D-86B4-3D47C21EEAE1}"/>
    <cellStyle name="Normal 7 2 2 3 2" xfId="686" xr:uid="{8F85F445-08AB-4594-B810-9C56D90C7877}"/>
    <cellStyle name="Normal 7 2 2 3 2 2" xfId="687" xr:uid="{7A0D9927-A0D3-48BD-B241-AF6A87775DCE}"/>
    <cellStyle name="Normal 7 2 2 3 2 2 2" xfId="1738" xr:uid="{9E64065F-DE7A-4206-88A8-4F413A14AB68}"/>
    <cellStyle name="Normal 7 2 2 3 2 2 2 2" xfId="1739" xr:uid="{F7F75198-5EBA-48E8-B970-1125DCCA8430}"/>
    <cellStyle name="Normal 7 2 2 3 2 2 3" xfId="1740" xr:uid="{325B6179-DEB8-4DB3-A60B-FCD67EF79A4E}"/>
    <cellStyle name="Normal 7 2 2 3 2 3" xfId="1741" xr:uid="{09BE2E8F-50C9-4C34-84B0-9E217D51BC53}"/>
    <cellStyle name="Normal 7 2 2 3 2 3 2" xfId="1742" xr:uid="{3FA4CA1C-4330-432D-AD95-429B26EBA2A2}"/>
    <cellStyle name="Normal 7 2 2 3 2 4" xfId="1743" xr:uid="{0630D570-52C0-48E6-931A-3408ABD3152E}"/>
    <cellStyle name="Normal 7 2 2 3 3" xfId="688" xr:uid="{891DC529-4248-460E-B5BD-9BBC7FECFC58}"/>
    <cellStyle name="Normal 7 2 2 3 3 2" xfId="1744" xr:uid="{1A4F8DDA-CBEF-47C2-92E7-A273EBA6F621}"/>
    <cellStyle name="Normal 7 2 2 3 3 2 2" xfId="1745" xr:uid="{1A07E266-FC63-4D85-9C35-2E834A464E43}"/>
    <cellStyle name="Normal 7 2 2 3 3 3" xfId="1746" xr:uid="{ED89E9F2-F1FA-428C-8ED6-E36D2A5B7D9B}"/>
    <cellStyle name="Normal 7 2 2 3 3 4" xfId="3431" xr:uid="{E016C890-52F3-4BE0-8804-B4908672D5BF}"/>
    <cellStyle name="Normal 7 2 2 3 4" xfId="1747" xr:uid="{0016C588-CD45-4941-8884-A99A780C7A57}"/>
    <cellStyle name="Normal 7 2 2 3 4 2" xfId="1748" xr:uid="{E46B1E23-4923-4FF7-885A-94F34D5DFADA}"/>
    <cellStyle name="Normal 7 2 2 3 5" xfId="1749" xr:uid="{BCA17BFE-44B0-48B0-9441-72F6C79D6BF9}"/>
    <cellStyle name="Normal 7 2 2 3 6" xfId="3432" xr:uid="{6FE8C305-B79A-43F8-AF06-3EF6478862CE}"/>
    <cellStyle name="Normal 7 2 2 4" xfId="350" xr:uid="{E6ED1BD1-C755-40CA-9755-F7AC658D442E}"/>
    <cellStyle name="Normal 7 2 2 4 2" xfId="689" xr:uid="{B46B8314-CEDA-4D98-A4D4-CC567F877022}"/>
    <cellStyle name="Normal 7 2 2 4 2 2" xfId="690" xr:uid="{70D1D1E5-5A80-42B8-AA30-0F0ECABADC31}"/>
    <cellStyle name="Normal 7 2 2 4 2 2 2" xfId="1750" xr:uid="{EDA6B8CC-0FB8-4830-AA1A-483D8307C0B8}"/>
    <cellStyle name="Normal 7 2 2 4 2 2 2 2" xfId="1751" xr:uid="{C75CAD23-AABF-49FF-A697-7F5C6A2FD4C9}"/>
    <cellStyle name="Normal 7 2 2 4 2 2 3" xfId="1752" xr:uid="{F1B42AD3-CC48-4586-A9E6-DF6CF416A5A5}"/>
    <cellStyle name="Normal 7 2 2 4 2 3" xfId="1753" xr:uid="{859C2A46-6065-48F6-8605-FA53038DB6E7}"/>
    <cellStyle name="Normal 7 2 2 4 2 3 2" xfId="1754" xr:uid="{E2B12519-2CBA-48BF-9E91-3CD357FE1D3C}"/>
    <cellStyle name="Normal 7 2 2 4 2 4" xfId="1755" xr:uid="{1DEE0844-71C0-4231-9632-890758EFCF62}"/>
    <cellStyle name="Normal 7 2 2 4 3" xfId="691" xr:uid="{6D7369E2-2793-4794-A8C3-71AD00B63B44}"/>
    <cellStyle name="Normal 7 2 2 4 3 2" xfId="1756" xr:uid="{C5B0036E-0DBE-4133-878B-F598EA8E8F42}"/>
    <cellStyle name="Normal 7 2 2 4 3 2 2" xfId="1757" xr:uid="{E13BFAFC-29E2-46BC-8B07-1A3A9E3FE2FC}"/>
    <cellStyle name="Normal 7 2 2 4 3 3" xfId="1758" xr:uid="{1A64F49B-1A8A-4DDE-934A-384C07D839B2}"/>
    <cellStyle name="Normal 7 2 2 4 4" xfId="1759" xr:uid="{18154F13-6D92-4B41-9A4E-6F69D42F7DCB}"/>
    <cellStyle name="Normal 7 2 2 4 4 2" xfId="1760" xr:uid="{1D9C4314-81F8-44BA-A2A2-96BFA244D123}"/>
    <cellStyle name="Normal 7 2 2 4 5" xfId="1761" xr:uid="{1C7CCE72-3FA7-49A6-9ED1-43EDF98C6F01}"/>
    <cellStyle name="Normal 7 2 2 5" xfId="351" xr:uid="{AEC36856-1018-43D8-937C-2F6B3E5EA8E9}"/>
    <cellStyle name="Normal 7 2 2 5 2" xfId="692" xr:uid="{2B516473-9103-4635-9D25-0280C245E397}"/>
    <cellStyle name="Normal 7 2 2 5 2 2" xfId="1762" xr:uid="{FADB7985-558B-4360-A85B-3885D6D20EC5}"/>
    <cellStyle name="Normal 7 2 2 5 2 2 2" xfId="1763" xr:uid="{0CC4B1F3-571E-42C2-978A-C6A671D474F9}"/>
    <cellStyle name="Normal 7 2 2 5 2 3" xfId="1764" xr:uid="{AA2F504E-0ADA-4D4C-97E4-42AD819FD9C7}"/>
    <cellStyle name="Normal 7 2 2 5 3" xfId="1765" xr:uid="{F8EE20F6-0355-4993-A30E-48F3836A9C04}"/>
    <cellStyle name="Normal 7 2 2 5 3 2" xfId="1766" xr:uid="{AE8F8F9C-C562-4D9F-8E5C-EBB9A449991C}"/>
    <cellStyle name="Normal 7 2 2 5 4" xfId="1767" xr:uid="{B76068B3-B9D6-4142-915A-662E8E6D50CF}"/>
    <cellStyle name="Normal 7 2 2 6" xfId="693" xr:uid="{90B39804-7F0F-4921-AA7F-847D7722C4D7}"/>
    <cellStyle name="Normal 7 2 2 6 2" xfId="1768" xr:uid="{7DEFEF8E-F4CF-4181-B748-6CB5ACE78E65}"/>
    <cellStyle name="Normal 7 2 2 6 2 2" xfId="1769" xr:uid="{0BE1017C-B641-4A4D-B73F-AD35DDAF074F}"/>
    <cellStyle name="Normal 7 2 2 6 3" xfId="1770" xr:uid="{0D3A4010-16CD-4CE8-B92A-2D32C570F700}"/>
    <cellStyle name="Normal 7 2 2 6 4" xfId="3433" xr:uid="{00A5C056-AE86-4C30-9130-38BB12161576}"/>
    <cellStyle name="Normal 7 2 2 7" xfId="1771" xr:uid="{9D5C4CCF-7048-4E37-AC30-2EA1C1A4844A}"/>
    <cellStyle name="Normal 7 2 2 7 2" xfId="1772" xr:uid="{67569941-E5DC-48F8-95F4-C0A450E84CD5}"/>
    <cellStyle name="Normal 7 2 2 8" xfId="1773" xr:uid="{488E6F2D-5A05-4C0B-80E9-769784517C3A}"/>
    <cellStyle name="Normal 7 2 2 9" xfId="3434" xr:uid="{A26DC158-156A-44E6-A892-AD188B8669BC}"/>
    <cellStyle name="Normal 7 2 3" xfId="132" xr:uid="{8B28614E-F6E7-4A59-9FE2-1C4B79C31BDC}"/>
    <cellStyle name="Normal 7 2 3 2" xfId="133" xr:uid="{349B2889-DC2A-41DB-83B9-99C9AD7A193E}"/>
    <cellStyle name="Normal 7 2 3 2 2" xfId="694" xr:uid="{BE7E898C-773F-4FC8-B7FC-0DFCCB0FB2F5}"/>
    <cellStyle name="Normal 7 2 3 2 2 2" xfId="695" xr:uid="{91195F26-8439-434A-BF88-2FC255566FDA}"/>
    <cellStyle name="Normal 7 2 3 2 2 2 2" xfId="1774" xr:uid="{4BBE7BA4-F661-4EA7-8157-213C6B2D9955}"/>
    <cellStyle name="Normal 7 2 3 2 2 2 2 2" xfId="1775" xr:uid="{6CD90519-4B6C-44BA-942B-3CB191226FB9}"/>
    <cellStyle name="Normal 7 2 3 2 2 2 3" xfId="1776" xr:uid="{7F820F28-54A2-4CBB-A8F9-0E259A97F82E}"/>
    <cellStyle name="Normal 7 2 3 2 2 3" xfId="1777" xr:uid="{589C2F96-82AB-41BD-9FD7-5A37E6B4E438}"/>
    <cellStyle name="Normal 7 2 3 2 2 3 2" xfId="1778" xr:uid="{D20B48F5-EAC7-47C5-9D98-E3FB6680A686}"/>
    <cellStyle name="Normal 7 2 3 2 2 4" xfId="1779" xr:uid="{37D00447-A31F-4E9E-8605-3DC998985479}"/>
    <cellStyle name="Normal 7 2 3 2 3" xfId="696" xr:uid="{21F0529C-93C2-4533-9079-C8A8AD87EE60}"/>
    <cellStyle name="Normal 7 2 3 2 3 2" xfId="1780" xr:uid="{9F860CC9-46EF-4AC7-88AC-A860AE05A59F}"/>
    <cellStyle name="Normal 7 2 3 2 3 2 2" xfId="1781" xr:uid="{09AF6890-4F11-4EE8-9BD8-368B28BA27CF}"/>
    <cellStyle name="Normal 7 2 3 2 3 3" xfId="1782" xr:uid="{81F23912-41BD-4D50-AE51-CDEC8FC44D90}"/>
    <cellStyle name="Normal 7 2 3 2 3 4" xfId="3435" xr:uid="{A31E5BA6-BA43-4326-9D09-4AEC025A1AC7}"/>
    <cellStyle name="Normal 7 2 3 2 4" xfId="1783" xr:uid="{FB6D7DCF-1655-4CD2-B596-04B4AD163DBE}"/>
    <cellStyle name="Normal 7 2 3 2 4 2" xfId="1784" xr:uid="{100CE2F1-BE0B-40B4-BE73-132415BB298F}"/>
    <cellStyle name="Normal 7 2 3 2 5" xfId="1785" xr:uid="{0E8EA7A1-3DF8-475D-A1BE-A29F34FE43E7}"/>
    <cellStyle name="Normal 7 2 3 2 6" xfId="3436" xr:uid="{47D0AE0A-DEEF-40E3-8BDC-C188BC475CF4}"/>
    <cellStyle name="Normal 7 2 3 3" xfId="352" xr:uid="{013C596F-7647-41B3-BD59-DF39DA779B69}"/>
    <cellStyle name="Normal 7 2 3 3 2" xfId="697" xr:uid="{34027261-7950-41C0-AD29-E99882AAD2AA}"/>
    <cellStyle name="Normal 7 2 3 3 2 2" xfId="698" xr:uid="{E8324009-F64D-43BB-9F3C-2747F2876D9B}"/>
    <cellStyle name="Normal 7 2 3 3 2 2 2" xfId="1786" xr:uid="{7A657D82-F16D-4796-9082-88895B5413B1}"/>
    <cellStyle name="Normal 7 2 3 3 2 2 2 2" xfId="1787" xr:uid="{AFE4FE92-87D1-41D5-916C-26F11FD39BB9}"/>
    <cellStyle name="Normal 7 2 3 3 2 2 3" xfId="1788" xr:uid="{FB18B0B2-0D65-4F2A-B3E5-70ABDEA5C558}"/>
    <cellStyle name="Normal 7 2 3 3 2 3" xfId="1789" xr:uid="{40DFB50E-5FE9-4F91-96DC-D3C96F7DC163}"/>
    <cellStyle name="Normal 7 2 3 3 2 3 2" xfId="1790" xr:uid="{A02DC275-65BF-4F6A-9D58-D386994EF839}"/>
    <cellStyle name="Normal 7 2 3 3 2 4" xfId="1791" xr:uid="{B9562C16-6C3A-4A85-B76B-6F3A933AF86C}"/>
    <cellStyle name="Normal 7 2 3 3 3" xfId="699" xr:uid="{F40686A6-2BA7-482E-A4E5-7D6EE7CD5C27}"/>
    <cellStyle name="Normal 7 2 3 3 3 2" xfId="1792" xr:uid="{BA79B203-D713-439F-ACDB-5D6A6BF22C64}"/>
    <cellStyle name="Normal 7 2 3 3 3 2 2" xfId="1793" xr:uid="{4DAC0564-1B4F-4431-A79A-6BF381F0B9E2}"/>
    <cellStyle name="Normal 7 2 3 3 3 3" xfId="1794" xr:uid="{BE50A489-3205-4E97-9FCB-6D254093D478}"/>
    <cellStyle name="Normal 7 2 3 3 4" xfId="1795" xr:uid="{4551BAA7-4B69-4BA4-862A-CDD6B85B7ACC}"/>
    <cellStyle name="Normal 7 2 3 3 4 2" xfId="1796" xr:uid="{D0537A7C-E06E-493B-B7F5-EE21AD8AD79C}"/>
    <cellStyle name="Normal 7 2 3 3 5" xfId="1797" xr:uid="{88DE78CC-5EBA-4071-991C-ED2F52BF96CB}"/>
    <cellStyle name="Normal 7 2 3 4" xfId="353" xr:uid="{FE32AC8E-BEB1-40CC-8199-029BF88DDFED}"/>
    <cellStyle name="Normal 7 2 3 4 2" xfId="700" xr:uid="{54B083E5-8EDA-4C60-A0E3-41A964B53DA9}"/>
    <cellStyle name="Normal 7 2 3 4 2 2" xfId="1798" xr:uid="{97C5DF47-41FB-49B9-B05B-051B8F777749}"/>
    <cellStyle name="Normal 7 2 3 4 2 2 2" xfId="1799" xr:uid="{F7F9A7FD-4944-42E0-9D41-3F1E35E46C51}"/>
    <cellStyle name="Normal 7 2 3 4 2 3" xfId="1800" xr:uid="{79688129-036E-42B6-BD2E-48ABA7B4F122}"/>
    <cellStyle name="Normal 7 2 3 4 3" xfId="1801" xr:uid="{167EACE7-B110-483F-AD06-39E7457B506F}"/>
    <cellStyle name="Normal 7 2 3 4 3 2" xfId="1802" xr:uid="{2827C662-560D-4475-BFB9-C298B980D479}"/>
    <cellStyle name="Normal 7 2 3 4 4" xfId="1803" xr:uid="{6113B34F-1D5B-4772-9BFE-5EA3CA4FB4CB}"/>
    <cellStyle name="Normal 7 2 3 5" xfId="701" xr:uid="{44AFD24E-76AB-4C05-8576-0AB4A49B303E}"/>
    <cellStyle name="Normal 7 2 3 5 2" xfId="1804" xr:uid="{E65916D1-3539-4D02-B4CE-21D78A77CF76}"/>
    <cellStyle name="Normal 7 2 3 5 2 2" xfId="1805" xr:uid="{D84E18DA-B616-4D5E-AD49-762134AB3CF6}"/>
    <cellStyle name="Normal 7 2 3 5 3" xfId="1806" xr:uid="{96BF94F4-D8BD-4583-9446-BBF40AF6482C}"/>
    <cellStyle name="Normal 7 2 3 5 4" xfId="3437" xr:uid="{F7A028ED-9308-4465-AA60-180905CD6992}"/>
    <cellStyle name="Normal 7 2 3 6" xfId="1807" xr:uid="{78B7A373-A726-44C4-95C0-4BB440987570}"/>
    <cellStyle name="Normal 7 2 3 6 2" xfId="1808" xr:uid="{BA6398C0-D1E9-48E1-A613-4F3103A009AE}"/>
    <cellStyle name="Normal 7 2 3 7" xfId="1809" xr:uid="{AB6B4786-1578-46B5-8850-F10F577238D4}"/>
    <cellStyle name="Normal 7 2 3 8" xfId="3438" xr:uid="{A5A1ACC5-D0F7-479B-BD60-420E5625DE66}"/>
    <cellStyle name="Normal 7 2 4" xfId="134" xr:uid="{A3084F1F-840B-4A9B-997A-F25EED98F56F}"/>
    <cellStyle name="Normal 7 2 4 2" xfId="448" xr:uid="{4DF1E863-1A02-4D85-A3F3-BD70B11B5C37}"/>
    <cellStyle name="Normal 7 2 4 2 2" xfId="702" xr:uid="{0BD34866-B9FA-4342-B07B-49D0981B3B49}"/>
    <cellStyle name="Normal 7 2 4 2 2 2" xfId="1810" xr:uid="{AB222052-6D07-496F-AB69-70C4B8BE57E5}"/>
    <cellStyle name="Normal 7 2 4 2 2 2 2" xfId="1811" xr:uid="{984D3447-13BA-4F49-B5EE-33D1CD33BFBB}"/>
    <cellStyle name="Normal 7 2 4 2 2 3" xfId="1812" xr:uid="{30BE64BE-9236-4C65-A4FB-A65B5CBCC518}"/>
    <cellStyle name="Normal 7 2 4 2 2 4" xfId="3439" xr:uid="{9535C6AC-A107-4836-84D8-6A66D41D3072}"/>
    <cellStyle name="Normal 7 2 4 2 3" xfId="1813" xr:uid="{7A0BE465-FC15-40AE-B866-9DA0940D6642}"/>
    <cellStyle name="Normal 7 2 4 2 3 2" xfId="1814" xr:uid="{10BEDE40-E70C-4DF7-A2CD-871B79511891}"/>
    <cellStyle name="Normal 7 2 4 2 4" xfId="1815" xr:uid="{316D17B6-0263-492F-A74D-6AFA5D63E3AB}"/>
    <cellStyle name="Normal 7 2 4 2 5" xfId="3440" xr:uid="{BF5BA95F-0BCE-4B0B-ABD0-8A433A86EF5C}"/>
    <cellStyle name="Normal 7 2 4 3" xfId="703" xr:uid="{55020A88-D086-47A4-AD64-23182294F0DF}"/>
    <cellStyle name="Normal 7 2 4 3 2" xfId="1816" xr:uid="{EB6421BE-695A-4D3A-ACB1-F46BE387006E}"/>
    <cellStyle name="Normal 7 2 4 3 2 2" xfId="1817" xr:uid="{1211AED3-B5B6-4B80-A8F7-C779B81F4F20}"/>
    <cellStyle name="Normal 7 2 4 3 3" xfId="1818" xr:uid="{F0ED579E-06FF-4A07-82A8-D3574A942F95}"/>
    <cellStyle name="Normal 7 2 4 3 4" xfId="3441" xr:uid="{253C4AA6-9861-41FA-9B78-8DAE0BA6299D}"/>
    <cellStyle name="Normal 7 2 4 4" xfId="1819" xr:uid="{671428D0-28BE-4FCC-8430-5F0AFA13D709}"/>
    <cellStyle name="Normal 7 2 4 4 2" xfId="1820" xr:uid="{6B32AA7B-D6DB-4A5E-BB6D-E3AD9FF86873}"/>
    <cellStyle name="Normal 7 2 4 4 3" xfId="3442" xr:uid="{ADBBB692-E4F5-475C-9308-87CEF32FFBC0}"/>
    <cellStyle name="Normal 7 2 4 4 4" xfId="3443" xr:uid="{57609A42-6C83-43E3-B732-89993ADD93F4}"/>
    <cellStyle name="Normal 7 2 4 5" xfId="1821" xr:uid="{33C61DE5-E836-4E1C-8C33-E83CEA96340B}"/>
    <cellStyle name="Normal 7 2 4 6" xfId="3444" xr:uid="{19AC8D12-1C39-49A3-8F32-CD182EC34CCE}"/>
    <cellStyle name="Normal 7 2 4 7" xfId="3445" xr:uid="{C78AAA80-ED14-4859-A340-2187D4EA6A59}"/>
    <cellStyle name="Normal 7 2 5" xfId="354" xr:uid="{6D011C74-0342-42B1-A5C8-DE0051536EAE}"/>
    <cellStyle name="Normal 7 2 5 2" xfId="704" xr:uid="{3A5DE8E4-2942-465E-9EE6-4C5858AFC2C1}"/>
    <cellStyle name="Normal 7 2 5 2 2" xfId="705" xr:uid="{A6CEC457-0C59-433D-8090-16C953A5B0E1}"/>
    <cellStyle name="Normal 7 2 5 2 2 2" xfId="1822" xr:uid="{FB2658F3-E622-42A4-A4C7-427AA553AD58}"/>
    <cellStyle name="Normal 7 2 5 2 2 2 2" xfId="1823" xr:uid="{A37BB99E-7265-4606-B4E9-1AB175456B1B}"/>
    <cellStyle name="Normal 7 2 5 2 2 3" xfId="1824" xr:uid="{CE4996EC-1438-4A6B-9648-2E79D3F3D7DD}"/>
    <cellStyle name="Normal 7 2 5 2 3" xfId="1825" xr:uid="{6A97880D-2D9F-48F1-9863-058737D1F23B}"/>
    <cellStyle name="Normal 7 2 5 2 3 2" xfId="1826" xr:uid="{389AD28F-36A9-44B3-A941-CA480F2A2C8E}"/>
    <cellStyle name="Normal 7 2 5 2 4" xfId="1827" xr:uid="{431D502A-0B1B-4A2F-836E-4530104C2F8E}"/>
    <cellStyle name="Normal 7 2 5 3" xfId="706" xr:uid="{D484A56B-9700-4858-ABE0-DD6CA58C0871}"/>
    <cellStyle name="Normal 7 2 5 3 2" xfId="1828" xr:uid="{6B8C07CD-1612-4F5D-82FE-D0FA2BC9A480}"/>
    <cellStyle name="Normal 7 2 5 3 2 2" xfId="1829" xr:uid="{049A0EF7-0D0A-4FCE-8213-DF9F0F16BA2A}"/>
    <cellStyle name="Normal 7 2 5 3 3" xfId="1830" xr:uid="{E85186AB-1B76-4C44-A8F4-1E04368DD9F3}"/>
    <cellStyle name="Normal 7 2 5 3 4" xfId="3446" xr:uid="{886673CD-7C96-4840-960B-B1C946058551}"/>
    <cellStyle name="Normal 7 2 5 4" xfId="1831" xr:uid="{DBAB6948-9AD2-47C8-9544-12EEC052E182}"/>
    <cellStyle name="Normal 7 2 5 4 2" xfId="1832" xr:uid="{084D19E7-0C6D-43B4-8B2F-1E1BA77A7EB2}"/>
    <cellStyle name="Normal 7 2 5 5" xfId="1833" xr:uid="{55B2CCAF-F422-4D07-B307-2029CF04B61E}"/>
    <cellStyle name="Normal 7 2 5 6" xfId="3447" xr:uid="{A4D2B0EA-E645-40E9-94CC-3C279E00F69F}"/>
    <cellStyle name="Normal 7 2 6" xfId="355" xr:uid="{F009216A-5E55-4162-B8C8-C0CA27F597EA}"/>
    <cellStyle name="Normal 7 2 6 2" xfId="707" xr:uid="{6BCC9F2F-3C79-4F13-B1D4-922FE7A7357F}"/>
    <cellStyle name="Normal 7 2 6 2 2" xfId="1834" xr:uid="{83EB6EA8-A4CC-497F-BCC5-154262C2B63B}"/>
    <cellStyle name="Normal 7 2 6 2 2 2" xfId="1835" xr:uid="{890041C0-7297-4418-9BCC-7E904D7764F9}"/>
    <cellStyle name="Normal 7 2 6 2 3" xfId="1836" xr:uid="{C77C0357-D688-4A1D-9F0E-2D6DAE7EFBAD}"/>
    <cellStyle name="Normal 7 2 6 2 4" xfId="3448" xr:uid="{0C32E3D4-77F8-4B0E-8C74-C0F976C78DD3}"/>
    <cellStyle name="Normal 7 2 6 3" xfId="1837" xr:uid="{45DF3267-68EE-4381-897F-C7DD1581E249}"/>
    <cellStyle name="Normal 7 2 6 3 2" xfId="1838" xr:uid="{B99FA1C3-ED88-4D6E-B40F-BF8C4712822E}"/>
    <cellStyle name="Normal 7 2 6 4" xfId="1839" xr:uid="{D9D06263-62CC-468A-BD4E-283B423F2A8F}"/>
    <cellStyle name="Normal 7 2 6 5" xfId="3449" xr:uid="{E6C5352E-A88B-48BD-BFF2-01A6C97AC08E}"/>
    <cellStyle name="Normal 7 2 7" xfId="708" xr:uid="{32D30A8D-87F6-4DD0-A09E-E08443D76178}"/>
    <cellStyle name="Normal 7 2 7 2" xfId="1840" xr:uid="{BA6432BC-D9FC-4B8F-B63D-49817987F291}"/>
    <cellStyle name="Normal 7 2 7 2 2" xfId="1841" xr:uid="{2124D834-C104-473C-AC47-9A48F92EA471}"/>
    <cellStyle name="Normal 7 2 7 2 3" xfId="4409" xr:uid="{1E9114A6-BCF3-4876-A0D5-DB4BA69AD052}"/>
    <cellStyle name="Normal 7 2 7 3" xfId="1842" xr:uid="{0390ED25-51BA-4AB0-8BCB-417D5844A08A}"/>
    <cellStyle name="Normal 7 2 7 4" xfId="3450" xr:uid="{4A6AD442-13D4-41DF-A60C-8AD2723FBCD3}"/>
    <cellStyle name="Normal 7 2 7 4 2" xfId="4579" xr:uid="{421235A8-9DBE-4557-83C4-399FBFE28EB0}"/>
    <cellStyle name="Normal 7 2 7 4 3" xfId="4686" xr:uid="{8BA1DF9C-2FEC-4B1D-8F4A-42AD7A9F8685}"/>
    <cellStyle name="Normal 7 2 7 4 4" xfId="4608" xr:uid="{4726C7F0-853F-41C9-9012-6D42664F27F8}"/>
    <cellStyle name="Normal 7 2 8" xfId="1843" xr:uid="{840FEB3A-3082-4488-84D5-A1028A49712E}"/>
    <cellStyle name="Normal 7 2 8 2" xfId="1844" xr:uid="{79FFEADC-63AB-4265-808B-B3930A12E003}"/>
    <cellStyle name="Normal 7 2 8 3" xfId="3451" xr:uid="{B5BCFC94-2A4B-4E2A-8AE4-D8D8A1F8D0AB}"/>
    <cellStyle name="Normal 7 2 8 4" xfId="3452" xr:uid="{8EC514E8-F5DB-4DC0-B9D1-C45A85F7FE38}"/>
    <cellStyle name="Normal 7 2 9" xfId="1845" xr:uid="{C4C038EC-754E-4C5C-947C-C7693B125570}"/>
    <cellStyle name="Normal 7 3" xfId="135" xr:uid="{55A74236-A60F-4090-88CD-9F7770309D26}"/>
    <cellStyle name="Normal 7 3 10" xfId="3453" xr:uid="{EF156946-A7AF-4CB7-BC2E-644488AD7010}"/>
    <cellStyle name="Normal 7 3 11" xfId="3454" xr:uid="{287AC1D2-14A2-4146-A1E1-6E034FCCA60B}"/>
    <cellStyle name="Normal 7 3 2" xfId="136" xr:uid="{D201978D-9505-4358-A7DC-9427F4DAE2BD}"/>
    <cellStyle name="Normal 7 3 2 2" xfId="137" xr:uid="{CED9853C-1F18-4FA8-AF7D-5F5B660B84D3}"/>
    <cellStyle name="Normal 7 3 2 2 2" xfId="356" xr:uid="{CBB60D0C-32B8-4E9D-9EBE-A364217FE84D}"/>
    <cellStyle name="Normal 7 3 2 2 2 2" xfId="709" xr:uid="{55BFE434-BC6D-4064-8076-70A8BD9CAC53}"/>
    <cellStyle name="Normal 7 3 2 2 2 2 2" xfId="1846" xr:uid="{15EFBD33-8EDC-4EE4-8F4A-A3131C8EA622}"/>
    <cellStyle name="Normal 7 3 2 2 2 2 2 2" xfId="1847" xr:uid="{EB94ACB7-EE0C-408D-9414-B26E916D717D}"/>
    <cellStyle name="Normal 7 3 2 2 2 2 3" xfId="1848" xr:uid="{DA854236-DEF8-442E-A1F1-7F73071A3D8C}"/>
    <cellStyle name="Normal 7 3 2 2 2 2 4" xfId="3455" xr:uid="{F0BD9B02-5C18-4BB6-B9EA-0C00EFF5C744}"/>
    <cellStyle name="Normal 7 3 2 2 2 3" xfId="1849" xr:uid="{3C871E15-C1A1-49D5-A2A2-6AB5C653B5FB}"/>
    <cellStyle name="Normal 7 3 2 2 2 3 2" xfId="1850" xr:uid="{1A99AF76-2449-40F7-8981-93E32A0D9D7E}"/>
    <cellStyle name="Normal 7 3 2 2 2 3 3" xfId="3456" xr:uid="{5E27626D-20C9-408D-A85D-279AD2656B8D}"/>
    <cellStyle name="Normal 7 3 2 2 2 3 4" xfId="3457" xr:uid="{20EF7378-BC49-449E-BF8E-86C70F2F8708}"/>
    <cellStyle name="Normal 7 3 2 2 2 4" xfId="1851" xr:uid="{D5EE5898-9F6E-4EEE-871C-74534B51E11F}"/>
    <cellStyle name="Normal 7 3 2 2 2 5" xfId="3458" xr:uid="{B2BCA657-BF9C-483A-A32E-11F2807891A0}"/>
    <cellStyle name="Normal 7 3 2 2 2 6" xfId="3459" xr:uid="{3E5DB03D-6B47-44C6-A722-87ED5CD5A107}"/>
    <cellStyle name="Normal 7 3 2 2 3" xfId="710" xr:uid="{9AFB5E96-76A2-4F62-9357-33742CCD4FE8}"/>
    <cellStyle name="Normal 7 3 2 2 3 2" xfId="1852" xr:uid="{599B3444-37F4-4E68-9C03-7FBD6B9314F0}"/>
    <cellStyle name="Normal 7 3 2 2 3 2 2" xfId="1853" xr:uid="{90416932-9AB1-49C0-A387-5C2D38CF326F}"/>
    <cellStyle name="Normal 7 3 2 2 3 2 3" xfId="3460" xr:uid="{32B5402E-2386-46A1-9AF0-73C6C0011C85}"/>
    <cellStyle name="Normal 7 3 2 2 3 2 4" xfId="3461" xr:uid="{2FC147BC-5D7C-40C3-B648-5730DADDE681}"/>
    <cellStyle name="Normal 7 3 2 2 3 3" xfId="1854" xr:uid="{798715C8-CEFF-41BE-B826-1BB20FAD5B26}"/>
    <cellStyle name="Normal 7 3 2 2 3 4" xfId="3462" xr:uid="{398D15F5-7A14-40A3-AC70-0D93E14725C4}"/>
    <cellStyle name="Normal 7 3 2 2 3 5" xfId="3463" xr:uid="{FA778527-EAD8-4332-BFB6-93B8E483F335}"/>
    <cellStyle name="Normal 7 3 2 2 4" xfId="1855" xr:uid="{B05B5D29-16A8-44E8-A61C-FFCBEA0396F8}"/>
    <cellStyle name="Normal 7 3 2 2 4 2" xfId="1856" xr:uid="{79CB848C-7597-426C-82D8-D587BF27DF05}"/>
    <cellStyle name="Normal 7 3 2 2 4 3" xfId="3464" xr:uid="{C396647A-F265-4948-A107-1F0F067B2175}"/>
    <cellStyle name="Normal 7 3 2 2 4 4" xfId="3465" xr:uid="{74829124-54DC-4F6B-BD60-C55A6DAE6BB2}"/>
    <cellStyle name="Normal 7 3 2 2 5" xfId="1857" xr:uid="{2111E3F4-1F62-4A89-B421-C5DC6E7C64B4}"/>
    <cellStyle name="Normal 7 3 2 2 5 2" xfId="3466" xr:uid="{B39C30FE-D27B-45F8-83F2-2D98D1021CD6}"/>
    <cellStyle name="Normal 7 3 2 2 5 3" xfId="3467" xr:uid="{5011018D-4405-4371-B657-E22C0D1FA822}"/>
    <cellStyle name="Normal 7 3 2 2 5 4" xfId="3468" xr:uid="{85DEB764-A1C3-45A3-8FB2-2F62097A5CEE}"/>
    <cellStyle name="Normal 7 3 2 2 6" xfId="3469" xr:uid="{F81FDA9D-46AC-48C7-8CCC-16F048A4D5D8}"/>
    <cellStyle name="Normal 7 3 2 2 7" xfId="3470" xr:uid="{84715BD4-6F45-400F-800C-DD28C355842C}"/>
    <cellStyle name="Normal 7 3 2 2 8" xfId="3471" xr:uid="{1DA2CDBF-0A62-481D-826B-5FCACBC2089B}"/>
    <cellStyle name="Normal 7 3 2 3" xfId="357" xr:uid="{19B43493-4F83-4091-8E38-FD1C37AB68EA}"/>
    <cellStyle name="Normal 7 3 2 3 2" xfId="711" xr:uid="{24A5B7D9-329F-4823-BEAC-605887CCCA70}"/>
    <cellStyle name="Normal 7 3 2 3 2 2" xfId="712" xr:uid="{5F87C255-55E6-4ADB-A7DB-7F664798205F}"/>
    <cellStyle name="Normal 7 3 2 3 2 2 2" xfId="1858" xr:uid="{0628405C-3DE5-4A70-AE4A-BDCF8F16BE9F}"/>
    <cellStyle name="Normal 7 3 2 3 2 2 2 2" xfId="1859" xr:uid="{B14DB96D-E79B-4CC8-93D5-B9F3B51F9DC3}"/>
    <cellStyle name="Normal 7 3 2 3 2 2 3" xfId="1860" xr:uid="{5DF3A66B-E387-4553-B6E1-9A9A74EAF1BF}"/>
    <cellStyle name="Normal 7 3 2 3 2 3" xfId="1861" xr:uid="{8748FC53-E7FE-41BC-B5DC-3FAB8F33D551}"/>
    <cellStyle name="Normal 7 3 2 3 2 3 2" xfId="1862" xr:uid="{A0E24535-8732-444A-9659-1F129D9FB0B9}"/>
    <cellStyle name="Normal 7 3 2 3 2 4" xfId="1863" xr:uid="{2AC39F90-EC25-4E49-9E6E-BF1787AFAC48}"/>
    <cellStyle name="Normal 7 3 2 3 3" xfId="713" xr:uid="{9B344003-56AD-49F7-AE97-35FF7B30BAC6}"/>
    <cellStyle name="Normal 7 3 2 3 3 2" xfId="1864" xr:uid="{B137511B-66E7-4711-A233-A3AA05852E47}"/>
    <cellStyle name="Normal 7 3 2 3 3 2 2" xfId="1865" xr:uid="{69BDDC4E-125B-4446-A3AC-9D36BAEE95B6}"/>
    <cellStyle name="Normal 7 3 2 3 3 3" xfId="1866" xr:uid="{0EE8660D-C44A-4232-9BD7-F0088589004D}"/>
    <cellStyle name="Normal 7 3 2 3 3 4" xfId="3472" xr:uid="{044B57A9-5055-4556-B3D8-C49F039E17FD}"/>
    <cellStyle name="Normal 7 3 2 3 4" xfId="1867" xr:uid="{E5648039-E90F-4A1C-912C-FB4B58F90EDF}"/>
    <cellStyle name="Normal 7 3 2 3 4 2" xfId="1868" xr:uid="{CD4134BA-27FB-4647-9AF1-7908E3B8C347}"/>
    <cellStyle name="Normal 7 3 2 3 5" xfId="1869" xr:uid="{338E1188-7555-4239-B10B-1C9E4258914B}"/>
    <cellStyle name="Normal 7 3 2 3 6" xfId="3473" xr:uid="{B9A7A93D-81DA-4D26-8B2C-021E0D8F6963}"/>
    <cellStyle name="Normal 7 3 2 4" xfId="358" xr:uid="{02186868-90E5-4726-8245-C930AABC4E45}"/>
    <cellStyle name="Normal 7 3 2 4 2" xfId="714" xr:uid="{043B5422-B2D1-4409-A723-A4B1B85E8DC0}"/>
    <cellStyle name="Normal 7 3 2 4 2 2" xfId="1870" xr:uid="{5AB17CAC-F463-4312-A8FE-973740048A05}"/>
    <cellStyle name="Normal 7 3 2 4 2 2 2" xfId="1871" xr:uid="{8F311FE8-9EEC-4415-AA27-6EF7D89110A0}"/>
    <cellStyle name="Normal 7 3 2 4 2 3" xfId="1872" xr:uid="{CF6237D2-ED5C-4D95-BC62-ECB8185C4B67}"/>
    <cellStyle name="Normal 7 3 2 4 2 4" xfId="3474" xr:uid="{3FEE3E69-30BB-4E4C-93E3-4BAEDE12D1E6}"/>
    <cellStyle name="Normal 7 3 2 4 3" xfId="1873" xr:uid="{2151ED67-B7DB-4027-97CA-0F74A2F1CAF1}"/>
    <cellStyle name="Normal 7 3 2 4 3 2" xfId="1874" xr:uid="{33ED693A-AD7D-4424-A5A7-8D19B6BCA08A}"/>
    <cellStyle name="Normal 7 3 2 4 4" xfId="1875" xr:uid="{058C8048-A97E-458A-A1BB-0D93E8A493AE}"/>
    <cellStyle name="Normal 7 3 2 4 5" xfId="3475" xr:uid="{461FB223-F14E-420C-944A-AC093C0BC577}"/>
    <cellStyle name="Normal 7 3 2 5" xfId="359" xr:uid="{68CA829D-B1DA-4224-BB41-F323006C5F10}"/>
    <cellStyle name="Normal 7 3 2 5 2" xfId="1876" xr:uid="{2C669DBE-7F5C-4EB9-80CB-B77C5FD2DD5E}"/>
    <cellStyle name="Normal 7 3 2 5 2 2" xfId="1877" xr:uid="{FC64C904-2AED-4E97-83DF-9EAAC77ED291}"/>
    <cellStyle name="Normal 7 3 2 5 3" xfId="1878" xr:uid="{69D72666-D725-4B33-B12C-9B198F7EDE11}"/>
    <cellStyle name="Normal 7 3 2 5 4" xfId="3476" xr:uid="{E877C5D4-AF4C-47ED-BE98-E9A6B8A0B2FF}"/>
    <cellStyle name="Normal 7 3 2 6" xfId="1879" xr:uid="{498411EB-2BA2-45B5-BB13-8FF34138CEFE}"/>
    <cellStyle name="Normal 7 3 2 6 2" xfId="1880" xr:uid="{70763797-6200-48F2-89C9-D0440432054F}"/>
    <cellStyle name="Normal 7 3 2 6 3" xfId="3477" xr:uid="{C5567CC1-527F-40EE-80D4-AC70496ED6BD}"/>
    <cellStyle name="Normal 7 3 2 6 4" xfId="3478" xr:uid="{88BC0008-C816-416F-B4AD-6D00B50CDDF5}"/>
    <cellStyle name="Normal 7 3 2 7" xfId="1881" xr:uid="{D1356F86-9725-4CAC-A3B2-DCC861496880}"/>
    <cellStyle name="Normal 7 3 2 8" xfId="3479" xr:uid="{8DD06349-C6BB-427B-A2DD-84313E9E0FFA}"/>
    <cellStyle name="Normal 7 3 2 9" xfId="3480" xr:uid="{E454CCF1-D1F6-4D66-84A1-ACE68898FF49}"/>
    <cellStyle name="Normal 7 3 3" xfId="138" xr:uid="{1CC5E5FB-A920-4ADD-A814-C76234C7A727}"/>
    <cellStyle name="Normal 7 3 3 2" xfId="139" xr:uid="{4972C65E-3E0E-408D-841B-B2BE3C2FD8FC}"/>
    <cellStyle name="Normal 7 3 3 2 2" xfId="715" xr:uid="{5648A1D6-46C2-41BD-AE35-1937C27CCB82}"/>
    <cellStyle name="Normal 7 3 3 2 2 2" xfId="1882" xr:uid="{22376278-FBC4-46A4-90E8-23DC00336FC8}"/>
    <cellStyle name="Normal 7 3 3 2 2 2 2" xfId="1883" xr:uid="{71FADE21-C886-4D0A-B487-B551DC8FD0C9}"/>
    <cellStyle name="Normal 7 3 3 2 2 2 2 2" xfId="4484" xr:uid="{9C8EE808-562E-4D57-879E-2AF8DB9520FD}"/>
    <cellStyle name="Normal 7 3 3 2 2 2 3" xfId="4485" xr:uid="{4508D5B1-3C85-4157-A42E-0E615F233D9C}"/>
    <cellStyle name="Normal 7 3 3 2 2 3" xfId="1884" xr:uid="{BF5CE452-1310-406C-9B5C-5C092665FF96}"/>
    <cellStyle name="Normal 7 3 3 2 2 3 2" xfId="4486" xr:uid="{22AF147A-2D2B-4C3B-A07A-F6A681484F88}"/>
    <cellStyle name="Normal 7 3 3 2 2 4" xfId="3481" xr:uid="{B9BF7017-1776-4FAD-91D5-F72CFBC8FBE2}"/>
    <cellStyle name="Normal 7 3 3 2 3" xfId="1885" xr:uid="{8FA77F14-0380-4EC6-B97B-AB2E6B2423E3}"/>
    <cellStyle name="Normal 7 3 3 2 3 2" xfId="1886" xr:uid="{5A899824-4314-4548-80FB-725708FB47EF}"/>
    <cellStyle name="Normal 7 3 3 2 3 2 2" xfId="4487" xr:uid="{7E9E7CD9-6DC7-4DC1-AA70-C57EFC8C48AE}"/>
    <cellStyle name="Normal 7 3 3 2 3 3" xfId="3482" xr:uid="{0FD3487A-A6F9-4C7F-A704-24AA67665D4F}"/>
    <cellStyle name="Normal 7 3 3 2 3 4" xfId="3483" xr:uid="{8D7C4B39-4B17-4366-800C-731E9699FE6B}"/>
    <cellStyle name="Normal 7 3 3 2 4" xfId="1887" xr:uid="{32D0EA34-F761-4988-B958-409A1F3429C3}"/>
    <cellStyle name="Normal 7 3 3 2 4 2" xfId="4488" xr:uid="{D5E83B38-7001-415A-AEAB-E2805B510043}"/>
    <cellStyle name="Normal 7 3 3 2 5" xfId="3484" xr:uid="{DCFC9BFF-7C83-482C-90B5-CA8202B732C6}"/>
    <cellStyle name="Normal 7 3 3 2 6" xfId="3485" xr:uid="{606ED272-FE55-45AB-9DF7-457579377513}"/>
    <cellStyle name="Normal 7 3 3 3" xfId="360" xr:uid="{595AC8D4-5C9B-4AFF-9323-4F37C65519AE}"/>
    <cellStyle name="Normal 7 3 3 3 2" xfId="1888" xr:uid="{9BE82FBB-C3D6-4AAD-A995-BB7222D0A7CA}"/>
    <cellStyle name="Normal 7 3 3 3 2 2" xfId="1889" xr:uid="{08690AE4-CFAC-4DE7-8D73-94A681496636}"/>
    <cellStyle name="Normal 7 3 3 3 2 2 2" xfId="4489" xr:uid="{35C597DC-4C5B-4409-AAB2-88DFD0004449}"/>
    <cellStyle name="Normal 7 3 3 3 2 3" xfId="3486" xr:uid="{2620304A-3F2C-4ED0-8E1F-64492A41D207}"/>
    <cellStyle name="Normal 7 3 3 3 2 4" xfId="3487" xr:uid="{0DC62267-D1D1-4E52-9E9D-4D0B0E502BDA}"/>
    <cellStyle name="Normal 7 3 3 3 3" xfId="1890" xr:uid="{8B7BEE5E-2490-4F6A-AA41-325EFBE738B6}"/>
    <cellStyle name="Normal 7 3 3 3 3 2" xfId="4490" xr:uid="{D094C1E9-2D3D-4118-B232-676FFDD165CC}"/>
    <cellStyle name="Normal 7 3 3 3 4" xfId="3488" xr:uid="{CA5DCE53-7F53-4CDE-8770-8AC5CB7DB996}"/>
    <cellStyle name="Normal 7 3 3 3 5" xfId="3489" xr:uid="{E7CA096B-CA03-482E-ADB8-66AC197A9A73}"/>
    <cellStyle name="Normal 7 3 3 4" xfId="1891" xr:uid="{38CBD92E-EE1F-4448-8152-458527BF790D}"/>
    <cellStyle name="Normal 7 3 3 4 2" xfId="1892" xr:uid="{0863ED81-3261-42A8-A7E7-56AB2DBBA7B5}"/>
    <cellStyle name="Normal 7 3 3 4 2 2" xfId="4491" xr:uid="{6C02466D-FDF3-4CCB-8B63-993D56D46F5F}"/>
    <cellStyle name="Normal 7 3 3 4 3" xfId="3490" xr:uid="{50C06DC3-04E8-4424-91ED-3C3DC90BA9E0}"/>
    <cellStyle name="Normal 7 3 3 4 4" xfId="3491" xr:uid="{633EEC60-7DDE-40A9-BF4D-F57B507EB100}"/>
    <cellStyle name="Normal 7 3 3 5" xfId="1893" xr:uid="{A5694654-2142-491A-AC80-12D7D8D1128F}"/>
    <cellStyle name="Normal 7 3 3 5 2" xfId="3492" xr:uid="{E483C68E-FCB7-48AD-AA15-76544E59296C}"/>
    <cellStyle name="Normal 7 3 3 5 3" xfId="3493" xr:uid="{F7A59BFA-898C-4528-9FA7-FBD9D28E556E}"/>
    <cellStyle name="Normal 7 3 3 5 4" xfId="3494" xr:uid="{60F902AA-2184-4BFA-B818-80345C0CB4BD}"/>
    <cellStyle name="Normal 7 3 3 6" xfId="3495" xr:uid="{B7439E9D-01E6-4497-A1F3-29E81B239873}"/>
    <cellStyle name="Normal 7 3 3 7" xfId="3496" xr:uid="{EC7ACC03-A2DA-4722-9A80-69788E118DB2}"/>
    <cellStyle name="Normal 7 3 3 8" xfId="3497" xr:uid="{85B9836F-A9C4-43DD-88D8-F45F79C9375E}"/>
    <cellStyle name="Normal 7 3 4" xfId="140" xr:uid="{0F280B4C-998B-4456-AA74-78E60D95FD42}"/>
    <cellStyle name="Normal 7 3 4 2" xfId="716" xr:uid="{B0888F17-9BF1-4ECF-9D00-284AFBF3808E}"/>
    <cellStyle name="Normal 7 3 4 2 2" xfId="717" xr:uid="{6E1CF2D9-AAC6-44F3-A00E-E0A9D08D6082}"/>
    <cellStyle name="Normal 7 3 4 2 2 2" xfId="1894" xr:uid="{0EC20C04-08E7-4AAE-B4D1-F7382D087329}"/>
    <cellStyle name="Normal 7 3 4 2 2 2 2" xfId="1895" xr:uid="{D501FDFF-AD21-4C77-80E4-2EA7DCA78782}"/>
    <cellStyle name="Normal 7 3 4 2 2 3" xfId="1896" xr:uid="{CFD3D351-E5B4-42C2-A62F-1B1D2AF5181D}"/>
    <cellStyle name="Normal 7 3 4 2 2 4" xfId="3498" xr:uid="{84978CD5-662D-4053-B5F5-A9A834F1E600}"/>
    <cellStyle name="Normal 7 3 4 2 3" xfId="1897" xr:uid="{5B18C622-407B-4518-AA6A-6DD841047096}"/>
    <cellStyle name="Normal 7 3 4 2 3 2" xfId="1898" xr:uid="{963EB130-F696-44BD-800B-FA66FC502E89}"/>
    <cellStyle name="Normal 7 3 4 2 4" xfId="1899" xr:uid="{6C3887D2-2547-47E5-8D9F-43BEAD39FEF4}"/>
    <cellStyle name="Normal 7 3 4 2 5" xfId="3499" xr:uid="{42AAAEA1-7900-4725-A7E5-606A403FBBF2}"/>
    <cellStyle name="Normal 7 3 4 3" xfId="718" xr:uid="{5868DE70-FE7B-4D3C-A35A-AE42843C7EF6}"/>
    <cellStyle name="Normal 7 3 4 3 2" xfId="1900" xr:uid="{1F1B3094-5531-48EE-8D8C-633DFF2F3422}"/>
    <cellStyle name="Normal 7 3 4 3 2 2" xfId="1901" xr:uid="{55271A39-FFE3-43E8-93FD-EB190BB060AA}"/>
    <cellStyle name="Normal 7 3 4 3 3" xfId="1902" xr:uid="{2DF273F7-9FD8-458E-8F05-3B6EDDE7DC51}"/>
    <cellStyle name="Normal 7 3 4 3 4" xfId="3500" xr:uid="{98280A70-2D8D-41EF-BC1C-ABF04FD3B3DE}"/>
    <cellStyle name="Normal 7 3 4 4" xfId="1903" xr:uid="{C5F57CB6-C5B0-46CD-9724-29B3D9784A58}"/>
    <cellStyle name="Normal 7 3 4 4 2" xfId="1904" xr:uid="{DB146E20-5B35-4030-BFE7-4C7F8B5DA68B}"/>
    <cellStyle name="Normal 7 3 4 4 3" xfId="3501" xr:uid="{C774161A-0E27-45A6-826C-7B667D1E4E9B}"/>
    <cellStyle name="Normal 7 3 4 4 4" xfId="3502" xr:uid="{0C7D4256-76E1-497A-9008-2063BE80D533}"/>
    <cellStyle name="Normal 7 3 4 5" xfId="1905" xr:uid="{00EABA18-97A4-4DC9-9A56-F90E9AEC4241}"/>
    <cellStyle name="Normal 7 3 4 6" xfId="3503" xr:uid="{A009E32B-27A3-41FB-B66E-0598A3EAE31E}"/>
    <cellStyle name="Normal 7 3 4 7" xfId="3504" xr:uid="{F075E5B7-2559-4082-A597-496D0A0BF984}"/>
    <cellStyle name="Normal 7 3 5" xfId="361" xr:uid="{C0EEF1DE-FD5B-469D-8A83-AAD2774E2A2B}"/>
    <cellStyle name="Normal 7 3 5 2" xfId="719" xr:uid="{DE799924-38FA-47EB-ABD8-BDF42F94561F}"/>
    <cellStyle name="Normal 7 3 5 2 2" xfId="1906" xr:uid="{FBBB03EC-0D88-4C70-BE24-E88B899AB7E2}"/>
    <cellStyle name="Normal 7 3 5 2 2 2" xfId="1907" xr:uid="{CED0803B-009E-42AF-B74E-0CE0033C5EA5}"/>
    <cellStyle name="Normal 7 3 5 2 3" xfId="1908" xr:uid="{471664EA-EE78-4801-8D27-DCA011548917}"/>
    <cellStyle name="Normal 7 3 5 2 4" xfId="3505" xr:uid="{E6F20560-2846-449A-BB20-3A302481267B}"/>
    <cellStyle name="Normal 7 3 5 3" xfId="1909" xr:uid="{5A2626A4-1E71-4A6A-90E9-142965CD1112}"/>
    <cellStyle name="Normal 7 3 5 3 2" xfId="1910" xr:uid="{E2AD14AF-E2A6-4E22-9AD4-6996DDC08F10}"/>
    <cellStyle name="Normal 7 3 5 3 3" xfId="3506" xr:uid="{69EC5B00-681A-4A2A-A680-FFF089CB54EC}"/>
    <cellStyle name="Normal 7 3 5 3 4" xfId="3507" xr:uid="{D76A2CBB-D35B-4578-942F-75FDA2E961F6}"/>
    <cellStyle name="Normal 7 3 5 4" xfId="1911" xr:uid="{F23A2AC0-F642-440D-98E4-CFB4A4EEC330}"/>
    <cellStyle name="Normal 7 3 5 5" xfId="3508" xr:uid="{BAC4FDAC-4910-4E58-8595-000FD479D687}"/>
    <cellStyle name="Normal 7 3 5 6" xfId="3509" xr:uid="{E9DD338D-AB16-4D52-A74D-7BC62F32B643}"/>
    <cellStyle name="Normal 7 3 6" xfId="362" xr:uid="{C047B950-BB5D-460E-B596-ED0D191F6C09}"/>
    <cellStyle name="Normal 7 3 6 2" xfId="1912" xr:uid="{64C48FA6-6FED-4DDA-B59F-145EF6AB068C}"/>
    <cellStyle name="Normal 7 3 6 2 2" xfId="1913" xr:uid="{56514FB8-51F3-4426-932A-ADB71BB9A5E2}"/>
    <cellStyle name="Normal 7 3 6 2 3" xfId="3510" xr:uid="{98DD1720-3DFE-4513-8BF1-9C1C7CBEB8EF}"/>
    <cellStyle name="Normal 7 3 6 2 4" xfId="3511" xr:uid="{E55EA90E-BBD3-4517-AB91-9B4D0E5F8422}"/>
    <cellStyle name="Normal 7 3 6 3" xfId="1914" xr:uid="{0BAD0B7B-4AB6-4F87-AF6B-ABBE25945151}"/>
    <cellStyle name="Normal 7 3 6 4" xfId="3512" xr:uid="{4F849798-971D-4493-8A04-958336E96384}"/>
    <cellStyle name="Normal 7 3 6 5" xfId="3513" xr:uid="{D4DC0C9E-F50A-465B-82C1-23A47D9D391E}"/>
    <cellStyle name="Normal 7 3 7" xfId="1915" xr:uid="{949F7EA2-C17A-4F24-A018-ED3F41A39246}"/>
    <cellStyle name="Normal 7 3 7 2" xfId="1916" xr:uid="{08F6D6A4-720C-4E6D-9D83-82C9A27E911D}"/>
    <cellStyle name="Normal 7 3 7 3" xfId="3514" xr:uid="{91F0F23D-2D84-452C-A749-76E513363C25}"/>
    <cellStyle name="Normal 7 3 7 4" xfId="3515" xr:uid="{F2E6C6B2-D100-4298-9E01-5C2A7B1BD37C}"/>
    <cellStyle name="Normal 7 3 8" xfId="1917" xr:uid="{582716D0-088A-41A8-AA93-DB5531B6EF14}"/>
    <cellStyle name="Normal 7 3 8 2" xfId="3516" xr:uid="{B08B0F93-45B3-4F20-9EC0-7D22AEB52F56}"/>
    <cellStyle name="Normal 7 3 8 3" xfId="3517" xr:uid="{5451FCB7-77DD-4657-80F9-6ECAF7B88FFA}"/>
    <cellStyle name="Normal 7 3 8 4" xfId="3518" xr:uid="{8DCE68E8-2202-4D2D-80B0-5228FEA4B7F5}"/>
    <cellStyle name="Normal 7 3 9" xfId="3519" xr:uid="{592CF02E-50E8-4A81-B2F3-A26320BA0F58}"/>
    <cellStyle name="Normal 7 4" xfId="141" xr:uid="{46442CEF-DC36-4E43-9F06-2AA0D4F40B73}"/>
    <cellStyle name="Normal 7 4 10" xfId="3520" xr:uid="{2CB9C61E-69EA-4304-B65F-F63DA374A7D4}"/>
    <cellStyle name="Normal 7 4 11" xfId="3521" xr:uid="{3A187F9E-BE27-49BF-B787-47260904DAE3}"/>
    <cellStyle name="Normal 7 4 2" xfId="142" xr:uid="{EE9C08FF-3A8F-406A-8ED6-D488F9CFFD4A}"/>
    <cellStyle name="Normal 7 4 2 2" xfId="363" xr:uid="{5D460ABE-5E54-4A29-93F5-C1A2F50956FE}"/>
    <cellStyle name="Normal 7 4 2 2 2" xfId="720" xr:uid="{E2BB60C2-7D6D-4944-9497-4BC1ADE7EC43}"/>
    <cellStyle name="Normal 7 4 2 2 2 2" xfId="721" xr:uid="{1352292C-9FCA-42F6-B7A1-4DA781829179}"/>
    <cellStyle name="Normal 7 4 2 2 2 2 2" xfId="1918" xr:uid="{5764075B-975D-4422-B2BC-792EE36E61A2}"/>
    <cellStyle name="Normal 7 4 2 2 2 2 3" xfId="3522" xr:uid="{E92ACDDB-EC87-47EE-A9D1-40D6F012F518}"/>
    <cellStyle name="Normal 7 4 2 2 2 2 4" xfId="3523" xr:uid="{579F95A9-4643-4CF4-89E4-F674C82D0C6E}"/>
    <cellStyle name="Normal 7 4 2 2 2 3" xfId="1919" xr:uid="{9F70EF66-A556-4CA0-8631-FD6A447246AA}"/>
    <cellStyle name="Normal 7 4 2 2 2 3 2" xfId="3524" xr:uid="{B9B2312A-B98B-465F-A4FA-9C8F314F0DFC}"/>
    <cellStyle name="Normal 7 4 2 2 2 3 3" xfId="3525" xr:uid="{5E0FC726-E055-4DCA-B549-19DE0C8C8BBF}"/>
    <cellStyle name="Normal 7 4 2 2 2 3 4" xfId="3526" xr:uid="{B9D8CC67-E1B7-4E95-B2E8-C552B574FD38}"/>
    <cellStyle name="Normal 7 4 2 2 2 4" xfId="3527" xr:uid="{F4223787-7074-4464-916E-1582CFC0E27D}"/>
    <cellStyle name="Normal 7 4 2 2 2 5" xfId="3528" xr:uid="{2BF86D3A-2A84-453D-8B5A-7B80DF7B035C}"/>
    <cellStyle name="Normal 7 4 2 2 2 6" xfId="3529" xr:uid="{80CB3800-60F6-4A87-B872-763EBB1D80BE}"/>
    <cellStyle name="Normal 7 4 2 2 3" xfId="722" xr:uid="{DD13AB01-E080-4C41-9475-E3BC22DA3E2D}"/>
    <cellStyle name="Normal 7 4 2 2 3 2" xfId="1920" xr:uid="{9647C676-3C47-410E-A654-ACF9AF9C223F}"/>
    <cellStyle name="Normal 7 4 2 2 3 2 2" xfId="3530" xr:uid="{16A5220D-0ACA-48B9-B304-5EB5DC221D93}"/>
    <cellStyle name="Normal 7 4 2 2 3 2 3" xfId="3531" xr:uid="{2EAA01C1-61C5-489C-A3A4-81D7AC7B1885}"/>
    <cellStyle name="Normal 7 4 2 2 3 2 4" xfId="3532" xr:uid="{52CEC4C3-C5C2-4C38-A44F-28F070BE3EF9}"/>
    <cellStyle name="Normal 7 4 2 2 3 3" xfId="3533" xr:uid="{65DDFF7F-D2C8-49A9-BB6A-503E120CD210}"/>
    <cellStyle name="Normal 7 4 2 2 3 4" xfId="3534" xr:uid="{4C8A1B66-2472-4298-B8F5-8CB32ABE2828}"/>
    <cellStyle name="Normal 7 4 2 2 3 5" xfId="3535" xr:uid="{CE6931C8-1FE0-44C3-BB4D-89486A09C36F}"/>
    <cellStyle name="Normal 7 4 2 2 4" xfId="1921" xr:uid="{8CEC793E-33BB-44E9-B9FA-95261E7C90D5}"/>
    <cellStyle name="Normal 7 4 2 2 4 2" xfId="3536" xr:uid="{F90D480F-1A9D-4F44-9F75-DF7F6DF188C0}"/>
    <cellStyle name="Normal 7 4 2 2 4 3" xfId="3537" xr:uid="{2C28EE88-AF17-4402-A3BA-9E65C0C1E637}"/>
    <cellStyle name="Normal 7 4 2 2 4 4" xfId="3538" xr:uid="{AED21253-A96E-4250-A7D0-7D40FA0BF4D7}"/>
    <cellStyle name="Normal 7 4 2 2 5" xfId="3539" xr:uid="{C9E1D56F-4EEC-4239-B510-726C600DE9C7}"/>
    <cellStyle name="Normal 7 4 2 2 5 2" xfId="3540" xr:uid="{36EFD1F2-D196-4B8E-AA8B-66F92FFEBD62}"/>
    <cellStyle name="Normal 7 4 2 2 5 3" xfId="3541" xr:uid="{CC7A1757-F28F-44FE-B0C7-0A66D2306AF9}"/>
    <cellStyle name="Normal 7 4 2 2 5 4" xfId="3542" xr:uid="{DE514650-83E9-4251-B159-CAEE98DA7FAB}"/>
    <cellStyle name="Normal 7 4 2 2 6" xfId="3543" xr:uid="{062F5211-1796-484A-8BDB-21FA6DDDA01A}"/>
    <cellStyle name="Normal 7 4 2 2 7" xfId="3544" xr:uid="{64ECBA74-82F0-4145-B4E3-F4B95AF3EBE5}"/>
    <cellStyle name="Normal 7 4 2 2 8" xfId="3545" xr:uid="{5570A727-F9FB-4E45-8A4E-8BFCD6F0A528}"/>
    <cellStyle name="Normal 7 4 2 3" xfId="723" xr:uid="{2AF0EDA0-E30A-431D-A9A9-0C9C100F657E}"/>
    <cellStyle name="Normal 7 4 2 3 2" xfId="724" xr:uid="{4E3FBAB7-280C-43F4-8C85-8090EA72ABB3}"/>
    <cellStyle name="Normal 7 4 2 3 2 2" xfId="725" xr:uid="{8BDDC5F0-CFE7-4052-8630-C7DEFC9F2A68}"/>
    <cellStyle name="Normal 7 4 2 3 2 3" xfId="3546" xr:uid="{19017193-E952-45CF-B647-5BECC73FBE55}"/>
    <cellStyle name="Normal 7 4 2 3 2 4" xfId="3547" xr:uid="{E6AA6B6F-3412-4B72-A3E7-8263B22B4475}"/>
    <cellStyle name="Normal 7 4 2 3 3" xfId="726" xr:uid="{69062C0C-EB4C-4748-94C4-BDFC48CDDD52}"/>
    <cellStyle name="Normal 7 4 2 3 3 2" xfId="3548" xr:uid="{552C327D-DF65-4123-BA93-5B5CAF7102C0}"/>
    <cellStyle name="Normal 7 4 2 3 3 3" xfId="3549" xr:uid="{F4B55DCF-A2CD-46F6-BE20-F47B11A0DF38}"/>
    <cellStyle name="Normal 7 4 2 3 3 4" xfId="3550" xr:uid="{8D474709-8464-4FE8-96CD-C54C7A0D20B1}"/>
    <cellStyle name="Normal 7 4 2 3 4" xfId="3551" xr:uid="{6053173D-0630-4CBA-9BC2-2E6E95030DF3}"/>
    <cellStyle name="Normal 7 4 2 3 5" xfId="3552" xr:uid="{915B5CD2-E7C5-48C0-9F85-095C2CB442C3}"/>
    <cellStyle name="Normal 7 4 2 3 6" xfId="3553" xr:uid="{67688C38-D88F-4B52-86ED-C8301180D0EC}"/>
    <cellStyle name="Normal 7 4 2 4" xfId="727" xr:uid="{32F286FB-0A75-40F3-8AEB-AA05CBA8D526}"/>
    <cellStyle name="Normal 7 4 2 4 2" xfId="728" xr:uid="{C26BCBDD-7E94-4322-A64B-FE592259903C}"/>
    <cellStyle name="Normal 7 4 2 4 2 2" xfId="3554" xr:uid="{63436576-F300-4BEF-B6E2-3A6E77AA5AA7}"/>
    <cellStyle name="Normal 7 4 2 4 2 3" xfId="3555" xr:uid="{238B384E-B1B6-4CE7-BD0D-8C26CF72F74A}"/>
    <cellStyle name="Normal 7 4 2 4 2 4" xfId="3556" xr:uid="{B3B1917E-3B44-42E4-8C26-54639574B640}"/>
    <cellStyle name="Normal 7 4 2 4 3" xfId="3557" xr:uid="{8E4F8C98-5474-4B0E-8548-82D5D6FAFCFF}"/>
    <cellStyle name="Normal 7 4 2 4 4" xfId="3558" xr:uid="{FC48081B-3B29-40F8-ADA1-4C67C08DD084}"/>
    <cellStyle name="Normal 7 4 2 4 5" xfId="3559" xr:uid="{DFAD669C-ED85-4549-900A-53881E68E359}"/>
    <cellStyle name="Normal 7 4 2 5" xfId="729" xr:uid="{9DE96009-006A-46B1-A4D5-26F572328DD2}"/>
    <cellStyle name="Normal 7 4 2 5 2" xfId="3560" xr:uid="{75547D7D-DCC5-43D0-A8D1-9DDB4390EC57}"/>
    <cellStyle name="Normal 7 4 2 5 3" xfId="3561" xr:uid="{18935BC7-D087-4E21-B33D-EAA9BD1FC5AC}"/>
    <cellStyle name="Normal 7 4 2 5 4" xfId="3562" xr:uid="{345BE7FA-0057-4C5B-BF0C-489626D5E12E}"/>
    <cellStyle name="Normal 7 4 2 6" xfId="3563" xr:uid="{EA71DF42-5A21-465D-973D-F4DC3AB293C2}"/>
    <cellStyle name="Normal 7 4 2 6 2" xfId="3564" xr:uid="{C23A3D4D-6E11-44A3-99D2-1BDF00D174F0}"/>
    <cellStyle name="Normal 7 4 2 6 3" xfId="3565" xr:uid="{0D43B8AA-2216-4EBF-BF67-12B83908C89C}"/>
    <cellStyle name="Normal 7 4 2 6 4" xfId="3566" xr:uid="{C9BECB78-E83F-454A-864B-6056DDDDC5FA}"/>
    <cellStyle name="Normal 7 4 2 7" xfId="3567" xr:uid="{40EB9915-BCC6-44D8-96AA-CBB58DE7FE63}"/>
    <cellStyle name="Normal 7 4 2 8" xfId="3568" xr:uid="{15071994-080C-422D-A932-81113A9B253B}"/>
    <cellStyle name="Normal 7 4 2 9" xfId="3569" xr:uid="{7DD4A687-4EC4-415C-B602-A60094C5DAD4}"/>
    <cellStyle name="Normal 7 4 3" xfId="364" xr:uid="{8DDEF5A9-81EC-4545-B2EA-F943176F817A}"/>
    <cellStyle name="Normal 7 4 3 2" xfId="730" xr:uid="{9F44D7CA-131C-442F-967D-A2E6CD965DC9}"/>
    <cellStyle name="Normal 7 4 3 2 2" xfId="731" xr:uid="{0F8C1ECB-5B29-4869-9E42-2A5A50933EE0}"/>
    <cellStyle name="Normal 7 4 3 2 2 2" xfId="1922" xr:uid="{DD6D6F78-1DAF-48F4-96D6-74EEAD0815FD}"/>
    <cellStyle name="Normal 7 4 3 2 2 2 2" xfId="1923" xr:uid="{5885E685-CE39-4220-8DAD-679230745C39}"/>
    <cellStyle name="Normal 7 4 3 2 2 3" xfId="1924" xr:uid="{9DDEE811-3B11-41FF-BBDE-4AE90B1B5105}"/>
    <cellStyle name="Normal 7 4 3 2 2 4" xfId="3570" xr:uid="{F11D0FBF-AE41-4BD4-A0ED-11A124E56C9D}"/>
    <cellStyle name="Normal 7 4 3 2 3" xfId="1925" xr:uid="{2D534BC9-DEC3-4EBD-B389-6A3088890107}"/>
    <cellStyle name="Normal 7 4 3 2 3 2" xfId="1926" xr:uid="{3344FEAE-28A4-452C-9210-514C4D447554}"/>
    <cellStyle name="Normal 7 4 3 2 3 3" xfId="3571" xr:uid="{5D27CCB5-135A-42B0-8764-15AFF5A97002}"/>
    <cellStyle name="Normal 7 4 3 2 3 4" xfId="3572" xr:uid="{4686BC6E-E1CE-4C7F-BE69-4A534EB8BFB0}"/>
    <cellStyle name="Normal 7 4 3 2 4" xfId="1927" xr:uid="{F6A934C9-DBFF-49FE-9309-42975DE1039F}"/>
    <cellStyle name="Normal 7 4 3 2 5" xfId="3573" xr:uid="{E759696C-5505-4AD2-9824-6F1B6E0B9939}"/>
    <cellStyle name="Normal 7 4 3 2 6" xfId="3574" xr:uid="{A32F66C0-4392-4B79-B165-DCCF0B038AC5}"/>
    <cellStyle name="Normal 7 4 3 3" xfId="732" xr:uid="{AD902ED7-665C-4941-A7C4-9D9D0FA4D6B2}"/>
    <cellStyle name="Normal 7 4 3 3 2" xfId="1928" xr:uid="{E5F94F1A-E709-41E7-A55B-407AE10B0470}"/>
    <cellStyle name="Normal 7 4 3 3 2 2" xfId="1929" xr:uid="{C999069A-0FAE-4E05-BE8C-47AA497E3A49}"/>
    <cellStyle name="Normal 7 4 3 3 2 3" xfId="3575" xr:uid="{EBCCEED4-B64D-4A4A-BC14-02AE8A10A822}"/>
    <cellStyle name="Normal 7 4 3 3 2 4" xfId="3576" xr:uid="{1F0A08B2-1F3A-4E32-9409-437A9C5C167E}"/>
    <cellStyle name="Normal 7 4 3 3 3" xfId="1930" xr:uid="{3D5C0320-1622-43BE-8289-19D1CE1488DB}"/>
    <cellStyle name="Normal 7 4 3 3 4" xfId="3577" xr:uid="{1395CD98-BA54-46EE-9D9C-818DCDE9224F}"/>
    <cellStyle name="Normal 7 4 3 3 5" xfId="3578" xr:uid="{66A25FAA-8AAE-4571-ABD8-EF6CB223B66E}"/>
    <cellStyle name="Normal 7 4 3 4" xfId="1931" xr:uid="{910FE89C-75BB-49FE-8AF9-624489760D30}"/>
    <cellStyle name="Normal 7 4 3 4 2" xfId="1932" xr:uid="{1D3E7BB0-FDFA-42A7-982C-1ED37BF74AAA}"/>
    <cellStyle name="Normal 7 4 3 4 3" xfId="3579" xr:uid="{B50A6CFC-295E-476C-A41F-01B539B0A11F}"/>
    <cellStyle name="Normal 7 4 3 4 4" xfId="3580" xr:uid="{71AFF551-2F9A-4B4B-B6BB-4D6CCF9FB451}"/>
    <cellStyle name="Normal 7 4 3 5" xfId="1933" xr:uid="{88D57700-4B04-4623-B09A-4F2F0459B565}"/>
    <cellStyle name="Normal 7 4 3 5 2" xfId="3581" xr:uid="{E0FFE206-421F-4FB1-9E03-558EAEE9241C}"/>
    <cellStyle name="Normal 7 4 3 5 3" xfId="3582" xr:uid="{A0D95645-A6E6-4C99-BE51-B271CAC66B4D}"/>
    <cellStyle name="Normal 7 4 3 5 4" xfId="3583" xr:uid="{03382C5E-8BBF-400C-AB7F-C82ED4F1D9A8}"/>
    <cellStyle name="Normal 7 4 3 6" xfId="3584" xr:uid="{C531406C-8085-4755-B1CB-BB223F2BF636}"/>
    <cellStyle name="Normal 7 4 3 7" xfId="3585" xr:uid="{E2790253-DDBA-4D2D-AB52-A56BAC5494D9}"/>
    <cellStyle name="Normal 7 4 3 8" xfId="3586" xr:uid="{95FC93AA-806B-4C2A-9F17-41D4FCA6AC1B}"/>
    <cellStyle name="Normal 7 4 4" xfId="365" xr:uid="{1E2AC8AC-B5FB-425F-B93B-FE8F68C55386}"/>
    <cellStyle name="Normal 7 4 4 2" xfId="733" xr:uid="{1A7C97C8-9AE8-45AE-B968-AE330E7371C2}"/>
    <cellStyle name="Normal 7 4 4 2 2" xfId="734" xr:uid="{10DA01C7-3C16-4A85-9DE9-5753CB807C0B}"/>
    <cellStyle name="Normal 7 4 4 2 2 2" xfId="1934" xr:uid="{23558502-0CCC-480F-B73E-51A7317E5D5A}"/>
    <cellStyle name="Normal 7 4 4 2 2 3" xfId="3587" xr:uid="{99E5E975-4811-43FE-B954-4C97EF90B2F2}"/>
    <cellStyle name="Normal 7 4 4 2 2 4" xfId="3588" xr:uid="{31A9154B-ACF3-48A3-957D-C16552D17B46}"/>
    <cellStyle name="Normal 7 4 4 2 3" xfId="1935" xr:uid="{774E856D-6534-4A40-B969-90479BA16103}"/>
    <cellStyle name="Normal 7 4 4 2 4" xfId="3589" xr:uid="{8DBC4A2A-68EA-4AE7-BF4A-71ED2901281B}"/>
    <cellStyle name="Normal 7 4 4 2 5" xfId="3590" xr:uid="{12DDB23E-D1BE-45A3-AA73-618ED22351DA}"/>
    <cellStyle name="Normal 7 4 4 3" xfId="735" xr:uid="{A55FF510-DCB6-4F68-B4F9-5944A09CAEA5}"/>
    <cellStyle name="Normal 7 4 4 3 2" xfId="1936" xr:uid="{2D441ADC-31E1-4EB0-AFC9-5A4D35E0C839}"/>
    <cellStyle name="Normal 7 4 4 3 3" xfId="3591" xr:uid="{10AF8A30-048E-47B2-BEAB-E64E98C0AB9C}"/>
    <cellStyle name="Normal 7 4 4 3 4" xfId="3592" xr:uid="{1B266D56-1611-40FF-9657-FF6A7BE644EE}"/>
    <cellStyle name="Normal 7 4 4 4" xfId="1937" xr:uid="{5A3FD330-E079-47D0-8B3A-283CB539BBE1}"/>
    <cellStyle name="Normal 7 4 4 4 2" xfId="3593" xr:uid="{E3C85B9E-0ABB-43C6-8F9A-12926B5D12D0}"/>
    <cellStyle name="Normal 7 4 4 4 3" xfId="3594" xr:uid="{EB967D3C-915C-4FB4-91B8-A3F6EF7FEE20}"/>
    <cellStyle name="Normal 7 4 4 4 4" xfId="3595" xr:uid="{6D4B0BE2-E2CF-4347-AABC-D13B0ED14218}"/>
    <cellStyle name="Normal 7 4 4 5" xfId="3596" xr:uid="{CA3F40A4-F932-4DEF-A38F-5A75B02EB980}"/>
    <cellStyle name="Normal 7 4 4 6" xfId="3597" xr:uid="{71D81AFA-A054-4651-B621-01C57CA62A94}"/>
    <cellStyle name="Normal 7 4 4 7" xfId="3598" xr:uid="{D6C845CB-8AEF-4AC9-98D5-0D0DDF3745C7}"/>
    <cellStyle name="Normal 7 4 5" xfId="366" xr:uid="{CAE07B95-BB51-4836-8F1F-34FC3CC89381}"/>
    <cellStyle name="Normal 7 4 5 2" xfId="736" xr:uid="{C73A0833-2E36-48B1-853E-5DD523ED82AA}"/>
    <cellStyle name="Normal 7 4 5 2 2" xfId="1938" xr:uid="{5190D2D2-D0C4-44D2-A9B4-339CE0D7E908}"/>
    <cellStyle name="Normal 7 4 5 2 3" xfId="3599" xr:uid="{0C774F6F-62AD-4924-BC83-6D25C3EC6383}"/>
    <cellStyle name="Normal 7 4 5 2 4" xfId="3600" xr:uid="{5DF14408-5711-49DF-8342-6843EEE2D2F0}"/>
    <cellStyle name="Normal 7 4 5 3" xfId="1939" xr:uid="{66BF9149-A2F2-42DB-9C12-486589524925}"/>
    <cellStyle name="Normal 7 4 5 3 2" xfId="3601" xr:uid="{94EEDF43-9753-4926-B50A-5E5743EE6A45}"/>
    <cellStyle name="Normal 7 4 5 3 3" xfId="3602" xr:uid="{877C2994-848C-49FB-9C50-7A646BC2266D}"/>
    <cellStyle name="Normal 7 4 5 3 4" xfId="3603" xr:uid="{FD41A5D4-FE2C-47B2-A6F5-A80715B6C12C}"/>
    <cellStyle name="Normal 7 4 5 4" xfId="3604" xr:uid="{B3F84995-6988-4531-B94F-D88EB2902762}"/>
    <cellStyle name="Normal 7 4 5 5" xfId="3605" xr:uid="{37871BAC-A7B5-4A73-AFE1-85239C5764EF}"/>
    <cellStyle name="Normal 7 4 5 6" xfId="3606" xr:uid="{A88B124C-09FD-428B-B557-CE4D3426A01E}"/>
    <cellStyle name="Normal 7 4 6" xfId="737" xr:uid="{0BB03436-8F2D-420B-9FDA-140755A59E55}"/>
    <cellStyle name="Normal 7 4 6 2" xfId="1940" xr:uid="{35010C36-C223-457F-9C92-C8395A0D14A1}"/>
    <cellStyle name="Normal 7 4 6 2 2" xfId="3607" xr:uid="{9FE5C099-5C30-4D0B-9C00-A1B178719D82}"/>
    <cellStyle name="Normal 7 4 6 2 3" xfId="3608" xr:uid="{A30F4908-062F-487E-B120-35859AF5D840}"/>
    <cellStyle name="Normal 7 4 6 2 4" xfId="3609" xr:uid="{FA74F9B5-D6D5-429C-B84E-B88298EF4E64}"/>
    <cellStyle name="Normal 7 4 6 3" xfId="3610" xr:uid="{726A897D-9169-4A4D-A95E-7B34D28E7174}"/>
    <cellStyle name="Normal 7 4 6 4" xfId="3611" xr:uid="{3DE4CAC2-86F3-4266-BF42-0A5B2EF63AC8}"/>
    <cellStyle name="Normal 7 4 6 5" xfId="3612" xr:uid="{2E253690-C626-437B-8BD6-7676D42C1D6C}"/>
    <cellStyle name="Normal 7 4 7" xfId="1941" xr:uid="{F0EBDE29-9499-4C4B-8EBB-B272CF712E71}"/>
    <cellStyle name="Normal 7 4 7 2" xfId="3613" xr:uid="{D4AAEAA9-768A-42FC-A559-A61C031E30C7}"/>
    <cellStyle name="Normal 7 4 7 3" xfId="3614" xr:uid="{D8669BCE-AFEA-40F7-8A40-A53FED7BBF99}"/>
    <cellStyle name="Normal 7 4 7 4" xfId="3615" xr:uid="{E9B0135F-EB96-4DF1-99B0-5371B29D548F}"/>
    <cellStyle name="Normal 7 4 8" xfId="3616" xr:uid="{EA94771E-A75F-4F26-8CE3-4F2AB4DF4B6C}"/>
    <cellStyle name="Normal 7 4 8 2" xfId="3617" xr:uid="{305AD287-2394-45EE-9955-04AB742D4420}"/>
    <cellStyle name="Normal 7 4 8 3" xfId="3618" xr:uid="{11CFCB90-9104-454D-A42D-9DCE592F3FFE}"/>
    <cellStyle name="Normal 7 4 8 4" xfId="3619" xr:uid="{60BD3B92-379B-4BF0-8B0B-AB543C22B678}"/>
    <cellStyle name="Normal 7 4 9" xfId="3620" xr:uid="{EF03EF10-B129-4764-B0EE-9A3D07241A08}"/>
    <cellStyle name="Normal 7 5" xfId="143" xr:uid="{A3E4CE98-87D5-463A-9209-DA848BE41688}"/>
    <cellStyle name="Normal 7 5 2" xfId="144" xr:uid="{79E6279C-1F51-4F52-89D3-DE640133A18C}"/>
    <cellStyle name="Normal 7 5 2 2" xfId="367" xr:uid="{15572FD4-B64A-4EAB-B013-1C883AB571AE}"/>
    <cellStyle name="Normal 7 5 2 2 2" xfId="738" xr:uid="{C9EF470C-EE75-41AB-AAA6-53EF502CBBDE}"/>
    <cellStyle name="Normal 7 5 2 2 2 2" xfId="1942" xr:uid="{949BFFF3-138C-465C-9172-03E886AF0CC1}"/>
    <cellStyle name="Normal 7 5 2 2 2 3" xfId="3621" xr:uid="{100313AE-9984-494F-B427-2578B6C44BBF}"/>
    <cellStyle name="Normal 7 5 2 2 2 4" xfId="3622" xr:uid="{394E20A0-6B49-4AC3-8654-264F26F117DB}"/>
    <cellStyle name="Normal 7 5 2 2 3" xfId="1943" xr:uid="{6F62E541-774F-46D2-A845-2A87245962B4}"/>
    <cellStyle name="Normal 7 5 2 2 3 2" xfId="3623" xr:uid="{33DBF0DB-FA24-45A5-8679-FF78CA30CA6F}"/>
    <cellStyle name="Normal 7 5 2 2 3 3" xfId="3624" xr:uid="{69F970D8-3D5C-4EEC-8456-D857597CD77C}"/>
    <cellStyle name="Normal 7 5 2 2 3 4" xfId="3625" xr:uid="{CED5B06E-8E11-4C90-842B-397D82321CFC}"/>
    <cellStyle name="Normal 7 5 2 2 4" xfId="3626" xr:uid="{3713A0A9-6130-4A19-B57C-38BE908245BD}"/>
    <cellStyle name="Normal 7 5 2 2 5" xfId="3627" xr:uid="{0EE9DCF5-3D5A-4818-9025-207DFEF37C96}"/>
    <cellStyle name="Normal 7 5 2 2 6" xfId="3628" xr:uid="{589C5534-6264-45BB-BBD8-D7751E589644}"/>
    <cellStyle name="Normal 7 5 2 3" xfId="739" xr:uid="{BD8D8C65-7E4E-479E-99A7-78B3E3324962}"/>
    <cellStyle name="Normal 7 5 2 3 2" xfId="1944" xr:uid="{A128D9EF-C84C-4084-B6CF-35BCBD654E2B}"/>
    <cellStyle name="Normal 7 5 2 3 2 2" xfId="3629" xr:uid="{50404554-36CC-4937-A064-D405FEF97954}"/>
    <cellStyle name="Normal 7 5 2 3 2 3" xfId="3630" xr:uid="{AAC3F11E-6A91-45DC-817B-A00609AAA9F8}"/>
    <cellStyle name="Normal 7 5 2 3 2 4" xfId="3631" xr:uid="{0DEF8DFC-04EC-4383-8EC3-E3DCD0D8D63A}"/>
    <cellStyle name="Normal 7 5 2 3 3" xfId="3632" xr:uid="{5504DBAE-BD34-4303-B57D-EC46E4489735}"/>
    <cellStyle name="Normal 7 5 2 3 4" xfId="3633" xr:uid="{BCB8409C-30E2-4744-AEA2-40F6A1FDB717}"/>
    <cellStyle name="Normal 7 5 2 3 5" xfId="3634" xr:uid="{8A444D3F-C22A-4DD1-900F-586BDC686B08}"/>
    <cellStyle name="Normal 7 5 2 4" xfId="1945" xr:uid="{6B3083F0-1F25-4140-A44A-3A7248656179}"/>
    <cellStyle name="Normal 7 5 2 4 2" xfId="3635" xr:uid="{8C287EFA-82D7-41AF-AFF1-9AE8ED34E915}"/>
    <cellStyle name="Normal 7 5 2 4 3" xfId="3636" xr:uid="{3D691F0F-7CB7-4C92-94A6-562C1A2C0C95}"/>
    <cellStyle name="Normal 7 5 2 4 4" xfId="3637" xr:uid="{3501A4F6-869A-4783-8E04-DEEB54D1F0A6}"/>
    <cellStyle name="Normal 7 5 2 5" xfId="3638" xr:uid="{C1A60BED-F45D-458C-BD4B-5F11E38EB0FF}"/>
    <cellStyle name="Normal 7 5 2 5 2" xfId="3639" xr:uid="{FCD886FB-F997-4F16-B6A5-DB44FAEB2DF8}"/>
    <cellStyle name="Normal 7 5 2 5 3" xfId="3640" xr:uid="{351435EC-1966-489B-8328-3196F1990A1D}"/>
    <cellStyle name="Normal 7 5 2 5 4" xfId="3641" xr:uid="{88C856BD-EF51-43D9-940A-6BFA0003531B}"/>
    <cellStyle name="Normal 7 5 2 6" xfId="3642" xr:uid="{BEA70B8D-BF76-47F0-8D82-16118D8CF7EF}"/>
    <cellStyle name="Normal 7 5 2 7" xfId="3643" xr:uid="{C2099109-59AC-4B97-A9AE-693C73CCB7F9}"/>
    <cellStyle name="Normal 7 5 2 8" xfId="3644" xr:uid="{41642C94-360A-43B8-AF92-9AACA9D8EE4E}"/>
    <cellStyle name="Normal 7 5 3" xfId="368" xr:uid="{E0AE671A-1AE2-4235-9EC4-6387749F3731}"/>
    <cellStyle name="Normal 7 5 3 2" xfId="740" xr:uid="{5867B127-CAD7-460F-9EE5-58321A9284B5}"/>
    <cellStyle name="Normal 7 5 3 2 2" xfId="741" xr:uid="{FA12565E-1543-48E7-A28C-1D2B46B4EBBA}"/>
    <cellStyle name="Normal 7 5 3 2 3" xfId="3645" xr:uid="{EEFAD520-F19D-4D73-8774-E2FC90C24368}"/>
    <cellStyle name="Normal 7 5 3 2 4" xfId="3646" xr:uid="{10B835A8-89DD-4612-AA8E-32FF7C78F1F6}"/>
    <cellStyle name="Normal 7 5 3 3" xfId="742" xr:uid="{7401CA29-9DDB-4829-9C83-57D01C5BF8F0}"/>
    <cellStyle name="Normal 7 5 3 3 2" xfId="3647" xr:uid="{D61142DB-067B-43B9-AD6D-B5E444A5B8FB}"/>
    <cellStyle name="Normal 7 5 3 3 3" xfId="3648" xr:uid="{38C2E38E-ADFB-478D-A023-729AF0D9DDC4}"/>
    <cellStyle name="Normal 7 5 3 3 4" xfId="3649" xr:uid="{387DE9F8-19BE-4B1F-A1A1-299285D34430}"/>
    <cellStyle name="Normal 7 5 3 4" xfId="3650" xr:uid="{CE4E7BE5-8B04-48E8-8102-723A5136979B}"/>
    <cellStyle name="Normal 7 5 3 5" xfId="3651" xr:uid="{57174A57-FBB7-4E11-B7ED-7EA843297EF0}"/>
    <cellStyle name="Normal 7 5 3 6" xfId="3652" xr:uid="{FE1BD518-D441-4173-A19C-A569E9E285CC}"/>
    <cellStyle name="Normal 7 5 4" xfId="369" xr:uid="{2960C31C-F6F0-4974-BC2E-7F4D4AC38BAC}"/>
    <cellStyle name="Normal 7 5 4 2" xfId="743" xr:uid="{01D09E94-7C78-48E2-AE6A-8F006BAB05AA}"/>
    <cellStyle name="Normal 7 5 4 2 2" xfId="3653" xr:uid="{23B5BE23-2CBC-4D75-A546-43075E890E8F}"/>
    <cellStyle name="Normal 7 5 4 2 3" xfId="3654" xr:uid="{D3B790DA-93B5-4D0F-8050-6F6C53FD2CD0}"/>
    <cellStyle name="Normal 7 5 4 2 4" xfId="3655" xr:uid="{1903C6E4-2D3C-455F-8EC0-459D7B19B83F}"/>
    <cellStyle name="Normal 7 5 4 3" xfId="3656" xr:uid="{C7DBAB2B-E4D5-477F-9A2A-6E7F520931BE}"/>
    <cellStyle name="Normal 7 5 4 4" xfId="3657" xr:uid="{B842C836-BE4B-4CD8-B0D1-A261A0877791}"/>
    <cellStyle name="Normal 7 5 4 5" xfId="3658" xr:uid="{C3994012-934D-4653-9042-070957D2CE7E}"/>
    <cellStyle name="Normal 7 5 5" xfId="744" xr:uid="{B1AAC530-3DBF-46F4-A135-160F213C6AF0}"/>
    <cellStyle name="Normal 7 5 5 2" xfId="3659" xr:uid="{2A0C8C22-004A-45CB-9E27-27621EB2354D}"/>
    <cellStyle name="Normal 7 5 5 3" xfId="3660" xr:uid="{7167B760-BF82-4E65-A040-E2DD44A6002B}"/>
    <cellStyle name="Normal 7 5 5 4" xfId="3661" xr:uid="{DDE37BD6-29B9-48AD-AC87-2328F8AEB886}"/>
    <cellStyle name="Normal 7 5 6" xfId="3662" xr:uid="{27E766EB-B593-4673-8315-9B848CC1BBCD}"/>
    <cellStyle name="Normal 7 5 6 2" xfId="3663" xr:uid="{1DEE8300-3258-42F8-A904-36CBECFE21B0}"/>
    <cellStyle name="Normal 7 5 6 3" xfId="3664" xr:uid="{A6D9ABC0-7E76-4755-A9E7-D3B03AA50C99}"/>
    <cellStyle name="Normal 7 5 6 4" xfId="3665" xr:uid="{7ABE3078-2A9D-4A9C-A9D6-EAEBAC061906}"/>
    <cellStyle name="Normal 7 5 7" xfId="3666" xr:uid="{0A7D3EA4-8164-4453-9A83-50BA21B73A0B}"/>
    <cellStyle name="Normal 7 5 8" xfId="3667" xr:uid="{8D7751DD-5B9D-4344-B097-4D6A23BC4D81}"/>
    <cellStyle name="Normal 7 5 9" xfId="3668" xr:uid="{D36B6619-6CEE-4585-AF97-BDCECC5AFB31}"/>
    <cellStyle name="Normal 7 6" xfId="145" xr:uid="{BBEF80C8-CC29-4F84-8B47-F71003B1B6C7}"/>
    <cellStyle name="Normal 7 6 2" xfId="370" xr:uid="{05D57778-3F95-4CFC-94A9-F94B9F3C6BF9}"/>
    <cellStyle name="Normal 7 6 2 2" xfId="745" xr:uid="{F72DAC1F-3D46-4875-98AA-C8D4F66BE742}"/>
    <cellStyle name="Normal 7 6 2 2 2" xfId="1946" xr:uid="{6F9F0188-B488-409F-B279-CDEB318E7DE1}"/>
    <cellStyle name="Normal 7 6 2 2 2 2" xfId="1947" xr:uid="{0EAB7EF3-0DFC-446F-B66F-94494C371375}"/>
    <cellStyle name="Normal 7 6 2 2 3" xfId="1948" xr:uid="{FD65469D-6FE7-4BDE-82BE-6D5D3A9BDCDB}"/>
    <cellStyle name="Normal 7 6 2 2 4" xfId="3669" xr:uid="{920FA579-A158-4351-844A-B6060A0CC5A4}"/>
    <cellStyle name="Normal 7 6 2 3" xfId="1949" xr:uid="{B13E5D7E-F1A6-4B3C-B2A1-ED9B35AE7643}"/>
    <cellStyle name="Normal 7 6 2 3 2" xfId="1950" xr:uid="{0391F907-F461-454E-BCE9-DB42B99CA248}"/>
    <cellStyle name="Normal 7 6 2 3 3" xfId="3670" xr:uid="{1C6F5DD3-1E22-432F-BED2-B5BDDCFA7D2F}"/>
    <cellStyle name="Normal 7 6 2 3 4" xfId="3671" xr:uid="{1A3FB028-DA07-4EE7-8B3F-C442371860A7}"/>
    <cellStyle name="Normal 7 6 2 4" xfId="1951" xr:uid="{687E41A1-5409-40E6-8D13-B2C7A07645F1}"/>
    <cellStyle name="Normal 7 6 2 5" xfId="3672" xr:uid="{D88F50AD-72B8-4F52-922B-DDA656652A55}"/>
    <cellStyle name="Normal 7 6 2 6" xfId="3673" xr:uid="{9CAAB95F-E2B6-443A-8857-A128E93C39BD}"/>
    <cellStyle name="Normal 7 6 3" xfId="746" xr:uid="{851D0D96-68E0-43E1-9D47-45C96322267F}"/>
    <cellStyle name="Normal 7 6 3 2" xfId="1952" xr:uid="{008844FA-C1C4-4E29-B437-AB8E7DB6779A}"/>
    <cellStyle name="Normal 7 6 3 2 2" xfId="1953" xr:uid="{2F97525E-3A1E-4C4D-B058-F4ACD11528D1}"/>
    <cellStyle name="Normal 7 6 3 2 3" xfId="3674" xr:uid="{8F0ABFA1-E082-45A8-B1F6-479C8BBE7038}"/>
    <cellStyle name="Normal 7 6 3 2 4" xfId="3675" xr:uid="{C25FCD9B-6C6A-4DB2-8325-7FA7A352EE88}"/>
    <cellStyle name="Normal 7 6 3 3" xfId="1954" xr:uid="{2D38B704-1D0D-4590-B5C1-DEEC25C5CCE9}"/>
    <cellStyle name="Normal 7 6 3 4" xfId="3676" xr:uid="{6E0B9A73-C2C3-4AB6-B926-310256D3A4D6}"/>
    <cellStyle name="Normal 7 6 3 5" xfId="3677" xr:uid="{E13930C7-5C5B-4822-A1C0-2B8368850614}"/>
    <cellStyle name="Normal 7 6 4" xfId="1955" xr:uid="{B5037D5A-D0DD-40E1-A312-0CD5E4634A57}"/>
    <cellStyle name="Normal 7 6 4 2" xfId="1956" xr:uid="{98D8F470-C1AA-42D3-917C-A49C2610AECA}"/>
    <cellStyle name="Normal 7 6 4 3" xfId="3678" xr:uid="{AB1A0647-CFBC-4188-9AFA-FDD2C2D2A3EE}"/>
    <cellStyle name="Normal 7 6 4 4" xfId="3679" xr:uid="{01760189-033D-49EC-8844-649BE8B7AFA0}"/>
    <cellStyle name="Normal 7 6 5" xfId="1957" xr:uid="{CC30329B-EF10-4195-B977-C372A1EC39F9}"/>
    <cellStyle name="Normal 7 6 5 2" xfId="3680" xr:uid="{5E29BCEC-AB0C-4088-B24D-844D85A8BB16}"/>
    <cellStyle name="Normal 7 6 5 3" xfId="3681" xr:uid="{4383446C-BA68-48B9-88CF-4695C1959234}"/>
    <cellStyle name="Normal 7 6 5 4" xfId="3682" xr:uid="{F80BA2BE-B08C-4029-9A15-F3E9B0C708B3}"/>
    <cellStyle name="Normal 7 6 6" xfId="3683" xr:uid="{7A2EC5DC-272F-476B-A742-99B658AF4007}"/>
    <cellStyle name="Normal 7 6 7" xfId="3684" xr:uid="{FC176691-7EEF-4116-8810-C6F13E48BB1A}"/>
    <cellStyle name="Normal 7 6 8" xfId="3685" xr:uid="{C3BD2981-7600-485E-AE6F-010A26A717D9}"/>
    <cellStyle name="Normal 7 7" xfId="371" xr:uid="{0E1A6792-3DBF-436B-8F4B-05B1319CE3D1}"/>
    <cellStyle name="Normal 7 7 2" xfId="747" xr:uid="{FE277EFD-680D-4B9A-8410-011ACC1502B1}"/>
    <cellStyle name="Normal 7 7 2 2" xfId="748" xr:uid="{714EECA2-FDD7-4E0C-8E14-ADD7E10C1F5F}"/>
    <cellStyle name="Normal 7 7 2 2 2" xfId="1958" xr:uid="{D3798E44-4450-47A4-9B5E-043C49E75096}"/>
    <cellStyle name="Normal 7 7 2 2 3" xfId="3686" xr:uid="{EA5DBD5A-E774-42D3-9DC4-1AAA72B80D06}"/>
    <cellStyle name="Normal 7 7 2 2 4" xfId="3687" xr:uid="{2153AE90-041E-4536-9B47-DDAA80DA44B3}"/>
    <cellStyle name="Normal 7 7 2 3" xfId="1959" xr:uid="{67C1C73C-C1D3-4B48-9E4E-6813709A2C09}"/>
    <cellStyle name="Normal 7 7 2 4" xfId="3688" xr:uid="{AA3DB0FE-F3DE-4035-9F6C-D8E8F794C053}"/>
    <cellStyle name="Normal 7 7 2 5" xfId="3689" xr:uid="{A68A57B7-1BAA-4301-9DF8-2E884923DBDF}"/>
    <cellStyle name="Normal 7 7 3" xfId="749" xr:uid="{911E8B56-EAE2-479A-99E0-B07FB5BE0158}"/>
    <cellStyle name="Normal 7 7 3 2" xfId="1960" xr:uid="{43CE9AF3-35F4-4DF4-B89E-50B4A4A1968F}"/>
    <cellStyle name="Normal 7 7 3 3" xfId="3690" xr:uid="{5351F72B-BDF0-4791-AC6A-C25DA46EF4D2}"/>
    <cellStyle name="Normal 7 7 3 4" xfId="3691" xr:uid="{41B765A3-56A8-4713-B97F-B6DAA7617300}"/>
    <cellStyle name="Normal 7 7 4" xfId="1961" xr:uid="{0E5E837A-BB71-4987-BC7B-9A27F81F7C81}"/>
    <cellStyle name="Normal 7 7 4 2" xfId="3692" xr:uid="{0EE31E80-479E-40E9-9558-4F120082FB15}"/>
    <cellStyle name="Normal 7 7 4 3" xfId="3693" xr:uid="{FCF99643-2EE6-440E-B201-4609AFFDAAB8}"/>
    <cellStyle name="Normal 7 7 4 4" xfId="3694" xr:uid="{5F026686-82C9-4A08-98FF-1C9097032A50}"/>
    <cellStyle name="Normal 7 7 5" xfId="3695" xr:uid="{F7C08DDB-0009-4302-AE0E-00C483903FA9}"/>
    <cellStyle name="Normal 7 7 6" xfId="3696" xr:uid="{04D26A4A-442E-49EE-AC33-E8C538C17EFA}"/>
    <cellStyle name="Normal 7 7 7" xfId="3697" xr:uid="{2DBC3A25-8CE4-47AF-AE84-48269DAB703C}"/>
    <cellStyle name="Normal 7 8" xfId="372" xr:uid="{6FA55C47-D8BB-4702-9727-9E53CF769704}"/>
    <cellStyle name="Normal 7 8 2" xfId="750" xr:uid="{425C8C76-3BF8-4A0B-9EBB-860831A97816}"/>
    <cellStyle name="Normal 7 8 2 2" xfId="1962" xr:uid="{5E389D32-E1C3-4A50-8AB8-21A79DE5F20C}"/>
    <cellStyle name="Normal 7 8 2 3" xfId="3698" xr:uid="{D4E646F7-1B91-4853-91F0-1DA7B1391D14}"/>
    <cellStyle name="Normal 7 8 2 4" xfId="3699" xr:uid="{1036F0FF-086C-4921-9C69-862022724947}"/>
    <cellStyle name="Normal 7 8 3" xfId="1963" xr:uid="{1AD44EB2-94F7-4243-B3F8-2C0A1F53C5C9}"/>
    <cellStyle name="Normal 7 8 3 2" xfId="3700" xr:uid="{3A10D238-B0DE-4D38-8724-DF1F326A0A3E}"/>
    <cellStyle name="Normal 7 8 3 3" xfId="3701" xr:uid="{CC03D06D-290A-42B0-8365-B587F4CFEAB5}"/>
    <cellStyle name="Normal 7 8 3 4" xfId="3702" xr:uid="{C6B5C0A0-9D6C-4CE9-8442-3106A6594F49}"/>
    <cellStyle name="Normal 7 8 4" xfId="3703" xr:uid="{9C031D3D-6CCE-4329-84F2-2E3E67A238D4}"/>
    <cellStyle name="Normal 7 8 5" xfId="3704" xr:uid="{CC2CC992-9F23-4800-8765-DD285892EB77}"/>
    <cellStyle name="Normal 7 8 6" xfId="3705" xr:uid="{363A2080-B275-4093-A500-957F6E106C2E}"/>
    <cellStyle name="Normal 7 9" xfId="373" xr:uid="{4D2B6829-563E-4378-86A0-213F54B6C6FF}"/>
    <cellStyle name="Normal 7 9 2" xfId="1964" xr:uid="{13D05487-5173-405D-8D44-C0769D080B24}"/>
    <cellStyle name="Normal 7 9 2 2" xfId="3706" xr:uid="{BA68D616-E384-4A0F-BDDA-36969BB24262}"/>
    <cellStyle name="Normal 7 9 2 2 2" xfId="4408" xr:uid="{032CE802-C57D-4C04-99EB-7687662A4B27}"/>
    <cellStyle name="Normal 7 9 2 2 3" xfId="4687" xr:uid="{4C4EE2FF-FAC5-409E-95FF-98F76A41D3F3}"/>
    <cellStyle name="Normal 7 9 2 3" xfId="3707" xr:uid="{036AA959-B686-4E2E-9814-7F381D677050}"/>
    <cellStyle name="Normal 7 9 2 4" xfId="3708" xr:uid="{1547C504-7C0A-4EF5-8461-DBD652ED564C}"/>
    <cellStyle name="Normal 7 9 3" xfId="3709" xr:uid="{29B3ABC4-BA97-4606-B6BC-2009B618BE0C}"/>
    <cellStyle name="Normal 7 9 3 2" xfId="5342" xr:uid="{987E4911-E41F-4C5E-8AED-0EF71B64FE87}"/>
    <cellStyle name="Normal 7 9 4" xfId="3710" xr:uid="{12C1A2E7-5C11-4D06-872D-F21BF9852F6D}"/>
    <cellStyle name="Normal 7 9 4 2" xfId="4578" xr:uid="{FDFD9743-78AF-4AB4-906D-E19FFF4167F6}"/>
    <cellStyle name="Normal 7 9 4 3" xfId="4688" xr:uid="{E29BA01C-C7D3-4818-81CB-1AC97C64EF8F}"/>
    <cellStyle name="Normal 7 9 4 4" xfId="4607" xr:uid="{28CCDACC-DB52-4824-A1B0-9A364880202D}"/>
    <cellStyle name="Normal 7 9 5" xfId="3711" xr:uid="{BDCC0A2B-7C21-4756-877C-3E93F6535ACE}"/>
    <cellStyle name="Normal 8" xfId="146" xr:uid="{405CFC4E-2D6D-4ABD-8B4C-19888C0756FC}"/>
    <cellStyle name="Normal 8 10" xfId="1965" xr:uid="{9E9114B1-2CAE-4189-9A43-9EEA7A1A5689}"/>
    <cellStyle name="Normal 8 10 2" xfId="3712" xr:uid="{ECC231FA-834D-4948-9977-F02A6544C29C}"/>
    <cellStyle name="Normal 8 10 3" xfId="3713" xr:uid="{510D1786-9FF7-49AB-9596-824AE9CEE3F8}"/>
    <cellStyle name="Normal 8 10 4" xfId="3714" xr:uid="{6F715EC8-AA0D-4ECF-8AA5-C70AC3D43E97}"/>
    <cellStyle name="Normal 8 11" xfId="3715" xr:uid="{9572B7BB-010F-40E5-8192-A1241D6DBE75}"/>
    <cellStyle name="Normal 8 11 2" xfId="3716" xr:uid="{95C7EC40-C05C-4450-82E8-BB1B8B756672}"/>
    <cellStyle name="Normal 8 11 3" xfId="3717" xr:uid="{39EEA430-7171-4751-99B7-A2562A3F1013}"/>
    <cellStyle name="Normal 8 11 4" xfId="3718" xr:uid="{F962D3E6-4C82-40E0-B79C-D92F05059D79}"/>
    <cellStyle name="Normal 8 12" xfId="3719" xr:uid="{EF31D8B1-D090-4B5F-B212-B6153896B067}"/>
    <cellStyle name="Normal 8 12 2" xfId="3720" xr:uid="{B22C84D0-7FBA-4C26-8901-9CEB138E024B}"/>
    <cellStyle name="Normal 8 13" xfId="3721" xr:uid="{045C8171-688C-45EB-9D48-BFCF45E5A3FA}"/>
    <cellStyle name="Normal 8 14" xfId="3722" xr:uid="{FAB466C1-78F6-47A7-8A52-2565915EA99C}"/>
    <cellStyle name="Normal 8 15" xfId="3723" xr:uid="{D0A92111-D25C-419A-91A0-7DE4D025A57C}"/>
    <cellStyle name="Normal 8 2" xfId="147" xr:uid="{F8C64218-21BB-4C5D-9FE3-0457D37F0A80}"/>
    <cellStyle name="Normal 8 2 10" xfId="3724" xr:uid="{2CB605F0-141D-4AD7-9A66-C9BDCDBA853E}"/>
    <cellStyle name="Normal 8 2 11" xfId="3725" xr:uid="{3EDC4CE5-B301-4A32-9C41-64D924A4AD1A}"/>
    <cellStyle name="Normal 8 2 2" xfId="148" xr:uid="{AC1047B7-10CA-41B1-8C74-F4C4B2D1E1AF}"/>
    <cellStyle name="Normal 8 2 2 2" xfId="149" xr:uid="{3E1F29FF-30EE-4CA7-90E2-C6EC721B8388}"/>
    <cellStyle name="Normal 8 2 2 2 2" xfId="374" xr:uid="{96A7BC1B-A016-472F-A60D-2F1F3826FB21}"/>
    <cellStyle name="Normal 8 2 2 2 2 2" xfId="751" xr:uid="{5AD2DC7F-5A08-48D1-AB97-E874A71F5C60}"/>
    <cellStyle name="Normal 8 2 2 2 2 2 2" xfId="752" xr:uid="{7BF53729-FF7C-495C-ACBD-B0986FF715B6}"/>
    <cellStyle name="Normal 8 2 2 2 2 2 2 2" xfId="1966" xr:uid="{366021B9-2A3A-49FE-BE77-A5D16B3C56C9}"/>
    <cellStyle name="Normal 8 2 2 2 2 2 2 2 2" xfId="1967" xr:uid="{9D171D92-027A-4FBB-AB14-46667CBFBC4A}"/>
    <cellStyle name="Normal 8 2 2 2 2 2 2 3" xfId="1968" xr:uid="{A68CB958-404F-4F1A-ABCB-D941F5B20644}"/>
    <cellStyle name="Normal 8 2 2 2 2 2 3" xfId="1969" xr:uid="{8957D7E1-52E8-4225-B71D-B6FFC43035EE}"/>
    <cellStyle name="Normal 8 2 2 2 2 2 3 2" xfId="1970" xr:uid="{120261B4-A73C-4774-B64B-0A2EDE8FF7EE}"/>
    <cellStyle name="Normal 8 2 2 2 2 2 4" xfId="1971" xr:uid="{40A952A8-8C02-4595-B054-ECFFD16F11BE}"/>
    <cellStyle name="Normal 8 2 2 2 2 3" xfId="753" xr:uid="{2D8BAF14-F53B-462B-82FA-CD155E588133}"/>
    <cellStyle name="Normal 8 2 2 2 2 3 2" xfId="1972" xr:uid="{47B6BCC2-E785-48C8-9624-42ABC7FE74D1}"/>
    <cellStyle name="Normal 8 2 2 2 2 3 2 2" xfId="1973" xr:uid="{17ECF00C-0FEA-4C7A-A9CC-3DEAD7B06AA1}"/>
    <cellStyle name="Normal 8 2 2 2 2 3 3" xfId="1974" xr:uid="{1AABAD88-0840-4D41-B76E-49E14733A020}"/>
    <cellStyle name="Normal 8 2 2 2 2 3 4" xfId="3726" xr:uid="{13AB6369-211C-461A-8541-316E4DFFD0F0}"/>
    <cellStyle name="Normal 8 2 2 2 2 4" xfId="1975" xr:uid="{AC827446-6CC4-4C1C-B4F5-C98B7E35C0E4}"/>
    <cellStyle name="Normal 8 2 2 2 2 4 2" xfId="1976" xr:uid="{29510130-6F31-4988-BB87-8CC66A30BFED}"/>
    <cellStyle name="Normal 8 2 2 2 2 5" xfId="1977" xr:uid="{55AC015C-AE74-4E0C-B1D9-7B7EE7DD873C}"/>
    <cellStyle name="Normal 8 2 2 2 2 6" xfId="3727" xr:uid="{2958ABB8-60BE-44E1-A79E-13C4C1463E0A}"/>
    <cellStyle name="Normal 8 2 2 2 3" xfId="375" xr:uid="{0CA06470-6EAD-4E8D-87DE-DAD87D763A90}"/>
    <cellStyle name="Normal 8 2 2 2 3 2" xfId="754" xr:uid="{9D0C7AF9-2B0F-4E2D-91C1-1F66F9234F3F}"/>
    <cellStyle name="Normal 8 2 2 2 3 2 2" xfId="755" xr:uid="{84339BD6-1CA7-4EF4-B1EC-F01DE132BFB7}"/>
    <cellStyle name="Normal 8 2 2 2 3 2 2 2" xfId="1978" xr:uid="{5173E2B1-315F-43CD-8299-2E0562D8424A}"/>
    <cellStyle name="Normal 8 2 2 2 3 2 2 2 2" xfId="1979" xr:uid="{F4819236-6796-41B7-8423-20BF8291A160}"/>
    <cellStyle name="Normal 8 2 2 2 3 2 2 3" xfId="1980" xr:uid="{F3903724-2734-44F0-ABCB-85089F2638C1}"/>
    <cellStyle name="Normal 8 2 2 2 3 2 3" xfId="1981" xr:uid="{7E97EC67-5589-48AB-A18D-EC925E5AF7A8}"/>
    <cellStyle name="Normal 8 2 2 2 3 2 3 2" xfId="1982" xr:uid="{E7B432B4-AECB-4C65-952B-FA9E5F844ACC}"/>
    <cellStyle name="Normal 8 2 2 2 3 2 4" xfId="1983" xr:uid="{E1AFEF66-B4F4-486C-9627-217B9996259A}"/>
    <cellStyle name="Normal 8 2 2 2 3 3" xfId="756" xr:uid="{FA5E3836-6D63-4348-8D8F-0B05A95385BC}"/>
    <cellStyle name="Normal 8 2 2 2 3 3 2" xfId="1984" xr:uid="{BCA7C494-DBFC-4494-B8A9-EB6808B9C016}"/>
    <cellStyle name="Normal 8 2 2 2 3 3 2 2" xfId="1985" xr:uid="{8C0D27CD-4D77-4E67-B0AB-1A397BCA660E}"/>
    <cellStyle name="Normal 8 2 2 2 3 3 3" xfId="1986" xr:uid="{4F83D514-9FCA-4CE6-84BE-0F32371C372B}"/>
    <cellStyle name="Normal 8 2 2 2 3 4" xfId="1987" xr:uid="{648863B9-1868-4ECA-9F9B-B4289DFD6E78}"/>
    <cellStyle name="Normal 8 2 2 2 3 4 2" xfId="1988" xr:uid="{308A4242-5579-4A11-8C5B-C0161F14D7E8}"/>
    <cellStyle name="Normal 8 2 2 2 3 5" xfId="1989" xr:uid="{DB10CE89-AF1E-4703-9655-8A3035AD7274}"/>
    <cellStyle name="Normal 8 2 2 2 4" xfId="757" xr:uid="{6E88AF12-7AF1-4313-8C5A-0146FBABC6F9}"/>
    <cellStyle name="Normal 8 2 2 2 4 2" xfId="758" xr:uid="{4A6FE333-86CF-42B3-AEAF-02786166C7B6}"/>
    <cellStyle name="Normal 8 2 2 2 4 2 2" xfId="1990" xr:uid="{AB6DDF69-EC91-4193-9D4F-740E87E139EE}"/>
    <cellStyle name="Normal 8 2 2 2 4 2 2 2" xfId="1991" xr:uid="{9405F5DC-C5FA-46FF-8393-E967C4CFABE1}"/>
    <cellStyle name="Normal 8 2 2 2 4 2 3" xfId="1992" xr:uid="{8C69463E-F74C-4B21-97DB-2DCD75319054}"/>
    <cellStyle name="Normal 8 2 2 2 4 3" xfId="1993" xr:uid="{621AD448-2244-46B8-A4BC-4FA874AD8E60}"/>
    <cellStyle name="Normal 8 2 2 2 4 3 2" xfId="1994" xr:uid="{87C4602B-18A2-491E-98B0-65D1F5E8C8D2}"/>
    <cellStyle name="Normal 8 2 2 2 4 4" xfId="1995" xr:uid="{1AA6FAC3-932D-4253-A272-0B43AC63D425}"/>
    <cellStyle name="Normal 8 2 2 2 5" xfId="759" xr:uid="{3D80C14C-1A30-45FE-B927-B9BF0CA13E7C}"/>
    <cellStyle name="Normal 8 2 2 2 5 2" xfId="1996" xr:uid="{20DCF615-9D8D-4C23-8420-C55D99FC492B}"/>
    <cellStyle name="Normal 8 2 2 2 5 2 2" xfId="1997" xr:uid="{F75270F9-7BEF-4741-B978-C87723DDCD2B}"/>
    <cellStyle name="Normal 8 2 2 2 5 3" xfId="1998" xr:uid="{9B95F19E-BCE6-48D0-9115-5E5D04A7DB7E}"/>
    <cellStyle name="Normal 8 2 2 2 5 4" xfId="3728" xr:uid="{F333FD55-F1EA-4BD5-A2F1-6F051CD1521C}"/>
    <cellStyle name="Normal 8 2 2 2 6" xfId="1999" xr:uid="{0FD5A3BF-7B72-44B5-BF45-D07EF67355D3}"/>
    <cellStyle name="Normal 8 2 2 2 6 2" xfId="2000" xr:uid="{C252AA70-4248-4C5B-B1C4-CD340257ACAE}"/>
    <cellStyle name="Normal 8 2 2 2 7" xfId="2001" xr:uid="{D1B4B8E9-E6C1-41F6-9EBF-EE032BC87454}"/>
    <cellStyle name="Normal 8 2 2 2 8" xfId="3729" xr:uid="{03E940AA-24A3-46FB-9D88-855956162E95}"/>
    <cellStyle name="Normal 8 2 2 3" xfId="376" xr:uid="{EFE32E0F-3735-4655-A510-9C7FEAC2E174}"/>
    <cellStyle name="Normal 8 2 2 3 2" xfId="760" xr:uid="{93ABB5EF-3E2B-4CCB-9F5C-773DA57663AB}"/>
    <cellStyle name="Normal 8 2 2 3 2 2" xfId="761" xr:uid="{7921E27F-930E-4E37-8438-B7AF4A1BD1F0}"/>
    <cellStyle name="Normal 8 2 2 3 2 2 2" xfId="2002" xr:uid="{0ED03EBD-8DC7-40CA-8A81-C1D2F27ECF01}"/>
    <cellStyle name="Normal 8 2 2 3 2 2 2 2" xfId="2003" xr:uid="{211B455F-6976-4949-8656-E1317D484C51}"/>
    <cellStyle name="Normal 8 2 2 3 2 2 3" xfId="2004" xr:uid="{CE74033E-7171-4A27-9A1B-BA588CEBA676}"/>
    <cellStyle name="Normal 8 2 2 3 2 3" xfId="2005" xr:uid="{B28AD2C0-CA82-4158-B01E-7CEFA3183D92}"/>
    <cellStyle name="Normal 8 2 2 3 2 3 2" xfId="2006" xr:uid="{E6C4FA5C-67C7-4BF2-9786-9C32E9E598F3}"/>
    <cellStyle name="Normal 8 2 2 3 2 4" xfId="2007" xr:uid="{6DBDBF92-44E0-4452-B348-834C99BC2F66}"/>
    <cellStyle name="Normal 8 2 2 3 3" xfId="762" xr:uid="{A74D5A61-A46D-4CED-81CA-887DCCEF6874}"/>
    <cellStyle name="Normal 8 2 2 3 3 2" xfId="2008" xr:uid="{CD69FCBE-8F12-4BA1-A582-1546CF756855}"/>
    <cellStyle name="Normal 8 2 2 3 3 2 2" xfId="2009" xr:uid="{04EFC789-2798-4F0A-9092-FB4AFA450FAC}"/>
    <cellStyle name="Normal 8 2 2 3 3 3" xfId="2010" xr:uid="{FBF16D7A-7609-4A02-9AB0-FC8F09145956}"/>
    <cellStyle name="Normal 8 2 2 3 3 4" xfId="3730" xr:uid="{79E62FA2-5B62-4F95-8D74-3D95609ECBFF}"/>
    <cellStyle name="Normal 8 2 2 3 4" xfId="2011" xr:uid="{8E46F0CF-5F5F-45A7-937D-59484600F47F}"/>
    <cellStyle name="Normal 8 2 2 3 4 2" xfId="2012" xr:uid="{7F2F63D4-304E-42C1-B451-00C8889F47D7}"/>
    <cellStyle name="Normal 8 2 2 3 5" xfId="2013" xr:uid="{4023F41F-0781-4C9F-B3DB-8F89F501DBC2}"/>
    <cellStyle name="Normal 8 2 2 3 6" xfId="3731" xr:uid="{9D971574-DB93-457C-8265-42928DF89659}"/>
    <cellStyle name="Normal 8 2 2 4" xfId="377" xr:uid="{48973954-8A3B-4D1C-A818-3B45D248AE7A}"/>
    <cellStyle name="Normal 8 2 2 4 2" xfId="763" xr:uid="{C1094689-8671-4540-B1CA-D952A1BA0503}"/>
    <cellStyle name="Normal 8 2 2 4 2 2" xfId="764" xr:uid="{31B8258A-F3B0-4EA5-94DB-269375FBE2B7}"/>
    <cellStyle name="Normal 8 2 2 4 2 2 2" xfId="2014" xr:uid="{2CB0145B-1BFD-47BC-8462-E1677499655D}"/>
    <cellStyle name="Normal 8 2 2 4 2 2 2 2" xfId="2015" xr:uid="{E3055B4D-8681-4878-A9DD-D536CB29C822}"/>
    <cellStyle name="Normal 8 2 2 4 2 2 3" xfId="2016" xr:uid="{A034DA3B-68B9-4AC7-8E77-83AC05A05BE9}"/>
    <cellStyle name="Normal 8 2 2 4 2 3" xfId="2017" xr:uid="{C6FC27D2-6643-42E7-9EE8-1E6B3DB9CB8C}"/>
    <cellStyle name="Normal 8 2 2 4 2 3 2" xfId="2018" xr:uid="{9EE31805-5C41-47E8-A36A-49E1E4FD7F69}"/>
    <cellStyle name="Normal 8 2 2 4 2 4" xfId="2019" xr:uid="{984D7F2D-E647-42EE-B24F-1DB016C899CE}"/>
    <cellStyle name="Normal 8 2 2 4 3" xfId="765" xr:uid="{15AB03A5-E1C7-45B8-A930-419C4B816E40}"/>
    <cellStyle name="Normal 8 2 2 4 3 2" xfId="2020" xr:uid="{2A4E8E42-E41B-4B1C-A7C8-21B9A185F806}"/>
    <cellStyle name="Normal 8 2 2 4 3 2 2" xfId="2021" xr:uid="{F5647B40-0F61-4A04-ADC8-823C778FB66A}"/>
    <cellStyle name="Normal 8 2 2 4 3 3" xfId="2022" xr:uid="{EF1CE477-1D36-45B4-B6AC-8200D051853A}"/>
    <cellStyle name="Normal 8 2 2 4 4" xfId="2023" xr:uid="{6A038D58-E510-4B7D-966C-A94AEC49C6EE}"/>
    <cellStyle name="Normal 8 2 2 4 4 2" xfId="2024" xr:uid="{EB7B0DE0-D24D-45ED-AC7F-68719D40CA4A}"/>
    <cellStyle name="Normal 8 2 2 4 5" xfId="2025" xr:uid="{7777ACBF-B2DA-4748-A5FA-588694756F6D}"/>
    <cellStyle name="Normal 8 2 2 5" xfId="378" xr:uid="{D847E389-778F-4B55-84D4-55397F0A6E1D}"/>
    <cellStyle name="Normal 8 2 2 5 2" xfId="766" xr:uid="{9526CA1D-DCDC-4F3F-A5AA-1C20D39C8F86}"/>
    <cellStyle name="Normal 8 2 2 5 2 2" xfId="2026" xr:uid="{5482D1AA-5B34-4D41-BF4A-18F34725EBEB}"/>
    <cellStyle name="Normal 8 2 2 5 2 2 2" xfId="2027" xr:uid="{421F42EA-EF1C-47C4-A8A3-ADDF9D57CF32}"/>
    <cellStyle name="Normal 8 2 2 5 2 3" xfId="2028" xr:uid="{333E0EF1-7382-4D4C-8101-AAB5C6066E1F}"/>
    <cellStyle name="Normal 8 2 2 5 3" xfId="2029" xr:uid="{F45EADFD-545D-4109-AEA8-E5A50193B4C5}"/>
    <cellStyle name="Normal 8 2 2 5 3 2" xfId="2030" xr:uid="{1ECB8A1F-B2FD-47BD-92E4-F73FCE5897E1}"/>
    <cellStyle name="Normal 8 2 2 5 4" xfId="2031" xr:uid="{EE33F3E0-8125-48CC-9D8C-BEF88D7D9B1B}"/>
    <cellStyle name="Normal 8 2 2 6" xfId="767" xr:uid="{54203CA8-78BF-4640-96A1-5B991CB20F87}"/>
    <cellStyle name="Normal 8 2 2 6 2" xfId="2032" xr:uid="{0FD10B06-ACCD-4DDA-AEE2-6BE5D7783A26}"/>
    <cellStyle name="Normal 8 2 2 6 2 2" xfId="2033" xr:uid="{0F5F294C-4649-4CCD-9824-7ECEAACF24DE}"/>
    <cellStyle name="Normal 8 2 2 6 3" xfId="2034" xr:uid="{C020A3A2-6B6E-4D90-8643-70010D76D699}"/>
    <cellStyle name="Normal 8 2 2 6 4" xfId="3732" xr:uid="{B36604DE-440A-4C09-B32A-87D80EF6E8EB}"/>
    <cellStyle name="Normal 8 2 2 7" xfId="2035" xr:uid="{BED2A59C-D507-45FE-996C-6C066E423D31}"/>
    <cellStyle name="Normal 8 2 2 7 2" xfId="2036" xr:uid="{33E4BCC1-0F83-4ED1-82A2-AD022B668DAC}"/>
    <cellStyle name="Normal 8 2 2 8" xfId="2037" xr:uid="{40DD6CCB-5BCA-43DD-9DEF-E1D3DB0C2D35}"/>
    <cellStyle name="Normal 8 2 2 9" xfId="3733" xr:uid="{7553802C-4012-40A6-BD57-989980DD9CB8}"/>
    <cellStyle name="Normal 8 2 3" xfId="150" xr:uid="{EF1DDF9A-AB6C-4E86-839B-CB7C9CBCAD45}"/>
    <cellStyle name="Normal 8 2 3 2" xfId="151" xr:uid="{E9D35D6F-8342-4942-9B02-5036CACEDEB6}"/>
    <cellStyle name="Normal 8 2 3 2 2" xfId="768" xr:uid="{3103D5EF-1F20-4967-9A7B-82A2A829A74E}"/>
    <cellStyle name="Normal 8 2 3 2 2 2" xfId="769" xr:uid="{FA90D876-9477-4C7A-BA70-D85FC030A665}"/>
    <cellStyle name="Normal 8 2 3 2 2 2 2" xfId="2038" xr:uid="{5C0CC4EB-7E79-4032-9828-FF57C8D4162B}"/>
    <cellStyle name="Normal 8 2 3 2 2 2 2 2" xfId="2039" xr:uid="{8F790BCB-071D-4F0A-8643-125E53D5A447}"/>
    <cellStyle name="Normal 8 2 3 2 2 2 3" xfId="2040" xr:uid="{2FDEC176-AE6A-42C3-960A-2AD4E89744E9}"/>
    <cellStyle name="Normal 8 2 3 2 2 3" xfId="2041" xr:uid="{87B3FF6C-2D57-4997-B384-48F58457ADB3}"/>
    <cellStyle name="Normal 8 2 3 2 2 3 2" xfId="2042" xr:uid="{1776EE01-4947-443A-9236-82CDEA089FFE}"/>
    <cellStyle name="Normal 8 2 3 2 2 4" xfId="2043" xr:uid="{2F0236B7-8954-4C45-AEE8-B280A933A373}"/>
    <cellStyle name="Normal 8 2 3 2 3" xfId="770" xr:uid="{87A004AA-5C6B-4595-8A76-FABB87790C05}"/>
    <cellStyle name="Normal 8 2 3 2 3 2" xfId="2044" xr:uid="{7417D5DA-DDCF-47E2-988B-E7CC7A090B38}"/>
    <cellStyle name="Normal 8 2 3 2 3 2 2" xfId="2045" xr:uid="{B1001857-9AF6-4EE6-9245-EBA2656058BE}"/>
    <cellStyle name="Normal 8 2 3 2 3 3" xfId="2046" xr:uid="{C77F0B80-1C66-40C8-9789-114482399CEB}"/>
    <cellStyle name="Normal 8 2 3 2 3 4" xfId="3734" xr:uid="{462C830B-417D-4193-AA39-A3EF7FADD4FB}"/>
    <cellStyle name="Normal 8 2 3 2 4" xfId="2047" xr:uid="{0B2833CB-7C27-4511-A566-79D019ACFE58}"/>
    <cellStyle name="Normal 8 2 3 2 4 2" xfId="2048" xr:uid="{64BA9A56-1DBC-48FA-A6FE-4C79933C8E82}"/>
    <cellStyle name="Normal 8 2 3 2 5" xfId="2049" xr:uid="{89AA8430-222D-499D-88EE-A596BBC99303}"/>
    <cellStyle name="Normal 8 2 3 2 6" xfId="3735" xr:uid="{6AF6CA51-1B87-4D6A-9822-70F259B423C7}"/>
    <cellStyle name="Normal 8 2 3 3" xfId="379" xr:uid="{D1098025-FECF-4FA4-9CE2-F61D118A0499}"/>
    <cellStyle name="Normal 8 2 3 3 2" xfId="771" xr:uid="{3B1355AC-DD6F-470E-9264-8E9D37E37505}"/>
    <cellStyle name="Normal 8 2 3 3 2 2" xfId="772" xr:uid="{8C19438C-3EBC-4154-A070-2148A0372D17}"/>
    <cellStyle name="Normal 8 2 3 3 2 2 2" xfId="2050" xr:uid="{FC7DFEFE-CC3B-4456-A09A-5005E2B9AB21}"/>
    <cellStyle name="Normal 8 2 3 3 2 2 2 2" xfId="2051" xr:uid="{AF115160-C00C-47B1-9E51-823BAA2EBF3D}"/>
    <cellStyle name="Normal 8 2 3 3 2 2 3" xfId="2052" xr:uid="{37877EF0-BFB4-40D6-9A5D-B6DF872B1507}"/>
    <cellStyle name="Normal 8 2 3 3 2 3" xfId="2053" xr:uid="{4E3D576F-17C4-4BD9-82CA-C6ED61BA537B}"/>
    <cellStyle name="Normal 8 2 3 3 2 3 2" xfId="2054" xr:uid="{188A12BB-DEC6-4633-9885-9945B1654AFF}"/>
    <cellStyle name="Normal 8 2 3 3 2 4" xfId="2055" xr:uid="{DE4C25D5-1C1C-4F1C-A726-F3678B818B01}"/>
    <cellStyle name="Normal 8 2 3 3 3" xfId="773" xr:uid="{1919D9BF-BF03-424A-BDE1-92C6B47028C9}"/>
    <cellStyle name="Normal 8 2 3 3 3 2" xfId="2056" xr:uid="{64A16B5C-8EFD-47E7-8F62-B2CD9DD36DD5}"/>
    <cellStyle name="Normal 8 2 3 3 3 2 2" xfId="2057" xr:uid="{5D1EF72B-20E0-41D0-92F6-1D38F50281BB}"/>
    <cellStyle name="Normal 8 2 3 3 3 3" xfId="2058" xr:uid="{FBF2B722-0A88-42EC-A16D-4833ECD488CC}"/>
    <cellStyle name="Normal 8 2 3 3 4" xfId="2059" xr:uid="{8C374273-05B4-44A7-AAD7-0982E988F46E}"/>
    <cellStyle name="Normal 8 2 3 3 4 2" xfId="2060" xr:uid="{1D790CC5-76AD-467D-A5EA-CC619F5382A9}"/>
    <cellStyle name="Normal 8 2 3 3 5" xfId="2061" xr:uid="{5E8178BC-C739-4351-9DAC-BBB5B37CE008}"/>
    <cellStyle name="Normal 8 2 3 4" xfId="380" xr:uid="{C6DBF147-819A-463F-B58B-CE60554D81A8}"/>
    <cellStyle name="Normal 8 2 3 4 2" xfId="774" xr:uid="{3BB10259-57FC-4228-996D-8B4D2663666A}"/>
    <cellStyle name="Normal 8 2 3 4 2 2" xfId="2062" xr:uid="{ECA9D82C-BADD-4C62-A686-BE76E973CFE4}"/>
    <cellStyle name="Normal 8 2 3 4 2 2 2" xfId="2063" xr:uid="{FF9ECEC3-00C6-478A-BD62-F0D58A009AB8}"/>
    <cellStyle name="Normal 8 2 3 4 2 3" xfId="2064" xr:uid="{48D8CB1F-44D4-4A55-847D-70A696DCA958}"/>
    <cellStyle name="Normal 8 2 3 4 3" xfId="2065" xr:uid="{245F73DA-8807-4144-B93C-8613940FF0D6}"/>
    <cellStyle name="Normal 8 2 3 4 3 2" xfId="2066" xr:uid="{C618CDD6-FA66-42FC-B311-C29035B27B53}"/>
    <cellStyle name="Normal 8 2 3 4 4" xfId="2067" xr:uid="{0DA700C7-37CF-4AA4-B5AE-8799C00A9973}"/>
    <cellStyle name="Normal 8 2 3 5" xfId="775" xr:uid="{4F87834B-B32E-42B8-8F07-784C52D5D0A0}"/>
    <cellStyle name="Normal 8 2 3 5 2" xfId="2068" xr:uid="{8F78FC31-D107-4EF1-A604-BB8F35712E71}"/>
    <cellStyle name="Normal 8 2 3 5 2 2" xfId="2069" xr:uid="{2FEB2516-3945-45BD-8083-072330660C47}"/>
    <cellStyle name="Normal 8 2 3 5 3" xfId="2070" xr:uid="{5DA8A1C5-62FF-49DF-94F8-ABC1A554BE7B}"/>
    <cellStyle name="Normal 8 2 3 5 4" xfId="3736" xr:uid="{AD24F540-123B-4822-B2F3-9274186A442E}"/>
    <cellStyle name="Normal 8 2 3 6" xfId="2071" xr:uid="{61BCD2D6-5D3E-473A-8895-0F4ED198F087}"/>
    <cellStyle name="Normal 8 2 3 6 2" xfId="2072" xr:uid="{54F1DC18-39B9-4A1A-819B-7EE57E0FEDE0}"/>
    <cellStyle name="Normal 8 2 3 7" xfId="2073" xr:uid="{1CD59355-3A2A-4375-9422-5F6C0040064C}"/>
    <cellStyle name="Normal 8 2 3 8" xfId="3737" xr:uid="{72233E00-EADB-42ED-87D1-F8BA1E722742}"/>
    <cellStyle name="Normal 8 2 4" xfId="152" xr:uid="{CEF4B7D7-CC51-4683-A43E-0B869E7A6A50}"/>
    <cellStyle name="Normal 8 2 4 2" xfId="449" xr:uid="{21156D3A-9DB7-4D68-B646-4A09F6F9F00E}"/>
    <cellStyle name="Normal 8 2 4 2 2" xfId="776" xr:uid="{DE00CCCF-5809-48CE-BDD2-87B7A9BFE70B}"/>
    <cellStyle name="Normal 8 2 4 2 2 2" xfId="2074" xr:uid="{324C18AD-6ED2-49F7-B517-C12B976B00FC}"/>
    <cellStyle name="Normal 8 2 4 2 2 2 2" xfId="2075" xr:uid="{AD68DBB2-2E99-4F97-A332-B51C278DC0B1}"/>
    <cellStyle name="Normal 8 2 4 2 2 3" xfId="2076" xr:uid="{FD66A9BD-99AA-49E6-99E6-2A33F01363B7}"/>
    <cellStyle name="Normal 8 2 4 2 2 4" xfId="3738" xr:uid="{DE2EE527-2C67-4329-8993-6CD71E9C70B9}"/>
    <cellStyle name="Normal 8 2 4 2 3" xfId="2077" xr:uid="{4E142A93-356F-4139-B8AD-E81F902CB0CC}"/>
    <cellStyle name="Normal 8 2 4 2 3 2" xfId="2078" xr:uid="{025E03F9-1271-4958-9DD0-A10480048437}"/>
    <cellStyle name="Normal 8 2 4 2 4" xfId="2079" xr:uid="{7FF5426A-476F-4D08-ABD9-100F2958D03E}"/>
    <cellStyle name="Normal 8 2 4 2 5" xfId="3739" xr:uid="{1DEB71B9-4540-49D3-AB5B-76143A4CFAC1}"/>
    <cellStyle name="Normal 8 2 4 3" xfId="777" xr:uid="{547E2477-DF41-423E-AD5F-FD52D3DE3465}"/>
    <cellStyle name="Normal 8 2 4 3 2" xfId="2080" xr:uid="{48310F61-3D28-4CA0-86D1-32331D44765A}"/>
    <cellStyle name="Normal 8 2 4 3 2 2" xfId="2081" xr:uid="{3E865D43-1D94-466D-9F88-224FF511DF7F}"/>
    <cellStyle name="Normal 8 2 4 3 3" xfId="2082" xr:uid="{E092F9B2-70C3-4434-83A9-CAED19724E44}"/>
    <cellStyle name="Normal 8 2 4 3 4" xfId="3740" xr:uid="{47AB0814-AC89-4500-88F8-53254EB3752C}"/>
    <cellStyle name="Normal 8 2 4 4" xfId="2083" xr:uid="{84DF511F-99B3-4B56-A13A-494016203888}"/>
    <cellStyle name="Normal 8 2 4 4 2" xfId="2084" xr:uid="{BB01265F-FDDA-4A74-809B-34BDC1A2A41E}"/>
    <cellStyle name="Normal 8 2 4 4 3" xfId="3741" xr:uid="{703A88E4-5C23-43A8-8D48-19CC180F34B6}"/>
    <cellStyle name="Normal 8 2 4 4 4" xfId="3742" xr:uid="{D241CCF7-3826-4B68-A85C-76C3C8E80806}"/>
    <cellStyle name="Normal 8 2 4 5" xfId="2085" xr:uid="{2445DE5F-AC49-4EFF-BD72-19479212D655}"/>
    <cellStyle name="Normal 8 2 4 6" xfId="3743" xr:uid="{0BB80B03-E1EC-4A3E-8167-B3135F4E8DA2}"/>
    <cellStyle name="Normal 8 2 4 7" xfId="3744" xr:uid="{8F5CF113-7059-41B5-A4ED-AA9C249071F8}"/>
    <cellStyle name="Normal 8 2 5" xfId="381" xr:uid="{5A5FA096-B080-4907-A650-BE010B0755A3}"/>
    <cellStyle name="Normal 8 2 5 2" xfId="778" xr:uid="{7090CB9C-ED09-40D2-B7FB-DCBD3D0F28A3}"/>
    <cellStyle name="Normal 8 2 5 2 2" xfId="779" xr:uid="{8BC93330-D283-4322-9D74-A6BE86219E34}"/>
    <cellStyle name="Normal 8 2 5 2 2 2" xfId="2086" xr:uid="{77CF6DE3-CA12-4C74-8CBE-7929E58B4CD0}"/>
    <cellStyle name="Normal 8 2 5 2 2 2 2" xfId="2087" xr:uid="{7C4159AF-C8B7-441C-881B-16872BE5B411}"/>
    <cellStyle name="Normal 8 2 5 2 2 3" xfId="2088" xr:uid="{1885DBA5-7C53-4F09-BF35-F13C660B0ACE}"/>
    <cellStyle name="Normal 8 2 5 2 3" xfId="2089" xr:uid="{C6DC3E6E-11DF-44FA-AA2C-98254A60E0EE}"/>
    <cellStyle name="Normal 8 2 5 2 3 2" xfId="2090" xr:uid="{111550AD-E658-46DA-8469-9E1F71D4B465}"/>
    <cellStyle name="Normal 8 2 5 2 4" xfId="2091" xr:uid="{0AC85660-C785-4A5B-B8E4-425174DB3F58}"/>
    <cellStyle name="Normal 8 2 5 3" xfId="780" xr:uid="{A1503A0F-7F2E-4F0B-8D5E-5EF1412F8074}"/>
    <cellStyle name="Normal 8 2 5 3 2" xfId="2092" xr:uid="{8BB6C0D8-AFBF-433E-A6DD-D6D377BC07FD}"/>
    <cellStyle name="Normal 8 2 5 3 2 2" xfId="2093" xr:uid="{B5F57F57-BC27-42C7-B620-B1FB4E516293}"/>
    <cellStyle name="Normal 8 2 5 3 3" xfId="2094" xr:uid="{15902472-9C66-44B2-8F82-9CDD82BB2CBC}"/>
    <cellStyle name="Normal 8 2 5 3 4" xfId="3745" xr:uid="{E5010CDB-DD08-4788-950B-10B0557D429B}"/>
    <cellStyle name="Normal 8 2 5 4" xfId="2095" xr:uid="{7A22EC17-8CFD-459D-BC5C-E7C27907A2B9}"/>
    <cellStyle name="Normal 8 2 5 4 2" xfId="2096" xr:uid="{7C994FAB-419B-4BBC-87D8-420BD6F88B92}"/>
    <cellStyle name="Normal 8 2 5 5" xfId="2097" xr:uid="{C418CE8C-95B5-4F3E-8C9C-0E38AD0C6801}"/>
    <cellStyle name="Normal 8 2 5 6" xfId="3746" xr:uid="{543FB157-91B6-4592-A4E6-7ABAB0CFE523}"/>
    <cellStyle name="Normal 8 2 6" xfId="382" xr:uid="{C8ABBE46-AC36-4E7C-A85F-992072BA603E}"/>
    <cellStyle name="Normal 8 2 6 2" xfId="781" xr:uid="{F9D89506-0ECD-4EB1-90FE-FA9445D7FF20}"/>
    <cellStyle name="Normal 8 2 6 2 2" xfId="2098" xr:uid="{7DCC6A6D-BC3E-4D20-851C-8402FA339933}"/>
    <cellStyle name="Normal 8 2 6 2 2 2" xfId="2099" xr:uid="{AE1895C3-C66F-472B-9866-13D1E2158F53}"/>
    <cellStyle name="Normal 8 2 6 2 3" xfId="2100" xr:uid="{E08948DA-D33C-4C47-B095-E5622E138AFA}"/>
    <cellStyle name="Normal 8 2 6 2 4" xfId="3747" xr:uid="{FAA44D51-20A7-46EE-AF9A-4F6A9B3E963E}"/>
    <cellStyle name="Normal 8 2 6 3" xfId="2101" xr:uid="{6733DB9C-69F3-45A9-9964-F21CB0E5C084}"/>
    <cellStyle name="Normal 8 2 6 3 2" xfId="2102" xr:uid="{D5380F6E-86C5-4F22-9B70-524DD6164A67}"/>
    <cellStyle name="Normal 8 2 6 4" xfId="2103" xr:uid="{FA466B3D-8FA5-4C53-9F3E-B003108284BA}"/>
    <cellStyle name="Normal 8 2 6 5" xfId="3748" xr:uid="{91D56A95-19C9-42ED-9FDC-E6486941FE05}"/>
    <cellStyle name="Normal 8 2 7" xfId="782" xr:uid="{2B0A64CB-AA5B-4E99-85AC-896B0AAFFB1F}"/>
    <cellStyle name="Normal 8 2 7 2" xfId="2104" xr:uid="{C1FF80B8-FB31-4EF9-BB86-88BE79D3715C}"/>
    <cellStyle name="Normal 8 2 7 2 2" xfId="2105" xr:uid="{C547398F-7491-4BEF-8E58-953C4CCDA0ED}"/>
    <cellStyle name="Normal 8 2 7 3" xfId="2106" xr:uid="{B8BA2BEA-47B2-41B7-B28D-784D53C6B033}"/>
    <cellStyle name="Normal 8 2 7 4" xfId="3749" xr:uid="{30AEE74D-3368-47D1-BBFA-B80109AEBC7A}"/>
    <cellStyle name="Normal 8 2 8" xfId="2107" xr:uid="{FDF4A8CD-20F1-4522-AADC-D61A6F298705}"/>
    <cellStyle name="Normal 8 2 8 2" xfId="2108" xr:uid="{A1B1BF76-244B-4052-A84A-4C495961EDF1}"/>
    <cellStyle name="Normal 8 2 8 3" xfId="3750" xr:uid="{18D8C0DD-8423-4433-B2DE-7122C05588BD}"/>
    <cellStyle name="Normal 8 2 8 4" xfId="3751" xr:uid="{85AC36AE-2F3D-4A2B-82FC-3892B3DCCC72}"/>
    <cellStyle name="Normal 8 2 9" xfId="2109" xr:uid="{C57A9167-47F5-415D-9A75-703E4035577F}"/>
    <cellStyle name="Normal 8 3" xfId="153" xr:uid="{1662C821-2BBF-4DEF-831B-B1BFC39B9E46}"/>
    <cellStyle name="Normal 8 3 10" xfId="3752" xr:uid="{547986C3-37EB-4BA1-9356-ABDA1270DA3D}"/>
    <cellStyle name="Normal 8 3 11" xfId="3753" xr:uid="{44E77724-24E6-4246-8818-1A18F26426A0}"/>
    <cellStyle name="Normal 8 3 2" xfId="154" xr:uid="{38BEAC12-A805-4555-854E-BDBBEC6B3483}"/>
    <cellStyle name="Normal 8 3 2 2" xfId="155" xr:uid="{50FA9F3B-C556-4DDF-8D5B-AE9875E22381}"/>
    <cellStyle name="Normal 8 3 2 2 2" xfId="383" xr:uid="{CA235432-86A1-4533-A031-9116621492B6}"/>
    <cellStyle name="Normal 8 3 2 2 2 2" xfId="783" xr:uid="{D7DF70FE-ADF1-4502-A49F-3573BA9DC831}"/>
    <cellStyle name="Normal 8 3 2 2 2 2 2" xfId="2110" xr:uid="{2B113963-0966-4792-BBE2-596BF3F7B03A}"/>
    <cellStyle name="Normal 8 3 2 2 2 2 2 2" xfId="2111" xr:uid="{19E5EED2-F5EB-4F2B-A6AB-1E100A0B5BF7}"/>
    <cellStyle name="Normal 8 3 2 2 2 2 3" xfId="2112" xr:uid="{7B19DE6D-9E4E-47B0-8F77-E775A88AFAA1}"/>
    <cellStyle name="Normal 8 3 2 2 2 2 4" xfId="3754" xr:uid="{859E0AB9-78DB-46F0-847A-BA72F3C2E37A}"/>
    <cellStyle name="Normal 8 3 2 2 2 3" xfId="2113" xr:uid="{4750FBB0-655C-476B-8097-6EC354D8C371}"/>
    <cellStyle name="Normal 8 3 2 2 2 3 2" xfId="2114" xr:uid="{9BD1239E-797A-4268-ADA5-AFD865791691}"/>
    <cellStyle name="Normal 8 3 2 2 2 3 3" xfId="3755" xr:uid="{02A6B78E-EE45-4F1D-84E6-69D57B4F5911}"/>
    <cellStyle name="Normal 8 3 2 2 2 3 4" xfId="3756" xr:uid="{47EA5AA3-5466-44BC-8701-4767B9B972B6}"/>
    <cellStyle name="Normal 8 3 2 2 2 4" xfId="2115" xr:uid="{C36D5850-76EF-4568-B5D2-3FDE9576E109}"/>
    <cellStyle name="Normal 8 3 2 2 2 5" xfId="3757" xr:uid="{48DFD432-D398-4694-99D1-AC25E758C660}"/>
    <cellStyle name="Normal 8 3 2 2 2 6" xfId="3758" xr:uid="{695404AE-7C88-4EAE-B715-A5AAB36D201B}"/>
    <cellStyle name="Normal 8 3 2 2 3" xfId="784" xr:uid="{4867B5B3-CD4D-42A3-8A00-DC7C46AE4147}"/>
    <cellStyle name="Normal 8 3 2 2 3 2" xfId="2116" xr:uid="{45520B27-8B54-4F66-B939-41320C62BF7A}"/>
    <cellStyle name="Normal 8 3 2 2 3 2 2" xfId="2117" xr:uid="{BA3DBC36-94C4-495B-88D5-B8E5FC8634FF}"/>
    <cellStyle name="Normal 8 3 2 2 3 2 3" xfId="3759" xr:uid="{CD0AAB34-7BF3-4C0A-9F66-7A4671D34640}"/>
    <cellStyle name="Normal 8 3 2 2 3 2 4" xfId="3760" xr:uid="{BEAF847C-78B5-4A9E-A9C2-B742284BFD2D}"/>
    <cellStyle name="Normal 8 3 2 2 3 3" xfId="2118" xr:uid="{D1052E81-823B-495A-85B2-3505BF36E80D}"/>
    <cellStyle name="Normal 8 3 2 2 3 4" xfId="3761" xr:uid="{C99B876C-33F8-4410-84A2-C66A92EC4810}"/>
    <cellStyle name="Normal 8 3 2 2 3 5" xfId="3762" xr:uid="{7877CCB3-3EAA-4A6A-B17A-936E531AF336}"/>
    <cellStyle name="Normal 8 3 2 2 4" xfId="2119" xr:uid="{313DC8AE-06F0-4637-8428-13ABE627F2E9}"/>
    <cellStyle name="Normal 8 3 2 2 4 2" xfId="2120" xr:uid="{84C267D6-5B85-461A-B8A3-FF0B60E01275}"/>
    <cellStyle name="Normal 8 3 2 2 4 3" xfId="3763" xr:uid="{BA59ED4D-CF39-407B-B659-8F2AC2B5362D}"/>
    <cellStyle name="Normal 8 3 2 2 4 4" xfId="3764" xr:uid="{FC570CFC-8FB0-43C5-986A-98B2AE4B501F}"/>
    <cellStyle name="Normal 8 3 2 2 5" xfId="2121" xr:uid="{E9A64AF6-E946-44AB-834F-61A1C2792B8A}"/>
    <cellStyle name="Normal 8 3 2 2 5 2" xfId="3765" xr:uid="{CD892489-9854-41C7-87D3-1F9BF08DA9D4}"/>
    <cellStyle name="Normal 8 3 2 2 5 3" xfId="3766" xr:uid="{DE35C97A-083C-442B-B451-94EF9C70B990}"/>
    <cellStyle name="Normal 8 3 2 2 5 4" xfId="3767" xr:uid="{D616BEDA-7E17-421B-8FFB-012214965BAB}"/>
    <cellStyle name="Normal 8 3 2 2 6" xfId="3768" xr:uid="{06FA106D-F3BB-4630-B033-03EE54946370}"/>
    <cellStyle name="Normal 8 3 2 2 7" xfId="3769" xr:uid="{F23F74A7-6178-4C35-B0D3-361CA11A7D50}"/>
    <cellStyle name="Normal 8 3 2 2 8" xfId="3770" xr:uid="{84E3F616-F0A4-44CB-AA41-BC67FB07D821}"/>
    <cellStyle name="Normal 8 3 2 3" xfId="384" xr:uid="{5FCE4527-4472-460B-8C69-1F3900B6A132}"/>
    <cellStyle name="Normal 8 3 2 3 2" xfId="785" xr:uid="{8F30C13D-7148-4262-939A-ABE30E8E213B}"/>
    <cellStyle name="Normal 8 3 2 3 2 2" xfId="786" xr:uid="{D38B47BB-04FE-430E-9D24-C1F28C3CE31D}"/>
    <cellStyle name="Normal 8 3 2 3 2 2 2" xfId="2122" xr:uid="{E58566C1-9A40-467F-8DA8-232DDFF4852A}"/>
    <cellStyle name="Normal 8 3 2 3 2 2 2 2" xfId="2123" xr:uid="{DC9393ED-11BF-4F8C-AC02-C44C6A75B913}"/>
    <cellStyle name="Normal 8 3 2 3 2 2 3" xfId="2124" xr:uid="{EFC4E97A-8B91-4E94-B546-478A251D06A4}"/>
    <cellStyle name="Normal 8 3 2 3 2 3" xfId="2125" xr:uid="{A45DB9D4-DD36-484D-8070-DF7491212FA9}"/>
    <cellStyle name="Normal 8 3 2 3 2 3 2" xfId="2126" xr:uid="{D5016821-DB6D-414A-A9F0-4FFEA57824B9}"/>
    <cellStyle name="Normal 8 3 2 3 2 4" xfId="2127" xr:uid="{3494E085-C9FA-442B-AFC4-4464E8574DF5}"/>
    <cellStyle name="Normal 8 3 2 3 3" xfId="787" xr:uid="{3AE792A5-8903-46F4-8DC2-BFB51A02D34C}"/>
    <cellStyle name="Normal 8 3 2 3 3 2" xfId="2128" xr:uid="{EB93002F-3D70-47C0-9161-23ED230B8C59}"/>
    <cellStyle name="Normal 8 3 2 3 3 2 2" xfId="2129" xr:uid="{1304983F-809C-4E0F-8D2B-0BAC7AB0E67B}"/>
    <cellStyle name="Normal 8 3 2 3 3 3" xfId="2130" xr:uid="{B8E06AB4-1D4B-4BF4-BE49-A9D07F17784B}"/>
    <cellStyle name="Normal 8 3 2 3 3 4" xfId="3771" xr:uid="{46736ABE-C8C9-4745-BCA8-C4102DBAE3EA}"/>
    <cellStyle name="Normal 8 3 2 3 4" xfId="2131" xr:uid="{754711D9-E3AC-4870-9316-86F35EC6E656}"/>
    <cellStyle name="Normal 8 3 2 3 4 2" xfId="2132" xr:uid="{480F7512-C1FC-49DC-A8FA-7470813CA8E0}"/>
    <cellStyle name="Normal 8 3 2 3 5" xfId="2133" xr:uid="{27F19C5B-089B-42C4-998D-E7820515AA80}"/>
    <cellStyle name="Normal 8 3 2 3 6" xfId="3772" xr:uid="{E3D6BF1E-E2F8-474A-9B2B-F76B00B3CFB4}"/>
    <cellStyle name="Normal 8 3 2 4" xfId="385" xr:uid="{486EE937-C6DA-453A-8CB4-78321108A792}"/>
    <cellStyle name="Normal 8 3 2 4 2" xfId="788" xr:uid="{A3DC30ED-1749-436C-8AFD-A02FCA8125EF}"/>
    <cellStyle name="Normal 8 3 2 4 2 2" xfId="2134" xr:uid="{2465E7CC-EF51-475E-B187-C1A6AC49147E}"/>
    <cellStyle name="Normal 8 3 2 4 2 2 2" xfId="2135" xr:uid="{94798A1F-84FF-48C1-B33F-316CD06C6ECA}"/>
    <cellStyle name="Normal 8 3 2 4 2 3" xfId="2136" xr:uid="{AB741825-7A98-404E-9C21-D6B4576C0E47}"/>
    <cellStyle name="Normal 8 3 2 4 2 4" xfId="3773" xr:uid="{30D1964F-014B-4DB7-A691-FBAD66F9E0D4}"/>
    <cellStyle name="Normal 8 3 2 4 3" xfId="2137" xr:uid="{2ACAB9DE-98D2-4B9A-BBBB-C80D53B7E079}"/>
    <cellStyle name="Normal 8 3 2 4 3 2" xfId="2138" xr:uid="{D4204FEE-1171-4F45-A2EF-F9B910FC2FC5}"/>
    <cellStyle name="Normal 8 3 2 4 4" xfId="2139" xr:uid="{2A2311DD-661F-49BB-86F8-F8EE571EFA92}"/>
    <cellStyle name="Normal 8 3 2 4 5" xfId="3774" xr:uid="{BB8A06BE-4C9E-4DA9-B17C-9A82D8CCBFA3}"/>
    <cellStyle name="Normal 8 3 2 5" xfId="386" xr:uid="{24EFF72F-0F9D-4426-9621-54E292985B1E}"/>
    <cellStyle name="Normal 8 3 2 5 2" xfId="2140" xr:uid="{B1212F0F-9965-4DE3-97FB-469EEF7A3697}"/>
    <cellStyle name="Normal 8 3 2 5 2 2" xfId="2141" xr:uid="{3AC96E62-4D4D-4BFE-98A2-C32416C43FE5}"/>
    <cellStyle name="Normal 8 3 2 5 3" xfId="2142" xr:uid="{28CD56CF-3472-4A16-ABFA-AD0B27603E81}"/>
    <cellStyle name="Normal 8 3 2 5 4" xfId="3775" xr:uid="{7921D433-1B29-4579-8F58-3D079404EE5E}"/>
    <cellStyle name="Normal 8 3 2 6" xfId="2143" xr:uid="{3C5F01EA-A746-437E-A105-BAE366636FDF}"/>
    <cellStyle name="Normal 8 3 2 6 2" xfId="2144" xr:uid="{BE5D8383-B652-4139-82A3-13B033B50C69}"/>
    <cellStyle name="Normal 8 3 2 6 3" xfId="3776" xr:uid="{52E2857B-4A30-49D9-8B73-9DFFD0921593}"/>
    <cellStyle name="Normal 8 3 2 6 4" xfId="3777" xr:uid="{B599926A-DF06-4288-BB74-184A659C101C}"/>
    <cellStyle name="Normal 8 3 2 7" xfId="2145" xr:uid="{C1A83166-8C29-4DD8-8D98-F1A5B6C607E5}"/>
    <cellStyle name="Normal 8 3 2 8" xfId="3778" xr:uid="{80021597-BAD3-4E88-BFF7-FD31C756572C}"/>
    <cellStyle name="Normal 8 3 2 9" xfId="3779" xr:uid="{639C571E-8A34-43C1-9038-84D0BEF3E92F}"/>
    <cellStyle name="Normal 8 3 3" xfId="156" xr:uid="{6AB0AC99-C6C9-424C-B2E8-F95E2F493D34}"/>
    <cellStyle name="Normal 8 3 3 2" xfId="157" xr:uid="{7B1A5710-DD72-42ED-B3D0-6E9304372345}"/>
    <cellStyle name="Normal 8 3 3 2 2" xfId="789" xr:uid="{26E8C399-6D14-4FE4-81A5-29C20C25BF84}"/>
    <cellStyle name="Normal 8 3 3 2 2 2" xfId="2146" xr:uid="{C0582476-7CD1-4130-8048-AAF822AA32E8}"/>
    <cellStyle name="Normal 8 3 3 2 2 2 2" xfId="2147" xr:uid="{673E868F-E15F-4171-805A-96F4ACE54132}"/>
    <cellStyle name="Normal 8 3 3 2 2 2 2 2" xfId="4492" xr:uid="{E8DEC95A-6220-4334-98D9-0D55A59AE58D}"/>
    <cellStyle name="Normal 8 3 3 2 2 2 3" xfId="4493" xr:uid="{454A48AF-D902-466C-88E6-F3BB4F7D7415}"/>
    <cellStyle name="Normal 8 3 3 2 2 3" xfId="2148" xr:uid="{903AC0E6-3CBD-426E-B29F-5DC0B5E17E52}"/>
    <cellStyle name="Normal 8 3 3 2 2 3 2" xfId="4494" xr:uid="{76485FC2-D7E7-48C8-A3E5-CC4284C87344}"/>
    <cellStyle name="Normal 8 3 3 2 2 4" xfId="3780" xr:uid="{E5DB9BE8-7787-4338-AC08-C30A9F3E8613}"/>
    <cellStyle name="Normal 8 3 3 2 3" xfId="2149" xr:uid="{150F6DC5-A606-4BCB-B738-45D9367143F4}"/>
    <cellStyle name="Normal 8 3 3 2 3 2" xfId="2150" xr:uid="{F50519A6-304F-45C3-9CB3-D22EF82CCAE1}"/>
    <cellStyle name="Normal 8 3 3 2 3 2 2" xfId="4495" xr:uid="{6294ECC2-C143-4C5F-A79C-373E9082D9F8}"/>
    <cellStyle name="Normal 8 3 3 2 3 3" xfId="3781" xr:uid="{99BE4918-5CCB-45E9-AFB7-0C206D74A132}"/>
    <cellStyle name="Normal 8 3 3 2 3 4" xfId="3782" xr:uid="{60AC99AA-5AA3-48B0-95CB-4F8218EEDC06}"/>
    <cellStyle name="Normal 8 3 3 2 4" xfId="2151" xr:uid="{4226E0B4-E8D1-450B-AC09-7A950E7B8ACB}"/>
    <cellStyle name="Normal 8 3 3 2 4 2" xfId="4496" xr:uid="{2E9DA735-F865-45E0-AFBD-EBC5A64A161F}"/>
    <cellStyle name="Normal 8 3 3 2 5" xfId="3783" xr:uid="{ED52A118-AC07-4B32-B166-A6A0D3260ACC}"/>
    <cellStyle name="Normal 8 3 3 2 6" xfId="3784" xr:uid="{92B0C64B-E3FB-4D5F-8976-F65CB087CF5F}"/>
    <cellStyle name="Normal 8 3 3 3" xfId="387" xr:uid="{D4B8881E-E4D8-4740-ADEB-1C8B4BFC3FFB}"/>
    <cellStyle name="Normal 8 3 3 3 2" xfId="2152" xr:uid="{4C1B0021-6AC5-4516-84A4-7F1EB30B215F}"/>
    <cellStyle name="Normal 8 3 3 3 2 2" xfId="2153" xr:uid="{0BF1EDC9-1E93-4927-B8D3-6FEF0DADD49A}"/>
    <cellStyle name="Normal 8 3 3 3 2 2 2" xfId="4497" xr:uid="{7041F189-E65E-4FF3-84FB-72E57FC1D62A}"/>
    <cellStyle name="Normal 8 3 3 3 2 3" xfId="3785" xr:uid="{CA5252A6-69EE-47BB-BCE2-697F37D1A084}"/>
    <cellStyle name="Normal 8 3 3 3 2 4" xfId="3786" xr:uid="{A3D4D152-4470-455F-9AB5-E775AABCC1AC}"/>
    <cellStyle name="Normal 8 3 3 3 3" xfId="2154" xr:uid="{850646E4-F86F-48FD-A376-3AE71B0C76D2}"/>
    <cellStyle name="Normal 8 3 3 3 3 2" xfId="4498" xr:uid="{E58723EA-D1A6-49CC-95A8-03164E384975}"/>
    <cellStyle name="Normal 8 3 3 3 4" xfId="3787" xr:uid="{8431E38A-11EA-4A5F-97BA-47BEB971015E}"/>
    <cellStyle name="Normal 8 3 3 3 5" xfId="3788" xr:uid="{C7444533-BA68-4A76-985E-F99858164488}"/>
    <cellStyle name="Normal 8 3 3 4" xfId="2155" xr:uid="{511F33A1-B0BF-49A1-B181-1F9DC4BED153}"/>
    <cellStyle name="Normal 8 3 3 4 2" xfId="2156" xr:uid="{5B29AA29-9B01-4FDF-87B1-931E5C6FF6D3}"/>
    <cellStyle name="Normal 8 3 3 4 2 2" xfId="4499" xr:uid="{4981953A-8B66-4363-BA27-97166EBD5A43}"/>
    <cellStyle name="Normal 8 3 3 4 3" xfId="3789" xr:uid="{9358D83F-F377-4A43-BEF0-0790F3000B8B}"/>
    <cellStyle name="Normal 8 3 3 4 4" xfId="3790" xr:uid="{6854D94F-2DA8-4249-AE1D-8C010B1853D5}"/>
    <cellStyle name="Normal 8 3 3 5" xfId="2157" xr:uid="{3E80BB7A-5663-4B5B-9CDB-9C9BC44EF858}"/>
    <cellStyle name="Normal 8 3 3 5 2" xfId="3791" xr:uid="{DC88757F-C379-4EE0-BA90-00012B6D9039}"/>
    <cellStyle name="Normal 8 3 3 5 3" xfId="3792" xr:uid="{643EDEC1-4BCE-4140-B27F-E1DBD9604CE3}"/>
    <cellStyle name="Normal 8 3 3 5 4" xfId="3793" xr:uid="{49EE6498-7272-447B-A44B-E4D92F275F99}"/>
    <cellStyle name="Normal 8 3 3 6" xfId="3794" xr:uid="{75BD4AA3-2A9F-4130-A772-5E2CB14787C8}"/>
    <cellStyle name="Normal 8 3 3 7" xfId="3795" xr:uid="{7959D542-E42D-4F22-B481-247C34470498}"/>
    <cellStyle name="Normal 8 3 3 8" xfId="3796" xr:uid="{6A573F66-E106-4F24-8E6C-54B482C9A93B}"/>
    <cellStyle name="Normal 8 3 4" xfId="158" xr:uid="{90D025BA-CF2C-4920-863E-3366DAD95730}"/>
    <cellStyle name="Normal 8 3 4 2" xfId="790" xr:uid="{EB695310-12AA-482D-9853-CB44579C5E5C}"/>
    <cellStyle name="Normal 8 3 4 2 2" xfId="791" xr:uid="{19CC1D48-901D-4E49-9416-111ACD57916B}"/>
    <cellStyle name="Normal 8 3 4 2 2 2" xfId="2158" xr:uid="{CB80405D-3137-407C-BD9E-FAFDFB8ACA37}"/>
    <cellStyle name="Normal 8 3 4 2 2 2 2" xfId="2159" xr:uid="{4549078E-6134-4B4C-AED3-4327F661A0D7}"/>
    <cellStyle name="Normal 8 3 4 2 2 3" xfId="2160" xr:uid="{3A16EC15-8E87-4FF3-AE2D-AAF7270AE4C0}"/>
    <cellStyle name="Normal 8 3 4 2 2 4" xfId="3797" xr:uid="{281F9B93-049B-45EE-949F-0E0CCAD8235D}"/>
    <cellStyle name="Normal 8 3 4 2 3" xfId="2161" xr:uid="{DC0D4C86-0F0C-4113-871A-52219B25514C}"/>
    <cellStyle name="Normal 8 3 4 2 3 2" xfId="2162" xr:uid="{0FF081E0-B375-47AD-88D7-AED642B2CCC7}"/>
    <cellStyle name="Normal 8 3 4 2 4" xfId="2163" xr:uid="{1E731AEA-3682-431C-A175-C4662D1182E7}"/>
    <cellStyle name="Normal 8 3 4 2 5" xfId="3798" xr:uid="{E6E063BF-6E38-4EC0-9EB1-51D38472517E}"/>
    <cellStyle name="Normal 8 3 4 3" xfId="792" xr:uid="{52666DC7-058B-4794-A2B6-B54AC9AD04E9}"/>
    <cellStyle name="Normal 8 3 4 3 2" xfId="2164" xr:uid="{7201C489-93B2-45A1-B486-17FD45E71E42}"/>
    <cellStyle name="Normal 8 3 4 3 2 2" xfId="2165" xr:uid="{5A2D63DC-F383-4DC3-A9E4-A9497E6B461B}"/>
    <cellStyle name="Normal 8 3 4 3 3" xfId="2166" xr:uid="{672C262A-1828-4997-A909-12303B2DD28F}"/>
    <cellStyle name="Normal 8 3 4 3 4" xfId="3799" xr:uid="{7E03A3C8-95C7-4654-8DA7-7E12FCF55E10}"/>
    <cellStyle name="Normal 8 3 4 4" xfId="2167" xr:uid="{EEF577BA-8A6C-490E-957A-8F337AB8A6E1}"/>
    <cellStyle name="Normal 8 3 4 4 2" xfId="2168" xr:uid="{33117BD8-5418-4C70-BD17-000E36A8926F}"/>
    <cellStyle name="Normal 8 3 4 4 3" xfId="3800" xr:uid="{2AEC2F8B-826C-47A6-B87B-49BC05D0D629}"/>
    <cellStyle name="Normal 8 3 4 4 4" xfId="3801" xr:uid="{E782EF9B-6E44-4919-89A1-E372DE121131}"/>
    <cellStyle name="Normal 8 3 4 5" xfId="2169" xr:uid="{9E421861-2B21-4DBC-9317-BA82F5742DBE}"/>
    <cellStyle name="Normal 8 3 4 6" xfId="3802" xr:uid="{B4636937-9536-4F23-821C-A530D40D1FBA}"/>
    <cellStyle name="Normal 8 3 4 7" xfId="3803" xr:uid="{7434E468-0334-4835-8895-83A5095F3A1D}"/>
    <cellStyle name="Normal 8 3 5" xfId="388" xr:uid="{46CCA548-C020-492F-8026-43E76C11962D}"/>
    <cellStyle name="Normal 8 3 5 2" xfId="793" xr:uid="{B76165A4-B3F3-4AFD-81F5-AA04BA7B4C61}"/>
    <cellStyle name="Normal 8 3 5 2 2" xfId="2170" xr:uid="{7AA7B434-B419-41FA-8915-F177008F32A0}"/>
    <cellStyle name="Normal 8 3 5 2 2 2" xfId="2171" xr:uid="{A8D49532-27FA-4618-AEAE-5451131F39AE}"/>
    <cellStyle name="Normal 8 3 5 2 3" xfId="2172" xr:uid="{B7E92172-9B94-455C-9CB5-8EE2034A2CBC}"/>
    <cellStyle name="Normal 8 3 5 2 4" xfId="3804" xr:uid="{3B2A69DF-4504-4717-BBD2-469823B62199}"/>
    <cellStyle name="Normal 8 3 5 3" xfId="2173" xr:uid="{CAAA404B-0313-4B22-95D7-970464D148D7}"/>
    <cellStyle name="Normal 8 3 5 3 2" xfId="2174" xr:uid="{D6E3130C-3BF0-4F03-958F-539000EC68DE}"/>
    <cellStyle name="Normal 8 3 5 3 3" xfId="3805" xr:uid="{A5C241F9-D292-444F-9BDA-5219E825DB42}"/>
    <cellStyle name="Normal 8 3 5 3 4" xfId="3806" xr:uid="{0301B8F3-5A64-4829-8690-B1BA358473E9}"/>
    <cellStyle name="Normal 8 3 5 4" xfId="2175" xr:uid="{A3F13611-57B6-45E3-B8FB-7080B5B76375}"/>
    <cellStyle name="Normal 8 3 5 5" xfId="3807" xr:uid="{509C38A8-5205-474D-AE97-E4C59DA74045}"/>
    <cellStyle name="Normal 8 3 5 6" xfId="3808" xr:uid="{79DA120A-8589-4EAB-BE5D-39624F83BB45}"/>
    <cellStyle name="Normal 8 3 6" xfId="389" xr:uid="{60F01FA4-4623-40B5-8E80-133EFA30226C}"/>
    <cellStyle name="Normal 8 3 6 2" xfId="2176" xr:uid="{E08B8002-BEDD-4F5A-A2CD-F42336BBDD00}"/>
    <cellStyle name="Normal 8 3 6 2 2" xfId="2177" xr:uid="{7A0FC6F3-4BE4-423E-9441-C257DFCB6476}"/>
    <cellStyle name="Normal 8 3 6 2 3" xfId="3809" xr:uid="{51BE54E7-0C19-45FE-8C22-FC80528DEA1F}"/>
    <cellStyle name="Normal 8 3 6 2 4" xfId="3810" xr:uid="{1E86059C-DDFD-4E49-8730-8F92D19FFF8F}"/>
    <cellStyle name="Normal 8 3 6 3" xfId="2178" xr:uid="{DB4E0353-6878-465C-8DE6-C637CF478E00}"/>
    <cellStyle name="Normal 8 3 6 4" xfId="3811" xr:uid="{63FBF9AC-6F15-4A27-82D4-287C37FD2E5F}"/>
    <cellStyle name="Normal 8 3 6 5" xfId="3812" xr:uid="{D3C41FB7-8588-49FB-9637-A22E2E9D3D4B}"/>
    <cellStyle name="Normal 8 3 7" xfId="2179" xr:uid="{326F691C-05B4-496A-B23C-BA632CB42010}"/>
    <cellStyle name="Normal 8 3 7 2" xfId="2180" xr:uid="{F95C5ADA-7338-4AB9-BB38-790D242DF098}"/>
    <cellStyle name="Normal 8 3 7 3" xfId="3813" xr:uid="{D390B7A2-EC69-43DF-A962-B78ABCA0DFC0}"/>
    <cellStyle name="Normal 8 3 7 4" xfId="3814" xr:uid="{83C403DD-89DC-4381-B6B2-013A5139A9A3}"/>
    <cellStyle name="Normal 8 3 8" xfId="2181" xr:uid="{4BBF120B-8F8D-478C-86EA-7EAED8AA79ED}"/>
    <cellStyle name="Normal 8 3 8 2" xfId="3815" xr:uid="{FA541330-0DD6-4B8C-8487-59AC346B6FEE}"/>
    <cellStyle name="Normal 8 3 8 3" xfId="3816" xr:uid="{E46D8938-F45E-4CEE-89D6-74F42A34EA5F}"/>
    <cellStyle name="Normal 8 3 8 4" xfId="3817" xr:uid="{E5E04F18-19CF-456E-97F0-C304AAF6F05E}"/>
    <cellStyle name="Normal 8 3 9" xfId="3818" xr:uid="{5DACE8DD-8DA7-42F8-AE1D-DA98E4BCA9D0}"/>
    <cellStyle name="Normal 8 4" xfId="159" xr:uid="{9BDD4A51-4D33-4CCE-817F-6CAF8B1BCE41}"/>
    <cellStyle name="Normal 8 4 10" xfId="3819" xr:uid="{8FFFD81F-FDA5-4B1E-B6AF-93FB80AC748A}"/>
    <cellStyle name="Normal 8 4 11" xfId="3820" xr:uid="{9B54D3D0-AFEC-4E47-BB22-2FC87F839D41}"/>
    <cellStyle name="Normal 8 4 2" xfId="160" xr:uid="{91014795-97ED-4517-99B1-DC54E03B8DF8}"/>
    <cellStyle name="Normal 8 4 2 2" xfId="390" xr:uid="{6A859001-B021-4A3E-98EF-55FA6202B7FE}"/>
    <cellStyle name="Normal 8 4 2 2 2" xfId="794" xr:uid="{9FA473CE-D764-4D4A-AB09-5D5C7D9214A5}"/>
    <cellStyle name="Normal 8 4 2 2 2 2" xfId="795" xr:uid="{9E839A43-DA9B-40A7-9FCB-09E2B9D32950}"/>
    <cellStyle name="Normal 8 4 2 2 2 2 2" xfId="2182" xr:uid="{837AE433-7DA3-4A1C-862A-B1AC74067310}"/>
    <cellStyle name="Normal 8 4 2 2 2 2 3" xfId="3821" xr:uid="{829C659E-B240-49B2-9096-980B55F1BD93}"/>
    <cellStyle name="Normal 8 4 2 2 2 2 4" xfId="3822" xr:uid="{4B9BBC13-275A-46D9-84E4-21B9FE1A3874}"/>
    <cellStyle name="Normal 8 4 2 2 2 3" xfId="2183" xr:uid="{DC8B125B-ED80-4DBC-BBC7-E5679DD42AE6}"/>
    <cellStyle name="Normal 8 4 2 2 2 3 2" xfId="3823" xr:uid="{40D9613D-D2EC-4591-B37A-A514A417753C}"/>
    <cellStyle name="Normal 8 4 2 2 2 3 3" xfId="3824" xr:uid="{BB488C4B-F27F-45A8-912B-A7CC3C19FE5F}"/>
    <cellStyle name="Normal 8 4 2 2 2 3 4" xfId="3825" xr:uid="{090CD64A-5D61-4555-8370-6C79E8ED514E}"/>
    <cellStyle name="Normal 8 4 2 2 2 4" xfId="3826" xr:uid="{0D2A146F-977D-467E-8388-8933E3F9C892}"/>
    <cellStyle name="Normal 8 4 2 2 2 5" xfId="3827" xr:uid="{D2F08624-2A67-4B7F-9B62-5F572DA7948E}"/>
    <cellStyle name="Normal 8 4 2 2 2 6" xfId="3828" xr:uid="{3258DD6B-0229-430B-816F-71A42CC1A2DB}"/>
    <cellStyle name="Normal 8 4 2 2 3" xfId="796" xr:uid="{2ECCF71A-9332-42CE-B739-645AEAB38FE7}"/>
    <cellStyle name="Normal 8 4 2 2 3 2" xfId="2184" xr:uid="{1DF2B7AC-764C-4FE2-9A9C-1730CC1214DE}"/>
    <cellStyle name="Normal 8 4 2 2 3 2 2" xfId="3829" xr:uid="{C246560F-29E9-415D-AD6E-3A4DB6F3DE69}"/>
    <cellStyle name="Normal 8 4 2 2 3 2 3" xfId="3830" xr:uid="{AC776C29-C9DC-4569-8CFD-2A837A78F874}"/>
    <cellStyle name="Normal 8 4 2 2 3 2 4" xfId="3831" xr:uid="{61899552-612C-44CC-BAF9-CA20BB9D4B48}"/>
    <cellStyle name="Normal 8 4 2 2 3 3" xfId="3832" xr:uid="{288D4572-2412-48AD-9CCB-CF6B9F7AE188}"/>
    <cellStyle name="Normal 8 4 2 2 3 4" xfId="3833" xr:uid="{D4892E00-129A-4525-AF41-BCE4D03F83A0}"/>
    <cellStyle name="Normal 8 4 2 2 3 5" xfId="3834" xr:uid="{EC6BAB7D-03D4-422D-A3A0-A48083CD2F6D}"/>
    <cellStyle name="Normal 8 4 2 2 4" xfId="2185" xr:uid="{397163D5-A72B-4D2E-9271-805245973C2C}"/>
    <cellStyle name="Normal 8 4 2 2 4 2" xfId="3835" xr:uid="{B086C70C-1D35-4467-8492-F3E44640CD47}"/>
    <cellStyle name="Normal 8 4 2 2 4 3" xfId="3836" xr:uid="{AF15431D-2AFF-4C40-A1A6-4022858675F6}"/>
    <cellStyle name="Normal 8 4 2 2 4 4" xfId="3837" xr:uid="{121BDAE8-C602-4CF8-83D4-9B2CB0908DF8}"/>
    <cellStyle name="Normal 8 4 2 2 5" xfId="3838" xr:uid="{950A8DC5-0AF7-48B2-B51B-B8315F35CDF5}"/>
    <cellStyle name="Normal 8 4 2 2 5 2" xfId="3839" xr:uid="{4E65FBE4-EEB0-4259-A2C3-CC7D30D362A9}"/>
    <cellStyle name="Normal 8 4 2 2 5 3" xfId="3840" xr:uid="{B9A411B9-C2D5-4669-B988-0569A1FBDC62}"/>
    <cellStyle name="Normal 8 4 2 2 5 4" xfId="3841" xr:uid="{E8E44948-ECEC-4127-A810-16077E0BE746}"/>
    <cellStyle name="Normal 8 4 2 2 6" xfId="3842" xr:uid="{DE3F9B1B-93C5-4884-A18D-D4E626375496}"/>
    <cellStyle name="Normal 8 4 2 2 7" xfId="3843" xr:uid="{C53ED385-B20F-4AD9-8DCC-DF17D7BDCBDC}"/>
    <cellStyle name="Normal 8 4 2 2 8" xfId="3844" xr:uid="{72BA78BB-B642-439E-A08F-8A3B6E47F7F8}"/>
    <cellStyle name="Normal 8 4 2 3" xfId="797" xr:uid="{172F083B-C03C-412B-8D6F-D7DB11899C9A}"/>
    <cellStyle name="Normal 8 4 2 3 2" xfId="798" xr:uid="{4E596CF1-BE22-4FDC-8F0B-5F013CB6181A}"/>
    <cellStyle name="Normal 8 4 2 3 2 2" xfId="799" xr:uid="{6643A992-40C1-4FEA-AE4F-34B4E21C0178}"/>
    <cellStyle name="Normal 8 4 2 3 2 3" xfId="3845" xr:uid="{381EF455-5F02-402C-BE6D-B893ABCBE3CB}"/>
    <cellStyle name="Normal 8 4 2 3 2 4" xfId="3846" xr:uid="{28D2268D-FDD4-48BD-BAB5-89A1AA6B909A}"/>
    <cellStyle name="Normal 8 4 2 3 3" xfId="800" xr:uid="{367616F0-AFD5-482C-9451-9B851EDCCBA9}"/>
    <cellStyle name="Normal 8 4 2 3 3 2" xfId="3847" xr:uid="{175C2D98-B375-4629-80B8-DA765B5ABFB2}"/>
    <cellStyle name="Normal 8 4 2 3 3 3" xfId="3848" xr:uid="{755BB789-EAF8-44C6-AF41-0727917AE934}"/>
    <cellStyle name="Normal 8 4 2 3 3 4" xfId="3849" xr:uid="{0F74564A-E2B7-4E5B-9721-DB5B4E468C86}"/>
    <cellStyle name="Normal 8 4 2 3 4" xfId="3850" xr:uid="{82F7F6FE-920C-43C8-973C-42693DE85EE3}"/>
    <cellStyle name="Normal 8 4 2 3 5" xfId="3851" xr:uid="{ED20C543-27E1-4979-880E-A379E316B682}"/>
    <cellStyle name="Normal 8 4 2 3 6" xfId="3852" xr:uid="{988DE6E6-E216-477C-90C6-6B6C81EA850E}"/>
    <cellStyle name="Normal 8 4 2 4" xfId="801" xr:uid="{CEF27078-D322-4051-B30B-1B36BE025C2C}"/>
    <cellStyle name="Normal 8 4 2 4 2" xfId="802" xr:uid="{16186745-640F-4247-8CFC-62C1D3DD5A9E}"/>
    <cellStyle name="Normal 8 4 2 4 2 2" xfId="3853" xr:uid="{7A31C072-EA91-44C8-B8BD-CFB932D48681}"/>
    <cellStyle name="Normal 8 4 2 4 2 3" xfId="3854" xr:uid="{2C9AA40D-AC65-401F-A857-E7F1FB0D9392}"/>
    <cellStyle name="Normal 8 4 2 4 2 4" xfId="3855" xr:uid="{60E8E915-3010-418E-87B8-BDB987729440}"/>
    <cellStyle name="Normal 8 4 2 4 3" xfId="3856" xr:uid="{2E524534-845B-440A-8BA2-01CC0C00171D}"/>
    <cellStyle name="Normal 8 4 2 4 4" xfId="3857" xr:uid="{39BC851A-F86A-4BC6-A9CA-50C5A60CDDAD}"/>
    <cellStyle name="Normal 8 4 2 4 5" xfId="3858" xr:uid="{4E5EF8BB-C370-44FE-BF1E-BD84D5CA35E5}"/>
    <cellStyle name="Normal 8 4 2 5" xfId="803" xr:uid="{8D6E68B9-626D-427B-B075-1362D764C71D}"/>
    <cellStyle name="Normal 8 4 2 5 2" xfId="3859" xr:uid="{C1A81FBC-324C-41BE-B7DB-C55DFE5CE7E2}"/>
    <cellStyle name="Normal 8 4 2 5 3" xfId="3860" xr:uid="{361D332A-ED3A-4D54-87F6-D915E26EDCEA}"/>
    <cellStyle name="Normal 8 4 2 5 4" xfId="3861" xr:uid="{035E997B-526A-41BD-AA24-48FF7AC44D29}"/>
    <cellStyle name="Normal 8 4 2 6" xfId="3862" xr:uid="{C6645B97-DC37-4ED6-9EFF-5767BCAB992E}"/>
    <cellStyle name="Normal 8 4 2 6 2" xfId="3863" xr:uid="{D08F88DD-4603-4290-8108-FE1640C320BA}"/>
    <cellStyle name="Normal 8 4 2 6 3" xfId="3864" xr:uid="{2F3A1E30-56B1-4DC9-966B-E45179390616}"/>
    <cellStyle name="Normal 8 4 2 6 4" xfId="3865" xr:uid="{1E100AAB-9BCD-4F9A-8D23-30A513ACFBD3}"/>
    <cellStyle name="Normal 8 4 2 7" xfId="3866" xr:uid="{7DDC1241-9224-40FB-9D4A-69A53F783E35}"/>
    <cellStyle name="Normal 8 4 2 8" xfId="3867" xr:uid="{F7DE2AC5-95C4-4F5C-A0B7-C079605221D8}"/>
    <cellStyle name="Normal 8 4 2 9" xfId="3868" xr:uid="{55315A5E-65C6-494D-AD26-EEC950143901}"/>
    <cellStyle name="Normal 8 4 3" xfId="391" xr:uid="{8D632B99-CAFD-475D-8361-30457595FC72}"/>
    <cellStyle name="Normal 8 4 3 2" xfId="804" xr:uid="{3BF77BA2-200A-4031-9DF7-84AAB2B6634C}"/>
    <cellStyle name="Normal 8 4 3 2 2" xfId="805" xr:uid="{0F6C64AA-78B1-4B7C-828B-C9A3613AF394}"/>
    <cellStyle name="Normal 8 4 3 2 2 2" xfId="2186" xr:uid="{25B86CBC-8E50-4329-AD96-29BE0869640D}"/>
    <cellStyle name="Normal 8 4 3 2 2 2 2" xfId="2187" xr:uid="{F2C011E6-C975-4757-AD69-CFDE93326136}"/>
    <cellStyle name="Normal 8 4 3 2 2 3" xfId="2188" xr:uid="{0D0C2DF5-1ED0-47BB-8FA1-7B0F790208A8}"/>
    <cellStyle name="Normal 8 4 3 2 2 4" xfId="3869" xr:uid="{371E0835-86FD-4EF3-9174-5291CA87A941}"/>
    <cellStyle name="Normal 8 4 3 2 3" xfId="2189" xr:uid="{91300B0B-5FC2-4854-A0AD-AD316DCDDEF8}"/>
    <cellStyle name="Normal 8 4 3 2 3 2" xfId="2190" xr:uid="{8216196C-81BA-4E50-B71B-982E3FE260D6}"/>
    <cellStyle name="Normal 8 4 3 2 3 3" xfId="3870" xr:uid="{996DDF34-B9CE-4585-81E7-5AB62D97A459}"/>
    <cellStyle name="Normal 8 4 3 2 3 4" xfId="3871" xr:uid="{C63BC1BA-80B4-4ADD-8C9E-918FD1188C94}"/>
    <cellStyle name="Normal 8 4 3 2 4" xfId="2191" xr:uid="{6A6916DB-AE55-4870-BD74-BD56F3FC686C}"/>
    <cellStyle name="Normal 8 4 3 2 5" xfId="3872" xr:uid="{C7E295CE-59F2-4E15-BAFF-E72D5203AFC7}"/>
    <cellStyle name="Normal 8 4 3 2 6" xfId="3873" xr:uid="{2CAE8C90-7066-41E5-8794-F803755187B8}"/>
    <cellStyle name="Normal 8 4 3 3" xfId="806" xr:uid="{1E37BA55-E5DD-48F4-B711-032F3EF30B45}"/>
    <cellStyle name="Normal 8 4 3 3 2" xfId="2192" xr:uid="{4F89CA2C-5B3B-434A-8940-AA090CB8C69A}"/>
    <cellStyle name="Normal 8 4 3 3 2 2" xfId="2193" xr:uid="{5F7FF36C-826F-48FB-A990-06E5F987AE4C}"/>
    <cellStyle name="Normal 8 4 3 3 2 3" xfId="3874" xr:uid="{17FE38C6-4D85-45D6-8EED-C401DE66D468}"/>
    <cellStyle name="Normal 8 4 3 3 2 4" xfId="3875" xr:uid="{BD247661-DEDA-47D0-AFAC-3F8A4612CE3E}"/>
    <cellStyle name="Normal 8 4 3 3 3" xfId="2194" xr:uid="{203E41DE-632A-44B4-815C-A72196AA1F96}"/>
    <cellStyle name="Normal 8 4 3 3 4" xfId="3876" xr:uid="{8D645205-73CB-4011-9E38-D8395A809CDE}"/>
    <cellStyle name="Normal 8 4 3 3 5" xfId="3877" xr:uid="{FDD0CEB4-83B0-4344-943A-1883A37CB677}"/>
    <cellStyle name="Normal 8 4 3 4" xfId="2195" xr:uid="{4C56FAB6-C51B-409B-8886-EA14B590E7F3}"/>
    <cellStyle name="Normal 8 4 3 4 2" xfId="2196" xr:uid="{B85F2DBE-1D2B-4B46-B661-2202A0AE2C72}"/>
    <cellStyle name="Normal 8 4 3 4 3" xfId="3878" xr:uid="{57080DFC-9403-48EC-9447-886B844143EB}"/>
    <cellStyle name="Normal 8 4 3 4 4" xfId="3879" xr:uid="{DD9A8B27-50AE-48E0-B464-354B56D52DDA}"/>
    <cellStyle name="Normal 8 4 3 5" xfId="2197" xr:uid="{14AC7155-CF3D-4966-BC43-29929A78FD77}"/>
    <cellStyle name="Normal 8 4 3 5 2" xfId="3880" xr:uid="{FDEAA31D-20D1-44A4-89A6-CA36E7D7AD47}"/>
    <cellStyle name="Normal 8 4 3 5 3" xfId="3881" xr:uid="{58BF2954-719F-46E2-A85B-FC96F83CC5B4}"/>
    <cellStyle name="Normal 8 4 3 5 4" xfId="3882" xr:uid="{EBBB2D36-857D-40D6-B570-103FE42F6A9D}"/>
    <cellStyle name="Normal 8 4 3 6" xfId="3883" xr:uid="{88F6A021-3455-44FF-86C2-63ECBE68E3E2}"/>
    <cellStyle name="Normal 8 4 3 7" xfId="3884" xr:uid="{9DC7D47A-86E4-41DC-BED0-55A2FC002795}"/>
    <cellStyle name="Normal 8 4 3 8" xfId="3885" xr:uid="{6A23951F-6488-44AE-88A3-ED4A2DDB84D8}"/>
    <cellStyle name="Normal 8 4 4" xfId="392" xr:uid="{6FBCF95C-D114-4EC6-BDC6-1BE224A46F64}"/>
    <cellStyle name="Normal 8 4 4 2" xfId="807" xr:uid="{3105E299-E505-4FFE-B108-F8C29144093B}"/>
    <cellStyle name="Normal 8 4 4 2 2" xfId="808" xr:uid="{2F7B1E81-EC69-4A6A-88E9-79557FB1BB2B}"/>
    <cellStyle name="Normal 8 4 4 2 2 2" xfId="2198" xr:uid="{E085EA53-F836-4089-8CB7-9C97571733D6}"/>
    <cellStyle name="Normal 8 4 4 2 2 3" xfId="3886" xr:uid="{FB80D065-6351-489B-BEA7-9447414E7FDC}"/>
    <cellStyle name="Normal 8 4 4 2 2 4" xfId="3887" xr:uid="{042C5C40-3992-4F79-B5CF-4115CE25FD59}"/>
    <cellStyle name="Normal 8 4 4 2 3" xfId="2199" xr:uid="{F0B45D66-CD50-46CF-A4BC-81C5A8F86666}"/>
    <cellStyle name="Normal 8 4 4 2 4" xfId="3888" xr:uid="{88EBDECF-8FE8-4774-BBA7-C5E6B9AC34BF}"/>
    <cellStyle name="Normal 8 4 4 2 5" xfId="3889" xr:uid="{A9888E44-2FD6-4502-87E5-398243E774A7}"/>
    <cellStyle name="Normal 8 4 4 3" xfId="809" xr:uid="{189646F6-9799-4271-929B-410853EDA871}"/>
    <cellStyle name="Normal 8 4 4 3 2" xfId="2200" xr:uid="{70ED8C41-8B15-4F46-AEBA-1A750FCDBDD3}"/>
    <cellStyle name="Normal 8 4 4 3 3" xfId="3890" xr:uid="{5BA6690D-8570-4652-8824-6F16FF67ACD3}"/>
    <cellStyle name="Normal 8 4 4 3 4" xfId="3891" xr:uid="{043F8036-B64D-4BE0-804B-ABC706A483DD}"/>
    <cellStyle name="Normal 8 4 4 4" xfId="2201" xr:uid="{81D6CCA7-448F-44AE-B1D0-71EE4A9C9F25}"/>
    <cellStyle name="Normal 8 4 4 4 2" xfId="3892" xr:uid="{91B5B8D8-F2F7-4A2B-8CD2-3945A7C6F3C0}"/>
    <cellStyle name="Normal 8 4 4 4 3" xfId="3893" xr:uid="{8B2716ED-119C-422A-9ABC-901392074118}"/>
    <cellStyle name="Normal 8 4 4 4 4" xfId="3894" xr:uid="{846777C2-BF5A-4EAA-9A5B-059BE2E3D09C}"/>
    <cellStyle name="Normal 8 4 4 5" xfId="3895" xr:uid="{D733C9AC-86B1-4C4F-A62F-2D7E0596CB54}"/>
    <cellStyle name="Normal 8 4 4 6" xfId="3896" xr:uid="{57461E75-1A91-4285-B612-3A368AABAC6B}"/>
    <cellStyle name="Normal 8 4 4 7" xfId="3897" xr:uid="{9F14D810-91ED-4AD0-950F-83D3C6DD3F91}"/>
    <cellStyle name="Normal 8 4 5" xfId="393" xr:uid="{E407CFB5-1657-4B05-9F92-30C61FFFF5E5}"/>
    <cellStyle name="Normal 8 4 5 2" xfId="810" xr:uid="{A7E2597D-06E4-4829-B565-124B4FDACF9D}"/>
    <cellStyle name="Normal 8 4 5 2 2" xfId="2202" xr:uid="{FEBBD192-729D-4BA0-8CD0-A9BA30287EE4}"/>
    <cellStyle name="Normal 8 4 5 2 3" xfId="3898" xr:uid="{718D80C9-914A-415B-A0D9-13C0787BB8A0}"/>
    <cellStyle name="Normal 8 4 5 2 4" xfId="3899" xr:uid="{95CC630F-366D-48A6-BDC4-37F70142B137}"/>
    <cellStyle name="Normal 8 4 5 3" xfId="2203" xr:uid="{4C0514CC-3ECA-4AF2-894C-4DC0D68086FC}"/>
    <cellStyle name="Normal 8 4 5 3 2" xfId="3900" xr:uid="{74D02646-043C-42A7-A074-8ADF509F589A}"/>
    <cellStyle name="Normal 8 4 5 3 3" xfId="3901" xr:uid="{EC7E8B2C-B878-4F3D-8412-C4FA1AE888F6}"/>
    <cellStyle name="Normal 8 4 5 3 4" xfId="3902" xr:uid="{26AD2400-EB09-4807-84E4-50D355F5167B}"/>
    <cellStyle name="Normal 8 4 5 4" xfId="3903" xr:uid="{EF867FE9-C32A-41B9-A781-0D6111CD7E66}"/>
    <cellStyle name="Normal 8 4 5 5" xfId="3904" xr:uid="{E08C8A99-00D2-4573-8B85-BCD64EA483C5}"/>
    <cellStyle name="Normal 8 4 5 6" xfId="3905" xr:uid="{EEF1DF4C-0768-40E0-B8AA-69220723EFD2}"/>
    <cellStyle name="Normal 8 4 6" xfId="811" xr:uid="{8E978A3F-FB75-42FB-9E15-D563AF604167}"/>
    <cellStyle name="Normal 8 4 6 2" xfId="2204" xr:uid="{7AD099DD-7922-44FA-9BB6-3B80E701B86C}"/>
    <cellStyle name="Normal 8 4 6 2 2" xfId="3906" xr:uid="{43CA4DC5-2A4F-44F9-93B8-0E452BA9CAED}"/>
    <cellStyle name="Normal 8 4 6 2 3" xfId="3907" xr:uid="{755F52A6-4011-48FC-B622-0FE61475467B}"/>
    <cellStyle name="Normal 8 4 6 2 4" xfId="3908" xr:uid="{46DD017C-2074-476E-85E7-6F01B5FF7D52}"/>
    <cellStyle name="Normal 8 4 6 3" xfId="3909" xr:uid="{08A01C2C-179D-4D60-AED9-86C36C6D725B}"/>
    <cellStyle name="Normal 8 4 6 4" xfId="3910" xr:uid="{2115BE5E-FEA8-4D09-AE04-B2E80B770089}"/>
    <cellStyle name="Normal 8 4 6 5" xfId="3911" xr:uid="{9E7ECCD3-04BB-4905-BADE-E141C3127661}"/>
    <cellStyle name="Normal 8 4 7" xfId="2205" xr:uid="{69A2CCA0-11ED-4B26-8638-438609250E1D}"/>
    <cellStyle name="Normal 8 4 7 2" xfId="3912" xr:uid="{7A772BB6-2DB9-43B6-87D6-901FB0EC4EF0}"/>
    <cellStyle name="Normal 8 4 7 3" xfId="3913" xr:uid="{C8B4BC7F-3CBC-4630-AA8C-5F9D8B0945DE}"/>
    <cellStyle name="Normal 8 4 7 4" xfId="3914" xr:uid="{FD7E9703-113A-4A9E-95F8-6F3F0F467E79}"/>
    <cellStyle name="Normal 8 4 8" xfId="3915" xr:uid="{0FEAE8AF-119C-45B6-997E-A6F991945470}"/>
    <cellStyle name="Normal 8 4 8 2" xfId="3916" xr:uid="{C047105D-2DAE-4333-93FF-109E9715229D}"/>
    <cellStyle name="Normal 8 4 8 3" xfId="3917" xr:uid="{683ACF28-E9A4-442E-8C91-40562D01BACB}"/>
    <cellStyle name="Normal 8 4 8 4" xfId="3918" xr:uid="{1F91E717-8545-4CD9-ACAF-E14E803250CF}"/>
    <cellStyle name="Normal 8 4 9" xfId="3919" xr:uid="{489667BD-AA24-4255-9978-A8767367DF69}"/>
    <cellStyle name="Normal 8 5" xfId="161" xr:uid="{039FC6E9-C238-4EDC-8DAA-3018E366044D}"/>
    <cellStyle name="Normal 8 5 2" xfId="162" xr:uid="{847AEC23-6093-46C0-96A5-6E823663AF39}"/>
    <cellStyle name="Normal 8 5 2 2" xfId="394" xr:uid="{26484960-B902-4AE2-9238-0097F703CAA8}"/>
    <cellStyle name="Normal 8 5 2 2 2" xfId="812" xr:uid="{E010AF3F-6D47-44B6-B6C3-2309A805250D}"/>
    <cellStyle name="Normal 8 5 2 2 2 2" xfId="2206" xr:uid="{ADC4B58D-6600-4750-BB9F-93DD1833E2F5}"/>
    <cellStyle name="Normal 8 5 2 2 2 3" xfId="3920" xr:uid="{62800854-AB29-42F9-AA9D-91FF696D3044}"/>
    <cellStyle name="Normal 8 5 2 2 2 4" xfId="3921" xr:uid="{02A7211A-3935-49C6-8508-66473EB2B61E}"/>
    <cellStyle name="Normal 8 5 2 2 3" xfId="2207" xr:uid="{39AE2A7F-A9EF-4369-9B56-D84C36211773}"/>
    <cellStyle name="Normal 8 5 2 2 3 2" xfId="3922" xr:uid="{6BC06E4A-FC95-4DCA-B3F4-C4E9A0F7F58E}"/>
    <cellStyle name="Normal 8 5 2 2 3 3" xfId="3923" xr:uid="{27BAE63D-702C-4CD6-A9EE-D2AAA882B61C}"/>
    <cellStyle name="Normal 8 5 2 2 3 4" xfId="3924" xr:uid="{5096606B-D003-4C76-B0B7-21EED2DB0DA4}"/>
    <cellStyle name="Normal 8 5 2 2 4" xfId="3925" xr:uid="{4B86ECB6-F698-4EB2-BCA5-B3D58F55F4A9}"/>
    <cellStyle name="Normal 8 5 2 2 5" xfId="3926" xr:uid="{680602C3-BFE5-4C28-8002-3A0AEC5241F7}"/>
    <cellStyle name="Normal 8 5 2 2 6" xfId="3927" xr:uid="{0ED8F81A-2CD4-42B9-95A7-840D0DA9C358}"/>
    <cellStyle name="Normal 8 5 2 3" xfId="813" xr:uid="{3E23BB2E-3F30-421A-8423-EE83E0900049}"/>
    <cellStyle name="Normal 8 5 2 3 2" xfId="2208" xr:uid="{12B53BE2-298F-4C14-B0DA-2CED19645D6A}"/>
    <cellStyle name="Normal 8 5 2 3 2 2" xfId="3928" xr:uid="{3AB5A2AC-C397-4A99-AE48-2396CD06C07A}"/>
    <cellStyle name="Normal 8 5 2 3 2 3" xfId="3929" xr:uid="{E51822E9-6225-46CA-A488-9C08BBD20683}"/>
    <cellStyle name="Normal 8 5 2 3 2 4" xfId="3930" xr:uid="{88A41380-782E-4E6B-865B-CB1E0A7F65DF}"/>
    <cellStyle name="Normal 8 5 2 3 3" xfId="3931" xr:uid="{875CDEC3-1C61-42EE-9CA2-2A0E1F9C3886}"/>
    <cellStyle name="Normal 8 5 2 3 4" xfId="3932" xr:uid="{1CF8CD19-36A8-4392-BA5D-45CBCC6BB126}"/>
    <cellStyle name="Normal 8 5 2 3 5" xfId="3933" xr:uid="{3357F34C-757A-47CC-BBFA-153141007CB1}"/>
    <cellStyle name="Normal 8 5 2 4" xfId="2209" xr:uid="{6F687162-C21C-41AA-9F1A-74C738BFD509}"/>
    <cellStyle name="Normal 8 5 2 4 2" xfId="3934" xr:uid="{2D365B9C-9B8F-44F3-95F3-CC63A4E5B7BA}"/>
    <cellStyle name="Normal 8 5 2 4 3" xfId="3935" xr:uid="{F76E4E48-A620-42E2-8C8F-65483D876623}"/>
    <cellStyle name="Normal 8 5 2 4 4" xfId="3936" xr:uid="{89B1BD9E-511D-4275-A0EE-594D1FA823E4}"/>
    <cellStyle name="Normal 8 5 2 5" xfId="3937" xr:uid="{7EEF5D03-F764-4EBD-935D-64E541D1337B}"/>
    <cellStyle name="Normal 8 5 2 5 2" xfId="3938" xr:uid="{4177A982-63A2-4E55-A1FC-718CD176E2BC}"/>
    <cellStyle name="Normal 8 5 2 5 3" xfId="3939" xr:uid="{30E5E614-C12B-4520-9D47-3F3BCFDA7DE2}"/>
    <cellStyle name="Normal 8 5 2 5 4" xfId="3940" xr:uid="{A563F49E-553E-40DA-8AB9-23EE6E9F5230}"/>
    <cellStyle name="Normal 8 5 2 6" xfId="3941" xr:uid="{AC25CB31-D750-4FF0-A086-4FF574235613}"/>
    <cellStyle name="Normal 8 5 2 7" xfId="3942" xr:uid="{411ABECC-F669-432A-91E1-8572D7B5024C}"/>
    <cellStyle name="Normal 8 5 2 8" xfId="3943" xr:uid="{4097E7FF-4F90-469F-9ADD-EE8FA37BFCED}"/>
    <cellStyle name="Normal 8 5 3" xfId="395" xr:uid="{91027AD9-4BA1-4444-8ACC-520C4A0E1F2D}"/>
    <cellStyle name="Normal 8 5 3 2" xfId="814" xr:uid="{34599342-6548-4B6D-8698-8254F3E0B048}"/>
    <cellStyle name="Normal 8 5 3 2 2" xfId="815" xr:uid="{0D29A4AD-B990-4074-AE08-F5673623DAB8}"/>
    <cellStyle name="Normal 8 5 3 2 3" xfId="3944" xr:uid="{220B9066-E411-4F2E-B7FD-0EAFF8D2590F}"/>
    <cellStyle name="Normal 8 5 3 2 4" xfId="3945" xr:uid="{85669D4C-926C-4A72-BAE9-7E310F909DC9}"/>
    <cellStyle name="Normal 8 5 3 3" xfId="816" xr:uid="{9E6F243C-A5DF-4A30-AE30-3D2FFE29B126}"/>
    <cellStyle name="Normal 8 5 3 3 2" xfId="3946" xr:uid="{BDF9585B-E657-4925-A849-C4EF037F1128}"/>
    <cellStyle name="Normal 8 5 3 3 3" xfId="3947" xr:uid="{2298F172-0EC4-4E95-9CF1-464FF1963FC0}"/>
    <cellStyle name="Normal 8 5 3 3 4" xfId="3948" xr:uid="{F7D9FCEF-562B-4B17-A22A-4180AB60B8FC}"/>
    <cellStyle name="Normal 8 5 3 4" xfId="3949" xr:uid="{ED4DE6CF-F033-4E6C-9E1A-714917DF9757}"/>
    <cellStyle name="Normal 8 5 3 5" xfId="3950" xr:uid="{36F3865C-8187-4EC7-A241-9EAAF40A9790}"/>
    <cellStyle name="Normal 8 5 3 6" xfId="3951" xr:uid="{4BDF9BAD-06AC-4B9A-8D26-2D4ED8568088}"/>
    <cellStyle name="Normal 8 5 4" xfId="396" xr:uid="{4B95720E-4991-472B-B28E-527ADD1270A2}"/>
    <cellStyle name="Normal 8 5 4 2" xfId="817" xr:uid="{45B60FC0-A073-4A9E-990E-277815607BC8}"/>
    <cellStyle name="Normal 8 5 4 2 2" xfId="3952" xr:uid="{053FDF15-F9E5-4F63-B6D5-79C709ACAD49}"/>
    <cellStyle name="Normal 8 5 4 2 3" xfId="3953" xr:uid="{3A5423E1-D54A-4CB4-B72A-DE6EC0795302}"/>
    <cellStyle name="Normal 8 5 4 2 4" xfId="3954" xr:uid="{16CD9EA4-4C68-4B05-907F-698D9B7A4E33}"/>
    <cellStyle name="Normal 8 5 4 3" xfId="3955" xr:uid="{43069ABC-F6BF-46FA-80DD-DE8913CF1601}"/>
    <cellStyle name="Normal 8 5 4 4" xfId="3956" xr:uid="{E3EF1624-5E27-42B4-A695-5EB297BE1C81}"/>
    <cellStyle name="Normal 8 5 4 5" xfId="3957" xr:uid="{BD332EBA-02C0-4189-AAF5-DEC287926491}"/>
    <cellStyle name="Normal 8 5 5" xfId="818" xr:uid="{6845F76F-5055-4A58-ABAD-2A82B4D459FC}"/>
    <cellStyle name="Normal 8 5 5 2" xfId="3958" xr:uid="{2FB48C38-FA65-486D-B230-177A06D8AF9D}"/>
    <cellStyle name="Normal 8 5 5 3" xfId="3959" xr:uid="{335DCC14-8B95-476F-B949-5D379455BAF5}"/>
    <cellStyle name="Normal 8 5 5 4" xfId="3960" xr:uid="{11197902-9CAE-4741-9F99-2556BD67BA86}"/>
    <cellStyle name="Normal 8 5 6" xfId="3961" xr:uid="{5F193F03-7943-4749-A4DC-B490EDB30317}"/>
    <cellStyle name="Normal 8 5 6 2" xfId="3962" xr:uid="{D349AF03-793C-489C-B4B7-55A7F0C82517}"/>
    <cellStyle name="Normal 8 5 6 3" xfId="3963" xr:uid="{9F80A43C-9E1C-4062-BA4E-1F02780947F7}"/>
    <cellStyle name="Normal 8 5 6 4" xfId="3964" xr:uid="{69E0DCCB-FB87-4DC0-A99A-D5963D95CC95}"/>
    <cellStyle name="Normal 8 5 7" xfId="3965" xr:uid="{EC7E1D15-0370-4173-9A9A-4C1ED2D5F04D}"/>
    <cellStyle name="Normal 8 5 8" xfId="3966" xr:uid="{56060390-2575-4857-9DC1-25B6532D76C8}"/>
    <cellStyle name="Normal 8 5 9" xfId="3967" xr:uid="{C07E687D-8B38-4005-80E5-72ACC56CA796}"/>
    <cellStyle name="Normal 8 6" xfId="163" xr:uid="{D1814CF6-8732-47EC-96FC-6CCA9A204DCE}"/>
    <cellStyle name="Normal 8 6 2" xfId="397" xr:uid="{9FC3DA07-8541-4D30-845B-42A7A800C417}"/>
    <cellStyle name="Normal 8 6 2 2" xfId="819" xr:uid="{1657940E-7E31-4CBE-8075-800C2FEDC9BF}"/>
    <cellStyle name="Normal 8 6 2 2 2" xfId="2210" xr:uid="{ECE20E1C-BC57-4C6F-9E77-9B3B891EFFBC}"/>
    <cellStyle name="Normal 8 6 2 2 2 2" xfId="2211" xr:uid="{0E0868C3-3608-4665-851D-36F39ED69BC9}"/>
    <cellStyle name="Normal 8 6 2 2 3" xfId="2212" xr:uid="{D79DE3BB-A143-4E65-95DA-537E40E6A98B}"/>
    <cellStyle name="Normal 8 6 2 2 4" xfId="3968" xr:uid="{47ECC260-4048-4772-AB42-F4CBA4A3BF27}"/>
    <cellStyle name="Normal 8 6 2 3" xfId="2213" xr:uid="{06AAC59C-41FA-4A57-AA17-EA3DE6207DBB}"/>
    <cellStyle name="Normal 8 6 2 3 2" xfId="2214" xr:uid="{EDBB727E-251C-44D8-909D-F419A18DD91B}"/>
    <cellStyle name="Normal 8 6 2 3 3" xfId="3969" xr:uid="{96C77D90-AE7E-4E8D-92C7-64A3E4E08940}"/>
    <cellStyle name="Normal 8 6 2 3 4" xfId="3970" xr:uid="{15ADDF29-F57E-4AC4-B15A-EA906E547CCC}"/>
    <cellStyle name="Normal 8 6 2 4" xfId="2215" xr:uid="{DBA44122-65B5-41CF-854B-6421EA5F4B8E}"/>
    <cellStyle name="Normal 8 6 2 5" xfId="3971" xr:uid="{EB71C37C-3C1F-42AF-B695-AD6F31DD5393}"/>
    <cellStyle name="Normal 8 6 2 6" xfId="3972" xr:uid="{874B8F64-CF5B-49D1-B834-DB6775B56373}"/>
    <cellStyle name="Normal 8 6 3" xfId="820" xr:uid="{BF91655E-5368-4781-999F-BBBF8B0670AC}"/>
    <cellStyle name="Normal 8 6 3 2" xfId="2216" xr:uid="{1ED683B9-2E17-43C3-AA12-2647A5A0EDB5}"/>
    <cellStyle name="Normal 8 6 3 2 2" xfId="2217" xr:uid="{CA12B1AA-DAF7-40A8-B4DB-7C89D778BB59}"/>
    <cellStyle name="Normal 8 6 3 2 3" xfId="3973" xr:uid="{E4E37F48-F4AF-4B99-AA07-93AE6EB0E72B}"/>
    <cellStyle name="Normal 8 6 3 2 4" xfId="3974" xr:uid="{B04E0DA3-8385-42DA-994B-03A1C6703327}"/>
    <cellStyle name="Normal 8 6 3 3" xfId="2218" xr:uid="{49C99740-18D2-4107-AB00-EB914FE375B4}"/>
    <cellStyle name="Normal 8 6 3 4" xfId="3975" xr:uid="{5352833F-8E18-4FEB-8272-732D73C9F832}"/>
    <cellStyle name="Normal 8 6 3 5" xfId="3976" xr:uid="{08D8A818-BC28-47CC-94AC-1982065B0AEB}"/>
    <cellStyle name="Normal 8 6 4" xfId="2219" xr:uid="{430A9ACF-0C8B-4524-8AF8-518740083806}"/>
    <cellStyle name="Normal 8 6 4 2" xfId="2220" xr:uid="{3E430E58-160B-4EC7-A0D3-53B29E31CBEA}"/>
    <cellStyle name="Normal 8 6 4 3" xfId="3977" xr:uid="{B6580748-7036-461F-BD2C-04E043F202DB}"/>
    <cellStyle name="Normal 8 6 4 4" xfId="3978" xr:uid="{C06FED54-5ABC-47CB-8DF9-AB531AE7E919}"/>
    <cellStyle name="Normal 8 6 5" xfId="2221" xr:uid="{CD67A5C1-9E11-4BA7-B8BB-7ACF62FEDF20}"/>
    <cellStyle name="Normal 8 6 5 2" xfId="3979" xr:uid="{B338BEC6-A8A1-4C7D-942C-7992056E370A}"/>
    <cellStyle name="Normal 8 6 5 3" xfId="3980" xr:uid="{0FB72AE0-DEE8-4259-B0B8-776FB84CFED0}"/>
    <cellStyle name="Normal 8 6 5 4" xfId="3981" xr:uid="{F49F0463-825A-4EC5-A3CC-00EF7AA5DA42}"/>
    <cellStyle name="Normal 8 6 6" xfId="3982" xr:uid="{72ECADFB-3310-44DC-A1AE-DE379C597F04}"/>
    <cellStyle name="Normal 8 6 7" xfId="3983" xr:uid="{B6C34DD1-F62C-49D7-B680-87E6795AB5AD}"/>
    <cellStyle name="Normal 8 6 8" xfId="3984" xr:uid="{1700102E-6E2E-408F-A9B8-2829AA3A6466}"/>
    <cellStyle name="Normal 8 7" xfId="398" xr:uid="{A5FFFC21-4FE0-46BA-B8F4-968CE45A4FC2}"/>
    <cellStyle name="Normal 8 7 2" xfId="821" xr:uid="{98C6F34D-CD77-4260-A48A-226E1EF1C622}"/>
    <cellStyle name="Normal 8 7 2 2" xfId="822" xr:uid="{D6E5BE9A-2D46-487C-8EA7-55EC4664047D}"/>
    <cellStyle name="Normal 8 7 2 2 2" xfId="2222" xr:uid="{CD1562EF-75AE-4932-B94C-A250142C7F42}"/>
    <cellStyle name="Normal 8 7 2 2 3" xfId="3985" xr:uid="{2D150332-FCFC-4AE5-A75F-73A9C3A96915}"/>
    <cellStyle name="Normal 8 7 2 2 4" xfId="3986" xr:uid="{BF3F0C0A-8A6A-45E6-86D0-FA0EE41F775A}"/>
    <cellStyle name="Normal 8 7 2 3" xfId="2223" xr:uid="{84BDD25A-FBF6-485F-8E5A-ECD15F091427}"/>
    <cellStyle name="Normal 8 7 2 4" xfId="3987" xr:uid="{CC323EB1-6719-4770-8F9D-06922ABCB17A}"/>
    <cellStyle name="Normal 8 7 2 5" xfId="3988" xr:uid="{40CC9210-34B3-4026-B97F-9095EADF8C4E}"/>
    <cellStyle name="Normal 8 7 3" xfId="823" xr:uid="{6A24D704-DE52-413B-9BF7-E2B5A4A040B8}"/>
    <cellStyle name="Normal 8 7 3 2" xfId="2224" xr:uid="{04E1B608-2F1E-4315-BE05-5BA6F4B96F1E}"/>
    <cellStyle name="Normal 8 7 3 3" xfId="3989" xr:uid="{3F16899C-9F00-465C-914C-7C14E27E8482}"/>
    <cellStyle name="Normal 8 7 3 4" xfId="3990" xr:uid="{03ED98EF-564D-43E7-8A3F-4BA29F59904B}"/>
    <cellStyle name="Normal 8 7 4" xfId="2225" xr:uid="{888EED97-2151-4023-9A69-A5C0E5FF62B4}"/>
    <cellStyle name="Normal 8 7 4 2" xfId="3991" xr:uid="{EE46A0B2-DA51-440E-A994-9D072AB6671C}"/>
    <cellStyle name="Normal 8 7 4 3" xfId="3992" xr:uid="{E433BF83-44B1-44E8-9E10-C87152F86CBD}"/>
    <cellStyle name="Normal 8 7 4 4" xfId="3993" xr:uid="{66E598E4-2425-47FC-ACB5-3A4EF94482BD}"/>
    <cellStyle name="Normal 8 7 5" xfId="3994" xr:uid="{4844ED87-1D99-4046-8A0A-253281AE49DB}"/>
    <cellStyle name="Normal 8 7 6" xfId="3995" xr:uid="{650333FC-975A-4B48-A3BA-CD1C455C0780}"/>
    <cellStyle name="Normal 8 7 7" xfId="3996" xr:uid="{3996EF39-C55D-43B2-A244-3D579BEB7B4F}"/>
    <cellStyle name="Normal 8 8" xfId="399" xr:uid="{D84E6D3D-E419-4B24-83FD-1669EFC72155}"/>
    <cellStyle name="Normal 8 8 2" xfId="824" xr:uid="{1965DB62-2515-4440-BC6A-1C4D1BEABA5D}"/>
    <cellStyle name="Normal 8 8 2 2" xfId="2226" xr:uid="{3B3F5658-331C-4A2A-8E95-945CB1CE2CF0}"/>
    <cellStyle name="Normal 8 8 2 3" xfId="3997" xr:uid="{E5623A63-CFE0-4C09-BF9E-223565588D00}"/>
    <cellStyle name="Normal 8 8 2 4" xfId="3998" xr:uid="{4A621287-6C0D-4C6A-8AFF-D17E2068EE5A}"/>
    <cellStyle name="Normal 8 8 3" xfId="2227" xr:uid="{98362AAD-CAE2-475C-9413-1AAA926553CE}"/>
    <cellStyle name="Normal 8 8 3 2" xfId="3999" xr:uid="{EAF645E4-41D1-424F-A35E-9ABCCEA41C0E}"/>
    <cellStyle name="Normal 8 8 3 3" xfId="4000" xr:uid="{2A96285F-DC7F-424A-9C58-5069CC930442}"/>
    <cellStyle name="Normal 8 8 3 4" xfId="4001" xr:uid="{601AC461-4683-4157-B811-C7735D15A381}"/>
    <cellStyle name="Normal 8 8 4" xfId="4002" xr:uid="{7E6536DB-DA2F-41A3-8190-E422A5D5C736}"/>
    <cellStyle name="Normal 8 8 5" xfId="4003" xr:uid="{911EEEA0-842A-4B9A-B8C1-3E555554AE1A}"/>
    <cellStyle name="Normal 8 8 6" xfId="4004" xr:uid="{BA97744D-455A-4B7E-B1AA-CFB1DCA681BD}"/>
    <cellStyle name="Normal 8 9" xfId="400" xr:uid="{7B9FD8C7-CBFA-4B8F-8BEF-DB000C1C892F}"/>
    <cellStyle name="Normal 8 9 2" xfId="2228" xr:uid="{623C87FE-5761-4BA7-9800-C79AF81E5081}"/>
    <cellStyle name="Normal 8 9 2 2" xfId="4005" xr:uid="{71FC6679-44A3-4080-B480-BD1D43D8CEEE}"/>
    <cellStyle name="Normal 8 9 2 2 2" xfId="4410" xr:uid="{4FCBE437-334A-4DF5-BC9C-6CD61093283C}"/>
    <cellStyle name="Normal 8 9 2 2 3" xfId="4689" xr:uid="{AE9C7DDB-0DC4-4FD6-8A24-8F65615455E3}"/>
    <cellStyle name="Normal 8 9 2 3" xfId="4006" xr:uid="{DDA5D224-4489-4C1A-9077-2561967720E6}"/>
    <cellStyle name="Normal 8 9 2 4" xfId="4007" xr:uid="{F54E9517-1851-4905-90C4-0758C36858A1}"/>
    <cellStyle name="Normal 8 9 3" xfId="4008" xr:uid="{830C2CD1-F092-4CD1-B4BB-7A425A50A073}"/>
    <cellStyle name="Normal 8 9 3 2" xfId="5343" xr:uid="{C2C1D8B7-DAD8-4EC2-B541-2E2C628DF9A6}"/>
    <cellStyle name="Normal 8 9 4" xfId="4009" xr:uid="{51A6C00B-705F-4495-AFCA-BDF598327B66}"/>
    <cellStyle name="Normal 8 9 4 2" xfId="4580" xr:uid="{08EAD9BA-1492-41D0-AFDB-B5668C24D813}"/>
    <cellStyle name="Normal 8 9 4 3" xfId="4690" xr:uid="{3DBD349E-B0A9-4878-90D5-3C5271865182}"/>
    <cellStyle name="Normal 8 9 4 4" xfId="4609" xr:uid="{175AB2BA-AB8E-476A-8575-434D743FC15A}"/>
    <cellStyle name="Normal 8 9 5" xfId="4010" xr:uid="{B880CFB5-5C30-4821-B9DF-4EB94153BEF0}"/>
    <cellStyle name="Normal 9" xfId="164" xr:uid="{C8A19E4F-69DF-4503-BB19-99C5485E4843}"/>
    <cellStyle name="Normal 9 10" xfId="401" xr:uid="{E0E0648B-BE1D-4575-8895-EE46D963A106}"/>
    <cellStyle name="Normal 9 10 2" xfId="2229" xr:uid="{0F014711-97E9-488D-8E48-A7CD8ECBF7E3}"/>
    <cellStyle name="Normal 9 10 2 2" xfId="4011" xr:uid="{B670938F-4DE0-407C-B5A4-EDB661888397}"/>
    <cellStyle name="Normal 9 10 2 3" xfId="4012" xr:uid="{6E56C145-2965-4D8C-A3CA-2056B3F4D306}"/>
    <cellStyle name="Normal 9 10 2 4" xfId="4013" xr:uid="{BDCAFF28-A6BA-4646-B3D4-082A23B237CD}"/>
    <cellStyle name="Normal 9 10 3" xfId="4014" xr:uid="{48CFC3D4-8BDD-4580-9153-47B517E12CD4}"/>
    <cellStyle name="Normal 9 10 4" xfId="4015" xr:uid="{8A59F244-2FA9-4F70-916D-289A78C37B15}"/>
    <cellStyle name="Normal 9 10 5" xfId="4016" xr:uid="{2DF88A25-D627-44C1-820C-CD3BDB513DEB}"/>
    <cellStyle name="Normal 9 11" xfId="2230" xr:uid="{F1670882-1A03-415C-9376-9D5ABD3730F7}"/>
    <cellStyle name="Normal 9 11 2" xfId="4017" xr:uid="{91585C57-EA29-41BA-826A-66C9969F73FA}"/>
    <cellStyle name="Normal 9 11 3" xfId="4018" xr:uid="{03A01420-686D-430F-8337-75AEA340F169}"/>
    <cellStyle name="Normal 9 11 4" xfId="4019" xr:uid="{2E24FE14-1277-4AF0-9608-57AECE6A4810}"/>
    <cellStyle name="Normal 9 12" xfId="4020" xr:uid="{C71F82B3-B299-4DC2-B309-F5E797FBC462}"/>
    <cellStyle name="Normal 9 12 2" xfId="4021" xr:uid="{D931187D-0515-4A2F-8DFA-01E14F2EB892}"/>
    <cellStyle name="Normal 9 12 3" xfId="4022" xr:uid="{ADBCD95A-024E-4718-BCC3-25BE8591C776}"/>
    <cellStyle name="Normal 9 12 4" xfId="4023" xr:uid="{A3A402A9-44B7-4CD4-AFE7-40D6353C4F00}"/>
    <cellStyle name="Normal 9 13" xfId="4024" xr:uid="{F46765C4-83B0-4963-9708-3D61AABF0C1A}"/>
    <cellStyle name="Normal 9 13 2" xfId="4025" xr:uid="{DBE7A3C7-F549-4347-B405-D9E7DBABF4CB}"/>
    <cellStyle name="Normal 9 14" xfId="4026" xr:uid="{F8577324-8E07-4DF3-8F32-0B894D16A45D}"/>
    <cellStyle name="Normal 9 15" xfId="4027" xr:uid="{674E35E8-9900-4160-9E34-017759B24332}"/>
    <cellStyle name="Normal 9 16" xfId="4028" xr:uid="{F0D97A4F-690C-43F1-91DC-C6AEF9397472}"/>
    <cellStyle name="Normal 9 2" xfId="165" xr:uid="{EEDD4DD1-010F-4469-8410-44122ABBAB06}"/>
    <cellStyle name="Normal 9 2 2" xfId="402" xr:uid="{C95C568E-3206-48C9-B114-C6ADABD4F179}"/>
    <cellStyle name="Normal 9 2 2 2" xfId="4672" xr:uid="{814AC9F9-F83C-41BB-AFA5-AB97FB02829A}"/>
    <cellStyle name="Normal 9 2 3" xfId="4561" xr:uid="{0C62032F-7D0A-4563-B528-2529CB54F70A}"/>
    <cellStyle name="Normal 9 3" xfId="166" xr:uid="{2C69DBC2-C47E-41DD-B924-98D568CD401F}"/>
    <cellStyle name="Normal 9 3 10" xfId="4029" xr:uid="{AB53C741-B400-44C0-9549-4E4F00002139}"/>
    <cellStyle name="Normal 9 3 11" xfId="4030" xr:uid="{F35120C2-9D34-42AC-AA02-647C8BFB42DA}"/>
    <cellStyle name="Normal 9 3 2" xfId="167" xr:uid="{46926077-6176-4E62-B55F-CC9ECF836518}"/>
    <cellStyle name="Normal 9 3 2 2" xfId="168" xr:uid="{2FDEBFA6-4A7A-47E0-BD7C-FA06B60C5522}"/>
    <cellStyle name="Normal 9 3 2 2 2" xfId="403" xr:uid="{B569D609-E0A8-4777-A8DC-9558867669D1}"/>
    <cellStyle name="Normal 9 3 2 2 2 2" xfId="825" xr:uid="{1A336DBD-2DB5-44F2-B366-E0DED14F9CDB}"/>
    <cellStyle name="Normal 9 3 2 2 2 2 2" xfId="826" xr:uid="{F9B20E92-1C72-4350-9B35-5C65DE277D7E}"/>
    <cellStyle name="Normal 9 3 2 2 2 2 2 2" xfId="2231" xr:uid="{EBC5C732-6BF9-4475-832D-2916A9AB6528}"/>
    <cellStyle name="Normal 9 3 2 2 2 2 2 2 2" xfId="2232" xr:uid="{A797DF2C-867B-464C-8126-5F6E8489BB9C}"/>
    <cellStyle name="Normal 9 3 2 2 2 2 2 3" xfId="2233" xr:uid="{8FD1355E-8374-40D9-BF5C-0B353AC437B5}"/>
    <cellStyle name="Normal 9 3 2 2 2 2 3" xfId="2234" xr:uid="{0F5BE520-3CDA-493E-A6C0-B34FDBAE16A1}"/>
    <cellStyle name="Normal 9 3 2 2 2 2 3 2" xfId="2235" xr:uid="{E500CA93-0323-421A-AE64-0B268C72D04B}"/>
    <cellStyle name="Normal 9 3 2 2 2 2 4" xfId="2236" xr:uid="{4F334E5B-9F92-47EF-9333-1E4A8A43CD14}"/>
    <cellStyle name="Normal 9 3 2 2 2 3" xfId="827" xr:uid="{BF5DFC80-23F6-42FB-A6E6-42164431B69D}"/>
    <cellStyle name="Normal 9 3 2 2 2 3 2" xfId="2237" xr:uid="{768078F4-4900-475F-AA28-FC4AE61AA8AD}"/>
    <cellStyle name="Normal 9 3 2 2 2 3 2 2" xfId="2238" xr:uid="{F0D777A1-AA1F-42B6-B31C-A80AAD8E241E}"/>
    <cellStyle name="Normal 9 3 2 2 2 3 3" xfId="2239" xr:uid="{32B550D2-7308-4F7D-90E4-DDFD5B4256D7}"/>
    <cellStyle name="Normal 9 3 2 2 2 3 4" xfId="4031" xr:uid="{9A6840D4-2808-418D-B452-6D06CE7FE0D7}"/>
    <cellStyle name="Normal 9 3 2 2 2 4" xfId="2240" xr:uid="{F4FD62F7-3149-4AF7-BE23-07BFFD6F0E95}"/>
    <cellStyle name="Normal 9 3 2 2 2 4 2" xfId="2241" xr:uid="{ED76F1D4-22DF-46A2-8966-368F9D17BFE5}"/>
    <cellStyle name="Normal 9 3 2 2 2 5" xfId="2242" xr:uid="{CF90E16D-0F2A-4FCA-A241-A7DA180FEA8C}"/>
    <cellStyle name="Normal 9 3 2 2 2 6" xfId="4032" xr:uid="{3E23BF65-D38C-4A65-A677-2729F203CC28}"/>
    <cellStyle name="Normal 9 3 2 2 3" xfId="404" xr:uid="{43BBC631-1092-4416-B2F2-8E8A6F1143DE}"/>
    <cellStyle name="Normal 9 3 2 2 3 2" xfId="828" xr:uid="{6C3A1668-67C1-49F5-8E60-909E5BE0C07C}"/>
    <cellStyle name="Normal 9 3 2 2 3 2 2" xfId="829" xr:uid="{64EA797C-2A08-4207-881F-BFBFFCB2EA96}"/>
    <cellStyle name="Normal 9 3 2 2 3 2 2 2" xfId="2243" xr:uid="{AA48277C-67D8-4094-997C-74CB278FB5A4}"/>
    <cellStyle name="Normal 9 3 2 2 3 2 2 2 2" xfId="2244" xr:uid="{BBF300B2-F07C-419B-B513-3EF5E4D1FE8F}"/>
    <cellStyle name="Normal 9 3 2 2 3 2 2 3" xfId="2245" xr:uid="{F3B9FD26-E714-4B7D-97DF-5E31B10E82D0}"/>
    <cellStyle name="Normal 9 3 2 2 3 2 3" xfId="2246" xr:uid="{1E7BC1B6-311C-4909-9F60-9A4C8DD20EF8}"/>
    <cellStyle name="Normal 9 3 2 2 3 2 3 2" xfId="2247" xr:uid="{FDE8CA79-8E42-4597-A04E-E5671BFB4CA1}"/>
    <cellStyle name="Normal 9 3 2 2 3 2 4" xfId="2248" xr:uid="{A2E67CB3-E35C-4A7D-88BE-88C5D6CF6A07}"/>
    <cellStyle name="Normal 9 3 2 2 3 3" xfId="830" xr:uid="{0B821155-B25E-4E97-A895-A42B01A55F99}"/>
    <cellStyle name="Normal 9 3 2 2 3 3 2" xfId="2249" xr:uid="{E2AD2C4D-6AC4-4E4C-A42A-80544185C84F}"/>
    <cellStyle name="Normal 9 3 2 2 3 3 2 2" xfId="2250" xr:uid="{EE136252-51D3-4A4A-A488-99D426CE8E7F}"/>
    <cellStyle name="Normal 9 3 2 2 3 3 3" xfId="2251" xr:uid="{69C679E8-56F4-4741-B3FA-8FA05302B8FB}"/>
    <cellStyle name="Normal 9 3 2 2 3 4" xfId="2252" xr:uid="{77B64BB4-1644-4EEF-A208-A78AF2A2D48F}"/>
    <cellStyle name="Normal 9 3 2 2 3 4 2" xfId="2253" xr:uid="{A639B764-8C11-4D55-B771-E7A7B3033DB8}"/>
    <cellStyle name="Normal 9 3 2 2 3 5" xfId="2254" xr:uid="{EBE2B71F-AC73-4881-86D6-B26BDE977A08}"/>
    <cellStyle name="Normal 9 3 2 2 4" xfId="831" xr:uid="{240D7013-D875-40C2-9BBD-4D4244621CD2}"/>
    <cellStyle name="Normal 9 3 2 2 4 2" xfId="832" xr:uid="{4D9EB15B-888A-4051-909C-95B7AF359A89}"/>
    <cellStyle name="Normal 9 3 2 2 4 2 2" xfId="2255" xr:uid="{3BDB3BB5-4697-4404-8560-F35EF842B572}"/>
    <cellStyle name="Normal 9 3 2 2 4 2 2 2" xfId="2256" xr:uid="{DF9452DC-ABF9-450E-AC96-BFC517BB470B}"/>
    <cellStyle name="Normal 9 3 2 2 4 2 3" xfId="2257" xr:uid="{B1B48636-A963-41E9-A22F-38CBFA84283A}"/>
    <cellStyle name="Normal 9 3 2 2 4 3" xfId="2258" xr:uid="{00A3D007-00BC-46CC-9BAA-308F586FB532}"/>
    <cellStyle name="Normal 9 3 2 2 4 3 2" xfId="2259" xr:uid="{62E5FDDD-E0F3-4EBE-8729-8E11BD9A311C}"/>
    <cellStyle name="Normal 9 3 2 2 4 4" xfId="2260" xr:uid="{47AA1BB7-57A6-441C-8E77-19400D7065CF}"/>
    <cellStyle name="Normal 9 3 2 2 5" xfId="833" xr:uid="{A85BCC49-69FA-4E77-B956-831319FCA769}"/>
    <cellStyle name="Normal 9 3 2 2 5 2" xfId="2261" xr:uid="{8C1D858F-8B03-4D45-984D-812032770F68}"/>
    <cellStyle name="Normal 9 3 2 2 5 2 2" xfId="2262" xr:uid="{B3AC80BF-9220-414B-8DFD-13068C0BA793}"/>
    <cellStyle name="Normal 9 3 2 2 5 3" xfId="2263" xr:uid="{D723BFDC-E987-4A9E-9EE6-C7DD1EE95A36}"/>
    <cellStyle name="Normal 9 3 2 2 5 4" xfId="4033" xr:uid="{EC0A7523-CAA8-4FED-BC6A-456CF0A76FE0}"/>
    <cellStyle name="Normal 9 3 2 2 6" xfId="2264" xr:uid="{3C56FC52-225E-4973-97D9-A37239EBCF1F}"/>
    <cellStyle name="Normal 9 3 2 2 6 2" xfId="2265" xr:uid="{B7C36E8D-1257-41CD-83EC-A735C601119C}"/>
    <cellStyle name="Normal 9 3 2 2 7" xfId="2266" xr:uid="{37AEFD09-D635-4982-BBD1-1465E942425E}"/>
    <cellStyle name="Normal 9 3 2 2 8" xfId="4034" xr:uid="{D577FA67-8974-4FF6-869C-CA13FAC27E52}"/>
    <cellStyle name="Normal 9 3 2 3" xfId="405" xr:uid="{7B37B602-6618-46DF-87C4-45D3D9A5B5F1}"/>
    <cellStyle name="Normal 9 3 2 3 2" xfId="834" xr:uid="{915A2A8D-1212-483E-A5D3-B07A778103D6}"/>
    <cellStyle name="Normal 9 3 2 3 2 2" xfId="835" xr:uid="{0D0BE00E-4008-4BE1-AF0B-BC668210FA5C}"/>
    <cellStyle name="Normal 9 3 2 3 2 2 2" xfId="2267" xr:uid="{1421AAB7-FA0E-4C32-9404-322BD9E441F1}"/>
    <cellStyle name="Normal 9 3 2 3 2 2 2 2" xfId="2268" xr:uid="{96E1A1A0-8392-4AC3-9D22-0D16E1ADC47F}"/>
    <cellStyle name="Normal 9 3 2 3 2 2 3" xfId="2269" xr:uid="{FF315DFE-5431-4123-8B4D-9AD739E448AC}"/>
    <cellStyle name="Normal 9 3 2 3 2 3" xfId="2270" xr:uid="{0826462A-D381-4CDB-8E97-CE94A3AD9D75}"/>
    <cellStyle name="Normal 9 3 2 3 2 3 2" xfId="2271" xr:uid="{8BFDAC9A-ED83-4622-BF39-CCFC19CAAAAF}"/>
    <cellStyle name="Normal 9 3 2 3 2 4" xfId="2272" xr:uid="{BBF3AE3A-B91F-4FD3-9980-A4603BA59AF7}"/>
    <cellStyle name="Normal 9 3 2 3 3" xfId="836" xr:uid="{11867212-0C2A-4387-B9D3-74108402937F}"/>
    <cellStyle name="Normal 9 3 2 3 3 2" xfId="2273" xr:uid="{8695AB7F-02A0-45A2-91E6-68FAA3216422}"/>
    <cellStyle name="Normal 9 3 2 3 3 2 2" xfId="2274" xr:uid="{1F4AC922-61E6-4042-B355-27CEE013934C}"/>
    <cellStyle name="Normal 9 3 2 3 3 3" xfId="2275" xr:uid="{F54A8CF5-3861-429C-B29A-3556EBB02D6E}"/>
    <cellStyle name="Normal 9 3 2 3 3 4" xfId="4035" xr:uid="{409A05A4-1166-4996-9A01-2EA8C668B615}"/>
    <cellStyle name="Normal 9 3 2 3 4" xfId="2276" xr:uid="{62FF0C81-E222-44EB-B2B0-6249875114C4}"/>
    <cellStyle name="Normal 9 3 2 3 4 2" xfId="2277" xr:uid="{C2AC32F5-EA59-4B64-A7A0-4702565E27FA}"/>
    <cellStyle name="Normal 9 3 2 3 5" xfId="2278" xr:uid="{59DB4D55-1DA5-4DD1-8CD8-B0F3959AF196}"/>
    <cellStyle name="Normal 9 3 2 3 6" xfId="4036" xr:uid="{ADA5D3CF-9AD7-4B5F-879B-DFB82B26EEE9}"/>
    <cellStyle name="Normal 9 3 2 4" xfId="406" xr:uid="{62AD78DB-AB44-4771-A8DC-A41203A7F5AE}"/>
    <cellStyle name="Normal 9 3 2 4 2" xfId="837" xr:uid="{26BD25C0-974F-4F4C-B377-377D6FFA899A}"/>
    <cellStyle name="Normal 9 3 2 4 2 2" xfId="838" xr:uid="{106538BE-EE98-4B3C-98BB-1D6F73FFA8FB}"/>
    <cellStyle name="Normal 9 3 2 4 2 2 2" xfId="2279" xr:uid="{237381AE-94B3-47BD-BE6C-60DC3D13E3F0}"/>
    <cellStyle name="Normal 9 3 2 4 2 2 2 2" xfId="2280" xr:uid="{3B8D17DA-7F8B-4477-A2C0-7D22E4CC8F84}"/>
    <cellStyle name="Normal 9 3 2 4 2 2 3" xfId="2281" xr:uid="{D71C2461-DA85-4040-AA55-1792C228FCD7}"/>
    <cellStyle name="Normal 9 3 2 4 2 3" xfId="2282" xr:uid="{D4B36AA6-0ED4-4224-B05F-DEBDFE769450}"/>
    <cellStyle name="Normal 9 3 2 4 2 3 2" xfId="2283" xr:uid="{DAC5BE15-7D0A-4814-8EB8-A284561BDB1B}"/>
    <cellStyle name="Normal 9 3 2 4 2 4" xfId="2284" xr:uid="{5441A999-E861-417E-8F75-2EA2B9B44BB2}"/>
    <cellStyle name="Normal 9 3 2 4 3" xfId="839" xr:uid="{74EDD664-CC7E-41F1-8A7E-E3021D8238AD}"/>
    <cellStyle name="Normal 9 3 2 4 3 2" xfId="2285" xr:uid="{8D95CE6E-E7F0-4682-B7BA-71D078A22E4B}"/>
    <cellStyle name="Normal 9 3 2 4 3 2 2" xfId="2286" xr:uid="{739FEA86-F509-44F8-8E0C-988240348189}"/>
    <cellStyle name="Normal 9 3 2 4 3 3" xfId="2287" xr:uid="{6D6F32C9-A399-4D40-BB7B-D268254E2586}"/>
    <cellStyle name="Normal 9 3 2 4 4" xfId="2288" xr:uid="{6CD1E5EC-F77B-4F79-B081-7F073CF14E1A}"/>
    <cellStyle name="Normal 9 3 2 4 4 2" xfId="2289" xr:uid="{C509C063-8861-483D-B822-4FA2A9961979}"/>
    <cellStyle name="Normal 9 3 2 4 5" xfId="2290" xr:uid="{056EB6F3-571D-46B6-95DC-5F85BDC340B2}"/>
    <cellStyle name="Normal 9 3 2 5" xfId="407" xr:uid="{EBAE27C7-C6AC-4FD9-84D1-D8174138AD46}"/>
    <cellStyle name="Normal 9 3 2 5 2" xfId="840" xr:uid="{732A1D56-E71F-450E-88A7-1917C336FD24}"/>
    <cellStyle name="Normal 9 3 2 5 2 2" xfId="2291" xr:uid="{AB728960-69EF-46D5-8DDE-0170875A3B41}"/>
    <cellStyle name="Normal 9 3 2 5 2 2 2" xfId="2292" xr:uid="{4CC464C7-E265-42C2-92DD-C7486CA4A18F}"/>
    <cellStyle name="Normal 9 3 2 5 2 3" xfId="2293" xr:uid="{E08B4822-2F2A-44E3-875C-482234AED5BB}"/>
    <cellStyle name="Normal 9 3 2 5 3" xfId="2294" xr:uid="{11240D7A-F7CA-47F7-B841-8D06F9E53480}"/>
    <cellStyle name="Normal 9 3 2 5 3 2" xfId="2295" xr:uid="{EE82AB35-E73D-4EC7-9989-2EFA9B89E688}"/>
    <cellStyle name="Normal 9 3 2 5 4" xfId="2296" xr:uid="{DE081389-8FF6-4A4A-AA16-18A086658C3B}"/>
    <cellStyle name="Normal 9 3 2 6" xfId="841" xr:uid="{9F1C87F5-CBB3-4C83-81D1-2188439CA810}"/>
    <cellStyle name="Normal 9 3 2 6 2" xfId="2297" xr:uid="{E5AF5136-198B-447F-90FB-779E715781C0}"/>
    <cellStyle name="Normal 9 3 2 6 2 2" xfId="2298" xr:uid="{9F02BE66-AA32-48B2-A6C3-DFBDA7A42BF1}"/>
    <cellStyle name="Normal 9 3 2 6 3" xfId="2299" xr:uid="{1A40381F-958A-49DA-8C29-1503CC6E5B21}"/>
    <cellStyle name="Normal 9 3 2 6 4" xfId="4037" xr:uid="{A1CF6C29-977F-4AD5-B6F0-6D8891554E23}"/>
    <cellStyle name="Normal 9 3 2 7" xfId="2300" xr:uid="{BD773ED9-CD38-4463-A3BC-7B563AA31E48}"/>
    <cellStyle name="Normal 9 3 2 7 2" xfId="2301" xr:uid="{799DCF59-E252-40CC-935E-274B435A4C9B}"/>
    <cellStyle name="Normal 9 3 2 8" xfId="2302" xr:uid="{F411D2D1-D590-4FE5-B193-A480F998054D}"/>
    <cellStyle name="Normal 9 3 2 9" xfId="4038" xr:uid="{64CF1423-2DB5-4DDE-AF24-D039FF92BFF8}"/>
    <cellStyle name="Normal 9 3 3" xfId="169" xr:uid="{84C0058E-84F4-416C-972F-D2FFD9E05F4D}"/>
    <cellStyle name="Normal 9 3 3 2" xfId="170" xr:uid="{29F0720B-88B1-4A86-BB05-05D135E5E170}"/>
    <cellStyle name="Normal 9 3 3 2 2" xfId="842" xr:uid="{E4365F06-0DD7-4747-82BA-4AF9A8235BA6}"/>
    <cellStyle name="Normal 9 3 3 2 2 2" xfId="843" xr:uid="{871DF054-EF5F-40B4-9041-6BD02DE8B270}"/>
    <cellStyle name="Normal 9 3 3 2 2 2 2" xfId="2303" xr:uid="{DF59477F-DE3A-4A48-B71C-F3FC38504E25}"/>
    <cellStyle name="Normal 9 3 3 2 2 2 2 2" xfId="2304" xr:uid="{77CBB6F5-CD06-4109-8E75-6FCC38D00FE4}"/>
    <cellStyle name="Normal 9 3 3 2 2 2 3" xfId="2305" xr:uid="{B007BAD9-03A4-4347-9E61-AFAE41076095}"/>
    <cellStyle name="Normal 9 3 3 2 2 3" xfId="2306" xr:uid="{1C582163-AB50-472B-8C18-2DD665BB80F7}"/>
    <cellStyle name="Normal 9 3 3 2 2 3 2" xfId="2307" xr:uid="{A820360B-E41E-4A40-B8D7-936E3BD1D0D8}"/>
    <cellStyle name="Normal 9 3 3 2 2 4" xfId="2308" xr:uid="{B1878505-3062-4979-B107-E658E2875805}"/>
    <cellStyle name="Normal 9 3 3 2 3" xfId="844" xr:uid="{7778E19C-AC52-4ACC-9AF2-120B0580C970}"/>
    <cellStyle name="Normal 9 3 3 2 3 2" xfId="2309" xr:uid="{304A782C-4F77-452A-BA93-20767A3A0EB0}"/>
    <cellStyle name="Normal 9 3 3 2 3 2 2" xfId="2310" xr:uid="{18ADBF2E-4B7C-4A24-B5E5-1960600F0DDD}"/>
    <cellStyle name="Normal 9 3 3 2 3 3" xfId="2311" xr:uid="{430121CC-3568-42C5-B0A4-D838935C49BB}"/>
    <cellStyle name="Normal 9 3 3 2 3 4" xfId="4039" xr:uid="{E8414F2A-3B14-4DE6-9956-749224302640}"/>
    <cellStyle name="Normal 9 3 3 2 4" xfId="2312" xr:uid="{C24E90B5-B836-428D-AF6E-31FC40C92EFE}"/>
    <cellStyle name="Normal 9 3 3 2 4 2" xfId="2313" xr:uid="{C61A79F8-03CD-44DC-B3CE-6622CD169EC4}"/>
    <cellStyle name="Normal 9 3 3 2 5" xfId="2314" xr:uid="{3322A397-BC72-4896-8BB5-54D6496E5F57}"/>
    <cellStyle name="Normal 9 3 3 2 6" xfId="4040" xr:uid="{B96462AA-7EC1-4FAC-B4A5-84EE23B438FD}"/>
    <cellStyle name="Normal 9 3 3 3" xfId="408" xr:uid="{9FEEBABE-C990-4142-9B3F-EDAF9404D7F8}"/>
    <cellStyle name="Normal 9 3 3 3 2" xfId="845" xr:uid="{6E5EEB29-9EB6-4786-A110-E21C24285ABC}"/>
    <cellStyle name="Normal 9 3 3 3 2 2" xfId="846" xr:uid="{32CDA286-EDDF-4893-964F-791B9FF9F307}"/>
    <cellStyle name="Normal 9 3 3 3 2 2 2" xfId="2315" xr:uid="{2F59667F-167D-4ABE-8C3B-F290BEF3BF90}"/>
    <cellStyle name="Normal 9 3 3 3 2 2 2 2" xfId="2316" xr:uid="{DA4FBDCF-37AA-4C46-A415-0AFBC61CA93C}"/>
    <cellStyle name="Normal 9 3 3 3 2 2 2 2 2" xfId="4765" xr:uid="{4FA6627B-EED9-46EF-92A2-A4FF2E524465}"/>
    <cellStyle name="Normal 9 3 3 3 2 2 3" xfId="2317" xr:uid="{D422E4C7-B47D-4C92-8448-058370349DB5}"/>
    <cellStyle name="Normal 9 3 3 3 2 2 3 2" xfId="4766" xr:uid="{A07B305C-AFAB-43F6-982C-A5D53C8BF4C2}"/>
    <cellStyle name="Normal 9 3 3 3 2 3" xfId="2318" xr:uid="{67D2F4D6-9C03-48A6-8DD4-19AA946FFA2E}"/>
    <cellStyle name="Normal 9 3 3 3 2 3 2" xfId="2319" xr:uid="{81DFDE07-31B2-40E1-80F3-DFA1170646CC}"/>
    <cellStyle name="Normal 9 3 3 3 2 3 2 2" xfId="4768" xr:uid="{BF7FD4EF-41CF-4DDC-AA00-77F053ABF55C}"/>
    <cellStyle name="Normal 9 3 3 3 2 3 3" xfId="4767" xr:uid="{9059CC71-2D43-4824-8A2A-63635AB31DC8}"/>
    <cellStyle name="Normal 9 3 3 3 2 4" xfId="2320" xr:uid="{E1F6ABCE-F24E-4E9D-ABD5-4EF92A88C82A}"/>
    <cellStyle name="Normal 9 3 3 3 2 4 2" xfId="4769" xr:uid="{7423ED47-BC2C-436B-BED6-013EE263D170}"/>
    <cellStyle name="Normal 9 3 3 3 3" xfId="847" xr:uid="{DB804BB2-2CC5-49CF-BEF1-F8F72CF37768}"/>
    <cellStyle name="Normal 9 3 3 3 3 2" xfId="2321" xr:uid="{30542CF2-2F3D-4106-B630-5A2C691D1B6E}"/>
    <cellStyle name="Normal 9 3 3 3 3 2 2" xfId="2322" xr:uid="{DF708588-2C63-43D4-94FD-673C3E94DB35}"/>
    <cellStyle name="Normal 9 3 3 3 3 2 2 2" xfId="4772" xr:uid="{BBA9DFB4-6EC4-4BF8-8934-A0B72AB959B8}"/>
    <cellStyle name="Normal 9 3 3 3 3 2 3" xfId="4771" xr:uid="{C9F2BF1B-2D73-469C-814D-92476AE406C2}"/>
    <cellStyle name="Normal 9 3 3 3 3 3" xfId="2323" xr:uid="{F1ED482C-6C70-475B-9B9A-807113219267}"/>
    <cellStyle name="Normal 9 3 3 3 3 3 2" xfId="4773" xr:uid="{F5F0D919-421C-4CAF-9F4E-3E3AB64CE532}"/>
    <cellStyle name="Normal 9 3 3 3 3 4" xfId="4770" xr:uid="{3C70D00D-7CD8-44ED-8CA8-336D5A7FF3D3}"/>
    <cellStyle name="Normal 9 3 3 3 4" xfId="2324" xr:uid="{5D1430EF-4B99-4884-827C-E9509E5D2E51}"/>
    <cellStyle name="Normal 9 3 3 3 4 2" xfId="2325" xr:uid="{DD63E5AD-C92E-4C40-9D49-98D3EC44AA7D}"/>
    <cellStyle name="Normal 9 3 3 3 4 2 2" xfId="4775" xr:uid="{003E8D8A-C62B-458C-BAEF-24DD880CAAB7}"/>
    <cellStyle name="Normal 9 3 3 3 4 3" xfId="4774" xr:uid="{E370A287-947F-4826-9976-553ED09764C1}"/>
    <cellStyle name="Normal 9 3 3 3 5" xfId="2326" xr:uid="{E0A8BC90-568E-43B3-A7B2-C868B0F2EAB4}"/>
    <cellStyle name="Normal 9 3 3 3 5 2" xfId="4776" xr:uid="{9EDC8125-AD98-4D05-8064-6D7FFDAA3A87}"/>
    <cellStyle name="Normal 9 3 3 4" xfId="409" xr:uid="{4A314434-AA5F-4A29-8F0E-017A5C160F39}"/>
    <cellStyle name="Normal 9 3 3 4 2" xfId="848" xr:uid="{4C7B372B-7BF7-48E3-BEA6-E2912138C7A5}"/>
    <cellStyle name="Normal 9 3 3 4 2 2" xfId="2327" xr:uid="{B462E142-4234-46A6-829A-86C88A983D25}"/>
    <cellStyle name="Normal 9 3 3 4 2 2 2" xfId="2328" xr:uid="{9021E5C9-73EA-4735-92B5-987D9166BA1F}"/>
    <cellStyle name="Normal 9 3 3 4 2 2 2 2" xfId="4780" xr:uid="{48BDE920-51DF-4844-9081-E9710CD8FF22}"/>
    <cellStyle name="Normal 9 3 3 4 2 2 3" xfId="4779" xr:uid="{2A9258C1-C971-411D-A254-8FC96644B88B}"/>
    <cellStyle name="Normal 9 3 3 4 2 3" xfId="2329" xr:uid="{76881893-DA62-4DF5-8F5B-70F969AE9F18}"/>
    <cellStyle name="Normal 9 3 3 4 2 3 2" xfId="4781" xr:uid="{366D7DF6-22B7-43C3-994E-62997553E686}"/>
    <cellStyle name="Normal 9 3 3 4 2 4" xfId="4778" xr:uid="{C97819F9-7024-4D8B-81FF-DCDADC51909A}"/>
    <cellStyle name="Normal 9 3 3 4 3" xfId="2330" xr:uid="{857E560A-4276-4A75-9D35-CCD58A604CA4}"/>
    <cellStyle name="Normal 9 3 3 4 3 2" xfId="2331" xr:uid="{2746EF15-F369-4819-813C-34B5D4E9400D}"/>
    <cellStyle name="Normal 9 3 3 4 3 2 2" xfId="4783" xr:uid="{5A575E96-AA91-4D0C-87D2-EFACADB637A0}"/>
    <cellStyle name="Normal 9 3 3 4 3 3" xfId="4782" xr:uid="{72942C35-3A87-4AD7-A589-96AE080983FE}"/>
    <cellStyle name="Normal 9 3 3 4 4" xfId="2332" xr:uid="{E8EA2D7C-068E-4F54-BB3E-4EE87E315E15}"/>
    <cellStyle name="Normal 9 3 3 4 4 2" xfId="4784" xr:uid="{937A3491-05B1-4C05-B67D-AA1D0F08B28C}"/>
    <cellStyle name="Normal 9 3 3 4 5" xfId="4777" xr:uid="{5FC95C50-2506-496A-A9AB-D0BE6C2251B5}"/>
    <cellStyle name="Normal 9 3 3 5" xfId="849" xr:uid="{27926C38-F2F0-4AFB-AF32-5EDE7C660280}"/>
    <cellStyle name="Normal 9 3 3 5 2" xfId="2333" xr:uid="{87A271E1-176B-4975-BF69-F40ABF7F8CA7}"/>
    <cellStyle name="Normal 9 3 3 5 2 2" xfId="2334" xr:uid="{283BECAE-91D5-46D2-9FC1-32B3F08AEF1C}"/>
    <cellStyle name="Normal 9 3 3 5 2 2 2" xfId="4787" xr:uid="{8F27BB43-AE13-4176-9A79-16ADD2AF85F0}"/>
    <cellStyle name="Normal 9 3 3 5 2 3" xfId="4786" xr:uid="{D06E1A19-DD03-4FAC-85C0-93F13CDF19DF}"/>
    <cellStyle name="Normal 9 3 3 5 3" xfId="2335" xr:uid="{54E24F67-256A-4ED9-A428-F192F662C0E8}"/>
    <cellStyle name="Normal 9 3 3 5 3 2" xfId="4788" xr:uid="{A278D1DA-EDDD-41F8-B904-E4A2B6809D7F}"/>
    <cellStyle name="Normal 9 3 3 5 4" xfId="4041" xr:uid="{214F78D4-E1C6-4F6A-AE35-716E2F3792DF}"/>
    <cellStyle name="Normal 9 3 3 5 4 2" xfId="4789" xr:uid="{55A96828-8800-4029-97DC-AE789BF1D1D6}"/>
    <cellStyle name="Normal 9 3 3 5 5" xfId="4785" xr:uid="{05A705BF-E241-4156-99B9-0495DEFC29E1}"/>
    <cellStyle name="Normal 9 3 3 6" xfId="2336" xr:uid="{677C8F87-4A27-46FB-8013-A3743BEB66F5}"/>
    <cellStyle name="Normal 9 3 3 6 2" xfId="2337" xr:uid="{1164430A-614B-4204-B06E-2260067D3D64}"/>
    <cellStyle name="Normal 9 3 3 6 2 2" xfId="4791" xr:uid="{024234C7-AA40-4B5E-ACEF-A17320A36862}"/>
    <cellStyle name="Normal 9 3 3 6 3" xfId="4790" xr:uid="{C6056EC3-1EEE-4032-9282-3D4C7FC4A01A}"/>
    <cellStyle name="Normal 9 3 3 7" xfId="2338" xr:uid="{7F7913CC-7560-4DC4-A31A-8DCB096B2769}"/>
    <cellStyle name="Normal 9 3 3 7 2" xfId="4792" xr:uid="{6D0267F6-5EED-47D5-8D8D-BE0B1F24F14F}"/>
    <cellStyle name="Normal 9 3 3 8" xfId="4042" xr:uid="{3E5A09DF-FBC8-43EF-86A3-FC821C425132}"/>
    <cellStyle name="Normal 9 3 3 8 2" xfId="4793" xr:uid="{B4365490-43DA-44F4-891A-A3555AE15D79}"/>
    <cellStyle name="Normal 9 3 4" xfId="171" xr:uid="{7875F780-5F6C-4827-B553-E44B45183183}"/>
    <cellStyle name="Normal 9 3 4 2" xfId="450" xr:uid="{26697937-9A8F-4327-82D7-D7AB2F19BCEA}"/>
    <cellStyle name="Normal 9 3 4 2 2" xfId="850" xr:uid="{EC76BDF1-DC44-4711-9771-40EF1F0419F9}"/>
    <cellStyle name="Normal 9 3 4 2 2 2" xfId="2339" xr:uid="{C6A567C5-3696-4583-8A92-706954731FC1}"/>
    <cellStyle name="Normal 9 3 4 2 2 2 2" xfId="2340" xr:uid="{4D5BBED0-9ED8-479D-91C2-2FEF5ACA0253}"/>
    <cellStyle name="Normal 9 3 4 2 2 2 2 2" xfId="4798" xr:uid="{35FD767B-18C5-4903-B841-8E9C58AE9C51}"/>
    <cellStyle name="Normal 9 3 4 2 2 2 3" xfId="4797" xr:uid="{A3DBC2FF-BF19-4475-BD1F-EE806CCD3F90}"/>
    <cellStyle name="Normal 9 3 4 2 2 3" xfId="2341" xr:uid="{B53BCA33-62B5-4A38-A84B-69D5984A11BE}"/>
    <cellStyle name="Normal 9 3 4 2 2 3 2" xfId="4799" xr:uid="{1DEA8FA9-ECC7-45BC-AC9D-3865D87CDF36}"/>
    <cellStyle name="Normal 9 3 4 2 2 4" xfId="4043" xr:uid="{843C249E-81C2-45D6-8966-B95BB5CCF470}"/>
    <cellStyle name="Normal 9 3 4 2 2 4 2" xfId="4800" xr:uid="{BE829129-F9DF-4E55-B06F-1F87132D4A5D}"/>
    <cellStyle name="Normal 9 3 4 2 2 5" xfId="4796" xr:uid="{9A8DF41C-EEF0-4874-87C9-3D754D37EEE1}"/>
    <cellStyle name="Normal 9 3 4 2 3" xfId="2342" xr:uid="{D7D2A74A-3AE4-4FC8-A6FF-DD1908F3587C}"/>
    <cellStyle name="Normal 9 3 4 2 3 2" xfId="2343" xr:uid="{9798FCEA-49C0-4C62-97EE-FF0AFCFC84B4}"/>
    <cellStyle name="Normal 9 3 4 2 3 2 2" xfId="4802" xr:uid="{A26E4556-ADDE-46F8-896C-2D4177DE85B9}"/>
    <cellStyle name="Normal 9 3 4 2 3 3" xfId="4801" xr:uid="{B57B160D-12E9-478B-A4AC-53634AAD273E}"/>
    <cellStyle name="Normal 9 3 4 2 4" xfId="2344" xr:uid="{951480CA-A922-4049-94F8-847792AEF96D}"/>
    <cellStyle name="Normal 9 3 4 2 4 2" xfId="4803" xr:uid="{CCC73393-ED35-4A0B-A2BD-8B5858EEE97B}"/>
    <cellStyle name="Normal 9 3 4 2 5" xfId="4044" xr:uid="{D4A6B891-9CFD-409C-91EF-A42F1926A9A7}"/>
    <cellStyle name="Normal 9 3 4 2 5 2" xfId="4804" xr:uid="{2B0C148C-76F8-41D4-9A30-AE3C698A9B46}"/>
    <cellStyle name="Normal 9 3 4 2 6" xfId="4795" xr:uid="{AAF5CC6F-4448-49C7-A7F6-F7E74A456ECF}"/>
    <cellStyle name="Normal 9 3 4 3" xfId="851" xr:uid="{B4AE0F69-B0DF-482E-8AF1-5F6D8FCF8C2E}"/>
    <cellStyle name="Normal 9 3 4 3 2" xfId="2345" xr:uid="{6400CA1D-F2BC-4E1A-9C67-36172140E6EF}"/>
    <cellStyle name="Normal 9 3 4 3 2 2" xfId="2346" xr:uid="{3380B6BE-4C57-430E-B7EE-3B4487973F44}"/>
    <cellStyle name="Normal 9 3 4 3 2 2 2" xfId="4807" xr:uid="{E6A84D88-A9E6-4A23-8D5A-B517371DAED2}"/>
    <cellStyle name="Normal 9 3 4 3 2 3" xfId="4806" xr:uid="{82A563B0-49BE-45B8-B68B-7AF137989DF0}"/>
    <cellStyle name="Normal 9 3 4 3 3" xfId="2347" xr:uid="{238F98D6-CC74-457D-9325-CA024F7D8166}"/>
    <cellStyle name="Normal 9 3 4 3 3 2" xfId="4808" xr:uid="{577D6F37-DA67-4C53-94D7-3657D1589673}"/>
    <cellStyle name="Normal 9 3 4 3 4" xfId="4045" xr:uid="{9910FA17-2326-4974-BC91-52EA57A39FC7}"/>
    <cellStyle name="Normal 9 3 4 3 4 2" xfId="4809" xr:uid="{EBDA2B48-7399-49B0-B4BE-839D0F0B44EF}"/>
    <cellStyle name="Normal 9 3 4 3 5" xfId="4805" xr:uid="{8FC11298-5020-4874-ABDE-FD360B9357C7}"/>
    <cellStyle name="Normal 9 3 4 4" xfId="2348" xr:uid="{25F485F4-3620-4BD6-BEC8-78BB0391E8FA}"/>
    <cellStyle name="Normal 9 3 4 4 2" xfId="2349" xr:uid="{4EFEE5D2-CA62-4260-9E15-DA239D2368BC}"/>
    <cellStyle name="Normal 9 3 4 4 2 2" xfId="4811" xr:uid="{9325CCB2-3191-4ED7-9D46-C93C1978C8AF}"/>
    <cellStyle name="Normal 9 3 4 4 3" xfId="4046" xr:uid="{0866BB28-0005-43E0-979A-316ABC5E22C2}"/>
    <cellStyle name="Normal 9 3 4 4 3 2" xfId="4812" xr:uid="{056A8A78-71D8-4155-AEB0-0CF53FF05454}"/>
    <cellStyle name="Normal 9 3 4 4 4" xfId="4047" xr:uid="{526B947F-CDC1-409C-B32F-8186969D8F9A}"/>
    <cellStyle name="Normal 9 3 4 4 4 2" xfId="4813" xr:uid="{EC6099D8-06B8-4B47-B395-BFC7EED38778}"/>
    <cellStyle name="Normal 9 3 4 4 5" xfId="4810" xr:uid="{47BFF46C-562D-4C34-AB5D-A28A1521C2F3}"/>
    <cellStyle name="Normal 9 3 4 5" xfId="2350" xr:uid="{0E16555E-D031-4324-AF5D-621CCE55ADE4}"/>
    <cellStyle name="Normal 9 3 4 5 2" xfId="4814" xr:uid="{FC16135A-21AB-4556-BB8A-FEA523611751}"/>
    <cellStyle name="Normal 9 3 4 6" xfId="4048" xr:uid="{DE7B70D0-9BB2-4762-98F1-C69E67E29522}"/>
    <cellStyle name="Normal 9 3 4 6 2" xfId="4815" xr:uid="{977568D5-8BE3-43B3-A17C-331F4E077E92}"/>
    <cellStyle name="Normal 9 3 4 7" xfId="4049" xr:uid="{FF3B0ABC-A6B1-464E-B754-F06097D3D11F}"/>
    <cellStyle name="Normal 9 3 4 7 2" xfId="4816" xr:uid="{A3214A93-6FBC-468D-8C84-38AC6F41D167}"/>
    <cellStyle name="Normal 9 3 4 8" xfId="4794" xr:uid="{BB1CBFE1-F9B5-42AA-98B7-1ED9C67EBB87}"/>
    <cellStyle name="Normal 9 3 5" xfId="410" xr:uid="{EA0842A9-5195-452B-86CE-8FAF8EBD2EB8}"/>
    <cellStyle name="Normal 9 3 5 2" xfId="852" xr:uid="{A5C30432-019D-4F38-AF4E-B6144F0E9703}"/>
    <cellStyle name="Normal 9 3 5 2 2" xfId="853" xr:uid="{877F2828-1BCE-4EF0-8517-39FC530BF4E5}"/>
    <cellStyle name="Normal 9 3 5 2 2 2" xfId="2351" xr:uid="{CB8C8798-7F13-4681-A025-AF0DC89390E1}"/>
    <cellStyle name="Normal 9 3 5 2 2 2 2" xfId="2352" xr:uid="{39BC5F3B-066E-4D2E-BC9A-9E7FBC3C4C15}"/>
    <cellStyle name="Normal 9 3 5 2 2 2 2 2" xfId="4821" xr:uid="{0EE01D53-C3D7-4199-AC64-1AA6B9DCCAA0}"/>
    <cellStyle name="Normal 9 3 5 2 2 2 3" xfId="4820" xr:uid="{207FEB3A-48C4-4808-AC58-B070FFCB14A2}"/>
    <cellStyle name="Normal 9 3 5 2 2 3" xfId="2353" xr:uid="{3016C9C1-1784-401F-86EB-D8CBB42AAE18}"/>
    <cellStyle name="Normal 9 3 5 2 2 3 2" xfId="4822" xr:uid="{2A3C1B3F-CB3D-4916-8B69-D6421E227957}"/>
    <cellStyle name="Normal 9 3 5 2 2 4" xfId="4819" xr:uid="{DDFC41FF-3BAA-48C7-A099-D1899FEDB63C}"/>
    <cellStyle name="Normal 9 3 5 2 3" xfId="2354" xr:uid="{23475666-28E4-4CAC-9DFE-72B4B32DE8C4}"/>
    <cellStyle name="Normal 9 3 5 2 3 2" xfId="2355" xr:uid="{09F835C5-01D7-47EF-BF12-BA71772C7963}"/>
    <cellStyle name="Normal 9 3 5 2 3 2 2" xfId="4824" xr:uid="{920A4A0F-FB4A-4403-8507-D11111176435}"/>
    <cellStyle name="Normal 9 3 5 2 3 3" xfId="4823" xr:uid="{BD9A7076-A235-4619-B26C-F8162ECA6AEE}"/>
    <cellStyle name="Normal 9 3 5 2 4" xfId="2356" xr:uid="{71E3E3DF-72B7-4E34-BB09-FA5E35F5DBF8}"/>
    <cellStyle name="Normal 9 3 5 2 4 2" xfId="4825" xr:uid="{3BA4C0C4-964E-44CE-A431-0746FAD6B9D0}"/>
    <cellStyle name="Normal 9 3 5 2 5" xfId="4818" xr:uid="{EB1844C1-4B81-4E50-9C20-D764E2404740}"/>
    <cellStyle name="Normal 9 3 5 3" xfId="854" xr:uid="{D1886109-025A-4E6D-A652-D7721493907B}"/>
    <cellStyle name="Normal 9 3 5 3 2" xfId="2357" xr:uid="{3F83684B-F860-4127-B0FB-B3AB9916A092}"/>
    <cellStyle name="Normal 9 3 5 3 2 2" xfId="2358" xr:uid="{A4F425F2-5372-4BE4-8C42-BB4EBFEF6C38}"/>
    <cellStyle name="Normal 9 3 5 3 2 2 2" xfId="4828" xr:uid="{B211F286-243F-47D8-B5F7-13A65E979EA8}"/>
    <cellStyle name="Normal 9 3 5 3 2 3" xfId="4827" xr:uid="{A9D80BA1-B539-481C-8734-55429944F5F5}"/>
    <cellStyle name="Normal 9 3 5 3 3" xfId="2359" xr:uid="{394950A6-F999-4D05-A05E-A13F83F7B0F7}"/>
    <cellStyle name="Normal 9 3 5 3 3 2" xfId="4829" xr:uid="{EB661183-ABAE-4D79-85AC-D0A6BE8F3057}"/>
    <cellStyle name="Normal 9 3 5 3 4" xfId="4050" xr:uid="{6B86D944-F96C-474D-A432-F327E8A30314}"/>
    <cellStyle name="Normal 9 3 5 3 4 2" xfId="4830" xr:uid="{BCE2D2F5-3043-4754-B689-555E1053305A}"/>
    <cellStyle name="Normal 9 3 5 3 5" xfId="4826" xr:uid="{605B4C6C-9C72-49DD-B8E3-7DE70A21E0DF}"/>
    <cellStyle name="Normal 9 3 5 4" xfId="2360" xr:uid="{CCC169DE-E71F-4344-831C-5B2A73539F33}"/>
    <cellStyle name="Normal 9 3 5 4 2" xfId="2361" xr:uid="{5DC1DADB-3754-473F-987D-2D0B62FB65D2}"/>
    <cellStyle name="Normal 9 3 5 4 2 2" xfId="4832" xr:uid="{9390CCEF-F3DE-4013-8C5C-49005572BE8D}"/>
    <cellStyle name="Normal 9 3 5 4 3" xfId="4831" xr:uid="{9D68E8D4-B1D4-458E-85AF-FAABB67E9CDF}"/>
    <cellStyle name="Normal 9 3 5 5" xfId="2362" xr:uid="{3B394B9F-806D-4584-96EE-9B4DC094F9A3}"/>
    <cellStyle name="Normal 9 3 5 5 2" xfId="4833" xr:uid="{0B090526-868A-4977-B5E0-6B2B8FB049EA}"/>
    <cellStyle name="Normal 9 3 5 6" xfId="4051" xr:uid="{60AD6EA2-3997-4153-BAA3-10212E78685C}"/>
    <cellStyle name="Normal 9 3 5 6 2" xfId="4834" xr:uid="{9819582D-0B9E-4D94-8855-4DAB83515E47}"/>
    <cellStyle name="Normal 9 3 5 7" xfId="4817" xr:uid="{B182FF0C-9BB6-474A-9D89-014BCC872CAB}"/>
    <cellStyle name="Normal 9 3 6" xfId="411" xr:uid="{ABA87CFC-3A2F-4DCA-B14B-16A5C31413EE}"/>
    <cellStyle name="Normal 9 3 6 2" xfId="855" xr:uid="{D0D2CBA7-9A01-4FC3-A328-584927EC69EC}"/>
    <cellStyle name="Normal 9 3 6 2 2" xfId="2363" xr:uid="{A2EF192F-5A3A-4B86-80F2-8237C9E6074D}"/>
    <cellStyle name="Normal 9 3 6 2 2 2" xfId="2364" xr:uid="{3CDE764B-98A2-4D47-99D9-40CE6871C48E}"/>
    <cellStyle name="Normal 9 3 6 2 2 2 2" xfId="4838" xr:uid="{A11A8682-2DEB-4A6F-A07F-7B4A454A63A8}"/>
    <cellStyle name="Normal 9 3 6 2 2 3" xfId="4837" xr:uid="{DC3DEE5E-BDE0-493F-98E2-760689BBB7D0}"/>
    <cellStyle name="Normal 9 3 6 2 3" xfId="2365" xr:uid="{B729C47A-ACE3-44A5-A876-29F108CF4317}"/>
    <cellStyle name="Normal 9 3 6 2 3 2" xfId="4839" xr:uid="{4FE7E4AF-78D7-47BF-85E6-F553C896A4E6}"/>
    <cellStyle name="Normal 9 3 6 2 4" xfId="4052" xr:uid="{9318DE11-E2B6-4D35-9CAE-8D6F0B21C3B1}"/>
    <cellStyle name="Normal 9 3 6 2 4 2" xfId="4840" xr:uid="{FAC7AB9F-FEBC-4B70-9885-D61192E98659}"/>
    <cellStyle name="Normal 9 3 6 2 5" xfId="4836" xr:uid="{C7C63113-3A97-4B76-9352-75EE87BA9A3B}"/>
    <cellStyle name="Normal 9 3 6 3" xfId="2366" xr:uid="{558BCFA7-80CF-47A9-B7D1-DB1F6EA139F6}"/>
    <cellStyle name="Normal 9 3 6 3 2" xfId="2367" xr:uid="{966AA0AC-A5C6-4827-AA46-0D24F813C532}"/>
    <cellStyle name="Normal 9 3 6 3 2 2" xfId="4842" xr:uid="{9A867104-1CF6-448F-AA42-839021038CA3}"/>
    <cellStyle name="Normal 9 3 6 3 3" xfId="4841" xr:uid="{EB28301E-D576-4F48-8FDA-DB6D025EA338}"/>
    <cellStyle name="Normal 9 3 6 4" xfId="2368" xr:uid="{39169C31-22BD-4931-BCAC-11F343F308F1}"/>
    <cellStyle name="Normal 9 3 6 4 2" xfId="4843" xr:uid="{FAF6CC1D-7F36-4FAC-A640-CC8CE1A7CD59}"/>
    <cellStyle name="Normal 9 3 6 5" xfId="4053" xr:uid="{8BAA933B-AFC1-4D1C-AC51-C1BD83D526BD}"/>
    <cellStyle name="Normal 9 3 6 5 2" xfId="4844" xr:uid="{3B481CEB-85C4-4C56-8AFB-69196D5362F0}"/>
    <cellStyle name="Normal 9 3 6 6" xfId="4835" xr:uid="{EDFCE914-2E46-4930-8DE2-21DA702BA39D}"/>
    <cellStyle name="Normal 9 3 7" xfId="856" xr:uid="{8B5D01D6-E27A-4E38-A921-68213FB6A834}"/>
    <cellStyle name="Normal 9 3 7 2" xfId="2369" xr:uid="{73BEBB23-CF3F-404D-B1AF-7B427B866BE8}"/>
    <cellStyle name="Normal 9 3 7 2 2" xfId="2370" xr:uid="{517799B3-58AD-4388-BDB0-4F0A2F46BBC2}"/>
    <cellStyle name="Normal 9 3 7 2 2 2" xfId="4847" xr:uid="{2C9E471D-BC48-4FEB-BACC-A3236A0A0C7F}"/>
    <cellStyle name="Normal 9 3 7 2 3" xfId="4846" xr:uid="{0606E2BA-156E-44F9-A341-1FBDAB3B461C}"/>
    <cellStyle name="Normal 9 3 7 3" xfId="2371" xr:uid="{4832DC48-66C8-49C5-9AC3-801AE971BCB9}"/>
    <cellStyle name="Normal 9 3 7 3 2" xfId="4848" xr:uid="{3E26FF9E-7BC5-4E3D-942C-C23EE4728DE4}"/>
    <cellStyle name="Normal 9 3 7 4" xfId="4054" xr:uid="{E93AC278-FAA2-4781-B666-39A01D989019}"/>
    <cellStyle name="Normal 9 3 7 4 2" xfId="4849" xr:uid="{D0660110-199C-4586-87F0-9BF1AD41F12C}"/>
    <cellStyle name="Normal 9 3 7 5" xfId="4845" xr:uid="{6EA419D5-ED26-4B51-B513-83EECB916E39}"/>
    <cellStyle name="Normal 9 3 8" xfId="2372" xr:uid="{5734E1A7-0500-422F-98BC-9EA6A1D07ADF}"/>
    <cellStyle name="Normal 9 3 8 2" xfId="2373" xr:uid="{26217CFA-AC16-46C9-985C-576A5BC7D3F2}"/>
    <cellStyle name="Normal 9 3 8 2 2" xfId="4851" xr:uid="{4AE7C5AF-808B-424F-9675-2676B09FAC16}"/>
    <cellStyle name="Normal 9 3 8 3" xfId="4055" xr:uid="{39B083A2-CE23-4883-810F-2D42B94CC37D}"/>
    <cellStyle name="Normal 9 3 8 3 2" xfId="4852" xr:uid="{6C5A7870-BACC-413C-BC27-5790DE2266AC}"/>
    <cellStyle name="Normal 9 3 8 4" xfId="4056" xr:uid="{5ABDAB69-5727-4881-BA78-85E928CF70A4}"/>
    <cellStyle name="Normal 9 3 8 4 2" xfId="4853" xr:uid="{5BA6BEAF-028F-433B-8E83-935D0A87332F}"/>
    <cellStyle name="Normal 9 3 8 5" xfId="4850" xr:uid="{1112B207-5B6B-4498-A8D0-3F6CA2C4ED2C}"/>
    <cellStyle name="Normal 9 3 9" xfId="2374" xr:uid="{461CC197-994E-454E-B035-DC95CBAAEF7C}"/>
    <cellStyle name="Normal 9 3 9 2" xfId="4854" xr:uid="{66FAF350-3EE0-49E8-9F26-98DE4CFCE9A5}"/>
    <cellStyle name="Normal 9 4" xfId="172" xr:uid="{9B131D5E-9AC5-4395-8E34-60EFCD0F47E0}"/>
    <cellStyle name="Normal 9 4 10" xfId="4057" xr:uid="{1A7D1C9F-6AB4-4EBA-9C93-4E42AAEF0B86}"/>
    <cellStyle name="Normal 9 4 10 2" xfId="4856" xr:uid="{0929AFFF-CDFD-44F1-BE3F-0A8C758AD7A7}"/>
    <cellStyle name="Normal 9 4 11" xfId="4058" xr:uid="{0684E29A-3CE5-4E9C-9C70-C6F7DD207519}"/>
    <cellStyle name="Normal 9 4 11 2" xfId="4857" xr:uid="{913A1F25-1D1F-46BC-9097-1AA2F6776699}"/>
    <cellStyle name="Normal 9 4 12" xfId="4855" xr:uid="{CF69798B-655A-4206-B0DD-C2B32FEFB119}"/>
    <cellStyle name="Normal 9 4 2" xfId="173" xr:uid="{7690F855-96C5-4DFF-9445-487C2F451256}"/>
    <cellStyle name="Normal 9 4 2 10" xfId="4858" xr:uid="{BEACD5E3-118F-4D48-983B-B6F6CBC44603}"/>
    <cellStyle name="Normal 9 4 2 2" xfId="174" xr:uid="{C36B51A0-735F-4DB9-B9EA-C72D3DF0DF29}"/>
    <cellStyle name="Normal 9 4 2 2 2" xfId="412" xr:uid="{57EA6139-8177-4B7F-A6A0-DD01FEEA8ED0}"/>
    <cellStyle name="Normal 9 4 2 2 2 2" xfId="857" xr:uid="{0B6754BE-ACAE-4CF4-B0DA-93EA46C58F10}"/>
    <cellStyle name="Normal 9 4 2 2 2 2 2" xfId="2375" xr:uid="{D3DF3434-31ED-463A-BFBC-4CC101271C0F}"/>
    <cellStyle name="Normal 9 4 2 2 2 2 2 2" xfId="2376" xr:uid="{08443B77-4333-42CC-B0D0-B432D3A2EDFF}"/>
    <cellStyle name="Normal 9 4 2 2 2 2 2 2 2" xfId="4863" xr:uid="{627D030F-B2C3-4EFF-B66F-44DD87289355}"/>
    <cellStyle name="Normal 9 4 2 2 2 2 2 3" xfId="4862" xr:uid="{06CE5F6E-A421-4CDE-AFF6-BD038410E9A0}"/>
    <cellStyle name="Normal 9 4 2 2 2 2 3" xfId="2377" xr:uid="{4FD1EE54-7359-4857-811B-84B31645D86A}"/>
    <cellStyle name="Normal 9 4 2 2 2 2 3 2" xfId="4864" xr:uid="{596C9760-F94B-4FAE-8C1A-BCB2F1812B65}"/>
    <cellStyle name="Normal 9 4 2 2 2 2 4" xfId="4059" xr:uid="{689BC32D-9040-47CC-8F2A-79BEDFBB8752}"/>
    <cellStyle name="Normal 9 4 2 2 2 2 4 2" xfId="4865" xr:uid="{8FFF775B-84D8-4681-9473-E47B515367BE}"/>
    <cellStyle name="Normal 9 4 2 2 2 2 5" xfId="4861" xr:uid="{6D8EF50E-F8B5-4B82-A820-037384591E63}"/>
    <cellStyle name="Normal 9 4 2 2 2 3" xfId="2378" xr:uid="{339BD4CF-F40A-4A91-839A-1380F4B2FD89}"/>
    <cellStyle name="Normal 9 4 2 2 2 3 2" xfId="2379" xr:uid="{BCFF230D-BCC2-495C-B400-72AA78E1900D}"/>
    <cellStyle name="Normal 9 4 2 2 2 3 2 2" xfId="4867" xr:uid="{3C1EF357-5A61-4D5C-BD36-FDBF1E1D120A}"/>
    <cellStyle name="Normal 9 4 2 2 2 3 3" xfId="4060" xr:uid="{015A6006-029E-4F30-8292-44C9ACD9CA03}"/>
    <cellStyle name="Normal 9 4 2 2 2 3 3 2" xfId="4868" xr:uid="{1AC5DE9C-C1EB-41FD-9CBC-B3D8AF04C588}"/>
    <cellStyle name="Normal 9 4 2 2 2 3 4" xfId="4061" xr:uid="{DF6A434D-5ECC-4D41-A3A9-71ED0E5534F4}"/>
    <cellStyle name="Normal 9 4 2 2 2 3 4 2" xfId="4869" xr:uid="{18CAEF57-C06A-4877-803E-7453EB0B668E}"/>
    <cellStyle name="Normal 9 4 2 2 2 3 5" xfId="4866" xr:uid="{B29A0CE9-4D58-4004-BEA8-225ED704B112}"/>
    <cellStyle name="Normal 9 4 2 2 2 4" xfId="2380" xr:uid="{46FE14DC-7369-4B70-B7B0-896E0FD26724}"/>
    <cellStyle name="Normal 9 4 2 2 2 4 2" xfId="4870" xr:uid="{7A3E53A3-CD25-424C-AD33-3606EE596529}"/>
    <cellStyle name="Normal 9 4 2 2 2 5" xfId="4062" xr:uid="{28BB481A-5CAC-41B9-B672-3A677B1E22CE}"/>
    <cellStyle name="Normal 9 4 2 2 2 5 2" xfId="4871" xr:uid="{87ECD3AE-9B38-45B2-B736-6C59BB6F4748}"/>
    <cellStyle name="Normal 9 4 2 2 2 6" xfId="4063" xr:uid="{DDF128F6-8137-4291-BADD-6D837E03925E}"/>
    <cellStyle name="Normal 9 4 2 2 2 6 2" xfId="4872" xr:uid="{BB7D1510-0CA3-425E-84FC-486F48EAF525}"/>
    <cellStyle name="Normal 9 4 2 2 2 7" xfId="4860" xr:uid="{C318E5E9-1BB3-4922-93E4-F06A9F89B874}"/>
    <cellStyle name="Normal 9 4 2 2 3" xfId="858" xr:uid="{49BD4CA5-EC39-447D-A2E3-7AFF1280003B}"/>
    <cellStyle name="Normal 9 4 2 2 3 2" xfId="2381" xr:uid="{68C86C9D-844F-4C97-9EB3-7BFDA77E79D7}"/>
    <cellStyle name="Normal 9 4 2 2 3 2 2" xfId="2382" xr:uid="{C95968D8-1DD6-45A5-AF5E-3F82D8D934D7}"/>
    <cellStyle name="Normal 9 4 2 2 3 2 2 2" xfId="4875" xr:uid="{864C9C74-D594-4468-A4B9-7FF2FB19EACF}"/>
    <cellStyle name="Normal 9 4 2 2 3 2 3" xfId="4064" xr:uid="{FB8FAA0C-14E0-4414-B661-EB183A02771E}"/>
    <cellStyle name="Normal 9 4 2 2 3 2 3 2" xfId="4876" xr:uid="{A1F7031D-DE3B-4368-8371-EAA4A9DEF73B}"/>
    <cellStyle name="Normal 9 4 2 2 3 2 4" xfId="4065" xr:uid="{3D7F1875-8140-4E17-9756-8DAC65B7FCB8}"/>
    <cellStyle name="Normal 9 4 2 2 3 2 4 2" xfId="4877" xr:uid="{45389DBA-F0A4-4AD1-9DCC-7B76F910419B}"/>
    <cellStyle name="Normal 9 4 2 2 3 2 5" xfId="4874" xr:uid="{BEC14404-7DBB-481B-A229-A5C99C835A4C}"/>
    <cellStyle name="Normal 9 4 2 2 3 3" xfId="2383" xr:uid="{8D943387-447C-4B3D-A787-FEB08B6DC235}"/>
    <cellStyle name="Normal 9 4 2 2 3 3 2" xfId="4878" xr:uid="{20F81A0B-3BD6-4007-8A4A-2F654D368DF7}"/>
    <cellStyle name="Normal 9 4 2 2 3 4" xfId="4066" xr:uid="{C6BAC293-3CE9-4774-A3A7-77FFC534DDA0}"/>
    <cellStyle name="Normal 9 4 2 2 3 4 2" xfId="4879" xr:uid="{56169586-98CA-42D5-A6F0-8037119D277C}"/>
    <cellStyle name="Normal 9 4 2 2 3 5" xfId="4067" xr:uid="{FED54648-E19E-4C3B-94FE-92C7A05D37D5}"/>
    <cellStyle name="Normal 9 4 2 2 3 5 2" xfId="4880" xr:uid="{D6F892EE-9118-4F5C-BD70-88BA705B2E3A}"/>
    <cellStyle name="Normal 9 4 2 2 3 6" xfId="4873" xr:uid="{5C002874-E923-4AFF-8BCC-634F138A4996}"/>
    <cellStyle name="Normal 9 4 2 2 4" xfId="2384" xr:uid="{E4FA600B-68C5-4DB5-875A-76A2226808E5}"/>
    <cellStyle name="Normal 9 4 2 2 4 2" xfId="2385" xr:uid="{0B761769-40C8-4AE3-B40A-75C588D20D79}"/>
    <cellStyle name="Normal 9 4 2 2 4 2 2" xfId="4882" xr:uid="{E431062A-2790-48C9-B29A-6F28CD4721D7}"/>
    <cellStyle name="Normal 9 4 2 2 4 3" xfId="4068" xr:uid="{E551800C-CD86-4698-B3C5-E5D54E16FDF6}"/>
    <cellStyle name="Normal 9 4 2 2 4 3 2" xfId="4883" xr:uid="{D7799C26-8EA0-4604-98E2-F2C13216E166}"/>
    <cellStyle name="Normal 9 4 2 2 4 4" xfId="4069" xr:uid="{378F242B-92A7-418F-B6B7-6299AD248B05}"/>
    <cellStyle name="Normal 9 4 2 2 4 4 2" xfId="4884" xr:uid="{A8423DCD-5033-4844-A02D-9D0056438F60}"/>
    <cellStyle name="Normal 9 4 2 2 4 5" xfId="4881" xr:uid="{7422767A-6BA7-43C8-8D9E-6803E417948D}"/>
    <cellStyle name="Normal 9 4 2 2 5" xfId="2386" xr:uid="{A38CBAB2-C494-4B4E-907F-427D4F7CFBD5}"/>
    <cellStyle name="Normal 9 4 2 2 5 2" xfId="4070" xr:uid="{09866CF2-7C38-4475-81E8-A406AB923B70}"/>
    <cellStyle name="Normal 9 4 2 2 5 2 2" xfId="4886" xr:uid="{7C6B7165-9F75-4F3C-AF12-1AFD42B3CE54}"/>
    <cellStyle name="Normal 9 4 2 2 5 3" xfId="4071" xr:uid="{B39EE0EE-5A12-4ECC-939A-29D53FFEF855}"/>
    <cellStyle name="Normal 9 4 2 2 5 3 2" xfId="4887" xr:uid="{21BF0615-530C-4551-A745-2F84CDD5A7B3}"/>
    <cellStyle name="Normal 9 4 2 2 5 4" xfId="4072" xr:uid="{F9558873-0265-4CB3-B309-3CEEF9C2BDC4}"/>
    <cellStyle name="Normal 9 4 2 2 5 4 2" xfId="4888" xr:uid="{06DE4D84-FC9F-4EA0-B314-540E6514C55A}"/>
    <cellStyle name="Normal 9 4 2 2 5 5" xfId="4885" xr:uid="{1FC1D0C8-AC31-41C3-9D43-7B1A7AAFC1FF}"/>
    <cellStyle name="Normal 9 4 2 2 6" xfId="4073" xr:uid="{0AA82F4D-21BA-45B8-8DA4-929700CCF685}"/>
    <cellStyle name="Normal 9 4 2 2 6 2" xfId="4889" xr:uid="{7FC0D6BE-46A1-4302-BC15-6C3F3140562A}"/>
    <cellStyle name="Normal 9 4 2 2 7" xfId="4074" xr:uid="{6B144161-B2C7-4278-811C-AE2292342677}"/>
    <cellStyle name="Normal 9 4 2 2 7 2" xfId="4890" xr:uid="{79600789-7C61-4153-B569-6DCA8852802D}"/>
    <cellStyle name="Normal 9 4 2 2 8" xfId="4075" xr:uid="{6D95AECF-C640-4DB2-9116-64F0E04D18E6}"/>
    <cellStyle name="Normal 9 4 2 2 8 2" xfId="4891" xr:uid="{A3D8CD17-71E9-4AA5-B3A4-2195EB7C430C}"/>
    <cellStyle name="Normal 9 4 2 2 9" xfId="4859" xr:uid="{626BD565-B26E-4029-8641-2E1AEE499D15}"/>
    <cellStyle name="Normal 9 4 2 3" xfId="413" xr:uid="{98C85167-2D5D-4994-B25A-8CA42E205132}"/>
    <cellStyle name="Normal 9 4 2 3 2" xfId="859" xr:uid="{5F2CA0F8-0C32-4519-A429-C2B5335F703E}"/>
    <cellStyle name="Normal 9 4 2 3 2 2" xfId="860" xr:uid="{78981092-205A-42BB-A97F-5528AB6E6802}"/>
    <cellStyle name="Normal 9 4 2 3 2 2 2" xfId="2387" xr:uid="{A8D55B23-8B8A-44B7-B21E-E87D0BDBE699}"/>
    <cellStyle name="Normal 9 4 2 3 2 2 2 2" xfId="2388" xr:uid="{ACEA35E4-F77F-4D2C-A583-52A9420026FE}"/>
    <cellStyle name="Normal 9 4 2 3 2 2 2 2 2" xfId="4896" xr:uid="{A9BCC678-7500-4880-A220-0996E10F52A4}"/>
    <cellStyle name="Normal 9 4 2 3 2 2 2 3" xfId="4895" xr:uid="{6EDD355D-CFBC-4A07-962B-1646692427D5}"/>
    <cellStyle name="Normal 9 4 2 3 2 2 3" xfId="2389" xr:uid="{5440D050-D2E1-4195-818D-011F3BEDCB34}"/>
    <cellStyle name="Normal 9 4 2 3 2 2 3 2" xfId="4897" xr:uid="{A6CA21FD-5C40-4A0C-B1AF-181EBD54132E}"/>
    <cellStyle name="Normal 9 4 2 3 2 2 4" xfId="4894" xr:uid="{6407E100-F40B-4351-AD81-05E46EA120E1}"/>
    <cellStyle name="Normal 9 4 2 3 2 3" xfId="2390" xr:uid="{2E2BC8C5-5695-4F40-A367-F96A6966AD1E}"/>
    <cellStyle name="Normal 9 4 2 3 2 3 2" xfId="2391" xr:uid="{64D33736-8BE9-4191-9DB1-7103962AA7AD}"/>
    <cellStyle name="Normal 9 4 2 3 2 3 2 2" xfId="4899" xr:uid="{8820963D-BB54-4FEB-B589-9E7C2C76FEAD}"/>
    <cellStyle name="Normal 9 4 2 3 2 3 3" xfId="4898" xr:uid="{F536CF4A-5B30-426D-A909-DC6DDAE89D0C}"/>
    <cellStyle name="Normal 9 4 2 3 2 4" xfId="2392" xr:uid="{2BE0C435-3853-42C6-879B-59A4E86FB204}"/>
    <cellStyle name="Normal 9 4 2 3 2 4 2" xfId="4900" xr:uid="{7A53B87F-C548-46DF-BEB4-4E2A40285D9F}"/>
    <cellStyle name="Normal 9 4 2 3 2 5" xfId="4893" xr:uid="{841BDC6A-246E-4F67-8E4B-96E762AD0382}"/>
    <cellStyle name="Normal 9 4 2 3 3" xfId="861" xr:uid="{D291C552-4893-4E81-B02F-F6B8C9C6E32B}"/>
    <cellStyle name="Normal 9 4 2 3 3 2" xfId="2393" xr:uid="{3820E03C-5C1D-46DD-9D19-ECD33E4D0A08}"/>
    <cellStyle name="Normal 9 4 2 3 3 2 2" xfId="2394" xr:uid="{2446A5B2-E9EE-444D-AD8E-A216E3DD3A50}"/>
    <cellStyle name="Normal 9 4 2 3 3 2 2 2" xfId="4903" xr:uid="{5BD80008-B008-417D-AE35-CBFBD043C8FA}"/>
    <cellStyle name="Normal 9 4 2 3 3 2 3" xfId="4902" xr:uid="{7E4752D9-21F9-492C-B893-4ECF43748A7D}"/>
    <cellStyle name="Normal 9 4 2 3 3 3" xfId="2395" xr:uid="{530EC1D6-FDC4-4ABA-9ADB-FCD86458733C}"/>
    <cellStyle name="Normal 9 4 2 3 3 3 2" xfId="4904" xr:uid="{7BE0BBA7-C9F4-4BF4-98D0-8FE91DD2F175}"/>
    <cellStyle name="Normal 9 4 2 3 3 4" xfId="4076" xr:uid="{A17436C9-78C1-4A3F-B3E0-D85B645B5317}"/>
    <cellStyle name="Normal 9 4 2 3 3 4 2" xfId="4905" xr:uid="{CA3BF6CD-6513-47EF-9863-A93007AC2709}"/>
    <cellStyle name="Normal 9 4 2 3 3 5" xfId="4901" xr:uid="{6A0EE441-2709-463B-B412-BA2F0AAE00A3}"/>
    <cellStyle name="Normal 9 4 2 3 4" xfId="2396" xr:uid="{1F7C004D-4DCC-464B-8014-97F53E527C60}"/>
    <cellStyle name="Normal 9 4 2 3 4 2" xfId="2397" xr:uid="{1CB62086-28DE-4246-9343-064ABF086805}"/>
    <cellStyle name="Normal 9 4 2 3 4 2 2" xfId="4907" xr:uid="{C39E8191-D95B-4D73-90C7-8ED698063645}"/>
    <cellStyle name="Normal 9 4 2 3 4 3" xfId="4906" xr:uid="{657D192E-07A0-41A5-8A5E-DD55F5864BE8}"/>
    <cellStyle name="Normal 9 4 2 3 5" xfId="2398" xr:uid="{6AA47388-D3C3-4DCF-BB21-B6EBE45791B1}"/>
    <cellStyle name="Normal 9 4 2 3 5 2" xfId="4908" xr:uid="{A458FFBB-D5A9-4FA4-9737-12D7249DF75F}"/>
    <cellStyle name="Normal 9 4 2 3 6" xfId="4077" xr:uid="{A21C70FE-ADD6-40AF-B2FB-DE98763BB6AE}"/>
    <cellStyle name="Normal 9 4 2 3 6 2" xfId="4909" xr:uid="{B99F1C3E-34E6-4EF7-BB7A-03325F26DEB5}"/>
    <cellStyle name="Normal 9 4 2 3 7" xfId="4892" xr:uid="{D223CA03-9ECD-4E47-B4AF-3E4CC28D7A52}"/>
    <cellStyle name="Normal 9 4 2 4" xfId="414" xr:uid="{DDD7735B-919E-423F-8B31-B67AA702033A}"/>
    <cellStyle name="Normal 9 4 2 4 2" xfId="862" xr:uid="{4B8E69C5-B627-4EA8-9C18-34A6F5F8471B}"/>
    <cellStyle name="Normal 9 4 2 4 2 2" xfId="2399" xr:uid="{4CAE8CB9-906D-4D9B-8696-9DB620BA5E5B}"/>
    <cellStyle name="Normal 9 4 2 4 2 2 2" xfId="2400" xr:uid="{F4E41199-0362-44E6-8660-98692982DF23}"/>
    <cellStyle name="Normal 9 4 2 4 2 2 2 2" xfId="4913" xr:uid="{F7D09FA6-48FF-4979-AE51-79B360E7FB3C}"/>
    <cellStyle name="Normal 9 4 2 4 2 2 3" xfId="4912" xr:uid="{3745877F-9C8A-41C0-A972-F1F67CB997E8}"/>
    <cellStyle name="Normal 9 4 2 4 2 3" xfId="2401" xr:uid="{75EE4C57-E2C1-4DB2-A408-350D57BCFEB3}"/>
    <cellStyle name="Normal 9 4 2 4 2 3 2" xfId="4914" xr:uid="{96EF6C5F-B881-4A2F-BA36-27FC943884C0}"/>
    <cellStyle name="Normal 9 4 2 4 2 4" xfId="4078" xr:uid="{281289C5-7139-43DB-9CEA-7A1527AA9A7C}"/>
    <cellStyle name="Normal 9 4 2 4 2 4 2" xfId="4915" xr:uid="{556FDCFE-16AA-4CD2-8985-8F7F1EC1A4BB}"/>
    <cellStyle name="Normal 9 4 2 4 2 5" xfId="4911" xr:uid="{32675EEA-556B-4F4E-A92C-D4996475DEC8}"/>
    <cellStyle name="Normal 9 4 2 4 3" xfId="2402" xr:uid="{546E35D1-DDF1-4126-8BE5-0720745CBC69}"/>
    <cellStyle name="Normal 9 4 2 4 3 2" xfId="2403" xr:uid="{DDC3A729-0D45-4976-9ECB-4645C6909493}"/>
    <cellStyle name="Normal 9 4 2 4 3 2 2" xfId="4917" xr:uid="{4E9EFEC8-6F46-47F3-A907-E67FCB569D65}"/>
    <cellStyle name="Normal 9 4 2 4 3 3" xfId="4916" xr:uid="{0A000555-DFC3-4BC2-A76F-901114ED1A91}"/>
    <cellStyle name="Normal 9 4 2 4 4" xfId="2404" xr:uid="{E4D835B1-FF50-4056-9975-3BB5722B0AC5}"/>
    <cellStyle name="Normal 9 4 2 4 4 2" xfId="4918" xr:uid="{A2B0A4FD-972C-47FF-B578-6C832F55698B}"/>
    <cellStyle name="Normal 9 4 2 4 5" xfId="4079" xr:uid="{5D161EA7-2A1B-4D67-8B7A-1C7D026AAE74}"/>
    <cellStyle name="Normal 9 4 2 4 5 2" xfId="4919" xr:uid="{597DF505-5D3E-4518-A070-15F84DBD685C}"/>
    <cellStyle name="Normal 9 4 2 4 6" xfId="4910" xr:uid="{A592F38C-F177-43D3-B539-62C891E49F76}"/>
    <cellStyle name="Normal 9 4 2 5" xfId="415" xr:uid="{D8ED5582-028A-4D53-B610-27148199456F}"/>
    <cellStyle name="Normal 9 4 2 5 2" xfId="2405" xr:uid="{AD580427-CDA3-4BDE-A220-904AF23451BD}"/>
    <cellStyle name="Normal 9 4 2 5 2 2" xfId="2406" xr:uid="{0945556E-7EA6-43B3-A2AB-4CF2896BC440}"/>
    <cellStyle name="Normal 9 4 2 5 2 2 2" xfId="4922" xr:uid="{2692CE31-8A8D-4242-84A7-E34DDF868E00}"/>
    <cellStyle name="Normal 9 4 2 5 2 3" xfId="4921" xr:uid="{066A5E0B-2541-4FEF-830E-FBCE8551D5C1}"/>
    <cellStyle name="Normal 9 4 2 5 3" xfId="2407" xr:uid="{8E2BACAB-65F4-4FFF-945A-FBFE653AE004}"/>
    <cellStyle name="Normal 9 4 2 5 3 2" xfId="4923" xr:uid="{5E427A07-F75D-4180-9F33-7A8B26F8AD89}"/>
    <cellStyle name="Normal 9 4 2 5 4" xfId="4080" xr:uid="{41150B48-AB11-4BC0-883E-6134AD01E440}"/>
    <cellStyle name="Normal 9 4 2 5 4 2" xfId="4924" xr:uid="{24246249-CB62-44D5-831F-D2445F0EF2C7}"/>
    <cellStyle name="Normal 9 4 2 5 5" xfId="4920" xr:uid="{8E2FB487-10CC-47A6-8061-79BEC7BEF24A}"/>
    <cellStyle name="Normal 9 4 2 6" xfId="2408" xr:uid="{DBFAF67F-8CEA-45A3-BA3C-B1960C2E67BE}"/>
    <cellStyle name="Normal 9 4 2 6 2" xfId="2409" xr:uid="{8391D32D-3F78-4A81-B9EF-8C1D589915D7}"/>
    <cellStyle name="Normal 9 4 2 6 2 2" xfId="4926" xr:uid="{D7DDB7DD-6550-41D5-BFAD-7D94A5D62425}"/>
    <cellStyle name="Normal 9 4 2 6 3" xfId="4081" xr:uid="{0ED2DF65-1380-4406-97DA-156608466DC1}"/>
    <cellStyle name="Normal 9 4 2 6 3 2" xfId="4927" xr:uid="{B94EE20B-2A25-431B-B352-8D63E1EED247}"/>
    <cellStyle name="Normal 9 4 2 6 4" xfId="4082" xr:uid="{BA761C9F-F0B4-472A-9845-2B7A19DC0D0C}"/>
    <cellStyle name="Normal 9 4 2 6 4 2" xfId="4928" xr:uid="{CF0B4FC4-7198-4F99-B178-84973C9CA267}"/>
    <cellStyle name="Normal 9 4 2 6 5" xfId="4925" xr:uid="{FDD2CF8D-C277-4B81-B069-ED428F95ECAF}"/>
    <cellStyle name="Normal 9 4 2 7" xfId="2410" xr:uid="{3F75D18D-5D01-48C7-8F16-D6422E99E3DA}"/>
    <cellStyle name="Normal 9 4 2 7 2" xfId="4929" xr:uid="{4CFCEB58-AFC5-4CBF-BB61-1129B0EED963}"/>
    <cellStyle name="Normal 9 4 2 8" xfId="4083" xr:uid="{3F4EDC22-E7D2-466D-8AE3-423C8F86DFE8}"/>
    <cellStyle name="Normal 9 4 2 8 2" xfId="4930" xr:uid="{E9E8A4D1-3130-43F4-8E65-99AE41EB6725}"/>
    <cellStyle name="Normal 9 4 2 9" xfId="4084" xr:uid="{0382BF78-F6C0-46B1-9205-955E459B3B7F}"/>
    <cellStyle name="Normal 9 4 2 9 2" xfId="4931" xr:uid="{96DB1CE3-6716-425A-8FC3-BA411F0B4825}"/>
    <cellStyle name="Normal 9 4 3" xfId="175" xr:uid="{B81FD902-F2C8-427A-95C5-3B9B2739F5B8}"/>
    <cellStyle name="Normal 9 4 3 2" xfId="176" xr:uid="{50CE7D66-0E34-4116-9097-2C7706DB3412}"/>
    <cellStyle name="Normal 9 4 3 2 2" xfId="863" xr:uid="{B63AC14C-7574-4F3C-A8CB-4D62E9086781}"/>
    <cellStyle name="Normal 9 4 3 2 2 2" xfId="2411" xr:uid="{51EE8370-1E76-4B34-93EF-162E574C5426}"/>
    <cellStyle name="Normal 9 4 3 2 2 2 2" xfId="2412" xr:uid="{930C411A-4849-4CCC-9DC5-A28F7D89274A}"/>
    <cellStyle name="Normal 9 4 3 2 2 2 2 2" xfId="4500" xr:uid="{50DB11D6-EF2D-4A69-A443-CB0F1A156533}"/>
    <cellStyle name="Normal 9 4 3 2 2 2 2 2 2" xfId="5307" xr:uid="{A92C8752-8FD0-4D40-8439-5FFBBC249ECA}"/>
    <cellStyle name="Normal 9 4 3 2 2 2 2 2 3" xfId="4936" xr:uid="{E572978A-7725-4747-9CEE-3AEEAFC89187}"/>
    <cellStyle name="Normal 9 4 3 2 2 2 3" xfId="4501" xr:uid="{DB15BBCA-8250-48EF-BBE5-3659D4E38374}"/>
    <cellStyle name="Normal 9 4 3 2 2 2 3 2" xfId="5308" xr:uid="{EA4194CF-0A80-41A8-8085-F6ED69D222EB}"/>
    <cellStyle name="Normal 9 4 3 2 2 2 3 3" xfId="4935" xr:uid="{E245008B-1FB9-479B-93B3-C647D09A8E49}"/>
    <cellStyle name="Normal 9 4 3 2 2 3" xfId="2413" xr:uid="{E1A338D3-38A4-49ED-98A9-F841F51127FB}"/>
    <cellStyle name="Normal 9 4 3 2 2 3 2" xfId="4502" xr:uid="{A21A5506-D2C7-4D95-B39E-1D567B5F3896}"/>
    <cellStyle name="Normal 9 4 3 2 2 3 2 2" xfId="5309" xr:uid="{BE1FBAC4-9C04-4550-AF74-CAEB337D2230}"/>
    <cellStyle name="Normal 9 4 3 2 2 3 2 3" xfId="4937" xr:uid="{9927259C-E585-43E5-B78F-6331793F5E74}"/>
    <cellStyle name="Normal 9 4 3 2 2 4" xfId="4085" xr:uid="{11641F61-A61C-4745-8466-386268D8D7BC}"/>
    <cellStyle name="Normal 9 4 3 2 2 4 2" xfId="4938" xr:uid="{0A524688-FE4D-4EF0-B945-9629B2CF0D1F}"/>
    <cellStyle name="Normal 9 4 3 2 2 5" xfId="4934" xr:uid="{B398FFF6-99D8-475C-AD1E-20DE606261E3}"/>
    <cellStyle name="Normal 9 4 3 2 3" xfId="2414" xr:uid="{7C0684F4-D6D2-44A9-8618-8E938FDDD6B1}"/>
    <cellStyle name="Normal 9 4 3 2 3 2" xfId="2415" xr:uid="{242D05DD-BE5F-49F7-A353-017A3843F29B}"/>
    <cellStyle name="Normal 9 4 3 2 3 2 2" xfId="4503" xr:uid="{5D8C1722-F3D7-48C5-8DA0-D13AFF601960}"/>
    <cellStyle name="Normal 9 4 3 2 3 2 2 2" xfId="5310" xr:uid="{C6838DF6-EFF3-440F-AECD-6052FE1EE5D0}"/>
    <cellStyle name="Normal 9 4 3 2 3 2 2 3" xfId="4940" xr:uid="{FDBC67ED-083B-43F5-9319-3C78B4E8FDA9}"/>
    <cellStyle name="Normal 9 4 3 2 3 3" xfId="4086" xr:uid="{E394A81A-E085-466B-A7DB-2A93766BCFC2}"/>
    <cellStyle name="Normal 9 4 3 2 3 3 2" xfId="4941" xr:uid="{8EBFA0C4-7D4A-428E-9EDC-F06630F51067}"/>
    <cellStyle name="Normal 9 4 3 2 3 4" xfId="4087" xr:uid="{9D118008-A84F-4F7F-9E96-692F947097B9}"/>
    <cellStyle name="Normal 9 4 3 2 3 4 2" xfId="4942" xr:uid="{ACE86440-6AE1-4C72-8640-43BC63D2A298}"/>
    <cellStyle name="Normal 9 4 3 2 3 5" xfId="4939" xr:uid="{7D3F25B0-7D73-4E52-9304-5950B56499E5}"/>
    <cellStyle name="Normal 9 4 3 2 4" xfId="2416" xr:uid="{512F22ED-B8C7-4732-8BEF-C788C3EEFA0A}"/>
    <cellStyle name="Normal 9 4 3 2 4 2" xfId="4504" xr:uid="{66A047A8-3A5E-4F58-B114-4CD669557014}"/>
    <cellStyle name="Normal 9 4 3 2 4 2 2" xfId="5311" xr:uid="{DBBAE061-19A1-4B4E-AE86-AE8DFF3E3D7D}"/>
    <cellStyle name="Normal 9 4 3 2 4 2 3" xfId="4943" xr:uid="{8FC26E11-E72E-4B0B-973F-044A15D62F0B}"/>
    <cellStyle name="Normal 9 4 3 2 5" xfId="4088" xr:uid="{A44DDBB8-4852-42F5-A2D7-C905587627BC}"/>
    <cellStyle name="Normal 9 4 3 2 5 2" xfId="4944" xr:uid="{ED49BCD8-2B76-4554-AA76-4DE675761311}"/>
    <cellStyle name="Normal 9 4 3 2 6" xfId="4089" xr:uid="{E5DB8315-1E92-49F1-BA10-C639791A4778}"/>
    <cellStyle name="Normal 9 4 3 2 6 2" xfId="4945" xr:uid="{A1259889-C1DA-4797-AF36-E3DBB11689D2}"/>
    <cellStyle name="Normal 9 4 3 2 7" xfId="4933" xr:uid="{16FD6898-6FAA-486A-9C6D-36BA1CD399C4}"/>
    <cellStyle name="Normal 9 4 3 3" xfId="416" xr:uid="{13A406D3-9835-49E4-843E-9BAFE89409A5}"/>
    <cellStyle name="Normal 9 4 3 3 2" xfId="2417" xr:uid="{86C29100-BED2-4DCB-B2FA-6F1E481C7427}"/>
    <cellStyle name="Normal 9 4 3 3 2 2" xfId="2418" xr:uid="{910CF03D-768F-43EC-AC96-783D0ABF3260}"/>
    <cellStyle name="Normal 9 4 3 3 2 2 2" xfId="4505" xr:uid="{5EC67E07-9A0A-4B3F-A9AA-FCEB5A6EF5AF}"/>
    <cellStyle name="Normal 9 4 3 3 2 2 2 2" xfId="5312" xr:uid="{98348C68-9BDD-4F49-865B-25D01063005C}"/>
    <cellStyle name="Normal 9 4 3 3 2 2 2 3" xfId="4948" xr:uid="{33F2C7C1-7269-42B1-95EF-11DE14686383}"/>
    <cellStyle name="Normal 9 4 3 3 2 3" xfId="4090" xr:uid="{6176B8FF-C4DD-4206-A18D-DF3618A79C86}"/>
    <cellStyle name="Normal 9 4 3 3 2 3 2" xfId="4949" xr:uid="{A635AEA6-755D-41A2-85A0-65844347AA77}"/>
    <cellStyle name="Normal 9 4 3 3 2 4" xfId="4091" xr:uid="{7A3C1DE4-A6FA-47DE-AE79-ED8828FFBD2C}"/>
    <cellStyle name="Normal 9 4 3 3 2 4 2" xfId="4950" xr:uid="{13CCCD94-9DC8-406B-8BC9-293424143D21}"/>
    <cellStyle name="Normal 9 4 3 3 2 5" xfId="4947" xr:uid="{73C811A6-1829-4E7C-9DC0-269E70FC6DB9}"/>
    <cellStyle name="Normal 9 4 3 3 3" xfId="2419" xr:uid="{AFF9D9EE-49AF-45F5-9E9E-16CF54B00F0E}"/>
    <cellStyle name="Normal 9 4 3 3 3 2" xfId="4506" xr:uid="{098219AB-9A16-432C-95F5-76C238602932}"/>
    <cellStyle name="Normal 9 4 3 3 3 2 2" xfId="5313" xr:uid="{28FDB176-C24A-49C5-8E11-FECF9670C063}"/>
    <cellStyle name="Normal 9 4 3 3 3 2 3" xfId="4951" xr:uid="{C7A31558-D4EB-407F-88A6-A0158FA1628D}"/>
    <cellStyle name="Normal 9 4 3 3 4" xfId="4092" xr:uid="{117DF1CE-A41C-4E2C-B9D7-0AF5EA1DD1DC}"/>
    <cellStyle name="Normal 9 4 3 3 4 2" xfId="4952" xr:uid="{F93E1A0E-69B9-43F8-9D5A-958A89F47CCF}"/>
    <cellStyle name="Normal 9 4 3 3 5" xfId="4093" xr:uid="{A4FC4E02-AE3A-446D-95FD-ADD1CC495CB3}"/>
    <cellStyle name="Normal 9 4 3 3 5 2" xfId="4953" xr:uid="{0F04E5F3-A865-4ABB-85C7-F3CAC3AD7A1B}"/>
    <cellStyle name="Normal 9 4 3 3 6" xfId="4946" xr:uid="{D6C66B77-067F-4FF8-9A60-6C2AB7B52AA7}"/>
    <cellStyle name="Normal 9 4 3 4" xfId="2420" xr:uid="{CF57ABD1-A9BC-46C9-B2F5-DD706CBC2C8F}"/>
    <cellStyle name="Normal 9 4 3 4 2" xfId="2421" xr:uid="{B2E187CD-66F0-4D85-A1B2-0E07DB75BC98}"/>
    <cellStyle name="Normal 9 4 3 4 2 2" xfId="4507" xr:uid="{41A42C16-2FE9-496B-A15B-22D8F6F4B3F1}"/>
    <cellStyle name="Normal 9 4 3 4 2 2 2" xfId="5314" xr:uid="{6FB48A15-FDE5-40AF-AFFA-B2B1F1AF597F}"/>
    <cellStyle name="Normal 9 4 3 4 2 2 3" xfId="4955" xr:uid="{580B374A-CC20-4789-8015-12A5BB4AA8D8}"/>
    <cellStyle name="Normal 9 4 3 4 3" xfId="4094" xr:uid="{C034E323-464B-4951-A647-48FB06AB5014}"/>
    <cellStyle name="Normal 9 4 3 4 3 2" xfId="4956" xr:uid="{8074930C-EC36-4BCE-B1B2-3A20864B4DDC}"/>
    <cellStyle name="Normal 9 4 3 4 4" xfId="4095" xr:uid="{FA7BA878-CAC5-4C5E-806D-537ACB0D0BD4}"/>
    <cellStyle name="Normal 9 4 3 4 4 2" xfId="4957" xr:uid="{910A0B0A-FA8E-4756-B5EE-40CF65B8B82F}"/>
    <cellStyle name="Normal 9 4 3 4 5" xfId="4954" xr:uid="{B512A1E0-EAC0-42E3-895F-91EAC7084D7A}"/>
    <cellStyle name="Normal 9 4 3 5" xfId="2422" xr:uid="{824790CC-7175-4CBA-B484-397515A4E1BD}"/>
    <cellStyle name="Normal 9 4 3 5 2" xfId="4096" xr:uid="{6801DF66-09B9-44B1-9E23-1008785A0233}"/>
    <cellStyle name="Normal 9 4 3 5 2 2" xfId="4959" xr:uid="{069287BB-FBFD-4BDF-871A-C9E4F8FA4841}"/>
    <cellStyle name="Normal 9 4 3 5 3" xfId="4097" xr:uid="{B5FF7CC6-25CE-4971-A047-A6BB4C5103A1}"/>
    <cellStyle name="Normal 9 4 3 5 3 2" xfId="4960" xr:uid="{F59A6C83-82BF-45E0-92E8-948705F4B8E2}"/>
    <cellStyle name="Normal 9 4 3 5 4" xfId="4098" xr:uid="{E268A568-8B6B-468E-8AF2-EAB9C1DF842E}"/>
    <cellStyle name="Normal 9 4 3 5 4 2" xfId="4961" xr:uid="{A700F139-07C2-4E7F-A60B-3E291E44C432}"/>
    <cellStyle name="Normal 9 4 3 5 5" xfId="4958" xr:uid="{F8A7B8CE-AFEF-4DFD-B9CD-758439A047BE}"/>
    <cellStyle name="Normal 9 4 3 6" xfId="4099" xr:uid="{D8212C21-6582-4070-9071-6EA1880DBD06}"/>
    <cellStyle name="Normal 9 4 3 6 2" xfId="4962" xr:uid="{28F8B6A5-BC14-48B8-8750-F06010B843EA}"/>
    <cellStyle name="Normal 9 4 3 7" xfId="4100" xr:uid="{A4D43113-3F10-4DBE-AB11-DFBCF1116ED7}"/>
    <cellStyle name="Normal 9 4 3 7 2" xfId="4963" xr:uid="{F85A7579-BC62-4C3E-9A8F-4059E6A19677}"/>
    <cellStyle name="Normal 9 4 3 8" xfId="4101" xr:uid="{1F661D37-60A8-4EC8-8790-A7FEF8C35D51}"/>
    <cellStyle name="Normal 9 4 3 8 2" xfId="4964" xr:uid="{E2456BBD-CD6C-4B15-99C2-4B6A46B9B57D}"/>
    <cellStyle name="Normal 9 4 3 9" xfId="4932" xr:uid="{F2F05380-F8FB-4290-BE5E-EC8C6142B8DB}"/>
    <cellStyle name="Normal 9 4 4" xfId="177" xr:uid="{99D7FA7A-FE80-46BD-A210-363FCF294823}"/>
    <cellStyle name="Normal 9 4 4 2" xfId="864" xr:uid="{4B16229D-397C-41E6-9D28-9AA80B3240DF}"/>
    <cellStyle name="Normal 9 4 4 2 2" xfId="865" xr:uid="{BF9A0241-6598-4E73-9B65-4920B3172152}"/>
    <cellStyle name="Normal 9 4 4 2 2 2" xfId="2423" xr:uid="{54EA43C6-1EA8-4A1A-B087-92EEB7394A61}"/>
    <cellStyle name="Normal 9 4 4 2 2 2 2" xfId="2424" xr:uid="{7D11388C-964D-43BB-91E6-9091D8C974BC}"/>
    <cellStyle name="Normal 9 4 4 2 2 2 2 2" xfId="4969" xr:uid="{2EB02604-2DF5-4B7A-AC02-3BEE9A4DA60A}"/>
    <cellStyle name="Normal 9 4 4 2 2 2 3" xfId="4968" xr:uid="{351D168E-7AA2-4F7D-A10F-DFD39D093972}"/>
    <cellStyle name="Normal 9 4 4 2 2 3" xfId="2425" xr:uid="{CF029C62-6557-4DF0-9369-0CAED65D131F}"/>
    <cellStyle name="Normal 9 4 4 2 2 3 2" xfId="4970" xr:uid="{136F50AA-7A55-4B34-9604-40E9470E34A3}"/>
    <cellStyle name="Normal 9 4 4 2 2 4" xfId="4102" xr:uid="{D2D595AD-8C1E-46DB-84F6-F46C0C3905C0}"/>
    <cellStyle name="Normal 9 4 4 2 2 4 2" xfId="4971" xr:uid="{2B511DD2-BBD3-4969-A9F8-FA705EF0C289}"/>
    <cellStyle name="Normal 9 4 4 2 2 5" xfId="4967" xr:uid="{4EE47A53-32B7-47FC-8BE0-87BDA8AE9B10}"/>
    <cellStyle name="Normal 9 4 4 2 3" xfId="2426" xr:uid="{B4F113FF-7857-453A-8017-378793987D5B}"/>
    <cellStyle name="Normal 9 4 4 2 3 2" xfId="2427" xr:uid="{0C984557-A5A4-4C29-8C8B-93881C8273CF}"/>
    <cellStyle name="Normal 9 4 4 2 3 2 2" xfId="4973" xr:uid="{91564070-5870-44C3-BFD0-BED4E472D540}"/>
    <cellStyle name="Normal 9 4 4 2 3 3" xfId="4972" xr:uid="{E822568B-FDA7-47BD-8AE6-BBFDE6C69BB8}"/>
    <cellStyle name="Normal 9 4 4 2 4" xfId="2428" xr:uid="{E3FE22A6-1259-4889-9ED4-98F630F319CE}"/>
    <cellStyle name="Normal 9 4 4 2 4 2" xfId="4974" xr:uid="{802EA6A1-AF08-4404-B742-D47C9B1FC509}"/>
    <cellStyle name="Normal 9 4 4 2 5" xfId="4103" xr:uid="{82B92BEA-A6A4-4CD1-ADE5-9AD6A7F1650D}"/>
    <cellStyle name="Normal 9 4 4 2 5 2" xfId="4975" xr:uid="{317457BB-0128-4606-B808-08126146EAFF}"/>
    <cellStyle name="Normal 9 4 4 2 6" xfId="4966" xr:uid="{3E8BE08D-FB65-4949-9DB0-059DFF6AF863}"/>
    <cellStyle name="Normal 9 4 4 3" xfId="866" xr:uid="{1D8B3B18-FCA4-4887-AA21-23139405FE9C}"/>
    <cellStyle name="Normal 9 4 4 3 2" xfId="2429" xr:uid="{05A255D3-550A-4D2E-9AD2-C6C796AE0C3A}"/>
    <cellStyle name="Normal 9 4 4 3 2 2" xfId="2430" xr:uid="{12F9EDC7-A0F3-4CA2-8027-EA9ED43DE159}"/>
    <cellStyle name="Normal 9 4 4 3 2 2 2" xfId="4978" xr:uid="{7D725A3D-F708-4746-B52B-2BF5C072F46B}"/>
    <cellStyle name="Normal 9 4 4 3 2 3" xfId="4977" xr:uid="{FD8991C8-8615-47B3-BAA8-529BA193E9CE}"/>
    <cellStyle name="Normal 9 4 4 3 3" xfId="2431" xr:uid="{6177917F-0C60-4CD8-AAF3-D3CB1723EB85}"/>
    <cellStyle name="Normal 9 4 4 3 3 2" xfId="4979" xr:uid="{2E800DDF-F6DD-48C7-A2ED-0CE7C8250111}"/>
    <cellStyle name="Normal 9 4 4 3 4" xfId="4104" xr:uid="{55494C15-3437-4F8E-BC00-8505756296C1}"/>
    <cellStyle name="Normal 9 4 4 3 4 2" xfId="4980" xr:uid="{70739ED4-8BFE-435A-BDAB-3F4F71F66BE3}"/>
    <cellStyle name="Normal 9 4 4 3 5" xfId="4976" xr:uid="{255FDC8D-E643-4B02-BFFA-5C5F0E26FBD4}"/>
    <cellStyle name="Normal 9 4 4 4" xfId="2432" xr:uid="{75A6BFBE-55A1-4A68-A011-72FF74DA8A2D}"/>
    <cellStyle name="Normal 9 4 4 4 2" xfId="2433" xr:uid="{BA65CE87-0818-4B18-BBEA-41B83764302C}"/>
    <cellStyle name="Normal 9 4 4 4 2 2" xfId="4982" xr:uid="{2F819E8A-4460-4BD7-9304-C630D23D0308}"/>
    <cellStyle name="Normal 9 4 4 4 3" xfId="4105" xr:uid="{EB9D83B1-951A-4A86-9F8C-BAA408C99CAF}"/>
    <cellStyle name="Normal 9 4 4 4 3 2" xfId="4983" xr:uid="{FA61B7DB-DECF-468C-9123-368A4161EF8A}"/>
    <cellStyle name="Normal 9 4 4 4 4" xfId="4106" xr:uid="{8CDBD8E6-D016-45DB-B415-1614D8F88BCB}"/>
    <cellStyle name="Normal 9 4 4 4 4 2" xfId="4984" xr:uid="{E4DC5359-2BE5-49DC-91DA-294E1967A32B}"/>
    <cellStyle name="Normal 9 4 4 4 5" xfId="4981" xr:uid="{C58AB3DF-97A0-410E-84BB-E4791E33D7DE}"/>
    <cellStyle name="Normal 9 4 4 5" xfId="2434" xr:uid="{EB02BDF8-3B0D-460B-A9FE-C1C07FFBB535}"/>
    <cellStyle name="Normal 9 4 4 5 2" xfId="4985" xr:uid="{B4E133CD-C928-4C26-B26C-CD93CA78C11D}"/>
    <cellStyle name="Normal 9 4 4 6" xfId="4107" xr:uid="{C6186245-9CBB-4D1A-864D-5CDCE334D79B}"/>
    <cellStyle name="Normal 9 4 4 6 2" xfId="4986" xr:uid="{47D990B9-FD76-48EA-A5C5-7E7425F3DCE6}"/>
    <cellStyle name="Normal 9 4 4 7" xfId="4108" xr:uid="{1671A5FA-43E9-40E5-BA2D-58C2B2BDD2C6}"/>
    <cellStyle name="Normal 9 4 4 7 2" xfId="4987" xr:uid="{7017CE5D-6319-41C7-8EE9-C4B00BB85635}"/>
    <cellStyle name="Normal 9 4 4 8" xfId="4965" xr:uid="{141A445B-3F3E-434E-91CE-70CEC14FB1A1}"/>
    <cellStyle name="Normal 9 4 5" xfId="417" xr:uid="{C998A538-07C9-4142-92F6-F253BEB743A6}"/>
    <cellStyle name="Normal 9 4 5 2" xfId="867" xr:uid="{13321527-9303-4411-B604-744D4B8255D0}"/>
    <cellStyle name="Normal 9 4 5 2 2" xfId="2435" xr:uid="{FFEDFF7E-0EB3-4013-8105-D2EF2E45FAC4}"/>
    <cellStyle name="Normal 9 4 5 2 2 2" xfId="2436" xr:uid="{68937CD2-A165-4171-8896-4812AD9E52C0}"/>
    <cellStyle name="Normal 9 4 5 2 2 2 2" xfId="4991" xr:uid="{1966A8B8-1886-453A-B19E-793F2FA803D5}"/>
    <cellStyle name="Normal 9 4 5 2 2 3" xfId="4990" xr:uid="{5DAEE05B-61A3-41FB-A63F-6E18C988F190}"/>
    <cellStyle name="Normal 9 4 5 2 3" xfId="2437" xr:uid="{DCA41EFA-1213-464F-932D-C1DAD4682382}"/>
    <cellStyle name="Normal 9 4 5 2 3 2" xfId="4992" xr:uid="{601156D2-6EB5-4088-8083-CF19F739EC5B}"/>
    <cellStyle name="Normal 9 4 5 2 4" xfId="4109" xr:uid="{E0D31ABD-E635-41B6-ACB4-533043578AA8}"/>
    <cellStyle name="Normal 9 4 5 2 4 2" xfId="4993" xr:uid="{6A66E956-8AF7-4458-8946-C097EA06312C}"/>
    <cellStyle name="Normal 9 4 5 2 5" xfId="4989" xr:uid="{5D7E3153-29EC-40B2-A973-D054702E4150}"/>
    <cellStyle name="Normal 9 4 5 3" xfId="2438" xr:uid="{0F3A9D46-FFF6-46D5-A09F-7A918CDA7B17}"/>
    <cellStyle name="Normal 9 4 5 3 2" xfId="2439" xr:uid="{1F55159B-2D39-4D9F-AAD3-E220EE87DE4E}"/>
    <cellStyle name="Normal 9 4 5 3 2 2" xfId="4995" xr:uid="{E23AD5B7-E317-4ECF-B80B-3447C661639D}"/>
    <cellStyle name="Normal 9 4 5 3 3" xfId="4110" xr:uid="{40CC7419-C11F-48AB-A19A-63322EE62021}"/>
    <cellStyle name="Normal 9 4 5 3 3 2" xfId="4996" xr:uid="{611185EB-AEA7-4CE5-87DD-F1A3F0A30755}"/>
    <cellStyle name="Normal 9 4 5 3 4" xfId="4111" xr:uid="{2ADCFEBB-BF91-494F-8686-4C577B495EEC}"/>
    <cellStyle name="Normal 9 4 5 3 4 2" xfId="4997" xr:uid="{D046B144-A8D4-4CB9-A24E-37CE3DD6DB8A}"/>
    <cellStyle name="Normal 9 4 5 3 5" xfId="4994" xr:uid="{ED58C5F4-0D8A-4819-8A3B-7FEDB0621901}"/>
    <cellStyle name="Normal 9 4 5 4" xfId="2440" xr:uid="{BC0347E1-D5D1-45BD-95C4-C29E5F3DF04E}"/>
    <cellStyle name="Normal 9 4 5 4 2" xfId="4998" xr:uid="{8DFE5DD8-9FEA-4269-AC95-7A5FB798FCFF}"/>
    <cellStyle name="Normal 9 4 5 5" xfId="4112" xr:uid="{5DF4F2E8-C6DC-471B-AD73-1264BD8142BA}"/>
    <cellStyle name="Normal 9 4 5 5 2" xfId="4999" xr:uid="{AD6EB825-E859-4281-A237-279C4F480E8F}"/>
    <cellStyle name="Normal 9 4 5 6" xfId="4113" xr:uid="{B5645C47-0B85-48E4-8A52-BA56A1EC88D7}"/>
    <cellStyle name="Normal 9 4 5 6 2" xfId="5000" xr:uid="{BD262030-F3A7-4048-8CBE-9D64BF5150DB}"/>
    <cellStyle name="Normal 9 4 5 7" xfId="4988" xr:uid="{490895E2-6227-455E-8EB8-AAB3BAFD616A}"/>
    <cellStyle name="Normal 9 4 6" xfId="418" xr:uid="{FA5F4E46-D607-454E-80D1-D743EC7E6145}"/>
    <cellStyle name="Normal 9 4 6 2" xfId="2441" xr:uid="{681A4E1C-058F-40EB-B3E4-87308F37E0C2}"/>
    <cellStyle name="Normal 9 4 6 2 2" xfId="2442" xr:uid="{DBC6132E-893F-47B6-85DC-8283DFAEC931}"/>
    <cellStyle name="Normal 9 4 6 2 2 2" xfId="5003" xr:uid="{F7A302FA-5510-445F-84A8-6CD07C7250E3}"/>
    <cellStyle name="Normal 9 4 6 2 3" xfId="4114" xr:uid="{0AED9347-E637-4DF6-B880-FE13620DFF4A}"/>
    <cellStyle name="Normal 9 4 6 2 3 2" xfId="5004" xr:uid="{CF2A12AD-8EBF-49EC-BD35-E2C0FBFDB67A}"/>
    <cellStyle name="Normal 9 4 6 2 4" xfId="4115" xr:uid="{40DF3786-98D7-439B-A9D2-4CAE85C2B04D}"/>
    <cellStyle name="Normal 9 4 6 2 4 2" xfId="5005" xr:uid="{7DD40C3A-0186-4587-8BC9-55D193548A46}"/>
    <cellStyle name="Normal 9 4 6 2 5" xfId="5002" xr:uid="{8B9CAAAF-EE9C-4D31-B1E4-E50466DFBC58}"/>
    <cellStyle name="Normal 9 4 6 3" xfId="2443" xr:uid="{5BE93EF0-5F57-4D80-B083-42316BD736CC}"/>
    <cellStyle name="Normal 9 4 6 3 2" xfId="5006" xr:uid="{974F3656-F1AA-412A-A5C6-2A7663FCCA67}"/>
    <cellStyle name="Normal 9 4 6 4" xfId="4116" xr:uid="{59F34C60-FA3C-4082-8A64-B5BC1FB46365}"/>
    <cellStyle name="Normal 9 4 6 4 2" xfId="5007" xr:uid="{3F025935-9D3E-4190-9C28-D2B8EEF0EC1C}"/>
    <cellStyle name="Normal 9 4 6 5" xfId="4117" xr:uid="{F8A71EA9-878D-4686-B2BE-7F114431B299}"/>
    <cellStyle name="Normal 9 4 6 5 2" xfId="5008" xr:uid="{4C529E6A-D7E5-46F9-92CB-C5499F0BEEBE}"/>
    <cellStyle name="Normal 9 4 6 6" xfId="5001" xr:uid="{E77C23ED-03CC-4F6F-B436-EAD66394053B}"/>
    <cellStyle name="Normal 9 4 7" xfId="2444" xr:uid="{4591CFE8-395E-4EE4-B324-DF77EFE4B947}"/>
    <cellStyle name="Normal 9 4 7 2" xfId="2445" xr:uid="{C1A23CCA-EA78-4FEF-82C4-C1EFFB7AEFD6}"/>
    <cellStyle name="Normal 9 4 7 2 2" xfId="5010" xr:uid="{89ED6DAB-9D7A-48B1-887E-436E9AD6BFFF}"/>
    <cellStyle name="Normal 9 4 7 3" xfId="4118" xr:uid="{43D4CFED-90B9-4E51-AEF7-0CD8213064FA}"/>
    <cellStyle name="Normal 9 4 7 3 2" xfId="5011" xr:uid="{FB6B4055-9D0C-4198-81B5-8A1E9C4DC06B}"/>
    <cellStyle name="Normal 9 4 7 4" xfId="4119" xr:uid="{99A6F1E0-210D-4E72-8D7F-BA4722865924}"/>
    <cellStyle name="Normal 9 4 7 4 2" xfId="5012" xr:uid="{57619E37-B783-45DA-AD74-34084FF760EA}"/>
    <cellStyle name="Normal 9 4 7 5" xfId="5009" xr:uid="{290077B2-A588-477A-A28F-9C8F8DA01A8E}"/>
    <cellStyle name="Normal 9 4 8" xfId="2446" xr:uid="{3875BDAF-B72E-4ECD-A892-8DE3AB58DB8B}"/>
    <cellStyle name="Normal 9 4 8 2" xfId="4120" xr:uid="{E65A64BB-93CB-4B31-845F-A19E31839487}"/>
    <cellStyle name="Normal 9 4 8 2 2" xfId="5014" xr:uid="{4742EB54-B17C-4570-A79A-EF80EA9037AB}"/>
    <cellStyle name="Normal 9 4 8 3" xfId="4121" xr:uid="{E4E9D782-6048-4959-8C18-51ED7C897A1C}"/>
    <cellStyle name="Normal 9 4 8 3 2" xfId="5015" xr:uid="{06387117-DEA0-4110-9095-9B665C28CCD2}"/>
    <cellStyle name="Normal 9 4 8 4" xfId="4122" xr:uid="{48A0F13A-C3B8-403F-A543-5291D7C9701B}"/>
    <cellStyle name="Normal 9 4 8 4 2" xfId="5016" xr:uid="{DD63B50F-8447-4ED7-9AD3-A17B7110B98F}"/>
    <cellStyle name="Normal 9 4 8 5" xfId="5013" xr:uid="{D50232C8-C1B2-4B24-BE7D-6CBD3D571F8C}"/>
    <cellStyle name="Normal 9 4 9" xfId="4123" xr:uid="{F513AE6E-8E6B-4ADD-90C6-7A6EDE417C46}"/>
    <cellStyle name="Normal 9 4 9 2" xfId="5017" xr:uid="{C6B6AFDA-FC56-4277-8DDA-32F167B25DD7}"/>
    <cellStyle name="Normal 9 5" xfId="178" xr:uid="{1AA782B1-5F6D-49F4-A6F4-A824A6725D59}"/>
    <cellStyle name="Normal 9 5 10" xfId="4124" xr:uid="{BC5293BD-3767-4E0E-A4D3-5747857EC9A9}"/>
    <cellStyle name="Normal 9 5 10 2" xfId="5019" xr:uid="{836BC392-90DB-4407-B4E9-425CC535EEA1}"/>
    <cellStyle name="Normal 9 5 11" xfId="4125" xr:uid="{A7B487EF-650C-4499-853E-4027E56B56C5}"/>
    <cellStyle name="Normal 9 5 11 2" xfId="5020" xr:uid="{DD410C5F-9AD8-4575-B7B2-450B53811188}"/>
    <cellStyle name="Normal 9 5 12" xfId="5018" xr:uid="{85DE08C4-CE7F-4CB8-9E28-45343F0D220B}"/>
    <cellStyle name="Normal 9 5 2" xfId="179" xr:uid="{CAE439FD-F1E2-4F97-B1E6-4479B6B68E9E}"/>
    <cellStyle name="Normal 9 5 2 10" xfId="5021" xr:uid="{1271FD93-4490-4C78-A86E-DF073134CEC5}"/>
    <cellStyle name="Normal 9 5 2 2" xfId="419" xr:uid="{D87C9304-E1B4-4994-902F-3BD4FFC84C33}"/>
    <cellStyle name="Normal 9 5 2 2 2" xfId="868" xr:uid="{A25BD7E3-991A-4697-9B3F-0B58ECFE4DB6}"/>
    <cellStyle name="Normal 9 5 2 2 2 2" xfId="869" xr:uid="{288F73E4-BEF6-4C59-A75D-40B614DAE4EB}"/>
    <cellStyle name="Normal 9 5 2 2 2 2 2" xfId="2447" xr:uid="{CCA1C741-73D8-4F15-BA95-4054CD565F9C}"/>
    <cellStyle name="Normal 9 5 2 2 2 2 2 2" xfId="5025" xr:uid="{86E5A8D9-C3DD-4A22-B6BA-3A5037251F49}"/>
    <cellStyle name="Normal 9 5 2 2 2 2 3" xfId="4126" xr:uid="{0E1FC780-975D-4D67-883A-6A18D54C1BEA}"/>
    <cellStyle name="Normal 9 5 2 2 2 2 3 2" xfId="5026" xr:uid="{4C50D4D6-9BC1-4CB9-8BD9-0B304F795D29}"/>
    <cellStyle name="Normal 9 5 2 2 2 2 4" xfId="4127" xr:uid="{32E41548-8F9A-4BD2-974F-0365FD6DB54D}"/>
    <cellStyle name="Normal 9 5 2 2 2 2 4 2" xfId="5027" xr:uid="{9CA869D2-6581-4DD0-8B95-2EC49B4F3E47}"/>
    <cellStyle name="Normal 9 5 2 2 2 2 5" xfId="5024" xr:uid="{C4DB881B-884F-4CC1-8C56-C83FF2AFBF55}"/>
    <cellStyle name="Normal 9 5 2 2 2 3" xfId="2448" xr:uid="{335A1DB0-159B-4CE8-AA6C-5E67D00A36A2}"/>
    <cellStyle name="Normal 9 5 2 2 2 3 2" xfId="4128" xr:uid="{9D306AC9-6973-4FBB-8F8C-24A7C15F6B4C}"/>
    <cellStyle name="Normal 9 5 2 2 2 3 2 2" xfId="5029" xr:uid="{0B6D70D6-01F2-430C-8593-47D3F594673E}"/>
    <cellStyle name="Normal 9 5 2 2 2 3 3" xfId="4129" xr:uid="{3B8D3D5D-5C88-4BDA-AD06-39D1F82510E1}"/>
    <cellStyle name="Normal 9 5 2 2 2 3 3 2" xfId="5030" xr:uid="{93D3D709-22A5-4E94-A592-A9A9FC88FE25}"/>
    <cellStyle name="Normal 9 5 2 2 2 3 4" xfId="4130" xr:uid="{91D381D1-9914-4E8B-AAA5-CE6D3B2EE26B}"/>
    <cellStyle name="Normal 9 5 2 2 2 3 4 2" xfId="5031" xr:uid="{DC4E122C-E49D-4FA0-A128-AD1025C015E6}"/>
    <cellStyle name="Normal 9 5 2 2 2 3 5" xfId="5028" xr:uid="{764007F7-07B5-4D17-87F7-9A102C775C62}"/>
    <cellStyle name="Normal 9 5 2 2 2 4" xfId="4131" xr:uid="{B9765C67-F6CC-4791-BFFF-795044847872}"/>
    <cellStyle name="Normal 9 5 2 2 2 4 2" xfId="5032" xr:uid="{8E029A4C-57A2-478E-B9F0-EF45A102FC28}"/>
    <cellStyle name="Normal 9 5 2 2 2 5" xfId="4132" xr:uid="{60941421-B1C1-4E34-87C7-06ED3901F5E0}"/>
    <cellStyle name="Normal 9 5 2 2 2 5 2" xfId="5033" xr:uid="{A53614BF-0697-47A9-85F4-130D882AA153}"/>
    <cellStyle name="Normal 9 5 2 2 2 6" xfId="4133" xr:uid="{95B5DFF0-AAA0-420C-AE34-EF2900F34624}"/>
    <cellStyle name="Normal 9 5 2 2 2 6 2" xfId="5034" xr:uid="{405C205E-539F-4E60-87D5-72E9D92F06A9}"/>
    <cellStyle name="Normal 9 5 2 2 2 7" xfId="5023" xr:uid="{2F1DEBFA-4470-4CCD-B769-19CE178223AF}"/>
    <cellStyle name="Normal 9 5 2 2 3" xfId="870" xr:uid="{98874C8F-23E6-44B6-960B-335610686942}"/>
    <cellStyle name="Normal 9 5 2 2 3 2" xfId="2449" xr:uid="{7F3175C5-64DE-413A-842C-8C34678E2162}"/>
    <cellStyle name="Normal 9 5 2 2 3 2 2" xfId="4134" xr:uid="{36F11DDC-57FE-4CCA-93DE-6A65CE26AC74}"/>
    <cellStyle name="Normal 9 5 2 2 3 2 2 2" xfId="5037" xr:uid="{0F48C666-C4B3-4A1D-94EE-F84928DC8EC4}"/>
    <cellStyle name="Normal 9 5 2 2 3 2 3" xfId="4135" xr:uid="{0CCF1FA0-2BE2-465A-9DA4-20C69457F098}"/>
    <cellStyle name="Normal 9 5 2 2 3 2 3 2" xfId="5038" xr:uid="{D6D90ED6-9BB8-4485-ACAD-38094042F874}"/>
    <cellStyle name="Normal 9 5 2 2 3 2 4" xfId="4136" xr:uid="{7EF06CDD-F1D5-4895-9275-F4510B2E4451}"/>
    <cellStyle name="Normal 9 5 2 2 3 2 4 2" xfId="5039" xr:uid="{0C129FBC-1327-430D-A55C-8DCEB40E12B3}"/>
    <cellStyle name="Normal 9 5 2 2 3 2 5" xfId="5036" xr:uid="{9972CD1C-CD67-4664-A8D0-8F3392784034}"/>
    <cellStyle name="Normal 9 5 2 2 3 3" xfId="4137" xr:uid="{98D17F98-7790-443F-9284-E260433544F5}"/>
    <cellStyle name="Normal 9 5 2 2 3 3 2" xfId="5040" xr:uid="{40555CA9-AC05-4D44-BF37-EAB5F6CA6BA7}"/>
    <cellStyle name="Normal 9 5 2 2 3 4" xfId="4138" xr:uid="{0054CCEE-8ACE-42A7-A167-E32E83A6F535}"/>
    <cellStyle name="Normal 9 5 2 2 3 4 2" xfId="5041" xr:uid="{96CB78B5-282F-4E7E-8425-1447F085D263}"/>
    <cellStyle name="Normal 9 5 2 2 3 5" xfId="4139" xr:uid="{384B20BC-C2EC-4E3E-A9AC-9148E868FC87}"/>
    <cellStyle name="Normal 9 5 2 2 3 5 2" xfId="5042" xr:uid="{F3064411-809B-49C7-BF18-5284558A2DB8}"/>
    <cellStyle name="Normal 9 5 2 2 3 6" xfId="5035" xr:uid="{518792B8-0B08-458F-B408-59A2ADF13870}"/>
    <cellStyle name="Normal 9 5 2 2 4" xfId="2450" xr:uid="{BAD564EB-9C48-4B7B-B690-CDA7AE6A2563}"/>
    <cellStyle name="Normal 9 5 2 2 4 2" xfId="4140" xr:uid="{2123FEBB-992F-4297-B032-DCBABD264D86}"/>
    <cellStyle name="Normal 9 5 2 2 4 2 2" xfId="5044" xr:uid="{357A5022-C6ED-45CF-94AE-407617D5442C}"/>
    <cellStyle name="Normal 9 5 2 2 4 3" xfId="4141" xr:uid="{63DEB43F-32C2-4ED1-B2DD-18D3F3EF8928}"/>
    <cellStyle name="Normal 9 5 2 2 4 3 2" xfId="5045" xr:uid="{03F0515A-2C87-42C6-8005-BEBEB6E6FCBE}"/>
    <cellStyle name="Normal 9 5 2 2 4 4" xfId="4142" xr:uid="{E2A539C8-103A-4315-8773-DC9C1AB82ED2}"/>
    <cellStyle name="Normal 9 5 2 2 4 4 2" xfId="5046" xr:uid="{F9D443E9-CE63-4053-862F-C3E75D5C39BD}"/>
    <cellStyle name="Normal 9 5 2 2 4 5" xfId="5043" xr:uid="{8E55F53D-E3B6-4F54-8839-F7A2100DAE08}"/>
    <cellStyle name="Normal 9 5 2 2 5" xfId="4143" xr:uid="{C97ACB44-A784-406A-804D-F467AB56DA8C}"/>
    <cellStyle name="Normal 9 5 2 2 5 2" xfId="4144" xr:uid="{3EAAF92A-9871-43D1-9908-F0F188EE7B09}"/>
    <cellStyle name="Normal 9 5 2 2 5 2 2" xfId="5048" xr:uid="{754AD3BC-51C6-4B42-83B6-0B84E9F02D3D}"/>
    <cellStyle name="Normal 9 5 2 2 5 3" xfId="4145" xr:uid="{9B7D5D07-0D13-418C-B964-CDCBAF92CF65}"/>
    <cellStyle name="Normal 9 5 2 2 5 3 2" xfId="5049" xr:uid="{614F572C-DF51-4CCB-9C42-D618299998C7}"/>
    <cellStyle name="Normal 9 5 2 2 5 4" xfId="4146" xr:uid="{2CA0C776-7E4B-40CC-96F4-3C6E21F364EC}"/>
    <cellStyle name="Normal 9 5 2 2 5 4 2" xfId="5050" xr:uid="{904F4433-E4CE-4E2C-922C-0C8AAFF4554E}"/>
    <cellStyle name="Normal 9 5 2 2 5 5" xfId="5047" xr:uid="{41CDAA22-0FFB-483A-B771-CFABA729F749}"/>
    <cellStyle name="Normal 9 5 2 2 6" xfId="4147" xr:uid="{A3C8BE77-2433-4771-9D92-C3ABBE8CADF5}"/>
    <cellStyle name="Normal 9 5 2 2 6 2" xfId="5051" xr:uid="{3ED94666-0446-48B6-9C1D-57A30FC1B3CB}"/>
    <cellStyle name="Normal 9 5 2 2 7" xfId="4148" xr:uid="{30908689-AD41-4319-A9AA-DE25BCD9F237}"/>
    <cellStyle name="Normal 9 5 2 2 7 2" xfId="5052" xr:uid="{39567F08-27D0-4892-99BD-9C9C1A177136}"/>
    <cellStyle name="Normal 9 5 2 2 8" xfId="4149" xr:uid="{ABE0893D-EF21-4FC5-B250-3E6155591463}"/>
    <cellStyle name="Normal 9 5 2 2 8 2" xfId="5053" xr:uid="{C35002A6-6590-41DC-ADBE-302FE663C6C9}"/>
    <cellStyle name="Normal 9 5 2 2 9" xfId="5022" xr:uid="{C5BA5977-4A3C-4DC3-86E8-5B601B14D72E}"/>
    <cellStyle name="Normal 9 5 2 3" xfId="871" xr:uid="{79B9263C-F50F-42F1-AC79-1DEF6F5FCD42}"/>
    <cellStyle name="Normal 9 5 2 3 2" xfId="872" xr:uid="{DA03F870-80D4-4849-AAB3-BE6B7D485889}"/>
    <cellStyle name="Normal 9 5 2 3 2 2" xfId="873" xr:uid="{6261F965-71C1-4EC7-BCBF-958C79D246AB}"/>
    <cellStyle name="Normal 9 5 2 3 2 2 2" xfId="5056" xr:uid="{680BBA09-E482-402B-85D5-D8657AA42CC0}"/>
    <cellStyle name="Normal 9 5 2 3 2 3" xfId="4150" xr:uid="{7AB27C06-86D0-436B-AEA9-60AE9812F2A9}"/>
    <cellStyle name="Normal 9 5 2 3 2 3 2" xfId="5057" xr:uid="{01D16D1A-BF0E-4C84-A0DB-BFF508CD173F}"/>
    <cellStyle name="Normal 9 5 2 3 2 4" xfId="4151" xr:uid="{35ADBA00-786E-49E2-84E1-48BA4F4C3CE3}"/>
    <cellStyle name="Normal 9 5 2 3 2 4 2" xfId="5058" xr:uid="{7103431A-A464-41AF-AB00-CF544906C0B8}"/>
    <cellStyle name="Normal 9 5 2 3 2 5" xfId="5055" xr:uid="{66987D3F-492C-4F33-B7F9-B80716A2FAB7}"/>
    <cellStyle name="Normal 9 5 2 3 3" xfId="874" xr:uid="{EB1AA263-9D27-4DF5-A582-5AED1333D90F}"/>
    <cellStyle name="Normal 9 5 2 3 3 2" xfId="4152" xr:uid="{FC7E7340-AF40-4522-BE58-46AE5E993910}"/>
    <cellStyle name="Normal 9 5 2 3 3 2 2" xfId="5060" xr:uid="{E83461FA-AAD4-4F40-BB28-1D7E5F29C15D}"/>
    <cellStyle name="Normal 9 5 2 3 3 3" xfId="4153" xr:uid="{189AD8F1-F196-4F78-84E8-6F1DED2C40C8}"/>
    <cellStyle name="Normal 9 5 2 3 3 3 2" xfId="5061" xr:uid="{D98ABA2C-D458-4878-85EC-70502E7E61D3}"/>
    <cellStyle name="Normal 9 5 2 3 3 4" xfId="4154" xr:uid="{5FA3B0B0-679F-4D09-88B0-5AFBBA4EBDEE}"/>
    <cellStyle name="Normal 9 5 2 3 3 4 2" xfId="5062" xr:uid="{F24F33AF-B9CA-4030-9FF7-BC013370729E}"/>
    <cellStyle name="Normal 9 5 2 3 3 5" xfId="5059" xr:uid="{D1E74DA5-8D3A-48CE-AC99-5747F45AF1C2}"/>
    <cellStyle name="Normal 9 5 2 3 4" xfId="4155" xr:uid="{42DC9A7E-E80A-4153-983A-18FC503BEBC6}"/>
    <cellStyle name="Normal 9 5 2 3 4 2" xfId="5063" xr:uid="{BF453432-730A-4770-A55B-C80421329801}"/>
    <cellStyle name="Normal 9 5 2 3 5" xfId="4156" xr:uid="{E25B5701-B21F-41BD-B581-7A1DB2236776}"/>
    <cellStyle name="Normal 9 5 2 3 5 2" xfId="5064" xr:uid="{D2F5ADD0-1EDF-4FF6-BB44-0DA38187F78E}"/>
    <cellStyle name="Normal 9 5 2 3 6" xfId="4157" xr:uid="{6DBA6FE9-FBCF-43C7-B186-5ECED68EEBF2}"/>
    <cellStyle name="Normal 9 5 2 3 6 2" xfId="5065" xr:uid="{26D1D937-BAD1-4C28-8869-722B17747316}"/>
    <cellStyle name="Normal 9 5 2 3 7" xfId="5054" xr:uid="{892909F9-BFEB-4AAC-82C2-3ADBC11803E7}"/>
    <cellStyle name="Normal 9 5 2 4" xfId="875" xr:uid="{FE93CD22-7615-43ED-A993-98A93D8C50ED}"/>
    <cellStyle name="Normal 9 5 2 4 2" xfId="876" xr:uid="{31DF9168-042B-4A15-9D2D-757F5843B46E}"/>
    <cellStyle name="Normal 9 5 2 4 2 2" xfId="4158" xr:uid="{EFD0A23C-BE58-4D6E-AFC1-827067EF011C}"/>
    <cellStyle name="Normal 9 5 2 4 2 2 2" xfId="5068" xr:uid="{0D79355B-2E5B-468D-8C2A-632492BACFCB}"/>
    <cellStyle name="Normal 9 5 2 4 2 3" xfId="4159" xr:uid="{B3A34711-C494-45F6-9C83-3DEFEC960B93}"/>
    <cellStyle name="Normal 9 5 2 4 2 3 2" xfId="5069" xr:uid="{76C40988-D245-4DE9-A479-B32684445ED2}"/>
    <cellStyle name="Normal 9 5 2 4 2 4" xfId="4160" xr:uid="{0D93E0A2-38DD-4E89-9FAE-D53DC8CD441F}"/>
    <cellStyle name="Normal 9 5 2 4 2 4 2" xfId="5070" xr:uid="{0DCC79E3-3EDD-4173-829D-34958ADF2A1E}"/>
    <cellStyle name="Normal 9 5 2 4 2 5" xfId="5067" xr:uid="{0FEF1D3B-F555-4895-85B7-A7B786683C36}"/>
    <cellStyle name="Normal 9 5 2 4 3" xfId="4161" xr:uid="{D3AF12D7-E42C-4E51-9803-2EE8D56B720B}"/>
    <cellStyle name="Normal 9 5 2 4 3 2" xfId="5071" xr:uid="{5FBE2698-DF43-4B3A-8F66-5D391BA7B8FD}"/>
    <cellStyle name="Normal 9 5 2 4 4" xfId="4162" xr:uid="{DF248063-7159-459D-A90A-613AADB09614}"/>
    <cellStyle name="Normal 9 5 2 4 4 2" xfId="5072" xr:uid="{5309706F-47D1-4434-AC41-E3FF370D55A8}"/>
    <cellStyle name="Normal 9 5 2 4 5" xfId="4163" xr:uid="{4A77E5FF-A6B9-47CB-80E2-2E41F9933306}"/>
    <cellStyle name="Normal 9 5 2 4 5 2" xfId="5073" xr:uid="{836B2459-953B-48EB-9AF3-C4BC58184001}"/>
    <cellStyle name="Normal 9 5 2 4 6" xfId="5066" xr:uid="{9AEDF3AF-6BDB-4549-AA89-F793E16E172F}"/>
    <cellStyle name="Normal 9 5 2 5" xfId="877" xr:uid="{9C87A3B5-EF5F-4162-A660-EF313A3CC337}"/>
    <cellStyle name="Normal 9 5 2 5 2" xfId="4164" xr:uid="{C3E9ACA7-C5FA-4F97-AFCC-E0EDD7421DC7}"/>
    <cellStyle name="Normal 9 5 2 5 2 2" xfId="5075" xr:uid="{BD5735BD-AD09-4CDC-8D35-AD927D24C73B}"/>
    <cellStyle name="Normal 9 5 2 5 3" xfId="4165" xr:uid="{7350AD75-F8FA-4282-8C86-12609EFE4D9F}"/>
    <cellStyle name="Normal 9 5 2 5 3 2" xfId="5076" xr:uid="{275B552A-4060-44D4-9E44-D64F6624F11A}"/>
    <cellStyle name="Normal 9 5 2 5 4" xfId="4166" xr:uid="{466074BF-2D19-4518-B677-12527AEEB7D2}"/>
    <cellStyle name="Normal 9 5 2 5 4 2" xfId="5077" xr:uid="{87352133-B6B6-407C-B763-DD6FD0013AD3}"/>
    <cellStyle name="Normal 9 5 2 5 5" xfId="5074" xr:uid="{DCE646D4-51CC-4199-8360-6BEB5855285E}"/>
    <cellStyle name="Normal 9 5 2 6" xfId="4167" xr:uid="{30D544A8-AA5C-461B-ADDD-9612CDDC9FE7}"/>
    <cellStyle name="Normal 9 5 2 6 2" xfId="4168" xr:uid="{BAD7B301-8640-4018-B3D5-A15E729C90F6}"/>
    <cellStyle name="Normal 9 5 2 6 2 2" xfId="5079" xr:uid="{8FCB2821-7E43-44A9-8271-0301940F3F9E}"/>
    <cellStyle name="Normal 9 5 2 6 3" xfId="4169" xr:uid="{D8BC55C7-B046-4920-BA91-D6606F826BBF}"/>
    <cellStyle name="Normal 9 5 2 6 3 2" xfId="5080" xr:uid="{408D427E-709A-4687-8498-969A6FE13E0C}"/>
    <cellStyle name="Normal 9 5 2 6 4" xfId="4170" xr:uid="{C8DA2083-DC80-46B1-AD0B-5A15E19C6CD7}"/>
    <cellStyle name="Normal 9 5 2 6 4 2" xfId="5081" xr:uid="{249817E7-7FB4-44E8-85E7-722AC7558376}"/>
    <cellStyle name="Normal 9 5 2 6 5" xfId="5078" xr:uid="{8AB39855-CA48-4F50-A80F-59681AFF14C6}"/>
    <cellStyle name="Normal 9 5 2 7" xfId="4171" xr:uid="{E65D8473-BE15-48FD-A6C5-C81ED1EE5079}"/>
    <cellStyle name="Normal 9 5 2 7 2" xfId="5082" xr:uid="{2119C1F6-E4BC-4DA6-AE0C-A069EC12654E}"/>
    <cellStyle name="Normal 9 5 2 8" xfId="4172" xr:uid="{309027CA-0EDD-4D03-87D1-CF019D4F7C3D}"/>
    <cellStyle name="Normal 9 5 2 8 2" xfId="5083" xr:uid="{3EC6D210-31C7-471E-8C8A-7AE14DE66412}"/>
    <cellStyle name="Normal 9 5 2 9" xfId="4173" xr:uid="{83369AC7-5D68-41DE-BF76-3705FE0A8CF3}"/>
    <cellStyle name="Normal 9 5 2 9 2" xfId="5084" xr:uid="{E3A85CE1-739C-472D-BEDA-737CA6A2FE17}"/>
    <cellStyle name="Normal 9 5 3" xfId="420" xr:uid="{B7F9F57A-6F30-4A8A-8220-16166919F1E6}"/>
    <cellStyle name="Normal 9 5 3 2" xfId="878" xr:uid="{6C515F61-C1A0-4C68-82EC-22C24D51DDFE}"/>
    <cellStyle name="Normal 9 5 3 2 2" xfId="879" xr:uid="{45D5AC5E-6A70-42F1-976D-C72D81C6C6DE}"/>
    <cellStyle name="Normal 9 5 3 2 2 2" xfId="2451" xr:uid="{09C403A8-FA1B-4D3F-9109-D016D17021A8}"/>
    <cellStyle name="Normal 9 5 3 2 2 2 2" xfId="2452" xr:uid="{F4C9BDDD-84C8-4E9A-BC1E-00C3F36CF240}"/>
    <cellStyle name="Normal 9 5 3 2 2 2 2 2" xfId="5089" xr:uid="{935DC967-C44C-4B89-AF11-0BF6586AB334}"/>
    <cellStyle name="Normal 9 5 3 2 2 2 3" xfId="5088" xr:uid="{7C192B79-00C6-4366-B0E5-2F382AE3ED4C}"/>
    <cellStyle name="Normal 9 5 3 2 2 3" xfId="2453" xr:uid="{D78FAC61-3E59-4318-A459-CDF7BB378695}"/>
    <cellStyle name="Normal 9 5 3 2 2 3 2" xfId="5090" xr:uid="{0943FACE-34EA-4DA9-A00E-C3BB9BB479DD}"/>
    <cellStyle name="Normal 9 5 3 2 2 4" xfId="4174" xr:uid="{94DE653E-D471-4E14-866E-41EBB83A0386}"/>
    <cellStyle name="Normal 9 5 3 2 2 4 2" xfId="5091" xr:uid="{6B275EB9-00DE-4A79-8CB7-1FDED73B2BC0}"/>
    <cellStyle name="Normal 9 5 3 2 2 5" xfId="5087" xr:uid="{814CD03E-AC29-4967-B8D4-D1DFEBD159FB}"/>
    <cellStyle name="Normal 9 5 3 2 3" xfId="2454" xr:uid="{F9F09DB2-3B0E-4C41-95F3-12C4653B5F01}"/>
    <cellStyle name="Normal 9 5 3 2 3 2" xfId="2455" xr:uid="{4101E7C7-7086-4946-BF68-DE213E93B87F}"/>
    <cellStyle name="Normal 9 5 3 2 3 2 2" xfId="5093" xr:uid="{46A302D3-C40B-4C04-A4CB-6449F7B61AF5}"/>
    <cellStyle name="Normal 9 5 3 2 3 3" xfId="4175" xr:uid="{FB0FCFF6-69B9-4650-9EFD-051D06DC7F73}"/>
    <cellStyle name="Normal 9 5 3 2 3 3 2" xfId="5094" xr:uid="{8618AF3F-9238-4BC7-BC4C-B111C4A612B2}"/>
    <cellStyle name="Normal 9 5 3 2 3 4" xfId="4176" xr:uid="{D15F62D7-87CA-4AB1-BA19-94C0CC0FCB52}"/>
    <cellStyle name="Normal 9 5 3 2 3 4 2" xfId="5095" xr:uid="{E9843AFE-1F70-4EE5-8538-FB648DDF169B}"/>
    <cellStyle name="Normal 9 5 3 2 3 5" xfId="5092" xr:uid="{A0E07AD7-F3FB-4391-ABA9-2B271A09816C}"/>
    <cellStyle name="Normal 9 5 3 2 4" xfId="2456" xr:uid="{71C056BD-BF24-4C2C-9481-44B40182A907}"/>
    <cellStyle name="Normal 9 5 3 2 4 2" xfId="5096" xr:uid="{FB237081-77A8-44CD-84F8-030B14543275}"/>
    <cellStyle name="Normal 9 5 3 2 5" xfId="4177" xr:uid="{A5F42A63-4F53-4859-9458-E79677749CC9}"/>
    <cellStyle name="Normal 9 5 3 2 5 2" xfId="5097" xr:uid="{42320E75-BD2E-4E0E-90B1-8DA659A3E400}"/>
    <cellStyle name="Normal 9 5 3 2 6" xfId="4178" xr:uid="{DCC7F958-DBDA-4B5B-9DDB-5A0FDEF80363}"/>
    <cellStyle name="Normal 9 5 3 2 6 2" xfId="5098" xr:uid="{BE0A9F6B-9DE9-4876-AA2E-63496600D63B}"/>
    <cellStyle name="Normal 9 5 3 2 7" xfId="5086" xr:uid="{7EF89DF4-7548-42EF-8D71-A49AB0BF5817}"/>
    <cellStyle name="Normal 9 5 3 3" xfId="880" xr:uid="{8396A617-2411-4561-87E7-1E2658ED05E9}"/>
    <cellStyle name="Normal 9 5 3 3 2" xfId="2457" xr:uid="{D734EBF1-F4D9-49AB-953B-2E0555315BB8}"/>
    <cellStyle name="Normal 9 5 3 3 2 2" xfId="2458" xr:uid="{2E77FFDB-752D-4035-A825-872B84BF316E}"/>
    <cellStyle name="Normal 9 5 3 3 2 2 2" xfId="5101" xr:uid="{2775527C-F86B-4208-92A7-BA1AD9D1071B}"/>
    <cellStyle name="Normal 9 5 3 3 2 3" xfId="4179" xr:uid="{8D2192F3-EC88-4445-8065-7B058DCB4B97}"/>
    <cellStyle name="Normal 9 5 3 3 2 3 2" xfId="5102" xr:uid="{E304F691-4E0F-4915-9433-42EA03F51704}"/>
    <cellStyle name="Normal 9 5 3 3 2 4" xfId="4180" xr:uid="{8311FB6C-CE42-4A58-899F-95FD2289D29E}"/>
    <cellStyle name="Normal 9 5 3 3 2 4 2" xfId="5103" xr:uid="{8F6B69C7-8C55-4D2B-84EC-4236CFEF1AD3}"/>
    <cellStyle name="Normal 9 5 3 3 2 5" xfId="5100" xr:uid="{FE4A4F88-525E-4FB1-8A11-00FC7EBF29EE}"/>
    <cellStyle name="Normal 9 5 3 3 3" xfId="2459" xr:uid="{F053258C-98CB-423C-ACE1-4640DC73F6D4}"/>
    <cellStyle name="Normal 9 5 3 3 3 2" xfId="5104" xr:uid="{280440D3-ED26-4CBE-83E8-8F2C287D2806}"/>
    <cellStyle name="Normal 9 5 3 3 4" xfId="4181" xr:uid="{7293F18B-01B8-4FD5-BCCC-ADF0C0AA76CC}"/>
    <cellStyle name="Normal 9 5 3 3 4 2" xfId="5105" xr:uid="{DE02038A-742E-4FC3-B104-147C84CDF7AD}"/>
    <cellStyle name="Normal 9 5 3 3 5" xfId="4182" xr:uid="{1BDBEF70-6DA9-40F6-8237-71534787FA50}"/>
    <cellStyle name="Normal 9 5 3 3 5 2" xfId="5106" xr:uid="{D2AF7DCA-A2F8-4259-B38D-2117D47017FC}"/>
    <cellStyle name="Normal 9 5 3 3 6" xfId="5099" xr:uid="{CD00E5DE-000D-478E-B210-540EEF5EC741}"/>
    <cellStyle name="Normal 9 5 3 4" xfId="2460" xr:uid="{C13421B5-F2E0-49F6-8CCE-66EA2418F990}"/>
    <cellStyle name="Normal 9 5 3 4 2" xfId="2461" xr:uid="{EFBD465E-874E-47A9-857E-05C1E50E4189}"/>
    <cellStyle name="Normal 9 5 3 4 2 2" xfId="5108" xr:uid="{1F328277-1F35-44C4-B441-9F38315D7EA7}"/>
    <cellStyle name="Normal 9 5 3 4 3" xfId="4183" xr:uid="{23852AD1-5F8E-4B62-B6C7-81320E984197}"/>
    <cellStyle name="Normal 9 5 3 4 3 2" xfId="5109" xr:uid="{4B2DFEBA-8D55-4C1F-9D48-54DD5E2D3AEB}"/>
    <cellStyle name="Normal 9 5 3 4 4" xfId="4184" xr:uid="{9D8790A0-5147-47E4-AD1E-21518A5AC293}"/>
    <cellStyle name="Normal 9 5 3 4 4 2" xfId="5110" xr:uid="{160BF3CF-B4C6-4E06-B37E-9207C8D85970}"/>
    <cellStyle name="Normal 9 5 3 4 5" xfId="5107" xr:uid="{12E80E68-40FB-44FD-B6A2-88A51490DCCF}"/>
    <cellStyle name="Normal 9 5 3 5" xfId="2462" xr:uid="{EB553C4E-9FC7-4303-8A4C-C2082EE4D254}"/>
    <cellStyle name="Normal 9 5 3 5 2" xfId="4185" xr:uid="{B710E0DF-7385-457E-B691-A0E721E0762B}"/>
    <cellStyle name="Normal 9 5 3 5 2 2" xfId="5112" xr:uid="{54611A44-D441-45C4-AACE-6C9617745507}"/>
    <cellStyle name="Normal 9 5 3 5 3" xfId="4186" xr:uid="{18D6D555-F6ED-4A3A-9966-CE000F471194}"/>
    <cellStyle name="Normal 9 5 3 5 3 2" xfId="5113" xr:uid="{EF70B0D4-F7F8-4A59-AE73-A206941D69AD}"/>
    <cellStyle name="Normal 9 5 3 5 4" xfId="4187" xr:uid="{7C60C2F2-A1EF-4AB4-BEF7-2D547F8D11FA}"/>
    <cellStyle name="Normal 9 5 3 5 4 2" xfId="5114" xr:uid="{154694A5-2F1B-48D7-BCE5-540BDF18AC73}"/>
    <cellStyle name="Normal 9 5 3 5 5" xfId="5111" xr:uid="{67CFEE16-71B0-4778-BF8C-D2E2706CBB3B}"/>
    <cellStyle name="Normal 9 5 3 6" xfId="4188" xr:uid="{D7D5E4F6-AAAD-4D74-9C4E-52575672B57B}"/>
    <cellStyle name="Normal 9 5 3 6 2" xfId="5115" xr:uid="{F31B0514-BB19-4F17-AA5A-E559E3D65BD5}"/>
    <cellStyle name="Normal 9 5 3 7" xfId="4189" xr:uid="{E91B4E2B-AEB3-4B7E-AD56-DB8E14616692}"/>
    <cellStyle name="Normal 9 5 3 7 2" xfId="5116" xr:uid="{363515D2-1546-45D5-94C6-28B86141A455}"/>
    <cellStyle name="Normal 9 5 3 8" xfId="4190" xr:uid="{9854FD9C-00AC-47C1-BFD3-CDB2DC6F906A}"/>
    <cellStyle name="Normal 9 5 3 8 2" xfId="5117" xr:uid="{89CA4C06-3692-44C2-9729-74CACB592D68}"/>
    <cellStyle name="Normal 9 5 3 9" xfId="5085" xr:uid="{59B1AE0B-10A5-41FC-AF06-E06591BAC7C3}"/>
    <cellStyle name="Normal 9 5 4" xfId="421" xr:uid="{D47DE510-0B98-44F5-9BF8-8BDA2BC2404D}"/>
    <cellStyle name="Normal 9 5 4 2" xfId="881" xr:uid="{39AC9F65-3682-446C-91BF-8291C51DE64A}"/>
    <cellStyle name="Normal 9 5 4 2 2" xfId="882" xr:uid="{9C286856-D960-4637-9C90-A87B3E7EB9DB}"/>
    <cellStyle name="Normal 9 5 4 2 2 2" xfId="2463" xr:uid="{25AEBAE2-F509-49C3-B8B4-424A3B6F11CF}"/>
    <cellStyle name="Normal 9 5 4 2 2 2 2" xfId="5121" xr:uid="{68ED5BD0-84B5-49FD-9F94-392F15B39ECB}"/>
    <cellStyle name="Normal 9 5 4 2 2 3" xfId="4191" xr:uid="{2E36FB6B-B848-4749-A436-109868281F0D}"/>
    <cellStyle name="Normal 9 5 4 2 2 3 2" xfId="5122" xr:uid="{846F0D19-72A5-4541-A403-73307EEA852F}"/>
    <cellStyle name="Normal 9 5 4 2 2 4" xfId="4192" xr:uid="{29269C1D-F1F4-4C14-971C-BFAA71C8347B}"/>
    <cellStyle name="Normal 9 5 4 2 2 4 2" xfId="5123" xr:uid="{B7755411-2E71-4FE3-823F-CE0A7662268C}"/>
    <cellStyle name="Normal 9 5 4 2 2 5" xfId="5120" xr:uid="{3B863CE3-E0C7-493E-9BA4-B7B6FEB0F919}"/>
    <cellStyle name="Normal 9 5 4 2 3" xfId="2464" xr:uid="{BDA31C69-6C69-44B0-B1D1-566DFBBF7F5C}"/>
    <cellStyle name="Normal 9 5 4 2 3 2" xfId="5124" xr:uid="{A6F93BBE-A04E-4B98-9BC6-338087A94D7E}"/>
    <cellStyle name="Normal 9 5 4 2 4" xfId="4193" xr:uid="{4D75DC04-B4C2-447F-A7D5-F28D2C84B120}"/>
    <cellStyle name="Normal 9 5 4 2 4 2" xfId="5125" xr:uid="{00B96B05-7F00-4EF0-843D-765CE1BBADD3}"/>
    <cellStyle name="Normal 9 5 4 2 5" xfId="4194" xr:uid="{923D1F39-8AAC-400A-88E6-FD248DE2AF44}"/>
    <cellStyle name="Normal 9 5 4 2 5 2" xfId="5126" xr:uid="{77BD56CB-DDA1-4443-898F-E94C8DD93A26}"/>
    <cellStyle name="Normal 9 5 4 2 6" xfId="5119" xr:uid="{C19BB606-C931-4AA9-B4EE-BB319050B2C0}"/>
    <cellStyle name="Normal 9 5 4 3" xfId="883" xr:uid="{A83186C9-BBA0-495E-8444-90832E76EFF3}"/>
    <cellStyle name="Normal 9 5 4 3 2" xfId="2465" xr:uid="{B9466CC0-5F34-4244-B14B-1B2336499FD8}"/>
    <cellStyle name="Normal 9 5 4 3 2 2" xfId="5128" xr:uid="{A2200942-3ED7-46A9-99AC-3FAE6A62DDC6}"/>
    <cellStyle name="Normal 9 5 4 3 3" xfId="4195" xr:uid="{897B223F-89BA-4577-A100-889D1CDAE1FC}"/>
    <cellStyle name="Normal 9 5 4 3 3 2" xfId="5129" xr:uid="{95F02D32-2A0E-484F-8851-5002D797DE54}"/>
    <cellStyle name="Normal 9 5 4 3 4" xfId="4196" xr:uid="{CDED4F70-9F10-49F8-A895-0E8C7D525B52}"/>
    <cellStyle name="Normal 9 5 4 3 4 2" xfId="5130" xr:uid="{C4CC56AA-CDCA-4A92-A4CF-27E241802940}"/>
    <cellStyle name="Normal 9 5 4 3 5" xfId="5127" xr:uid="{66E427D4-25E4-47F5-8C08-B72EC131B381}"/>
    <cellStyle name="Normal 9 5 4 4" xfId="2466" xr:uid="{DF06CC61-6E8B-41B0-96A8-3F94B49F683A}"/>
    <cellStyle name="Normal 9 5 4 4 2" xfId="4197" xr:uid="{884D32A1-1097-494B-8A62-23DDB9A13AA6}"/>
    <cellStyle name="Normal 9 5 4 4 2 2" xfId="5132" xr:uid="{3D0C3328-69B5-40B8-8D2F-9B1E761538E0}"/>
    <cellStyle name="Normal 9 5 4 4 3" xfId="4198" xr:uid="{4A6B9D43-D9F6-4287-8206-76E78C0B7B8E}"/>
    <cellStyle name="Normal 9 5 4 4 3 2" xfId="5133" xr:uid="{01D7D821-4C84-4959-86A4-05A8CBDB4F87}"/>
    <cellStyle name="Normal 9 5 4 4 4" xfId="4199" xr:uid="{56975F70-6051-450E-BC5E-4B519D44E5FD}"/>
    <cellStyle name="Normal 9 5 4 4 4 2" xfId="5134" xr:uid="{588DC657-1064-4410-B928-782C1F2887FB}"/>
    <cellStyle name="Normal 9 5 4 4 5" xfId="5131" xr:uid="{2DB7C821-C95D-44B7-BB09-728A5D762078}"/>
    <cellStyle name="Normal 9 5 4 5" xfId="4200" xr:uid="{656EEA32-6C7D-429F-A6AD-4687612B6C09}"/>
    <cellStyle name="Normal 9 5 4 5 2" xfId="5135" xr:uid="{EA558B60-1728-44E7-BD2A-B469ED90444A}"/>
    <cellStyle name="Normal 9 5 4 6" xfId="4201" xr:uid="{86599AA8-5C8D-46D0-AF5D-B8463D22301C}"/>
    <cellStyle name="Normal 9 5 4 6 2" xfId="5136" xr:uid="{AE2C22D1-3E5B-427D-AD64-8B9BABDF2F1B}"/>
    <cellStyle name="Normal 9 5 4 7" xfId="4202" xr:uid="{E63006FD-C249-4099-95D2-C6BBC35BA51D}"/>
    <cellStyle name="Normal 9 5 4 7 2" xfId="5137" xr:uid="{E3E54A60-DBC9-446C-A0F4-2535FE44EC9C}"/>
    <cellStyle name="Normal 9 5 4 8" xfId="5118" xr:uid="{8F43F5E6-55BC-4E18-B6A2-9410CA503D45}"/>
    <cellStyle name="Normal 9 5 5" xfId="422" xr:uid="{FC69426E-3943-471D-AE3A-3EBB09CD6444}"/>
    <cellStyle name="Normal 9 5 5 2" xfId="884" xr:uid="{561A75B5-1B40-4A79-9B51-3E5C28B4699E}"/>
    <cellStyle name="Normal 9 5 5 2 2" xfId="2467" xr:uid="{2F52DCE6-E812-429B-9AD6-4BE47FA0FE32}"/>
    <cellStyle name="Normal 9 5 5 2 2 2" xfId="5140" xr:uid="{CAC32909-5955-42AB-AA9E-0F4215A25F3C}"/>
    <cellStyle name="Normal 9 5 5 2 3" xfId="4203" xr:uid="{59FE4117-B262-43A1-95FF-6A3685D95AC8}"/>
    <cellStyle name="Normal 9 5 5 2 3 2" xfId="5141" xr:uid="{AC16CF92-20AB-4F23-B40D-821C48FB49C5}"/>
    <cellStyle name="Normal 9 5 5 2 4" xfId="4204" xr:uid="{44CC721C-2B47-4F90-A4DC-56BDDB538E92}"/>
    <cellStyle name="Normal 9 5 5 2 4 2" xfId="5142" xr:uid="{6DAFD67D-434B-4027-9B05-217AD37B5745}"/>
    <cellStyle name="Normal 9 5 5 2 5" xfId="5139" xr:uid="{D6B381AB-E068-4614-8074-1FB7DD444693}"/>
    <cellStyle name="Normal 9 5 5 3" xfId="2468" xr:uid="{A35FC6D4-1033-4A2C-B7DD-20C3272F4EF5}"/>
    <cellStyle name="Normal 9 5 5 3 2" xfId="4205" xr:uid="{C8080273-0D78-4D21-86B1-F29A5DB090D7}"/>
    <cellStyle name="Normal 9 5 5 3 2 2" xfId="5144" xr:uid="{19B5E25F-6E2A-4B4B-AD4F-8FE3711072D7}"/>
    <cellStyle name="Normal 9 5 5 3 3" xfId="4206" xr:uid="{5567B327-61B9-42F2-884E-3ADF19CA193E}"/>
    <cellStyle name="Normal 9 5 5 3 3 2" xfId="5145" xr:uid="{13AD03BA-D291-43CC-BE65-5B370BEB1181}"/>
    <cellStyle name="Normal 9 5 5 3 4" xfId="4207" xr:uid="{A686BF3D-B16F-4856-AAA3-504A6DB94A02}"/>
    <cellStyle name="Normal 9 5 5 3 4 2" xfId="5146" xr:uid="{25831BF7-7BDC-44CE-B93B-718E058BAC6C}"/>
    <cellStyle name="Normal 9 5 5 3 5" xfId="5143" xr:uid="{87866538-CB04-4383-B9CE-DF723B913FD7}"/>
    <cellStyle name="Normal 9 5 5 4" xfId="4208" xr:uid="{CF006394-1CCC-41FE-9FC6-EF8CF7B6FF39}"/>
    <cellStyle name="Normal 9 5 5 4 2" xfId="5147" xr:uid="{D48A0FD6-60CE-4E11-AD00-9FA6890A5BF4}"/>
    <cellStyle name="Normal 9 5 5 5" xfId="4209" xr:uid="{AF56ECEB-1669-437D-8EB6-A4BF53E2EFA3}"/>
    <cellStyle name="Normal 9 5 5 5 2" xfId="5148" xr:uid="{0027620D-6E1D-49BD-9ED5-1FE08F77FDE4}"/>
    <cellStyle name="Normal 9 5 5 6" xfId="4210" xr:uid="{ED4BEB35-7B90-4017-ABA6-7264DAF7850E}"/>
    <cellStyle name="Normal 9 5 5 6 2" xfId="5149" xr:uid="{70446C48-C113-4ECE-A676-29053A9F63FD}"/>
    <cellStyle name="Normal 9 5 5 7" xfId="5138" xr:uid="{200E075C-577D-4FA7-B80A-11AD40DB9AE1}"/>
    <cellStyle name="Normal 9 5 6" xfId="885" xr:uid="{5C59F7C0-7721-428C-ACD8-4073079BE63D}"/>
    <cellStyle name="Normal 9 5 6 2" xfId="2469" xr:uid="{5B3F2A85-1772-40B9-81D6-ACE1C9AA6524}"/>
    <cellStyle name="Normal 9 5 6 2 2" xfId="4211" xr:uid="{2405B9C1-0909-455B-B25C-F47A96E76EC5}"/>
    <cellStyle name="Normal 9 5 6 2 2 2" xfId="5152" xr:uid="{03ECED65-D0E0-46B0-A10A-BA9B8602BB77}"/>
    <cellStyle name="Normal 9 5 6 2 3" xfId="4212" xr:uid="{B824F04E-5409-4739-8261-2300B2F0B164}"/>
    <cellStyle name="Normal 9 5 6 2 3 2" xfId="5153" xr:uid="{FB384906-B392-48DA-8589-BD2180750334}"/>
    <cellStyle name="Normal 9 5 6 2 4" xfId="4213" xr:uid="{C0D5AD8F-2F22-42E0-9E51-F628A73A9D51}"/>
    <cellStyle name="Normal 9 5 6 2 4 2" xfId="5154" xr:uid="{319A4150-6A77-47AA-AA5D-ED9FE58AE052}"/>
    <cellStyle name="Normal 9 5 6 2 5" xfId="5151" xr:uid="{197D47C3-A2BD-494F-9C82-DF0A22D6CE98}"/>
    <cellStyle name="Normal 9 5 6 3" xfId="4214" xr:uid="{A4B7B69D-08D6-4C04-80F0-8D3BF173CC67}"/>
    <cellStyle name="Normal 9 5 6 3 2" xfId="5155" xr:uid="{A4710862-D2F6-47E6-953F-848CFFD0F976}"/>
    <cellStyle name="Normal 9 5 6 4" xfId="4215" xr:uid="{3D1EBE64-CBF8-4A93-8A64-F79C13967745}"/>
    <cellStyle name="Normal 9 5 6 4 2" xfId="5156" xr:uid="{E65FABAB-5CB2-42FE-8BFF-7817795B4108}"/>
    <cellStyle name="Normal 9 5 6 5" xfId="4216" xr:uid="{BBC1F731-CE22-4B6A-ADE6-69460EF234B3}"/>
    <cellStyle name="Normal 9 5 6 5 2" xfId="5157" xr:uid="{07F4C3CF-C719-435A-B968-AF7CF7B07A0C}"/>
    <cellStyle name="Normal 9 5 6 6" xfId="5150" xr:uid="{F8CC4214-608B-4E37-8190-DDF0E8EEC761}"/>
    <cellStyle name="Normal 9 5 7" xfId="2470" xr:uid="{624D1F8B-787A-4C68-B922-F8EAF19DFD69}"/>
    <cellStyle name="Normal 9 5 7 2" xfId="4217" xr:uid="{C7557D68-4076-426F-80BB-A3F3FEB9C9CC}"/>
    <cellStyle name="Normal 9 5 7 2 2" xfId="5159" xr:uid="{1719F875-15CA-4663-8E4E-241D15D4F3FC}"/>
    <cellStyle name="Normal 9 5 7 3" xfId="4218" xr:uid="{22C6914A-DB89-4CA9-85B6-F4D516A7EF9C}"/>
    <cellStyle name="Normal 9 5 7 3 2" xfId="5160" xr:uid="{BD31BEC7-5390-40BC-85B3-C9908CA7B672}"/>
    <cellStyle name="Normal 9 5 7 4" xfId="4219" xr:uid="{2CF97A13-6CDE-4114-AEA9-8CBD57039DFC}"/>
    <cellStyle name="Normal 9 5 7 4 2" xfId="5161" xr:uid="{60027B94-0FDE-4820-A1E2-F895D192DA19}"/>
    <cellStyle name="Normal 9 5 7 5" xfId="5158" xr:uid="{8A59CBCF-23C6-4888-95B5-A418EA5E5A24}"/>
    <cellStyle name="Normal 9 5 8" xfId="4220" xr:uid="{9236A99B-6DAE-49C0-97E2-9A0E72250136}"/>
    <cellStyle name="Normal 9 5 8 2" xfId="4221" xr:uid="{716EB155-8B5B-4642-9E95-5C365A08C023}"/>
    <cellStyle name="Normal 9 5 8 2 2" xfId="5163" xr:uid="{976FF1F2-59E2-43E7-A76C-84084A2F1D15}"/>
    <cellStyle name="Normal 9 5 8 3" xfId="4222" xr:uid="{EEB833C7-755D-4927-9E46-8177D0486985}"/>
    <cellStyle name="Normal 9 5 8 3 2" xfId="5164" xr:uid="{E132B770-EA2D-44E2-9C62-EACD1C3AFD7F}"/>
    <cellStyle name="Normal 9 5 8 4" xfId="4223" xr:uid="{18D613F8-B0BC-40C9-A8B2-01F7753809D0}"/>
    <cellStyle name="Normal 9 5 8 4 2" xfId="5165" xr:uid="{99A8DCFC-889A-4E7F-BDC4-B88D6ED99CD1}"/>
    <cellStyle name="Normal 9 5 8 5" xfId="5162" xr:uid="{DD6D4245-81FD-42D3-8E0C-788B5B61842F}"/>
    <cellStyle name="Normal 9 5 9" xfId="4224" xr:uid="{034455CC-AE09-49A2-8DA6-DA969D42F544}"/>
    <cellStyle name="Normal 9 5 9 2" xfId="5166" xr:uid="{B1809321-55C0-4F1F-8C55-6A33668D821E}"/>
    <cellStyle name="Normal 9 6" xfId="180" xr:uid="{1E788857-BCED-40A8-8FB6-483E5D5AF43E}"/>
    <cellStyle name="Normal 9 6 10" xfId="5167" xr:uid="{C50D61E8-CE9F-4150-8322-25FF3C58ED8F}"/>
    <cellStyle name="Normal 9 6 2" xfId="181" xr:uid="{99BBD846-06D9-4F35-833C-15E410B5F8C3}"/>
    <cellStyle name="Normal 9 6 2 2" xfId="423" xr:uid="{5D1100FD-A191-4F79-83DF-B8304FB45BDE}"/>
    <cellStyle name="Normal 9 6 2 2 2" xfId="886" xr:uid="{1CB22F8E-3B19-477D-9F3D-46B1F2FB8552}"/>
    <cellStyle name="Normal 9 6 2 2 2 2" xfId="2471" xr:uid="{44CAA91B-8199-4B00-A7ED-61A2F7E20066}"/>
    <cellStyle name="Normal 9 6 2 2 2 2 2" xfId="5171" xr:uid="{7564CC49-323E-480D-B640-424BACCCD73B}"/>
    <cellStyle name="Normal 9 6 2 2 2 3" xfId="4225" xr:uid="{48F5D521-9610-4837-9A17-E14C7C418C0F}"/>
    <cellStyle name="Normal 9 6 2 2 2 3 2" xfId="5172" xr:uid="{22F22454-0330-48D1-A0D9-2DFBBEDD646A}"/>
    <cellStyle name="Normal 9 6 2 2 2 4" xfId="4226" xr:uid="{9EEEA2AC-59D9-4932-B484-D3E7E5BC6752}"/>
    <cellStyle name="Normal 9 6 2 2 2 4 2" xfId="5173" xr:uid="{38FBF3EB-9E30-4FE5-9F4B-DCD8097C6A3C}"/>
    <cellStyle name="Normal 9 6 2 2 2 5" xfId="5170" xr:uid="{27F61946-5656-48DF-9801-B67DD99EB097}"/>
    <cellStyle name="Normal 9 6 2 2 3" xfId="2472" xr:uid="{A3202DB4-3E9F-41E1-B4D8-1F769EC9C448}"/>
    <cellStyle name="Normal 9 6 2 2 3 2" xfId="4227" xr:uid="{16B515CA-C323-4423-9646-D82B1E87578F}"/>
    <cellStyle name="Normal 9 6 2 2 3 2 2" xfId="5175" xr:uid="{AAD38467-96CB-49A6-9330-E5C5F8E3ED2B}"/>
    <cellStyle name="Normal 9 6 2 2 3 3" xfId="4228" xr:uid="{5F5E1866-EBA0-47F4-9FE7-87BDC7624CF0}"/>
    <cellStyle name="Normal 9 6 2 2 3 3 2" xfId="5176" xr:uid="{A3A0A638-4C94-4516-8D60-6561ABBF3BC3}"/>
    <cellStyle name="Normal 9 6 2 2 3 4" xfId="4229" xr:uid="{A1DE5CF5-6237-4CA0-86F3-B92FFEA7C833}"/>
    <cellStyle name="Normal 9 6 2 2 3 4 2" xfId="5177" xr:uid="{1E0146E5-02C7-4FA0-9A41-56BC2112A9CF}"/>
    <cellStyle name="Normal 9 6 2 2 3 5" xfId="5174" xr:uid="{F400E38D-0107-4C41-8191-826390BFC305}"/>
    <cellStyle name="Normal 9 6 2 2 4" xfId="4230" xr:uid="{1FAB6277-0C9E-4307-AE54-EF1F35526E93}"/>
    <cellStyle name="Normal 9 6 2 2 4 2" xfId="5178" xr:uid="{CF27381B-76AE-416F-9D57-C7A5B3BA3D6F}"/>
    <cellStyle name="Normal 9 6 2 2 5" xfId="4231" xr:uid="{4A2EF032-4850-4C55-9D2A-11805C7DA7C0}"/>
    <cellStyle name="Normal 9 6 2 2 5 2" xfId="5179" xr:uid="{DCEDD9DB-13EE-4A73-9F9A-BDFB05D813E1}"/>
    <cellStyle name="Normal 9 6 2 2 6" xfId="4232" xr:uid="{7B4362E1-B4F8-4913-85E1-B088B51696E5}"/>
    <cellStyle name="Normal 9 6 2 2 6 2" xfId="5180" xr:uid="{BDEDE77B-0493-43B9-BCFF-AFE9AE8F95B3}"/>
    <cellStyle name="Normal 9 6 2 2 7" xfId="5169" xr:uid="{E30E4935-25A4-4AE7-B738-AD9D603EDDB0}"/>
    <cellStyle name="Normal 9 6 2 3" xfId="887" xr:uid="{57C14CF7-83BD-4AA0-B138-CDDF0E003976}"/>
    <cellStyle name="Normal 9 6 2 3 2" xfId="2473" xr:uid="{FDADC040-266A-4C5A-A627-6F11EE83CEFF}"/>
    <cellStyle name="Normal 9 6 2 3 2 2" xfId="4233" xr:uid="{D1AD19E1-0F9B-4DB7-98B4-96ECDF4FE7DB}"/>
    <cellStyle name="Normal 9 6 2 3 2 2 2" xfId="5183" xr:uid="{C6243267-3155-4EF6-A593-DF1B8F9B3C80}"/>
    <cellStyle name="Normal 9 6 2 3 2 3" xfId="4234" xr:uid="{29E192D9-258A-421F-9892-BF474B8C37B6}"/>
    <cellStyle name="Normal 9 6 2 3 2 3 2" xfId="5184" xr:uid="{E14362BA-4309-4645-8BD7-DF14982E7B9A}"/>
    <cellStyle name="Normal 9 6 2 3 2 4" xfId="4235" xr:uid="{4A374324-B2B6-4B37-ABFF-69B72C150FFE}"/>
    <cellStyle name="Normal 9 6 2 3 2 4 2" xfId="5185" xr:uid="{A7959971-7026-413F-BB82-F1F5A16C232A}"/>
    <cellStyle name="Normal 9 6 2 3 2 5" xfId="5182" xr:uid="{040CE61D-828C-4C07-9845-7F4C31AE6E86}"/>
    <cellStyle name="Normal 9 6 2 3 3" xfId="4236" xr:uid="{A5B0A73A-CD5E-4871-A6F1-8ACAECDF6CFE}"/>
    <cellStyle name="Normal 9 6 2 3 3 2" xfId="5186" xr:uid="{41A71554-50B3-431D-A41D-04404E217E43}"/>
    <cellStyle name="Normal 9 6 2 3 4" xfId="4237" xr:uid="{80F1850B-8B16-482A-AD99-480A4CE57B57}"/>
    <cellStyle name="Normal 9 6 2 3 4 2" xfId="5187" xr:uid="{252EFED7-D039-4DB6-88D8-5273E37FC54D}"/>
    <cellStyle name="Normal 9 6 2 3 5" xfId="4238" xr:uid="{E2DB6F14-B530-4A92-9466-DDC3F018F02E}"/>
    <cellStyle name="Normal 9 6 2 3 5 2" xfId="5188" xr:uid="{0C32C327-8DA0-45EA-BDED-C89B1CB4F04F}"/>
    <cellStyle name="Normal 9 6 2 3 6" xfId="5181" xr:uid="{090E4E12-A0E1-4B31-838C-45C2B3EC92CD}"/>
    <cellStyle name="Normal 9 6 2 4" xfId="2474" xr:uid="{3CB694E4-97C1-4FCD-BAD3-D613D6EC22B4}"/>
    <cellStyle name="Normal 9 6 2 4 2" xfId="4239" xr:uid="{152850C1-6E1D-4779-9CAA-F742E77BC0DF}"/>
    <cellStyle name="Normal 9 6 2 4 2 2" xfId="5190" xr:uid="{C93B0AC9-6332-492F-BF54-524AFB629042}"/>
    <cellStyle name="Normal 9 6 2 4 3" xfId="4240" xr:uid="{40643CC5-6314-4043-8943-EA10F5105F55}"/>
    <cellStyle name="Normal 9 6 2 4 3 2" xfId="5191" xr:uid="{CC78F07C-F973-4996-9312-9313A073A76D}"/>
    <cellStyle name="Normal 9 6 2 4 4" xfId="4241" xr:uid="{162E3034-2322-4FBA-81FE-CFE540770979}"/>
    <cellStyle name="Normal 9 6 2 4 4 2" xfId="5192" xr:uid="{DF510CD0-EDDF-4439-94EA-5655D4F4FECB}"/>
    <cellStyle name="Normal 9 6 2 4 5" xfId="5189" xr:uid="{2113384B-73A8-4C87-BF50-16D6E87236CE}"/>
    <cellStyle name="Normal 9 6 2 5" xfId="4242" xr:uid="{26CE9968-7177-415F-9111-56486B3B39A8}"/>
    <cellStyle name="Normal 9 6 2 5 2" xfId="4243" xr:uid="{006DB827-0C7E-451D-B579-2CBE726B88A9}"/>
    <cellStyle name="Normal 9 6 2 5 2 2" xfId="5194" xr:uid="{38B64FF1-F0CB-4E61-979F-F094F93B7C60}"/>
    <cellStyle name="Normal 9 6 2 5 3" xfId="4244" xr:uid="{3393C0D3-11F0-4250-A566-E761F3A2925C}"/>
    <cellStyle name="Normal 9 6 2 5 3 2" xfId="5195" xr:uid="{78BAB99B-0AB0-4936-BF13-C4F5DAB9EB73}"/>
    <cellStyle name="Normal 9 6 2 5 4" xfId="4245" xr:uid="{FD981DA6-63DC-4AE6-A6C7-D9A28F3B9510}"/>
    <cellStyle name="Normal 9 6 2 5 4 2" xfId="5196" xr:uid="{DC8A332A-D4F8-43D2-ACC6-8BAC12DC4757}"/>
    <cellStyle name="Normal 9 6 2 5 5" xfId="5193" xr:uid="{F5BAC159-AC0D-4003-AFEF-BA671ADB1BDC}"/>
    <cellStyle name="Normal 9 6 2 6" xfId="4246" xr:uid="{579296C0-EE95-400C-9BD9-04D1506D3244}"/>
    <cellStyle name="Normal 9 6 2 6 2" xfId="5197" xr:uid="{D9FC8C0A-40E0-4E1D-A565-8FB9EB190892}"/>
    <cellStyle name="Normal 9 6 2 7" xfId="4247" xr:uid="{B38B41CD-8094-4D68-A8BC-9BE952D72597}"/>
    <cellStyle name="Normal 9 6 2 7 2" xfId="5198" xr:uid="{75FDA5A3-D4C2-44A2-9934-FFB3D5CC5EED}"/>
    <cellStyle name="Normal 9 6 2 8" xfId="4248" xr:uid="{6ACFB2BA-91CC-4770-BC0A-D07C64E3FAF7}"/>
    <cellStyle name="Normal 9 6 2 8 2" xfId="5199" xr:uid="{7CB0FD01-8585-4E42-927A-55FADF0F2053}"/>
    <cellStyle name="Normal 9 6 2 9" xfId="5168" xr:uid="{E0739C55-F65B-4E55-ABC2-2274EAD09CD0}"/>
    <cellStyle name="Normal 9 6 3" xfId="424" xr:uid="{C1CAAD58-65D4-4BA5-A437-A4346FD5E4E0}"/>
    <cellStyle name="Normal 9 6 3 2" xfId="888" xr:uid="{6A18AB2E-5A48-4A4D-9840-82C0279BC41D}"/>
    <cellStyle name="Normal 9 6 3 2 2" xfId="889" xr:uid="{B23E0483-4010-4AE6-9245-353561DB5990}"/>
    <cellStyle name="Normal 9 6 3 2 2 2" xfId="5202" xr:uid="{4EF974CD-4295-4C36-8DF2-DE15AB3080D4}"/>
    <cellStyle name="Normal 9 6 3 2 3" xfId="4249" xr:uid="{C69405AB-2FBB-4EE7-A1AC-5894A8C6AF5E}"/>
    <cellStyle name="Normal 9 6 3 2 3 2" xfId="5203" xr:uid="{B6F32CA1-C685-48E1-80CB-94724336FE50}"/>
    <cellStyle name="Normal 9 6 3 2 4" xfId="4250" xr:uid="{E347820A-A043-4E30-95FD-32497B513FD6}"/>
    <cellStyle name="Normal 9 6 3 2 4 2" xfId="5204" xr:uid="{A984EAD0-C88F-49C5-AA72-09CB5F9E3D92}"/>
    <cellStyle name="Normal 9 6 3 2 5" xfId="5201" xr:uid="{EB200DE1-6155-4BE5-A0A8-C3E850DA813E}"/>
    <cellStyle name="Normal 9 6 3 3" xfId="890" xr:uid="{2BE81EB6-B1F1-4383-A88C-9ABD0C75586F}"/>
    <cellStyle name="Normal 9 6 3 3 2" xfId="4251" xr:uid="{26833422-A902-46AF-AEAB-4E8F01CCEA76}"/>
    <cellStyle name="Normal 9 6 3 3 2 2" xfId="5206" xr:uid="{210EA325-E323-4F68-A1FD-FC644B31EA3F}"/>
    <cellStyle name="Normal 9 6 3 3 3" xfId="4252" xr:uid="{A2834D04-C171-4709-A74E-49D90E11FDC6}"/>
    <cellStyle name="Normal 9 6 3 3 3 2" xfId="5207" xr:uid="{C4351BD8-C935-498E-8725-DB565EB4F9A2}"/>
    <cellStyle name="Normal 9 6 3 3 4" xfId="4253" xr:uid="{CF5108E6-C02B-4014-8EF1-8B59AF4C647C}"/>
    <cellStyle name="Normal 9 6 3 3 4 2" xfId="5208" xr:uid="{41F8BF76-7B2B-418F-A22F-C90C3CDA7873}"/>
    <cellStyle name="Normal 9 6 3 3 5" xfId="5205" xr:uid="{A39B6B11-ABD7-4C79-B636-E9ECDD255049}"/>
    <cellStyle name="Normal 9 6 3 4" xfId="4254" xr:uid="{E43CDE24-D3A6-40AE-9C99-456C70F7DE3F}"/>
    <cellStyle name="Normal 9 6 3 4 2" xfId="5209" xr:uid="{4C17181B-075F-40B9-8507-C75B2F9DC6C5}"/>
    <cellStyle name="Normal 9 6 3 5" xfId="4255" xr:uid="{D3F6757C-8B98-48E5-A097-54EAB4E6937C}"/>
    <cellStyle name="Normal 9 6 3 5 2" xfId="5210" xr:uid="{2218AB0F-CA6C-47A4-AD53-A57BDED15CF3}"/>
    <cellStyle name="Normal 9 6 3 6" xfId="4256" xr:uid="{AAB84D0D-E1D0-4062-831C-9E597CAA6D92}"/>
    <cellStyle name="Normal 9 6 3 6 2" xfId="5211" xr:uid="{4DFB3DFA-4A3C-4262-8A20-8900FC7C35EA}"/>
    <cellStyle name="Normal 9 6 3 7" xfId="5200" xr:uid="{6F3A6A37-59AB-44BC-988D-D6B0E5D3A869}"/>
    <cellStyle name="Normal 9 6 4" xfId="425" xr:uid="{C31BC631-09FC-45B9-B0D6-B7F59923BC49}"/>
    <cellStyle name="Normal 9 6 4 2" xfId="891" xr:uid="{C5930C05-909E-4397-A956-67A1E9532EE1}"/>
    <cellStyle name="Normal 9 6 4 2 2" xfId="4257" xr:uid="{4DED727E-ADF2-48A0-A33A-EA10F1929CC7}"/>
    <cellStyle name="Normal 9 6 4 2 2 2" xfId="5214" xr:uid="{CF338E17-E4F4-4419-9D51-6721BACC4D62}"/>
    <cellStyle name="Normal 9 6 4 2 3" xfId="4258" xr:uid="{A1CB6AF5-244D-410B-90BB-2FD1A2560879}"/>
    <cellStyle name="Normal 9 6 4 2 3 2" xfId="5215" xr:uid="{224B419F-E747-45CC-820D-50C759D56160}"/>
    <cellStyle name="Normal 9 6 4 2 4" xfId="4259" xr:uid="{C9DC82E1-4243-4E52-B2B0-6FDFC81215F8}"/>
    <cellStyle name="Normal 9 6 4 2 4 2" xfId="5216" xr:uid="{D9958A4F-64FD-43F3-87A7-E045F84D3A9B}"/>
    <cellStyle name="Normal 9 6 4 2 5" xfId="5213" xr:uid="{154D0386-E473-41AB-8100-3C9B3BC2E7B6}"/>
    <cellStyle name="Normal 9 6 4 3" xfId="4260" xr:uid="{50562027-CC68-4C59-95B9-3433DD922473}"/>
    <cellStyle name="Normal 9 6 4 3 2" xfId="5217" xr:uid="{D60DB92F-8D99-4FCC-8696-A8DF5F7554E2}"/>
    <cellStyle name="Normal 9 6 4 4" xfId="4261" xr:uid="{0C62B215-256D-4026-895E-4921BA89C138}"/>
    <cellStyle name="Normal 9 6 4 4 2" xfId="5218" xr:uid="{B84CC2A8-D9DA-4AE8-BC2A-D64C58329D63}"/>
    <cellStyle name="Normal 9 6 4 5" xfId="4262" xr:uid="{AA97F552-2A29-4D0E-B439-48CC437D02C7}"/>
    <cellStyle name="Normal 9 6 4 5 2" xfId="5219" xr:uid="{783690CB-543D-470A-B98C-4F6142FB2CC4}"/>
    <cellStyle name="Normal 9 6 4 6" xfId="5212" xr:uid="{E392FADD-CE0B-4674-A980-560BBC2E375C}"/>
    <cellStyle name="Normal 9 6 5" xfId="892" xr:uid="{842DF6C6-6119-46C7-9B4D-AA44D4951A63}"/>
    <cellStyle name="Normal 9 6 5 2" xfId="4263" xr:uid="{C49437C5-3F76-4888-A3DC-F1EE5511A2B3}"/>
    <cellStyle name="Normal 9 6 5 2 2" xfId="5221" xr:uid="{9F891751-C447-4D14-AED4-EBFA99DD730D}"/>
    <cellStyle name="Normal 9 6 5 3" xfId="4264" xr:uid="{0F8BB198-8DDC-4799-BB2A-150AA7CC8823}"/>
    <cellStyle name="Normal 9 6 5 3 2" xfId="5222" xr:uid="{7EC81B56-898A-49ED-927E-5BDB094B4F97}"/>
    <cellStyle name="Normal 9 6 5 4" xfId="4265" xr:uid="{60004AE0-6B92-40DC-A318-E6E442D1B76B}"/>
    <cellStyle name="Normal 9 6 5 4 2" xfId="5223" xr:uid="{97B165C6-EB05-4522-ADE9-E71B9555655D}"/>
    <cellStyle name="Normal 9 6 5 5" xfId="5220" xr:uid="{B8EABB1C-9983-45E0-814D-CE93405EA46A}"/>
    <cellStyle name="Normal 9 6 6" xfId="4266" xr:uid="{8B2B5DA1-E703-46CA-9EC0-A43C72498CAE}"/>
    <cellStyle name="Normal 9 6 6 2" xfId="4267" xr:uid="{5EBDFC14-8792-4510-8FD8-E5565253F465}"/>
    <cellStyle name="Normal 9 6 6 2 2" xfId="5225" xr:uid="{05140899-AE98-4E80-AA29-A90D0481B538}"/>
    <cellStyle name="Normal 9 6 6 3" xfId="4268" xr:uid="{94322D75-1E36-4911-831F-A08E839367B3}"/>
    <cellStyle name="Normal 9 6 6 3 2" xfId="5226" xr:uid="{6A71FC07-81FB-4195-AE63-94D734794915}"/>
    <cellStyle name="Normal 9 6 6 4" xfId="4269" xr:uid="{0784A495-D0F9-44CC-B30A-7F55D3C219C4}"/>
    <cellStyle name="Normal 9 6 6 4 2" xfId="5227" xr:uid="{6B00DF33-0445-42F2-A2A0-60A0948988B2}"/>
    <cellStyle name="Normal 9 6 6 5" xfId="5224" xr:uid="{4B7A73E3-6220-492D-8F7F-C140A172543C}"/>
    <cellStyle name="Normal 9 6 7" xfId="4270" xr:uid="{73D977A9-0781-4A7B-92B3-7AFD8AC64117}"/>
    <cellStyle name="Normal 9 6 7 2" xfId="5228" xr:uid="{E7BA2FC1-9646-467D-A9E3-FAE1C444D238}"/>
    <cellStyle name="Normal 9 6 8" xfId="4271" xr:uid="{E2327634-0ADC-410D-B3EC-1E6758896218}"/>
    <cellStyle name="Normal 9 6 8 2" xfId="5229" xr:uid="{671FE11B-7E74-4101-AAF5-3987BEC04B7C}"/>
    <cellStyle name="Normal 9 6 9" xfId="4272" xr:uid="{34A0573F-2657-4D77-B7F2-BB5A95C298BA}"/>
    <cellStyle name="Normal 9 6 9 2" xfId="5230" xr:uid="{D3C4FECE-F4C7-4C53-B5BF-22965CC559C5}"/>
    <cellStyle name="Normal 9 7" xfId="182" xr:uid="{8887FA4E-8C25-4A6B-9E76-CF95BC121ABF}"/>
    <cellStyle name="Normal 9 7 2" xfId="426" xr:uid="{194E2ECF-F038-4F72-BEC5-2DA710F0B656}"/>
    <cellStyle name="Normal 9 7 2 2" xfId="893" xr:uid="{A41CC261-9DBE-40E2-9D78-928B6A9FBFBB}"/>
    <cellStyle name="Normal 9 7 2 2 2" xfId="2475" xr:uid="{D289B843-EC5E-44FB-BAD1-B8C3A47C3007}"/>
    <cellStyle name="Normal 9 7 2 2 2 2" xfId="2476" xr:uid="{C208ECA1-23C0-4289-BAB6-1EDC914EB564}"/>
    <cellStyle name="Normal 9 7 2 2 2 2 2" xfId="5235" xr:uid="{A9240D76-7C16-4AE6-8D02-A8D2D410FD3C}"/>
    <cellStyle name="Normal 9 7 2 2 2 3" xfId="5234" xr:uid="{4D782BEB-B586-406B-89A1-9E5CD9CF4D79}"/>
    <cellStyle name="Normal 9 7 2 2 3" xfId="2477" xr:uid="{03118885-5037-4F88-880F-1C419CBDDFC4}"/>
    <cellStyle name="Normal 9 7 2 2 3 2" xfId="5236" xr:uid="{7BA685C4-D1F4-45EB-9AB1-4D73588E8067}"/>
    <cellStyle name="Normal 9 7 2 2 4" xfId="4273" xr:uid="{BF068FAC-E9D3-4C1D-8DA5-210F09995094}"/>
    <cellStyle name="Normal 9 7 2 2 4 2" xfId="5237" xr:uid="{00377C7E-104E-4446-90E0-8F229376F5E1}"/>
    <cellStyle name="Normal 9 7 2 2 5" xfId="5233" xr:uid="{23B9DAA1-FDFA-4E9E-A912-6F381B66407B}"/>
    <cellStyle name="Normal 9 7 2 3" xfId="2478" xr:uid="{3C5D3C3F-F744-43DC-8DC4-D3C355DD880F}"/>
    <cellStyle name="Normal 9 7 2 3 2" xfId="2479" xr:uid="{846B1821-A2F4-4E2E-9F74-F34A9CE8FA24}"/>
    <cellStyle name="Normal 9 7 2 3 2 2" xfId="5239" xr:uid="{4906E98E-93D5-42E9-B87E-AE689154246C}"/>
    <cellStyle name="Normal 9 7 2 3 3" xfId="4274" xr:uid="{8010EFA5-6574-4C9B-B190-3959B493FE3F}"/>
    <cellStyle name="Normal 9 7 2 3 3 2" xfId="5240" xr:uid="{02E89E55-7250-4F7C-851A-E967C078A47F}"/>
    <cellStyle name="Normal 9 7 2 3 4" xfId="4275" xr:uid="{C8DB43DE-DEE9-4C9D-B3FD-84D2C358D601}"/>
    <cellStyle name="Normal 9 7 2 3 4 2" xfId="5241" xr:uid="{2B3AA74E-C1C6-4BE4-9BC6-81C55AD76087}"/>
    <cellStyle name="Normal 9 7 2 3 5" xfId="5238" xr:uid="{4F18A5A8-9211-47FE-8859-8E6A7A0BB0D6}"/>
    <cellStyle name="Normal 9 7 2 4" xfId="2480" xr:uid="{22308B95-3D24-410F-8AF7-C27441B05D69}"/>
    <cellStyle name="Normal 9 7 2 4 2" xfId="5242" xr:uid="{AA0EDFED-73AE-4A8E-8AE9-26464C5397D9}"/>
    <cellStyle name="Normal 9 7 2 5" xfId="4276" xr:uid="{41F67859-47D4-44BC-A0DE-4BD37F5016B0}"/>
    <cellStyle name="Normal 9 7 2 5 2" xfId="5243" xr:uid="{5E4DA15D-284C-4E8A-BA33-E10835605EF6}"/>
    <cellStyle name="Normal 9 7 2 6" xfId="4277" xr:uid="{6FAAB3CF-9129-4086-8D29-57856DBDA72A}"/>
    <cellStyle name="Normal 9 7 2 6 2" xfId="5244" xr:uid="{E5D3ED2F-C3DA-442A-AD3B-DD686292B9D5}"/>
    <cellStyle name="Normal 9 7 2 7" xfId="5232" xr:uid="{FF62C876-1BF6-4437-A58A-2E84D5863DEC}"/>
    <cellStyle name="Normal 9 7 3" xfId="894" xr:uid="{DD432DC9-9FD7-4679-BE0A-8B5DE87E0A53}"/>
    <cellStyle name="Normal 9 7 3 2" xfId="2481" xr:uid="{284FBCC0-E898-4A66-ACEF-49270BD4443A}"/>
    <cellStyle name="Normal 9 7 3 2 2" xfId="2482" xr:uid="{372A21CA-92C3-42A7-A272-3DF6150FB1C6}"/>
    <cellStyle name="Normal 9 7 3 2 2 2" xfId="5247" xr:uid="{6E70D4F6-1CD8-4E64-99AE-43F83AB56993}"/>
    <cellStyle name="Normal 9 7 3 2 3" xfId="4278" xr:uid="{6A289522-A65D-4A2D-AC94-1839C198FFC7}"/>
    <cellStyle name="Normal 9 7 3 2 3 2" xfId="5248" xr:uid="{7FD91A9C-0DF2-4AEA-A348-DFE4284A695E}"/>
    <cellStyle name="Normal 9 7 3 2 4" xfId="4279" xr:uid="{C67CF155-610A-4100-83BA-7990DC25A0C5}"/>
    <cellStyle name="Normal 9 7 3 2 4 2" xfId="5249" xr:uid="{1635BE84-4F56-4A15-845C-8543A8C6EAB7}"/>
    <cellStyle name="Normal 9 7 3 2 5" xfId="5246" xr:uid="{8BA7CFC2-955F-4661-97E9-FB7173B020CB}"/>
    <cellStyle name="Normal 9 7 3 3" xfId="2483" xr:uid="{742190B2-BF88-4A97-A04A-A27B043B407D}"/>
    <cellStyle name="Normal 9 7 3 3 2" xfId="5250" xr:uid="{9B0C63A6-5874-4E9E-89FC-DE54B7A91E9D}"/>
    <cellStyle name="Normal 9 7 3 4" xfId="4280" xr:uid="{1DD5B35E-0E22-4D61-BA4F-D6FA935527FA}"/>
    <cellStyle name="Normal 9 7 3 4 2" xfId="5251" xr:uid="{44CCDC9D-6045-4ECA-AAE4-6EDEBDAFED8B}"/>
    <cellStyle name="Normal 9 7 3 5" xfId="4281" xr:uid="{A85C2E12-8644-4AD4-BDF0-D23DA8907A58}"/>
    <cellStyle name="Normal 9 7 3 5 2" xfId="5252" xr:uid="{A9D697AB-483F-4D4C-B6B6-94265ED67897}"/>
    <cellStyle name="Normal 9 7 3 6" xfId="5245" xr:uid="{9239E249-49AF-4930-B228-212B18BB272B}"/>
    <cellStyle name="Normal 9 7 4" xfId="2484" xr:uid="{42B9EB78-3B0D-4AF7-8EEC-B12F2E0EF615}"/>
    <cellStyle name="Normal 9 7 4 2" xfId="2485" xr:uid="{138EF790-0590-48BF-8B95-DCB30874D6F1}"/>
    <cellStyle name="Normal 9 7 4 2 2" xfId="5254" xr:uid="{CBC5F47C-B4AF-4AF3-A897-2B990CD7DB18}"/>
    <cellStyle name="Normal 9 7 4 3" xfId="4282" xr:uid="{BEE7136A-69E8-452A-9CA9-59A0921C2780}"/>
    <cellStyle name="Normal 9 7 4 3 2" xfId="5255" xr:uid="{752D1263-744D-4664-A425-01CC42EA364F}"/>
    <cellStyle name="Normal 9 7 4 4" xfId="4283" xr:uid="{CF0FA105-EBEE-4436-85FC-6811A8202AD8}"/>
    <cellStyle name="Normal 9 7 4 4 2" xfId="5256" xr:uid="{C77C4831-12C6-41DF-9590-A9CE9D0B996C}"/>
    <cellStyle name="Normal 9 7 4 5" xfId="5253" xr:uid="{DB206149-E196-47D5-82A0-6CF5A1FC39B9}"/>
    <cellStyle name="Normal 9 7 5" xfId="2486" xr:uid="{0E020BE2-0AED-42CF-B4A1-1B6B0EAA8C9D}"/>
    <cellStyle name="Normal 9 7 5 2" xfId="4284" xr:uid="{3F53EF56-D303-49EE-8255-8FF3EA409C1F}"/>
    <cellStyle name="Normal 9 7 5 2 2" xfId="5258" xr:uid="{3C2F841E-C90F-4D5B-A2A2-C9542662F248}"/>
    <cellStyle name="Normal 9 7 5 3" xfId="4285" xr:uid="{64278D4A-11B1-47A0-9F96-F7B4B9887293}"/>
    <cellStyle name="Normal 9 7 5 3 2" xfId="5259" xr:uid="{CB60952D-400C-4EBD-8109-140D76449896}"/>
    <cellStyle name="Normal 9 7 5 4" xfId="4286" xr:uid="{15512460-AB93-4F96-A60A-26F69AAC19B0}"/>
    <cellStyle name="Normal 9 7 5 4 2" xfId="5260" xr:uid="{CC90F6D9-4455-42F4-BE4C-4BD1A3EA78AB}"/>
    <cellStyle name="Normal 9 7 5 5" xfId="5257" xr:uid="{5028ACFD-6BB0-465C-B57C-A1E382047FEE}"/>
    <cellStyle name="Normal 9 7 6" xfId="4287" xr:uid="{A231C342-301B-4447-9DFD-7FB8EBBE8D75}"/>
    <cellStyle name="Normal 9 7 6 2" xfId="5261" xr:uid="{2D1A7DDC-F62B-4921-832C-19AC089F053D}"/>
    <cellStyle name="Normal 9 7 7" xfId="4288" xr:uid="{5ED1D1E8-509D-4B88-B90C-2302F009DAB6}"/>
    <cellStyle name="Normal 9 7 7 2" xfId="5262" xr:uid="{CF979E4E-F00B-4A0A-A437-20D16177A518}"/>
    <cellStyle name="Normal 9 7 8" xfId="4289" xr:uid="{95E3465A-8F89-414B-97C5-423F294545C2}"/>
    <cellStyle name="Normal 9 7 8 2" xfId="5263" xr:uid="{8B06F462-D7B5-4DC7-AC45-B78D7F85A28D}"/>
    <cellStyle name="Normal 9 7 9" xfId="5231" xr:uid="{69F71EF4-56ED-4E63-BEA7-A0934C4FAD03}"/>
    <cellStyle name="Normal 9 8" xfId="427" xr:uid="{4EECBDA4-0D68-4FFB-8C56-46AF03522676}"/>
    <cellStyle name="Normal 9 8 2" xfId="895" xr:uid="{0274907C-AAB9-437E-8F41-61C4E5F8E26A}"/>
    <cellStyle name="Normal 9 8 2 2" xfId="896" xr:uid="{B40A3595-F5E0-4398-9849-EEB03D53BB04}"/>
    <cellStyle name="Normal 9 8 2 2 2" xfId="2487" xr:uid="{D12FB370-6B41-409A-B550-DFFDF5B42B2F}"/>
    <cellStyle name="Normal 9 8 2 2 2 2" xfId="5267" xr:uid="{DDFC4F83-4F9C-412C-946C-7C2C4545D992}"/>
    <cellStyle name="Normal 9 8 2 2 3" xfId="4290" xr:uid="{46B99EAC-0C52-432F-A57F-F93973502C18}"/>
    <cellStyle name="Normal 9 8 2 2 3 2" xfId="5268" xr:uid="{A78785F3-6A5E-4C18-BCE4-122891832814}"/>
    <cellStyle name="Normal 9 8 2 2 4" xfId="4291" xr:uid="{1209668A-E57C-4D73-865A-3AB78D2A4254}"/>
    <cellStyle name="Normal 9 8 2 2 4 2" xfId="5269" xr:uid="{5B7584CC-E31B-4C4E-A4B9-C25B04CFCF66}"/>
    <cellStyle name="Normal 9 8 2 2 5" xfId="5266" xr:uid="{FDF591F7-61D9-4E11-AA5D-883657681701}"/>
    <cellStyle name="Normal 9 8 2 3" xfId="2488" xr:uid="{BE834457-0902-43AF-966D-E7851C32BFB6}"/>
    <cellStyle name="Normal 9 8 2 3 2" xfId="5270" xr:uid="{232B5C8F-3A35-41A1-9E4B-9C0DD0C73274}"/>
    <cellStyle name="Normal 9 8 2 4" xfId="4292" xr:uid="{2234E1ED-F5DA-4FCA-967F-C672C61358F6}"/>
    <cellStyle name="Normal 9 8 2 4 2" xfId="5271" xr:uid="{C02FEFA6-68C0-4E29-8FC1-E4237702CC68}"/>
    <cellStyle name="Normal 9 8 2 5" xfId="4293" xr:uid="{E80CF288-F129-42B9-A810-DE474F04FD1F}"/>
    <cellStyle name="Normal 9 8 2 5 2" xfId="5272" xr:uid="{6EB246BE-F024-4FD0-8A3C-33896D20E724}"/>
    <cellStyle name="Normal 9 8 2 6" xfId="5265" xr:uid="{EE37319D-3CCF-4881-92C9-0D791C7B1BB3}"/>
    <cellStyle name="Normal 9 8 3" xfId="897" xr:uid="{060CFF12-90F2-4338-8C53-849F499A61ED}"/>
    <cellStyle name="Normal 9 8 3 2" xfId="2489" xr:uid="{A8877A2A-013B-492E-88AE-2FF0B8876715}"/>
    <cellStyle name="Normal 9 8 3 2 2" xfId="5274" xr:uid="{776FCDC3-B538-455E-8CB4-07B48735554C}"/>
    <cellStyle name="Normal 9 8 3 3" xfId="4294" xr:uid="{B8DE0529-97EB-4FA3-8C1F-5C6321B5A7E5}"/>
    <cellStyle name="Normal 9 8 3 3 2" xfId="5275" xr:uid="{F45B73B7-FC59-4856-9A11-3ADD5BAB4551}"/>
    <cellStyle name="Normal 9 8 3 4" xfId="4295" xr:uid="{519D3755-5C89-43AE-8061-B93A86E39BBA}"/>
    <cellStyle name="Normal 9 8 3 4 2" xfId="5276" xr:uid="{A9C08DA6-669A-43CA-8005-A02D7FEF011C}"/>
    <cellStyle name="Normal 9 8 3 5" xfId="5273" xr:uid="{5E5B9A8E-B11F-4887-A832-B6CD3F834185}"/>
    <cellStyle name="Normal 9 8 4" xfId="2490" xr:uid="{25E0344B-84BA-4AA5-9BC0-6FE1EAC82280}"/>
    <cellStyle name="Normal 9 8 4 2" xfId="4296" xr:uid="{09DE2EC0-2028-457D-A2F6-7177434AE7E9}"/>
    <cellStyle name="Normal 9 8 4 2 2" xfId="5278" xr:uid="{1E73F220-EE70-4CDE-906C-BE66570C0F57}"/>
    <cellStyle name="Normal 9 8 4 3" xfId="4297" xr:uid="{83BE54C0-BE18-421F-B813-DC33C3EBA067}"/>
    <cellStyle name="Normal 9 8 4 3 2" xfId="5279" xr:uid="{94D56E3C-C876-4F0F-9E28-D200D33AF67A}"/>
    <cellStyle name="Normal 9 8 4 4" xfId="4298" xr:uid="{6ECF86D2-D62F-4FAC-B997-DF2151AC7183}"/>
    <cellStyle name="Normal 9 8 4 4 2" xfId="5280" xr:uid="{0038FC2B-963F-4413-B6D3-70958619880E}"/>
    <cellStyle name="Normal 9 8 4 5" xfId="5277" xr:uid="{E38ADD23-C0F3-42EF-B174-BAB5F17F21DE}"/>
    <cellStyle name="Normal 9 8 5" xfId="4299" xr:uid="{12F44882-CEC9-4A10-A657-761217B9F2D9}"/>
    <cellStyle name="Normal 9 8 5 2" xfId="5281" xr:uid="{1EACCE94-A9C2-46C6-B7C1-E228A00F4336}"/>
    <cellStyle name="Normal 9 8 6" xfId="4300" xr:uid="{93A081E3-D100-4634-8897-483BFB48D489}"/>
    <cellStyle name="Normal 9 8 6 2" xfId="5282" xr:uid="{A6AE997B-DB69-42A8-A3F5-D10700660727}"/>
    <cellStyle name="Normal 9 8 7" xfId="4301" xr:uid="{B00177CA-6D6B-4805-9776-C36F6B7C8DAB}"/>
    <cellStyle name="Normal 9 8 7 2" xfId="5283" xr:uid="{4DB217CF-1141-4DA6-8F7A-AC0632B9927E}"/>
    <cellStyle name="Normal 9 8 8" xfId="5264" xr:uid="{337AD4AA-1C74-4568-A7DB-F548B2CD2CCC}"/>
    <cellStyle name="Normal 9 9" xfId="428" xr:uid="{38EEAB83-EC10-46FE-B35A-298634BB55DF}"/>
    <cellStyle name="Normal 9 9 2" xfId="898" xr:uid="{70D9BD3B-8953-4020-BBC0-75E346404EDA}"/>
    <cellStyle name="Normal 9 9 2 2" xfId="2491" xr:uid="{BFEFCC9F-2285-4BE7-A8E2-3288AD538F56}"/>
    <cellStyle name="Normal 9 9 2 2 2" xfId="5286" xr:uid="{88CF0771-7323-495A-BF29-50D6B46BED94}"/>
    <cellStyle name="Normal 9 9 2 3" xfId="4302" xr:uid="{319BBD1E-A7E7-4BB2-833F-D145DF483501}"/>
    <cellStyle name="Normal 9 9 2 3 2" xfId="5287" xr:uid="{52575A7B-C5EE-4F40-8F8B-A4C18BB500DC}"/>
    <cellStyle name="Normal 9 9 2 4" xfId="4303" xr:uid="{5D0FD44A-E054-4892-9F4E-4261879135F1}"/>
    <cellStyle name="Normal 9 9 2 4 2" xfId="5288" xr:uid="{407B346D-A8AB-438F-8472-9AE2DAC8B5AD}"/>
    <cellStyle name="Normal 9 9 2 5" xfId="5285" xr:uid="{863C4932-867A-44B8-AD6A-2F3B968044EC}"/>
    <cellStyle name="Normal 9 9 3" xfId="2492" xr:uid="{E7A7F328-F200-4DEC-9AE3-61763F023F1A}"/>
    <cellStyle name="Normal 9 9 3 2" xfId="4304" xr:uid="{6CE98157-0021-40F7-BEBE-CDA1E1CBBB48}"/>
    <cellStyle name="Normal 9 9 3 2 2" xfId="5290" xr:uid="{C490A5BC-6534-442C-881B-661970EAC6DC}"/>
    <cellStyle name="Normal 9 9 3 3" xfId="4305" xr:uid="{FCF69B7E-2610-488E-BE6F-5243B8C40715}"/>
    <cellStyle name="Normal 9 9 3 3 2" xfId="5291" xr:uid="{9B15CB5C-0AB4-47F7-B3BF-EF50EB2283B1}"/>
    <cellStyle name="Normal 9 9 3 4" xfId="4306" xr:uid="{0EDD8970-ADD5-4C6C-A2EF-F0ABAF08DCDC}"/>
    <cellStyle name="Normal 9 9 3 4 2" xfId="5292" xr:uid="{7614C10A-E1C4-4621-9EA3-2284ACF6C15C}"/>
    <cellStyle name="Normal 9 9 3 5" xfId="5289" xr:uid="{79FEB3AE-92AE-4641-86F8-A73A5C2BF2B1}"/>
    <cellStyle name="Normal 9 9 4" xfId="4307" xr:uid="{D53FE62E-4814-4EC3-9691-770D78AE53FE}"/>
    <cellStyle name="Normal 9 9 4 2" xfId="5293" xr:uid="{748BFDA2-9FB3-4E25-8072-DB61BD407FC8}"/>
    <cellStyle name="Normal 9 9 5" xfId="4308" xr:uid="{88EB4A6F-01D3-4F8B-BB3B-7C16FEAA97CE}"/>
    <cellStyle name="Normal 9 9 5 2" xfId="5294" xr:uid="{D92D5229-31DA-4AF4-8E44-2E77E5CA2095}"/>
    <cellStyle name="Normal 9 9 6" xfId="4309" xr:uid="{944E4751-8406-4955-B40D-A37EAA1D8B7B}"/>
    <cellStyle name="Normal 9 9 6 2" xfId="5295" xr:uid="{A7FD2630-0B91-49E8-A151-32A9742A131F}"/>
    <cellStyle name="Normal 9 9 7" xfId="5284" xr:uid="{6521EC45-54AE-40E2-85C3-E41398FB1E26}"/>
    <cellStyle name="Percent 2" xfId="183" xr:uid="{1E198AFB-643C-4564-9D59-70047C8460C8}"/>
    <cellStyle name="Percent 2 2" xfId="5296" xr:uid="{24B1961C-1B7A-4A3C-8FF6-25DC284CFD47}"/>
    <cellStyle name="Гиперссылка 2" xfId="4" xr:uid="{49BAA0F8-B3D3-41B5-87DD-435502328B29}"/>
    <cellStyle name="Гиперссылка 2 2" xfId="5297" xr:uid="{E778C0EB-4A69-47B0-9B9A-BEB28D72054C}"/>
    <cellStyle name="Обычный 2" xfId="1" xr:uid="{A3CD5D5E-4502-4158-8112-08CDD679ACF5}"/>
    <cellStyle name="Обычный 2 2" xfId="5" xr:uid="{D19F253E-EE9B-4476-9D91-2EE3A6D7A3DC}"/>
    <cellStyle name="Обычный 2 2 2" xfId="5299" xr:uid="{EF2CCF4D-C3A4-426C-9064-A63D63A3E068}"/>
    <cellStyle name="Обычный 2 3" xfId="5298" xr:uid="{C04E6B6F-207C-4B92-AFF6-24249A2E70EC}"/>
    <cellStyle name="常规_Sheet1_1" xfId="4411" xr:uid="{2CE94E6C-C1DE-4F4F-840B-7622FB4231B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J4" sqref="J4"/>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6" t="s">
        <v>2</v>
      </c>
      <c r="C8" s="94"/>
      <c r="D8" s="94"/>
      <c r="E8" s="94"/>
      <c r="F8" s="94"/>
      <c r="G8" s="95"/>
    </row>
    <row r="9" spans="2:7" ht="14.25">
      <c r="B9" s="156"/>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4"/>
  <sheetViews>
    <sheetView tabSelected="1" zoomScale="90" zoomScaleNormal="90" workbookViewId="0">
      <selection activeCell="E4" sqref="E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9">
        <v>52832</v>
      </c>
      <c r="K10" s="127"/>
    </row>
    <row r="11" spans="1:11">
      <c r="A11" s="126"/>
      <c r="B11" s="126" t="s">
        <v>717</v>
      </c>
      <c r="C11" s="132"/>
      <c r="D11" s="132"/>
      <c r="E11" s="132"/>
      <c r="F11" s="127"/>
      <c r="G11" s="128"/>
      <c r="H11" s="128" t="s">
        <v>717</v>
      </c>
      <c r="I11" s="132"/>
      <c r="J11" s="160"/>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61">
        <v>45302</v>
      </c>
      <c r="K14" s="127"/>
    </row>
    <row r="15" spans="1:11" ht="15" customHeight="1">
      <c r="A15" s="126"/>
      <c r="B15" s="6" t="s">
        <v>11</v>
      </c>
      <c r="C15" s="7"/>
      <c r="D15" s="7"/>
      <c r="E15" s="7"/>
      <c r="F15" s="8"/>
      <c r="G15" s="128"/>
      <c r="H15" s="9" t="s">
        <v>11</v>
      </c>
      <c r="I15" s="132"/>
      <c r="J15" s="162"/>
      <c r="K15" s="127"/>
    </row>
    <row r="16" spans="1:11" ht="15" customHeight="1">
      <c r="A16" s="126"/>
      <c r="B16" s="132"/>
      <c r="C16" s="132"/>
      <c r="D16" s="132"/>
      <c r="E16" s="132"/>
      <c r="F16" s="132"/>
      <c r="G16" s="132"/>
      <c r="H16" s="132"/>
      <c r="I16" s="135" t="s">
        <v>147</v>
      </c>
      <c r="J16" s="141">
        <v>41333</v>
      </c>
      <c r="K16" s="127"/>
    </row>
    <row r="17" spans="1:11">
      <c r="A17" s="126"/>
      <c r="B17" s="132" t="s">
        <v>720</v>
      </c>
      <c r="C17" s="132"/>
      <c r="D17" s="132"/>
      <c r="E17" s="132"/>
      <c r="F17" s="132"/>
      <c r="G17" s="132"/>
      <c r="H17" s="132"/>
      <c r="I17" s="135" t="s">
        <v>148</v>
      </c>
      <c r="J17" s="141" t="s">
        <v>875</v>
      </c>
      <c r="K17" s="127"/>
    </row>
    <row r="18" spans="1:11" ht="18">
      <c r="A18" s="126"/>
      <c r="B18" s="132" t="s">
        <v>721</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3" t="s">
        <v>207</v>
      </c>
      <c r="G20" s="164"/>
      <c r="H20" s="112" t="s">
        <v>174</v>
      </c>
      <c r="I20" s="112" t="s">
        <v>208</v>
      </c>
      <c r="J20" s="112" t="s">
        <v>26</v>
      </c>
      <c r="K20" s="127"/>
    </row>
    <row r="21" spans="1:11">
      <c r="A21" s="126"/>
      <c r="B21" s="117"/>
      <c r="C21" s="117"/>
      <c r="D21" s="118"/>
      <c r="E21" s="118"/>
      <c r="F21" s="165"/>
      <c r="G21" s="166"/>
      <c r="H21" s="117" t="s">
        <v>146</v>
      </c>
      <c r="I21" s="117"/>
      <c r="J21" s="117"/>
      <c r="K21" s="127"/>
    </row>
    <row r="22" spans="1:11" ht="24">
      <c r="A22" s="126"/>
      <c r="B22" s="119">
        <v>2</v>
      </c>
      <c r="C22" s="10" t="s">
        <v>722</v>
      </c>
      <c r="D22" s="130" t="s">
        <v>722</v>
      </c>
      <c r="E22" s="130" t="s">
        <v>723</v>
      </c>
      <c r="F22" s="157" t="s">
        <v>112</v>
      </c>
      <c r="G22" s="158"/>
      <c r="H22" s="11" t="s">
        <v>869</v>
      </c>
      <c r="I22" s="14">
        <v>22.37</v>
      </c>
      <c r="J22" s="121">
        <f t="shared" ref="J22:J53" si="0">I22*B22</f>
        <v>44.74</v>
      </c>
      <c r="K22" s="127"/>
    </row>
    <row r="23" spans="1:11" ht="24">
      <c r="A23" s="126"/>
      <c r="B23" s="119">
        <v>12</v>
      </c>
      <c r="C23" s="10" t="s">
        <v>724</v>
      </c>
      <c r="D23" s="130" t="s">
        <v>724</v>
      </c>
      <c r="E23" s="130" t="s">
        <v>279</v>
      </c>
      <c r="F23" s="157"/>
      <c r="G23" s="158"/>
      <c r="H23" s="11" t="s">
        <v>870</v>
      </c>
      <c r="I23" s="14">
        <v>5.94</v>
      </c>
      <c r="J23" s="121">
        <f t="shared" si="0"/>
        <v>71.28</v>
      </c>
      <c r="K23" s="127"/>
    </row>
    <row r="24" spans="1:11" ht="24">
      <c r="A24" s="126"/>
      <c r="B24" s="119">
        <v>2</v>
      </c>
      <c r="C24" s="10" t="s">
        <v>724</v>
      </c>
      <c r="D24" s="130" t="s">
        <v>724</v>
      </c>
      <c r="E24" s="130" t="s">
        <v>679</v>
      </c>
      <c r="F24" s="157"/>
      <c r="G24" s="158"/>
      <c r="H24" s="11" t="s">
        <v>870</v>
      </c>
      <c r="I24" s="14">
        <v>5.94</v>
      </c>
      <c r="J24" s="121">
        <f t="shared" si="0"/>
        <v>11.88</v>
      </c>
      <c r="K24" s="127"/>
    </row>
    <row r="25" spans="1:11" ht="24">
      <c r="A25" s="126"/>
      <c r="B25" s="119">
        <v>2</v>
      </c>
      <c r="C25" s="10" t="s">
        <v>724</v>
      </c>
      <c r="D25" s="130" t="s">
        <v>724</v>
      </c>
      <c r="E25" s="130" t="s">
        <v>725</v>
      </c>
      <c r="F25" s="157"/>
      <c r="G25" s="158"/>
      <c r="H25" s="11" t="s">
        <v>870</v>
      </c>
      <c r="I25" s="14">
        <v>5.94</v>
      </c>
      <c r="J25" s="121">
        <f t="shared" si="0"/>
        <v>11.88</v>
      </c>
      <c r="K25" s="127"/>
    </row>
    <row r="26" spans="1:11" ht="24">
      <c r="A26" s="126"/>
      <c r="B26" s="119">
        <v>1</v>
      </c>
      <c r="C26" s="10" t="s">
        <v>586</v>
      </c>
      <c r="D26" s="130" t="s">
        <v>586</v>
      </c>
      <c r="E26" s="130"/>
      <c r="F26" s="157"/>
      <c r="G26" s="158"/>
      <c r="H26" s="11" t="s">
        <v>281</v>
      </c>
      <c r="I26" s="14">
        <v>11.88</v>
      </c>
      <c r="J26" s="121">
        <f t="shared" si="0"/>
        <v>11.88</v>
      </c>
      <c r="K26" s="127"/>
    </row>
    <row r="27" spans="1:11">
      <c r="A27" s="126"/>
      <c r="B27" s="119">
        <v>24</v>
      </c>
      <c r="C27" s="10" t="s">
        <v>726</v>
      </c>
      <c r="D27" s="130" t="s">
        <v>726</v>
      </c>
      <c r="E27" s="130" t="s">
        <v>28</v>
      </c>
      <c r="F27" s="157"/>
      <c r="G27" s="158"/>
      <c r="H27" s="11" t="s">
        <v>727</v>
      </c>
      <c r="I27" s="14">
        <v>6.99</v>
      </c>
      <c r="J27" s="121">
        <f t="shared" si="0"/>
        <v>167.76</v>
      </c>
      <c r="K27" s="127"/>
    </row>
    <row r="28" spans="1:11" ht="24">
      <c r="A28" s="126"/>
      <c r="B28" s="119">
        <v>2</v>
      </c>
      <c r="C28" s="10" t="s">
        <v>728</v>
      </c>
      <c r="D28" s="130" t="s">
        <v>728</v>
      </c>
      <c r="E28" s="130" t="s">
        <v>28</v>
      </c>
      <c r="F28" s="157" t="s">
        <v>279</v>
      </c>
      <c r="G28" s="158"/>
      <c r="H28" s="11" t="s">
        <v>729</v>
      </c>
      <c r="I28" s="14">
        <v>20.62</v>
      </c>
      <c r="J28" s="121">
        <f t="shared" si="0"/>
        <v>41.24</v>
      </c>
      <c r="K28" s="127"/>
    </row>
    <row r="29" spans="1:11" ht="24">
      <c r="A29" s="126"/>
      <c r="B29" s="119">
        <v>2</v>
      </c>
      <c r="C29" s="10" t="s">
        <v>728</v>
      </c>
      <c r="D29" s="130" t="s">
        <v>728</v>
      </c>
      <c r="E29" s="130" t="s">
        <v>30</v>
      </c>
      <c r="F29" s="157" t="s">
        <v>279</v>
      </c>
      <c r="G29" s="158"/>
      <c r="H29" s="11" t="s">
        <v>729</v>
      </c>
      <c r="I29" s="14">
        <v>20.62</v>
      </c>
      <c r="J29" s="121">
        <f t="shared" si="0"/>
        <v>41.24</v>
      </c>
      <c r="K29" s="127"/>
    </row>
    <row r="30" spans="1:11" ht="24">
      <c r="A30" s="126"/>
      <c r="B30" s="119">
        <v>1</v>
      </c>
      <c r="C30" s="10" t="s">
        <v>728</v>
      </c>
      <c r="D30" s="130" t="s">
        <v>728</v>
      </c>
      <c r="E30" s="130" t="s">
        <v>30</v>
      </c>
      <c r="F30" s="157" t="s">
        <v>278</v>
      </c>
      <c r="G30" s="158"/>
      <c r="H30" s="11" t="s">
        <v>729</v>
      </c>
      <c r="I30" s="14">
        <v>20.62</v>
      </c>
      <c r="J30" s="121">
        <f t="shared" si="0"/>
        <v>20.62</v>
      </c>
      <c r="K30" s="127"/>
    </row>
    <row r="31" spans="1:11" ht="24">
      <c r="A31" s="126"/>
      <c r="B31" s="119">
        <v>1</v>
      </c>
      <c r="C31" s="10" t="s">
        <v>728</v>
      </c>
      <c r="D31" s="130" t="s">
        <v>728</v>
      </c>
      <c r="E31" s="130" t="s">
        <v>31</v>
      </c>
      <c r="F31" s="157" t="s">
        <v>278</v>
      </c>
      <c r="G31" s="158"/>
      <c r="H31" s="11" t="s">
        <v>729</v>
      </c>
      <c r="I31" s="14">
        <v>20.62</v>
      </c>
      <c r="J31" s="121">
        <f t="shared" si="0"/>
        <v>20.62</v>
      </c>
      <c r="K31" s="127"/>
    </row>
    <row r="32" spans="1:11" ht="24">
      <c r="A32" s="126"/>
      <c r="B32" s="119">
        <v>2</v>
      </c>
      <c r="C32" s="10" t="s">
        <v>730</v>
      </c>
      <c r="D32" s="130" t="s">
        <v>730</v>
      </c>
      <c r="E32" s="130" t="s">
        <v>28</v>
      </c>
      <c r="F32" s="157" t="s">
        <v>279</v>
      </c>
      <c r="G32" s="158"/>
      <c r="H32" s="11" t="s">
        <v>731</v>
      </c>
      <c r="I32" s="14">
        <v>20.62</v>
      </c>
      <c r="J32" s="121">
        <f t="shared" si="0"/>
        <v>41.24</v>
      </c>
      <c r="K32" s="127"/>
    </row>
    <row r="33" spans="1:11" ht="24">
      <c r="A33" s="126"/>
      <c r="B33" s="119">
        <v>1</v>
      </c>
      <c r="C33" s="10" t="s">
        <v>730</v>
      </c>
      <c r="D33" s="130" t="s">
        <v>730</v>
      </c>
      <c r="E33" s="130" t="s">
        <v>28</v>
      </c>
      <c r="F33" s="157" t="s">
        <v>277</v>
      </c>
      <c r="G33" s="158"/>
      <c r="H33" s="11" t="s">
        <v>731</v>
      </c>
      <c r="I33" s="14">
        <v>20.62</v>
      </c>
      <c r="J33" s="121">
        <f t="shared" si="0"/>
        <v>20.62</v>
      </c>
      <c r="K33" s="127"/>
    </row>
    <row r="34" spans="1:11" ht="24">
      <c r="A34" s="126"/>
      <c r="B34" s="119">
        <v>1</v>
      </c>
      <c r="C34" s="10" t="s">
        <v>730</v>
      </c>
      <c r="D34" s="130" t="s">
        <v>730</v>
      </c>
      <c r="E34" s="130" t="s">
        <v>28</v>
      </c>
      <c r="F34" s="157" t="s">
        <v>278</v>
      </c>
      <c r="G34" s="158"/>
      <c r="H34" s="11" t="s">
        <v>731</v>
      </c>
      <c r="I34" s="14">
        <v>20.62</v>
      </c>
      <c r="J34" s="121">
        <f t="shared" si="0"/>
        <v>20.62</v>
      </c>
      <c r="K34" s="127"/>
    </row>
    <row r="35" spans="1:11" ht="24">
      <c r="A35" s="126"/>
      <c r="B35" s="119">
        <v>1</v>
      </c>
      <c r="C35" s="10" t="s">
        <v>730</v>
      </c>
      <c r="D35" s="130" t="s">
        <v>730</v>
      </c>
      <c r="E35" s="130" t="s">
        <v>30</v>
      </c>
      <c r="F35" s="157" t="s">
        <v>278</v>
      </c>
      <c r="G35" s="158"/>
      <c r="H35" s="11" t="s">
        <v>731</v>
      </c>
      <c r="I35" s="14">
        <v>20.62</v>
      </c>
      <c r="J35" s="121">
        <f t="shared" si="0"/>
        <v>20.62</v>
      </c>
      <c r="K35" s="127"/>
    </row>
    <row r="36" spans="1:11" ht="24">
      <c r="A36" s="126"/>
      <c r="B36" s="119">
        <v>1</v>
      </c>
      <c r="C36" s="10" t="s">
        <v>730</v>
      </c>
      <c r="D36" s="130" t="s">
        <v>730</v>
      </c>
      <c r="E36" s="130" t="s">
        <v>31</v>
      </c>
      <c r="F36" s="157" t="s">
        <v>278</v>
      </c>
      <c r="G36" s="158"/>
      <c r="H36" s="11" t="s">
        <v>731</v>
      </c>
      <c r="I36" s="14">
        <v>20.62</v>
      </c>
      <c r="J36" s="121">
        <f t="shared" si="0"/>
        <v>20.62</v>
      </c>
      <c r="K36" s="127"/>
    </row>
    <row r="37" spans="1:11" ht="24">
      <c r="A37" s="126"/>
      <c r="B37" s="119">
        <v>1</v>
      </c>
      <c r="C37" s="10" t="s">
        <v>732</v>
      </c>
      <c r="D37" s="130" t="s">
        <v>732</v>
      </c>
      <c r="E37" s="130" t="s">
        <v>28</v>
      </c>
      <c r="F37" s="157"/>
      <c r="G37" s="158"/>
      <c r="H37" s="11" t="s">
        <v>733</v>
      </c>
      <c r="I37" s="14">
        <v>20.62</v>
      </c>
      <c r="J37" s="121">
        <f t="shared" si="0"/>
        <v>20.62</v>
      </c>
      <c r="K37" s="127"/>
    </row>
    <row r="38" spans="1:11" ht="24">
      <c r="A38" s="126"/>
      <c r="B38" s="119">
        <v>1</v>
      </c>
      <c r="C38" s="10" t="s">
        <v>732</v>
      </c>
      <c r="D38" s="130" t="s">
        <v>732</v>
      </c>
      <c r="E38" s="130" t="s">
        <v>30</v>
      </c>
      <c r="F38" s="157"/>
      <c r="G38" s="158"/>
      <c r="H38" s="11" t="s">
        <v>733</v>
      </c>
      <c r="I38" s="14">
        <v>20.62</v>
      </c>
      <c r="J38" s="121">
        <f t="shared" si="0"/>
        <v>20.62</v>
      </c>
      <c r="K38" s="127"/>
    </row>
    <row r="39" spans="1:11" ht="24">
      <c r="A39" s="126"/>
      <c r="B39" s="119">
        <v>1</v>
      </c>
      <c r="C39" s="10" t="s">
        <v>732</v>
      </c>
      <c r="D39" s="130" t="s">
        <v>732</v>
      </c>
      <c r="E39" s="130" t="s">
        <v>31</v>
      </c>
      <c r="F39" s="157"/>
      <c r="G39" s="158"/>
      <c r="H39" s="11" t="s">
        <v>733</v>
      </c>
      <c r="I39" s="14">
        <v>20.62</v>
      </c>
      <c r="J39" s="121">
        <f t="shared" si="0"/>
        <v>20.62</v>
      </c>
      <c r="K39" s="127"/>
    </row>
    <row r="40" spans="1:11" ht="24">
      <c r="A40" s="126"/>
      <c r="B40" s="119">
        <v>1</v>
      </c>
      <c r="C40" s="10" t="s">
        <v>734</v>
      </c>
      <c r="D40" s="130" t="s">
        <v>734</v>
      </c>
      <c r="E40" s="130" t="s">
        <v>28</v>
      </c>
      <c r="F40" s="157"/>
      <c r="G40" s="158"/>
      <c r="H40" s="11" t="s">
        <v>735</v>
      </c>
      <c r="I40" s="14">
        <v>20.62</v>
      </c>
      <c r="J40" s="121">
        <f t="shared" si="0"/>
        <v>20.62</v>
      </c>
      <c r="K40" s="127"/>
    </row>
    <row r="41" spans="1:11" ht="24">
      <c r="A41" s="126"/>
      <c r="B41" s="119">
        <v>1</v>
      </c>
      <c r="C41" s="10" t="s">
        <v>734</v>
      </c>
      <c r="D41" s="130" t="s">
        <v>734</v>
      </c>
      <c r="E41" s="130" t="s">
        <v>30</v>
      </c>
      <c r="F41" s="157"/>
      <c r="G41" s="158"/>
      <c r="H41" s="11" t="s">
        <v>735</v>
      </c>
      <c r="I41" s="14">
        <v>20.62</v>
      </c>
      <c r="J41" s="121">
        <f t="shared" si="0"/>
        <v>20.62</v>
      </c>
      <c r="K41" s="127"/>
    </row>
    <row r="42" spans="1:11" ht="24">
      <c r="A42" s="126"/>
      <c r="B42" s="119">
        <v>1</v>
      </c>
      <c r="C42" s="10" t="s">
        <v>734</v>
      </c>
      <c r="D42" s="130" t="s">
        <v>734</v>
      </c>
      <c r="E42" s="130" t="s">
        <v>31</v>
      </c>
      <c r="F42" s="157"/>
      <c r="G42" s="158"/>
      <c r="H42" s="11" t="s">
        <v>735</v>
      </c>
      <c r="I42" s="14">
        <v>20.62</v>
      </c>
      <c r="J42" s="121">
        <f t="shared" si="0"/>
        <v>20.62</v>
      </c>
      <c r="K42" s="127"/>
    </row>
    <row r="43" spans="1:11" ht="24">
      <c r="A43" s="126"/>
      <c r="B43" s="119">
        <v>8</v>
      </c>
      <c r="C43" s="10" t="s">
        <v>736</v>
      </c>
      <c r="D43" s="130" t="s">
        <v>736</v>
      </c>
      <c r="E43" s="130" t="s">
        <v>42</v>
      </c>
      <c r="F43" s="157" t="s">
        <v>723</v>
      </c>
      <c r="G43" s="158"/>
      <c r="H43" s="11" t="s">
        <v>737</v>
      </c>
      <c r="I43" s="14">
        <v>25.86</v>
      </c>
      <c r="J43" s="121">
        <f t="shared" si="0"/>
        <v>206.88</v>
      </c>
      <c r="K43" s="127"/>
    </row>
    <row r="44" spans="1:11" ht="24">
      <c r="A44" s="126"/>
      <c r="B44" s="119">
        <v>10</v>
      </c>
      <c r="C44" s="10" t="s">
        <v>738</v>
      </c>
      <c r="D44" s="130" t="s">
        <v>738</v>
      </c>
      <c r="E44" s="130" t="s">
        <v>31</v>
      </c>
      <c r="F44" s="157" t="s">
        <v>271</v>
      </c>
      <c r="G44" s="158"/>
      <c r="H44" s="11" t="s">
        <v>739</v>
      </c>
      <c r="I44" s="14">
        <v>13.63</v>
      </c>
      <c r="J44" s="121">
        <f t="shared" si="0"/>
        <v>136.30000000000001</v>
      </c>
      <c r="K44" s="127"/>
    </row>
    <row r="45" spans="1:11" ht="24">
      <c r="A45" s="126"/>
      <c r="B45" s="119">
        <v>10</v>
      </c>
      <c r="C45" s="10" t="s">
        <v>738</v>
      </c>
      <c r="D45" s="130" t="s">
        <v>738</v>
      </c>
      <c r="E45" s="130" t="s">
        <v>31</v>
      </c>
      <c r="F45" s="157" t="s">
        <v>317</v>
      </c>
      <c r="G45" s="158"/>
      <c r="H45" s="11" t="s">
        <v>739</v>
      </c>
      <c r="I45" s="14">
        <v>13.63</v>
      </c>
      <c r="J45" s="121">
        <f t="shared" si="0"/>
        <v>136.30000000000001</v>
      </c>
      <c r="K45" s="127"/>
    </row>
    <row r="46" spans="1:11" ht="24">
      <c r="A46" s="126"/>
      <c r="B46" s="119">
        <v>6</v>
      </c>
      <c r="C46" s="10" t="s">
        <v>740</v>
      </c>
      <c r="D46" s="130" t="s">
        <v>740</v>
      </c>
      <c r="E46" s="130" t="s">
        <v>30</v>
      </c>
      <c r="F46" s="157"/>
      <c r="G46" s="158"/>
      <c r="H46" s="11" t="s">
        <v>741</v>
      </c>
      <c r="I46" s="14">
        <v>6.64</v>
      </c>
      <c r="J46" s="121">
        <f t="shared" si="0"/>
        <v>39.839999999999996</v>
      </c>
      <c r="K46" s="127"/>
    </row>
    <row r="47" spans="1:11" ht="24">
      <c r="A47" s="126"/>
      <c r="B47" s="119">
        <v>10</v>
      </c>
      <c r="C47" s="10" t="s">
        <v>740</v>
      </c>
      <c r="D47" s="130" t="s">
        <v>740</v>
      </c>
      <c r="E47" s="130" t="s">
        <v>31</v>
      </c>
      <c r="F47" s="157"/>
      <c r="G47" s="158"/>
      <c r="H47" s="11" t="s">
        <v>741</v>
      </c>
      <c r="I47" s="14">
        <v>6.64</v>
      </c>
      <c r="J47" s="121">
        <f t="shared" si="0"/>
        <v>66.399999999999991</v>
      </c>
      <c r="K47" s="127"/>
    </row>
    <row r="48" spans="1:11" ht="24">
      <c r="A48" s="126"/>
      <c r="B48" s="119">
        <v>6</v>
      </c>
      <c r="C48" s="10" t="s">
        <v>622</v>
      </c>
      <c r="D48" s="130" t="s">
        <v>622</v>
      </c>
      <c r="E48" s="130" t="s">
        <v>31</v>
      </c>
      <c r="F48" s="157" t="s">
        <v>742</v>
      </c>
      <c r="G48" s="158"/>
      <c r="H48" s="11" t="s">
        <v>624</v>
      </c>
      <c r="I48" s="14">
        <v>20.62</v>
      </c>
      <c r="J48" s="121">
        <f t="shared" si="0"/>
        <v>123.72</v>
      </c>
      <c r="K48" s="127"/>
    </row>
    <row r="49" spans="1:11" ht="24">
      <c r="A49" s="126"/>
      <c r="B49" s="119">
        <v>4</v>
      </c>
      <c r="C49" s="10" t="s">
        <v>622</v>
      </c>
      <c r="D49" s="130" t="s">
        <v>622</v>
      </c>
      <c r="E49" s="130" t="s">
        <v>31</v>
      </c>
      <c r="F49" s="157" t="s">
        <v>743</v>
      </c>
      <c r="G49" s="158"/>
      <c r="H49" s="11" t="s">
        <v>624</v>
      </c>
      <c r="I49" s="14">
        <v>20.62</v>
      </c>
      <c r="J49" s="121">
        <f t="shared" si="0"/>
        <v>82.48</v>
      </c>
      <c r="K49" s="127"/>
    </row>
    <row r="50" spans="1:11" ht="24">
      <c r="A50" s="126"/>
      <c r="B50" s="119">
        <v>6</v>
      </c>
      <c r="C50" s="10" t="s">
        <v>622</v>
      </c>
      <c r="D50" s="130" t="s">
        <v>622</v>
      </c>
      <c r="E50" s="130" t="s">
        <v>31</v>
      </c>
      <c r="F50" s="157" t="s">
        <v>723</v>
      </c>
      <c r="G50" s="158"/>
      <c r="H50" s="11" t="s">
        <v>624</v>
      </c>
      <c r="I50" s="14">
        <v>20.62</v>
      </c>
      <c r="J50" s="121">
        <f t="shared" si="0"/>
        <v>123.72</v>
      </c>
      <c r="K50" s="127"/>
    </row>
    <row r="51" spans="1:11" ht="24">
      <c r="A51" s="126"/>
      <c r="B51" s="119">
        <v>1</v>
      </c>
      <c r="C51" s="10" t="s">
        <v>744</v>
      </c>
      <c r="D51" s="130" t="s">
        <v>744</v>
      </c>
      <c r="E51" s="130" t="s">
        <v>112</v>
      </c>
      <c r="F51" s="157"/>
      <c r="G51" s="158"/>
      <c r="H51" s="11" t="s">
        <v>745</v>
      </c>
      <c r="I51" s="14">
        <v>9.44</v>
      </c>
      <c r="J51" s="121">
        <f t="shared" si="0"/>
        <v>9.44</v>
      </c>
      <c r="K51" s="127"/>
    </row>
    <row r="52" spans="1:11" ht="24">
      <c r="A52" s="126"/>
      <c r="B52" s="119">
        <v>1</v>
      </c>
      <c r="C52" s="10" t="s">
        <v>744</v>
      </c>
      <c r="D52" s="130" t="s">
        <v>744</v>
      </c>
      <c r="E52" s="130" t="s">
        <v>216</v>
      </c>
      <c r="F52" s="157"/>
      <c r="G52" s="158"/>
      <c r="H52" s="11" t="s">
        <v>745</v>
      </c>
      <c r="I52" s="14">
        <v>9.44</v>
      </c>
      <c r="J52" s="121">
        <f t="shared" si="0"/>
        <v>9.44</v>
      </c>
      <c r="K52" s="127"/>
    </row>
    <row r="53" spans="1:11" ht="24">
      <c r="A53" s="126"/>
      <c r="B53" s="119">
        <v>1</v>
      </c>
      <c r="C53" s="10" t="s">
        <v>744</v>
      </c>
      <c r="D53" s="130" t="s">
        <v>744</v>
      </c>
      <c r="E53" s="130" t="s">
        <v>273</v>
      </c>
      <c r="F53" s="157"/>
      <c r="G53" s="158"/>
      <c r="H53" s="11" t="s">
        <v>745</v>
      </c>
      <c r="I53" s="14">
        <v>9.44</v>
      </c>
      <c r="J53" s="121">
        <f t="shared" si="0"/>
        <v>9.44</v>
      </c>
      <c r="K53" s="127"/>
    </row>
    <row r="54" spans="1:11" ht="24">
      <c r="A54" s="126"/>
      <c r="B54" s="119">
        <v>2</v>
      </c>
      <c r="C54" s="10" t="s">
        <v>668</v>
      </c>
      <c r="D54" s="130" t="s">
        <v>668</v>
      </c>
      <c r="E54" s="130" t="s">
        <v>28</v>
      </c>
      <c r="F54" s="157" t="s">
        <v>112</v>
      </c>
      <c r="G54" s="158"/>
      <c r="H54" s="11" t="s">
        <v>746</v>
      </c>
      <c r="I54" s="14">
        <v>30.06</v>
      </c>
      <c r="J54" s="121">
        <f t="shared" ref="J54:J85" si="1">I54*B54</f>
        <v>60.12</v>
      </c>
      <c r="K54" s="127"/>
    </row>
    <row r="55" spans="1:11" ht="24">
      <c r="A55" s="126"/>
      <c r="B55" s="119">
        <v>3</v>
      </c>
      <c r="C55" s="10" t="s">
        <v>668</v>
      </c>
      <c r="D55" s="130" t="s">
        <v>668</v>
      </c>
      <c r="E55" s="130" t="s">
        <v>28</v>
      </c>
      <c r="F55" s="157" t="s">
        <v>218</v>
      </c>
      <c r="G55" s="158"/>
      <c r="H55" s="11" t="s">
        <v>746</v>
      </c>
      <c r="I55" s="14">
        <v>30.06</v>
      </c>
      <c r="J55" s="121">
        <f t="shared" si="1"/>
        <v>90.179999999999993</v>
      </c>
      <c r="K55" s="127"/>
    </row>
    <row r="56" spans="1:11" ht="24">
      <c r="A56" s="126"/>
      <c r="B56" s="119">
        <v>2</v>
      </c>
      <c r="C56" s="10" t="s">
        <v>668</v>
      </c>
      <c r="D56" s="130" t="s">
        <v>668</v>
      </c>
      <c r="E56" s="130" t="s">
        <v>28</v>
      </c>
      <c r="F56" s="157" t="s">
        <v>273</v>
      </c>
      <c r="G56" s="158"/>
      <c r="H56" s="11" t="s">
        <v>746</v>
      </c>
      <c r="I56" s="14">
        <v>30.06</v>
      </c>
      <c r="J56" s="121">
        <f t="shared" si="1"/>
        <v>60.12</v>
      </c>
      <c r="K56" s="127"/>
    </row>
    <row r="57" spans="1:11" ht="24">
      <c r="A57" s="126"/>
      <c r="B57" s="119">
        <v>1</v>
      </c>
      <c r="C57" s="10" t="s">
        <v>668</v>
      </c>
      <c r="D57" s="130" t="s">
        <v>668</v>
      </c>
      <c r="E57" s="130" t="s">
        <v>28</v>
      </c>
      <c r="F57" s="157" t="s">
        <v>274</v>
      </c>
      <c r="G57" s="158"/>
      <c r="H57" s="11" t="s">
        <v>746</v>
      </c>
      <c r="I57" s="14">
        <v>30.06</v>
      </c>
      <c r="J57" s="121">
        <f t="shared" si="1"/>
        <v>30.06</v>
      </c>
      <c r="K57" s="127"/>
    </row>
    <row r="58" spans="1:11" ht="24">
      <c r="A58" s="126"/>
      <c r="B58" s="119">
        <v>1</v>
      </c>
      <c r="C58" s="10" t="s">
        <v>668</v>
      </c>
      <c r="D58" s="130" t="s">
        <v>668</v>
      </c>
      <c r="E58" s="130" t="s">
        <v>28</v>
      </c>
      <c r="F58" s="157" t="s">
        <v>275</v>
      </c>
      <c r="G58" s="158"/>
      <c r="H58" s="11" t="s">
        <v>746</v>
      </c>
      <c r="I58" s="14">
        <v>30.06</v>
      </c>
      <c r="J58" s="121">
        <f t="shared" si="1"/>
        <v>30.06</v>
      </c>
      <c r="K58" s="127"/>
    </row>
    <row r="59" spans="1:11" ht="24">
      <c r="A59" s="126"/>
      <c r="B59" s="119">
        <v>2</v>
      </c>
      <c r="C59" s="10" t="s">
        <v>668</v>
      </c>
      <c r="D59" s="130" t="s">
        <v>668</v>
      </c>
      <c r="E59" s="130" t="s">
        <v>28</v>
      </c>
      <c r="F59" s="157" t="s">
        <v>276</v>
      </c>
      <c r="G59" s="158"/>
      <c r="H59" s="11" t="s">
        <v>746</v>
      </c>
      <c r="I59" s="14">
        <v>30.06</v>
      </c>
      <c r="J59" s="121">
        <f t="shared" si="1"/>
        <v>60.12</v>
      </c>
      <c r="K59" s="127"/>
    </row>
    <row r="60" spans="1:11" ht="24">
      <c r="A60" s="126"/>
      <c r="B60" s="119">
        <v>2</v>
      </c>
      <c r="C60" s="10" t="s">
        <v>668</v>
      </c>
      <c r="D60" s="130" t="s">
        <v>668</v>
      </c>
      <c r="E60" s="130" t="s">
        <v>30</v>
      </c>
      <c r="F60" s="157" t="s">
        <v>112</v>
      </c>
      <c r="G60" s="158"/>
      <c r="H60" s="11" t="s">
        <v>746</v>
      </c>
      <c r="I60" s="14">
        <v>30.06</v>
      </c>
      <c r="J60" s="121">
        <f t="shared" si="1"/>
        <v>60.12</v>
      </c>
      <c r="K60" s="127"/>
    </row>
    <row r="61" spans="1:11" ht="24">
      <c r="A61" s="126"/>
      <c r="B61" s="119">
        <v>2</v>
      </c>
      <c r="C61" s="10" t="s">
        <v>668</v>
      </c>
      <c r="D61" s="130" t="s">
        <v>668</v>
      </c>
      <c r="E61" s="130" t="s">
        <v>30</v>
      </c>
      <c r="F61" s="157" t="s">
        <v>274</v>
      </c>
      <c r="G61" s="158"/>
      <c r="H61" s="11" t="s">
        <v>746</v>
      </c>
      <c r="I61" s="14">
        <v>30.06</v>
      </c>
      <c r="J61" s="121">
        <f t="shared" si="1"/>
        <v>60.12</v>
      </c>
      <c r="K61" s="127"/>
    </row>
    <row r="62" spans="1:11" ht="24">
      <c r="A62" s="126"/>
      <c r="B62" s="119">
        <v>2</v>
      </c>
      <c r="C62" s="10" t="s">
        <v>668</v>
      </c>
      <c r="D62" s="130" t="s">
        <v>668</v>
      </c>
      <c r="E62" s="130" t="s">
        <v>30</v>
      </c>
      <c r="F62" s="157" t="s">
        <v>276</v>
      </c>
      <c r="G62" s="158"/>
      <c r="H62" s="11" t="s">
        <v>746</v>
      </c>
      <c r="I62" s="14">
        <v>30.06</v>
      </c>
      <c r="J62" s="121">
        <f t="shared" si="1"/>
        <v>60.12</v>
      </c>
      <c r="K62" s="127"/>
    </row>
    <row r="63" spans="1:11">
      <c r="A63" s="126"/>
      <c r="B63" s="119">
        <v>4</v>
      </c>
      <c r="C63" s="10" t="s">
        <v>747</v>
      </c>
      <c r="D63" s="130" t="s">
        <v>747</v>
      </c>
      <c r="E63" s="130" t="s">
        <v>31</v>
      </c>
      <c r="F63" s="157"/>
      <c r="G63" s="158"/>
      <c r="H63" s="11" t="s">
        <v>748</v>
      </c>
      <c r="I63" s="14">
        <v>6.64</v>
      </c>
      <c r="J63" s="121">
        <f t="shared" si="1"/>
        <v>26.56</v>
      </c>
      <c r="K63" s="127"/>
    </row>
    <row r="64" spans="1:11">
      <c r="A64" s="126"/>
      <c r="B64" s="119">
        <v>4</v>
      </c>
      <c r="C64" s="10" t="s">
        <v>749</v>
      </c>
      <c r="D64" s="130" t="s">
        <v>749</v>
      </c>
      <c r="E64" s="130" t="s">
        <v>31</v>
      </c>
      <c r="F64" s="157"/>
      <c r="G64" s="158"/>
      <c r="H64" s="11" t="s">
        <v>750</v>
      </c>
      <c r="I64" s="14">
        <v>4.8899999999999997</v>
      </c>
      <c r="J64" s="121">
        <f t="shared" si="1"/>
        <v>19.559999999999999</v>
      </c>
      <c r="K64" s="127"/>
    </row>
    <row r="65" spans="1:11" ht="24">
      <c r="A65" s="126"/>
      <c r="B65" s="119">
        <v>2</v>
      </c>
      <c r="C65" s="10" t="s">
        <v>751</v>
      </c>
      <c r="D65" s="130" t="s">
        <v>751</v>
      </c>
      <c r="E65" s="130" t="s">
        <v>31</v>
      </c>
      <c r="F65" s="157"/>
      <c r="G65" s="158"/>
      <c r="H65" s="11" t="s">
        <v>752</v>
      </c>
      <c r="I65" s="14">
        <v>5.59</v>
      </c>
      <c r="J65" s="121">
        <f t="shared" si="1"/>
        <v>11.18</v>
      </c>
      <c r="K65" s="127"/>
    </row>
    <row r="66" spans="1:11" ht="24">
      <c r="A66" s="126"/>
      <c r="B66" s="119">
        <v>2</v>
      </c>
      <c r="C66" s="10" t="s">
        <v>753</v>
      </c>
      <c r="D66" s="130" t="s">
        <v>753</v>
      </c>
      <c r="E66" s="130" t="s">
        <v>31</v>
      </c>
      <c r="F66" s="157"/>
      <c r="G66" s="158"/>
      <c r="H66" s="11" t="s">
        <v>754</v>
      </c>
      <c r="I66" s="14">
        <v>34.6</v>
      </c>
      <c r="J66" s="121">
        <f t="shared" si="1"/>
        <v>69.2</v>
      </c>
      <c r="K66" s="127"/>
    </row>
    <row r="67" spans="1:11" ht="24" hidden="1">
      <c r="A67" s="126"/>
      <c r="B67" s="145">
        <v>0</v>
      </c>
      <c r="C67" s="143" t="s">
        <v>755</v>
      </c>
      <c r="D67" s="144" t="s">
        <v>755</v>
      </c>
      <c r="E67" s="144" t="s">
        <v>112</v>
      </c>
      <c r="F67" s="167" t="s">
        <v>115</v>
      </c>
      <c r="G67" s="168"/>
      <c r="H67" s="142" t="s">
        <v>871</v>
      </c>
      <c r="I67" s="146">
        <v>52.08</v>
      </c>
      <c r="J67" s="155">
        <f t="shared" si="1"/>
        <v>0</v>
      </c>
      <c r="K67" s="127"/>
    </row>
    <row r="68" spans="1:11" ht="24">
      <c r="A68" s="126"/>
      <c r="B68" s="119">
        <v>1</v>
      </c>
      <c r="C68" s="10" t="s">
        <v>755</v>
      </c>
      <c r="D68" s="130" t="s">
        <v>755</v>
      </c>
      <c r="E68" s="130" t="s">
        <v>218</v>
      </c>
      <c r="F68" s="157" t="s">
        <v>115</v>
      </c>
      <c r="G68" s="158"/>
      <c r="H68" s="11" t="s">
        <v>871</v>
      </c>
      <c r="I68" s="14">
        <v>52.08</v>
      </c>
      <c r="J68" s="121">
        <f t="shared" si="1"/>
        <v>52.08</v>
      </c>
      <c r="K68" s="127"/>
    </row>
    <row r="69" spans="1:11" ht="24">
      <c r="A69" s="126"/>
      <c r="B69" s="119">
        <v>1</v>
      </c>
      <c r="C69" s="10" t="s">
        <v>755</v>
      </c>
      <c r="D69" s="130" t="s">
        <v>755</v>
      </c>
      <c r="E69" s="130" t="s">
        <v>273</v>
      </c>
      <c r="F69" s="157" t="s">
        <v>279</v>
      </c>
      <c r="G69" s="158"/>
      <c r="H69" s="11" t="s">
        <v>871</v>
      </c>
      <c r="I69" s="14">
        <v>52.08</v>
      </c>
      <c r="J69" s="121">
        <f t="shared" si="1"/>
        <v>52.08</v>
      </c>
      <c r="K69" s="127"/>
    </row>
    <row r="70" spans="1:11" ht="24" hidden="1">
      <c r="A70" s="126"/>
      <c r="B70" s="145">
        <v>0</v>
      </c>
      <c r="C70" s="143" t="s">
        <v>755</v>
      </c>
      <c r="D70" s="144" t="s">
        <v>755</v>
      </c>
      <c r="E70" s="144" t="s">
        <v>273</v>
      </c>
      <c r="F70" s="167" t="s">
        <v>115</v>
      </c>
      <c r="G70" s="168"/>
      <c r="H70" s="142" t="s">
        <v>871</v>
      </c>
      <c r="I70" s="146">
        <v>52.08</v>
      </c>
      <c r="J70" s="155">
        <f t="shared" si="1"/>
        <v>0</v>
      </c>
      <c r="K70" s="127"/>
    </row>
    <row r="71" spans="1:11" ht="24">
      <c r="A71" s="126"/>
      <c r="B71" s="119">
        <v>38</v>
      </c>
      <c r="C71" s="10" t="s">
        <v>618</v>
      </c>
      <c r="D71" s="130" t="s">
        <v>618</v>
      </c>
      <c r="E71" s="130" t="s">
        <v>30</v>
      </c>
      <c r="F71" s="157" t="s">
        <v>620</v>
      </c>
      <c r="G71" s="158"/>
      <c r="H71" s="11" t="s">
        <v>621</v>
      </c>
      <c r="I71" s="14">
        <v>4.8899999999999997</v>
      </c>
      <c r="J71" s="121">
        <f t="shared" si="1"/>
        <v>185.82</v>
      </c>
      <c r="K71" s="127"/>
    </row>
    <row r="72" spans="1:11" ht="24">
      <c r="A72" s="126"/>
      <c r="B72" s="119">
        <v>4</v>
      </c>
      <c r="C72" s="10" t="s">
        <v>618</v>
      </c>
      <c r="D72" s="130" t="s">
        <v>618</v>
      </c>
      <c r="E72" s="130" t="s">
        <v>30</v>
      </c>
      <c r="F72" s="157" t="s">
        <v>756</v>
      </c>
      <c r="G72" s="158"/>
      <c r="H72" s="11" t="s">
        <v>621</v>
      </c>
      <c r="I72" s="14">
        <v>4.8899999999999997</v>
      </c>
      <c r="J72" s="121">
        <f t="shared" si="1"/>
        <v>19.559999999999999</v>
      </c>
      <c r="K72" s="127"/>
    </row>
    <row r="73" spans="1:11" ht="24">
      <c r="A73" s="126"/>
      <c r="B73" s="119">
        <v>38</v>
      </c>
      <c r="C73" s="10" t="s">
        <v>618</v>
      </c>
      <c r="D73" s="130" t="s">
        <v>618</v>
      </c>
      <c r="E73" s="130" t="s">
        <v>31</v>
      </c>
      <c r="F73" s="157" t="s">
        <v>620</v>
      </c>
      <c r="G73" s="158"/>
      <c r="H73" s="11" t="s">
        <v>621</v>
      </c>
      <c r="I73" s="14">
        <v>4.8899999999999997</v>
      </c>
      <c r="J73" s="121">
        <f t="shared" si="1"/>
        <v>185.82</v>
      </c>
      <c r="K73" s="127"/>
    </row>
    <row r="74" spans="1:11" ht="24">
      <c r="A74" s="126"/>
      <c r="B74" s="119">
        <v>6</v>
      </c>
      <c r="C74" s="10" t="s">
        <v>757</v>
      </c>
      <c r="D74" s="130" t="s">
        <v>757</v>
      </c>
      <c r="E74" s="130" t="s">
        <v>30</v>
      </c>
      <c r="F74" s="157" t="s">
        <v>277</v>
      </c>
      <c r="G74" s="158"/>
      <c r="H74" s="11" t="s">
        <v>758</v>
      </c>
      <c r="I74" s="14">
        <v>23.07</v>
      </c>
      <c r="J74" s="121">
        <f t="shared" si="1"/>
        <v>138.42000000000002</v>
      </c>
      <c r="K74" s="127"/>
    </row>
    <row r="75" spans="1:11">
      <c r="A75" s="126"/>
      <c r="B75" s="119">
        <v>38</v>
      </c>
      <c r="C75" s="10" t="s">
        <v>759</v>
      </c>
      <c r="D75" s="130" t="s">
        <v>759</v>
      </c>
      <c r="E75" s="130" t="s">
        <v>30</v>
      </c>
      <c r="F75" s="157" t="s">
        <v>115</v>
      </c>
      <c r="G75" s="158"/>
      <c r="H75" s="11" t="s">
        <v>760</v>
      </c>
      <c r="I75" s="14">
        <v>8.39</v>
      </c>
      <c r="J75" s="121">
        <f t="shared" si="1"/>
        <v>318.82000000000005</v>
      </c>
      <c r="K75" s="127"/>
    </row>
    <row r="76" spans="1:11">
      <c r="A76" s="126"/>
      <c r="B76" s="119">
        <v>40</v>
      </c>
      <c r="C76" s="10" t="s">
        <v>759</v>
      </c>
      <c r="D76" s="130" t="s">
        <v>759</v>
      </c>
      <c r="E76" s="130" t="s">
        <v>31</v>
      </c>
      <c r="F76" s="157" t="s">
        <v>115</v>
      </c>
      <c r="G76" s="158"/>
      <c r="H76" s="11" t="s">
        <v>760</v>
      </c>
      <c r="I76" s="14">
        <v>8.39</v>
      </c>
      <c r="J76" s="121">
        <f t="shared" si="1"/>
        <v>335.6</v>
      </c>
      <c r="K76" s="127"/>
    </row>
    <row r="77" spans="1:11">
      <c r="A77" s="126"/>
      <c r="B77" s="119">
        <v>8</v>
      </c>
      <c r="C77" s="10" t="s">
        <v>761</v>
      </c>
      <c r="D77" s="130" t="s">
        <v>842</v>
      </c>
      <c r="E77" s="130" t="s">
        <v>762</v>
      </c>
      <c r="F77" s="157" t="s">
        <v>279</v>
      </c>
      <c r="G77" s="158"/>
      <c r="H77" s="11" t="s">
        <v>763</v>
      </c>
      <c r="I77" s="14">
        <v>21.67</v>
      </c>
      <c r="J77" s="121">
        <f t="shared" si="1"/>
        <v>173.36</v>
      </c>
      <c r="K77" s="127"/>
    </row>
    <row r="78" spans="1:11">
      <c r="A78" s="126"/>
      <c r="B78" s="119">
        <v>2</v>
      </c>
      <c r="C78" s="10" t="s">
        <v>761</v>
      </c>
      <c r="D78" s="130" t="s">
        <v>843</v>
      </c>
      <c r="E78" s="130" t="s">
        <v>764</v>
      </c>
      <c r="F78" s="157" t="s">
        <v>279</v>
      </c>
      <c r="G78" s="158"/>
      <c r="H78" s="11" t="s">
        <v>763</v>
      </c>
      <c r="I78" s="14">
        <v>23.07</v>
      </c>
      <c r="J78" s="121">
        <f t="shared" si="1"/>
        <v>46.14</v>
      </c>
      <c r="K78" s="127"/>
    </row>
    <row r="79" spans="1:11">
      <c r="A79" s="126"/>
      <c r="B79" s="119">
        <v>2</v>
      </c>
      <c r="C79" s="10" t="s">
        <v>765</v>
      </c>
      <c r="D79" s="130" t="s">
        <v>844</v>
      </c>
      <c r="E79" s="130" t="s">
        <v>766</v>
      </c>
      <c r="F79" s="157"/>
      <c r="G79" s="158"/>
      <c r="H79" s="11" t="s">
        <v>767</v>
      </c>
      <c r="I79" s="14">
        <v>83.53</v>
      </c>
      <c r="J79" s="121">
        <f t="shared" si="1"/>
        <v>167.06</v>
      </c>
      <c r="K79" s="127"/>
    </row>
    <row r="80" spans="1:11">
      <c r="A80" s="126"/>
      <c r="B80" s="119">
        <v>6</v>
      </c>
      <c r="C80" s="10" t="s">
        <v>768</v>
      </c>
      <c r="D80" s="130" t="s">
        <v>845</v>
      </c>
      <c r="E80" s="130" t="s">
        <v>304</v>
      </c>
      <c r="F80" s="157"/>
      <c r="G80" s="158"/>
      <c r="H80" s="11" t="s">
        <v>769</v>
      </c>
      <c r="I80" s="14">
        <v>13.63</v>
      </c>
      <c r="J80" s="121">
        <f t="shared" si="1"/>
        <v>81.78</v>
      </c>
      <c r="K80" s="127"/>
    </row>
    <row r="81" spans="1:11">
      <c r="A81" s="126"/>
      <c r="B81" s="119">
        <v>4</v>
      </c>
      <c r="C81" s="10" t="s">
        <v>768</v>
      </c>
      <c r="D81" s="130" t="s">
        <v>846</v>
      </c>
      <c r="E81" s="130" t="s">
        <v>300</v>
      </c>
      <c r="F81" s="157"/>
      <c r="G81" s="158"/>
      <c r="H81" s="11" t="s">
        <v>769</v>
      </c>
      <c r="I81" s="14">
        <v>15.38</v>
      </c>
      <c r="J81" s="121">
        <f t="shared" si="1"/>
        <v>61.52</v>
      </c>
      <c r="K81" s="127"/>
    </row>
    <row r="82" spans="1:11">
      <c r="A82" s="126"/>
      <c r="B82" s="119">
        <v>2</v>
      </c>
      <c r="C82" s="10" t="s">
        <v>770</v>
      </c>
      <c r="D82" s="130" t="s">
        <v>847</v>
      </c>
      <c r="E82" s="130" t="s">
        <v>771</v>
      </c>
      <c r="F82" s="157"/>
      <c r="G82" s="158"/>
      <c r="H82" s="11" t="s">
        <v>772</v>
      </c>
      <c r="I82" s="14">
        <v>59.07</v>
      </c>
      <c r="J82" s="121">
        <f t="shared" si="1"/>
        <v>118.14</v>
      </c>
      <c r="K82" s="127"/>
    </row>
    <row r="83" spans="1:11">
      <c r="A83" s="126"/>
      <c r="B83" s="119">
        <v>2</v>
      </c>
      <c r="C83" s="10" t="s">
        <v>770</v>
      </c>
      <c r="D83" s="130" t="s">
        <v>848</v>
      </c>
      <c r="E83" s="130" t="s">
        <v>766</v>
      </c>
      <c r="F83" s="157"/>
      <c r="G83" s="158"/>
      <c r="H83" s="11" t="s">
        <v>772</v>
      </c>
      <c r="I83" s="14">
        <v>69.55</v>
      </c>
      <c r="J83" s="121">
        <f t="shared" si="1"/>
        <v>139.1</v>
      </c>
      <c r="K83" s="127"/>
    </row>
    <row r="84" spans="1:11">
      <c r="A84" s="126"/>
      <c r="B84" s="119">
        <v>2</v>
      </c>
      <c r="C84" s="10" t="s">
        <v>773</v>
      </c>
      <c r="D84" s="130" t="s">
        <v>849</v>
      </c>
      <c r="E84" s="130" t="s">
        <v>774</v>
      </c>
      <c r="F84" s="157"/>
      <c r="G84" s="158"/>
      <c r="H84" s="11" t="s">
        <v>775</v>
      </c>
      <c r="I84" s="14">
        <v>57.32</v>
      </c>
      <c r="J84" s="121">
        <f t="shared" si="1"/>
        <v>114.64</v>
      </c>
      <c r="K84" s="127"/>
    </row>
    <row r="85" spans="1:11">
      <c r="A85" s="126"/>
      <c r="B85" s="119">
        <v>4</v>
      </c>
      <c r="C85" s="10" t="s">
        <v>776</v>
      </c>
      <c r="D85" s="130" t="s">
        <v>850</v>
      </c>
      <c r="E85" s="130" t="s">
        <v>304</v>
      </c>
      <c r="F85" s="157" t="s">
        <v>279</v>
      </c>
      <c r="G85" s="158"/>
      <c r="H85" s="11" t="s">
        <v>777</v>
      </c>
      <c r="I85" s="14">
        <v>22.37</v>
      </c>
      <c r="J85" s="121">
        <f t="shared" si="1"/>
        <v>89.48</v>
      </c>
      <c r="K85" s="127"/>
    </row>
    <row r="86" spans="1:11">
      <c r="A86" s="126"/>
      <c r="B86" s="119">
        <v>4</v>
      </c>
      <c r="C86" s="10" t="s">
        <v>776</v>
      </c>
      <c r="D86" s="130" t="s">
        <v>851</v>
      </c>
      <c r="E86" s="130" t="s">
        <v>300</v>
      </c>
      <c r="F86" s="157" t="s">
        <v>279</v>
      </c>
      <c r="G86" s="158"/>
      <c r="H86" s="11" t="s">
        <v>777</v>
      </c>
      <c r="I86" s="14">
        <v>24.12</v>
      </c>
      <c r="J86" s="121">
        <f t="shared" ref="J86:J117" si="2">I86*B86</f>
        <v>96.48</v>
      </c>
      <c r="K86" s="127"/>
    </row>
    <row r="87" spans="1:11">
      <c r="A87" s="126"/>
      <c r="B87" s="119">
        <v>2</v>
      </c>
      <c r="C87" s="10" t="s">
        <v>778</v>
      </c>
      <c r="D87" s="130" t="s">
        <v>852</v>
      </c>
      <c r="E87" s="130" t="s">
        <v>304</v>
      </c>
      <c r="F87" s="157"/>
      <c r="G87" s="158"/>
      <c r="H87" s="11" t="s">
        <v>779</v>
      </c>
      <c r="I87" s="14">
        <v>22.37</v>
      </c>
      <c r="J87" s="121">
        <f t="shared" si="2"/>
        <v>44.74</v>
      </c>
      <c r="K87" s="127"/>
    </row>
    <row r="88" spans="1:11">
      <c r="A88" s="126"/>
      <c r="B88" s="119">
        <v>2</v>
      </c>
      <c r="C88" s="10" t="s">
        <v>778</v>
      </c>
      <c r="D88" s="130" t="s">
        <v>853</v>
      </c>
      <c r="E88" s="130" t="s">
        <v>300</v>
      </c>
      <c r="F88" s="157"/>
      <c r="G88" s="158"/>
      <c r="H88" s="11" t="s">
        <v>779</v>
      </c>
      <c r="I88" s="14">
        <v>24.12</v>
      </c>
      <c r="J88" s="121">
        <f t="shared" si="2"/>
        <v>48.24</v>
      </c>
      <c r="K88" s="127"/>
    </row>
    <row r="89" spans="1:11">
      <c r="A89" s="126"/>
      <c r="B89" s="119">
        <v>2</v>
      </c>
      <c r="C89" s="10" t="s">
        <v>780</v>
      </c>
      <c r="D89" s="130" t="s">
        <v>780</v>
      </c>
      <c r="E89" s="130" t="s">
        <v>300</v>
      </c>
      <c r="F89" s="157" t="s">
        <v>279</v>
      </c>
      <c r="G89" s="158"/>
      <c r="H89" s="11" t="s">
        <v>781</v>
      </c>
      <c r="I89" s="14">
        <v>11.88</v>
      </c>
      <c r="J89" s="121">
        <f t="shared" si="2"/>
        <v>23.76</v>
      </c>
      <c r="K89" s="127"/>
    </row>
    <row r="90" spans="1:11">
      <c r="A90" s="126"/>
      <c r="B90" s="119">
        <v>2</v>
      </c>
      <c r="C90" s="10" t="s">
        <v>782</v>
      </c>
      <c r="D90" s="130" t="s">
        <v>782</v>
      </c>
      <c r="E90" s="130" t="s">
        <v>300</v>
      </c>
      <c r="F90" s="157" t="s">
        <v>589</v>
      </c>
      <c r="G90" s="158"/>
      <c r="H90" s="11" t="s">
        <v>783</v>
      </c>
      <c r="I90" s="14">
        <v>11.88</v>
      </c>
      <c r="J90" s="121">
        <f t="shared" si="2"/>
        <v>23.76</v>
      </c>
      <c r="K90" s="127"/>
    </row>
    <row r="91" spans="1:11">
      <c r="A91" s="126"/>
      <c r="B91" s="119">
        <v>2</v>
      </c>
      <c r="C91" s="10" t="s">
        <v>782</v>
      </c>
      <c r="D91" s="130" t="s">
        <v>782</v>
      </c>
      <c r="E91" s="130" t="s">
        <v>320</v>
      </c>
      <c r="F91" s="157" t="s">
        <v>279</v>
      </c>
      <c r="G91" s="158"/>
      <c r="H91" s="11" t="s">
        <v>783</v>
      </c>
      <c r="I91" s="14">
        <v>11.88</v>
      </c>
      <c r="J91" s="121">
        <f t="shared" si="2"/>
        <v>23.76</v>
      </c>
      <c r="K91" s="127"/>
    </row>
    <row r="92" spans="1:11">
      <c r="A92" s="126"/>
      <c r="B92" s="119">
        <v>14</v>
      </c>
      <c r="C92" s="10" t="s">
        <v>784</v>
      </c>
      <c r="D92" s="130" t="s">
        <v>854</v>
      </c>
      <c r="E92" s="130" t="s">
        <v>30</v>
      </c>
      <c r="F92" s="157" t="s">
        <v>642</v>
      </c>
      <c r="G92" s="158"/>
      <c r="H92" s="11" t="s">
        <v>785</v>
      </c>
      <c r="I92" s="14">
        <v>17.13</v>
      </c>
      <c r="J92" s="121">
        <f t="shared" si="2"/>
        <v>239.82</v>
      </c>
      <c r="K92" s="127"/>
    </row>
    <row r="93" spans="1:11">
      <c r="A93" s="126"/>
      <c r="B93" s="119">
        <v>3</v>
      </c>
      <c r="C93" s="10" t="s">
        <v>662</v>
      </c>
      <c r="D93" s="130" t="s">
        <v>662</v>
      </c>
      <c r="E93" s="130" t="s">
        <v>30</v>
      </c>
      <c r="F93" s="157"/>
      <c r="G93" s="158"/>
      <c r="H93" s="11" t="s">
        <v>664</v>
      </c>
      <c r="I93" s="14">
        <v>5.94</v>
      </c>
      <c r="J93" s="121">
        <f t="shared" si="2"/>
        <v>17.82</v>
      </c>
      <c r="K93" s="127"/>
    </row>
    <row r="94" spans="1:11">
      <c r="A94" s="126"/>
      <c r="B94" s="119">
        <v>4</v>
      </c>
      <c r="C94" s="10" t="s">
        <v>786</v>
      </c>
      <c r="D94" s="130" t="s">
        <v>786</v>
      </c>
      <c r="E94" s="130" t="s">
        <v>95</v>
      </c>
      <c r="F94" s="157"/>
      <c r="G94" s="158"/>
      <c r="H94" s="11" t="s">
        <v>787</v>
      </c>
      <c r="I94" s="14">
        <v>5.59</v>
      </c>
      <c r="J94" s="121">
        <f t="shared" si="2"/>
        <v>22.36</v>
      </c>
      <c r="K94" s="127"/>
    </row>
    <row r="95" spans="1:11" ht="24">
      <c r="A95" s="126"/>
      <c r="B95" s="119">
        <v>1</v>
      </c>
      <c r="C95" s="10" t="s">
        <v>788</v>
      </c>
      <c r="D95" s="130" t="s">
        <v>788</v>
      </c>
      <c r="E95" s="130" t="s">
        <v>30</v>
      </c>
      <c r="F95" s="157" t="s">
        <v>112</v>
      </c>
      <c r="G95" s="158"/>
      <c r="H95" s="11" t="s">
        <v>789</v>
      </c>
      <c r="I95" s="14">
        <v>12.23</v>
      </c>
      <c r="J95" s="121">
        <f t="shared" si="2"/>
        <v>12.23</v>
      </c>
      <c r="K95" s="127"/>
    </row>
    <row r="96" spans="1:11" ht="24">
      <c r="A96" s="126"/>
      <c r="B96" s="119">
        <v>1</v>
      </c>
      <c r="C96" s="10" t="s">
        <v>788</v>
      </c>
      <c r="D96" s="130" t="s">
        <v>788</v>
      </c>
      <c r="E96" s="130" t="s">
        <v>30</v>
      </c>
      <c r="F96" s="157" t="s">
        <v>269</v>
      </c>
      <c r="G96" s="158"/>
      <c r="H96" s="11" t="s">
        <v>789</v>
      </c>
      <c r="I96" s="14">
        <v>12.23</v>
      </c>
      <c r="J96" s="121">
        <f t="shared" si="2"/>
        <v>12.23</v>
      </c>
      <c r="K96" s="127"/>
    </row>
    <row r="97" spans="1:11">
      <c r="A97" s="126"/>
      <c r="B97" s="119">
        <v>2</v>
      </c>
      <c r="C97" s="10" t="s">
        <v>790</v>
      </c>
      <c r="D97" s="130" t="s">
        <v>790</v>
      </c>
      <c r="E97" s="130" t="s">
        <v>30</v>
      </c>
      <c r="F97" s="157"/>
      <c r="G97" s="158"/>
      <c r="H97" s="11" t="s">
        <v>791</v>
      </c>
      <c r="I97" s="14">
        <v>5.94</v>
      </c>
      <c r="J97" s="121">
        <f t="shared" si="2"/>
        <v>11.88</v>
      </c>
      <c r="K97" s="127"/>
    </row>
    <row r="98" spans="1:11" ht="24">
      <c r="A98" s="126"/>
      <c r="B98" s="119">
        <v>2</v>
      </c>
      <c r="C98" s="10" t="s">
        <v>792</v>
      </c>
      <c r="D98" s="130" t="s">
        <v>792</v>
      </c>
      <c r="E98" s="130" t="s">
        <v>28</v>
      </c>
      <c r="F98" s="157" t="s">
        <v>276</v>
      </c>
      <c r="G98" s="158"/>
      <c r="H98" s="11" t="s">
        <v>793</v>
      </c>
      <c r="I98" s="14">
        <v>11.88</v>
      </c>
      <c r="J98" s="121">
        <f t="shared" si="2"/>
        <v>23.76</v>
      </c>
      <c r="K98" s="127"/>
    </row>
    <row r="99" spans="1:11" ht="24">
      <c r="A99" s="126"/>
      <c r="B99" s="119">
        <v>2</v>
      </c>
      <c r="C99" s="10" t="s">
        <v>792</v>
      </c>
      <c r="D99" s="130" t="s">
        <v>792</v>
      </c>
      <c r="E99" s="130" t="s">
        <v>31</v>
      </c>
      <c r="F99" s="157" t="s">
        <v>275</v>
      </c>
      <c r="G99" s="158"/>
      <c r="H99" s="11" t="s">
        <v>793</v>
      </c>
      <c r="I99" s="14">
        <v>11.88</v>
      </c>
      <c r="J99" s="121">
        <f t="shared" si="2"/>
        <v>23.76</v>
      </c>
      <c r="K99" s="127"/>
    </row>
    <row r="100" spans="1:11" ht="36">
      <c r="A100" s="126"/>
      <c r="B100" s="119">
        <v>2</v>
      </c>
      <c r="C100" s="10" t="s">
        <v>794</v>
      </c>
      <c r="D100" s="130" t="s">
        <v>855</v>
      </c>
      <c r="E100" s="130" t="s">
        <v>795</v>
      </c>
      <c r="F100" s="157" t="s">
        <v>317</v>
      </c>
      <c r="G100" s="158"/>
      <c r="H100" s="11" t="s">
        <v>796</v>
      </c>
      <c r="I100" s="14">
        <v>27.61</v>
      </c>
      <c r="J100" s="121">
        <f t="shared" si="2"/>
        <v>55.22</v>
      </c>
      <c r="K100" s="127"/>
    </row>
    <row r="101" spans="1:11" ht="36">
      <c r="A101" s="126"/>
      <c r="B101" s="119">
        <v>1</v>
      </c>
      <c r="C101" s="10" t="s">
        <v>794</v>
      </c>
      <c r="D101" s="130" t="s">
        <v>856</v>
      </c>
      <c r="E101" s="130" t="s">
        <v>236</v>
      </c>
      <c r="F101" s="157" t="s">
        <v>112</v>
      </c>
      <c r="G101" s="158"/>
      <c r="H101" s="11" t="s">
        <v>796</v>
      </c>
      <c r="I101" s="14">
        <v>29.36</v>
      </c>
      <c r="J101" s="121">
        <f t="shared" si="2"/>
        <v>29.36</v>
      </c>
      <c r="K101" s="127"/>
    </row>
    <row r="102" spans="1:11" ht="36">
      <c r="A102" s="126"/>
      <c r="B102" s="119">
        <v>1</v>
      </c>
      <c r="C102" s="10" t="s">
        <v>794</v>
      </c>
      <c r="D102" s="130" t="s">
        <v>856</v>
      </c>
      <c r="E102" s="130" t="s">
        <v>236</v>
      </c>
      <c r="F102" s="157" t="s">
        <v>274</v>
      </c>
      <c r="G102" s="158"/>
      <c r="H102" s="11" t="s">
        <v>796</v>
      </c>
      <c r="I102" s="14">
        <v>29.36</v>
      </c>
      <c r="J102" s="121">
        <f t="shared" si="2"/>
        <v>29.36</v>
      </c>
      <c r="K102" s="127"/>
    </row>
    <row r="103" spans="1:11" ht="36">
      <c r="A103" s="126"/>
      <c r="B103" s="119">
        <v>4</v>
      </c>
      <c r="C103" s="10" t="s">
        <v>794</v>
      </c>
      <c r="D103" s="130" t="s">
        <v>856</v>
      </c>
      <c r="E103" s="130" t="s">
        <v>237</v>
      </c>
      <c r="F103" s="157" t="s">
        <v>112</v>
      </c>
      <c r="G103" s="158"/>
      <c r="H103" s="11" t="s">
        <v>796</v>
      </c>
      <c r="I103" s="14">
        <v>29.36</v>
      </c>
      <c r="J103" s="121">
        <f t="shared" si="2"/>
        <v>117.44</v>
      </c>
      <c r="K103" s="127"/>
    </row>
    <row r="104" spans="1:11" ht="36">
      <c r="A104" s="126"/>
      <c r="B104" s="119">
        <v>1</v>
      </c>
      <c r="C104" s="10" t="s">
        <v>794</v>
      </c>
      <c r="D104" s="130" t="s">
        <v>856</v>
      </c>
      <c r="E104" s="130" t="s">
        <v>237</v>
      </c>
      <c r="F104" s="157" t="s">
        <v>218</v>
      </c>
      <c r="G104" s="158"/>
      <c r="H104" s="11" t="s">
        <v>796</v>
      </c>
      <c r="I104" s="14">
        <v>29.36</v>
      </c>
      <c r="J104" s="121">
        <f t="shared" si="2"/>
        <v>29.36</v>
      </c>
      <c r="K104" s="127"/>
    </row>
    <row r="105" spans="1:11" ht="36">
      <c r="A105" s="126"/>
      <c r="B105" s="119">
        <v>2</v>
      </c>
      <c r="C105" s="10" t="s">
        <v>794</v>
      </c>
      <c r="D105" s="130" t="s">
        <v>856</v>
      </c>
      <c r="E105" s="130" t="s">
        <v>237</v>
      </c>
      <c r="F105" s="157" t="s">
        <v>274</v>
      </c>
      <c r="G105" s="158"/>
      <c r="H105" s="11" t="s">
        <v>796</v>
      </c>
      <c r="I105" s="14">
        <v>29.36</v>
      </c>
      <c r="J105" s="121">
        <f t="shared" si="2"/>
        <v>58.72</v>
      </c>
      <c r="K105" s="127"/>
    </row>
    <row r="106" spans="1:11" ht="36">
      <c r="A106" s="126"/>
      <c r="B106" s="119">
        <v>1</v>
      </c>
      <c r="C106" s="10" t="s">
        <v>794</v>
      </c>
      <c r="D106" s="130" t="s">
        <v>856</v>
      </c>
      <c r="E106" s="130" t="s">
        <v>237</v>
      </c>
      <c r="F106" s="157" t="s">
        <v>317</v>
      </c>
      <c r="G106" s="158"/>
      <c r="H106" s="11" t="s">
        <v>796</v>
      </c>
      <c r="I106" s="14">
        <v>29.36</v>
      </c>
      <c r="J106" s="121">
        <f t="shared" si="2"/>
        <v>29.36</v>
      </c>
      <c r="K106" s="127"/>
    </row>
    <row r="107" spans="1:11" ht="36">
      <c r="A107" s="126"/>
      <c r="B107" s="119">
        <v>3</v>
      </c>
      <c r="C107" s="10" t="s">
        <v>794</v>
      </c>
      <c r="D107" s="130" t="s">
        <v>857</v>
      </c>
      <c r="E107" s="130" t="s">
        <v>240</v>
      </c>
      <c r="F107" s="157" t="s">
        <v>317</v>
      </c>
      <c r="G107" s="158"/>
      <c r="H107" s="11" t="s">
        <v>796</v>
      </c>
      <c r="I107" s="14">
        <v>31.11</v>
      </c>
      <c r="J107" s="121">
        <f t="shared" si="2"/>
        <v>93.33</v>
      </c>
      <c r="K107" s="127"/>
    </row>
    <row r="108" spans="1:11">
      <c r="A108" s="126"/>
      <c r="B108" s="119">
        <v>2</v>
      </c>
      <c r="C108" s="10" t="s">
        <v>797</v>
      </c>
      <c r="D108" s="130" t="s">
        <v>797</v>
      </c>
      <c r="E108" s="130" t="s">
        <v>28</v>
      </c>
      <c r="F108" s="157" t="s">
        <v>115</v>
      </c>
      <c r="G108" s="158"/>
      <c r="H108" s="11" t="s">
        <v>798</v>
      </c>
      <c r="I108" s="14">
        <v>4.8899999999999997</v>
      </c>
      <c r="J108" s="121">
        <f t="shared" si="2"/>
        <v>9.7799999999999994</v>
      </c>
      <c r="K108" s="127"/>
    </row>
    <row r="109" spans="1:11" ht="24">
      <c r="A109" s="126"/>
      <c r="B109" s="119">
        <v>2</v>
      </c>
      <c r="C109" s="10" t="s">
        <v>799</v>
      </c>
      <c r="D109" s="130" t="s">
        <v>799</v>
      </c>
      <c r="E109" s="130" t="s">
        <v>28</v>
      </c>
      <c r="F109" s="157" t="s">
        <v>679</v>
      </c>
      <c r="G109" s="158"/>
      <c r="H109" s="11" t="s">
        <v>800</v>
      </c>
      <c r="I109" s="14">
        <v>20.62</v>
      </c>
      <c r="J109" s="121">
        <f t="shared" si="2"/>
        <v>41.24</v>
      </c>
      <c r="K109" s="127"/>
    </row>
    <row r="110" spans="1:11">
      <c r="A110" s="126"/>
      <c r="B110" s="119">
        <v>3</v>
      </c>
      <c r="C110" s="10" t="s">
        <v>801</v>
      </c>
      <c r="D110" s="130" t="s">
        <v>801</v>
      </c>
      <c r="E110" s="130" t="s">
        <v>28</v>
      </c>
      <c r="F110" s="157" t="s">
        <v>279</v>
      </c>
      <c r="G110" s="158"/>
      <c r="H110" s="11" t="s">
        <v>802</v>
      </c>
      <c r="I110" s="14">
        <v>20.62</v>
      </c>
      <c r="J110" s="121">
        <f t="shared" si="2"/>
        <v>61.86</v>
      </c>
      <c r="K110" s="127"/>
    </row>
    <row r="111" spans="1:11">
      <c r="A111" s="126"/>
      <c r="B111" s="119">
        <v>1</v>
      </c>
      <c r="C111" s="10" t="s">
        <v>801</v>
      </c>
      <c r="D111" s="130" t="s">
        <v>801</v>
      </c>
      <c r="E111" s="130" t="s">
        <v>30</v>
      </c>
      <c r="F111" s="157" t="s">
        <v>279</v>
      </c>
      <c r="G111" s="158"/>
      <c r="H111" s="11" t="s">
        <v>802</v>
      </c>
      <c r="I111" s="14">
        <v>20.62</v>
      </c>
      <c r="J111" s="121">
        <f t="shared" si="2"/>
        <v>20.62</v>
      </c>
      <c r="K111" s="127"/>
    </row>
    <row r="112" spans="1:11" ht="24">
      <c r="A112" s="126"/>
      <c r="B112" s="119">
        <v>2</v>
      </c>
      <c r="C112" s="10" t="s">
        <v>659</v>
      </c>
      <c r="D112" s="130" t="s">
        <v>659</v>
      </c>
      <c r="E112" s="130" t="s">
        <v>28</v>
      </c>
      <c r="F112" s="157" t="s">
        <v>679</v>
      </c>
      <c r="G112" s="158"/>
      <c r="H112" s="11" t="s">
        <v>661</v>
      </c>
      <c r="I112" s="14">
        <v>20.62</v>
      </c>
      <c r="J112" s="121">
        <f t="shared" si="2"/>
        <v>41.24</v>
      </c>
      <c r="K112" s="127"/>
    </row>
    <row r="113" spans="1:11" ht="36">
      <c r="A113" s="126"/>
      <c r="B113" s="119">
        <v>1</v>
      </c>
      <c r="C113" s="10" t="s">
        <v>803</v>
      </c>
      <c r="D113" s="130" t="s">
        <v>803</v>
      </c>
      <c r="E113" s="130" t="s">
        <v>31</v>
      </c>
      <c r="F113" s="157" t="s">
        <v>112</v>
      </c>
      <c r="G113" s="158"/>
      <c r="H113" s="11" t="s">
        <v>872</v>
      </c>
      <c r="I113" s="14">
        <v>59.07</v>
      </c>
      <c r="J113" s="121">
        <f t="shared" si="2"/>
        <v>59.07</v>
      </c>
      <c r="K113" s="127"/>
    </row>
    <row r="114" spans="1:11" ht="36">
      <c r="A114" s="126"/>
      <c r="B114" s="119">
        <v>2</v>
      </c>
      <c r="C114" s="10" t="s">
        <v>804</v>
      </c>
      <c r="D114" s="130" t="s">
        <v>804</v>
      </c>
      <c r="E114" s="130" t="s">
        <v>112</v>
      </c>
      <c r="F114" s="157"/>
      <c r="G114" s="158"/>
      <c r="H114" s="11" t="s">
        <v>873</v>
      </c>
      <c r="I114" s="14">
        <v>65.36</v>
      </c>
      <c r="J114" s="121">
        <f t="shared" si="2"/>
        <v>130.72</v>
      </c>
      <c r="K114" s="127"/>
    </row>
    <row r="115" spans="1:11" ht="24">
      <c r="A115" s="126"/>
      <c r="B115" s="119">
        <v>1</v>
      </c>
      <c r="C115" s="10" t="s">
        <v>805</v>
      </c>
      <c r="D115" s="130" t="s">
        <v>805</v>
      </c>
      <c r="E115" s="130" t="s">
        <v>112</v>
      </c>
      <c r="F115" s="157"/>
      <c r="G115" s="158"/>
      <c r="H115" s="11" t="s">
        <v>806</v>
      </c>
      <c r="I115" s="14">
        <v>15.38</v>
      </c>
      <c r="J115" s="121">
        <f t="shared" si="2"/>
        <v>15.38</v>
      </c>
      <c r="K115" s="127"/>
    </row>
    <row r="116" spans="1:11" ht="24">
      <c r="A116" s="126"/>
      <c r="B116" s="119">
        <v>1</v>
      </c>
      <c r="C116" s="10" t="s">
        <v>805</v>
      </c>
      <c r="D116" s="130" t="s">
        <v>805</v>
      </c>
      <c r="E116" s="130" t="s">
        <v>218</v>
      </c>
      <c r="F116" s="157"/>
      <c r="G116" s="158"/>
      <c r="H116" s="11" t="s">
        <v>806</v>
      </c>
      <c r="I116" s="14">
        <v>15.38</v>
      </c>
      <c r="J116" s="121">
        <f t="shared" si="2"/>
        <v>15.38</v>
      </c>
      <c r="K116" s="127"/>
    </row>
    <row r="117" spans="1:11" ht="24">
      <c r="A117" s="126"/>
      <c r="B117" s="119">
        <v>1</v>
      </c>
      <c r="C117" s="10" t="s">
        <v>805</v>
      </c>
      <c r="D117" s="130" t="s">
        <v>805</v>
      </c>
      <c r="E117" s="130" t="s">
        <v>316</v>
      </c>
      <c r="F117" s="157"/>
      <c r="G117" s="158"/>
      <c r="H117" s="11" t="s">
        <v>806</v>
      </c>
      <c r="I117" s="14">
        <v>15.38</v>
      </c>
      <c r="J117" s="121">
        <f t="shared" si="2"/>
        <v>15.38</v>
      </c>
      <c r="K117" s="127"/>
    </row>
    <row r="118" spans="1:11" ht="24">
      <c r="A118" s="126"/>
      <c r="B118" s="119">
        <v>1</v>
      </c>
      <c r="C118" s="10" t="s">
        <v>805</v>
      </c>
      <c r="D118" s="130" t="s">
        <v>805</v>
      </c>
      <c r="E118" s="130" t="s">
        <v>275</v>
      </c>
      <c r="F118" s="157"/>
      <c r="G118" s="158"/>
      <c r="H118" s="11" t="s">
        <v>806</v>
      </c>
      <c r="I118" s="14">
        <v>15.38</v>
      </c>
      <c r="J118" s="121">
        <f t="shared" ref="J118:J142" si="3">I118*B118</f>
        <v>15.38</v>
      </c>
      <c r="K118" s="127"/>
    </row>
    <row r="119" spans="1:11" ht="24">
      <c r="A119" s="126"/>
      <c r="B119" s="119">
        <v>2</v>
      </c>
      <c r="C119" s="10" t="s">
        <v>807</v>
      </c>
      <c r="D119" s="130" t="s">
        <v>807</v>
      </c>
      <c r="E119" s="130"/>
      <c r="F119" s="157"/>
      <c r="G119" s="158"/>
      <c r="H119" s="11" t="s">
        <v>808</v>
      </c>
      <c r="I119" s="14">
        <v>4.8899999999999997</v>
      </c>
      <c r="J119" s="121">
        <f t="shared" si="3"/>
        <v>9.7799999999999994</v>
      </c>
      <c r="K119" s="127"/>
    </row>
    <row r="120" spans="1:11" ht="24">
      <c r="A120" s="126"/>
      <c r="B120" s="119">
        <v>2</v>
      </c>
      <c r="C120" s="10" t="s">
        <v>809</v>
      </c>
      <c r="D120" s="130" t="s">
        <v>809</v>
      </c>
      <c r="E120" s="130"/>
      <c r="F120" s="157"/>
      <c r="G120" s="158"/>
      <c r="H120" s="11" t="s">
        <v>810</v>
      </c>
      <c r="I120" s="14">
        <v>4.8899999999999997</v>
      </c>
      <c r="J120" s="121">
        <f t="shared" si="3"/>
        <v>9.7799999999999994</v>
      </c>
      <c r="K120" s="127"/>
    </row>
    <row r="121" spans="1:11">
      <c r="A121" s="126"/>
      <c r="B121" s="119">
        <v>2</v>
      </c>
      <c r="C121" s="10" t="s">
        <v>811</v>
      </c>
      <c r="D121" s="130" t="s">
        <v>858</v>
      </c>
      <c r="E121" s="130" t="s">
        <v>812</v>
      </c>
      <c r="F121" s="157"/>
      <c r="G121" s="158"/>
      <c r="H121" s="11" t="s">
        <v>813</v>
      </c>
      <c r="I121" s="14">
        <v>34.6</v>
      </c>
      <c r="J121" s="121">
        <f t="shared" si="3"/>
        <v>69.2</v>
      </c>
      <c r="K121" s="127"/>
    </row>
    <row r="122" spans="1:11">
      <c r="A122" s="126"/>
      <c r="B122" s="119">
        <v>2</v>
      </c>
      <c r="C122" s="10" t="s">
        <v>814</v>
      </c>
      <c r="D122" s="130" t="s">
        <v>859</v>
      </c>
      <c r="E122" s="130" t="s">
        <v>812</v>
      </c>
      <c r="F122" s="157"/>
      <c r="G122" s="158"/>
      <c r="H122" s="11" t="s">
        <v>815</v>
      </c>
      <c r="I122" s="14">
        <v>52.08</v>
      </c>
      <c r="J122" s="121">
        <f t="shared" si="3"/>
        <v>104.16</v>
      </c>
      <c r="K122" s="127"/>
    </row>
    <row r="123" spans="1:11" ht="24">
      <c r="A123" s="126"/>
      <c r="B123" s="119">
        <v>2</v>
      </c>
      <c r="C123" s="10" t="s">
        <v>816</v>
      </c>
      <c r="D123" s="130" t="s">
        <v>860</v>
      </c>
      <c r="E123" s="130" t="s">
        <v>812</v>
      </c>
      <c r="F123" s="157"/>
      <c r="G123" s="158"/>
      <c r="H123" s="11" t="s">
        <v>817</v>
      </c>
      <c r="I123" s="14">
        <v>69.55</v>
      </c>
      <c r="J123" s="121">
        <f t="shared" si="3"/>
        <v>139.1</v>
      </c>
      <c r="K123" s="127"/>
    </row>
    <row r="124" spans="1:11">
      <c r="A124" s="126"/>
      <c r="B124" s="119">
        <v>2</v>
      </c>
      <c r="C124" s="10" t="s">
        <v>818</v>
      </c>
      <c r="D124" s="130" t="s">
        <v>861</v>
      </c>
      <c r="E124" s="130" t="s">
        <v>812</v>
      </c>
      <c r="F124" s="157" t="s">
        <v>643</v>
      </c>
      <c r="G124" s="158"/>
      <c r="H124" s="11" t="s">
        <v>819</v>
      </c>
      <c r="I124" s="14">
        <v>17.13</v>
      </c>
      <c r="J124" s="121">
        <f t="shared" si="3"/>
        <v>34.26</v>
      </c>
      <c r="K124" s="127"/>
    </row>
    <row r="125" spans="1:11">
      <c r="A125" s="126"/>
      <c r="B125" s="119">
        <v>2</v>
      </c>
      <c r="C125" s="10" t="s">
        <v>818</v>
      </c>
      <c r="D125" s="130" t="s">
        <v>862</v>
      </c>
      <c r="E125" s="130" t="s">
        <v>820</v>
      </c>
      <c r="F125" s="157" t="s">
        <v>642</v>
      </c>
      <c r="G125" s="158"/>
      <c r="H125" s="11" t="s">
        <v>819</v>
      </c>
      <c r="I125" s="14">
        <v>21.32</v>
      </c>
      <c r="J125" s="121">
        <f t="shared" si="3"/>
        <v>42.64</v>
      </c>
      <c r="K125" s="127"/>
    </row>
    <row r="126" spans="1:11">
      <c r="A126" s="126"/>
      <c r="B126" s="119">
        <v>2</v>
      </c>
      <c r="C126" s="10" t="s">
        <v>818</v>
      </c>
      <c r="D126" s="130" t="s">
        <v>862</v>
      </c>
      <c r="E126" s="130" t="s">
        <v>820</v>
      </c>
      <c r="F126" s="157" t="s">
        <v>643</v>
      </c>
      <c r="G126" s="158"/>
      <c r="H126" s="11" t="s">
        <v>819</v>
      </c>
      <c r="I126" s="14">
        <v>21.32</v>
      </c>
      <c r="J126" s="121">
        <f t="shared" si="3"/>
        <v>42.64</v>
      </c>
      <c r="K126" s="127"/>
    </row>
    <row r="127" spans="1:11">
      <c r="A127" s="126"/>
      <c r="B127" s="119">
        <v>2</v>
      </c>
      <c r="C127" s="10" t="s">
        <v>818</v>
      </c>
      <c r="D127" s="130" t="s">
        <v>862</v>
      </c>
      <c r="E127" s="130" t="s">
        <v>820</v>
      </c>
      <c r="F127" s="157" t="s">
        <v>644</v>
      </c>
      <c r="G127" s="158"/>
      <c r="H127" s="11" t="s">
        <v>819</v>
      </c>
      <c r="I127" s="14">
        <v>21.32</v>
      </c>
      <c r="J127" s="121">
        <f t="shared" si="3"/>
        <v>42.64</v>
      </c>
      <c r="K127" s="127"/>
    </row>
    <row r="128" spans="1:11">
      <c r="A128" s="126"/>
      <c r="B128" s="119">
        <v>2</v>
      </c>
      <c r="C128" s="10" t="s">
        <v>818</v>
      </c>
      <c r="D128" s="130" t="s">
        <v>863</v>
      </c>
      <c r="E128" s="130" t="s">
        <v>762</v>
      </c>
      <c r="F128" s="157" t="s">
        <v>643</v>
      </c>
      <c r="G128" s="158"/>
      <c r="H128" s="11" t="s">
        <v>819</v>
      </c>
      <c r="I128" s="14">
        <v>22.72</v>
      </c>
      <c r="J128" s="121">
        <f t="shared" si="3"/>
        <v>45.44</v>
      </c>
      <c r="K128" s="127"/>
    </row>
    <row r="129" spans="1:11">
      <c r="A129" s="126"/>
      <c r="B129" s="119">
        <v>2</v>
      </c>
      <c r="C129" s="10" t="s">
        <v>818</v>
      </c>
      <c r="D129" s="130" t="s">
        <v>863</v>
      </c>
      <c r="E129" s="130" t="s">
        <v>762</v>
      </c>
      <c r="F129" s="157" t="s">
        <v>644</v>
      </c>
      <c r="G129" s="158"/>
      <c r="H129" s="11" t="s">
        <v>819</v>
      </c>
      <c r="I129" s="14">
        <v>22.72</v>
      </c>
      <c r="J129" s="121">
        <f t="shared" si="3"/>
        <v>45.44</v>
      </c>
      <c r="K129" s="127"/>
    </row>
    <row r="130" spans="1:11">
      <c r="A130" s="126"/>
      <c r="B130" s="119">
        <v>2</v>
      </c>
      <c r="C130" s="10" t="s">
        <v>818</v>
      </c>
      <c r="D130" s="130" t="s">
        <v>864</v>
      </c>
      <c r="E130" s="130" t="s">
        <v>821</v>
      </c>
      <c r="F130" s="157" t="s">
        <v>643</v>
      </c>
      <c r="G130" s="158"/>
      <c r="H130" s="11" t="s">
        <v>819</v>
      </c>
      <c r="I130" s="14">
        <v>27.96</v>
      </c>
      <c r="J130" s="121">
        <f t="shared" si="3"/>
        <v>55.92</v>
      </c>
      <c r="K130" s="127"/>
    </row>
    <row r="131" spans="1:11">
      <c r="A131" s="126"/>
      <c r="B131" s="119">
        <v>2</v>
      </c>
      <c r="C131" s="10" t="s">
        <v>818</v>
      </c>
      <c r="D131" s="130" t="s">
        <v>864</v>
      </c>
      <c r="E131" s="130" t="s">
        <v>821</v>
      </c>
      <c r="F131" s="157" t="s">
        <v>644</v>
      </c>
      <c r="G131" s="158"/>
      <c r="H131" s="11" t="s">
        <v>819</v>
      </c>
      <c r="I131" s="14">
        <v>27.96</v>
      </c>
      <c r="J131" s="121">
        <f t="shared" si="3"/>
        <v>55.92</v>
      </c>
      <c r="K131" s="127"/>
    </row>
    <row r="132" spans="1:11" ht="24">
      <c r="A132" s="126"/>
      <c r="B132" s="119">
        <v>3</v>
      </c>
      <c r="C132" s="10" t="s">
        <v>822</v>
      </c>
      <c r="D132" s="130" t="s">
        <v>822</v>
      </c>
      <c r="E132" s="130" t="s">
        <v>30</v>
      </c>
      <c r="F132" s="157" t="s">
        <v>279</v>
      </c>
      <c r="G132" s="158"/>
      <c r="H132" s="11" t="s">
        <v>823</v>
      </c>
      <c r="I132" s="14">
        <v>24.12</v>
      </c>
      <c r="J132" s="121">
        <f t="shared" si="3"/>
        <v>72.36</v>
      </c>
      <c r="K132" s="127"/>
    </row>
    <row r="133" spans="1:11" ht="24">
      <c r="A133" s="126"/>
      <c r="B133" s="119">
        <v>2</v>
      </c>
      <c r="C133" s="10" t="s">
        <v>824</v>
      </c>
      <c r="D133" s="130" t="s">
        <v>865</v>
      </c>
      <c r="E133" s="130" t="s">
        <v>820</v>
      </c>
      <c r="F133" s="157"/>
      <c r="G133" s="158"/>
      <c r="H133" s="11" t="s">
        <v>825</v>
      </c>
      <c r="I133" s="14">
        <v>25.86</v>
      </c>
      <c r="J133" s="121">
        <f t="shared" si="3"/>
        <v>51.72</v>
      </c>
      <c r="K133" s="127"/>
    </row>
    <row r="134" spans="1:11" ht="36">
      <c r="A134" s="126"/>
      <c r="B134" s="119">
        <v>2</v>
      </c>
      <c r="C134" s="10" t="s">
        <v>826</v>
      </c>
      <c r="D134" s="130" t="s">
        <v>866</v>
      </c>
      <c r="E134" s="130" t="s">
        <v>245</v>
      </c>
      <c r="F134" s="157" t="s">
        <v>827</v>
      </c>
      <c r="G134" s="158"/>
      <c r="H134" s="11" t="s">
        <v>828</v>
      </c>
      <c r="I134" s="14">
        <v>69.55</v>
      </c>
      <c r="J134" s="121">
        <f t="shared" si="3"/>
        <v>139.1</v>
      </c>
      <c r="K134" s="127"/>
    </row>
    <row r="135" spans="1:11" ht="36">
      <c r="A135" s="126"/>
      <c r="B135" s="119">
        <v>2</v>
      </c>
      <c r="C135" s="10" t="s">
        <v>826</v>
      </c>
      <c r="D135" s="130" t="s">
        <v>866</v>
      </c>
      <c r="E135" s="130" t="s">
        <v>245</v>
      </c>
      <c r="F135" s="157" t="s">
        <v>829</v>
      </c>
      <c r="G135" s="158"/>
      <c r="H135" s="11" t="s">
        <v>828</v>
      </c>
      <c r="I135" s="14">
        <v>69.55</v>
      </c>
      <c r="J135" s="121">
        <f t="shared" si="3"/>
        <v>139.1</v>
      </c>
      <c r="K135" s="127"/>
    </row>
    <row r="136" spans="1:11" ht="24">
      <c r="A136" s="126"/>
      <c r="B136" s="119">
        <v>2</v>
      </c>
      <c r="C136" s="10" t="s">
        <v>830</v>
      </c>
      <c r="D136" s="130" t="s">
        <v>830</v>
      </c>
      <c r="E136" s="130" t="s">
        <v>279</v>
      </c>
      <c r="F136" s="157" t="s">
        <v>28</v>
      </c>
      <c r="G136" s="158"/>
      <c r="H136" s="11" t="s">
        <v>831</v>
      </c>
      <c r="I136" s="14">
        <v>59.07</v>
      </c>
      <c r="J136" s="121">
        <f t="shared" si="3"/>
        <v>118.14</v>
      </c>
      <c r="K136" s="127"/>
    </row>
    <row r="137" spans="1:11" ht="24">
      <c r="A137" s="126"/>
      <c r="B137" s="119">
        <v>4</v>
      </c>
      <c r="C137" s="10" t="s">
        <v>832</v>
      </c>
      <c r="D137" s="130" t="s">
        <v>832</v>
      </c>
      <c r="E137" s="130"/>
      <c r="F137" s="157"/>
      <c r="G137" s="158"/>
      <c r="H137" s="11" t="s">
        <v>833</v>
      </c>
      <c r="I137" s="14">
        <v>21.32</v>
      </c>
      <c r="J137" s="121">
        <f t="shared" si="3"/>
        <v>85.28</v>
      </c>
      <c r="K137" s="127"/>
    </row>
    <row r="138" spans="1:11" ht="24">
      <c r="A138" s="126"/>
      <c r="B138" s="119">
        <v>1</v>
      </c>
      <c r="C138" s="10" t="s">
        <v>834</v>
      </c>
      <c r="D138" s="130" t="s">
        <v>867</v>
      </c>
      <c r="E138" s="130" t="s">
        <v>42</v>
      </c>
      <c r="F138" s="157"/>
      <c r="G138" s="158"/>
      <c r="H138" s="11" t="s">
        <v>835</v>
      </c>
      <c r="I138" s="14">
        <v>43.34</v>
      </c>
      <c r="J138" s="121">
        <f t="shared" si="3"/>
        <v>43.34</v>
      </c>
      <c r="K138" s="127"/>
    </row>
    <row r="139" spans="1:11" ht="24">
      <c r="A139" s="126"/>
      <c r="B139" s="119">
        <v>1</v>
      </c>
      <c r="C139" s="10" t="s">
        <v>836</v>
      </c>
      <c r="D139" s="130" t="s">
        <v>836</v>
      </c>
      <c r="E139" s="130"/>
      <c r="F139" s="157"/>
      <c r="G139" s="158"/>
      <c r="H139" s="11" t="s">
        <v>837</v>
      </c>
      <c r="I139" s="14">
        <v>20.97</v>
      </c>
      <c r="J139" s="121">
        <f t="shared" si="3"/>
        <v>20.97</v>
      </c>
      <c r="K139" s="127"/>
    </row>
    <row r="140" spans="1:11" ht="24">
      <c r="A140" s="126"/>
      <c r="B140" s="119">
        <v>2</v>
      </c>
      <c r="C140" s="10" t="s">
        <v>838</v>
      </c>
      <c r="D140" s="130" t="s">
        <v>838</v>
      </c>
      <c r="E140" s="130" t="s">
        <v>112</v>
      </c>
      <c r="F140" s="157"/>
      <c r="G140" s="158"/>
      <c r="H140" s="11" t="s">
        <v>839</v>
      </c>
      <c r="I140" s="14">
        <v>129.32</v>
      </c>
      <c r="J140" s="121">
        <f t="shared" si="3"/>
        <v>258.64</v>
      </c>
      <c r="K140" s="127"/>
    </row>
    <row r="141" spans="1:11" ht="24">
      <c r="A141" s="126"/>
      <c r="B141" s="119">
        <v>1</v>
      </c>
      <c r="C141" s="10" t="s">
        <v>838</v>
      </c>
      <c r="D141" s="130" t="s">
        <v>838</v>
      </c>
      <c r="E141" s="130" t="s">
        <v>218</v>
      </c>
      <c r="F141" s="157"/>
      <c r="G141" s="158"/>
      <c r="H141" s="11" t="s">
        <v>839</v>
      </c>
      <c r="I141" s="14">
        <v>129.32</v>
      </c>
      <c r="J141" s="121">
        <f t="shared" si="3"/>
        <v>129.32</v>
      </c>
      <c r="K141" s="127"/>
    </row>
    <row r="142" spans="1:11" ht="24">
      <c r="A142" s="126"/>
      <c r="B142" s="120">
        <v>1</v>
      </c>
      <c r="C142" s="12" t="s">
        <v>840</v>
      </c>
      <c r="D142" s="131" t="s">
        <v>840</v>
      </c>
      <c r="E142" s="131" t="s">
        <v>490</v>
      </c>
      <c r="F142" s="169"/>
      <c r="G142" s="170"/>
      <c r="H142" s="13" t="s">
        <v>841</v>
      </c>
      <c r="I142" s="15">
        <v>43.34</v>
      </c>
      <c r="J142" s="122">
        <f t="shared" si="3"/>
        <v>43.34</v>
      </c>
      <c r="K142" s="127"/>
    </row>
    <row r="143" spans="1:11" ht="13.5" thickBot="1">
      <c r="A143" s="126"/>
      <c r="B143" s="138"/>
      <c r="C143" s="138"/>
      <c r="D143" s="138"/>
      <c r="E143" s="138"/>
      <c r="F143" s="138"/>
      <c r="G143" s="138"/>
      <c r="H143" s="138"/>
      <c r="I143" s="139" t="s">
        <v>261</v>
      </c>
      <c r="J143" s="140">
        <f>SUM(J22:J142)</f>
        <v>7842.5099999999975</v>
      </c>
      <c r="K143" s="127"/>
    </row>
    <row r="144" spans="1:11">
      <c r="A144" s="126"/>
      <c r="B144" s="138"/>
      <c r="C144" s="154" t="s">
        <v>876</v>
      </c>
      <c r="D144" s="153"/>
      <c r="E144" s="153"/>
      <c r="F144" s="152"/>
      <c r="G144" s="151"/>
      <c r="H144" s="138"/>
      <c r="I144" s="139" t="s">
        <v>877</v>
      </c>
      <c r="J144" s="140">
        <f>J143*-0.4</f>
        <v>-3137.003999999999</v>
      </c>
      <c r="K144" s="127"/>
    </row>
    <row r="145" spans="1:11" ht="13.5" outlineLevel="1" thickBot="1">
      <c r="A145" s="126"/>
      <c r="B145" s="138"/>
      <c r="C145" s="150" t="s">
        <v>878</v>
      </c>
      <c r="D145" s="149">
        <v>44671</v>
      </c>
      <c r="E145" s="149">
        <f>J14+90</f>
        <v>45392</v>
      </c>
      <c r="F145" s="148"/>
      <c r="G145" s="147"/>
      <c r="H145" s="138"/>
      <c r="I145" s="139" t="s">
        <v>879</v>
      </c>
      <c r="J145" s="140">
        <v>0</v>
      </c>
      <c r="K145" s="127"/>
    </row>
    <row r="146" spans="1:11">
      <c r="A146" s="126"/>
      <c r="B146" s="138"/>
      <c r="C146" s="138"/>
      <c r="D146" s="138"/>
      <c r="E146" s="138"/>
      <c r="F146" s="138"/>
      <c r="G146" s="138"/>
      <c r="H146" s="138"/>
      <c r="I146" s="139" t="s">
        <v>263</v>
      </c>
      <c r="J146" s="140">
        <f>SUM(J143:J145)</f>
        <v>4705.5059999999985</v>
      </c>
      <c r="K146" s="127"/>
    </row>
    <row r="147" spans="1:11">
      <c r="A147" s="6"/>
      <c r="B147" s="7"/>
      <c r="C147" s="7"/>
      <c r="D147" s="7"/>
      <c r="E147" s="7"/>
      <c r="F147" s="7"/>
      <c r="G147" s="7"/>
      <c r="H147" s="7" t="s">
        <v>868</v>
      </c>
      <c r="I147" s="7"/>
      <c r="J147" s="7"/>
      <c r="K147" s="8"/>
    </row>
    <row r="149" spans="1:11">
      <c r="H149" s="1" t="s">
        <v>874</v>
      </c>
      <c r="I149" s="103">
        <f>'Tax Invoice'!E14</f>
        <v>1</v>
      </c>
    </row>
    <row r="150" spans="1:11">
      <c r="H150" s="1" t="s">
        <v>711</v>
      </c>
      <c r="I150" s="103">
        <v>36.520000000000003</v>
      </c>
    </row>
    <row r="151" spans="1:11">
      <c r="H151" s="1" t="s">
        <v>714</v>
      </c>
      <c r="I151" s="103">
        <f>I153/I150</f>
        <v>214.74561883899224</v>
      </c>
    </row>
    <row r="152" spans="1:11">
      <c r="H152" s="1" t="s">
        <v>715</v>
      </c>
      <c r="I152" s="103">
        <f>I154/I150</f>
        <v>128.84737130339533</v>
      </c>
    </row>
    <row r="153" spans="1:11">
      <c r="H153" s="1" t="s">
        <v>712</v>
      </c>
      <c r="I153" s="103">
        <f>J143*I149</f>
        <v>7842.5099999999975</v>
      </c>
    </row>
    <row r="154" spans="1:11">
      <c r="H154" s="1" t="s">
        <v>713</v>
      </c>
      <c r="I154" s="103">
        <f>J146*I149</f>
        <v>4705.5059999999985</v>
      </c>
    </row>
  </sheetData>
  <mergeCells count="125">
    <mergeCell ref="F140:G140"/>
    <mergeCell ref="F141:G141"/>
    <mergeCell ref="F142:G142"/>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5:G25"/>
    <mergeCell ref="F26:G26"/>
    <mergeCell ref="F27:G27"/>
    <mergeCell ref="F28:G28"/>
    <mergeCell ref="F29:G29"/>
    <mergeCell ref="J10:J11"/>
    <mergeCell ref="J14:J15"/>
    <mergeCell ref="F20:G20"/>
    <mergeCell ref="F21:G21"/>
    <mergeCell ref="F22:G22"/>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475</v>
      </c>
      <c r="O1" t="s">
        <v>149</v>
      </c>
      <c r="T1" t="s">
        <v>261</v>
      </c>
      <c r="U1">
        <v>7946.6699999999983</v>
      </c>
    </row>
    <row r="2" spans="1:21" ht="15.75">
      <c r="A2" s="126"/>
      <c r="B2" s="136" t="s">
        <v>139</v>
      </c>
      <c r="C2" s="132"/>
      <c r="D2" s="132"/>
      <c r="E2" s="132"/>
      <c r="F2" s="132"/>
      <c r="G2" s="132"/>
      <c r="H2" s="132"/>
      <c r="I2" s="137" t="s">
        <v>145</v>
      </c>
      <c r="J2" s="127"/>
      <c r="T2" t="s">
        <v>190</v>
      </c>
      <c r="U2">
        <v>699</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8645.6699999999983</v>
      </c>
    </row>
    <row r="5" spans="1:21">
      <c r="A5" s="126"/>
      <c r="B5" s="133" t="s">
        <v>142</v>
      </c>
      <c r="C5" s="132"/>
      <c r="D5" s="132"/>
      <c r="E5" s="132"/>
      <c r="F5" s="132"/>
      <c r="G5" s="132"/>
      <c r="H5" s="132"/>
      <c r="I5" s="132"/>
      <c r="J5" s="127"/>
      <c r="S5" t="s">
        <v>868</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9"/>
      <c r="J10" s="127"/>
    </row>
    <row r="11" spans="1:21">
      <c r="A11" s="126"/>
      <c r="B11" s="126" t="s">
        <v>717</v>
      </c>
      <c r="C11" s="132"/>
      <c r="D11" s="132"/>
      <c r="E11" s="127"/>
      <c r="F11" s="128"/>
      <c r="G11" s="128" t="s">
        <v>717</v>
      </c>
      <c r="H11" s="132"/>
      <c r="I11" s="160"/>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61">
        <v>45300</v>
      </c>
      <c r="J14" s="127"/>
    </row>
    <row r="15" spans="1:21">
      <c r="A15" s="126"/>
      <c r="B15" s="6" t="s">
        <v>11</v>
      </c>
      <c r="C15" s="7"/>
      <c r="D15" s="7"/>
      <c r="E15" s="8"/>
      <c r="F15" s="128"/>
      <c r="G15" s="9" t="s">
        <v>11</v>
      </c>
      <c r="H15" s="132"/>
      <c r="I15" s="162"/>
      <c r="J15" s="127"/>
    </row>
    <row r="16" spans="1:21">
      <c r="A16" s="126"/>
      <c r="B16" s="132"/>
      <c r="C16" s="132"/>
      <c r="D16" s="132"/>
      <c r="E16" s="132"/>
      <c r="F16" s="132"/>
      <c r="G16" s="132"/>
      <c r="H16" s="135" t="s">
        <v>147</v>
      </c>
      <c r="I16" s="141">
        <v>41333</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282</v>
      </c>
      <c r="J18" s="127"/>
    </row>
    <row r="19" spans="1:16">
      <c r="A19" s="126"/>
      <c r="B19" s="132"/>
      <c r="C19" s="132"/>
      <c r="D19" s="132"/>
      <c r="E19" s="132"/>
      <c r="F19" s="132"/>
      <c r="G19" s="132"/>
      <c r="H19" s="132"/>
      <c r="I19" s="132"/>
      <c r="J19" s="127"/>
      <c r="P19">
        <v>45300</v>
      </c>
    </row>
    <row r="20" spans="1:16">
      <c r="A20" s="126"/>
      <c r="B20" s="112" t="s">
        <v>204</v>
      </c>
      <c r="C20" s="112" t="s">
        <v>205</v>
      </c>
      <c r="D20" s="129" t="s">
        <v>206</v>
      </c>
      <c r="E20" s="163" t="s">
        <v>207</v>
      </c>
      <c r="F20" s="164"/>
      <c r="G20" s="112" t="s">
        <v>174</v>
      </c>
      <c r="H20" s="112" t="s">
        <v>208</v>
      </c>
      <c r="I20" s="112" t="s">
        <v>26</v>
      </c>
      <c r="J20" s="127"/>
    </row>
    <row r="21" spans="1:16">
      <c r="A21" s="126"/>
      <c r="B21" s="117"/>
      <c r="C21" s="117"/>
      <c r="D21" s="118"/>
      <c r="E21" s="165"/>
      <c r="F21" s="166"/>
      <c r="G21" s="117" t="s">
        <v>146</v>
      </c>
      <c r="H21" s="117"/>
      <c r="I21" s="117"/>
      <c r="J21" s="127"/>
    </row>
    <row r="22" spans="1:16" ht="144">
      <c r="A22" s="126"/>
      <c r="B22" s="119">
        <v>2</v>
      </c>
      <c r="C22" s="10" t="s">
        <v>722</v>
      </c>
      <c r="D22" s="130" t="s">
        <v>723</v>
      </c>
      <c r="E22" s="157" t="s">
        <v>112</v>
      </c>
      <c r="F22" s="158"/>
      <c r="G22" s="11" t="s">
        <v>869</v>
      </c>
      <c r="H22" s="14">
        <v>22.37</v>
      </c>
      <c r="I22" s="121">
        <f t="shared" ref="I22:I53" si="0">H22*B22</f>
        <v>44.74</v>
      </c>
      <c r="J22" s="127"/>
    </row>
    <row r="23" spans="1:16" ht="180">
      <c r="A23" s="126"/>
      <c r="B23" s="119">
        <v>12</v>
      </c>
      <c r="C23" s="10" t="s">
        <v>724</v>
      </c>
      <c r="D23" s="130" t="s">
        <v>279</v>
      </c>
      <c r="E23" s="157"/>
      <c r="F23" s="158"/>
      <c r="G23" s="11" t="s">
        <v>870</v>
      </c>
      <c r="H23" s="14">
        <v>5.94</v>
      </c>
      <c r="I23" s="121">
        <f t="shared" si="0"/>
        <v>71.28</v>
      </c>
      <c r="J23" s="127"/>
    </row>
    <row r="24" spans="1:16" ht="180">
      <c r="A24" s="126"/>
      <c r="B24" s="119">
        <v>2</v>
      </c>
      <c r="C24" s="10" t="s">
        <v>724</v>
      </c>
      <c r="D24" s="130" t="s">
        <v>679</v>
      </c>
      <c r="E24" s="157"/>
      <c r="F24" s="158"/>
      <c r="G24" s="11" t="s">
        <v>870</v>
      </c>
      <c r="H24" s="14">
        <v>5.94</v>
      </c>
      <c r="I24" s="121">
        <f t="shared" si="0"/>
        <v>11.88</v>
      </c>
      <c r="J24" s="127"/>
    </row>
    <row r="25" spans="1:16" ht="180">
      <c r="A25" s="126"/>
      <c r="B25" s="119">
        <v>2</v>
      </c>
      <c r="C25" s="10" t="s">
        <v>724</v>
      </c>
      <c r="D25" s="130" t="s">
        <v>725</v>
      </c>
      <c r="E25" s="157"/>
      <c r="F25" s="158"/>
      <c r="G25" s="11" t="s">
        <v>870</v>
      </c>
      <c r="H25" s="14">
        <v>5.94</v>
      </c>
      <c r="I25" s="121">
        <f t="shared" si="0"/>
        <v>11.88</v>
      </c>
      <c r="J25" s="127"/>
    </row>
    <row r="26" spans="1:16" ht="168">
      <c r="A26" s="126"/>
      <c r="B26" s="119">
        <v>1</v>
      </c>
      <c r="C26" s="10" t="s">
        <v>586</v>
      </c>
      <c r="D26" s="130"/>
      <c r="E26" s="157"/>
      <c r="F26" s="158"/>
      <c r="G26" s="11" t="s">
        <v>281</v>
      </c>
      <c r="H26" s="14">
        <v>11.88</v>
      </c>
      <c r="I26" s="121">
        <f t="shared" si="0"/>
        <v>11.88</v>
      </c>
      <c r="J26" s="127"/>
    </row>
    <row r="27" spans="1:16" ht="96">
      <c r="A27" s="126"/>
      <c r="B27" s="119">
        <v>24</v>
      </c>
      <c r="C27" s="10" t="s">
        <v>726</v>
      </c>
      <c r="D27" s="130" t="s">
        <v>28</v>
      </c>
      <c r="E27" s="157"/>
      <c r="F27" s="158"/>
      <c r="G27" s="11" t="s">
        <v>727</v>
      </c>
      <c r="H27" s="14">
        <v>6.99</v>
      </c>
      <c r="I27" s="121">
        <f t="shared" si="0"/>
        <v>167.76</v>
      </c>
      <c r="J27" s="127"/>
    </row>
    <row r="28" spans="1:16" ht="132">
      <c r="A28" s="126"/>
      <c r="B28" s="119">
        <v>2</v>
      </c>
      <c r="C28" s="10" t="s">
        <v>728</v>
      </c>
      <c r="D28" s="130" t="s">
        <v>28</v>
      </c>
      <c r="E28" s="157" t="s">
        <v>279</v>
      </c>
      <c r="F28" s="158"/>
      <c r="G28" s="11" t="s">
        <v>729</v>
      </c>
      <c r="H28" s="14">
        <v>20.62</v>
      </c>
      <c r="I28" s="121">
        <f t="shared" si="0"/>
        <v>41.24</v>
      </c>
      <c r="J28" s="127"/>
    </row>
    <row r="29" spans="1:16" ht="132">
      <c r="A29" s="126"/>
      <c r="B29" s="119">
        <v>2</v>
      </c>
      <c r="C29" s="10" t="s">
        <v>728</v>
      </c>
      <c r="D29" s="130" t="s">
        <v>30</v>
      </c>
      <c r="E29" s="157" t="s">
        <v>279</v>
      </c>
      <c r="F29" s="158"/>
      <c r="G29" s="11" t="s">
        <v>729</v>
      </c>
      <c r="H29" s="14">
        <v>20.62</v>
      </c>
      <c r="I29" s="121">
        <f t="shared" si="0"/>
        <v>41.24</v>
      </c>
      <c r="J29" s="127"/>
    </row>
    <row r="30" spans="1:16" ht="132">
      <c r="A30" s="126"/>
      <c r="B30" s="119">
        <v>1</v>
      </c>
      <c r="C30" s="10" t="s">
        <v>728</v>
      </c>
      <c r="D30" s="130" t="s">
        <v>30</v>
      </c>
      <c r="E30" s="157" t="s">
        <v>278</v>
      </c>
      <c r="F30" s="158"/>
      <c r="G30" s="11" t="s">
        <v>729</v>
      </c>
      <c r="H30" s="14">
        <v>20.62</v>
      </c>
      <c r="I30" s="121">
        <f t="shared" si="0"/>
        <v>20.62</v>
      </c>
      <c r="J30" s="127"/>
    </row>
    <row r="31" spans="1:16" ht="132">
      <c r="A31" s="126"/>
      <c r="B31" s="119">
        <v>1</v>
      </c>
      <c r="C31" s="10" t="s">
        <v>728</v>
      </c>
      <c r="D31" s="130" t="s">
        <v>31</v>
      </c>
      <c r="E31" s="157" t="s">
        <v>278</v>
      </c>
      <c r="F31" s="158"/>
      <c r="G31" s="11" t="s">
        <v>729</v>
      </c>
      <c r="H31" s="14">
        <v>20.62</v>
      </c>
      <c r="I31" s="121">
        <f t="shared" si="0"/>
        <v>20.62</v>
      </c>
      <c r="J31" s="127"/>
    </row>
    <row r="32" spans="1:16" ht="132">
      <c r="A32" s="126"/>
      <c r="B32" s="119">
        <v>2</v>
      </c>
      <c r="C32" s="10" t="s">
        <v>730</v>
      </c>
      <c r="D32" s="130" t="s">
        <v>28</v>
      </c>
      <c r="E32" s="157" t="s">
        <v>279</v>
      </c>
      <c r="F32" s="158"/>
      <c r="G32" s="11" t="s">
        <v>731</v>
      </c>
      <c r="H32" s="14">
        <v>20.62</v>
      </c>
      <c r="I32" s="121">
        <f t="shared" si="0"/>
        <v>41.24</v>
      </c>
      <c r="J32" s="127"/>
    </row>
    <row r="33" spans="1:10" ht="132">
      <c r="A33" s="126"/>
      <c r="B33" s="119">
        <v>1</v>
      </c>
      <c r="C33" s="10" t="s">
        <v>730</v>
      </c>
      <c r="D33" s="130" t="s">
        <v>28</v>
      </c>
      <c r="E33" s="157" t="s">
        <v>277</v>
      </c>
      <c r="F33" s="158"/>
      <c r="G33" s="11" t="s">
        <v>731</v>
      </c>
      <c r="H33" s="14">
        <v>20.62</v>
      </c>
      <c r="I33" s="121">
        <f t="shared" si="0"/>
        <v>20.62</v>
      </c>
      <c r="J33" s="127"/>
    </row>
    <row r="34" spans="1:10" ht="132">
      <c r="A34" s="126"/>
      <c r="B34" s="119">
        <v>1</v>
      </c>
      <c r="C34" s="10" t="s">
        <v>730</v>
      </c>
      <c r="D34" s="130" t="s">
        <v>28</v>
      </c>
      <c r="E34" s="157" t="s">
        <v>278</v>
      </c>
      <c r="F34" s="158"/>
      <c r="G34" s="11" t="s">
        <v>731</v>
      </c>
      <c r="H34" s="14">
        <v>20.62</v>
      </c>
      <c r="I34" s="121">
        <f t="shared" si="0"/>
        <v>20.62</v>
      </c>
      <c r="J34" s="127"/>
    </row>
    <row r="35" spans="1:10" ht="132">
      <c r="A35" s="126"/>
      <c r="B35" s="119">
        <v>1</v>
      </c>
      <c r="C35" s="10" t="s">
        <v>730</v>
      </c>
      <c r="D35" s="130" t="s">
        <v>30</v>
      </c>
      <c r="E35" s="157" t="s">
        <v>278</v>
      </c>
      <c r="F35" s="158"/>
      <c r="G35" s="11" t="s">
        <v>731</v>
      </c>
      <c r="H35" s="14">
        <v>20.62</v>
      </c>
      <c r="I35" s="121">
        <f t="shared" si="0"/>
        <v>20.62</v>
      </c>
      <c r="J35" s="127"/>
    </row>
    <row r="36" spans="1:10" ht="132">
      <c r="A36" s="126"/>
      <c r="B36" s="119">
        <v>1</v>
      </c>
      <c r="C36" s="10" t="s">
        <v>730</v>
      </c>
      <c r="D36" s="130" t="s">
        <v>31</v>
      </c>
      <c r="E36" s="157" t="s">
        <v>278</v>
      </c>
      <c r="F36" s="158"/>
      <c r="G36" s="11" t="s">
        <v>731</v>
      </c>
      <c r="H36" s="14">
        <v>20.62</v>
      </c>
      <c r="I36" s="121">
        <f t="shared" si="0"/>
        <v>20.62</v>
      </c>
      <c r="J36" s="127"/>
    </row>
    <row r="37" spans="1:10" ht="144">
      <c r="A37" s="126"/>
      <c r="B37" s="119">
        <v>1</v>
      </c>
      <c r="C37" s="10" t="s">
        <v>732</v>
      </c>
      <c r="D37" s="130" t="s">
        <v>28</v>
      </c>
      <c r="E37" s="157"/>
      <c r="F37" s="158"/>
      <c r="G37" s="11" t="s">
        <v>733</v>
      </c>
      <c r="H37" s="14">
        <v>20.62</v>
      </c>
      <c r="I37" s="121">
        <f t="shared" si="0"/>
        <v>20.62</v>
      </c>
      <c r="J37" s="127"/>
    </row>
    <row r="38" spans="1:10" ht="144">
      <c r="A38" s="126"/>
      <c r="B38" s="119">
        <v>1</v>
      </c>
      <c r="C38" s="10" t="s">
        <v>732</v>
      </c>
      <c r="D38" s="130" t="s">
        <v>30</v>
      </c>
      <c r="E38" s="157"/>
      <c r="F38" s="158"/>
      <c r="G38" s="11" t="s">
        <v>733</v>
      </c>
      <c r="H38" s="14">
        <v>20.62</v>
      </c>
      <c r="I38" s="121">
        <f t="shared" si="0"/>
        <v>20.62</v>
      </c>
      <c r="J38" s="127"/>
    </row>
    <row r="39" spans="1:10" ht="144">
      <c r="A39" s="126"/>
      <c r="B39" s="119">
        <v>1</v>
      </c>
      <c r="C39" s="10" t="s">
        <v>732</v>
      </c>
      <c r="D39" s="130" t="s">
        <v>31</v>
      </c>
      <c r="E39" s="157"/>
      <c r="F39" s="158"/>
      <c r="G39" s="11" t="s">
        <v>733</v>
      </c>
      <c r="H39" s="14">
        <v>20.62</v>
      </c>
      <c r="I39" s="121">
        <f t="shared" si="0"/>
        <v>20.62</v>
      </c>
      <c r="J39" s="127"/>
    </row>
    <row r="40" spans="1:10" ht="156">
      <c r="A40" s="126"/>
      <c r="B40" s="119">
        <v>1</v>
      </c>
      <c r="C40" s="10" t="s">
        <v>734</v>
      </c>
      <c r="D40" s="130" t="s">
        <v>28</v>
      </c>
      <c r="E40" s="157"/>
      <c r="F40" s="158"/>
      <c r="G40" s="11" t="s">
        <v>735</v>
      </c>
      <c r="H40" s="14">
        <v>20.62</v>
      </c>
      <c r="I40" s="121">
        <f t="shared" si="0"/>
        <v>20.62</v>
      </c>
      <c r="J40" s="127"/>
    </row>
    <row r="41" spans="1:10" ht="156">
      <c r="A41" s="126"/>
      <c r="B41" s="119">
        <v>1</v>
      </c>
      <c r="C41" s="10" t="s">
        <v>734</v>
      </c>
      <c r="D41" s="130" t="s">
        <v>30</v>
      </c>
      <c r="E41" s="157"/>
      <c r="F41" s="158"/>
      <c r="G41" s="11" t="s">
        <v>735</v>
      </c>
      <c r="H41" s="14">
        <v>20.62</v>
      </c>
      <c r="I41" s="121">
        <f t="shared" si="0"/>
        <v>20.62</v>
      </c>
      <c r="J41" s="127"/>
    </row>
    <row r="42" spans="1:10" ht="156">
      <c r="A42" s="126"/>
      <c r="B42" s="119">
        <v>1</v>
      </c>
      <c r="C42" s="10" t="s">
        <v>734</v>
      </c>
      <c r="D42" s="130" t="s">
        <v>31</v>
      </c>
      <c r="E42" s="157"/>
      <c r="F42" s="158"/>
      <c r="G42" s="11" t="s">
        <v>735</v>
      </c>
      <c r="H42" s="14">
        <v>20.62</v>
      </c>
      <c r="I42" s="121">
        <f t="shared" si="0"/>
        <v>20.62</v>
      </c>
      <c r="J42" s="127"/>
    </row>
    <row r="43" spans="1:10" ht="144">
      <c r="A43" s="126"/>
      <c r="B43" s="119">
        <v>8</v>
      </c>
      <c r="C43" s="10" t="s">
        <v>736</v>
      </c>
      <c r="D43" s="130" t="s">
        <v>42</v>
      </c>
      <c r="E43" s="157" t="s">
        <v>723</v>
      </c>
      <c r="F43" s="158"/>
      <c r="G43" s="11" t="s">
        <v>737</v>
      </c>
      <c r="H43" s="14">
        <v>25.86</v>
      </c>
      <c r="I43" s="121">
        <f t="shared" si="0"/>
        <v>206.88</v>
      </c>
      <c r="J43" s="127"/>
    </row>
    <row r="44" spans="1:10" ht="120">
      <c r="A44" s="126"/>
      <c r="B44" s="119">
        <v>10</v>
      </c>
      <c r="C44" s="10" t="s">
        <v>738</v>
      </c>
      <c r="D44" s="130" t="s">
        <v>31</v>
      </c>
      <c r="E44" s="157" t="s">
        <v>271</v>
      </c>
      <c r="F44" s="158"/>
      <c r="G44" s="11" t="s">
        <v>739</v>
      </c>
      <c r="H44" s="14">
        <v>13.63</v>
      </c>
      <c r="I44" s="121">
        <f t="shared" si="0"/>
        <v>136.30000000000001</v>
      </c>
      <c r="J44" s="127"/>
    </row>
    <row r="45" spans="1:10" ht="120">
      <c r="A45" s="126"/>
      <c r="B45" s="119">
        <v>10</v>
      </c>
      <c r="C45" s="10" t="s">
        <v>738</v>
      </c>
      <c r="D45" s="130" t="s">
        <v>31</v>
      </c>
      <c r="E45" s="157" t="s">
        <v>317</v>
      </c>
      <c r="F45" s="158"/>
      <c r="G45" s="11" t="s">
        <v>739</v>
      </c>
      <c r="H45" s="14">
        <v>13.63</v>
      </c>
      <c r="I45" s="121">
        <f t="shared" si="0"/>
        <v>136.30000000000001</v>
      </c>
      <c r="J45" s="127"/>
    </row>
    <row r="46" spans="1:10" ht="96">
      <c r="A46" s="126"/>
      <c r="B46" s="119">
        <v>6</v>
      </c>
      <c r="C46" s="10" t="s">
        <v>740</v>
      </c>
      <c r="D46" s="130" t="s">
        <v>30</v>
      </c>
      <c r="E46" s="157"/>
      <c r="F46" s="158"/>
      <c r="G46" s="11" t="s">
        <v>741</v>
      </c>
      <c r="H46" s="14">
        <v>6.64</v>
      </c>
      <c r="I46" s="121">
        <f t="shared" si="0"/>
        <v>39.839999999999996</v>
      </c>
      <c r="J46" s="127"/>
    </row>
    <row r="47" spans="1:10" ht="96">
      <c r="A47" s="126"/>
      <c r="B47" s="119">
        <v>10</v>
      </c>
      <c r="C47" s="10" t="s">
        <v>740</v>
      </c>
      <c r="D47" s="130" t="s">
        <v>31</v>
      </c>
      <c r="E47" s="157"/>
      <c r="F47" s="158"/>
      <c r="G47" s="11" t="s">
        <v>741</v>
      </c>
      <c r="H47" s="14">
        <v>6.64</v>
      </c>
      <c r="I47" s="121">
        <f t="shared" si="0"/>
        <v>66.399999999999991</v>
      </c>
      <c r="J47" s="127"/>
    </row>
    <row r="48" spans="1:10" ht="120">
      <c r="A48" s="126"/>
      <c r="B48" s="119">
        <v>6</v>
      </c>
      <c r="C48" s="10" t="s">
        <v>622</v>
      </c>
      <c r="D48" s="130" t="s">
        <v>31</v>
      </c>
      <c r="E48" s="157" t="s">
        <v>742</v>
      </c>
      <c r="F48" s="158"/>
      <c r="G48" s="11" t="s">
        <v>624</v>
      </c>
      <c r="H48" s="14">
        <v>20.62</v>
      </c>
      <c r="I48" s="121">
        <f t="shared" si="0"/>
        <v>123.72</v>
      </c>
      <c r="J48" s="127"/>
    </row>
    <row r="49" spans="1:10" ht="120">
      <c r="A49" s="126"/>
      <c r="B49" s="119">
        <v>4</v>
      </c>
      <c r="C49" s="10" t="s">
        <v>622</v>
      </c>
      <c r="D49" s="130" t="s">
        <v>31</v>
      </c>
      <c r="E49" s="157" t="s">
        <v>743</v>
      </c>
      <c r="F49" s="158"/>
      <c r="G49" s="11" t="s">
        <v>624</v>
      </c>
      <c r="H49" s="14">
        <v>20.62</v>
      </c>
      <c r="I49" s="121">
        <f t="shared" si="0"/>
        <v>82.48</v>
      </c>
      <c r="J49" s="127"/>
    </row>
    <row r="50" spans="1:10" ht="120">
      <c r="A50" s="126"/>
      <c r="B50" s="119">
        <v>6</v>
      </c>
      <c r="C50" s="10" t="s">
        <v>622</v>
      </c>
      <c r="D50" s="130" t="s">
        <v>31</v>
      </c>
      <c r="E50" s="157" t="s">
        <v>723</v>
      </c>
      <c r="F50" s="158"/>
      <c r="G50" s="11" t="s">
        <v>624</v>
      </c>
      <c r="H50" s="14">
        <v>20.62</v>
      </c>
      <c r="I50" s="121">
        <f t="shared" si="0"/>
        <v>123.72</v>
      </c>
      <c r="J50" s="127"/>
    </row>
    <row r="51" spans="1:10" ht="108">
      <c r="A51" s="126"/>
      <c r="B51" s="119">
        <v>1</v>
      </c>
      <c r="C51" s="10" t="s">
        <v>744</v>
      </c>
      <c r="D51" s="130" t="s">
        <v>112</v>
      </c>
      <c r="E51" s="157"/>
      <c r="F51" s="158"/>
      <c r="G51" s="11" t="s">
        <v>745</v>
      </c>
      <c r="H51" s="14">
        <v>9.44</v>
      </c>
      <c r="I51" s="121">
        <f t="shared" si="0"/>
        <v>9.44</v>
      </c>
      <c r="J51" s="127"/>
    </row>
    <row r="52" spans="1:10" ht="108">
      <c r="A52" s="126"/>
      <c r="B52" s="119">
        <v>1</v>
      </c>
      <c r="C52" s="10" t="s">
        <v>744</v>
      </c>
      <c r="D52" s="130" t="s">
        <v>216</v>
      </c>
      <c r="E52" s="157"/>
      <c r="F52" s="158"/>
      <c r="G52" s="11" t="s">
        <v>745</v>
      </c>
      <c r="H52" s="14">
        <v>9.44</v>
      </c>
      <c r="I52" s="121">
        <f t="shared" si="0"/>
        <v>9.44</v>
      </c>
      <c r="J52" s="127"/>
    </row>
    <row r="53" spans="1:10" ht="108">
      <c r="A53" s="126"/>
      <c r="B53" s="119">
        <v>1</v>
      </c>
      <c r="C53" s="10" t="s">
        <v>744</v>
      </c>
      <c r="D53" s="130" t="s">
        <v>273</v>
      </c>
      <c r="E53" s="157"/>
      <c r="F53" s="158"/>
      <c r="G53" s="11" t="s">
        <v>745</v>
      </c>
      <c r="H53" s="14">
        <v>9.44</v>
      </c>
      <c r="I53" s="121">
        <f t="shared" si="0"/>
        <v>9.44</v>
      </c>
      <c r="J53" s="127"/>
    </row>
    <row r="54" spans="1:10" ht="180">
      <c r="A54" s="126"/>
      <c r="B54" s="119">
        <v>2</v>
      </c>
      <c r="C54" s="10" t="s">
        <v>668</v>
      </c>
      <c r="D54" s="130" t="s">
        <v>28</v>
      </c>
      <c r="E54" s="157" t="s">
        <v>112</v>
      </c>
      <c r="F54" s="158"/>
      <c r="G54" s="11" t="s">
        <v>746</v>
      </c>
      <c r="H54" s="14">
        <v>30.06</v>
      </c>
      <c r="I54" s="121">
        <f t="shared" ref="I54:I85" si="1">H54*B54</f>
        <v>60.12</v>
      </c>
      <c r="J54" s="127"/>
    </row>
    <row r="55" spans="1:10" ht="180">
      <c r="A55" s="126"/>
      <c r="B55" s="119">
        <v>3</v>
      </c>
      <c r="C55" s="10" t="s">
        <v>668</v>
      </c>
      <c r="D55" s="130" t="s">
        <v>28</v>
      </c>
      <c r="E55" s="157" t="s">
        <v>218</v>
      </c>
      <c r="F55" s="158"/>
      <c r="G55" s="11" t="s">
        <v>746</v>
      </c>
      <c r="H55" s="14">
        <v>30.06</v>
      </c>
      <c r="I55" s="121">
        <f t="shared" si="1"/>
        <v>90.179999999999993</v>
      </c>
      <c r="J55" s="127"/>
    </row>
    <row r="56" spans="1:10" ht="180">
      <c r="A56" s="126"/>
      <c r="B56" s="119">
        <v>2</v>
      </c>
      <c r="C56" s="10" t="s">
        <v>668</v>
      </c>
      <c r="D56" s="130" t="s">
        <v>28</v>
      </c>
      <c r="E56" s="157" t="s">
        <v>273</v>
      </c>
      <c r="F56" s="158"/>
      <c r="G56" s="11" t="s">
        <v>746</v>
      </c>
      <c r="H56" s="14">
        <v>30.06</v>
      </c>
      <c r="I56" s="121">
        <f t="shared" si="1"/>
        <v>60.12</v>
      </c>
      <c r="J56" s="127"/>
    </row>
    <row r="57" spans="1:10" ht="180">
      <c r="A57" s="126"/>
      <c r="B57" s="119">
        <v>1</v>
      </c>
      <c r="C57" s="10" t="s">
        <v>668</v>
      </c>
      <c r="D57" s="130" t="s">
        <v>28</v>
      </c>
      <c r="E57" s="157" t="s">
        <v>274</v>
      </c>
      <c r="F57" s="158"/>
      <c r="G57" s="11" t="s">
        <v>746</v>
      </c>
      <c r="H57" s="14">
        <v>30.06</v>
      </c>
      <c r="I57" s="121">
        <f t="shared" si="1"/>
        <v>30.06</v>
      </c>
      <c r="J57" s="127"/>
    </row>
    <row r="58" spans="1:10" ht="180">
      <c r="A58" s="126"/>
      <c r="B58" s="119">
        <v>1</v>
      </c>
      <c r="C58" s="10" t="s">
        <v>668</v>
      </c>
      <c r="D58" s="130" t="s">
        <v>28</v>
      </c>
      <c r="E58" s="157" t="s">
        <v>275</v>
      </c>
      <c r="F58" s="158"/>
      <c r="G58" s="11" t="s">
        <v>746</v>
      </c>
      <c r="H58" s="14">
        <v>30.06</v>
      </c>
      <c r="I58" s="121">
        <f t="shared" si="1"/>
        <v>30.06</v>
      </c>
      <c r="J58" s="127"/>
    </row>
    <row r="59" spans="1:10" ht="180">
      <c r="A59" s="126"/>
      <c r="B59" s="119">
        <v>2</v>
      </c>
      <c r="C59" s="10" t="s">
        <v>668</v>
      </c>
      <c r="D59" s="130" t="s">
        <v>28</v>
      </c>
      <c r="E59" s="157" t="s">
        <v>276</v>
      </c>
      <c r="F59" s="158"/>
      <c r="G59" s="11" t="s">
        <v>746</v>
      </c>
      <c r="H59" s="14">
        <v>30.06</v>
      </c>
      <c r="I59" s="121">
        <f t="shared" si="1"/>
        <v>60.12</v>
      </c>
      <c r="J59" s="127"/>
    </row>
    <row r="60" spans="1:10" ht="180">
      <c r="A60" s="126"/>
      <c r="B60" s="119">
        <v>2</v>
      </c>
      <c r="C60" s="10" t="s">
        <v>668</v>
      </c>
      <c r="D60" s="130" t="s">
        <v>30</v>
      </c>
      <c r="E60" s="157" t="s">
        <v>112</v>
      </c>
      <c r="F60" s="158"/>
      <c r="G60" s="11" t="s">
        <v>746</v>
      </c>
      <c r="H60" s="14">
        <v>30.06</v>
      </c>
      <c r="I60" s="121">
        <f t="shared" si="1"/>
        <v>60.12</v>
      </c>
      <c r="J60" s="127"/>
    </row>
    <row r="61" spans="1:10" ht="180">
      <c r="A61" s="126"/>
      <c r="B61" s="119">
        <v>2</v>
      </c>
      <c r="C61" s="10" t="s">
        <v>668</v>
      </c>
      <c r="D61" s="130" t="s">
        <v>30</v>
      </c>
      <c r="E61" s="157" t="s">
        <v>274</v>
      </c>
      <c r="F61" s="158"/>
      <c r="G61" s="11" t="s">
        <v>746</v>
      </c>
      <c r="H61" s="14">
        <v>30.06</v>
      </c>
      <c r="I61" s="121">
        <f t="shared" si="1"/>
        <v>60.12</v>
      </c>
      <c r="J61" s="127"/>
    </row>
    <row r="62" spans="1:10" ht="180">
      <c r="A62" s="126"/>
      <c r="B62" s="119">
        <v>2</v>
      </c>
      <c r="C62" s="10" t="s">
        <v>668</v>
      </c>
      <c r="D62" s="130" t="s">
        <v>30</v>
      </c>
      <c r="E62" s="157" t="s">
        <v>276</v>
      </c>
      <c r="F62" s="158"/>
      <c r="G62" s="11" t="s">
        <v>746</v>
      </c>
      <c r="H62" s="14">
        <v>30.06</v>
      </c>
      <c r="I62" s="121">
        <f t="shared" si="1"/>
        <v>60.12</v>
      </c>
      <c r="J62" s="127"/>
    </row>
    <row r="63" spans="1:10" ht="96">
      <c r="A63" s="126"/>
      <c r="B63" s="119">
        <v>4</v>
      </c>
      <c r="C63" s="10" t="s">
        <v>747</v>
      </c>
      <c r="D63" s="130" t="s">
        <v>31</v>
      </c>
      <c r="E63" s="157"/>
      <c r="F63" s="158"/>
      <c r="G63" s="11" t="s">
        <v>748</v>
      </c>
      <c r="H63" s="14">
        <v>6.64</v>
      </c>
      <c r="I63" s="121">
        <f t="shared" si="1"/>
        <v>26.56</v>
      </c>
      <c r="J63" s="127"/>
    </row>
    <row r="64" spans="1:10" ht="96">
      <c r="A64" s="126"/>
      <c r="B64" s="119">
        <v>4</v>
      </c>
      <c r="C64" s="10" t="s">
        <v>749</v>
      </c>
      <c r="D64" s="130" t="s">
        <v>31</v>
      </c>
      <c r="E64" s="157"/>
      <c r="F64" s="158"/>
      <c r="G64" s="11" t="s">
        <v>750</v>
      </c>
      <c r="H64" s="14">
        <v>4.8899999999999997</v>
      </c>
      <c r="I64" s="121">
        <f t="shared" si="1"/>
        <v>19.559999999999999</v>
      </c>
      <c r="J64" s="127"/>
    </row>
    <row r="65" spans="1:10" ht="108">
      <c r="A65" s="126"/>
      <c r="B65" s="119">
        <v>2</v>
      </c>
      <c r="C65" s="10" t="s">
        <v>751</v>
      </c>
      <c r="D65" s="130" t="s">
        <v>31</v>
      </c>
      <c r="E65" s="157"/>
      <c r="F65" s="158"/>
      <c r="G65" s="11" t="s">
        <v>752</v>
      </c>
      <c r="H65" s="14">
        <v>5.59</v>
      </c>
      <c r="I65" s="121">
        <f t="shared" si="1"/>
        <v>11.18</v>
      </c>
      <c r="J65" s="127"/>
    </row>
    <row r="66" spans="1:10" ht="168">
      <c r="A66" s="126"/>
      <c r="B66" s="119">
        <v>2</v>
      </c>
      <c r="C66" s="10" t="s">
        <v>753</v>
      </c>
      <c r="D66" s="130" t="s">
        <v>31</v>
      </c>
      <c r="E66" s="157"/>
      <c r="F66" s="158"/>
      <c r="G66" s="11" t="s">
        <v>754</v>
      </c>
      <c r="H66" s="14">
        <v>34.6</v>
      </c>
      <c r="I66" s="121">
        <f t="shared" si="1"/>
        <v>69.2</v>
      </c>
      <c r="J66" s="127"/>
    </row>
    <row r="67" spans="1:10" ht="192">
      <c r="A67" s="126"/>
      <c r="B67" s="119">
        <v>1</v>
      </c>
      <c r="C67" s="10" t="s">
        <v>755</v>
      </c>
      <c r="D67" s="130" t="s">
        <v>112</v>
      </c>
      <c r="E67" s="157" t="s">
        <v>115</v>
      </c>
      <c r="F67" s="158"/>
      <c r="G67" s="11" t="s">
        <v>871</v>
      </c>
      <c r="H67" s="14">
        <v>52.08</v>
      </c>
      <c r="I67" s="121">
        <f t="shared" si="1"/>
        <v>52.08</v>
      </c>
      <c r="J67" s="127"/>
    </row>
    <row r="68" spans="1:10" ht="192">
      <c r="A68" s="126"/>
      <c r="B68" s="119">
        <v>1</v>
      </c>
      <c r="C68" s="10" t="s">
        <v>755</v>
      </c>
      <c r="D68" s="130" t="s">
        <v>218</v>
      </c>
      <c r="E68" s="157" t="s">
        <v>115</v>
      </c>
      <c r="F68" s="158"/>
      <c r="G68" s="11" t="s">
        <v>871</v>
      </c>
      <c r="H68" s="14">
        <v>52.08</v>
      </c>
      <c r="I68" s="121">
        <f t="shared" si="1"/>
        <v>52.08</v>
      </c>
      <c r="J68" s="127"/>
    </row>
    <row r="69" spans="1:10" ht="192">
      <c r="A69" s="126"/>
      <c r="B69" s="119">
        <v>1</v>
      </c>
      <c r="C69" s="10" t="s">
        <v>755</v>
      </c>
      <c r="D69" s="130" t="s">
        <v>273</v>
      </c>
      <c r="E69" s="157" t="s">
        <v>279</v>
      </c>
      <c r="F69" s="158"/>
      <c r="G69" s="11" t="s">
        <v>871</v>
      </c>
      <c r="H69" s="14">
        <v>52.08</v>
      </c>
      <c r="I69" s="121">
        <f t="shared" si="1"/>
        <v>52.08</v>
      </c>
      <c r="J69" s="127"/>
    </row>
    <row r="70" spans="1:10" ht="192">
      <c r="A70" s="126"/>
      <c r="B70" s="119">
        <v>1</v>
      </c>
      <c r="C70" s="10" t="s">
        <v>755</v>
      </c>
      <c r="D70" s="130" t="s">
        <v>273</v>
      </c>
      <c r="E70" s="157" t="s">
        <v>115</v>
      </c>
      <c r="F70" s="158"/>
      <c r="G70" s="11" t="s">
        <v>871</v>
      </c>
      <c r="H70" s="14">
        <v>52.08</v>
      </c>
      <c r="I70" s="121">
        <f t="shared" si="1"/>
        <v>52.08</v>
      </c>
      <c r="J70" s="127"/>
    </row>
    <row r="71" spans="1:10" ht="132">
      <c r="A71" s="126"/>
      <c r="B71" s="119">
        <v>38</v>
      </c>
      <c r="C71" s="10" t="s">
        <v>618</v>
      </c>
      <c r="D71" s="130" t="s">
        <v>30</v>
      </c>
      <c r="E71" s="157" t="s">
        <v>620</v>
      </c>
      <c r="F71" s="158"/>
      <c r="G71" s="11" t="s">
        <v>621</v>
      </c>
      <c r="H71" s="14">
        <v>4.8899999999999997</v>
      </c>
      <c r="I71" s="121">
        <f t="shared" si="1"/>
        <v>185.82</v>
      </c>
      <c r="J71" s="127"/>
    </row>
    <row r="72" spans="1:10" ht="132">
      <c r="A72" s="126"/>
      <c r="B72" s="119">
        <v>4</v>
      </c>
      <c r="C72" s="10" t="s">
        <v>618</v>
      </c>
      <c r="D72" s="130" t="s">
        <v>30</v>
      </c>
      <c r="E72" s="157" t="s">
        <v>756</v>
      </c>
      <c r="F72" s="158"/>
      <c r="G72" s="11" t="s">
        <v>621</v>
      </c>
      <c r="H72" s="14">
        <v>4.8899999999999997</v>
      </c>
      <c r="I72" s="121">
        <f t="shared" si="1"/>
        <v>19.559999999999999</v>
      </c>
      <c r="J72" s="127"/>
    </row>
    <row r="73" spans="1:10" ht="132">
      <c r="A73" s="126"/>
      <c r="B73" s="119">
        <v>38</v>
      </c>
      <c r="C73" s="10" t="s">
        <v>618</v>
      </c>
      <c r="D73" s="130" t="s">
        <v>31</v>
      </c>
      <c r="E73" s="157" t="s">
        <v>620</v>
      </c>
      <c r="F73" s="158"/>
      <c r="G73" s="11" t="s">
        <v>621</v>
      </c>
      <c r="H73" s="14">
        <v>4.8899999999999997</v>
      </c>
      <c r="I73" s="121">
        <f t="shared" si="1"/>
        <v>185.82</v>
      </c>
      <c r="J73" s="127"/>
    </row>
    <row r="74" spans="1:10" ht="132">
      <c r="A74" s="126"/>
      <c r="B74" s="119">
        <v>6</v>
      </c>
      <c r="C74" s="10" t="s">
        <v>757</v>
      </c>
      <c r="D74" s="130" t="s">
        <v>30</v>
      </c>
      <c r="E74" s="157" t="s">
        <v>277</v>
      </c>
      <c r="F74" s="158"/>
      <c r="G74" s="11" t="s">
        <v>758</v>
      </c>
      <c r="H74" s="14">
        <v>23.07</v>
      </c>
      <c r="I74" s="121">
        <f t="shared" si="1"/>
        <v>138.42000000000002</v>
      </c>
      <c r="J74" s="127"/>
    </row>
    <row r="75" spans="1:10" ht="96">
      <c r="A75" s="126"/>
      <c r="B75" s="119">
        <v>38</v>
      </c>
      <c r="C75" s="10" t="s">
        <v>759</v>
      </c>
      <c r="D75" s="130" t="s">
        <v>30</v>
      </c>
      <c r="E75" s="157" t="s">
        <v>115</v>
      </c>
      <c r="F75" s="158"/>
      <c r="G75" s="11" t="s">
        <v>760</v>
      </c>
      <c r="H75" s="14">
        <v>8.39</v>
      </c>
      <c r="I75" s="121">
        <f t="shared" si="1"/>
        <v>318.82000000000005</v>
      </c>
      <c r="J75" s="127"/>
    </row>
    <row r="76" spans="1:10" ht="96">
      <c r="A76" s="126"/>
      <c r="B76" s="119">
        <v>40</v>
      </c>
      <c r="C76" s="10" t="s">
        <v>759</v>
      </c>
      <c r="D76" s="130" t="s">
        <v>31</v>
      </c>
      <c r="E76" s="157" t="s">
        <v>115</v>
      </c>
      <c r="F76" s="158"/>
      <c r="G76" s="11" t="s">
        <v>760</v>
      </c>
      <c r="H76" s="14">
        <v>8.39</v>
      </c>
      <c r="I76" s="121">
        <f t="shared" si="1"/>
        <v>335.6</v>
      </c>
      <c r="J76" s="127"/>
    </row>
    <row r="77" spans="1:10" ht="60">
      <c r="A77" s="126"/>
      <c r="B77" s="119">
        <v>8</v>
      </c>
      <c r="C77" s="10" t="s">
        <v>761</v>
      </c>
      <c r="D77" s="130" t="s">
        <v>762</v>
      </c>
      <c r="E77" s="157" t="s">
        <v>279</v>
      </c>
      <c r="F77" s="158"/>
      <c r="G77" s="11" t="s">
        <v>763</v>
      </c>
      <c r="H77" s="14">
        <v>21.67</v>
      </c>
      <c r="I77" s="121">
        <f t="shared" si="1"/>
        <v>173.36</v>
      </c>
      <c r="J77" s="127"/>
    </row>
    <row r="78" spans="1:10" ht="60">
      <c r="A78" s="126"/>
      <c r="B78" s="119">
        <v>2</v>
      </c>
      <c r="C78" s="10" t="s">
        <v>761</v>
      </c>
      <c r="D78" s="130" t="s">
        <v>764</v>
      </c>
      <c r="E78" s="157" t="s">
        <v>279</v>
      </c>
      <c r="F78" s="158"/>
      <c r="G78" s="11" t="s">
        <v>763</v>
      </c>
      <c r="H78" s="14">
        <v>23.07</v>
      </c>
      <c r="I78" s="121">
        <f t="shared" si="1"/>
        <v>46.14</v>
      </c>
      <c r="J78" s="127"/>
    </row>
    <row r="79" spans="1:10" ht="48">
      <c r="A79" s="126"/>
      <c r="B79" s="119">
        <v>2</v>
      </c>
      <c r="C79" s="10" t="s">
        <v>765</v>
      </c>
      <c r="D79" s="130" t="s">
        <v>766</v>
      </c>
      <c r="E79" s="157"/>
      <c r="F79" s="158"/>
      <c r="G79" s="11" t="s">
        <v>767</v>
      </c>
      <c r="H79" s="14">
        <v>83.53</v>
      </c>
      <c r="I79" s="121">
        <f t="shared" si="1"/>
        <v>167.06</v>
      </c>
      <c r="J79" s="127"/>
    </row>
    <row r="80" spans="1:10" ht="84">
      <c r="A80" s="126"/>
      <c r="B80" s="119">
        <v>6</v>
      </c>
      <c r="C80" s="10" t="s">
        <v>768</v>
      </c>
      <c r="D80" s="130" t="s">
        <v>304</v>
      </c>
      <c r="E80" s="157"/>
      <c r="F80" s="158"/>
      <c r="G80" s="11" t="s">
        <v>769</v>
      </c>
      <c r="H80" s="14">
        <v>13.63</v>
      </c>
      <c r="I80" s="121">
        <f t="shared" si="1"/>
        <v>81.78</v>
      </c>
      <c r="J80" s="127"/>
    </row>
    <row r="81" spans="1:10" ht="84">
      <c r="A81" s="126"/>
      <c r="B81" s="119">
        <v>4</v>
      </c>
      <c r="C81" s="10" t="s">
        <v>768</v>
      </c>
      <c r="D81" s="130" t="s">
        <v>300</v>
      </c>
      <c r="E81" s="157"/>
      <c r="F81" s="158"/>
      <c r="G81" s="11" t="s">
        <v>769</v>
      </c>
      <c r="H81" s="14">
        <v>15.38</v>
      </c>
      <c r="I81" s="121">
        <f t="shared" si="1"/>
        <v>61.52</v>
      </c>
      <c r="J81" s="127"/>
    </row>
    <row r="82" spans="1:10" ht="48">
      <c r="A82" s="126"/>
      <c r="B82" s="119">
        <v>2</v>
      </c>
      <c r="C82" s="10" t="s">
        <v>770</v>
      </c>
      <c r="D82" s="130" t="s">
        <v>771</v>
      </c>
      <c r="E82" s="157"/>
      <c r="F82" s="158"/>
      <c r="G82" s="11" t="s">
        <v>772</v>
      </c>
      <c r="H82" s="14">
        <v>59.07</v>
      </c>
      <c r="I82" s="121">
        <f t="shared" si="1"/>
        <v>118.14</v>
      </c>
      <c r="J82" s="127"/>
    </row>
    <row r="83" spans="1:10" ht="48">
      <c r="A83" s="126"/>
      <c r="B83" s="119">
        <v>2</v>
      </c>
      <c r="C83" s="10" t="s">
        <v>770</v>
      </c>
      <c r="D83" s="130" t="s">
        <v>766</v>
      </c>
      <c r="E83" s="157"/>
      <c r="F83" s="158"/>
      <c r="G83" s="11" t="s">
        <v>772</v>
      </c>
      <c r="H83" s="14">
        <v>69.55</v>
      </c>
      <c r="I83" s="121">
        <f t="shared" si="1"/>
        <v>139.1</v>
      </c>
      <c r="J83" s="127"/>
    </row>
    <row r="84" spans="1:10" ht="48">
      <c r="A84" s="126"/>
      <c r="B84" s="119">
        <v>2</v>
      </c>
      <c r="C84" s="10" t="s">
        <v>773</v>
      </c>
      <c r="D84" s="130" t="s">
        <v>774</v>
      </c>
      <c r="E84" s="157"/>
      <c r="F84" s="158"/>
      <c r="G84" s="11" t="s">
        <v>775</v>
      </c>
      <c r="H84" s="14">
        <v>57.32</v>
      </c>
      <c r="I84" s="121">
        <f t="shared" si="1"/>
        <v>114.64</v>
      </c>
      <c r="J84" s="127"/>
    </row>
    <row r="85" spans="1:10" ht="72">
      <c r="A85" s="126"/>
      <c r="B85" s="119">
        <v>4</v>
      </c>
      <c r="C85" s="10" t="s">
        <v>776</v>
      </c>
      <c r="D85" s="130" t="s">
        <v>304</v>
      </c>
      <c r="E85" s="157" t="s">
        <v>279</v>
      </c>
      <c r="F85" s="158"/>
      <c r="G85" s="11" t="s">
        <v>777</v>
      </c>
      <c r="H85" s="14">
        <v>22.37</v>
      </c>
      <c r="I85" s="121">
        <f t="shared" si="1"/>
        <v>89.48</v>
      </c>
      <c r="J85" s="127"/>
    </row>
    <row r="86" spans="1:10" ht="72">
      <c r="A86" s="126"/>
      <c r="B86" s="119">
        <v>4</v>
      </c>
      <c r="C86" s="10" t="s">
        <v>776</v>
      </c>
      <c r="D86" s="130" t="s">
        <v>300</v>
      </c>
      <c r="E86" s="157" t="s">
        <v>279</v>
      </c>
      <c r="F86" s="158"/>
      <c r="G86" s="11" t="s">
        <v>777</v>
      </c>
      <c r="H86" s="14">
        <v>24.12</v>
      </c>
      <c r="I86" s="121">
        <f t="shared" ref="I86:I117" si="2">H86*B86</f>
        <v>96.48</v>
      </c>
      <c r="J86" s="127"/>
    </row>
    <row r="87" spans="1:10" ht="72">
      <c r="A87" s="126"/>
      <c r="B87" s="119">
        <v>2</v>
      </c>
      <c r="C87" s="10" t="s">
        <v>778</v>
      </c>
      <c r="D87" s="130" t="s">
        <v>304</v>
      </c>
      <c r="E87" s="157"/>
      <c r="F87" s="158"/>
      <c r="G87" s="11" t="s">
        <v>779</v>
      </c>
      <c r="H87" s="14">
        <v>22.37</v>
      </c>
      <c r="I87" s="121">
        <f t="shared" si="2"/>
        <v>44.74</v>
      </c>
      <c r="J87" s="127"/>
    </row>
    <row r="88" spans="1:10" ht="72">
      <c r="A88" s="126"/>
      <c r="B88" s="119">
        <v>2</v>
      </c>
      <c r="C88" s="10" t="s">
        <v>778</v>
      </c>
      <c r="D88" s="130" t="s">
        <v>300</v>
      </c>
      <c r="E88" s="157"/>
      <c r="F88" s="158"/>
      <c r="G88" s="11" t="s">
        <v>779</v>
      </c>
      <c r="H88" s="14">
        <v>24.12</v>
      </c>
      <c r="I88" s="121">
        <f t="shared" si="2"/>
        <v>48.24</v>
      </c>
      <c r="J88" s="127"/>
    </row>
    <row r="89" spans="1:10" ht="60">
      <c r="A89" s="126"/>
      <c r="B89" s="119">
        <v>2</v>
      </c>
      <c r="C89" s="10" t="s">
        <v>780</v>
      </c>
      <c r="D89" s="130" t="s">
        <v>300</v>
      </c>
      <c r="E89" s="157" t="s">
        <v>279</v>
      </c>
      <c r="F89" s="158"/>
      <c r="G89" s="11" t="s">
        <v>781</v>
      </c>
      <c r="H89" s="14">
        <v>11.88</v>
      </c>
      <c r="I89" s="121">
        <f t="shared" si="2"/>
        <v>23.76</v>
      </c>
      <c r="J89" s="127"/>
    </row>
    <row r="90" spans="1:10" ht="60">
      <c r="A90" s="126"/>
      <c r="B90" s="119">
        <v>2</v>
      </c>
      <c r="C90" s="10" t="s">
        <v>782</v>
      </c>
      <c r="D90" s="130" t="s">
        <v>300</v>
      </c>
      <c r="E90" s="157" t="s">
        <v>589</v>
      </c>
      <c r="F90" s="158"/>
      <c r="G90" s="11" t="s">
        <v>783</v>
      </c>
      <c r="H90" s="14">
        <v>11.88</v>
      </c>
      <c r="I90" s="121">
        <f t="shared" si="2"/>
        <v>23.76</v>
      </c>
      <c r="J90" s="127"/>
    </row>
    <row r="91" spans="1:10" ht="60">
      <c r="A91" s="126"/>
      <c r="B91" s="119">
        <v>2</v>
      </c>
      <c r="C91" s="10" t="s">
        <v>782</v>
      </c>
      <c r="D91" s="130" t="s">
        <v>320</v>
      </c>
      <c r="E91" s="157" t="s">
        <v>279</v>
      </c>
      <c r="F91" s="158"/>
      <c r="G91" s="11" t="s">
        <v>783</v>
      </c>
      <c r="H91" s="14">
        <v>11.88</v>
      </c>
      <c r="I91" s="121">
        <f t="shared" si="2"/>
        <v>23.76</v>
      </c>
      <c r="J91" s="127"/>
    </row>
    <row r="92" spans="1:10" ht="96">
      <c r="A92" s="126"/>
      <c r="B92" s="119">
        <v>14</v>
      </c>
      <c r="C92" s="10" t="s">
        <v>784</v>
      </c>
      <c r="D92" s="130" t="s">
        <v>30</v>
      </c>
      <c r="E92" s="157" t="s">
        <v>642</v>
      </c>
      <c r="F92" s="158"/>
      <c r="G92" s="11" t="s">
        <v>785</v>
      </c>
      <c r="H92" s="14">
        <v>17.13</v>
      </c>
      <c r="I92" s="121">
        <f t="shared" si="2"/>
        <v>239.82</v>
      </c>
      <c r="J92" s="127"/>
    </row>
    <row r="93" spans="1:10" ht="84">
      <c r="A93" s="126"/>
      <c r="B93" s="119">
        <v>3</v>
      </c>
      <c r="C93" s="10" t="s">
        <v>662</v>
      </c>
      <c r="D93" s="130" t="s">
        <v>30</v>
      </c>
      <c r="E93" s="157"/>
      <c r="F93" s="158"/>
      <c r="G93" s="11" t="s">
        <v>664</v>
      </c>
      <c r="H93" s="14">
        <v>5.94</v>
      </c>
      <c r="I93" s="121">
        <f t="shared" si="2"/>
        <v>17.82</v>
      </c>
      <c r="J93" s="127"/>
    </row>
    <row r="94" spans="1:10" ht="84">
      <c r="A94" s="126"/>
      <c r="B94" s="119">
        <v>4</v>
      </c>
      <c r="C94" s="10" t="s">
        <v>786</v>
      </c>
      <c r="D94" s="130" t="s">
        <v>95</v>
      </c>
      <c r="E94" s="157"/>
      <c r="F94" s="158"/>
      <c r="G94" s="11" t="s">
        <v>787</v>
      </c>
      <c r="H94" s="14">
        <v>5.59</v>
      </c>
      <c r="I94" s="121">
        <f t="shared" si="2"/>
        <v>22.36</v>
      </c>
      <c r="J94" s="127"/>
    </row>
    <row r="95" spans="1:10" ht="108">
      <c r="A95" s="126"/>
      <c r="B95" s="119">
        <v>1</v>
      </c>
      <c r="C95" s="10" t="s">
        <v>788</v>
      </c>
      <c r="D95" s="130" t="s">
        <v>30</v>
      </c>
      <c r="E95" s="157" t="s">
        <v>112</v>
      </c>
      <c r="F95" s="158"/>
      <c r="G95" s="11" t="s">
        <v>789</v>
      </c>
      <c r="H95" s="14">
        <v>12.23</v>
      </c>
      <c r="I95" s="121">
        <f t="shared" si="2"/>
        <v>12.23</v>
      </c>
      <c r="J95" s="127"/>
    </row>
    <row r="96" spans="1:10" ht="108">
      <c r="A96" s="126"/>
      <c r="B96" s="119">
        <v>1</v>
      </c>
      <c r="C96" s="10" t="s">
        <v>788</v>
      </c>
      <c r="D96" s="130" t="s">
        <v>30</v>
      </c>
      <c r="E96" s="157" t="s">
        <v>269</v>
      </c>
      <c r="F96" s="158"/>
      <c r="G96" s="11" t="s">
        <v>789</v>
      </c>
      <c r="H96" s="14">
        <v>12.23</v>
      </c>
      <c r="I96" s="121">
        <f t="shared" si="2"/>
        <v>12.23</v>
      </c>
      <c r="J96" s="127"/>
    </row>
    <row r="97" spans="1:10" ht="96">
      <c r="A97" s="126"/>
      <c r="B97" s="119">
        <v>2</v>
      </c>
      <c r="C97" s="10" t="s">
        <v>790</v>
      </c>
      <c r="D97" s="130" t="s">
        <v>30</v>
      </c>
      <c r="E97" s="157"/>
      <c r="F97" s="158"/>
      <c r="G97" s="11" t="s">
        <v>791</v>
      </c>
      <c r="H97" s="14">
        <v>5.94</v>
      </c>
      <c r="I97" s="121">
        <f t="shared" si="2"/>
        <v>11.88</v>
      </c>
      <c r="J97" s="127"/>
    </row>
    <row r="98" spans="1:10" ht="144">
      <c r="A98" s="126"/>
      <c r="B98" s="119">
        <v>2</v>
      </c>
      <c r="C98" s="10" t="s">
        <v>792</v>
      </c>
      <c r="D98" s="130" t="s">
        <v>28</v>
      </c>
      <c r="E98" s="157" t="s">
        <v>276</v>
      </c>
      <c r="F98" s="158"/>
      <c r="G98" s="11" t="s">
        <v>793</v>
      </c>
      <c r="H98" s="14">
        <v>11.88</v>
      </c>
      <c r="I98" s="121">
        <f t="shared" si="2"/>
        <v>23.76</v>
      </c>
      <c r="J98" s="127"/>
    </row>
    <row r="99" spans="1:10" ht="144">
      <c r="A99" s="126"/>
      <c r="B99" s="119">
        <v>2</v>
      </c>
      <c r="C99" s="10" t="s">
        <v>792</v>
      </c>
      <c r="D99" s="130" t="s">
        <v>31</v>
      </c>
      <c r="E99" s="157" t="s">
        <v>275</v>
      </c>
      <c r="F99" s="158"/>
      <c r="G99" s="11" t="s">
        <v>793</v>
      </c>
      <c r="H99" s="14">
        <v>11.88</v>
      </c>
      <c r="I99" s="121">
        <f t="shared" si="2"/>
        <v>23.76</v>
      </c>
      <c r="J99" s="127"/>
    </row>
    <row r="100" spans="1:10" ht="192">
      <c r="A100" s="126"/>
      <c r="B100" s="119">
        <v>2</v>
      </c>
      <c r="C100" s="10" t="s">
        <v>794</v>
      </c>
      <c r="D100" s="130" t="s">
        <v>795</v>
      </c>
      <c r="E100" s="157" t="s">
        <v>317</v>
      </c>
      <c r="F100" s="158"/>
      <c r="G100" s="11" t="s">
        <v>796</v>
      </c>
      <c r="H100" s="14">
        <v>27.61</v>
      </c>
      <c r="I100" s="121">
        <f t="shared" si="2"/>
        <v>55.22</v>
      </c>
      <c r="J100" s="127"/>
    </row>
    <row r="101" spans="1:10" ht="192">
      <c r="A101" s="126"/>
      <c r="B101" s="119">
        <v>1</v>
      </c>
      <c r="C101" s="10" t="s">
        <v>794</v>
      </c>
      <c r="D101" s="130" t="s">
        <v>236</v>
      </c>
      <c r="E101" s="157" t="s">
        <v>112</v>
      </c>
      <c r="F101" s="158"/>
      <c r="G101" s="11" t="s">
        <v>796</v>
      </c>
      <c r="H101" s="14">
        <v>29.36</v>
      </c>
      <c r="I101" s="121">
        <f t="shared" si="2"/>
        <v>29.36</v>
      </c>
      <c r="J101" s="127"/>
    </row>
    <row r="102" spans="1:10" ht="192">
      <c r="A102" s="126"/>
      <c r="B102" s="119">
        <v>1</v>
      </c>
      <c r="C102" s="10" t="s">
        <v>794</v>
      </c>
      <c r="D102" s="130" t="s">
        <v>236</v>
      </c>
      <c r="E102" s="157" t="s">
        <v>274</v>
      </c>
      <c r="F102" s="158"/>
      <c r="G102" s="11" t="s">
        <v>796</v>
      </c>
      <c r="H102" s="14">
        <v>29.36</v>
      </c>
      <c r="I102" s="121">
        <f t="shared" si="2"/>
        <v>29.36</v>
      </c>
      <c r="J102" s="127"/>
    </row>
    <row r="103" spans="1:10" ht="192">
      <c r="A103" s="126"/>
      <c r="B103" s="119">
        <v>4</v>
      </c>
      <c r="C103" s="10" t="s">
        <v>794</v>
      </c>
      <c r="D103" s="130" t="s">
        <v>237</v>
      </c>
      <c r="E103" s="157" t="s">
        <v>112</v>
      </c>
      <c r="F103" s="158"/>
      <c r="G103" s="11" t="s">
        <v>796</v>
      </c>
      <c r="H103" s="14">
        <v>29.36</v>
      </c>
      <c r="I103" s="121">
        <f t="shared" si="2"/>
        <v>117.44</v>
      </c>
      <c r="J103" s="127"/>
    </row>
    <row r="104" spans="1:10" ht="192">
      <c r="A104" s="126"/>
      <c r="B104" s="119">
        <v>1</v>
      </c>
      <c r="C104" s="10" t="s">
        <v>794</v>
      </c>
      <c r="D104" s="130" t="s">
        <v>237</v>
      </c>
      <c r="E104" s="157" t="s">
        <v>218</v>
      </c>
      <c r="F104" s="158"/>
      <c r="G104" s="11" t="s">
        <v>796</v>
      </c>
      <c r="H104" s="14">
        <v>29.36</v>
      </c>
      <c r="I104" s="121">
        <f t="shared" si="2"/>
        <v>29.36</v>
      </c>
      <c r="J104" s="127"/>
    </row>
    <row r="105" spans="1:10" ht="192">
      <c r="A105" s="126"/>
      <c r="B105" s="119">
        <v>2</v>
      </c>
      <c r="C105" s="10" t="s">
        <v>794</v>
      </c>
      <c r="D105" s="130" t="s">
        <v>237</v>
      </c>
      <c r="E105" s="157" t="s">
        <v>274</v>
      </c>
      <c r="F105" s="158"/>
      <c r="G105" s="11" t="s">
        <v>796</v>
      </c>
      <c r="H105" s="14">
        <v>29.36</v>
      </c>
      <c r="I105" s="121">
        <f t="shared" si="2"/>
        <v>58.72</v>
      </c>
      <c r="J105" s="127"/>
    </row>
    <row r="106" spans="1:10" ht="192">
      <c r="A106" s="126"/>
      <c r="B106" s="119">
        <v>1</v>
      </c>
      <c r="C106" s="10" t="s">
        <v>794</v>
      </c>
      <c r="D106" s="130" t="s">
        <v>237</v>
      </c>
      <c r="E106" s="157" t="s">
        <v>317</v>
      </c>
      <c r="F106" s="158"/>
      <c r="G106" s="11" t="s">
        <v>796</v>
      </c>
      <c r="H106" s="14">
        <v>29.36</v>
      </c>
      <c r="I106" s="121">
        <f t="shared" si="2"/>
        <v>29.36</v>
      </c>
      <c r="J106" s="127"/>
    </row>
    <row r="107" spans="1:10" ht="192">
      <c r="A107" s="126"/>
      <c r="B107" s="119">
        <v>3</v>
      </c>
      <c r="C107" s="10" t="s">
        <v>794</v>
      </c>
      <c r="D107" s="130" t="s">
        <v>240</v>
      </c>
      <c r="E107" s="157" t="s">
        <v>317</v>
      </c>
      <c r="F107" s="158"/>
      <c r="G107" s="11" t="s">
        <v>796</v>
      </c>
      <c r="H107" s="14">
        <v>31.11</v>
      </c>
      <c r="I107" s="121">
        <f t="shared" si="2"/>
        <v>93.33</v>
      </c>
      <c r="J107" s="127"/>
    </row>
    <row r="108" spans="1:10" ht="84">
      <c r="A108" s="126"/>
      <c r="B108" s="119">
        <v>2</v>
      </c>
      <c r="C108" s="10" t="s">
        <v>797</v>
      </c>
      <c r="D108" s="130" t="s">
        <v>28</v>
      </c>
      <c r="E108" s="157" t="s">
        <v>115</v>
      </c>
      <c r="F108" s="158"/>
      <c r="G108" s="11" t="s">
        <v>798</v>
      </c>
      <c r="H108" s="14">
        <v>4.8899999999999997</v>
      </c>
      <c r="I108" s="121">
        <f t="shared" si="2"/>
        <v>9.7799999999999994</v>
      </c>
      <c r="J108" s="127"/>
    </row>
    <row r="109" spans="1:10" ht="120">
      <c r="A109" s="126"/>
      <c r="B109" s="119">
        <v>2</v>
      </c>
      <c r="C109" s="10" t="s">
        <v>799</v>
      </c>
      <c r="D109" s="130" t="s">
        <v>28</v>
      </c>
      <c r="E109" s="157" t="s">
        <v>679</v>
      </c>
      <c r="F109" s="158"/>
      <c r="G109" s="11" t="s">
        <v>800</v>
      </c>
      <c r="H109" s="14">
        <v>20.62</v>
      </c>
      <c r="I109" s="121">
        <f t="shared" si="2"/>
        <v>41.24</v>
      </c>
      <c r="J109" s="127"/>
    </row>
    <row r="110" spans="1:10" ht="96">
      <c r="A110" s="126"/>
      <c r="B110" s="119">
        <v>3</v>
      </c>
      <c r="C110" s="10" t="s">
        <v>801</v>
      </c>
      <c r="D110" s="130" t="s">
        <v>28</v>
      </c>
      <c r="E110" s="157" t="s">
        <v>279</v>
      </c>
      <c r="F110" s="158"/>
      <c r="G110" s="11" t="s">
        <v>802</v>
      </c>
      <c r="H110" s="14">
        <v>20.62</v>
      </c>
      <c r="I110" s="121">
        <f t="shared" si="2"/>
        <v>61.86</v>
      </c>
      <c r="J110" s="127"/>
    </row>
    <row r="111" spans="1:10" ht="96">
      <c r="A111" s="126"/>
      <c r="B111" s="119">
        <v>1</v>
      </c>
      <c r="C111" s="10" t="s">
        <v>801</v>
      </c>
      <c r="D111" s="130" t="s">
        <v>30</v>
      </c>
      <c r="E111" s="157" t="s">
        <v>279</v>
      </c>
      <c r="F111" s="158"/>
      <c r="G111" s="11" t="s">
        <v>802</v>
      </c>
      <c r="H111" s="14">
        <v>20.62</v>
      </c>
      <c r="I111" s="121">
        <f t="shared" si="2"/>
        <v>20.62</v>
      </c>
      <c r="J111" s="127"/>
    </row>
    <row r="112" spans="1:10" ht="132">
      <c r="A112" s="126"/>
      <c r="B112" s="119">
        <v>2</v>
      </c>
      <c r="C112" s="10" t="s">
        <v>659</v>
      </c>
      <c r="D112" s="130" t="s">
        <v>28</v>
      </c>
      <c r="E112" s="157" t="s">
        <v>679</v>
      </c>
      <c r="F112" s="158"/>
      <c r="G112" s="11" t="s">
        <v>661</v>
      </c>
      <c r="H112" s="14">
        <v>20.62</v>
      </c>
      <c r="I112" s="121">
        <f t="shared" si="2"/>
        <v>41.24</v>
      </c>
      <c r="J112" s="127"/>
    </row>
    <row r="113" spans="1:10" ht="228">
      <c r="A113" s="126"/>
      <c r="B113" s="119">
        <v>1</v>
      </c>
      <c r="C113" s="10" t="s">
        <v>803</v>
      </c>
      <c r="D113" s="130" t="s">
        <v>31</v>
      </c>
      <c r="E113" s="157" t="s">
        <v>112</v>
      </c>
      <c r="F113" s="158"/>
      <c r="G113" s="11" t="s">
        <v>872</v>
      </c>
      <c r="H113" s="14">
        <v>59.07</v>
      </c>
      <c r="I113" s="121">
        <f t="shared" si="2"/>
        <v>59.07</v>
      </c>
      <c r="J113" s="127"/>
    </row>
    <row r="114" spans="1:10" ht="216">
      <c r="A114" s="126"/>
      <c r="B114" s="119">
        <v>2</v>
      </c>
      <c r="C114" s="10" t="s">
        <v>804</v>
      </c>
      <c r="D114" s="130" t="s">
        <v>112</v>
      </c>
      <c r="E114" s="157"/>
      <c r="F114" s="158"/>
      <c r="G114" s="11" t="s">
        <v>873</v>
      </c>
      <c r="H114" s="14">
        <v>65.36</v>
      </c>
      <c r="I114" s="121">
        <f t="shared" si="2"/>
        <v>130.72</v>
      </c>
      <c r="J114" s="127"/>
    </row>
    <row r="115" spans="1:10" ht="132">
      <c r="A115" s="126"/>
      <c r="B115" s="119">
        <v>1</v>
      </c>
      <c r="C115" s="10" t="s">
        <v>805</v>
      </c>
      <c r="D115" s="130" t="s">
        <v>112</v>
      </c>
      <c r="E115" s="157"/>
      <c r="F115" s="158"/>
      <c r="G115" s="11" t="s">
        <v>806</v>
      </c>
      <c r="H115" s="14">
        <v>15.38</v>
      </c>
      <c r="I115" s="121">
        <f t="shared" si="2"/>
        <v>15.38</v>
      </c>
      <c r="J115" s="127"/>
    </row>
    <row r="116" spans="1:10" ht="132">
      <c r="A116" s="126"/>
      <c r="B116" s="119">
        <v>1</v>
      </c>
      <c r="C116" s="10" t="s">
        <v>805</v>
      </c>
      <c r="D116" s="130" t="s">
        <v>218</v>
      </c>
      <c r="E116" s="157"/>
      <c r="F116" s="158"/>
      <c r="G116" s="11" t="s">
        <v>806</v>
      </c>
      <c r="H116" s="14">
        <v>15.38</v>
      </c>
      <c r="I116" s="121">
        <f t="shared" si="2"/>
        <v>15.38</v>
      </c>
      <c r="J116" s="127"/>
    </row>
    <row r="117" spans="1:10" ht="132">
      <c r="A117" s="126"/>
      <c r="B117" s="119">
        <v>1</v>
      </c>
      <c r="C117" s="10" t="s">
        <v>805</v>
      </c>
      <c r="D117" s="130" t="s">
        <v>316</v>
      </c>
      <c r="E117" s="157"/>
      <c r="F117" s="158"/>
      <c r="G117" s="11" t="s">
        <v>806</v>
      </c>
      <c r="H117" s="14">
        <v>15.38</v>
      </c>
      <c r="I117" s="121">
        <f t="shared" si="2"/>
        <v>15.38</v>
      </c>
      <c r="J117" s="127"/>
    </row>
    <row r="118" spans="1:10" ht="132">
      <c r="A118" s="126"/>
      <c r="B118" s="119">
        <v>1</v>
      </c>
      <c r="C118" s="10" t="s">
        <v>805</v>
      </c>
      <c r="D118" s="130" t="s">
        <v>275</v>
      </c>
      <c r="E118" s="157"/>
      <c r="F118" s="158"/>
      <c r="G118" s="11" t="s">
        <v>806</v>
      </c>
      <c r="H118" s="14">
        <v>15.38</v>
      </c>
      <c r="I118" s="121">
        <f t="shared" ref="I118:I142" si="3">H118*B118</f>
        <v>15.38</v>
      </c>
      <c r="J118" s="127"/>
    </row>
    <row r="119" spans="1:10" ht="132">
      <c r="A119" s="126"/>
      <c r="B119" s="119">
        <v>2</v>
      </c>
      <c r="C119" s="10" t="s">
        <v>807</v>
      </c>
      <c r="D119" s="130"/>
      <c r="E119" s="157"/>
      <c r="F119" s="158"/>
      <c r="G119" s="11" t="s">
        <v>808</v>
      </c>
      <c r="H119" s="14">
        <v>4.8899999999999997</v>
      </c>
      <c r="I119" s="121">
        <f t="shared" si="3"/>
        <v>9.7799999999999994</v>
      </c>
      <c r="J119" s="127"/>
    </row>
    <row r="120" spans="1:10" ht="132">
      <c r="A120" s="126"/>
      <c r="B120" s="119">
        <v>2</v>
      </c>
      <c r="C120" s="10" t="s">
        <v>809</v>
      </c>
      <c r="D120" s="130"/>
      <c r="E120" s="157"/>
      <c r="F120" s="158"/>
      <c r="G120" s="11" t="s">
        <v>810</v>
      </c>
      <c r="H120" s="14">
        <v>4.8899999999999997</v>
      </c>
      <c r="I120" s="121">
        <f t="shared" si="3"/>
        <v>9.7799999999999994</v>
      </c>
      <c r="J120" s="127"/>
    </row>
    <row r="121" spans="1:10" ht="60">
      <c r="A121" s="126"/>
      <c r="B121" s="119">
        <v>2</v>
      </c>
      <c r="C121" s="10" t="s">
        <v>811</v>
      </c>
      <c r="D121" s="130" t="s">
        <v>812</v>
      </c>
      <c r="E121" s="157"/>
      <c r="F121" s="158"/>
      <c r="G121" s="11" t="s">
        <v>813</v>
      </c>
      <c r="H121" s="14">
        <v>34.6</v>
      </c>
      <c r="I121" s="121">
        <f t="shared" si="3"/>
        <v>69.2</v>
      </c>
      <c r="J121" s="127"/>
    </row>
    <row r="122" spans="1:10" ht="60">
      <c r="A122" s="126"/>
      <c r="B122" s="119">
        <v>2</v>
      </c>
      <c r="C122" s="10" t="s">
        <v>814</v>
      </c>
      <c r="D122" s="130" t="s">
        <v>812</v>
      </c>
      <c r="E122" s="157"/>
      <c r="F122" s="158"/>
      <c r="G122" s="11" t="s">
        <v>815</v>
      </c>
      <c r="H122" s="14">
        <v>52.08</v>
      </c>
      <c r="I122" s="121">
        <f t="shared" si="3"/>
        <v>104.16</v>
      </c>
      <c r="J122" s="127"/>
    </row>
    <row r="123" spans="1:10" ht="108">
      <c r="A123" s="126"/>
      <c r="B123" s="119">
        <v>2</v>
      </c>
      <c r="C123" s="10" t="s">
        <v>816</v>
      </c>
      <c r="D123" s="130" t="s">
        <v>812</v>
      </c>
      <c r="E123" s="157"/>
      <c r="F123" s="158"/>
      <c r="G123" s="11" t="s">
        <v>817</v>
      </c>
      <c r="H123" s="14">
        <v>69.55</v>
      </c>
      <c r="I123" s="121">
        <f t="shared" si="3"/>
        <v>139.1</v>
      </c>
      <c r="J123" s="127"/>
    </row>
    <row r="124" spans="1:10" ht="60">
      <c r="A124" s="126"/>
      <c r="B124" s="119">
        <v>2</v>
      </c>
      <c r="C124" s="10" t="s">
        <v>818</v>
      </c>
      <c r="D124" s="130" t="s">
        <v>812</v>
      </c>
      <c r="E124" s="157" t="s">
        <v>643</v>
      </c>
      <c r="F124" s="158"/>
      <c r="G124" s="11" t="s">
        <v>819</v>
      </c>
      <c r="H124" s="14">
        <v>17.13</v>
      </c>
      <c r="I124" s="121">
        <f t="shared" si="3"/>
        <v>34.26</v>
      </c>
      <c r="J124" s="127"/>
    </row>
    <row r="125" spans="1:10" ht="60">
      <c r="A125" s="126"/>
      <c r="B125" s="119">
        <v>2</v>
      </c>
      <c r="C125" s="10" t="s">
        <v>818</v>
      </c>
      <c r="D125" s="130" t="s">
        <v>820</v>
      </c>
      <c r="E125" s="157" t="s">
        <v>642</v>
      </c>
      <c r="F125" s="158"/>
      <c r="G125" s="11" t="s">
        <v>819</v>
      </c>
      <c r="H125" s="14">
        <v>21.32</v>
      </c>
      <c r="I125" s="121">
        <f t="shared" si="3"/>
        <v>42.64</v>
      </c>
      <c r="J125" s="127"/>
    </row>
    <row r="126" spans="1:10" ht="60">
      <c r="A126" s="126"/>
      <c r="B126" s="119">
        <v>2</v>
      </c>
      <c r="C126" s="10" t="s">
        <v>818</v>
      </c>
      <c r="D126" s="130" t="s">
        <v>820</v>
      </c>
      <c r="E126" s="157" t="s">
        <v>643</v>
      </c>
      <c r="F126" s="158"/>
      <c r="G126" s="11" t="s">
        <v>819</v>
      </c>
      <c r="H126" s="14">
        <v>21.32</v>
      </c>
      <c r="I126" s="121">
        <f t="shared" si="3"/>
        <v>42.64</v>
      </c>
      <c r="J126" s="127"/>
    </row>
    <row r="127" spans="1:10" ht="60">
      <c r="A127" s="126"/>
      <c r="B127" s="119">
        <v>2</v>
      </c>
      <c r="C127" s="10" t="s">
        <v>818</v>
      </c>
      <c r="D127" s="130" t="s">
        <v>820</v>
      </c>
      <c r="E127" s="157" t="s">
        <v>644</v>
      </c>
      <c r="F127" s="158"/>
      <c r="G127" s="11" t="s">
        <v>819</v>
      </c>
      <c r="H127" s="14">
        <v>21.32</v>
      </c>
      <c r="I127" s="121">
        <f t="shared" si="3"/>
        <v>42.64</v>
      </c>
      <c r="J127" s="127"/>
    </row>
    <row r="128" spans="1:10" ht="60">
      <c r="A128" s="126"/>
      <c r="B128" s="119">
        <v>2</v>
      </c>
      <c r="C128" s="10" t="s">
        <v>818</v>
      </c>
      <c r="D128" s="130" t="s">
        <v>762</v>
      </c>
      <c r="E128" s="157" t="s">
        <v>643</v>
      </c>
      <c r="F128" s="158"/>
      <c r="G128" s="11" t="s">
        <v>819</v>
      </c>
      <c r="H128" s="14">
        <v>22.72</v>
      </c>
      <c r="I128" s="121">
        <f t="shared" si="3"/>
        <v>45.44</v>
      </c>
      <c r="J128" s="127"/>
    </row>
    <row r="129" spans="1:10" ht="60">
      <c r="A129" s="126"/>
      <c r="B129" s="119">
        <v>2</v>
      </c>
      <c r="C129" s="10" t="s">
        <v>818</v>
      </c>
      <c r="D129" s="130" t="s">
        <v>762</v>
      </c>
      <c r="E129" s="157" t="s">
        <v>644</v>
      </c>
      <c r="F129" s="158"/>
      <c r="G129" s="11" t="s">
        <v>819</v>
      </c>
      <c r="H129" s="14">
        <v>22.72</v>
      </c>
      <c r="I129" s="121">
        <f t="shared" si="3"/>
        <v>45.44</v>
      </c>
      <c r="J129" s="127"/>
    </row>
    <row r="130" spans="1:10" ht="60">
      <c r="A130" s="126"/>
      <c r="B130" s="119">
        <v>2</v>
      </c>
      <c r="C130" s="10" t="s">
        <v>818</v>
      </c>
      <c r="D130" s="130" t="s">
        <v>821</v>
      </c>
      <c r="E130" s="157" t="s">
        <v>643</v>
      </c>
      <c r="F130" s="158"/>
      <c r="G130" s="11" t="s">
        <v>819</v>
      </c>
      <c r="H130" s="14">
        <v>27.96</v>
      </c>
      <c r="I130" s="121">
        <f t="shared" si="3"/>
        <v>55.92</v>
      </c>
      <c r="J130" s="127"/>
    </row>
    <row r="131" spans="1:10" ht="60">
      <c r="A131" s="126"/>
      <c r="B131" s="119">
        <v>2</v>
      </c>
      <c r="C131" s="10" t="s">
        <v>818</v>
      </c>
      <c r="D131" s="130" t="s">
        <v>821</v>
      </c>
      <c r="E131" s="157" t="s">
        <v>644</v>
      </c>
      <c r="F131" s="158"/>
      <c r="G131" s="11" t="s">
        <v>819</v>
      </c>
      <c r="H131" s="14">
        <v>27.96</v>
      </c>
      <c r="I131" s="121">
        <f t="shared" si="3"/>
        <v>55.92</v>
      </c>
      <c r="J131" s="127"/>
    </row>
    <row r="132" spans="1:10" ht="144">
      <c r="A132" s="126"/>
      <c r="B132" s="119">
        <v>3</v>
      </c>
      <c r="C132" s="10" t="s">
        <v>822</v>
      </c>
      <c r="D132" s="130" t="s">
        <v>30</v>
      </c>
      <c r="E132" s="157" t="s">
        <v>279</v>
      </c>
      <c r="F132" s="158"/>
      <c r="G132" s="11" t="s">
        <v>823</v>
      </c>
      <c r="H132" s="14">
        <v>24.12</v>
      </c>
      <c r="I132" s="121">
        <f t="shared" si="3"/>
        <v>72.36</v>
      </c>
      <c r="J132" s="127"/>
    </row>
    <row r="133" spans="1:10" ht="120">
      <c r="A133" s="126"/>
      <c r="B133" s="119">
        <v>2</v>
      </c>
      <c r="C133" s="10" t="s">
        <v>824</v>
      </c>
      <c r="D133" s="130" t="s">
        <v>820</v>
      </c>
      <c r="E133" s="157"/>
      <c r="F133" s="158"/>
      <c r="G133" s="11" t="s">
        <v>825</v>
      </c>
      <c r="H133" s="14">
        <v>25.86</v>
      </c>
      <c r="I133" s="121">
        <f t="shared" si="3"/>
        <v>51.72</v>
      </c>
      <c r="J133" s="127"/>
    </row>
    <row r="134" spans="1:10" ht="204">
      <c r="A134" s="126"/>
      <c r="B134" s="119">
        <v>2</v>
      </c>
      <c r="C134" s="10" t="s">
        <v>826</v>
      </c>
      <c r="D134" s="130" t="s">
        <v>245</v>
      </c>
      <c r="E134" s="157" t="s">
        <v>827</v>
      </c>
      <c r="F134" s="158"/>
      <c r="G134" s="11" t="s">
        <v>828</v>
      </c>
      <c r="H134" s="14">
        <v>69.55</v>
      </c>
      <c r="I134" s="121">
        <f t="shared" si="3"/>
        <v>139.1</v>
      </c>
      <c r="J134" s="127"/>
    </row>
    <row r="135" spans="1:10" ht="204">
      <c r="A135" s="126"/>
      <c r="B135" s="119">
        <v>2</v>
      </c>
      <c r="C135" s="10" t="s">
        <v>826</v>
      </c>
      <c r="D135" s="130" t="s">
        <v>245</v>
      </c>
      <c r="E135" s="157" t="s">
        <v>829</v>
      </c>
      <c r="F135" s="158"/>
      <c r="G135" s="11" t="s">
        <v>828</v>
      </c>
      <c r="H135" s="14">
        <v>69.55</v>
      </c>
      <c r="I135" s="121">
        <f t="shared" si="3"/>
        <v>139.1</v>
      </c>
      <c r="J135" s="127"/>
    </row>
    <row r="136" spans="1:10" ht="132">
      <c r="A136" s="126"/>
      <c r="B136" s="119">
        <v>2</v>
      </c>
      <c r="C136" s="10" t="s">
        <v>830</v>
      </c>
      <c r="D136" s="130" t="s">
        <v>279</v>
      </c>
      <c r="E136" s="157" t="s">
        <v>28</v>
      </c>
      <c r="F136" s="158"/>
      <c r="G136" s="11" t="s">
        <v>831</v>
      </c>
      <c r="H136" s="14">
        <v>59.07</v>
      </c>
      <c r="I136" s="121">
        <f t="shared" si="3"/>
        <v>118.14</v>
      </c>
      <c r="J136" s="127"/>
    </row>
    <row r="137" spans="1:10" ht="120">
      <c r="A137" s="126"/>
      <c r="B137" s="119">
        <v>4</v>
      </c>
      <c r="C137" s="10" t="s">
        <v>832</v>
      </c>
      <c r="D137" s="130"/>
      <c r="E137" s="157"/>
      <c r="F137" s="158"/>
      <c r="G137" s="11" t="s">
        <v>833</v>
      </c>
      <c r="H137" s="14">
        <v>21.32</v>
      </c>
      <c r="I137" s="121">
        <f t="shared" si="3"/>
        <v>85.28</v>
      </c>
      <c r="J137" s="127"/>
    </row>
    <row r="138" spans="1:10" ht="132">
      <c r="A138" s="126"/>
      <c r="B138" s="119">
        <v>1</v>
      </c>
      <c r="C138" s="10" t="s">
        <v>834</v>
      </c>
      <c r="D138" s="130" t="s">
        <v>42</v>
      </c>
      <c r="E138" s="157"/>
      <c r="F138" s="158"/>
      <c r="G138" s="11" t="s">
        <v>835</v>
      </c>
      <c r="H138" s="14">
        <v>43.34</v>
      </c>
      <c r="I138" s="121">
        <f t="shared" si="3"/>
        <v>43.34</v>
      </c>
      <c r="J138" s="127"/>
    </row>
    <row r="139" spans="1:10" ht="132">
      <c r="A139" s="126"/>
      <c r="B139" s="119">
        <v>1</v>
      </c>
      <c r="C139" s="10" t="s">
        <v>836</v>
      </c>
      <c r="D139" s="130"/>
      <c r="E139" s="157"/>
      <c r="F139" s="158"/>
      <c r="G139" s="11" t="s">
        <v>837</v>
      </c>
      <c r="H139" s="14">
        <v>20.97</v>
      </c>
      <c r="I139" s="121">
        <f t="shared" si="3"/>
        <v>20.97</v>
      </c>
      <c r="J139" s="127"/>
    </row>
    <row r="140" spans="1:10" ht="156">
      <c r="A140" s="126"/>
      <c r="B140" s="119">
        <v>2</v>
      </c>
      <c r="C140" s="10" t="s">
        <v>838</v>
      </c>
      <c r="D140" s="130" t="s">
        <v>112</v>
      </c>
      <c r="E140" s="157"/>
      <c r="F140" s="158"/>
      <c r="G140" s="11" t="s">
        <v>839</v>
      </c>
      <c r="H140" s="14">
        <v>129.32</v>
      </c>
      <c r="I140" s="121">
        <f t="shared" si="3"/>
        <v>258.64</v>
      </c>
      <c r="J140" s="127"/>
    </row>
    <row r="141" spans="1:10" ht="156">
      <c r="A141" s="126"/>
      <c r="B141" s="119">
        <v>1</v>
      </c>
      <c r="C141" s="10" t="s">
        <v>838</v>
      </c>
      <c r="D141" s="130" t="s">
        <v>218</v>
      </c>
      <c r="E141" s="157"/>
      <c r="F141" s="158"/>
      <c r="G141" s="11" t="s">
        <v>839</v>
      </c>
      <c r="H141" s="14">
        <v>129.32</v>
      </c>
      <c r="I141" s="121">
        <f t="shared" si="3"/>
        <v>129.32</v>
      </c>
      <c r="J141" s="127"/>
    </row>
    <row r="142" spans="1:10" ht="96">
      <c r="A142" s="126"/>
      <c r="B142" s="120">
        <v>1</v>
      </c>
      <c r="C142" s="12" t="s">
        <v>840</v>
      </c>
      <c r="D142" s="131" t="s">
        <v>490</v>
      </c>
      <c r="E142" s="169"/>
      <c r="F142" s="170"/>
      <c r="G142" s="13" t="s">
        <v>841</v>
      </c>
      <c r="H142" s="15">
        <v>43.34</v>
      </c>
      <c r="I142" s="122">
        <f t="shared" si="3"/>
        <v>43.34</v>
      </c>
      <c r="J142" s="127"/>
    </row>
  </sheetData>
  <mergeCells count="125">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9:F59"/>
    <mergeCell ref="E60:F60"/>
    <mergeCell ref="E61:F61"/>
    <mergeCell ref="E62:F62"/>
    <mergeCell ref="E53:F53"/>
    <mergeCell ref="E54:F54"/>
    <mergeCell ref="E55:F55"/>
    <mergeCell ref="E56:F56"/>
    <mergeCell ref="E57:F57"/>
    <mergeCell ref="E50:F50"/>
    <mergeCell ref="E51:F51"/>
    <mergeCell ref="E52:F52"/>
    <mergeCell ref="E43:F43"/>
    <mergeCell ref="E44:F44"/>
    <mergeCell ref="E45:F45"/>
    <mergeCell ref="E46:F46"/>
    <mergeCell ref="E47:F47"/>
    <mergeCell ref="E58:F58"/>
    <mergeCell ref="E41:F41"/>
    <mergeCell ref="E42:F42"/>
    <mergeCell ref="E33:F33"/>
    <mergeCell ref="E34:F34"/>
    <mergeCell ref="E35:F35"/>
    <mergeCell ref="E36:F36"/>
    <mergeCell ref="E37:F37"/>
    <mergeCell ref="E48:F48"/>
    <mergeCell ref="E49:F49"/>
    <mergeCell ref="E32:F32"/>
    <mergeCell ref="E23:F23"/>
    <mergeCell ref="E24:F24"/>
    <mergeCell ref="E25:F25"/>
    <mergeCell ref="E26:F26"/>
    <mergeCell ref="E27:F27"/>
    <mergeCell ref="E38:F38"/>
    <mergeCell ref="E39:F39"/>
    <mergeCell ref="E40:F40"/>
    <mergeCell ref="I10:I11"/>
    <mergeCell ref="I14:I15"/>
    <mergeCell ref="E20:F20"/>
    <mergeCell ref="E21:F21"/>
    <mergeCell ref="E22:F22"/>
    <mergeCell ref="E28:F28"/>
    <mergeCell ref="E29:F29"/>
    <mergeCell ref="E30:F30"/>
    <mergeCell ref="E31:F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4"/>
  <sheetViews>
    <sheetView zoomScale="90" zoomScaleNormal="90" workbookViewId="0">
      <selection activeCell="D22" sqref="D22:D14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7946.6699999999983</v>
      </c>
      <c r="O2" t="s">
        <v>188</v>
      </c>
    </row>
    <row r="3" spans="1:15" ht="12.75" customHeight="1">
      <c r="A3" s="126"/>
      <c r="B3" s="133" t="s">
        <v>140</v>
      </c>
      <c r="C3" s="132"/>
      <c r="D3" s="132"/>
      <c r="E3" s="132"/>
      <c r="F3" s="132"/>
      <c r="G3" s="132"/>
      <c r="H3" s="132"/>
      <c r="I3" s="132"/>
      <c r="J3" s="132"/>
      <c r="K3" s="132"/>
      <c r="L3" s="127"/>
      <c r="N3">
        <v>7946.6699999999983</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9">
        <f>IF(Invoice!J10&lt;&gt;"",Invoice!J10,"")</f>
        <v>52832</v>
      </c>
      <c r="L10" s="127"/>
    </row>
    <row r="11" spans="1:15" ht="12.75" customHeight="1">
      <c r="A11" s="126"/>
      <c r="B11" s="126" t="s">
        <v>717</v>
      </c>
      <c r="C11" s="132"/>
      <c r="D11" s="132"/>
      <c r="E11" s="132"/>
      <c r="F11" s="127"/>
      <c r="G11" s="128"/>
      <c r="H11" s="128" t="s">
        <v>717</v>
      </c>
      <c r="I11" s="132"/>
      <c r="J11" s="132"/>
      <c r="K11" s="160"/>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61">
        <f>Invoice!J14</f>
        <v>45302</v>
      </c>
      <c r="L14" s="127"/>
    </row>
    <row r="15" spans="1:15" ht="15" customHeight="1">
      <c r="A15" s="126"/>
      <c r="B15" s="6" t="s">
        <v>11</v>
      </c>
      <c r="C15" s="7"/>
      <c r="D15" s="7"/>
      <c r="E15" s="7"/>
      <c r="F15" s="8"/>
      <c r="G15" s="128"/>
      <c r="H15" s="9" t="s">
        <v>11</v>
      </c>
      <c r="I15" s="132"/>
      <c r="J15" s="132"/>
      <c r="K15" s="162"/>
      <c r="L15" s="127"/>
    </row>
    <row r="16" spans="1:15" ht="15" customHeight="1">
      <c r="A16" s="126"/>
      <c r="B16" s="132"/>
      <c r="C16" s="132"/>
      <c r="D16" s="132"/>
      <c r="E16" s="132"/>
      <c r="F16" s="132"/>
      <c r="G16" s="132"/>
      <c r="H16" s="132"/>
      <c r="I16" s="135" t="s">
        <v>147</v>
      </c>
      <c r="J16" s="135" t="s">
        <v>147</v>
      </c>
      <c r="K16" s="141">
        <v>41333</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3" t="s">
        <v>207</v>
      </c>
      <c r="G20" s="164"/>
      <c r="H20" s="112" t="s">
        <v>174</v>
      </c>
      <c r="I20" s="112" t="s">
        <v>208</v>
      </c>
      <c r="J20" s="112" t="s">
        <v>208</v>
      </c>
      <c r="K20" s="112" t="s">
        <v>26</v>
      </c>
      <c r="L20" s="127"/>
    </row>
    <row r="21" spans="1:12" ht="12.75" customHeight="1">
      <c r="A21" s="126"/>
      <c r="B21" s="117"/>
      <c r="C21" s="117"/>
      <c r="D21" s="117"/>
      <c r="E21" s="118"/>
      <c r="F21" s="165"/>
      <c r="G21" s="166"/>
      <c r="H21" s="117" t="s">
        <v>146</v>
      </c>
      <c r="I21" s="117"/>
      <c r="J21" s="117"/>
      <c r="K21" s="117"/>
      <c r="L21" s="127"/>
    </row>
    <row r="22" spans="1:12" ht="24" customHeight="1">
      <c r="A22" s="126"/>
      <c r="B22" s="119">
        <f>'Tax Invoice'!D18</f>
        <v>2</v>
      </c>
      <c r="C22" s="10" t="s">
        <v>722</v>
      </c>
      <c r="D22" s="10" t="s">
        <v>722</v>
      </c>
      <c r="E22" s="130" t="s">
        <v>723</v>
      </c>
      <c r="F22" s="157" t="s">
        <v>112</v>
      </c>
      <c r="G22" s="158"/>
      <c r="H22" s="11" t="s">
        <v>869</v>
      </c>
      <c r="I22" s="14">
        <f t="shared" ref="I22:I53" si="0">ROUNDUP(J22*$N$1,2)</f>
        <v>22.37</v>
      </c>
      <c r="J22" s="14">
        <v>22.37</v>
      </c>
      <c r="K22" s="121">
        <f t="shared" ref="K22:K53" si="1">I22*B22</f>
        <v>44.74</v>
      </c>
      <c r="L22" s="127"/>
    </row>
    <row r="23" spans="1:12" ht="24" customHeight="1">
      <c r="A23" s="126"/>
      <c r="B23" s="119">
        <f>'Tax Invoice'!D19</f>
        <v>12</v>
      </c>
      <c r="C23" s="10" t="s">
        <v>724</v>
      </c>
      <c r="D23" s="10" t="s">
        <v>724</v>
      </c>
      <c r="E23" s="130" t="s">
        <v>279</v>
      </c>
      <c r="F23" s="157"/>
      <c r="G23" s="158"/>
      <c r="H23" s="11" t="s">
        <v>870</v>
      </c>
      <c r="I23" s="14">
        <f t="shared" si="0"/>
        <v>5.94</v>
      </c>
      <c r="J23" s="14">
        <v>5.94</v>
      </c>
      <c r="K23" s="121">
        <f t="shared" si="1"/>
        <v>71.28</v>
      </c>
      <c r="L23" s="127"/>
    </row>
    <row r="24" spans="1:12" ht="24" customHeight="1">
      <c r="A24" s="126"/>
      <c r="B24" s="119">
        <f>'Tax Invoice'!D20</f>
        <v>2</v>
      </c>
      <c r="C24" s="10" t="s">
        <v>724</v>
      </c>
      <c r="D24" s="10" t="s">
        <v>724</v>
      </c>
      <c r="E24" s="130" t="s">
        <v>679</v>
      </c>
      <c r="F24" s="157"/>
      <c r="G24" s="158"/>
      <c r="H24" s="11" t="s">
        <v>870</v>
      </c>
      <c r="I24" s="14">
        <f t="shared" si="0"/>
        <v>5.94</v>
      </c>
      <c r="J24" s="14">
        <v>5.94</v>
      </c>
      <c r="K24" s="121">
        <f t="shared" si="1"/>
        <v>11.88</v>
      </c>
      <c r="L24" s="127"/>
    </row>
    <row r="25" spans="1:12" ht="24" customHeight="1">
      <c r="A25" s="126"/>
      <c r="B25" s="119">
        <f>'Tax Invoice'!D21</f>
        <v>2</v>
      </c>
      <c r="C25" s="10" t="s">
        <v>724</v>
      </c>
      <c r="D25" s="10" t="s">
        <v>724</v>
      </c>
      <c r="E25" s="130" t="s">
        <v>725</v>
      </c>
      <c r="F25" s="157"/>
      <c r="G25" s="158"/>
      <c r="H25" s="11" t="s">
        <v>870</v>
      </c>
      <c r="I25" s="14">
        <f t="shared" si="0"/>
        <v>5.94</v>
      </c>
      <c r="J25" s="14">
        <v>5.94</v>
      </c>
      <c r="K25" s="121">
        <f t="shared" si="1"/>
        <v>11.88</v>
      </c>
      <c r="L25" s="127"/>
    </row>
    <row r="26" spans="1:12" ht="24" customHeight="1">
      <c r="A26" s="126"/>
      <c r="B26" s="119">
        <f>'Tax Invoice'!D22</f>
        <v>1</v>
      </c>
      <c r="C26" s="10" t="s">
        <v>586</v>
      </c>
      <c r="D26" s="10" t="s">
        <v>586</v>
      </c>
      <c r="E26" s="130"/>
      <c r="F26" s="157"/>
      <c r="G26" s="158"/>
      <c r="H26" s="11" t="s">
        <v>281</v>
      </c>
      <c r="I26" s="14">
        <f t="shared" si="0"/>
        <v>11.88</v>
      </c>
      <c r="J26" s="14">
        <v>11.88</v>
      </c>
      <c r="K26" s="121">
        <f t="shared" si="1"/>
        <v>11.88</v>
      </c>
      <c r="L26" s="127"/>
    </row>
    <row r="27" spans="1:12" ht="12.75" customHeight="1">
      <c r="A27" s="126"/>
      <c r="B27" s="119">
        <f>'Tax Invoice'!D23</f>
        <v>24</v>
      </c>
      <c r="C27" s="10" t="s">
        <v>726</v>
      </c>
      <c r="D27" s="10" t="s">
        <v>726</v>
      </c>
      <c r="E27" s="130" t="s">
        <v>28</v>
      </c>
      <c r="F27" s="157"/>
      <c r="G27" s="158"/>
      <c r="H27" s="11" t="s">
        <v>727</v>
      </c>
      <c r="I27" s="14">
        <f t="shared" si="0"/>
        <v>6.99</v>
      </c>
      <c r="J27" s="14">
        <v>6.99</v>
      </c>
      <c r="K27" s="121">
        <f t="shared" si="1"/>
        <v>167.76</v>
      </c>
      <c r="L27" s="127"/>
    </row>
    <row r="28" spans="1:12" ht="24" customHeight="1">
      <c r="A28" s="126"/>
      <c r="B28" s="119">
        <f>'Tax Invoice'!D24</f>
        <v>2</v>
      </c>
      <c r="C28" s="10" t="s">
        <v>728</v>
      </c>
      <c r="D28" s="10" t="s">
        <v>728</v>
      </c>
      <c r="E28" s="130" t="s">
        <v>28</v>
      </c>
      <c r="F28" s="157" t="s">
        <v>279</v>
      </c>
      <c r="G28" s="158"/>
      <c r="H28" s="11" t="s">
        <v>729</v>
      </c>
      <c r="I28" s="14">
        <f t="shared" si="0"/>
        <v>20.62</v>
      </c>
      <c r="J28" s="14">
        <v>20.62</v>
      </c>
      <c r="K28" s="121">
        <f t="shared" si="1"/>
        <v>41.24</v>
      </c>
      <c r="L28" s="127"/>
    </row>
    <row r="29" spans="1:12" ht="24" customHeight="1">
      <c r="A29" s="126"/>
      <c r="B29" s="119">
        <f>'Tax Invoice'!D25</f>
        <v>2</v>
      </c>
      <c r="C29" s="10" t="s">
        <v>728</v>
      </c>
      <c r="D29" s="10" t="s">
        <v>728</v>
      </c>
      <c r="E29" s="130" t="s">
        <v>30</v>
      </c>
      <c r="F29" s="157" t="s">
        <v>279</v>
      </c>
      <c r="G29" s="158"/>
      <c r="H29" s="11" t="s">
        <v>729</v>
      </c>
      <c r="I29" s="14">
        <f t="shared" si="0"/>
        <v>20.62</v>
      </c>
      <c r="J29" s="14">
        <v>20.62</v>
      </c>
      <c r="K29" s="121">
        <f t="shared" si="1"/>
        <v>41.24</v>
      </c>
      <c r="L29" s="127"/>
    </row>
    <row r="30" spans="1:12" ht="24" customHeight="1">
      <c r="A30" s="126"/>
      <c r="B30" s="119">
        <f>'Tax Invoice'!D26</f>
        <v>1</v>
      </c>
      <c r="C30" s="10" t="s">
        <v>728</v>
      </c>
      <c r="D30" s="10" t="s">
        <v>728</v>
      </c>
      <c r="E30" s="130" t="s">
        <v>30</v>
      </c>
      <c r="F30" s="157" t="s">
        <v>278</v>
      </c>
      <c r="G30" s="158"/>
      <c r="H30" s="11" t="s">
        <v>729</v>
      </c>
      <c r="I30" s="14">
        <f t="shared" si="0"/>
        <v>20.62</v>
      </c>
      <c r="J30" s="14">
        <v>20.62</v>
      </c>
      <c r="K30" s="121">
        <f t="shared" si="1"/>
        <v>20.62</v>
      </c>
      <c r="L30" s="127"/>
    </row>
    <row r="31" spans="1:12" ht="24" customHeight="1">
      <c r="A31" s="126"/>
      <c r="B31" s="119">
        <f>'Tax Invoice'!D27</f>
        <v>1</v>
      </c>
      <c r="C31" s="10" t="s">
        <v>728</v>
      </c>
      <c r="D31" s="10" t="s">
        <v>728</v>
      </c>
      <c r="E31" s="130" t="s">
        <v>31</v>
      </c>
      <c r="F31" s="157" t="s">
        <v>278</v>
      </c>
      <c r="G31" s="158"/>
      <c r="H31" s="11" t="s">
        <v>729</v>
      </c>
      <c r="I31" s="14">
        <f t="shared" si="0"/>
        <v>20.62</v>
      </c>
      <c r="J31" s="14">
        <v>20.62</v>
      </c>
      <c r="K31" s="121">
        <f t="shared" si="1"/>
        <v>20.62</v>
      </c>
      <c r="L31" s="127"/>
    </row>
    <row r="32" spans="1:12" ht="24" customHeight="1">
      <c r="A32" s="126"/>
      <c r="B32" s="119">
        <f>'Tax Invoice'!D28</f>
        <v>2</v>
      </c>
      <c r="C32" s="10" t="s">
        <v>730</v>
      </c>
      <c r="D32" s="10" t="s">
        <v>730</v>
      </c>
      <c r="E32" s="130" t="s">
        <v>28</v>
      </c>
      <c r="F32" s="157" t="s">
        <v>279</v>
      </c>
      <c r="G32" s="158"/>
      <c r="H32" s="11" t="s">
        <v>731</v>
      </c>
      <c r="I32" s="14">
        <f t="shared" si="0"/>
        <v>20.62</v>
      </c>
      <c r="J32" s="14">
        <v>20.62</v>
      </c>
      <c r="K32" s="121">
        <f t="shared" si="1"/>
        <v>41.24</v>
      </c>
      <c r="L32" s="127"/>
    </row>
    <row r="33" spans="1:12" ht="24" customHeight="1">
      <c r="A33" s="126"/>
      <c r="B33" s="119">
        <f>'Tax Invoice'!D29</f>
        <v>1</v>
      </c>
      <c r="C33" s="10" t="s">
        <v>730</v>
      </c>
      <c r="D33" s="10" t="s">
        <v>730</v>
      </c>
      <c r="E33" s="130" t="s">
        <v>28</v>
      </c>
      <c r="F33" s="157" t="s">
        <v>277</v>
      </c>
      <c r="G33" s="158"/>
      <c r="H33" s="11" t="s">
        <v>731</v>
      </c>
      <c r="I33" s="14">
        <f t="shared" si="0"/>
        <v>20.62</v>
      </c>
      <c r="J33" s="14">
        <v>20.62</v>
      </c>
      <c r="K33" s="121">
        <f t="shared" si="1"/>
        <v>20.62</v>
      </c>
      <c r="L33" s="127"/>
    </row>
    <row r="34" spans="1:12" ht="24" customHeight="1">
      <c r="A34" s="126"/>
      <c r="B34" s="119">
        <f>'Tax Invoice'!D30</f>
        <v>1</v>
      </c>
      <c r="C34" s="10" t="s">
        <v>730</v>
      </c>
      <c r="D34" s="10" t="s">
        <v>730</v>
      </c>
      <c r="E34" s="130" t="s">
        <v>28</v>
      </c>
      <c r="F34" s="157" t="s">
        <v>278</v>
      </c>
      <c r="G34" s="158"/>
      <c r="H34" s="11" t="s">
        <v>731</v>
      </c>
      <c r="I34" s="14">
        <f t="shared" si="0"/>
        <v>20.62</v>
      </c>
      <c r="J34" s="14">
        <v>20.62</v>
      </c>
      <c r="K34" s="121">
        <f t="shared" si="1"/>
        <v>20.62</v>
      </c>
      <c r="L34" s="127"/>
    </row>
    <row r="35" spans="1:12" ht="24" customHeight="1">
      <c r="A35" s="126"/>
      <c r="B35" s="119">
        <f>'Tax Invoice'!D31</f>
        <v>1</v>
      </c>
      <c r="C35" s="10" t="s">
        <v>730</v>
      </c>
      <c r="D35" s="10" t="s">
        <v>730</v>
      </c>
      <c r="E35" s="130" t="s">
        <v>30</v>
      </c>
      <c r="F35" s="157" t="s">
        <v>278</v>
      </c>
      <c r="G35" s="158"/>
      <c r="H35" s="11" t="s">
        <v>731</v>
      </c>
      <c r="I35" s="14">
        <f t="shared" si="0"/>
        <v>20.62</v>
      </c>
      <c r="J35" s="14">
        <v>20.62</v>
      </c>
      <c r="K35" s="121">
        <f t="shared" si="1"/>
        <v>20.62</v>
      </c>
      <c r="L35" s="127"/>
    </row>
    <row r="36" spans="1:12" ht="24" customHeight="1">
      <c r="A36" s="126"/>
      <c r="B36" s="119">
        <f>'Tax Invoice'!D32</f>
        <v>1</v>
      </c>
      <c r="C36" s="10" t="s">
        <v>730</v>
      </c>
      <c r="D36" s="10" t="s">
        <v>730</v>
      </c>
      <c r="E36" s="130" t="s">
        <v>31</v>
      </c>
      <c r="F36" s="157" t="s">
        <v>278</v>
      </c>
      <c r="G36" s="158"/>
      <c r="H36" s="11" t="s">
        <v>731</v>
      </c>
      <c r="I36" s="14">
        <f t="shared" si="0"/>
        <v>20.62</v>
      </c>
      <c r="J36" s="14">
        <v>20.62</v>
      </c>
      <c r="K36" s="121">
        <f t="shared" si="1"/>
        <v>20.62</v>
      </c>
      <c r="L36" s="127"/>
    </row>
    <row r="37" spans="1:12" ht="24" customHeight="1">
      <c r="A37" s="126"/>
      <c r="B37" s="119">
        <f>'Tax Invoice'!D33</f>
        <v>1</v>
      </c>
      <c r="C37" s="10" t="s">
        <v>732</v>
      </c>
      <c r="D37" s="10" t="s">
        <v>732</v>
      </c>
      <c r="E37" s="130" t="s">
        <v>28</v>
      </c>
      <c r="F37" s="157"/>
      <c r="G37" s="158"/>
      <c r="H37" s="11" t="s">
        <v>733</v>
      </c>
      <c r="I37" s="14">
        <f t="shared" si="0"/>
        <v>20.62</v>
      </c>
      <c r="J37" s="14">
        <v>20.62</v>
      </c>
      <c r="K37" s="121">
        <f t="shared" si="1"/>
        <v>20.62</v>
      </c>
      <c r="L37" s="127"/>
    </row>
    <row r="38" spans="1:12" ht="24" customHeight="1">
      <c r="A38" s="126"/>
      <c r="B38" s="119">
        <f>'Tax Invoice'!D34</f>
        <v>1</v>
      </c>
      <c r="C38" s="10" t="s">
        <v>732</v>
      </c>
      <c r="D38" s="10" t="s">
        <v>732</v>
      </c>
      <c r="E38" s="130" t="s">
        <v>30</v>
      </c>
      <c r="F38" s="157"/>
      <c r="G38" s="158"/>
      <c r="H38" s="11" t="s">
        <v>733</v>
      </c>
      <c r="I38" s="14">
        <f t="shared" si="0"/>
        <v>20.62</v>
      </c>
      <c r="J38" s="14">
        <v>20.62</v>
      </c>
      <c r="K38" s="121">
        <f t="shared" si="1"/>
        <v>20.62</v>
      </c>
      <c r="L38" s="127"/>
    </row>
    <row r="39" spans="1:12" ht="24" customHeight="1">
      <c r="A39" s="126"/>
      <c r="B39" s="119">
        <f>'Tax Invoice'!D35</f>
        <v>1</v>
      </c>
      <c r="C39" s="10" t="s">
        <v>732</v>
      </c>
      <c r="D39" s="10" t="s">
        <v>732</v>
      </c>
      <c r="E39" s="130" t="s">
        <v>31</v>
      </c>
      <c r="F39" s="157"/>
      <c r="G39" s="158"/>
      <c r="H39" s="11" t="s">
        <v>733</v>
      </c>
      <c r="I39" s="14">
        <f t="shared" si="0"/>
        <v>20.62</v>
      </c>
      <c r="J39" s="14">
        <v>20.62</v>
      </c>
      <c r="K39" s="121">
        <f t="shared" si="1"/>
        <v>20.62</v>
      </c>
      <c r="L39" s="127"/>
    </row>
    <row r="40" spans="1:12" ht="24" customHeight="1">
      <c r="A40" s="126"/>
      <c r="B40" s="119">
        <f>'Tax Invoice'!D36</f>
        <v>1</v>
      </c>
      <c r="C40" s="10" t="s">
        <v>734</v>
      </c>
      <c r="D40" s="10" t="s">
        <v>734</v>
      </c>
      <c r="E40" s="130" t="s">
        <v>28</v>
      </c>
      <c r="F40" s="157"/>
      <c r="G40" s="158"/>
      <c r="H40" s="11" t="s">
        <v>735</v>
      </c>
      <c r="I40" s="14">
        <f t="shared" si="0"/>
        <v>20.62</v>
      </c>
      <c r="J40" s="14">
        <v>20.62</v>
      </c>
      <c r="K40" s="121">
        <f t="shared" si="1"/>
        <v>20.62</v>
      </c>
      <c r="L40" s="127"/>
    </row>
    <row r="41" spans="1:12" ht="24" customHeight="1">
      <c r="A41" s="126"/>
      <c r="B41" s="119">
        <f>'Tax Invoice'!D37</f>
        <v>1</v>
      </c>
      <c r="C41" s="10" t="s">
        <v>734</v>
      </c>
      <c r="D41" s="10" t="s">
        <v>734</v>
      </c>
      <c r="E41" s="130" t="s">
        <v>30</v>
      </c>
      <c r="F41" s="157"/>
      <c r="G41" s="158"/>
      <c r="H41" s="11" t="s">
        <v>735</v>
      </c>
      <c r="I41" s="14">
        <f t="shared" si="0"/>
        <v>20.62</v>
      </c>
      <c r="J41" s="14">
        <v>20.62</v>
      </c>
      <c r="K41" s="121">
        <f t="shared" si="1"/>
        <v>20.62</v>
      </c>
      <c r="L41" s="127"/>
    </row>
    <row r="42" spans="1:12" ht="24" customHeight="1">
      <c r="A42" s="126"/>
      <c r="B42" s="119">
        <f>'Tax Invoice'!D38</f>
        <v>1</v>
      </c>
      <c r="C42" s="10" t="s">
        <v>734</v>
      </c>
      <c r="D42" s="10" t="s">
        <v>734</v>
      </c>
      <c r="E42" s="130" t="s">
        <v>31</v>
      </c>
      <c r="F42" s="157"/>
      <c r="G42" s="158"/>
      <c r="H42" s="11" t="s">
        <v>735</v>
      </c>
      <c r="I42" s="14">
        <f t="shared" si="0"/>
        <v>20.62</v>
      </c>
      <c r="J42" s="14">
        <v>20.62</v>
      </c>
      <c r="K42" s="121">
        <f t="shared" si="1"/>
        <v>20.62</v>
      </c>
      <c r="L42" s="127"/>
    </row>
    <row r="43" spans="1:12" ht="24" customHeight="1">
      <c r="A43" s="126"/>
      <c r="B43" s="119">
        <f>'Tax Invoice'!D39</f>
        <v>8</v>
      </c>
      <c r="C43" s="10" t="s">
        <v>736</v>
      </c>
      <c r="D43" s="10" t="s">
        <v>736</v>
      </c>
      <c r="E43" s="130" t="s">
        <v>42</v>
      </c>
      <c r="F43" s="157" t="s">
        <v>723</v>
      </c>
      <c r="G43" s="158"/>
      <c r="H43" s="11" t="s">
        <v>737</v>
      </c>
      <c r="I43" s="14">
        <f t="shared" si="0"/>
        <v>25.86</v>
      </c>
      <c r="J43" s="14">
        <v>25.86</v>
      </c>
      <c r="K43" s="121">
        <f t="shared" si="1"/>
        <v>206.88</v>
      </c>
      <c r="L43" s="127"/>
    </row>
    <row r="44" spans="1:12" ht="24" customHeight="1">
      <c r="A44" s="126"/>
      <c r="B44" s="119">
        <f>'Tax Invoice'!D40</f>
        <v>10</v>
      </c>
      <c r="C44" s="10" t="s">
        <v>738</v>
      </c>
      <c r="D44" s="10" t="s">
        <v>738</v>
      </c>
      <c r="E44" s="130" t="s">
        <v>31</v>
      </c>
      <c r="F44" s="157" t="s">
        <v>271</v>
      </c>
      <c r="G44" s="158"/>
      <c r="H44" s="11" t="s">
        <v>739</v>
      </c>
      <c r="I44" s="14">
        <f t="shared" si="0"/>
        <v>13.63</v>
      </c>
      <c r="J44" s="14">
        <v>13.63</v>
      </c>
      <c r="K44" s="121">
        <f t="shared" si="1"/>
        <v>136.30000000000001</v>
      </c>
      <c r="L44" s="127"/>
    </row>
    <row r="45" spans="1:12" ht="24" customHeight="1">
      <c r="A45" s="126"/>
      <c r="B45" s="119">
        <f>'Tax Invoice'!D41</f>
        <v>10</v>
      </c>
      <c r="C45" s="10" t="s">
        <v>738</v>
      </c>
      <c r="D45" s="10" t="s">
        <v>738</v>
      </c>
      <c r="E45" s="130" t="s">
        <v>31</v>
      </c>
      <c r="F45" s="157" t="s">
        <v>317</v>
      </c>
      <c r="G45" s="158"/>
      <c r="H45" s="11" t="s">
        <v>739</v>
      </c>
      <c r="I45" s="14">
        <f t="shared" si="0"/>
        <v>13.63</v>
      </c>
      <c r="J45" s="14">
        <v>13.63</v>
      </c>
      <c r="K45" s="121">
        <f t="shared" si="1"/>
        <v>136.30000000000001</v>
      </c>
      <c r="L45" s="127"/>
    </row>
    <row r="46" spans="1:12" ht="24" customHeight="1">
      <c r="A46" s="126"/>
      <c r="B46" s="119">
        <f>'Tax Invoice'!D42</f>
        <v>6</v>
      </c>
      <c r="C46" s="10" t="s">
        <v>740</v>
      </c>
      <c r="D46" s="10" t="s">
        <v>740</v>
      </c>
      <c r="E46" s="130" t="s">
        <v>30</v>
      </c>
      <c r="F46" s="157"/>
      <c r="G46" s="158"/>
      <c r="H46" s="11" t="s">
        <v>741</v>
      </c>
      <c r="I46" s="14">
        <f t="shared" si="0"/>
        <v>6.64</v>
      </c>
      <c r="J46" s="14">
        <v>6.64</v>
      </c>
      <c r="K46" s="121">
        <f t="shared" si="1"/>
        <v>39.839999999999996</v>
      </c>
      <c r="L46" s="127"/>
    </row>
    <row r="47" spans="1:12" ht="24" customHeight="1">
      <c r="A47" s="126"/>
      <c r="B47" s="119">
        <f>'Tax Invoice'!D43</f>
        <v>10</v>
      </c>
      <c r="C47" s="10" t="s">
        <v>740</v>
      </c>
      <c r="D47" s="10" t="s">
        <v>740</v>
      </c>
      <c r="E47" s="130" t="s">
        <v>31</v>
      </c>
      <c r="F47" s="157"/>
      <c r="G47" s="158"/>
      <c r="H47" s="11" t="s">
        <v>741</v>
      </c>
      <c r="I47" s="14">
        <f t="shared" si="0"/>
        <v>6.64</v>
      </c>
      <c r="J47" s="14">
        <v>6.64</v>
      </c>
      <c r="K47" s="121">
        <f t="shared" si="1"/>
        <v>66.399999999999991</v>
      </c>
      <c r="L47" s="127"/>
    </row>
    <row r="48" spans="1:12" ht="24" customHeight="1">
      <c r="A48" s="126"/>
      <c r="B48" s="119">
        <f>'Tax Invoice'!D44</f>
        <v>6</v>
      </c>
      <c r="C48" s="10" t="s">
        <v>622</v>
      </c>
      <c r="D48" s="10" t="s">
        <v>622</v>
      </c>
      <c r="E48" s="130" t="s">
        <v>31</v>
      </c>
      <c r="F48" s="157" t="s">
        <v>742</v>
      </c>
      <c r="G48" s="158"/>
      <c r="H48" s="11" t="s">
        <v>624</v>
      </c>
      <c r="I48" s="14">
        <f t="shared" si="0"/>
        <v>20.62</v>
      </c>
      <c r="J48" s="14">
        <v>20.62</v>
      </c>
      <c r="K48" s="121">
        <f t="shared" si="1"/>
        <v>123.72</v>
      </c>
      <c r="L48" s="127"/>
    </row>
    <row r="49" spans="1:12" ht="24" customHeight="1">
      <c r="A49" s="126"/>
      <c r="B49" s="119">
        <f>'Tax Invoice'!D45</f>
        <v>4</v>
      </c>
      <c r="C49" s="10" t="s">
        <v>622</v>
      </c>
      <c r="D49" s="10" t="s">
        <v>622</v>
      </c>
      <c r="E49" s="130" t="s">
        <v>31</v>
      </c>
      <c r="F49" s="157" t="s">
        <v>743</v>
      </c>
      <c r="G49" s="158"/>
      <c r="H49" s="11" t="s">
        <v>624</v>
      </c>
      <c r="I49" s="14">
        <f t="shared" si="0"/>
        <v>20.62</v>
      </c>
      <c r="J49" s="14">
        <v>20.62</v>
      </c>
      <c r="K49" s="121">
        <f t="shared" si="1"/>
        <v>82.48</v>
      </c>
      <c r="L49" s="127"/>
    </row>
    <row r="50" spans="1:12" ht="24" customHeight="1">
      <c r="A50" s="126"/>
      <c r="B50" s="119">
        <f>'Tax Invoice'!D46</f>
        <v>6</v>
      </c>
      <c r="C50" s="10" t="s">
        <v>622</v>
      </c>
      <c r="D50" s="10" t="s">
        <v>622</v>
      </c>
      <c r="E50" s="130" t="s">
        <v>31</v>
      </c>
      <c r="F50" s="157" t="s">
        <v>723</v>
      </c>
      <c r="G50" s="158"/>
      <c r="H50" s="11" t="s">
        <v>624</v>
      </c>
      <c r="I50" s="14">
        <f t="shared" si="0"/>
        <v>20.62</v>
      </c>
      <c r="J50" s="14">
        <v>20.62</v>
      </c>
      <c r="K50" s="121">
        <f t="shared" si="1"/>
        <v>123.72</v>
      </c>
      <c r="L50" s="127"/>
    </row>
    <row r="51" spans="1:12" ht="24" customHeight="1">
      <c r="A51" s="126"/>
      <c r="B51" s="119">
        <f>'Tax Invoice'!D47</f>
        <v>1</v>
      </c>
      <c r="C51" s="10" t="s">
        <v>744</v>
      </c>
      <c r="D51" s="10" t="s">
        <v>744</v>
      </c>
      <c r="E51" s="130" t="s">
        <v>112</v>
      </c>
      <c r="F51" s="157"/>
      <c r="G51" s="158"/>
      <c r="H51" s="11" t="s">
        <v>745</v>
      </c>
      <c r="I51" s="14">
        <f t="shared" si="0"/>
        <v>9.44</v>
      </c>
      <c r="J51" s="14">
        <v>9.44</v>
      </c>
      <c r="K51" s="121">
        <f t="shared" si="1"/>
        <v>9.44</v>
      </c>
      <c r="L51" s="127"/>
    </row>
    <row r="52" spans="1:12" ht="24" customHeight="1">
      <c r="A52" s="126"/>
      <c r="B52" s="119">
        <f>'Tax Invoice'!D48</f>
        <v>1</v>
      </c>
      <c r="C52" s="10" t="s">
        <v>744</v>
      </c>
      <c r="D52" s="10" t="s">
        <v>744</v>
      </c>
      <c r="E52" s="130" t="s">
        <v>216</v>
      </c>
      <c r="F52" s="157"/>
      <c r="G52" s="158"/>
      <c r="H52" s="11" t="s">
        <v>745</v>
      </c>
      <c r="I52" s="14">
        <f t="shared" si="0"/>
        <v>9.44</v>
      </c>
      <c r="J52" s="14">
        <v>9.44</v>
      </c>
      <c r="K52" s="121">
        <f t="shared" si="1"/>
        <v>9.44</v>
      </c>
      <c r="L52" s="127"/>
    </row>
    <row r="53" spans="1:12" ht="24" customHeight="1">
      <c r="A53" s="126"/>
      <c r="B53" s="119">
        <f>'Tax Invoice'!D49</f>
        <v>1</v>
      </c>
      <c r="C53" s="10" t="s">
        <v>744</v>
      </c>
      <c r="D53" s="10" t="s">
        <v>744</v>
      </c>
      <c r="E53" s="130" t="s">
        <v>273</v>
      </c>
      <c r="F53" s="157"/>
      <c r="G53" s="158"/>
      <c r="H53" s="11" t="s">
        <v>745</v>
      </c>
      <c r="I53" s="14">
        <f t="shared" si="0"/>
        <v>9.44</v>
      </c>
      <c r="J53" s="14">
        <v>9.44</v>
      </c>
      <c r="K53" s="121">
        <f t="shared" si="1"/>
        <v>9.44</v>
      </c>
      <c r="L53" s="127"/>
    </row>
    <row r="54" spans="1:12" ht="24" customHeight="1">
      <c r="A54" s="126"/>
      <c r="B54" s="119">
        <f>'Tax Invoice'!D50</f>
        <v>2</v>
      </c>
      <c r="C54" s="10" t="s">
        <v>668</v>
      </c>
      <c r="D54" s="10" t="s">
        <v>668</v>
      </c>
      <c r="E54" s="130" t="s">
        <v>28</v>
      </c>
      <c r="F54" s="157" t="s">
        <v>112</v>
      </c>
      <c r="G54" s="158"/>
      <c r="H54" s="11" t="s">
        <v>746</v>
      </c>
      <c r="I54" s="14">
        <f t="shared" ref="I54:I85" si="2">ROUNDUP(J54*$N$1,2)</f>
        <v>30.06</v>
      </c>
      <c r="J54" s="14">
        <v>30.06</v>
      </c>
      <c r="K54" s="121">
        <f t="shared" ref="K54:K85" si="3">I54*B54</f>
        <v>60.12</v>
      </c>
      <c r="L54" s="127"/>
    </row>
    <row r="55" spans="1:12" ht="24" customHeight="1">
      <c r="A55" s="126"/>
      <c r="B55" s="119">
        <f>'Tax Invoice'!D51</f>
        <v>3</v>
      </c>
      <c r="C55" s="10" t="s">
        <v>668</v>
      </c>
      <c r="D55" s="10" t="s">
        <v>668</v>
      </c>
      <c r="E55" s="130" t="s">
        <v>28</v>
      </c>
      <c r="F55" s="157" t="s">
        <v>218</v>
      </c>
      <c r="G55" s="158"/>
      <c r="H55" s="11" t="s">
        <v>746</v>
      </c>
      <c r="I55" s="14">
        <f t="shared" si="2"/>
        <v>30.06</v>
      </c>
      <c r="J55" s="14">
        <v>30.06</v>
      </c>
      <c r="K55" s="121">
        <f t="shared" si="3"/>
        <v>90.179999999999993</v>
      </c>
      <c r="L55" s="127"/>
    </row>
    <row r="56" spans="1:12" ht="24" customHeight="1">
      <c r="A56" s="126"/>
      <c r="B56" s="119">
        <f>'Tax Invoice'!D52</f>
        <v>2</v>
      </c>
      <c r="C56" s="10" t="s">
        <v>668</v>
      </c>
      <c r="D56" s="10" t="s">
        <v>668</v>
      </c>
      <c r="E56" s="130" t="s">
        <v>28</v>
      </c>
      <c r="F56" s="157" t="s">
        <v>273</v>
      </c>
      <c r="G56" s="158"/>
      <c r="H56" s="11" t="s">
        <v>746</v>
      </c>
      <c r="I56" s="14">
        <f t="shared" si="2"/>
        <v>30.06</v>
      </c>
      <c r="J56" s="14">
        <v>30.06</v>
      </c>
      <c r="K56" s="121">
        <f t="shared" si="3"/>
        <v>60.12</v>
      </c>
      <c r="L56" s="127"/>
    </row>
    <row r="57" spans="1:12" ht="24" customHeight="1">
      <c r="A57" s="126"/>
      <c r="B57" s="119">
        <f>'Tax Invoice'!D53</f>
        <v>1</v>
      </c>
      <c r="C57" s="10" t="s">
        <v>668</v>
      </c>
      <c r="D57" s="10" t="s">
        <v>668</v>
      </c>
      <c r="E57" s="130" t="s">
        <v>28</v>
      </c>
      <c r="F57" s="157" t="s">
        <v>274</v>
      </c>
      <c r="G57" s="158"/>
      <c r="H57" s="11" t="s">
        <v>746</v>
      </c>
      <c r="I57" s="14">
        <f t="shared" si="2"/>
        <v>30.06</v>
      </c>
      <c r="J57" s="14">
        <v>30.06</v>
      </c>
      <c r="K57" s="121">
        <f t="shared" si="3"/>
        <v>30.06</v>
      </c>
      <c r="L57" s="127"/>
    </row>
    <row r="58" spans="1:12" ht="24" customHeight="1">
      <c r="A58" s="126"/>
      <c r="B58" s="119">
        <f>'Tax Invoice'!D54</f>
        <v>1</v>
      </c>
      <c r="C58" s="10" t="s">
        <v>668</v>
      </c>
      <c r="D58" s="10" t="s">
        <v>668</v>
      </c>
      <c r="E58" s="130" t="s">
        <v>28</v>
      </c>
      <c r="F58" s="157" t="s">
        <v>275</v>
      </c>
      <c r="G58" s="158"/>
      <c r="H58" s="11" t="s">
        <v>746</v>
      </c>
      <c r="I58" s="14">
        <f t="shared" si="2"/>
        <v>30.06</v>
      </c>
      <c r="J58" s="14">
        <v>30.06</v>
      </c>
      <c r="K58" s="121">
        <f t="shared" si="3"/>
        <v>30.06</v>
      </c>
      <c r="L58" s="127"/>
    </row>
    <row r="59" spans="1:12" ht="24" customHeight="1">
      <c r="A59" s="126"/>
      <c r="B59" s="119">
        <f>'Tax Invoice'!D55</f>
        <v>2</v>
      </c>
      <c r="C59" s="10" t="s">
        <v>668</v>
      </c>
      <c r="D59" s="10" t="s">
        <v>668</v>
      </c>
      <c r="E59" s="130" t="s">
        <v>28</v>
      </c>
      <c r="F59" s="157" t="s">
        <v>276</v>
      </c>
      <c r="G59" s="158"/>
      <c r="H59" s="11" t="s">
        <v>746</v>
      </c>
      <c r="I59" s="14">
        <f t="shared" si="2"/>
        <v>30.06</v>
      </c>
      <c r="J59" s="14">
        <v>30.06</v>
      </c>
      <c r="K59" s="121">
        <f t="shared" si="3"/>
        <v>60.12</v>
      </c>
      <c r="L59" s="127"/>
    </row>
    <row r="60" spans="1:12" ht="24" customHeight="1">
      <c r="A60" s="126"/>
      <c r="B60" s="119">
        <f>'Tax Invoice'!D56</f>
        <v>2</v>
      </c>
      <c r="C60" s="10" t="s">
        <v>668</v>
      </c>
      <c r="D60" s="10" t="s">
        <v>668</v>
      </c>
      <c r="E60" s="130" t="s">
        <v>30</v>
      </c>
      <c r="F60" s="157" t="s">
        <v>112</v>
      </c>
      <c r="G60" s="158"/>
      <c r="H60" s="11" t="s">
        <v>746</v>
      </c>
      <c r="I60" s="14">
        <f t="shared" si="2"/>
        <v>30.06</v>
      </c>
      <c r="J60" s="14">
        <v>30.06</v>
      </c>
      <c r="K60" s="121">
        <f t="shared" si="3"/>
        <v>60.12</v>
      </c>
      <c r="L60" s="127"/>
    </row>
    <row r="61" spans="1:12" ht="24" customHeight="1">
      <c r="A61" s="126"/>
      <c r="B61" s="119">
        <f>'Tax Invoice'!D57</f>
        <v>2</v>
      </c>
      <c r="C61" s="10" t="s">
        <v>668</v>
      </c>
      <c r="D61" s="10" t="s">
        <v>668</v>
      </c>
      <c r="E61" s="130" t="s">
        <v>30</v>
      </c>
      <c r="F61" s="157" t="s">
        <v>274</v>
      </c>
      <c r="G61" s="158"/>
      <c r="H61" s="11" t="s">
        <v>746</v>
      </c>
      <c r="I61" s="14">
        <f t="shared" si="2"/>
        <v>30.06</v>
      </c>
      <c r="J61" s="14">
        <v>30.06</v>
      </c>
      <c r="K61" s="121">
        <f t="shared" si="3"/>
        <v>60.12</v>
      </c>
      <c r="L61" s="127"/>
    </row>
    <row r="62" spans="1:12" ht="24" customHeight="1">
      <c r="A62" s="126"/>
      <c r="B62" s="119">
        <f>'Tax Invoice'!D58</f>
        <v>2</v>
      </c>
      <c r="C62" s="10" t="s">
        <v>668</v>
      </c>
      <c r="D62" s="10" t="s">
        <v>668</v>
      </c>
      <c r="E62" s="130" t="s">
        <v>30</v>
      </c>
      <c r="F62" s="157" t="s">
        <v>276</v>
      </c>
      <c r="G62" s="158"/>
      <c r="H62" s="11" t="s">
        <v>746</v>
      </c>
      <c r="I62" s="14">
        <f t="shared" si="2"/>
        <v>30.06</v>
      </c>
      <c r="J62" s="14">
        <v>30.06</v>
      </c>
      <c r="K62" s="121">
        <f t="shared" si="3"/>
        <v>60.12</v>
      </c>
      <c r="L62" s="127"/>
    </row>
    <row r="63" spans="1:12" ht="12.75" customHeight="1">
      <c r="A63" s="126"/>
      <c r="B63" s="119">
        <f>'Tax Invoice'!D59</f>
        <v>4</v>
      </c>
      <c r="C63" s="10" t="s">
        <v>747</v>
      </c>
      <c r="D63" s="10" t="s">
        <v>747</v>
      </c>
      <c r="E63" s="130" t="s">
        <v>31</v>
      </c>
      <c r="F63" s="157"/>
      <c r="G63" s="158"/>
      <c r="H63" s="11" t="s">
        <v>748</v>
      </c>
      <c r="I63" s="14">
        <f t="shared" si="2"/>
        <v>6.64</v>
      </c>
      <c r="J63" s="14">
        <v>6.64</v>
      </c>
      <c r="K63" s="121">
        <f t="shared" si="3"/>
        <v>26.56</v>
      </c>
      <c r="L63" s="127"/>
    </row>
    <row r="64" spans="1:12" ht="12.75" customHeight="1">
      <c r="A64" s="126"/>
      <c r="B64" s="119">
        <f>'Tax Invoice'!D60</f>
        <v>4</v>
      </c>
      <c r="C64" s="10" t="s">
        <v>749</v>
      </c>
      <c r="D64" s="10" t="s">
        <v>749</v>
      </c>
      <c r="E64" s="130" t="s">
        <v>31</v>
      </c>
      <c r="F64" s="157"/>
      <c r="G64" s="158"/>
      <c r="H64" s="11" t="s">
        <v>750</v>
      </c>
      <c r="I64" s="14">
        <f t="shared" si="2"/>
        <v>4.8899999999999997</v>
      </c>
      <c r="J64" s="14">
        <v>4.8899999999999997</v>
      </c>
      <c r="K64" s="121">
        <f t="shared" si="3"/>
        <v>19.559999999999999</v>
      </c>
      <c r="L64" s="127"/>
    </row>
    <row r="65" spans="1:12" ht="24" customHeight="1">
      <c r="A65" s="126"/>
      <c r="B65" s="119">
        <f>'Tax Invoice'!D61</f>
        <v>2</v>
      </c>
      <c r="C65" s="10" t="s">
        <v>751</v>
      </c>
      <c r="D65" s="10" t="s">
        <v>751</v>
      </c>
      <c r="E65" s="130" t="s">
        <v>31</v>
      </c>
      <c r="F65" s="157"/>
      <c r="G65" s="158"/>
      <c r="H65" s="11" t="s">
        <v>752</v>
      </c>
      <c r="I65" s="14">
        <f t="shared" si="2"/>
        <v>5.59</v>
      </c>
      <c r="J65" s="14">
        <v>5.59</v>
      </c>
      <c r="K65" s="121">
        <f t="shared" si="3"/>
        <v>11.18</v>
      </c>
      <c r="L65" s="127"/>
    </row>
    <row r="66" spans="1:12" ht="24" customHeight="1">
      <c r="A66" s="126"/>
      <c r="B66" s="119">
        <f>'Tax Invoice'!D62</f>
        <v>2</v>
      </c>
      <c r="C66" s="10" t="s">
        <v>753</v>
      </c>
      <c r="D66" s="10" t="s">
        <v>753</v>
      </c>
      <c r="E66" s="130" t="s">
        <v>31</v>
      </c>
      <c r="F66" s="157"/>
      <c r="G66" s="158"/>
      <c r="H66" s="11" t="s">
        <v>754</v>
      </c>
      <c r="I66" s="14">
        <f t="shared" si="2"/>
        <v>34.6</v>
      </c>
      <c r="J66" s="14">
        <v>34.6</v>
      </c>
      <c r="K66" s="121">
        <f t="shared" si="3"/>
        <v>69.2</v>
      </c>
      <c r="L66" s="127"/>
    </row>
    <row r="67" spans="1:12" ht="24" customHeight="1">
      <c r="A67" s="126"/>
      <c r="B67" s="119">
        <f>'Tax Invoice'!D63</f>
        <v>0</v>
      </c>
      <c r="C67" s="10" t="s">
        <v>755</v>
      </c>
      <c r="D67" s="10" t="s">
        <v>755</v>
      </c>
      <c r="E67" s="130" t="s">
        <v>112</v>
      </c>
      <c r="F67" s="157" t="s">
        <v>115</v>
      </c>
      <c r="G67" s="158"/>
      <c r="H67" s="11" t="s">
        <v>871</v>
      </c>
      <c r="I67" s="14">
        <f t="shared" si="2"/>
        <v>52.08</v>
      </c>
      <c r="J67" s="14">
        <v>52.08</v>
      </c>
      <c r="K67" s="121">
        <f t="shared" si="3"/>
        <v>0</v>
      </c>
      <c r="L67" s="127"/>
    </row>
    <row r="68" spans="1:12" ht="24" customHeight="1">
      <c r="A68" s="126"/>
      <c r="B68" s="119">
        <f>'Tax Invoice'!D64</f>
        <v>1</v>
      </c>
      <c r="C68" s="10" t="s">
        <v>755</v>
      </c>
      <c r="D68" s="10" t="s">
        <v>755</v>
      </c>
      <c r="E68" s="130" t="s">
        <v>218</v>
      </c>
      <c r="F68" s="157" t="s">
        <v>115</v>
      </c>
      <c r="G68" s="158"/>
      <c r="H68" s="11" t="s">
        <v>871</v>
      </c>
      <c r="I68" s="14">
        <f t="shared" si="2"/>
        <v>52.08</v>
      </c>
      <c r="J68" s="14">
        <v>52.08</v>
      </c>
      <c r="K68" s="121">
        <f t="shared" si="3"/>
        <v>52.08</v>
      </c>
      <c r="L68" s="127"/>
    </row>
    <row r="69" spans="1:12" ht="24" customHeight="1">
      <c r="A69" s="126"/>
      <c r="B69" s="119">
        <f>'Tax Invoice'!D65</f>
        <v>1</v>
      </c>
      <c r="C69" s="10" t="s">
        <v>755</v>
      </c>
      <c r="D69" s="10" t="s">
        <v>755</v>
      </c>
      <c r="E69" s="130" t="s">
        <v>273</v>
      </c>
      <c r="F69" s="157" t="s">
        <v>279</v>
      </c>
      <c r="G69" s="158"/>
      <c r="H69" s="11" t="s">
        <v>871</v>
      </c>
      <c r="I69" s="14">
        <f t="shared" si="2"/>
        <v>52.08</v>
      </c>
      <c r="J69" s="14">
        <v>52.08</v>
      </c>
      <c r="K69" s="121">
        <f t="shared" si="3"/>
        <v>52.08</v>
      </c>
      <c r="L69" s="127"/>
    </row>
    <row r="70" spans="1:12" ht="24" customHeight="1">
      <c r="A70" s="126"/>
      <c r="B70" s="119">
        <f>'Tax Invoice'!D66</f>
        <v>0</v>
      </c>
      <c r="C70" s="10" t="s">
        <v>755</v>
      </c>
      <c r="D70" s="10" t="s">
        <v>755</v>
      </c>
      <c r="E70" s="130" t="s">
        <v>273</v>
      </c>
      <c r="F70" s="157" t="s">
        <v>115</v>
      </c>
      <c r="G70" s="158"/>
      <c r="H70" s="11" t="s">
        <v>871</v>
      </c>
      <c r="I70" s="14">
        <f t="shared" si="2"/>
        <v>52.08</v>
      </c>
      <c r="J70" s="14">
        <v>52.08</v>
      </c>
      <c r="K70" s="121">
        <f t="shared" si="3"/>
        <v>0</v>
      </c>
      <c r="L70" s="127"/>
    </row>
    <row r="71" spans="1:12" ht="24" customHeight="1">
      <c r="A71" s="126"/>
      <c r="B71" s="119">
        <f>'Tax Invoice'!D67</f>
        <v>38</v>
      </c>
      <c r="C71" s="10" t="s">
        <v>618</v>
      </c>
      <c r="D71" s="10" t="s">
        <v>618</v>
      </c>
      <c r="E71" s="130" t="s">
        <v>30</v>
      </c>
      <c r="F71" s="157" t="s">
        <v>620</v>
      </c>
      <c r="G71" s="158"/>
      <c r="H71" s="11" t="s">
        <v>621</v>
      </c>
      <c r="I71" s="14">
        <f t="shared" si="2"/>
        <v>4.8899999999999997</v>
      </c>
      <c r="J71" s="14">
        <v>4.8899999999999997</v>
      </c>
      <c r="K71" s="121">
        <f t="shared" si="3"/>
        <v>185.82</v>
      </c>
      <c r="L71" s="127"/>
    </row>
    <row r="72" spans="1:12" ht="24" customHeight="1">
      <c r="A72" s="126"/>
      <c r="B72" s="119">
        <f>'Tax Invoice'!D68</f>
        <v>4</v>
      </c>
      <c r="C72" s="10" t="s">
        <v>618</v>
      </c>
      <c r="D72" s="10" t="s">
        <v>618</v>
      </c>
      <c r="E72" s="130" t="s">
        <v>30</v>
      </c>
      <c r="F72" s="157" t="s">
        <v>756</v>
      </c>
      <c r="G72" s="158"/>
      <c r="H72" s="11" t="s">
        <v>621</v>
      </c>
      <c r="I72" s="14">
        <f t="shared" si="2"/>
        <v>4.8899999999999997</v>
      </c>
      <c r="J72" s="14">
        <v>4.8899999999999997</v>
      </c>
      <c r="K72" s="121">
        <f t="shared" si="3"/>
        <v>19.559999999999999</v>
      </c>
      <c r="L72" s="127"/>
    </row>
    <row r="73" spans="1:12" ht="24" customHeight="1">
      <c r="A73" s="126"/>
      <c r="B73" s="119">
        <f>'Tax Invoice'!D69</f>
        <v>38</v>
      </c>
      <c r="C73" s="10" t="s">
        <v>618</v>
      </c>
      <c r="D73" s="10" t="s">
        <v>618</v>
      </c>
      <c r="E73" s="130" t="s">
        <v>31</v>
      </c>
      <c r="F73" s="157" t="s">
        <v>620</v>
      </c>
      <c r="G73" s="158"/>
      <c r="H73" s="11" t="s">
        <v>621</v>
      </c>
      <c r="I73" s="14">
        <f t="shared" si="2"/>
        <v>4.8899999999999997</v>
      </c>
      <c r="J73" s="14">
        <v>4.8899999999999997</v>
      </c>
      <c r="K73" s="121">
        <f t="shared" si="3"/>
        <v>185.82</v>
      </c>
      <c r="L73" s="127"/>
    </row>
    <row r="74" spans="1:12" ht="24" customHeight="1">
      <c r="A74" s="126"/>
      <c r="B74" s="119">
        <f>'Tax Invoice'!D70</f>
        <v>6</v>
      </c>
      <c r="C74" s="10" t="s">
        <v>757</v>
      </c>
      <c r="D74" s="10" t="s">
        <v>757</v>
      </c>
      <c r="E74" s="130" t="s">
        <v>30</v>
      </c>
      <c r="F74" s="157" t="s">
        <v>277</v>
      </c>
      <c r="G74" s="158"/>
      <c r="H74" s="11" t="s">
        <v>758</v>
      </c>
      <c r="I74" s="14">
        <f t="shared" si="2"/>
        <v>23.07</v>
      </c>
      <c r="J74" s="14">
        <v>23.07</v>
      </c>
      <c r="K74" s="121">
        <f t="shared" si="3"/>
        <v>138.42000000000002</v>
      </c>
      <c r="L74" s="127"/>
    </row>
    <row r="75" spans="1:12" ht="12.75" customHeight="1">
      <c r="A75" s="126"/>
      <c r="B75" s="119">
        <f>'Tax Invoice'!D71</f>
        <v>38</v>
      </c>
      <c r="C75" s="10" t="s">
        <v>759</v>
      </c>
      <c r="D75" s="10" t="s">
        <v>759</v>
      </c>
      <c r="E75" s="130" t="s">
        <v>30</v>
      </c>
      <c r="F75" s="157" t="s">
        <v>115</v>
      </c>
      <c r="G75" s="158"/>
      <c r="H75" s="11" t="s">
        <v>760</v>
      </c>
      <c r="I75" s="14">
        <f t="shared" si="2"/>
        <v>8.39</v>
      </c>
      <c r="J75" s="14">
        <v>8.39</v>
      </c>
      <c r="K75" s="121">
        <f t="shared" si="3"/>
        <v>318.82000000000005</v>
      </c>
      <c r="L75" s="127"/>
    </row>
    <row r="76" spans="1:12" ht="12.75" customHeight="1">
      <c r="A76" s="126"/>
      <c r="B76" s="119">
        <f>'Tax Invoice'!D72</f>
        <v>40</v>
      </c>
      <c r="C76" s="10" t="s">
        <v>759</v>
      </c>
      <c r="D76" s="10" t="s">
        <v>759</v>
      </c>
      <c r="E76" s="130" t="s">
        <v>31</v>
      </c>
      <c r="F76" s="157" t="s">
        <v>115</v>
      </c>
      <c r="G76" s="158"/>
      <c r="H76" s="11" t="s">
        <v>760</v>
      </c>
      <c r="I76" s="14">
        <f t="shared" si="2"/>
        <v>8.39</v>
      </c>
      <c r="J76" s="14">
        <v>8.39</v>
      </c>
      <c r="K76" s="121">
        <f t="shared" si="3"/>
        <v>335.6</v>
      </c>
      <c r="L76" s="127"/>
    </row>
    <row r="77" spans="1:12" ht="12.75" customHeight="1">
      <c r="A77" s="126"/>
      <c r="B77" s="119">
        <f>'Tax Invoice'!D73</f>
        <v>8</v>
      </c>
      <c r="C77" s="10" t="s">
        <v>761</v>
      </c>
      <c r="D77" s="10" t="s">
        <v>842</v>
      </c>
      <c r="E77" s="130" t="s">
        <v>762</v>
      </c>
      <c r="F77" s="157" t="s">
        <v>279</v>
      </c>
      <c r="G77" s="158"/>
      <c r="H77" s="11" t="s">
        <v>763</v>
      </c>
      <c r="I77" s="14">
        <f t="shared" si="2"/>
        <v>21.67</v>
      </c>
      <c r="J77" s="14">
        <v>21.67</v>
      </c>
      <c r="K77" s="121">
        <f t="shared" si="3"/>
        <v>173.36</v>
      </c>
      <c r="L77" s="127"/>
    </row>
    <row r="78" spans="1:12" ht="12.75" customHeight="1">
      <c r="A78" s="126"/>
      <c r="B78" s="119">
        <f>'Tax Invoice'!D74</f>
        <v>2</v>
      </c>
      <c r="C78" s="10" t="s">
        <v>761</v>
      </c>
      <c r="D78" s="10" t="s">
        <v>843</v>
      </c>
      <c r="E78" s="130" t="s">
        <v>764</v>
      </c>
      <c r="F78" s="157" t="s">
        <v>279</v>
      </c>
      <c r="G78" s="158"/>
      <c r="H78" s="11" t="s">
        <v>763</v>
      </c>
      <c r="I78" s="14">
        <f t="shared" si="2"/>
        <v>23.07</v>
      </c>
      <c r="J78" s="14">
        <v>23.07</v>
      </c>
      <c r="K78" s="121">
        <f t="shared" si="3"/>
        <v>46.14</v>
      </c>
      <c r="L78" s="127"/>
    </row>
    <row r="79" spans="1:12" ht="12.75" customHeight="1">
      <c r="A79" s="126"/>
      <c r="B79" s="119">
        <f>'Tax Invoice'!D75</f>
        <v>2</v>
      </c>
      <c r="C79" s="10" t="s">
        <v>765</v>
      </c>
      <c r="D79" s="10" t="s">
        <v>844</v>
      </c>
      <c r="E79" s="130" t="s">
        <v>766</v>
      </c>
      <c r="F79" s="157"/>
      <c r="G79" s="158"/>
      <c r="H79" s="11" t="s">
        <v>767</v>
      </c>
      <c r="I79" s="14">
        <f t="shared" si="2"/>
        <v>83.53</v>
      </c>
      <c r="J79" s="14">
        <v>83.53</v>
      </c>
      <c r="K79" s="121">
        <f t="shared" si="3"/>
        <v>167.06</v>
      </c>
      <c r="L79" s="127"/>
    </row>
    <row r="80" spans="1:12" ht="12.75" customHeight="1">
      <c r="A80" s="126"/>
      <c r="B80" s="119">
        <f>'Tax Invoice'!D76</f>
        <v>6</v>
      </c>
      <c r="C80" s="10" t="s">
        <v>768</v>
      </c>
      <c r="D80" s="10" t="s">
        <v>845</v>
      </c>
      <c r="E80" s="130" t="s">
        <v>304</v>
      </c>
      <c r="F80" s="157"/>
      <c r="G80" s="158"/>
      <c r="H80" s="11" t="s">
        <v>769</v>
      </c>
      <c r="I80" s="14">
        <f t="shared" si="2"/>
        <v>13.63</v>
      </c>
      <c r="J80" s="14">
        <v>13.63</v>
      </c>
      <c r="K80" s="121">
        <f t="shared" si="3"/>
        <v>81.78</v>
      </c>
      <c r="L80" s="127"/>
    </row>
    <row r="81" spans="1:12" ht="12.75" customHeight="1">
      <c r="A81" s="126"/>
      <c r="B81" s="119">
        <f>'Tax Invoice'!D77</f>
        <v>4</v>
      </c>
      <c r="C81" s="10" t="s">
        <v>768</v>
      </c>
      <c r="D81" s="10" t="s">
        <v>846</v>
      </c>
      <c r="E81" s="130" t="s">
        <v>300</v>
      </c>
      <c r="F81" s="157"/>
      <c r="G81" s="158"/>
      <c r="H81" s="11" t="s">
        <v>769</v>
      </c>
      <c r="I81" s="14">
        <f t="shared" si="2"/>
        <v>15.38</v>
      </c>
      <c r="J81" s="14">
        <v>15.38</v>
      </c>
      <c r="K81" s="121">
        <f t="shared" si="3"/>
        <v>61.52</v>
      </c>
      <c r="L81" s="127"/>
    </row>
    <row r="82" spans="1:12" ht="12.75" customHeight="1">
      <c r="A82" s="126"/>
      <c r="B82" s="119">
        <f>'Tax Invoice'!D78</f>
        <v>2</v>
      </c>
      <c r="C82" s="10" t="s">
        <v>770</v>
      </c>
      <c r="D82" s="10" t="s">
        <v>847</v>
      </c>
      <c r="E82" s="130" t="s">
        <v>771</v>
      </c>
      <c r="F82" s="157"/>
      <c r="G82" s="158"/>
      <c r="H82" s="11" t="s">
        <v>772</v>
      </c>
      <c r="I82" s="14">
        <f t="shared" si="2"/>
        <v>59.07</v>
      </c>
      <c r="J82" s="14">
        <v>59.07</v>
      </c>
      <c r="K82" s="121">
        <f t="shared" si="3"/>
        <v>118.14</v>
      </c>
      <c r="L82" s="127"/>
    </row>
    <row r="83" spans="1:12" ht="12.75" customHeight="1">
      <c r="A83" s="126"/>
      <c r="B83" s="119">
        <f>'Tax Invoice'!D79</f>
        <v>2</v>
      </c>
      <c r="C83" s="10" t="s">
        <v>770</v>
      </c>
      <c r="D83" s="10" t="s">
        <v>848</v>
      </c>
      <c r="E83" s="130" t="s">
        <v>766</v>
      </c>
      <c r="F83" s="157"/>
      <c r="G83" s="158"/>
      <c r="H83" s="11" t="s">
        <v>772</v>
      </c>
      <c r="I83" s="14">
        <f t="shared" si="2"/>
        <v>69.55</v>
      </c>
      <c r="J83" s="14">
        <v>69.55</v>
      </c>
      <c r="K83" s="121">
        <f t="shared" si="3"/>
        <v>139.1</v>
      </c>
      <c r="L83" s="127"/>
    </row>
    <row r="84" spans="1:12" ht="12.75" customHeight="1">
      <c r="A84" s="126"/>
      <c r="B84" s="119">
        <f>'Tax Invoice'!D80</f>
        <v>2</v>
      </c>
      <c r="C84" s="10" t="s">
        <v>773</v>
      </c>
      <c r="D84" s="10" t="s">
        <v>849</v>
      </c>
      <c r="E84" s="130" t="s">
        <v>774</v>
      </c>
      <c r="F84" s="157"/>
      <c r="G84" s="158"/>
      <c r="H84" s="11" t="s">
        <v>775</v>
      </c>
      <c r="I84" s="14">
        <f t="shared" si="2"/>
        <v>57.32</v>
      </c>
      <c r="J84" s="14">
        <v>57.32</v>
      </c>
      <c r="K84" s="121">
        <f t="shared" si="3"/>
        <v>114.64</v>
      </c>
      <c r="L84" s="127"/>
    </row>
    <row r="85" spans="1:12" ht="12.75" customHeight="1">
      <c r="A85" s="126"/>
      <c r="B85" s="119">
        <f>'Tax Invoice'!D81</f>
        <v>4</v>
      </c>
      <c r="C85" s="10" t="s">
        <v>776</v>
      </c>
      <c r="D85" s="10" t="s">
        <v>850</v>
      </c>
      <c r="E85" s="130" t="s">
        <v>304</v>
      </c>
      <c r="F85" s="157" t="s">
        <v>279</v>
      </c>
      <c r="G85" s="158"/>
      <c r="H85" s="11" t="s">
        <v>777</v>
      </c>
      <c r="I85" s="14">
        <f t="shared" si="2"/>
        <v>22.37</v>
      </c>
      <c r="J85" s="14">
        <v>22.37</v>
      </c>
      <c r="K85" s="121">
        <f t="shared" si="3"/>
        <v>89.48</v>
      </c>
      <c r="L85" s="127"/>
    </row>
    <row r="86" spans="1:12" ht="12.75" customHeight="1">
      <c r="A86" s="126"/>
      <c r="B86" s="119">
        <f>'Tax Invoice'!D82</f>
        <v>4</v>
      </c>
      <c r="C86" s="10" t="s">
        <v>776</v>
      </c>
      <c r="D86" s="10" t="s">
        <v>851</v>
      </c>
      <c r="E86" s="130" t="s">
        <v>300</v>
      </c>
      <c r="F86" s="157" t="s">
        <v>279</v>
      </c>
      <c r="G86" s="158"/>
      <c r="H86" s="11" t="s">
        <v>777</v>
      </c>
      <c r="I86" s="14">
        <f t="shared" ref="I86:I117" si="4">ROUNDUP(J86*$N$1,2)</f>
        <v>24.12</v>
      </c>
      <c r="J86" s="14">
        <v>24.12</v>
      </c>
      <c r="K86" s="121">
        <f t="shared" ref="K86:K117" si="5">I86*B86</f>
        <v>96.48</v>
      </c>
      <c r="L86" s="127"/>
    </row>
    <row r="87" spans="1:12" ht="12.75" customHeight="1">
      <c r="A87" s="126"/>
      <c r="B87" s="119">
        <f>'Tax Invoice'!D83</f>
        <v>2</v>
      </c>
      <c r="C87" s="10" t="s">
        <v>778</v>
      </c>
      <c r="D87" s="10" t="s">
        <v>852</v>
      </c>
      <c r="E87" s="130" t="s">
        <v>304</v>
      </c>
      <c r="F87" s="157"/>
      <c r="G87" s="158"/>
      <c r="H87" s="11" t="s">
        <v>779</v>
      </c>
      <c r="I87" s="14">
        <f t="shared" si="4"/>
        <v>22.37</v>
      </c>
      <c r="J87" s="14">
        <v>22.37</v>
      </c>
      <c r="K87" s="121">
        <f t="shared" si="5"/>
        <v>44.74</v>
      </c>
      <c r="L87" s="127"/>
    </row>
    <row r="88" spans="1:12" ht="12.75" customHeight="1">
      <c r="A88" s="126"/>
      <c r="B88" s="119">
        <f>'Tax Invoice'!D84</f>
        <v>2</v>
      </c>
      <c r="C88" s="10" t="s">
        <v>778</v>
      </c>
      <c r="D88" s="10" t="s">
        <v>853</v>
      </c>
      <c r="E88" s="130" t="s">
        <v>300</v>
      </c>
      <c r="F88" s="157"/>
      <c r="G88" s="158"/>
      <c r="H88" s="11" t="s">
        <v>779</v>
      </c>
      <c r="I88" s="14">
        <f t="shared" si="4"/>
        <v>24.12</v>
      </c>
      <c r="J88" s="14">
        <v>24.12</v>
      </c>
      <c r="K88" s="121">
        <f t="shared" si="5"/>
        <v>48.24</v>
      </c>
      <c r="L88" s="127"/>
    </row>
    <row r="89" spans="1:12" ht="12.75" customHeight="1">
      <c r="A89" s="126"/>
      <c r="B89" s="119">
        <f>'Tax Invoice'!D85</f>
        <v>2</v>
      </c>
      <c r="C89" s="10" t="s">
        <v>780</v>
      </c>
      <c r="D89" s="10" t="s">
        <v>780</v>
      </c>
      <c r="E89" s="130" t="s">
        <v>300</v>
      </c>
      <c r="F89" s="157" t="s">
        <v>279</v>
      </c>
      <c r="G89" s="158"/>
      <c r="H89" s="11" t="s">
        <v>781</v>
      </c>
      <c r="I89" s="14">
        <f t="shared" si="4"/>
        <v>11.88</v>
      </c>
      <c r="J89" s="14">
        <v>11.88</v>
      </c>
      <c r="K89" s="121">
        <f t="shared" si="5"/>
        <v>23.76</v>
      </c>
      <c r="L89" s="127"/>
    </row>
    <row r="90" spans="1:12" ht="12.75" customHeight="1">
      <c r="A90" s="126"/>
      <c r="B90" s="119">
        <f>'Tax Invoice'!D86</f>
        <v>2</v>
      </c>
      <c r="C90" s="10" t="s">
        <v>782</v>
      </c>
      <c r="D90" s="10" t="s">
        <v>782</v>
      </c>
      <c r="E90" s="130" t="s">
        <v>300</v>
      </c>
      <c r="F90" s="157" t="s">
        <v>589</v>
      </c>
      <c r="G90" s="158"/>
      <c r="H90" s="11" t="s">
        <v>783</v>
      </c>
      <c r="I90" s="14">
        <f t="shared" si="4"/>
        <v>11.88</v>
      </c>
      <c r="J90" s="14">
        <v>11.88</v>
      </c>
      <c r="K90" s="121">
        <f t="shared" si="5"/>
        <v>23.76</v>
      </c>
      <c r="L90" s="127"/>
    </row>
    <row r="91" spans="1:12" ht="12.75" customHeight="1">
      <c r="A91" s="126"/>
      <c r="B91" s="119">
        <f>'Tax Invoice'!D87</f>
        <v>2</v>
      </c>
      <c r="C91" s="10" t="s">
        <v>782</v>
      </c>
      <c r="D91" s="10" t="s">
        <v>782</v>
      </c>
      <c r="E91" s="130" t="s">
        <v>320</v>
      </c>
      <c r="F91" s="157" t="s">
        <v>279</v>
      </c>
      <c r="G91" s="158"/>
      <c r="H91" s="11" t="s">
        <v>783</v>
      </c>
      <c r="I91" s="14">
        <f t="shared" si="4"/>
        <v>11.88</v>
      </c>
      <c r="J91" s="14">
        <v>11.88</v>
      </c>
      <c r="K91" s="121">
        <f t="shared" si="5"/>
        <v>23.76</v>
      </c>
      <c r="L91" s="127"/>
    </row>
    <row r="92" spans="1:12" ht="12.75" customHeight="1">
      <c r="A92" s="126"/>
      <c r="B92" s="119">
        <f>'Tax Invoice'!D88</f>
        <v>14</v>
      </c>
      <c r="C92" s="10" t="s">
        <v>784</v>
      </c>
      <c r="D92" s="10" t="s">
        <v>854</v>
      </c>
      <c r="E92" s="130" t="s">
        <v>30</v>
      </c>
      <c r="F92" s="157" t="s">
        <v>642</v>
      </c>
      <c r="G92" s="158"/>
      <c r="H92" s="11" t="s">
        <v>785</v>
      </c>
      <c r="I92" s="14">
        <f t="shared" si="4"/>
        <v>17.13</v>
      </c>
      <c r="J92" s="14">
        <v>17.13</v>
      </c>
      <c r="K92" s="121">
        <f t="shared" si="5"/>
        <v>239.82</v>
      </c>
      <c r="L92" s="127"/>
    </row>
    <row r="93" spans="1:12" ht="12.75" customHeight="1">
      <c r="A93" s="126"/>
      <c r="B93" s="119">
        <f>'Tax Invoice'!D89</f>
        <v>3</v>
      </c>
      <c r="C93" s="10" t="s">
        <v>662</v>
      </c>
      <c r="D93" s="10" t="s">
        <v>662</v>
      </c>
      <c r="E93" s="130" t="s">
        <v>30</v>
      </c>
      <c r="F93" s="157"/>
      <c r="G93" s="158"/>
      <c r="H93" s="11" t="s">
        <v>664</v>
      </c>
      <c r="I93" s="14">
        <f t="shared" si="4"/>
        <v>5.94</v>
      </c>
      <c r="J93" s="14">
        <v>5.94</v>
      </c>
      <c r="K93" s="121">
        <f t="shared" si="5"/>
        <v>17.82</v>
      </c>
      <c r="L93" s="127"/>
    </row>
    <row r="94" spans="1:12" ht="12.75" customHeight="1">
      <c r="A94" s="126"/>
      <c r="B94" s="119">
        <f>'Tax Invoice'!D90</f>
        <v>4</v>
      </c>
      <c r="C94" s="10" t="s">
        <v>786</v>
      </c>
      <c r="D94" s="10" t="s">
        <v>786</v>
      </c>
      <c r="E94" s="130" t="s">
        <v>95</v>
      </c>
      <c r="F94" s="157"/>
      <c r="G94" s="158"/>
      <c r="H94" s="11" t="s">
        <v>787</v>
      </c>
      <c r="I94" s="14">
        <f t="shared" si="4"/>
        <v>5.59</v>
      </c>
      <c r="J94" s="14">
        <v>5.59</v>
      </c>
      <c r="K94" s="121">
        <f t="shared" si="5"/>
        <v>22.36</v>
      </c>
      <c r="L94" s="127"/>
    </row>
    <row r="95" spans="1:12" ht="24" customHeight="1">
      <c r="A95" s="126"/>
      <c r="B95" s="119">
        <f>'Tax Invoice'!D91</f>
        <v>1</v>
      </c>
      <c r="C95" s="10" t="s">
        <v>788</v>
      </c>
      <c r="D95" s="10" t="s">
        <v>788</v>
      </c>
      <c r="E95" s="130" t="s">
        <v>30</v>
      </c>
      <c r="F95" s="157" t="s">
        <v>112</v>
      </c>
      <c r="G95" s="158"/>
      <c r="H95" s="11" t="s">
        <v>789</v>
      </c>
      <c r="I95" s="14">
        <f t="shared" si="4"/>
        <v>12.23</v>
      </c>
      <c r="J95" s="14">
        <v>12.23</v>
      </c>
      <c r="K95" s="121">
        <f t="shared" si="5"/>
        <v>12.23</v>
      </c>
      <c r="L95" s="127"/>
    </row>
    <row r="96" spans="1:12" ht="24" customHeight="1">
      <c r="A96" s="126"/>
      <c r="B96" s="119">
        <f>'Tax Invoice'!D92</f>
        <v>1</v>
      </c>
      <c r="C96" s="10" t="s">
        <v>788</v>
      </c>
      <c r="D96" s="10" t="s">
        <v>788</v>
      </c>
      <c r="E96" s="130" t="s">
        <v>30</v>
      </c>
      <c r="F96" s="157" t="s">
        <v>269</v>
      </c>
      <c r="G96" s="158"/>
      <c r="H96" s="11" t="s">
        <v>789</v>
      </c>
      <c r="I96" s="14">
        <f t="shared" si="4"/>
        <v>12.23</v>
      </c>
      <c r="J96" s="14">
        <v>12.23</v>
      </c>
      <c r="K96" s="121">
        <f t="shared" si="5"/>
        <v>12.23</v>
      </c>
      <c r="L96" s="127"/>
    </row>
    <row r="97" spans="1:12" ht="12.75" customHeight="1">
      <c r="A97" s="126"/>
      <c r="B97" s="119">
        <f>'Tax Invoice'!D93</f>
        <v>2</v>
      </c>
      <c r="C97" s="10" t="s">
        <v>790</v>
      </c>
      <c r="D97" s="10" t="s">
        <v>790</v>
      </c>
      <c r="E97" s="130" t="s">
        <v>30</v>
      </c>
      <c r="F97" s="157"/>
      <c r="G97" s="158"/>
      <c r="H97" s="11" t="s">
        <v>791</v>
      </c>
      <c r="I97" s="14">
        <f t="shared" si="4"/>
        <v>5.94</v>
      </c>
      <c r="J97" s="14">
        <v>5.94</v>
      </c>
      <c r="K97" s="121">
        <f t="shared" si="5"/>
        <v>11.88</v>
      </c>
      <c r="L97" s="127"/>
    </row>
    <row r="98" spans="1:12" ht="24" customHeight="1">
      <c r="A98" s="126"/>
      <c r="B98" s="119">
        <f>'Tax Invoice'!D94</f>
        <v>2</v>
      </c>
      <c r="C98" s="10" t="s">
        <v>792</v>
      </c>
      <c r="D98" s="10" t="s">
        <v>792</v>
      </c>
      <c r="E98" s="130" t="s">
        <v>28</v>
      </c>
      <c r="F98" s="157" t="s">
        <v>276</v>
      </c>
      <c r="G98" s="158"/>
      <c r="H98" s="11" t="s">
        <v>793</v>
      </c>
      <c r="I98" s="14">
        <f t="shared" si="4"/>
        <v>11.88</v>
      </c>
      <c r="J98" s="14">
        <v>11.88</v>
      </c>
      <c r="K98" s="121">
        <f t="shared" si="5"/>
        <v>23.76</v>
      </c>
      <c r="L98" s="127"/>
    </row>
    <row r="99" spans="1:12" ht="24" customHeight="1">
      <c r="A99" s="126"/>
      <c r="B99" s="119">
        <f>'Tax Invoice'!D95</f>
        <v>2</v>
      </c>
      <c r="C99" s="10" t="s">
        <v>792</v>
      </c>
      <c r="D99" s="10" t="s">
        <v>792</v>
      </c>
      <c r="E99" s="130" t="s">
        <v>31</v>
      </c>
      <c r="F99" s="157" t="s">
        <v>275</v>
      </c>
      <c r="G99" s="158"/>
      <c r="H99" s="11" t="s">
        <v>793</v>
      </c>
      <c r="I99" s="14">
        <f t="shared" si="4"/>
        <v>11.88</v>
      </c>
      <c r="J99" s="14">
        <v>11.88</v>
      </c>
      <c r="K99" s="121">
        <f t="shared" si="5"/>
        <v>23.76</v>
      </c>
      <c r="L99" s="127"/>
    </row>
    <row r="100" spans="1:12" ht="36" customHeight="1">
      <c r="A100" s="126"/>
      <c r="B100" s="119">
        <f>'Tax Invoice'!D96</f>
        <v>2</v>
      </c>
      <c r="C100" s="10" t="s">
        <v>794</v>
      </c>
      <c r="D100" s="10" t="s">
        <v>855</v>
      </c>
      <c r="E100" s="130" t="s">
        <v>795</v>
      </c>
      <c r="F100" s="157" t="s">
        <v>317</v>
      </c>
      <c r="G100" s="158"/>
      <c r="H100" s="11" t="s">
        <v>796</v>
      </c>
      <c r="I100" s="14">
        <f t="shared" si="4"/>
        <v>27.61</v>
      </c>
      <c r="J100" s="14">
        <v>27.61</v>
      </c>
      <c r="K100" s="121">
        <f t="shared" si="5"/>
        <v>55.22</v>
      </c>
      <c r="L100" s="127"/>
    </row>
    <row r="101" spans="1:12" ht="36" customHeight="1">
      <c r="A101" s="126"/>
      <c r="B101" s="119">
        <f>'Tax Invoice'!D97</f>
        <v>1</v>
      </c>
      <c r="C101" s="10" t="s">
        <v>794</v>
      </c>
      <c r="D101" s="10" t="s">
        <v>856</v>
      </c>
      <c r="E101" s="130" t="s">
        <v>236</v>
      </c>
      <c r="F101" s="157" t="s">
        <v>112</v>
      </c>
      <c r="G101" s="158"/>
      <c r="H101" s="11" t="s">
        <v>796</v>
      </c>
      <c r="I101" s="14">
        <f t="shared" si="4"/>
        <v>29.36</v>
      </c>
      <c r="J101" s="14">
        <v>29.36</v>
      </c>
      <c r="K101" s="121">
        <f t="shared" si="5"/>
        <v>29.36</v>
      </c>
      <c r="L101" s="127"/>
    </row>
    <row r="102" spans="1:12" ht="36" customHeight="1">
      <c r="A102" s="126"/>
      <c r="B102" s="119">
        <f>'Tax Invoice'!D98</f>
        <v>1</v>
      </c>
      <c r="C102" s="10" t="s">
        <v>794</v>
      </c>
      <c r="D102" s="10" t="s">
        <v>856</v>
      </c>
      <c r="E102" s="130" t="s">
        <v>236</v>
      </c>
      <c r="F102" s="157" t="s">
        <v>274</v>
      </c>
      <c r="G102" s="158"/>
      <c r="H102" s="11" t="s">
        <v>796</v>
      </c>
      <c r="I102" s="14">
        <f t="shared" si="4"/>
        <v>29.36</v>
      </c>
      <c r="J102" s="14">
        <v>29.36</v>
      </c>
      <c r="K102" s="121">
        <f t="shared" si="5"/>
        <v>29.36</v>
      </c>
      <c r="L102" s="127"/>
    </row>
    <row r="103" spans="1:12" ht="36" customHeight="1">
      <c r="A103" s="126"/>
      <c r="B103" s="119">
        <f>'Tax Invoice'!D99</f>
        <v>4</v>
      </c>
      <c r="C103" s="10" t="s">
        <v>794</v>
      </c>
      <c r="D103" s="10" t="s">
        <v>856</v>
      </c>
      <c r="E103" s="130" t="s">
        <v>237</v>
      </c>
      <c r="F103" s="157" t="s">
        <v>112</v>
      </c>
      <c r="G103" s="158"/>
      <c r="H103" s="11" t="s">
        <v>796</v>
      </c>
      <c r="I103" s="14">
        <f t="shared" si="4"/>
        <v>29.36</v>
      </c>
      <c r="J103" s="14">
        <v>29.36</v>
      </c>
      <c r="K103" s="121">
        <f t="shared" si="5"/>
        <v>117.44</v>
      </c>
      <c r="L103" s="127"/>
    </row>
    <row r="104" spans="1:12" ht="36" customHeight="1">
      <c r="A104" s="126"/>
      <c r="B104" s="119">
        <f>'Tax Invoice'!D100</f>
        <v>1</v>
      </c>
      <c r="C104" s="10" t="s">
        <v>794</v>
      </c>
      <c r="D104" s="10" t="s">
        <v>856</v>
      </c>
      <c r="E104" s="130" t="s">
        <v>237</v>
      </c>
      <c r="F104" s="157" t="s">
        <v>218</v>
      </c>
      <c r="G104" s="158"/>
      <c r="H104" s="11" t="s">
        <v>796</v>
      </c>
      <c r="I104" s="14">
        <f t="shared" si="4"/>
        <v>29.36</v>
      </c>
      <c r="J104" s="14">
        <v>29.36</v>
      </c>
      <c r="K104" s="121">
        <f t="shared" si="5"/>
        <v>29.36</v>
      </c>
      <c r="L104" s="127"/>
    </row>
    <row r="105" spans="1:12" ht="36" customHeight="1">
      <c r="A105" s="126"/>
      <c r="B105" s="119">
        <f>'Tax Invoice'!D101</f>
        <v>2</v>
      </c>
      <c r="C105" s="10" t="s">
        <v>794</v>
      </c>
      <c r="D105" s="10" t="s">
        <v>856</v>
      </c>
      <c r="E105" s="130" t="s">
        <v>237</v>
      </c>
      <c r="F105" s="157" t="s">
        <v>274</v>
      </c>
      <c r="G105" s="158"/>
      <c r="H105" s="11" t="s">
        <v>796</v>
      </c>
      <c r="I105" s="14">
        <f t="shared" si="4"/>
        <v>29.36</v>
      </c>
      <c r="J105" s="14">
        <v>29.36</v>
      </c>
      <c r="K105" s="121">
        <f t="shared" si="5"/>
        <v>58.72</v>
      </c>
      <c r="L105" s="127"/>
    </row>
    <row r="106" spans="1:12" ht="36" customHeight="1">
      <c r="A106" s="126"/>
      <c r="B106" s="119">
        <f>'Tax Invoice'!D102</f>
        <v>1</v>
      </c>
      <c r="C106" s="10" t="s">
        <v>794</v>
      </c>
      <c r="D106" s="10" t="s">
        <v>856</v>
      </c>
      <c r="E106" s="130" t="s">
        <v>237</v>
      </c>
      <c r="F106" s="157" t="s">
        <v>317</v>
      </c>
      <c r="G106" s="158"/>
      <c r="H106" s="11" t="s">
        <v>796</v>
      </c>
      <c r="I106" s="14">
        <f t="shared" si="4"/>
        <v>29.36</v>
      </c>
      <c r="J106" s="14">
        <v>29.36</v>
      </c>
      <c r="K106" s="121">
        <f t="shared" si="5"/>
        <v>29.36</v>
      </c>
      <c r="L106" s="127"/>
    </row>
    <row r="107" spans="1:12" ht="36" customHeight="1">
      <c r="A107" s="126"/>
      <c r="B107" s="119">
        <f>'Tax Invoice'!D103</f>
        <v>3</v>
      </c>
      <c r="C107" s="10" t="s">
        <v>794</v>
      </c>
      <c r="D107" s="10" t="s">
        <v>857</v>
      </c>
      <c r="E107" s="130" t="s">
        <v>240</v>
      </c>
      <c r="F107" s="157" t="s">
        <v>317</v>
      </c>
      <c r="G107" s="158"/>
      <c r="H107" s="11" t="s">
        <v>796</v>
      </c>
      <c r="I107" s="14">
        <f t="shared" si="4"/>
        <v>31.11</v>
      </c>
      <c r="J107" s="14">
        <v>31.11</v>
      </c>
      <c r="K107" s="121">
        <f t="shared" si="5"/>
        <v>93.33</v>
      </c>
      <c r="L107" s="127"/>
    </row>
    <row r="108" spans="1:12" ht="12.75" customHeight="1">
      <c r="A108" s="126"/>
      <c r="B108" s="119">
        <f>'Tax Invoice'!D104</f>
        <v>2</v>
      </c>
      <c r="C108" s="10" t="s">
        <v>797</v>
      </c>
      <c r="D108" s="10" t="s">
        <v>797</v>
      </c>
      <c r="E108" s="130" t="s">
        <v>28</v>
      </c>
      <c r="F108" s="157" t="s">
        <v>115</v>
      </c>
      <c r="G108" s="158"/>
      <c r="H108" s="11" t="s">
        <v>798</v>
      </c>
      <c r="I108" s="14">
        <f t="shared" si="4"/>
        <v>4.8899999999999997</v>
      </c>
      <c r="J108" s="14">
        <v>4.8899999999999997</v>
      </c>
      <c r="K108" s="121">
        <f t="shared" si="5"/>
        <v>9.7799999999999994</v>
      </c>
      <c r="L108" s="127"/>
    </row>
    <row r="109" spans="1:12" ht="24" customHeight="1">
      <c r="A109" s="126"/>
      <c r="B109" s="119">
        <f>'Tax Invoice'!D105</f>
        <v>2</v>
      </c>
      <c r="C109" s="10" t="s">
        <v>799</v>
      </c>
      <c r="D109" s="10" t="s">
        <v>799</v>
      </c>
      <c r="E109" s="130" t="s">
        <v>28</v>
      </c>
      <c r="F109" s="157" t="s">
        <v>679</v>
      </c>
      <c r="G109" s="158"/>
      <c r="H109" s="11" t="s">
        <v>800</v>
      </c>
      <c r="I109" s="14">
        <f t="shared" si="4"/>
        <v>20.62</v>
      </c>
      <c r="J109" s="14">
        <v>20.62</v>
      </c>
      <c r="K109" s="121">
        <f t="shared" si="5"/>
        <v>41.24</v>
      </c>
      <c r="L109" s="127"/>
    </row>
    <row r="110" spans="1:12" ht="12.75" customHeight="1">
      <c r="A110" s="126"/>
      <c r="B110" s="119">
        <f>'Tax Invoice'!D106</f>
        <v>3</v>
      </c>
      <c r="C110" s="10" t="s">
        <v>801</v>
      </c>
      <c r="D110" s="10" t="s">
        <v>801</v>
      </c>
      <c r="E110" s="130" t="s">
        <v>28</v>
      </c>
      <c r="F110" s="157" t="s">
        <v>279</v>
      </c>
      <c r="G110" s="158"/>
      <c r="H110" s="11" t="s">
        <v>802</v>
      </c>
      <c r="I110" s="14">
        <f t="shared" si="4"/>
        <v>20.62</v>
      </c>
      <c r="J110" s="14">
        <v>20.62</v>
      </c>
      <c r="K110" s="121">
        <f t="shared" si="5"/>
        <v>61.86</v>
      </c>
      <c r="L110" s="127"/>
    </row>
    <row r="111" spans="1:12" ht="12.75" customHeight="1">
      <c r="A111" s="126"/>
      <c r="B111" s="119">
        <f>'Tax Invoice'!D107</f>
        <v>1</v>
      </c>
      <c r="C111" s="10" t="s">
        <v>801</v>
      </c>
      <c r="D111" s="10" t="s">
        <v>801</v>
      </c>
      <c r="E111" s="130" t="s">
        <v>30</v>
      </c>
      <c r="F111" s="157" t="s">
        <v>279</v>
      </c>
      <c r="G111" s="158"/>
      <c r="H111" s="11" t="s">
        <v>802</v>
      </c>
      <c r="I111" s="14">
        <f t="shared" si="4"/>
        <v>20.62</v>
      </c>
      <c r="J111" s="14">
        <v>20.62</v>
      </c>
      <c r="K111" s="121">
        <f t="shared" si="5"/>
        <v>20.62</v>
      </c>
      <c r="L111" s="127"/>
    </row>
    <row r="112" spans="1:12" ht="24" customHeight="1">
      <c r="A112" s="126"/>
      <c r="B112" s="119">
        <f>'Tax Invoice'!D108</f>
        <v>2</v>
      </c>
      <c r="C112" s="10" t="s">
        <v>659</v>
      </c>
      <c r="D112" s="10" t="s">
        <v>659</v>
      </c>
      <c r="E112" s="130" t="s">
        <v>28</v>
      </c>
      <c r="F112" s="157" t="s">
        <v>679</v>
      </c>
      <c r="G112" s="158"/>
      <c r="H112" s="11" t="s">
        <v>661</v>
      </c>
      <c r="I112" s="14">
        <f t="shared" si="4"/>
        <v>20.62</v>
      </c>
      <c r="J112" s="14">
        <v>20.62</v>
      </c>
      <c r="K112" s="121">
        <f t="shared" si="5"/>
        <v>41.24</v>
      </c>
      <c r="L112" s="127"/>
    </row>
    <row r="113" spans="1:12" ht="36" customHeight="1">
      <c r="A113" s="126"/>
      <c r="B113" s="119">
        <f>'Tax Invoice'!D109</f>
        <v>1</v>
      </c>
      <c r="C113" s="10" t="s">
        <v>803</v>
      </c>
      <c r="D113" s="10" t="s">
        <v>803</v>
      </c>
      <c r="E113" s="130" t="s">
        <v>31</v>
      </c>
      <c r="F113" s="157" t="s">
        <v>112</v>
      </c>
      <c r="G113" s="158"/>
      <c r="H113" s="11" t="s">
        <v>872</v>
      </c>
      <c r="I113" s="14">
        <f t="shared" si="4"/>
        <v>59.07</v>
      </c>
      <c r="J113" s="14">
        <v>59.07</v>
      </c>
      <c r="K113" s="121">
        <f t="shared" si="5"/>
        <v>59.07</v>
      </c>
      <c r="L113" s="127"/>
    </row>
    <row r="114" spans="1:12" ht="36" customHeight="1">
      <c r="A114" s="126"/>
      <c r="B114" s="119">
        <f>'Tax Invoice'!D110</f>
        <v>2</v>
      </c>
      <c r="C114" s="10" t="s">
        <v>804</v>
      </c>
      <c r="D114" s="10" t="s">
        <v>804</v>
      </c>
      <c r="E114" s="130" t="s">
        <v>112</v>
      </c>
      <c r="F114" s="157"/>
      <c r="G114" s="158"/>
      <c r="H114" s="11" t="s">
        <v>873</v>
      </c>
      <c r="I114" s="14">
        <f t="shared" si="4"/>
        <v>65.36</v>
      </c>
      <c r="J114" s="14">
        <v>65.36</v>
      </c>
      <c r="K114" s="121">
        <f t="shared" si="5"/>
        <v>130.72</v>
      </c>
      <c r="L114" s="127"/>
    </row>
    <row r="115" spans="1:12" ht="24" customHeight="1">
      <c r="A115" s="126"/>
      <c r="B115" s="119">
        <f>'Tax Invoice'!D111</f>
        <v>1</v>
      </c>
      <c r="C115" s="10" t="s">
        <v>805</v>
      </c>
      <c r="D115" s="10" t="s">
        <v>805</v>
      </c>
      <c r="E115" s="130" t="s">
        <v>112</v>
      </c>
      <c r="F115" s="157"/>
      <c r="G115" s="158"/>
      <c r="H115" s="11" t="s">
        <v>806</v>
      </c>
      <c r="I115" s="14">
        <f t="shared" si="4"/>
        <v>15.38</v>
      </c>
      <c r="J115" s="14">
        <v>15.38</v>
      </c>
      <c r="K115" s="121">
        <f t="shared" si="5"/>
        <v>15.38</v>
      </c>
      <c r="L115" s="127"/>
    </row>
    <row r="116" spans="1:12" ht="24" customHeight="1">
      <c r="A116" s="126"/>
      <c r="B116" s="119">
        <f>'Tax Invoice'!D112</f>
        <v>1</v>
      </c>
      <c r="C116" s="10" t="s">
        <v>805</v>
      </c>
      <c r="D116" s="10" t="s">
        <v>805</v>
      </c>
      <c r="E116" s="130" t="s">
        <v>218</v>
      </c>
      <c r="F116" s="157"/>
      <c r="G116" s="158"/>
      <c r="H116" s="11" t="s">
        <v>806</v>
      </c>
      <c r="I116" s="14">
        <f t="shared" si="4"/>
        <v>15.38</v>
      </c>
      <c r="J116" s="14">
        <v>15.38</v>
      </c>
      <c r="K116" s="121">
        <f t="shared" si="5"/>
        <v>15.38</v>
      </c>
      <c r="L116" s="127"/>
    </row>
    <row r="117" spans="1:12" ht="24" customHeight="1">
      <c r="A117" s="126"/>
      <c r="B117" s="119">
        <f>'Tax Invoice'!D113</f>
        <v>1</v>
      </c>
      <c r="C117" s="10" t="s">
        <v>805</v>
      </c>
      <c r="D117" s="10" t="s">
        <v>805</v>
      </c>
      <c r="E117" s="130" t="s">
        <v>316</v>
      </c>
      <c r="F117" s="157"/>
      <c r="G117" s="158"/>
      <c r="H117" s="11" t="s">
        <v>806</v>
      </c>
      <c r="I117" s="14">
        <f t="shared" si="4"/>
        <v>15.38</v>
      </c>
      <c r="J117" s="14">
        <v>15.38</v>
      </c>
      <c r="K117" s="121">
        <f t="shared" si="5"/>
        <v>15.38</v>
      </c>
      <c r="L117" s="127"/>
    </row>
    <row r="118" spans="1:12" ht="24" customHeight="1">
      <c r="A118" s="126"/>
      <c r="B118" s="119">
        <f>'Tax Invoice'!D114</f>
        <v>1</v>
      </c>
      <c r="C118" s="10" t="s">
        <v>805</v>
      </c>
      <c r="D118" s="10" t="s">
        <v>805</v>
      </c>
      <c r="E118" s="130" t="s">
        <v>275</v>
      </c>
      <c r="F118" s="157"/>
      <c r="G118" s="158"/>
      <c r="H118" s="11" t="s">
        <v>806</v>
      </c>
      <c r="I118" s="14">
        <f t="shared" ref="I118:I142" si="6">ROUNDUP(J118*$N$1,2)</f>
        <v>15.38</v>
      </c>
      <c r="J118" s="14">
        <v>15.38</v>
      </c>
      <c r="K118" s="121">
        <f t="shared" ref="K118:K142" si="7">I118*B118</f>
        <v>15.38</v>
      </c>
      <c r="L118" s="127"/>
    </row>
    <row r="119" spans="1:12" ht="24" customHeight="1">
      <c r="A119" s="126"/>
      <c r="B119" s="119">
        <f>'Tax Invoice'!D115</f>
        <v>2</v>
      </c>
      <c r="C119" s="10" t="s">
        <v>807</v>
      </c>
      <c r="D119" s="10" t="s">
        <v>807</v>
      </c>
      <c r="E119" s="130"/>
      <c r="F119" s="157"/>
      <c r="G119" s="158"/>
      <c r="H119" s="11" t="s">
        <v>808</v>
      </c>
      <c r="I119" s="14">
        <f t="shared" si="6"/>
        <v>4.8899999999999997</v>
      </c>
      <c r="J119" s="14">
        <v>4.8899999999999997</v>
      </c>
      <c r="K119" s="121">
        <f t="shared" si="7"/>
        <v>9.7799999999999994</v>
      </c>
      <c r="L119" s="127"/>
    </row>
    <row r="120" spans="1:12" ht="24" customHeight="1">
      <c r="A120" s="126"/>
      <c r="B120" s="119">
        <f>'Tax Invoice'!D116</f>
        <v>2</v>
      </c>
      <c r="C120" s="10" t="s">
        <v>809</v>
      </c>
      <c r="D120" s="10" t="s">
        <v>809</v>
      </c>
      <c r="E120" s="130"/>
      <c r="F120" s="157"/>
      <c r="G120" s="158"/>
      <c r="H120" s="11" t="s">
        <v>810</v>
      </c>
      <c r="I120" s="14">
        <f t="shared" si="6"/>
        <v>4.8899999999999997</v>
      </c>
      <c r="J120" s="14">
        <v>4.8899999999999997</v>
      </c>
      <c r="K120" s="121">
        <f t="shared" si="7"/>
        <v>9.7799999999999994</v>
      </c>
      <c r="L120" s="127"/>
    </row>
    <row r="121" spans="1:12" ht="12.75" customHeight="1">
      <c r="A121" s="126"/>
      <c r="B121" s="119">
        <f>'Tax Invoice'!D117</f>
        <v>2</v>
      </c>
      <c r="C121" s="10" t="s">
        <v>811</v>
      </c>
      <c r="D121" s="10" t="s">
        <v>858</v>
      </c>
      <c r="E121" s="130" t="s">
        <v>812</v>
      </c>
      <c r="F121" s="157"/>
      <c r="G121" s="158"/>
      <c r="H121" s="11" t="s">
        <v>813</v>
      </c>
      <c r="I121" s="14">
        <f t="shared" si="6"/>
        <v>34.6</v>
      </c>
      <c r="J121" s="14">
        <v>34.6</v>
      </c>
      <c r="K121" s="121">
        <f t="shared" si="7"/>
        <v>69.2</v>
      </c>
      <c r="L121" s="127"/>
    </row>
    <row r="122" spans="1:12" ht="12.75" customHeight="1">
      <c r="A122" s="126"/>
      <c r="B122" s="119">
        <f>'Tax Invoice'!D118</f>
        <v>2</v>
      </c>
      <c r="C122" s="10" t="s">
        <v>814</v>
      </c>
      <c r="D122" s="10" t="s">
        <v>859</v>
      </c>
      <c r="E122" s="130" t="s">
        <v>812</v>
      </c>
      <c r="F122" s="157"/>
      <c r="G122" s="158"/>
      <c r="H122" s="11" t="s">
        <v>815</v>
      </c>
      <c r="I122" s="14">
        <f t="shared" si="6"/>
        <v>52.08</v>
      </c>
      <c r="J122" s="14">
        <v>52.08</v>
      </c>
      <c r="K122" s="121">
        <f t="shared" si="7"/>
        <v>104.16</v>
      </c>
      <c r="L122" s="127"/>
    </row>
    <row r="123" spans="1:12" ht="24" customHeight="1">
      <c r="A123" s="126"/>
      <c r="B123" s="119">
        <f>'Tax Invoice'!D119</f>
        <v>2</v>
      </c>
      <c r="C123" s="10" t="s">
        <v>816</v>
      </c>
      <c r="D123" s="10" t="s">
        <v>860</v>
      </c>
      <c r="E123" s="130" t="s">
        <v>812</v>
      </c>
      <c r="F123" s="157"/>
      <c r="G123" s="158"/>
      <c r="H123" s="11" t="s">
        <v>817</v>
      </c>
      <c r="I123" s="14">
        <f t="shared" si="6"/>
        <v>69.55</v>
      </c>
      <c r="J123" s="14">
        <v>69.55</v>
      </c>
      <c r="K123" s="121">
        <f t="shared" si="7"/>
        <v>139.1</v>
      </c>
      <c r="L123" s="127"/>
    </row>
    <row r="124" spans="1:12" ht="12.75" customHeight="1">
      <c r="A124" s="126"/>
      <c r="B124" s="119">
        <f>'Tax Invoice'!D120</f>
        <v>2</v>
      </c>
      <c r="C124" s="10" t="s">
        <v>818</v>
      </c>
      <c r="D124" s="10" t="s">
        <v>861</v>
      </c>
      <c r="E124" s="130" t="s">
        <v>812</v>
      </c>
      <c r="F124" s="157" t="s">
        <v>643</v>
      </c>
      <c r="G124" s="158"/>
      <c r="H124" s="11" t="s">
        <v>819</v>
      </c>
      <c r="I124" s="14">
        <f t="shared" si="6"/>
        <v>17.13</v>
      </c>
      <c r="J124" s="14">
        <v>17.13</v>
      </c>
      <c r="K124" s="121">
        <f t="shared" si="7"/>
        <v>34.26</v>
      </c>
      <c r="L124" s="127"/>
    </row>
    <row r="125" spans="1:12" ht="12.75" customHeight="1">
      <c r="A125" s="126"/>
      <c r="B125" s="119">
        <f>'Tax Invoice'!D121</f>
        <v>2</v>
      </c>
      <c r="C125" s="10" t="s">
        <v>818</v>
      </c>
      <c r="D125" s="10" t="s">
        <v>862</v>
      </c>
      <c r="E125" s="130" t="s">
        <v>820</v>
      </c>
      <c r="F125" s="157" t="s">
        <v>642</v>
      </c>
      <c r="G125" s="158"/>
      <c r="H125" s="11" t="s">
        <v>819</v>
      </c>
      <c r="I125" s="14">
        <f t="shared" si="6"/>
        <v>21.32</v>
      </c>
      <c r="J125" s="14">
        <v>21.32</v>
      </c>
      <c r="K125" s="121">
        <f t="shared" si="7"/>
        <v>42.64</v>
      </c>
      <c r="L125" s="127"/>
    </row>
    <row r="126" spans="1:12" ht="12.75" customHeight="1">
      <c r="A126" s="126"/>
      <c r="B126" s="119">
        <f>'Tax Invoice'!D122</f>
        <v>2</v>
      </c>
      <c r="C126" s="10" t="s">
        <v>818</v>
      </c>
      <c r="D126" s="10" t="s">
        <v>862</v>
      </c>
      <c r="E126" s="130" t="s">
        <v>820</v>
      </c>
      <c r="F126" s="157" t="s">
        <v>643</v>
      </c>
      <c r="G126" s="158"/>
      <c r="H126" s="11" t="s">
        <v>819</v>
      </c>
      <c r="I126" s="14">
        <f t="shared" si="6"/>
        <v>21.32</v>
      </c>
      <c r="J126" s="14">
        <v>21.32</v>
      </c>
      <c r="K126" s="121">
        <f t="shared" si="7"/>
        <v>42.64</v>
      </c>
      <c r="L126" s="127"/>
    </row>
    <row r="127" spans="1:12" ht="12.75" customHeight="1">
      <c r="A127" s="126"/>
      <c r="B127" s="119">
        <f>'Tax Invoice'!D123</f>
        <v>2</v>
      </c>
      <c r="C127" s="10" t="s">
        <v>818</v>
      </c>
      <c r="D127" s="10" t="s">
        <v>862</v>
      </c>
      <c r="E127" s="130" t="s">
        <v>820</v>
      </c>
      <c r="F127" s="157" t="s">
        <v>644</v>
      </c>
      <c r="G127" s="158"/>
      <c r="H127" s="11" t="s">
        <v>819</v>
      </c>
      <c r="I127" s="14">
        <f t="shared" si="6"/>
        <v>21.32</v>
      </c>
      <c r="J127" s="14">
        <v>21.32</v>
      </c>
      <c r="K127" s="121">
        <f t="shared" si="7"/>
        <v>42.64</v>
      </c>
      <c r="L127" s="127"/>
    </row>
    <row r="128" spans="1:12" ht="12.75" customHeight="1">
      <c r="A128" s="126"/>
      <c r="B128" s="119">
        <f>'Tax Invoice'!D124</f>
        <v>2</v>
      </c>
      <c r="C128" s="10" t="s">
        <v>818</v>
      </c>
      <c r="D128" s="10" t="s">
        <v>863</v>
      </c>
      <c r="E128" s="130" t="s">
        <v>762</v>
      </c>
      <c r="F128" s="157" t="s">
        <v>643</v>
      </c>
      <c r="G128" s="158"/>
      <c r="H128" s="11" t="s">
        <v>819</v>
      </c>
      <c r="I128" s="14">
        <f t="shared" si="6"/>
        <v>22.72</v>
      </c>
      <c r="J128" s="14">
        <v>22.72</v>
      </c>
      <c r="K128" s="121">
        <f t="shared" si="7"/>
        <v>45.44</v>
      </c>
      <c r="L128" s="127"/>
    </row>
    <row r="129" spans="1:12" ht="12.75" customHeight="1">
      <c r="A129" s="126"/>
      <c r="B129" s="119">
        <f>'Tax Invoice'!D125</f>
        <v>2</v>
      </c>
      <c r="C129" s="10" t="s">
        <v>818</v>
      </c>
      <c r="D129" s="10" t="s">
        <v>863</v>
      </c>
      <c r="E129" s="130" t="s">
        <v>762</v>
      </c>
      <c r="F129" s="157" t="s">
        <v>644</v>
      </c>
      <c r="G129" s="158"/>
      <c r="H129" s="11" t="s">
        <v>819</v>
      </c>
      <c r="I129" s="14">
        <f t="shared" si="6"/>
        <v>22.72</v>
      </c>
      <c r="J129" s="14">
        <v>22.72</v>
      </c>
      <c r="K129" s="121">
        <f t="shared" si="7"/>
        <v>45.44</v>
      </c>
      <c r="L129" s="127"/>
    </row>
    <row r="130" spans="1:12" ht="12.75" customHeight="1">
      <c r="A130" s="126"/>
      <c r="B130" s="119">
        <f>'Tax Invoice'!D126</f>
        <v>2</v>
      </c>
      <c r="C130" s="10" t="s">
        <v>818</v>
      </c>
      <c r="D130" s="10" t="s">
        <v>864</v>
      </c>
      <c r="E130" s="130" t="s">
        <v>821</v>
      </c>
      <c r="F130" s="157" t="s">
        <v>643</v>
      </c>
      <c r="G130" s="158"/>
      <c r="H130" s="11" t="s">
        <v>819</v>
      </c>
      <c r="I130" s="14">
        <f t="shared" si="6"/>
        <v>27.96</v>
      </c>
      <c r="J130" s="14">
        <v>27.96</v>
      </c>
      <c r="K130" s="121">
        <f t="shared" si="7"/>
        <v>55.92</v>
      </c>
      <c r="L130" s="127"/>
    </row>
    <row r="131" spans="1:12" ht="12.75" customHeight="1">
      <c r="A131" s="126"/>
      <c r="B131" s="119">
        <f>'Tax Invoice'!D127</f>
        <v>2</v>
      </c>
      <c r="C131" s="10" t="s">
        <v>818</v>
      </c>
      <c r="D131" s="10" t="s">
        <v>864</v>
      </c>
      <c r="E131" s="130" t="s">
        <v>821</v>
      </c>
      <c r="F131" s="157" t="s">
        <v>644</v>
      </c>
      <c r="G131" s="158"/>
      <c r="H131" s="11" t="s">
        <v>819</v>
      </c>
      <c r="I131" s="14">
        <f t="shared" si="6"/>
        <v>27.96</v>
      </c>
      <c r="J131" s="14">
        <v>27.96</v>
      </c>
      <c r="K131" s="121">
        <f t="shared" si="7"/>
        <v>55.92</v>
      </c>
      <c r="L131" s="127"/>
    </row>
    <row r="132" spans="1:12" ht="24" customHeight="1">
      <c r="A132" s="126"/>
      <c r="B132" s="119">
        <f>'Tax Invoice'!D128</f>
        <v>3</v>
      </c>
      <c r="C132" s="10" t="s">
        <v>822</v>
      </c>
      <c r="D132" s="10" t="s">
        <v>822</v>
      </c>
      <c r="E132" s="130" t="s">
        <v>30</v>
      </c>
      <c r="F132" s="157" t="s">
        <v>279</v>
      </c>
      <c r="G132" s="158"/>
      <c r="H132" s="11" t="s">
        <v>823</v>
      </c>
      <c r="I132" s="14">
        <f t="shared" si="6"/>
        <v>24.12</v>
      </c>
      <c r="J132" s="14">
        <v>24.12</v>
      </c>
      <c r="K132" s="121">
        <f t="shared" si="7"/>
        <v>72.36</v>
      </c>
      <c r="L132" s="127"/>
    </row>
    <row r="133" spans="1:12" ht="24" customHeight="1">
      <c r="A133" s="126"/>
      <c r="B133" s="119">
        <f>'Tax Invoice'!D129</f>
        <v>2</v>
      </c>
      <c r="C133" s="10" t="s">
        <v>824</v>
      </c>
      <c r="D133" s="10" t="s">
        <v>865</v>
      </c>
      <c r="E133" s="130" t="s">
        <v>820</v>
      </c>
      <c r="F133" s="157"/>
      <c r="G133" s="158"/>
      <c r="H133" s="11" t="s">
        <v>825</v>
      </c>
      <c r="I133" s="14">
        <f t="shared" si="6"/>
        <v>25.86</v>
      </c>
      <c r="J133" s="14">
        <v>25.86</v>
      </c>
      <c r="K133" s="121">
        <f t="shared" si="7"/>
        <v>51.72</v>
      </c>
      <c r="L133" s="127"/>
    </row>
    <row r="134" spans="1:12" ht="36" customHeight="1">
      <c r="A134" s="126"/>
      <c r="B134" s="119">
        <f>'Tax Invoice'!D130</f>
        <v>2</v>
      </c>
      <c r="C134" s="10" t="s">
        <v>826</v>
      </c>
      <c r="D134" s="10" t="s">
        <v>866</v>
      </c>
      <c r="E134" s="130" t="s">
        <v>245</v>
      </c>
      <c r="F134" s="157" t="s">
        <v>827</v>
      </c>
      <c r="G134" s="158"/>
      <c r="H134" s="11" t="s">
        <v>828</v>
      </c>
      <c r="I134" s="14">
        <f t="shared" si="6"/>
        <v>69.55</v>
      </c>
      <c r="J134" s="14">
        <v>69.55</v>
      </c>
      <c r="K134" s="121">
        <f t="shared" si="7"/>
        <v>139.1</v>
      </c>
      <c r="L134" s="127"/>
    </row>
    <row r="135" spans="1:12" ht="36" customHeight="1">
      <c r="A135" s="126"/>
      <c r="B135" s="119">
        <f>'Tax Invoice'!D131</f>
        <v>2</v>
      </c>
      <c r="C135" s="10" t="s">
        <v>826</v>
      </c>
      <c r="D135" s="10" t="s">
        <v>866</v>
      </c>
      <c r="E135" s="130" t="s">
        <v>245</v>
      </c>
      <c r="F135" s="157" t="s">
        <v>829</v>
      </c>
      <c r="G135" s="158"/>
      <c r="H135" s="11" t="s">
        <v>828</v>
      </c>
      <c r="I135" s="14">
        <f t="shared" si="6"/>
        <v>69.55</v>
      </c>
      <c r="J135" s="14">
        <v>69.55</v>
      </c>
      <c r="K135" s="121">
        <f t="shared" si="7"/>
        <v>139.1</v>
      </c>
      <c r="L135" s="127"/>
    </row>
    <row r="136" spans="1:12" ht="24" customHeight="1">
      <c r="A136" s="126"/>
      <c r="B136" s="119">
        <f>'Tax Invoice'!D132</f>
        <v>2</v>
      </c>
      <c r="C136" s="10" t="s">
        <v>830</v>
      </c>
      <c r="D136" s="10" t="s">
        <v>830</v>
      </c>
      <c r="E136" s="130" t="s">
        <v>279</v>
      </c>
      <c r="F136" s="157" t="s">
        <v>28</v>
      </c>
      <c r="G136" s="158"/>
      <c r="H136" s="11" t="s">
        <v>831</v>
      </c>
      <c r="I136" s="14">
        <f t="shared" si="6"/>
        <v>59.07</v>
      </c>
      <c r="J136" s="14">
        <v>59.07</v>
      </c>
      <c r="K136" s="121">
        <f t="shared" si="7"/>
        <v>118.14</v>
      </c>
      <c r="L136" s="127"/>
    </row>
    <row r="137" spans="1:12" ht="24" customHeight="1">
      <c r="A137" s="126"/>
      <c r="B137" s="119">
        <f>'Tax Invoice'!D133</f>
        <v>4</v>
      </c>
      <c r="C137" s="10" t="s">
        <v>832</v>
      </c>
      <c r="D137" s="10" t="s">
        <v>832</v>
      </c>
      <c r="E137" s="130"/>
      <c r="F137" s="157"/>
      <c r="G137" s="158"/>
      <c r="H137" s="11" t="s">
        <v>833</v>
      </c>
      <c r="I137" s="14">
        <f t="shared" si="6"/>
        <v>21.32</v>
      </c>
      <c r="J137" s="14">
        <v>21.32</v>
      </c>
      <c r="K137" s="121">
        <f t="shared" si="7"/>
        <v>85.28</v>
      </c>
      <c r="L137" s="127"/>
    </row>
    <row r="138" spans="1:12" ht="24" customHeight="1">
      <c r="A138" s="126"/>
      <c r="B138" s="119">
        <f>'Tax Invoice'!D134</f>
        <v>1</v>
      </c>
      <c r="C138" s="10" t="s">
        <v>834</v>
      </c>
      <c r="D138" s="10" t="s">
        <v>867</v>
      </c>
      <c r="E138" s="130" t="s">
        <v>42</v>
      </c>
      <c r="F138" s="157"/>
      <c r="G138" s="158"/>
      <c r="H138" s="11" t="s">
        <v>835</v>
      </c>
      <c r="I138" s="14">
        <f t="shared" si="6"/>
        <v>43.34</v>
      </c>
      <c r="J138" s="14">
        <v>43.34</v>
      </c>
      <c r="K138" s="121">
        <f t="shared" si="7"/>
        <v>43.34</v>
      </c>
      <c r="L138" s="127"/>
    </row>
    <row r="139" spans="1:12" ht="24" customHeight="1">
      <c r="A139" s="126"/>
      <c r="B139" s="119">
        <f>'Tax Invoice'!D135</f>
        <v>1</v>
      </c>
      <c r="C139" s="10" t="s">
        <v>836</v>
      </c>
      <c r="D139" s="10" t="s">
        <v>836</v>
      </c>
      <c r="E139" s="130"/>
      <c r="F139" s="157"/>
      <c r="G139" s="158"/>
      <c r="H139" s="11" t="s">
        <v>837</v>
      </c>
      <c r="I139" s="14">
        <f t="shared" si="6"/>
        <v>20.97</v>
      </c>
      <c r="J139" s="14">
        <v>20.97</v>
      </c>
      <c r="K139" s="121">
        <f t="shared" si="7"/>
        <v>20.97</v>
      </c>
      <c r="L139" s="127"/>
    </row>
    <row r="140" spans="1:12" ht="24" customHeight="1">
      <c r="A140" s="126"/>
      <c r="B140" s="119">
        <f>'Tax Invoice'!D136</f>
        <v>2</v>
      </c>
      <c r="C140" s="10" t="s">
        <v>838</v>
      </c>
      <c r="D140" s="10" t="s">
        <v>838</v>
      </c>
      <c r="E140" s="130" t="s">
        <v>112</v>
      </c>
      <c r="F140" s="157"/>
      <c r="G140" s="158"/>
      <c r="H140" s="11" t="s">
        <v>839</v>
      </c>
      <c r="I140" s="14">
        <f t="shared" si="6"/>
        <v>129.32</v>
      </c>
      <c r="J140" s="14">
        <v>129.32</v>
      </c>
      <c r="K140" s="121">
        <f t="shared" si="7"/>
        <v>258.64</v>
      </c>
      <c r="L140" s="127"/>
    </row>
    <row r="141" spans="1:12" ht="24" customHeight="1">
      <c r="A141" s="126"/>
      <c r="B141" s="119">
        <f>'Tax Invoice'!D137</f>
        <v>1</v>
      </c>
      <c r="C141" s="10" t="s">
        <v>838</v>
      </c>
      <c r="D141" s="10" t="s">
        <v>838</v>
      </c>
      <c r="E141" s="130" t="s">
        <v>218</v>
      </c>
      <c r="F141" s="157"/>
      <c r="G141" s="158"/>
      <c r="H141" s="11" t="s">
        <v>839</v>
      </c>
      <c r="I141" s="14">
        <f t="shared" si="6"/>
        <v>129.32</v>
      </c>
      <c r="J141" s="14">
        <v>129.32</v>
      </c>
      <c r="K141" s="121">
        <f t="shared" si="7"/>
        <v>129.32</v>
      </c>
      <c r="L141" s="127"/>
    </row>
    <row r="142" spans="1:12" ht="24" customHeight="1">
      <c r="A142" s="126"/>
      <c r="B142" s="120">
        <f>'Tax Invoice'!D138</f>
        <v>1</v>
      </c>
      <c r="C142" s="12" t="s">
        <v>840</v>
      </c>
      <c r="D142" s="12" t="s">
        <v>840</v>
      </c>
      <c r="E142" s="131" t="s">
        <v>490</v>
      </c>
      <c r="F142" s="169"/>
      <c r="G142" s="170"/>
      <c r="H142" s="13" t="s">
        <v>841</v>
      </c>
      <c r="I142" s="15">
        <f t="shared" si="6"/>
        <v>43.34</v>
      </c>
      <c r="J142" s="15">
        <v>43.34</v>
      </c>
      <c r="K142" s="122">
        <f t="shared" si="7"/>
        <v>43.34</v>
      </c>
      <c r="L142" s="127"/>
    </row>
    <row r="143" spans="1:12" ht="12.75" customHeight="1">
      <c r="A143" s="126"/>
      <c r="B143" s="138">
        <f>SUM(B22:B142)</f>
        <v>473</v>
      </c>
      <c r="C143" s="138" t="s">
        <v>149</v>
      </c>
      <c r="D143" s="138"/>
      <c r="E143" s="138"/>
      <c r="F143" s="138"/>
      <c r="G143" s="138"/>
      <c r="H143" s="138"/>
      <c r="I143" s="139" t="s">
        <v>261</v>
      </c>
      <c r="J143" s="139" t="s">
        <v>261</v>
      </c>
      <c r="K143" s="140">
        <f>SUM(K22:K142)</f>
        <v>7842.5099999999975</v>
      </c>
      <c r="L143" s="127"/>
    </row>
    <row r="144" spans="1:12" ht="12.75" customHeight="1">
      <c r="A144" s="126"/>
      <c r="B144" s="138"/>
      <c r="C144" s="138"/>
      <c r="D144" s="138"/>
      <c r="E144" s="138"/>
      <c r="F144" s="138"/>
      <c r="G144" s="138"/>
      <c r="H144" s="138"/>
      <c r="I144" s="139" t="s">
        <v>190</v>
      </c>
      <c r="J144" s="139" t="s">
        <v>190</v>
      </c>
      <c r="K144" s="140">
        <f>Invoice!J144</f>
        <v>-3137.003999999999</v>
      </c>
      <c r="L144" s="127"/>
    </row>
    <row r="145" spans="1:12" ht="12.75" customHeight="1" outlineLevel="1">
      <c r="A145" s="126"/>
      <c r="B145" s="138"/>
      <c r="C145" s="138"/>
      <c r="D145" s="138"/>
      <c r="E145" s="138"/>
      <c r="F145" s="138"/>
      <c r="G145" s="138"/>
      <c r="H145" s="138"/>
      <c r="I145" s="139" t="s">
        <v>191</v>
      </c>
      <c r="J145" s="139" t="s">
        <v>191</v>
      </c>
      <c r="K145" s="140">
        <f>Invoice!J145</f>
        <v>0</v>
      </c>
      <c r="L145" s="127"/>
    </row>
    <row r="146" spans="1:12" ht="12.75" customHeight="1">
      <c r="A146" s="126"/>
      <c r="B146" s="138"/>
      <c r="C146" s="138"/>
      <c r="D146" s="138"/>
      <c r="E146" s="138"/>
      <c r="F146" s="138"/>
      <c r="G146" s="138"/>
      <c r="H146" s="138"/>
      <c r="I146" s="139" t="s">
        <v>263</v>
      </c>
      <c r="J146" s="139" t="s">
        <v>263</v>
      </c>
      <c r="K146" s="140">
        <f>SUM(K143:K145)</f>
        <v>4705.5059999999985</v>
      </c>
      <c r="L146" s="127"/>
    </row>
    <row r="147" spans="1:12" ht="12.75" customHeight="1">
      <c r="A147" s="6"/>
      <c r="B147" s="7"/>
      <c r="C147" s="7"/>
      <c r="D147" s="7"/>
      <c r="E147" s="7"/>
      <c r="F147" s="7"/>
      <c r="G147" s="7"/>
      <c r="H147" s="7" t="s">
        <v>868</v>
      </c>
      <c r="I147" s="7"/>
      <c r="J147" s="7"/>
      <c r="K147" s="7"/>
      <c r="L147" s="8"/>
    </row>
    <row r="148" spans="1:12" ht="12.75" customHeight="1"/>
    <row r="149" spans="1:12" ht="12.75" customHeight="1"/>
    <row r="150" spans="1:12" ht="12.75" customHeight="1"/>
    <row r="151" spans="1:12" ht="12.75" customHeight="1"/>
    <row r="152" spans="1:12" ht="12.75" customHeight="1"/>
    <row r="153" spans="1:12" ht="12.75" customHeight="1"/>
    <row r="154" spans="1:12" ht="12.75" customHeight="1"/>
  </sheetData>
  <mergeCells count="125">
    <mergeCell ref="F141:G141"/>
    <mergeCell ref="F142:G142"/>
    <mergeCell ref="F136:G136"/>
    <mergeCell ref="F137:G137"/>
    <mergeCell ref="F138:G138"/>
    <mergeCell ref="F139:G139"/>
    <mergeCell ref="F140:G140"/>
    <mergeCell ref="F131:G131"/>
    <mergeCell ref="F132:G132"/>
    <mergeCell ref="F133:G133"/>
    <mergeCell ref="F134:G134"/>
    <mergeCell ref="F135:G135"/>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31:G31"/>
    <mergeCell ref="F32:G32"/>
    <mergeCell ref="F33:G33"/>
    <mergeCell ref="F34:G34"/>
    <mergeCell ref="F35:G35"/>
    <mergeCell ref="F26:G26"/>
    <mergeCell ref="F27:G27"/>
    <mergeCell ref="F28:G28"/>
    <mergeCell ref="F29:G29"/>
    <mergeCell ref="F30:G30"/>
    <mergeCell ref="F24:G24"/>
    <mergeCell ref="F23:G23"/>
    <mergeCell ref="K10:K11"/>
    <mergeCell ref="K14:K15"/>
    <mergeCell ref="F25:G2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3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7946.6699999999983</v>
      </c>
      <c r="O2" s="21" t="s">
        <v>265</v>
      </c>
    </row>
    <row r="3" spans="1:15" s="21" customFormat="1" ht="15" customHeight="1" thickBot="1">
      <c r="A3" s="22" t="s">
        <v>156</v>
      </c>
      <c r="G3" s="28">
        <f>Invoice!J14</f>
        <v>45302</v>
      </c>
      <c r="H3" s="29"/>
      <c r="N3" s="21">
        <v>7946.6699999999983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107" t="s">
        <v>282</v>
      </c>
      <c r="L10" s="35" t="s">
        <v>282</v>
      </c>
      <c r="M10" s="21">
        <v>1</v>
      </c>
    </row>
    <row r="11" spans="1:15" s="21" customFormat="1" ht="15.75" thickBot="1">
      <c r="A11" s="41" t="str">
        <f>'Copy paste to Here'!G11</f>
        <v>Sam2 Kong2</v>
      </c>
      <c r="B11" s="42"/>
      <c r="C11" s="42"/>
      <c r="D11" s="42"/>
      <c r="F11" s="43" t="str">
        <f>'Copy paste to Here'!B11</f>
        <v>Sam2 Kong2</v>
      </c>
      <c r="G11" s="44"/>
      <c r="H11" s="45"/>
      <c r="K11" s="105" t="s">
        <v>163</v>
      </c>
      <c r="L11" s="46" t="s">
        <v>164</v>
      </c>
      <c r="M11" s="21">
        <f>VLOOKUP(G3,[1]Sheet1!$A$9:$I$7290,2,FALSE)</f>
        <v>34.909999999999997</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105" t="s">
        <v>165</v>
      </c>
      <c r="L12" s="46" t="s">
        <v>138</v>
      </c>
      <c r="M12" s="21">
        <f>VLOOKUP(G3,[1]Sheet1!$A$9:$I$7290,3,FALSE)</f>
        <v>38.130000000000003</v>
      </c>
    </row>
    <row r="13" spans="1:15" s="21" customFormat="1" ht="15.75" thickBot="1">
      <c r="A13" s="41" t="str">
        <f>'Copy paste to Here'!G13</f>
        <v>10500 Bang Rak</v>
      </c>
      <c r="B13" s="42"/>
      <c r="C13" s="42"/>
      <c r="D13" s="42"/>
      <c r="E13" s="123" t="s">
        <v>282</v>
      </c>
      <c r="F13" s="43" t="str">
        <f>'Copy paste to Here'!B13</f>
        <v>10500 Bang Rak</v>
      </c>
      <c r="G13" s="44"/>
      <c r="H13" s="45"/>
      <c r="K13" s="105" t="s">
        <v>166</v>
      </c>
      <c r="L13" s="46" t="s">
        <v>167</v>
      </c>
      <c r="M13" s="125">
        <f>VLOOKUP(G3,[1]Sheet1!$A$9:$I$7290,4,FALSE)</f>
        <v>44.29</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23.05</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25.92</v>
      </c>
    </row>
    <row r="16" spans="1:15" s="21" customFormat="1" ht="13.7" customHeight="1" thickBot="1">
      <c r="A16" s="52"/>
      <c r="K16" s="106" t="s">
        <v>172</v>
      </c>
      <c r="L16" s="51" t="s">
        <v>173</v>
      </c>
      <c r="M16" s="21">
        <f>VLOOKUP(G3,[1]Sheet1!$A$9:$I$7290,7,FALSE)</f>
        <v>21.51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belly banana, 14g (1.6mm) with an 8mm and a 5mm jewel ball - length 3/8'' (10mm) &amp; Color: Purple  &amp;  Crystal Color: Clear</v>
      </c>
      <c r="B18" s="57" t="str">
        <f>'Copy paste to Here'!C22</f>
        <v>ABN2CG</v>
      </c>
      <c r="C18" s="57" t="s">
        <v>722</v>
      </c>
      <c r="D18" s="58">
        <f>Invoice!B22</f>
        <v>2</v>
      </c>
      <c r="E18" s="59">
        <f>'Shipping Invoice'!J22*$N$1</f>
        <v>22.37</v>
      </c>
      <c r="F18" s="59">
        <f>D18*E18</f>
        <v>44.74</v>
      </c>
      <c r="G18" s="60">
        <f>E18*$E$14</f>
        <v>22.37</v>
      </c>
      <c r="H18" s="61">
        <f>D18*G18</f>
        <v>44.74</v>
      </c>
    </row>
    <row r="19" spans="1:13" s="62" customFormat="1" ht="24">
      <c r="A19" s="124" t="str">
        <f>IF((LEN('Copy paste to Here'!G23))&gt;5,((CONCATENATE('Copy paste to Here'!G23," &amp; ",'Copy paste to Here'!D23,"  &amp;  ",'Copy paste to Here'!E23))),"Empty Cell")</f>
        <v xml:space="preserve">Flexible acrylic belly banana, 14g (1.6mm) with 5 &amp; 8mm solid colored acrylic balls - length 3/8'' (10mm) &amp; Color: Black  &amp;  </v>
      </c>
      <c r="B19" s="57" t="str">
        <f>'Copy paste to Here'!C23</f>
        <v>ABNSA</v>
      </c>
      <c r="C19" s="57" t="s">
        <v>724</v>
      </c>
      <c r="D19" s="58">
        <f>Invoice!B23</f>
        <v>12</v>
      </c>
      <c r="E19" s="59">
        <f>'Shipping Invoice'!J23*$N$1</f>
        <v>5.94</v>
      </c>
      <c r="F19" s="59">
        <f t="shared" ref="F19:F82" si="0">D19*E19</f>
        <v>71.28</v>
      </c>
      <c r="G19" s="60">
        <f t="shared" ref="G19:G82" si="1">E19*$E$14</f>
        <v>5.94</v>
      </c>
      <c r="H19" s="63">
        <f t="shared" ref="H19:H82" si="2">D19*G19</f>
        <v>71.28</v>
      </c>
    </row>
    <row r="20" spans="1:13" s="62" customFormat="1" ht="24">
      <c r="A20" s="56" t="str">
        <f>IF((LEN('Copy paste to Here'!G24))&gt;5,((CONCATENATE('Copy paste to Here'!G24," &amp; ",'Copy paste to Here'!D24,"  &amp;  ",'Copy paste to Here'!E24))),"Empty Cell")</f>
        <v xml:space="preserve">Flexible acrylic belly banana, 14g (1.6mm) with 5 &amp; 8mm solid colored acrylic balls - length 3/8'' (10mm) &amp; Color: Blue  &amp;  </v>
      </c>
      <c r="B20" s="57" t="str">
        <f>'Copy paste to Here'!C24</f>
        <v>ABNSA</v>
      </c>
      <c r="C20" s="57" t="s">
        <v>724</v>
      </c>
      <c r="D20" s="58">
        <f>Invoice!B24</f>
        <v>2</v>
      </c>
      <c r="E20" s="59">
        <f>'Shipping Invoice'!J24*$N$1</f>
        <v>5.94</v>
      </c>
      <c r="F20" s="59">
        <f t="shared" si="0"/>
        <v>11.88</v>
      </c>
      <c r="G20" s="60">
        <f t="shared" si="1"/>
        <v>5.94</v>
      </c>
      <c r="H20" s="63">
        <f t="shared" si="2"/>
        <v>11.88</v>
      </c>
    </row>
    <row r="21" spans="1:13" s="62" customFormat="1" ht="24">
      <c r="A21" s="56" t="str">
        <f>IF((LEN('Copy paste to Here'!G25))&gt;5,((CONCATENATE('Copy paste to Here'!G25," &amp; ",'Copy paste to Here'!D25,"  &amp;  ",'Copy paste to Here'!E25))),"Empty Cell")</f>
        <v xml:space="preserve">Flexible acrylic belly banana, 14g (1.6mm) with 5 &amp; 8mm solid colored acrylic balls - length 3/8'' (10mm) &amp; Color: Yellow  &amp;  </v>
      </c>
      <c r="B21" s="57" t="str">
        <f>'Copy paste to Here'!C25</f>
        <v>ABNSA</v>
      </c>
      <c r="C21" s="57" t="s">
        <v>724</v>
      </c>
      <c r="D21" s="58">
        <f>Invoice!B25</f>
        <v>2</v>
      </c>
      <c r="E21" s="59">
        <f>'Shipping Invoice'!J25*$N$1</f>
        <v>5.94</v>
      </c>
      <c r="F21" s="59">
        <f t="shared" si="0"/>
        <v>11.88</v>
      </c>
      <c r="G21" s="60">
        <f t="shared" si="1"/>
        <v>5.94</v>
      </c>
      <c r="H21" s="63">
        <f t="shared" si="2"/>
        <v>11.88</v>
      </c>
    </row>
    <row r="22" spans="1:13" s="62" customFormat="1" ht="24">
      <c r="A22" s="56" t="str">
        <f>IF((LEN('Copy paste to Here'!G26))&gt;5,((CONCATENATE('Copy paste to Here'!G26," &amp; ",'Copy paste to Here'!D26,"  &amp;  ",'Copy paste to Here'!E26))),"Empty Cell")</f>
        <v xml:space="preserve">Pair of flexible clear acrylic retainer ear studs, 20g (0.8mm) with flat disk top and ultra soft silicon butterflies &amp;   &amp;  </v>
      </c>
      <c r="B22" s="57" t="str">
        <f>'Copy paste to Here'!C26</f>
        <v>AERRD</v>
      </c>
      <c r="C22" s="57" t="s">
        <v>586</v>
      </c>
      <c r="D22" s="58">
        <f>Invoice!B26</f>
        <v>1</v>
      </c>
      <c r="E22" s="59">
        <f>'Shipping Invoice'!J26*$N$1</f>
        <v>11.88</v>
      </c>
      <c r="F22" s="59">
        <f t="shared" si="0"/>
        <v>11.88</v>
      </c>
      <c r="G22" s="60">
        <f t="shared" si="1"/>
        <v>11.88</v>
      </c>
      <c r="H22" s="63">
        <f t="shared" si="2"/>
        <v>11.88</v>
      </c>
    </row>
    <row r="23" spans="1:13" s="62" customFormat="1" ht="25.5">
      <c r="A23" s="56" t="str">
        <f>IF((LEN('Copy paste to Here'!G27))&gt;5,((CONCATENATE('Copy paste to Here'!G27," &amp; ",'Copy paste to Here'!D27,"  &amp;  ",'Copy paste to Here'!E27))),"Empty Cell")</f>
        <v xml:space="preserve">316L steel barbell, 14g (1.6mm) with two 4mm balls &amp; Length: 6mm  &amp;  </v>
      </c>
      <c r="B23" s="57" t="str">
        <f>'Copy paste to Here'!C27</f>
        <v>BBER20B</v>
      </c>
      <c r="C23" s="57" t="s">
        <v>726</v>
      </c>
      <c r="D23" s="58">
        <f>Invoice!B27</f>
        <v>24</v>
      </c>
      <c r="E23" s="59">
        <f>'Shipping Invoice'!J27*$N$1</f>
        <v>6.99</v>
      </c>
      <c r="F23" s="59">
        <f t="shared" si="0"/>
        <v>167.76</v>
      </c>
      <c r="G23" s="60">
        <f t="shared" si="1"/>
        <v>6.99</v>
      </c>
      <c r="H23" s="63">
        <f t="shared" si="2"/>
        <v>167.76</v>
      </c>
    </row>
    <row r="24" spans="1:13" s="62" customFormat="1" ht="24">
      <c r="A24" s="56" t="str">
        <f>IF((LEN('Copy paste to Here'!G28))&gt;5,((CONCATENATE('Copy paste to Here'!G28," &amp; ",'Copy paste to Here'!D28,"  &amp;  ",'Copy paste to Here'!E28))),"Empty Cell")</f>
        <v>Anodized surgical steel eyebrow or helix barbell, 16g (1.2mm) with two 3mm balls &amp; Length: 6mm  &amp;  Color: Black</v>
      </c>
      <c r="B24" s="57" t="str">
        <f>'Copy paste to Here'!C28</f>
        <v>BBETB</v>
      </c>
      <c r="C24" s="57" t="s">
        <v>728</v>
      </c>
      <c r="D24" s="58">
        <f>Invoice!B28</f>
        <v>2</v>
      </c>
      <c r="E24" s="59">
        <f>'Shipping Invoice'!J28*$N$1</f>
        <v>20.62</v>
      </c>
      <c r="F24" s="59">
        <f t="shared" si="0"/>
        <v>41.24</v>
      </c>
      <c r="G24" s="60">
        <f t="shared" si="1"/>
        <v>20.62</v>
      </c>
      <c r="H24" s="63">
        <f t="shared" si="2"/>
        <v>41.24</v>
      </c>
    </row>
    <row r="25" spans="1:13" s="62" customFormat="1" ht="24">
      <c r="A25" s="56" t="str">
        <f>IF((LEN('Copy paste to Here'!G29))&gt;5,((CONCATENATE('Copy paste to Here'!G29," &amp; ",'Copy paste to Here'!D29,"  &amp;  ",'Copy paste to Here'!E29))),"Empty Cell")</f>
        <v>Anodized surgical steel eyebrow or helix barbell, 16g (1.2mm) with two 3mm balls &amp; Length: 8mm  &amp;  Color: Black</v>
      </c>
      <c r="B25" s="57" t="str">
        <f>'Copy paste to Here'!C29</f>
        <v>BBETB</v>
      </c>
      <c r="C25" s="57" t="s">
        <v>728</v>
      </c>
      <c r="D25" s="58">
        <f>Invoice!B29</f>
        <v>2</v>
      </c>
      <c r="E25" s="59">
        <f>'Shipping Invoice'!J29*$N$1</f>
        <v>20.62</v>
      </c>
      <c r="F25" s="59">
        <f t="shared" si="0"/>
        <v>41.24</v>
      </c>
      <c r="G25" s="60">
        <f t="shared" si="1"/>
        <v>20.62</v>
      </c>
      <c r="H25" s="63">
        <f t="shared" si="2"/>
        <v>41.24</v>
      </c>
    </row>
    <row r="26" spans="1:13" s="62" customFormat="1" ht="24">
      <c r="A26" s="56" t="str">
        <f>IF((LEN('Copy paste to Here'!G30))&gt;5,((CONCATENATE('Copy paste to Here'!G30," &amp; ",'Copy paste to Here'!D30,"  &amp;  ",'Copy paste to Here'!E30))),"Empty Cell")</f>
        <v>Anodized surgical steel eyebrow or helix barbell, 16g (1.2mm) with two 3mm balls &amp; Length: 8mm  &amp;  Color: Gold</v>
      </c>
      <c r="B26" s="57" t="str">
        <f>'Copy paste to Here'!C30</f>
        <v>BBETB</v>
      </c>
      <c r="C26" s="57" t="s">
        <v>728</v>
      </c>
      <c r="D26" s="58">
        <f>Invoice!B30</f>
        <v>1</v>
      </c>
      <c r="E26" s="59">
        <f>'Shipping Invoice'!J30*$N$1</f>
        <v>20.62</v>
      </c>
      <c r="F26" s="59">
        <f t="shared" si="0"/>
        <v>20.62</v>
      </c>
      <c r="G26" s="60">
        <f t="shared" si="1"/>
        <v>20.62</v>
      </c>
      <c r="H26" s="63">
        <f t="shared" si="2"/>
        <v>20.62</v>
      </c>
    </row>
    <row r="27" spans="1:13" s="62" customFormat="1" ht="24">
      <c r="A27" s="56" t="str">
        <f>IF((LEN('Copy paste to Here'!G31))&gt;5,((CONCATENATE('Copy paste to Here'!G31," &amp; ",'Copy paste to Here'!D31,"  &amp;  ",'Copy paste to Here'!E31))),"Empty Cell")</f>
        <v>Anodized surgical steel eyebrow or helix barbell, 16g (1.2mm) with two 3mm balls &amp; Length: 10mm  &amp;  Color: Gold</v>
      </c>
      <c r="B27" s="57" t="str">
        <f>'Copy paste to Here'!C31</f>
        <v>BBETB</v>
      </c>
      <c r="C27" s="57" t="s">
        <v>728</v>
      </c>
      <c r="D27" s="58">
        <f>Invoice!B31</f>
        <v>1</v>
      </c>
      <c r="E27" s="59">
        <f>'Shipping Invoice'!J31*$N$1</f>
        <v>20.62</v>
      </c>
      <c r="F27" s="59">
        <f t="shared" si="0"/>
        <v>20.62</v>
      </c>
      <c r="G27" s="60">
        <f t="shared" si="1"/>
        <v>20.62</v>
      </c>
      <c r="H27" s="63">
        <f t="shared" si="2"/>
        <v>20.62</v>
      </c>
    </row>
    <row r="28" spans="1:13" s="62" customFormat="1" ht="24">
      <c r="A28" s="56" t="str">
        <f>IF((LEN('Copy paste to Here'!G32))&gt;5,((CONCATENATE('Copy paste to Here'!G32," &amp; ",'Copy paste to Here'!D32,"  &amp;  ",'Copy paste to Here'!E32))),"Empty Cell")</f>
        <v>Anodized surgical steel eyebrow or helix barbell, 16g (1.2mm) with two 3mm cones &amp; Length: 6mm  &amp;  Color: Black</v>
      </c>
      <c r="B28" s="57" t="str">
        <f>'Copy paste to Here'!C32</f>
        <v>BBETCN</v>
      </c>
      <c r="C28" s="57" t="s">
        <v>730</v>
      </c>
      <c r="D28" s="58">
        <f>Invoice!B32</f>
        <v>2</v>
      </c>
      <c r="E28" s="59">
        <f>'Shipping Invoice'!J32*$N$1</f>
        <v>20.62</v>
      </c>
      <c r="F28" s="59">
        <f t="shared" si="0"/>
        <v>41.24</v>
      </c>
      <c r="G28" s="60">
        <f t="shared" si="1"/>
        <v>20.62</v>
      </c>
      <c r="H28" s="63">
        <f t="shared" si="2"/>
        <v>41.24</v>
      </c>
    </row>
    <row r="29" spans="1:13" s="62" customFormat="1" ht="24">
      <c r="A29" s="56" t="str">
        <f>IF((LEN('Copy paste to Here'!G33))&gt;5,((CONCATENATE('Copy paste to Here'!G33," &amp; ",'Copy paste to Here'!D33,"  &amp;  ",'Copy paste to Here'!E33))),"Empty Cell")</f>
        <v>Anodized surgical steel eyebrow or helix barbell, 16g (1.2mm) with two 3mm cones &amp; Length: 6mm  &amp;  Color: Rainbow</v>
      </c>
      <c r="B29" s="57" t="str">
        <f>'Copy paste to Here'!C33</f>
        <v>BBETCN</v>
      </c>
      <c r="C29" s="57" t="s">
        <v>730</v>
      </c>
      <c r="D29" s="58">
        <f>Invoice!B33</f>
        <v>1</v>
      </c>
      <c r="E29" s="59">
        <f>'Shipping Invoice'!J33*$N$1</f>
        <v>20.62</v>
      </c>
      <c r="F29" s="59">
        <f t="shared" si="0"/>
        <v>20.62</v>
      </c>
      <c r="G29" s="60">
        <f t="shared" si="1"/>
        <v>20.62</v>
      </c>
      <c r="H29" s="63">
        <f t="shared" si="2"/>
        <v>20.62</v>
      </c>
    </row>
    <row r="30" spans="1:13" s="62" customFormat="1" ht="24">
      <c r="A30" s="56" t="str">
        <f>IF((LEN('Copy paste to Here'!G34))&gt;5,((CONCATENATE('Copy paste to Here'!G34," &amp; ",'Copy paste to Here'!D34,"  &amp;  ",'Copy paste to Here'!E34))),"Empty Cell")</f>
        <v>Anodized surgical steel eyebrow or helix barbell, 16g (1.2mm) with two 3mm cones &amp; Length: 6mm  &amp;  Color: Gold</v>
      </c>
      <c r="B30" s="57" t="str">
        <f>'Copy paste to Here'!C34</f>
        <v>BBETCN</v>
      </c>
      <c r="C30" s="57" t="s">
        <v>730</v>
      </c>
      <c r="D30" s="58">
        <f>Invoice!B34</f>
        <v>1</v>
      </c>
      <c r="E30" s="59">
        <f>'Shipping Invoice'!J34*$N$1</f>
        <v>20.62</v>
      </c>
      <c r="F30" s="59">
        <f t="shared" si="0"/>
        <v>20.62</v>
      </c>
      <c r="G30" s="60">
        <f t="shared" si="1"/>
        <v>20.62</v>
      </c>
      <c r="H30" s="63">
        <f t="shared" si="2"/>
        <v>20.62</v>
      </c>
    </row>
    <row r="31" spans="1:13" s="62" customFormat="1" ht="24">
      <c r="A31" s="56" t="str">
        <f>IF((LEN('Copy paste to Here'!G35))&gt;5,((CONCATENATE('Copy paste to Here'!G35," &amp; ",'Copy paste to Here'!D35,"  &amp;  ",'Copy paste to Here'!E35))),"Empty Cell")</f>
        <v>Anodized surgical steel eyebrow or helix barbell, 16g (1.2mm) with two 3mm cones &amp; Length: 8mm  &amp;  Color: Gold</v>
      </c>
      <c r="B31" s="57" t="str">
        <f>'Copy paste to Here'!C35</f>
        <v>BBETCN</v>
      </c>
      <c r="C31" s="57" t="s">
        <v>730</v>
      </c>
      <c r="D31" s="58">
        <f>Invoice!B35</f>
        <v>1</v>
      </c>
      <c r="E31" s="59">
        <f>'Shipping Invoice'!J35*$N$1</f>
        <v>20.62</v>
      </c>
      <c r="F31" s="59">
        <f t="shared" si="0"/>
        <v>20.62</v>
      </c>
      <c r="G31" s="60">
        <f t="shared" si="1"/>
        <v>20.62</v>
      </c>
      <c r="H31" s="63">
        <f t="shared" si="2"/>
        <v>20.62</v>
      </c>
    </row>
    <row r="32" spans="1:13" s="62" customFormat="1" ht="24">
      <c r="A32" s="56" t="str">
        <f>IF((LEN('Copy paste to Here'!G36))&gt;5,((CONCATENATE('Copy paste to Here'!G36," &amp; ",'Copy paste to Here'!D36,"  &amp;  ",'Copy paste to Here'!E36))),"Empty Cell")</f>
        <v>Anodized surgical steel eyebrow or helix barbell, 16g (1.2mm) with two 3mm cones &amp; Length: 10mm  &amp;  Color: Gold</v>
      </c>
      <c r="B32" s="57" t="str">
        <f>'Copy paste to Here'!C36</f>
        <v>BBETCN</v>
      </c>
      <c r="C32" s="57" t="s">
        <v>730</v>
      </c>
      <c r="D32" s="58">
        <f>Invoice!B36</f>
        <v>1</v>
      </c>
      <c r="E32" s="59">
        <f>'Shipping Invoice'!J36*$N$1</f>
        <v>20.62</v>
      </c>
      <c r="F32" s="59">
        <f t="shared" si="0"/>
        <v>20.62</v>
      </c>
      <c r="G32" s="60">
        <f t="shared" si="1"/>
        <v>20.62</v>
      </c>
      <c r="H32" s="63">
        <f t="shared" si="2"/>
        <v>20.62</v>
      </c>
    </row>
    <row r="33" spans="1:8" s="62" customFormat="1" ht="24">
      <c r="A33" s="56" t="str">
        <f>IF((LEN('Copy paste to Here'!G37))&gt;5,((CONCATENATE('Copy paste to Here'!G37," &amp; ",'Copy paste to Here'!D37,"  &amp;  ",'Copy paste to Here'!E37))),"Empty Cell")</f>
        <v xml:space="preserve">Rose gold PVD plated 316L steel eyebrow barbell, 16g (1.2mm) with two 3mm balls &amp; Length: 6mm  &amp;  </v>
      </c>
      <c r="B33" s="57" t="str">
        <f>'Copy paste to Here'!C37</f>
        <v>BBETTB</v>
      </c>
      <c r="C33" s="57" t="s">
        <v>732</v>
      </c>
      <c r="D33" s="58">
        <f>Invoice!B37</f>
        <v>1</v>
      </c>
      <c r="E33" s="59">
        <f>'Shipping Invoice'!J37*$N$1</f>
        <v>20.62</v>
      </c>
      <c r="F33" s="59">
        <f t="shared" si="0"/>
        <v>20.62</v>
      </c>
      <c r="G33" s="60">
        <f t="shared" si="1"/>
        <v>20.62</v>
      </c>
      <c r="H33" s="63">
        <f t="shared" si="2"/>
        <v>20.62</v>
      </c>
    </row>
    <row r="34" spans="1:8" s="62" customFormat="1" ht="24">
      <c r="A34" s="56" t="str">
        <f>IF((LEN('Copy paste to Here'!G38))&gt;5,((CONCATENATE('Copy paste to Here'!G38," &amp; ",'Copy paste to Here'!D38,"  &amp;  ",'Copy paste to Here'!E38))),"Empty Cell")</f>
        <v xml:space="preserve">Rose gold PVD plated 316L steel eyebrow barbell, 16g (1.2mm) with two 3mm balls &amp; Length: 8mm  &amp;  </v>
      </c>
      <c r="B34" s="57" t="str">
        <f>'Copy paste to Here'!C38</f>
        <v>BBETTB</v>
      </c>
      <c r="C34" s="57" t="s">
        <v>732</v>
      </c>
      <c r="D34" s="58">
        <f>Invoice!B38</f>
        <v>1</v>
      </c>
      <c r="E34" s="59">
        <f>'Shipping Invoice'!J38*$N$1</f>
        <v>20.62</v>
      </c>
      <c r="F34" s="59">
        <f t="shared" si="0"/>
        <v>20.62</v>
      </c>
      <c r="G34" s="60">
        <f t="shared" si="1"/>
        <v>20.62</v>
      </c>
      <c r="H34" s="63">
        <f t="shared" si="2"/>
        <v>20.62</v>
      </c>
    </row>
    <row r="35" spans="1:8" s="62" customFormat="1" ht="24">
      <c r="A35" s="56" t="str">
        <f>IF((LEN('Copy paste to Here'!G39))&gt;5,((CONCATENATE('Copy paste to Here'!G39," &amp; ",'Copy paste to Here'!D39,"  &amp;  ",'Copy paste to Here'!E39))),"Empty Cell")</f>
        <v xml:space="preserve">Rose gold PVD plated 316L steel eyebrow barbell, 16g (1.2mm) with two 3mm balls &amp; Length: 10mm  &amp;  </v>
      </c>
      <c r="B35" s="57" t="str">
        <f>'Copy paste to Here'!C39</f>
        <v>BBETTB</v>
      </c>
      <c r="C35" s="57" t="s">
        <v>732</v>
      </c>
      <c r="D35" s="58">
        <f>Invoice!B39</f>
        <v>1</v>
      </c>
      <c r="E35" s="59">
        <f>'Shipping Invoice'!J39*$N$1</f>
        <v>20.62</v>
      </c>
      <c r="F35" s="59">
        <f t="shared" si="0"/>
        <v>20.62</v>
      </c>
      <c r="G35" s="60">
        <f t="shared" si="1"/>
        <v>20.62</v>
      </c>
      <c r="H35" s="63">
        <f t="shared" si="2"/>
        <v>20.62</v>
      </c>
    </row>
    <row r="36" spans="1:8" s="62" customFormat="1" ht="25.5">
      <c r="A36" s="56" t="str">
        <f>IF((LEN('Copy paste to Here'!G40))&gt;5,((CONCATENATE('Copy paste to Here'!G40," &amp; ",'Copy paste to Here'!D40,"  &amp;  ",'Copy paste to Here'!E40))),"Empty Cell")</f>
        <v xml:space="preserve">Rose gold PVD plated 316L steel eyebrow or helix barbell, 16g (1.2mm) with two 3mm cones &amp; Length: 6mm  &amp;  </v>
      </c>
      <c r="B36" s="57" t="str">
        <f>'Copy paste to Here'!C40</f>
        <v>BBETTCN</v>
      </c>
      <c r="C36" s="57" t="s">
        <v>734</v>
      </c>
      <c r="D36" s="58">
        <f>Invoice!B40</f>
        <v>1</v>
      </c>
      <c r="E36" s="59">
        <f>'Shipping Invoice'!J40*$N$1</f>
        <v>20.62</v>
      </c>
      <c r="F36" s="59">
        <f t="shared" si="0"/>
        <v>20.62</v>
      </c>
      <c r="G36" s="60">
        <f t="shared" si="1"/>
        <v>20.62</v>
      </c>
      <c r="H36" s="63">
        <f t="shared" si="2"/>
        <v>20.62</v>
      </c>
    </row>
    <row r="37" spans="1:8" s="62" customFormat="1" ht="25.5">
      <c r="A37" s="56" t="str">
        <f>IF((LEN('Copy paste to Here'!G41))&gt;5,((CONCATENATE('Copy paste to Here'!G41," &amp; ",'Copy paste to Here'!D41,"  &amp;  ",'Copy paste to Here'!E41))),"Empty Cell")</f>
        <v xml:space="preserve">Rose gold PVD plated 316L steel eyebrow or helix barbell, 16g (1.2mm) with two 3mm cones &amp; Length: 8mm  &amp;  </v>
      </c>
      <c r="B37" s="57" t="str">
        <f>'Copy paste to Here'!C41</f>
        <v>BBETTCN</v>
      </c>
      <c r="C37" s="57" t="s">
        <v>734</v>
      </c>
      <c r="D37" s="58">
        <f>Invoice!B41</f>
        <v>1</v>
      </c>
      <c r="E37" s="59">
        <f>'Shipping Invoice'!J41*$N$1</f>
        <v>20.62</v>
      </c>
      <c r="F37" s="59">
        <f t="shared" si="0"/>
        <v>20.62</v>
      </c>
      <c r="G37" s="60">
        <f t="shared" si="1"/>
        <v>20.62</v>
      </c>
      <c r="H37" s="63">
        <f t="shared" si="2"/>
        <v>20.62</v>
      </c>
    </row>
    <row r="38" spans="1:8" s="62" customFormat="1" ht="25.5">
      <c r="A38" s="56" t="str">
        <f>IF((LEN('Copy paste to Here'!G42))&gt;5,((CONCATENATE('Copy paste to Here'!G42," &amp; ",'Copy paste to Here'!D42,"  &amp;  ",'Copy paste to Here'!E42))),"Empty Cell")</f>
        <v xml:space="preserve">Rose gold PVD plated 316L steel eyebrow or helix barbell, 16g (1.2mm) with two 3mm cones &amp; Length: 10mm  &amp;  </v>
      </c>
      <c r="B38" s="57" t="str">
        <f>'Copy paste to Here'!C42</f>
        <v>BBETTCN</v>
      </c>
      <c r="C38" s="57" t="s">
        <v>734</v>
      </c>
      <c r="D38" s="58">
        <f>Invoice!B42</f>
        <v>1</v>
      </c>
      <c r="E38" s="59">
        <f>'Shipping Invoice'!J42*$N$1</f>
        <v>20.62</v>
      </c>
      <c r="F38" s="59">
        <f t="shared" si="0"/>
        <v>20.62</v>
      </c>
      <c r="G38" s="60">
        <f t="shared" si="1"/>
        <v>20.62</v>
      </c>
      <c r="H38" s="63">
        <f t="shared" si="2"/>
        <v>20.62</v>
      </c>
    </row>
    <row r="39" spans="1:8" s="62" customFormat="1" ht="24">
      <c r="A39" s="56" t="str">
        <f>IF((LEN('Copy paste to Here'!G43))&gt;5,((CONCATENATE('Copy paste to Here'!G43," &amp; ",'Copy paste to Here'!D43,"  &amp;  ",'Copy paste to Here'!E43))),"Empty Cell")</f>
        <v>Premium PVD plated surgical steel industrial Barbell, 14g (1.6mm) with two 5mm balls &amp; Length: 38mm  &amp;  Color: Purple</v>
      </c>
      <c r="B39" s="57" t="str">
        <f>'Copy paste to Here'!C43</f>
        <v>BBITB</v>
      </c>
      <c r="C39" s="57" t="s">
        <v>736</v>
      </c>
      <c r="D39" s="58">
        <f>Invoice!B43</f>
        <v>8</v>
      </c>
      <c r="E39" s="59">
        <f>'Shipping Invoice'!J43*$N$1</f>
        <v>25.86</v>
      </c>
      <c r="F39" s="59">
        <f t="shared" si="0"/>
        <v>206.88</v>
      </c>
      <c r="G39" s="60">
        <f t="shared" si="1"/>
        <v>25.86</v>
      </c>
      <c r="H39" s="63">
        <f t="shared" si="2"/>
        <v>206.88</v>
      </c>
    </row>
    <row r="40" spans="1:8" s="62" customFormat="1" ht="36">
      <c r="A40" s="56" t="str">
        <f>IF((LEN('Copy paste to Here'!G44))&gt;5,((CONCATENATE('Copy paste to Here'!G44," &amp; ",'Copy paste to Here'!D44,"  &amp;  ",'Copy paste to Here'!E44))),"Empty Cell")</f>
        <v>Surgical steel ball closure ring, 14g (1.6mm) with 4mm closure ball with a bezel set crystal &amp; Length: 10mm  &amp;  Crystal Color: Blue Zircon</v>
      </c>
      <c r="B40" s="57" t="str">
        <f>'Copy paste to Here'!C44</f>
        <v>BCEC4</v>
      </c>
      <c r="C40" s="57" t="s">
        <v>738</v>
      </c>
      <c r="D40" s="58">
        <f>Invoice!B44</f>
        <v>10</v>
      </c>
      <c r="E40" s="59">
        <f>'Shipping Invoice'!J44*$N$1</f>
        <v>13.63</v>
      </c>
      <c r="F40" s="59">
        <f t="shared" si="0"/>
        <v>136.30000000000001</v>
      </c>
      <c r="G40" s="60">
        <f t="shared" si="1"/>
        <v>13.63</v>
      </c>
      <c r="H40" s="63">
        <f t="shared" si="2"/>
        <v>136.30000000000001</v>
      </c>
    </row>
    <row r="41" spans="1:8" s="62" customFormat="1" ht="36">
      <c r="A41" s="56" t="str">
        <f>IF((LEN('Copy paste to Here'!G45))&gt;5,((CONCATENATE('Copy paste to Here'!G45," &amp; ",'Copy paste to Here'!D45,"  &amp;  ",'Copy paste to Here'!E45))),"Empty Cell")</f>
        <v>Surgical steel ball closure ring, 14g (1.6mm) with 4mm closure ball with a bezel set crystal &amp; Length: 10mm  &amp;  Crystal Color: Peridot</v>
      </c>
      <c r="B41" s="57" t="str">
        <f>'Copy paste to Here'!C45</f>
        <v>BCEC4</v>
      </c>
      <c r="C41" s="57" t="s">
        <v>738</v>
      </c>
      <c r="D41" s="58">
        <f>Invoice!B45</f>
        <v>10</v>
      </c>
      <c r="E41" s="59">
        <f>'Shipping Invoice'!J45*$N$1</f>
        <v>13.63</v>
      </c>
      <c r="F41" s="59">
        <f t="shared" si="0"/>
        <v>136.30000000000001</v>
      </c>
      <c r="G41" s="60">
        <f t="shared" si="1"/>
        <v>13.63</v>
      </c>
      <c r="H41" s="63">
        <f t="shared" si="2"/>
        <v>136.30000000000001</v>
      </c>
    </row>
    <row r="42" spans="1:8" s="62" customFormat="1" ht="24">
      <c r="A42" s="56" t="str">
        <f>IF((LEN('Copy paste to Here'!G46))&gt;5,((CONCATENATE('Copy paste to Here'!G46," &amp; ",'Copy paste to Here'!D46,"  &amp;  ",'Copy paste to Here'!E46))),"Empty Cell")</f>
        <v xml:space="preserve">316L Surgical steel ball closure ring, 14g (1.6mm) with a 4mm ball &amp; Length: 8mm  &amp;  </v>
      </c>
      <c r="B42" s="57" t="str">
        <f>'Copy paste to Here'!C46</f>
        <v>BCR14</v>
      </c>
      <c r="C42" s="57" t="s">
        <v>740</v>
      </c>
      <c r="D42" s="58">
        <f>Invoice!B46</f>
        <v>6</v>
      </c>
      <c r="E42" s="59">
        <f>'Shipping Invoice'!J46*$N$1</f>
        <v>6.64</v>
      </c>
      <c r="F42" s="59">
        <f t="shared" si="0"/>
        <v>39.839999999999996</v>
      </c>
      <c r="G42" s="60">
        <f t="shared" si="1"/>
        <v>6.64</v>
      </c>
      <c r="H42" s="63">
        <f t="shared" si="2"/>
        <v>39.839999999999996</v>
      </c>
    </row>
    <row r="43" spans="1:8" s="62" customFormat="1" ht="24">
      <c r="A43" s="56" t="str">
        <f>IF((LEN('Copy paste to Here'!G47))&gt;5,((CONCATENATE('Copy paste to Here'!G47," &amp; ",'Copy paste to Here'!D47,"  &amp;  ",'Copy paste to Here'!E47))),"Empty Cell")</f>
        <v xml:space="preserve">316L Surgical steel ball closure ring, 14g (1.6mm) with a 4mm ball &amp; Length: 10mm  &amp;  </v>
      </c>
      <c r="B43" s="57" t="str">
        <f>'Copy paste to Here'!C47</f>
        <v>BCR14</v>
      </c>
      <c r="C43" s="57" t="s">
        <v>740</v>
      </c>
      <c r="D43" s="58">
        <f>Invoice!B47</f>
        <v>10</v>
      </c>
      <c r="E43" s="59">
        <f>'Shipping Invoice'!J47*$N$1</f>
        <v>6.64</v>
      </c>
      <c r="F43" s="59">
        <f t="shared" si="0"/>
        <v>66.399999999999991</v>
      </c>
      <c r="G43" s="60">
        <f t="shared" si="1"/>
        <v>6.64</v>
      </c>
      <c r="H43" s="63">
        <f t="shared" si="2"/>
        <v>66.399999999999991</v>
      </c>
    </row>
    <row r="44" spans="1:8" s="62" customFormat="1" ht="24">
      <c r="A44" s="56" t="str">
        <f>IF((LEN('Copy paste to Here'!G48))&gt;5,((CONCATENATE('Copy paste to Here'!G48," &amp; ",'Copy paste to Here'!D48,"  &amp;  ",'Copy paste to Here'!E48))),"Empty Cell")</f>
        <v>Premium PVD plated surgical steel ball closure ring, 14g (1.6mm) with a 4mm ball &amp; Length: 10mm  &amp;  Color: Green</v>
      </c>
      <c r="B44" s="57" t="str">
        <f>'Copy paste to Here'!C48</f>
        <v>BCRT</v>
      </c>
      <c r="C44" s="57" t="s">
        <v>622</v>
      </c>
      <c r="D44" s="58">
        <f>Invoice!B48</f>
        <v>6</v>
      </c>
      <c r="E44" s="59">
        <f>'Shipping Invoice'!J48*$N$1</f>
        <v>20.62</v>
      </c>
      <c r="F44" s="59">
        <f t="shared" si="0"/>
        <v>123.72</v>
      </c>
      <c r="G44" s="60">
        <f t="shared" si="1"/>
        <v>20.62</v>
      </c>
      <c r="H44" s="63">
        <f t="shared" si="2"/>
        <v>123.72</v>
      </c>
    </row>
    <row r="45" spans="1:8" s="62" customFormat="1" ht="24">
      <c r="A45" s="56" t="str">
        <f>IF((LEN('Copy paste to Here'!G49))&gt;5,((CONCATENATE('Copy paste to Here'!G49," &amp; ",'Copy paste to Here'!D49,"  &amp;  ",'Copy paste to Here'!E49))),"Empty Cell")</f>
        <v>Premium PVD plated surgical steel ball closure ring, 14g (1.6mm) with a 4mm ball &amp; Length: 10mm  &amp;  Color: Pink</v>
      </c>
      <c r="B45" s="57" t="str">
        <f>'Copy paste to Here'!C49</f>
        <v>BCRT</v>
      </c>
      <c r="C45" s="57" t="s">
        <v>622</v>
      </c>
      <c r="D45" s="58">
        <f>Invoice!B49</f>
        <v>4</v>
      </c>
      <c r="E45" s="59">
        <f>'Shipping Invoice'!J49*$N$1</f>
        <v>20.62</v>
      </c>
      <c r="F45" s="59">
        <f t="shared" si="0"/>
        <v>82.48</v>
      </c>
      <c r="G45" s="60">
        <f t="shared" si="1"/>
        <v>20.62</v>
      </c>
      <c r="H45" s="63">
        <f t="shared" si="2"/>
        <v>82.48</v>
      </c>
    </row>
    <row r="46" spans="1:8" s="62" customFormat="1" ht="24">
      <c r="A46" s="56" t="str">
        <f>IF((LEN('Copy paste to Here'!G50))&gt;5,((CONCATENATE('Copy paste to Here'!G50," &amp; ",'Copy paste to Here'!D50,"  &amp;  ",'Copy paste to Here'!E50))),"Empty Cell")</f>
        <v>Premium PVD plated surgical steel ball closure ring, 14g (1.6mm) with a 4mm ball &amp; Length: 10mm  &amp;  Color: Purple</v>
      </c>
      <c r="B46" s="57" t="str">
        <f>'Copy paste to Here'!C50</f>
        <v>BCRT</v>
      </c>
      <c r="C46" s="57" t="s">
        <v>622</v>
      </c>
      <c r="D46" s="58">
        <f>Invoice!B50</f>
        <v>6</v>
      </c>
      <c r="E46" s="59">
        <f>'Shipping Invoice'!J50*$N$1</f>
        <v>20.62</v>
      </c>
      <c r="F46" s="59">
        <f t="shared" si="0"/>
        <v>123.72</v>
      </c>
      <c r="G46" s="60">
        <f t="shared" si="1"/>
        <v>20.62</v>
      </c>
      <c r="H46" s="63">
        <f t="shared" si="2"/>
        <v>123.72</v>
      </c>
    </row>
    <row r="47" spans="1:8" s="62" customFormat="1" ht="24">
      <c r="A47" s="56" t="str">
        <f>IF((LEN('Copy paste to Here'!G51))&gt;5,((CONCATENATE('Copy paste to Here'!G51," &amp; ",'Copy paste to Here'!D51,"  &amp;  ",'Copy paste to Here'!E51))),"Empty Cell")</f>
        <v xml:space="preserve">Clear bio-flex nose screw, 18g (1mm) with 1.5mm round crystal &amp; Crystal Color: Clear  &amp;  </v>
      </c>
      <c r="B47" s="57" t="str">
        <f>'Copy paste to Here'!C51</f>
        <v>BINSWC</v>
      </c>
      <c r="C47" s="57" t="s">
        <v>744</v>
      </c>
      <c r="D47" s="58">
        <f>Invoice!B51</f>
        <v>1</v>
      </c>
      <c r="E47" s="59">
        <f>'Shipping Invoice'!J51*$N$1</f>
        <v>9.44</v>
      </c>
      <c r="F47" s="59">
        <f t="shared" si="0"/>
        <v>9.44</v>
      </c>
      <c r="G47" s="60">
        <f t="shared" si="1"/>
        <v>9.44</v>
      </c>
      <c r="H47" s="63">
        <f t="shared" si="2"/>
        <v>9.44</v>
      </c>
    </row>
    <row r="48" spans="1:8" s="62" customFormat="1" ht="24">
      <c r="A48" s="56" t="str">
        <f>IF((LEN('Copy paste to Here'!G52))&gt;5,((CONCATENATE('Copy paste to Here'!G52," &amp; ",'Copy paste to Here'!D52,"  &amp;  ",'Copy paste to Here'!E52))),"Empty Cell")</f>
        <v xml:space="preserve">Clear bio-flex nose screw, 18g (1mm) with 1.5mm round crystal &amp; Crystal Color: AB  &amp;  </v>
      </c>
      <c r="B48" s="57" t="str">
        <f>'Copy paste to Here'!C52</f>
        <v>BINSWC</v>
      </c>
      <c r="C48" s="57" t="s">
        <v>744</v>
      </c>
      <c r="D48" s="58">
        <f>Invoice!B52</f>
        <v>1</v>
      </c>
      <c r="E48" s="59">
        <f>'Shipping Invoice'!J52*$N$1</f>
        <v>9.44</v>
      </c>
      <c r="F48" s="59">
        <f t="shared" si="0"/>
        <v>9.44</v>
      </c>
      <c r="G48" s="60">
        <f t="shared" si="1"/>
        <v>9.44</v>
      </c>
      <c r="H48" s="63">
        <f t="shared" si="2"/>
        <v>9.44</v>
      </c>
    </row>
    <row r="49" spans="1:8" s="62" customFormat="1" ht="24">
      <c r="A49" s="56" t="str">
        <f>IF((LEN('Copy paste to Here'!G53))&gt;5,((CONCATENATE('Copy paste to Here'!G53," &amp; ",'Copy paste to Here'!D53,"  &amp;  ",'Copy paste to Here'!E53))),"Empty Cell")</f>
        <v xml:space="preserve">Clear bio-flex nose screw, 18g (1mm) with 1.5mm round crystal &amp; Crystal Color: Amethyst  &amp;  </v>
      </c>
      <c r="B49" s="57" t="str">
        <f>'Copy paste to Here'!C53</f>
        <v>BINSWC</v>
      </c>
      <c r="C49" s="57" t="s">
        <v>744</v>
      </c>
      <c r="D49" s="58">
        <f>Invoice!B53</f>
        <v>1</v>
      </c>
      <c r="E49" s="59">
        <f>'Shipping Invoice'!J53*$N$1</f>
        <v>9.44</v>
      </c>
      <c r="F49" s="59">
        <f t="shared" si="0"/>
        <v>9.44</v>
      </c>
      <c r="G49" s="60">
        <f t="shared" si="1"/>
        <v>9.44</v>
      </c>
      <c r="H49" s="63">
        <f t="shared" si="2"/>
        <v>9.44</v>
      </c>
    </row>
    <row r="50" spans="1:8" s="62" customFormat="1" ht="36">
      <c r="A50" s="56" t="str">
        <f>IF((LEN('Copy paste to Here'!G54))&gt;5,((CONCATENATE('Copy paste to Here'!G54," &amp; ",'Copy paste to Here'!D54,"  &amp;  ",'Copy paste to Here'!E54))),"Empty Cell")</f>
        <v>316L steel belly banana, 14g (1.6m) with a 8mm and a 5mm bezel set jewel ball using original Czech Preciosa crystals. &amp; Length: 6mm  &amp;  Crystal Color: Clear</v>
      </c>
      <c r="B50" s="57" t="str">
        <f>'Copy paste to Here'!C54</f>
        <v>BN2CG</v>
      </c>
      <c r="C50" s="57" t="s">
        <v>668</v>
      </c>
      <c r="D50" s="58">
        <f>Invoice!B54</f>
        <v>2</v>
      </c>
      <c r="E50" s="59">
        <f>'Shipping Invoice'!J54*$N$1</f>
        <v>30.06</v>
      </c>
      <c r="F50" s="59">
        <f t="shared" si="0"/>
        <v>60.12</v>
      </c>
      <c r="G50" s="60">
        <f t="shared" si="1"/>
        <v>30.06</v>
      </c>
      <c r="H50" s="63">
        <f t="shared" si="2"/>
        <v>60.12</v>
      </c>
    </row>
    <row r="51" spans="1:8" s="62" customFormat="1" ht="36">
      <c r="A51" s="56" t="str">
        <f>IF((LEN('Copy paste to Here'!G55))&gt;5,((CONCATENATE('Copy paste to Here'!G55," &amp; ",'Copy paste to Here'!D55,"  &amp;  ",'Copy paste to Here'!E55))),"Empty Cell")</f>
        <v>316L steel belly banana, 14g (1.6m) with a 8mm and a 5mm bezel set jewel ball using original Czech Preciosa crystals. &amp; Length: 6mm  &amp;  Crystal Color: Rose</v>
      </c>
      <c r="B51" s="57" t="str">
        <f>'Copy paste to Here'!C55</f>
        <v>BN2CG</v>
      </c>
      <c r="C51" s="57" t="s">
        <v>668</v>
      </c>
      <c r="D51" s="58">
        <f>Invoice!B55</f>
        <v>3</v>
      </c>
      <c r="E51" s="59">
        <f>'Shipping Invoice'!J55*$N$1</f>
        <v>30.06</v>
      </c>
      <c r="F51" s="59">
        <f t="shared" si="0"/>
        <v>90.179999999999993</v>
      </c>
      <c r="G51" s="60">
        <f t="shared" si="1"/>
        <v>30.06</v>
      </c>
      <c r="H51" s="63">
        <f t="shared" si="2"/>
        <v>90.179999999999993</v>
      </c>
    </row>
    <row r="52" spans="1:8" s="62" customFormat="1" ht="36">
      <c r="A52" s="56" t="str">
        <f>IF((LEN('Copy paste to Here'!G56))&gt;5,((CONCATENATE('Copy paste to Here'!G56," &amp; ",'Copy paste to Here'!D56,"  &amp;  ",'Copy paste to Here'!E56))),"Empty Cell")</f>
        <v>316L steel belly banana, 14g (1.6m) with a 8mm and a 5mm bezel set jewel ball using original Czech Preciosa crystals. &amp; Length: 6mm  &amp;  Crystal Color: Amethyst</v>
      </c>
      <c r="B52" s="57" t="str">
        <f>'Copy paste to Here'!C56</f>
        <v>BN2CG</v>
      </c>
      <c r="C52" s="57" t="s">
        <v>668</v>
      </c>
      <c r="D52" s="58">
        <f>Invoice!B56</f>
        <v>2</v>
      </c>
      <c r="E52" s="59">
        <f>'Shipping Invoice'!J56*$N$1</f>
        <v>30.06</v>
      </c>
      <c r="F52" s="59">
        <f t="shared" si="0"/>
        <v>60.12</v>
      </c>
      <c r="G52" s="60">
        <f t="shared" si="1"/>
        <v>30.06</v>
      </c>
      <c r="H52" s="63">
        <f t="shared" si="2"/>
        <v>60.12</v>
      </c>
    </row>
    <row r="53" spans="1:8" s="62" customFormat="1" ht="36">
      <c r="A53" s="56" t="str">
        <f>IF((LEN('Copy paste to Here'!G57))&gt;5,((CONCATENATE('Copy paste to Here'!G57," &amp; ",'Copy paste to Here'!D57,"  &amp;  ",'Copy paste to Here'!E57))),"Empty Cell")</f>
        <v>316L steel belly banana, 14g (1.6m) with a 8mm and a 5mm bezel set jewel ball using original Czech Preciosa crystals. &amp; Length: 6mm  &amp;  Crystal Color: Jet</v>
      </c>
      <c r="B53" s="57" t="str">
        <f>'Copy paste to Here'!C57</f>
        <v>BN2CG</v>
      </c>
      <c r="C53" s="57" t="s">
        <v>668</v>
      </c>
      <c r="D53" s="58">
        <f>Invoice!B57</f>
        <v>1</v>
      </c>
      <c r="E53" s="59">
        <f>'Shipping Invoice'!J57*$N$1</f>
        <v>30.06</v>
      </c>
      <c r="F53" s="59">
        <f t="shared" si="0"/>
        <v>30.06</v>
      </c>
      <c r="G53" s="60">
        <f t="shared" si="1"/>
        <v>30.06</v>
      </c>
      <c r="H53" s="63">
        <f t="shared" si="2"/>
        <v>30.06</v>
      </c>
    </row>
    <row r="54" spans="1:8" s="62" customFormat="1" ht="36">
      <c r="A54" s="56" t="str">
        <f>IF((LEN('Copy paste to Here'!G58))&gt;5,((CONCATENATE('Copy paste to Here'!G58," &amp; ",'Copy paste to Here'!D58,"  &amp;  ",'Copy paste to Here'!E58))),"Empty Cell")</f>
        <v>316L steel belly banana, 14g (1.6m) with a 8mm and a 5mm bezel set jewel ball using original Czech Preciosa crystals. &amp; Length: 6mm  &amp;  Crystal Color: Light Siam</v>
      </c>
      <c r="B54" s="57" t="str">
        <f>'Copy paste to Here'!C58</f>
        <v>BN2CG</v>
      </c>
      <c r="C54" s="57" t="s">
        <v>668</v>
      </c>
      <c r="D54" s="58">
        <f>Invoice!B58</f>
        <v>1</v>
      </c>
      <c r="E54" s="59">
        <f>'Shipping Invoice'!J58*$N$1</f>
        <v>30.06</v>
      </c>
      <c r="F54" s="59">
        <f t="shared" si="0"/>
        <v>30.06</v>
      </c>
      <c r="G54" s="60">
        <f t="shared" si="1"/>
        <v>30.06</v>
      </c>
      <c r="H54" s="63">
        <f t="shared" si="2"/>
        <v>30.06</v>
      </c>
    </row>
    <row r="55" spans="1:8" s="62" customFormat="1" ht="36">
      <c r="A55" s="56" t="str">
        <f>IF((LEN('Copy paste to Here'!G59))&gt;5,((CONCATENATE('Copy paste to Here'!G59," &amp; ",'Copy paste to Here'!D59,"  &amp;  ",'Copy paste to Here'!E59))),"Empty Cell")</f>
        <v>316L steel belly banana, 14g (1.6m) with a 8mm and a 5mm bezel set jewel ball using original Czech Preciosa crystals. &amp; Length: 6mm  &amp;  Crystal Color: Emerald</v>
      </c>
      <c r="B55" s="57" t="str">
        <f>'Copy paste to Here'!C59</f>
        <v>BN2CG</v>
      </c>
      <c r="C55" s="57" t="s">
        <v>668</v>
      </c>
      <c r="D55" s="58">
        <f>Invoice!B59</f>
        <v>2</v>
      </c>
      <c r="E55" s="59">
        <f>'Shipping Invoice'!J59*$N$1</f>
        <v>30.06</v>
      </c>
      <c r="F55" s="59">
        <f t="shared" si="0"/>
        <v>60.12</v>
      </c>
      <c r="G55" s="60">
        <f t="shared" si="1"/>
        <v>30.06</v>
      </c>
      <c r="H55" s="63">
        <f t="shared" si="2"/>
        <v>60.12</v>
      </c>
    </row>
    <row r="56" spans="1:8" s="62" customFormat="1" ht="36">
      <c r="A56" s="56" t="str">
        <f>IF((LEN('Copy paste to Here'!G60))&gt;5,((CONCATENATE('Copy paste to Here'!G60," &amp; ",'Copy paste to Here'!D60,"  &amp;  ",'Copy paste to Here'!E60))),"Empty Cell")</f>
        <v>316L steel belly banana, 14g (1.6m) with a 8mm and a 5mm bezel set jewel ball using original Czech Preciosa crystals. &amp; Length: 8mm  &amp;  Crystal Color: Clear</v>
      </c>
      <c r="B56" s="57" t="str">
        <f>'Copy paste to Here'!C60</f>
        <v>BN2CG</v>
      </c>
      <c r="C56" s="57" t="s">
        <v>668</v>
      </c>
      <c r="D56" s="58">
        <f>Invoice!B60</f>
        <v>2</v>
      </c>
      <c r="E56" s="59">
        <f>'Shipping Invoice'!J60*$N$1</f>
        <v>30.06</v>
      </c>
      <c r="F56" s="59">
        <f t="shared" si="0"/>
        <v>60.12</v>
      </c>
      <c r="G56" s="60">
        <f t="shared" si="1"/>
        <v>30.06</v>
      </c>
      <c r="H56" s="63">
        <f t="shared" si="2"/>
        <v>60.12</v>
      </c>
    </row>
    <row r="57" spans="1:8" s="62" customFormat="1" ht="36">
      <c r="A57" s="56" t="str">
        <f>IF((LEN('Copy paste to Here'!G61))&gt;5,((CONCATENATE('Copy paste to Here'!G61," &amp; ",'Copy paste to Here'!D61,"  &amp;  ",'Copy paste to Here'!E61))),"Empty Cell")</f>
        <v>316L steel belly banana, 14g (1.6m) with a 8mm and a 5mm bezel set jewel ball using original Czech Preciosa crystals. &amp; Length: 8mm  &amp;  Crystal Color: Jet</v>
      </c>
      <c r="B57" s="57" t="str">
        <f>'Copy paste to Here'!C61</f>
        <v>BN2CG</v>
      </c>
      <c r="C57" s="57" t="s">
        <v>668</v>
      </c>
      <c r="D57" s="58">
        <f>Invoice!B61</f>
        <v>2</v>
      </c>
      <c r="E57" s="59">
        <f>'Shipping Invoice'!J61*$N$1</f>
        <v>30.06</v>
      </c>
      <c r="F57" s="59">
        <f t="shared" si="0"/>
        <v>60.12</v>
      </c>
      <c r="G57" s="60">
        <f t="shared" si="1"/>
        <v>30.06</v>
      </c>
      <c r="H57" s="63">
        <f t="shared" si="2"/>
        <v>60.12</v>
      </c>
    </row>
    <row r="58" spans="1:8" s="62" customFormat="1" ht="36">
      <c r="A58" s="56" t="str">
        <f>IF((LEN('Copy paste to Here'!G62))&gt;5,((CONCATENATE('Copy paste to Here'!G62," &amp; ",'Copy paste to Here'!D62,"  &amp;  ",'Copy paste to Here'!E62))),"Empty Cell")</f>
        <v>316L steel belly banana, 14g (1.6m) with a 8mm and a 5mm bezel set jewel ball using original Czech Preciosa crystals. &amp; Length: 8mm  &amp;  Crystal Color: Emerald</v>
      </c>
      <c r="B58" s="57" t="str">
        <f>'Copy paste to Here'!C62</f>
        <v>BN2CG</v>
      </c>
      <c r="C58" s="57" t="s">
        <v>668</v>
      </c>
      <c r="D58" s="58">
        <f>Invoice!B62</f>
        <v>2</v>
      </c>
      <c r="E58" s="59">
        <f>'Shipping Invoice'!J62*$N$1</f>
        <v>30.06</v>
      </c>
      <c r="F58" s="59">
        <f t="shared" si="0"/>
        <v>60.12</v>
      </c>
      <c r="G58" s="60">
        <f t="shared" si="1"/>
        <v>30.06</v>
      </c>
      <c r="H58" s="63">
        <f t="shared" si="2"/>
        <v>60.12</v>
      </c>
    </row>
    <row r="59" spans="1:8" s="62" customFormat="1" ht="24">
      <c r="A59" s="56" t="str">
        <f>IF((LEN('Copy paste to Here'!G63))&gt;5,((CONCATENATE('Copy paste to Here'!G63," &amp; ",'Copy paste to Here'!D63,"  &amp;  ",'Copy paste to Here'!E63))),"Empty Cell")</f>
        <v xml:space="preserve">Surgical steel banana, 14g (1.6mm) with two 4mm balls &amp; Length: 10mm  &amp;  </v>
      </c>
      <c r="B59" s="57" t="str">
        <f>'Copy paste to Here'!C63</f>
        <v>BNB4</v>
      </c>
      <c r="C59" s="57" t="s">
        <v>747</v>
      </c>
      <c r="D59" s="58">
        <f>Invoice!B63</f>
        <v>4</v>
      </c>
      <c r="E59" s="59">
        <f>'Shipping Invoice'!J63*$N$1</f>
        <v>6.64</v>
      </c>
      <c r="F59" s="59">
        <f t="shared" si="0"/>
        <v>26.56</v>
      </c>
      <c r="G59" s="60">
        <f t="shared" si="1"/>
        <v>6.64</v>
      </c>
      <c r="H59" s="63">
        <f t="shared" si="2"/>
        <v>26.56</v>
      </c>
    </row>
    <row r="60" spans="1:8" s="62" customFormat="1" ht="24">
      <c r="A60" s="56" t="str">
        <f>IF((LEN('Copy paste to Here'!G64))&gt;5,((CONCATENATE('Copy paste to Here'!G64," &amp; ",'Copy paste to Here'!D64,"  &amp;  ",'Copy paste to Here'!E64))),"Empty Cell")</f>
        <v xml:space="preserve">Surgical steel banana, 14g (1.6mm) with two 4mm cone &amp; Length: 10mm  &amp;  </v>
      </c>
      <c r="B60" s="57" t="str">
        <f>'Copy paste to Here'!C64</f>
        <v>BNCN4</v>
      </c>
      <c r="C60" s="57" t="s">
        <v>749</v>
      </c>
      <c r="D60" s="58">
        <f>Invoice!B64</f>
        <v>4</v>
      </c>
      <c r="E60" s="59">
        <f>'Shipping Invoice'!J64*$N$1</f>
        <v>4.8899999999999997</v>
      </c>
      <c r="F60" s="59">
        <f t="shared" si="0"/>
        <v>19.559999999999999</v>
      </c>
      <c r="G60" s="60">
        <f t="shared" si="1"/>
        <v>4.8899999999999997</v>
      </c>
      <c r="H60" s="63">
        <f t="shared" si="2"/>
        <v>19.559999999999999</v>
      </c>
    </row>
    <row r="61" spans="1:8" s="62" customFormat="1" ht="24">
      <c r="A61" s="56" t="str">
        <f>IF((LEN('Copy paste to Here'!G65))&gt;5,((CONCATENATE('Copy paste to Here'!G65," &amp; ",'Copy paste to Here'!D65,"  &amp;  ",'Copy paste to Here'!E65))),"Empty Cell")</f>
        <v xml:space="preserve">Surgical steel eyebrow banana, 16g (1.2mm) with two 3mm balls &amp; Length: 10mm  &amp;  </v>
      </c>
      <c r="B61" s="57" t="str">
        <f>'Copy paste to Here'!C65</f>
        <v>BNEB</v>
      </c>
      <c r="C61" s="57" t="s">
        <v>751</v>
      </c>
      <c r="D61" s="58">
        <f>Invoice!B65</f>
        <v>2</v>
      </c>
      <c r="E61" s="59">
        <f>'Shipping Invoice'!J65*$N$1</f>
        <v>5.59</v>
      </c>
      <c r="F61" s="59">
        <f t="shared" si="0"/>
        <v>11.18</v>
      </c>
      <c r="G61" s="60">
        <f t="shared" si="1"/>
        <v>5.59</v>
      </c>
      <c r="H61" s="63">
        <f t="shared" si="2"/>
        <v>11.18</v>
      </c>
    </row>
    <row r="62" spans="1:8" s="62" customFormat="1" ht="24">
      <c r="A62" s="56" t="str">
        <f>IF((LEN('Copy paste to Here'!G66))&gt;5,((CONCATENATE('Copy paste to Here'!G66," &amp; ",'Copy paste to Here'!D66,"  &amp;  ",'Copy paste to Here'!E66))),"Empty Cell")</f>
        <v xml:space="preserve">Surgical steel belly banana, 14g (1.6mm) with internally threaded upper 5mm and lower 8mm plain steel balls &amp; Length: 10mm  &amp;  </v>
      </c>
      <c r="B62" s="57" t="str">
        <f>'Copy paste to Here'!C66</f>
        <v>BNGIN</v>
      </c>
      <c r="C62" s="57" t="s">
        <v>753</v>
      </c>
      <c r="D62" s="58">
        <f>Invoice!B66</f>
        <v>2</v>
      </c>
      <c r="E62" s="59">
        <f>'Shipping Invoice'!J66*$N$1</f>
        <v>34.6</v>
      </c>
      <c r="F62" s="59">
        <f t="shared" si="0"/>
        <v>69.2</v>
      </c>
      <c r="G62" s="60">
        <f t="shared" si="1"/>
        <v>34.6</v>
      </c>
      <c r="H62" s="63">
        <f t="shared" si="2"/>
        <v>69.2</v>
      </c>
    </row>
    <row r="63" spans="1:8" s="62" customFormat="1" ht="36">
      <c r="A63" s="56" t="str">
        <f>IF((LEN('Copy paste to Here'!G67))&gt;5,((CONCATENATE('Copy paste to Here'!G67," &amp; ",'Copy paste to Here'!D67,"  &amp;  ",'Copy paste to Here'!E67))),"Empty Cell")</f>
        <v>Clear bio flexible belly banana, 14g (1.6mm) with a 5mm and a 10mm jewel ball - length 5/8'' (16mm) ''cut to fit to your size'' &amp; Crystal Color: Clear  &amp;  Color: Clear</v>
      </c>
      <c r="B63" s="57" t="str">
        <f>'Copy paste to Here'!C67</f>
        <v>BNOCC</v>
      </c>
      <c r="C63" s="57" t="s">
        <v>755</v>
      </c>
      <c r="D63" s="58">
        <f>Invoice!B67</f>
        <v>0</v>
      </c>
      <c r="E63" s="59">
        <f>'Shipping Invoice'!J67*$N$1</f>
        <v>52.08</v>
      </c>
      <c r="F63" s="59">
        <f t="shared" si="0"/>
        <v>0</v>
      </c>
      <c r="G63" s="60">
        <f t="shared" si="1"/>
        <v>52.08</v>
      </c>
      <c r="H63" s="63">
        <f t="shared" si="2"/>
        <v>0</v>
      </c>
    </row>
    <row r="64" spans="1:8" s="62" customFormat="1" ht="36">
      <c r="A64" s="56" t="str">
        <f>IF((LEN('Copy paste to Here'!G68))&gt;5,((CONCATENATE('Copy paste to Here'!G68," &amp; ",'Copy paste to Here'!D68,"  &amp;  ",'Copy paste to Here'!E68))),"Empty Cell")</f>
        <v>Clear bio flexible belly banana, 14g (1.6mm) with a 5mm and a 10mm jewel ball - length 5/8'' (16mm) ''cut to fit to your size'' &amp; Crystal Color: Rose  &amp;  Color: Clear</v>
      </c>
      <c r="B64" s="57" t="str">
        <f>'Copy paste to Here'!C68</f>
        <v>BNOCC</v>
      </c>
      <c r="C64" s="57" t="s">
        <v>755</v>
      </c>
      <c r="D64" s="58">
        <f>Invoice!B68</f>
        <v>1</v>
      </c>
      <c r="E64" s="59">
        <f>'Shipping Invoice'!J68*$N$1</f>
        <v>52.08</v>
      </c>
      <c r="F64" s="59">
        <f t="shared" si="0"/>
        <v>52.08</v>
      </c>
      <c r="G64" s="60">
        <f t="shared" si="1"/>
        <v>52.08</v>
      </c>
      <c r="H64" s="63">
        <f t="shared" si="2"/>
        <v>52.08</v>
      </c>
    </row>
    <row r="65" spans="1:8" s="62" customFormat="1" ht="36">
      <c r="A65" s="56" t="str">
        <f>IF((LEN('Copy paste to Here'!G69))&gt;5,((CONCATENATE('Copy paste to Here'!G69," &amp; ",'Copy paste to Here'!D69,"  &amp;  ",'Copy paste to Here'!E69))),"Empty Cell")</f>
        <v>Clear bio flexible belly banana, 14g (1.6mm) with a 5mm and a 10mm jewel ball - length 5/8'' (16mm) ''cut to fit to your size'' &amp; Crystal Color: Amethyst  &amp;  Color: Black</v>
      </c>
      <c r="B65" s="57" t="str">
        <f>'Copy paste to Here'!C69</f>
        <v>BNOCC</v>
      </c>
      <c r="C65" s="57" t="s">
        <v>755</v>
      </c>
      <c r="D65" s="58">
        <f>Invoice!B69</f>
        <v>1</v>
      </c>
      <c r="E65" s="59">
        <f>'Shipping Invoice'!J69*$N$1</f>
        <v>52.08</v>
      </c>
      <c r="F65" s="59">
        <f t="shared" si="0"/>
        <v>52.08</v>
      </c>
      <c r="G65" s="60">
        <f t="shared" si="1"/>
        <v>52.08</v>
      </c>
      <c r="H65" s="63">
        <f t="shared" si="2"/>
        <v>52.08</v>
      </c>
    </row>
    <row r="66" spans="1:8" s="62" customFormat="1" ht="36">
      <c r="A66" s="56" t="str">
        <f>IF((LEN('Copy paste to Here'!G70))&gt;5,((CONCATENATE('Copy paste to Here'!G70," &amp; ",'Copy paste to Here'!D70,"  &amp;  ",'Copy paste to Here'!E70))),"Empty Cell")</f>
        <v>Clear bio flexible belly banana, 14g (1.6mm) with a 5mm and a 10mm jewel ball - length 5/8'' (16mm) ''cut to fit to your size'' &amp; Crystal Color: Amethyst  &amp;  Color: Clear</v>
      </c>
      <c r="B66" s="57" t="str">
        <f>'Copy paste to Here'!C70</f>
        <v>BNOCC</v>
      </c>
      <c r="C66" s="57" t="s">
        <v>755</v>
      </c>
      <c r="D66" s="58">
        <f>Invoice!B70</f>
        <v>0</v>
      </c>
      <c r="E66" s="59">
        <f>'Shipping Invoice'!J70*$N$1</f>
        <v>52.08</v>
      </c>
      <c r="F66" s="59">
        <f t="shared" si="0"/>
        <v>0</v>
      </c>
      <c r="G66" s="60">
        <f t="shared" si="1"/>
        <v>52.08</v>
      </c>
      <c r="H66" s="63">
        <f t="shared" si="2"/>
        <v>0</v>
      </c>
    </row>
    <row r="67" spans="1:8" s="62" customFormat="1" ht="24">
      <c r="A67" s="56" t="str">
        <f>IF((LEN('Copy paste to Here'!G71))&gt;5,((CONCATENATE('Copy paste to Here'!G71," &amp; ",'Copy paste to Here'!D71,"  &amp;  ",'Copy paste to Here'!E71))),"Empty Cell")</f>
        <v>Bioflexible belly piercing retainer, 16g to 14g (1.6mm to 1.2mm) with rubber O-ring &amp; Length: 8mm  &amp;  Gauge: 1.2mm</v>
      </c>
      <c r="B67" s="57" t="str">
        <f>'Copy paste to Here'!C71</f>
        <v>BNRT</v>
      </c>
      <c r="C67" s="57" t="s">
        <v>618</v>
      </c>
      <c r="D67" s="58">
        <f>Invoice!B71</f>
        <v>38</v>
      </c>
      <c r="E67" s="59">
        <f>'Shipping Invoice'!J71*$N$1</f>
        <v>4.8899999999999997</v>
      </c>
      <c r="F67" s="59">
        <f t="shared" si="0"/>
        <v>185.82</v>
      </c>
      <c r="G67" s="60">
        <f t="shared" si="1"/>
        <v>4.8899999999999997</v>
      </c>
      <c r="H67" s="63">
        <f t="shared" si="2"/>
        <v>185.82</v>
      </c>
    </row>
    <row r="68" spans="1:8" s="62" customFormat="1" ht="24">
      <c r="A68" s="56" t="str">
        <f>IF((LEN('Copy paste to Here'!G72))&gt;5,((CONCATENATE('Copy paste to Here'!G72," &amp; ",'Copy paste to Here'!D72,"  &amp;  ",'Copy paste to Here'!E72))),"Empty Cell")</f>
        <v>Bioflexible belly piercing retainer, 16g to 14g (1.6mm to 1.2mm) with rubber O-ring &amp; Length: 8mm  &amp;  Gauge: 1.6mm</v>
      </c>
      <c r="B68" s="57" t="str">
        <f>'Copy paste to Here'!C72</f>
        <v>BNRT</v>
      </c>
      <c r="C68" s="57" t="s">
        <v>618</v>
      </c>
      <c r="D68" s="58">
        <f>Invoice!B72</f>
        <v>4</v>
      </c>
      <c r="E68" s="59">
        <f>'Shipping Invoice'!J72*$N$1</f>
        <v>4.8899999999999997</v>
      </c>
      <c r="F68" s="59">
        <f t="shared" si="0"/>
        <v>19.559999999999999</v>
      </c>
      <c r="G68" s="60">
        <f t="shared" si="1"/>
        <v>4.8899999999999997</v>
      </c>
      <c r="H68" s="63">
        <f t="shared" si="2"/>
        <v>19.559999999999999</v>
      </c>
    </row>
    <row r="69" spans="1:8" s="62" customFormat="1" ht="24">
      <c r="A69" s="56" t="str">
        <f>IF((LEN('Copy paste to Here'!G73))&gt;5,((CONCATENATE('Copy paste to Here'!G73," &amp; ",'Copy paste to Here'!D73,"  &amp;  ",'Copy paste to Here'!E73))),"Empty Cell")</f>
        <v>Bioflexible belly piercing retainer, 16g to 14g (1.6mm to 1.2mm) with rubber O-ring &amp; Length: 10mm  &amp;  Gauge: 1.2mm</v>
      </c>
      <c r="B69" s="57" t="str">
        <f>'Copy paste to Here'!C73</f>
        <v>BNRT</v>
      </c>
      <c r="C69" s="57" t="s">
        <v>618</v>
      </c>
      <c r="D69" s="58">
        <f>Invoice!B73</f>
        <v>38</v>
      </c>
      <c r="E69" s="59">
        <f>'Shipping Invoice'!J73*$N$1</f>
        <v>4.8899999999999997</v>
      </c>
      <c r="F69" s="59">
        <f t="shared" si="0"/>
        <v>185.82</v>
      </c>
      <c r="G69" s="60">
        <f t="shared" si="1"/>
        <v>4.8899999999999997</v>
      </c>
      <c r="H69" s="63">
        <f t="shared" si="2"/>
        <v>185.82</v>
      </c>
    </row>
    <row r="70" spans="1:8" s="62" customFormat="1" ht="24">
      <c r="A70" s="56" t="str">
        <f>IF((LEN('Copy paste to Here'!G74))&gt;5,((CONCATENATE('Copy paste to Here'!G74," &amp; ",'Copy paste to Here'!D74,"  &amp;  ",'Copy paste to Here'!E74))),"Empty Cell")</f>
        <v>PVD plated surgical steel circular barbell 18g (1mm) with two 3mm balls &amp; Length: 8mm  &amp;  Color: Rainbow</v>
      </c>
      <c r="B70" s="57" t="str">
        <f>'Copy paste to Here'!C74</f>
        <v>CBT18B3</v>
      </c>
      <c r="C70" s="57" t="s">
        <v>757</v>
      </c>
      <c r="D70" s="58">
        <f>Invoice!B74</f>
        <v>6</v>
      </c>
      <c r="E70" s="59">
        <f>'Shipping Invoice'!J74*$N$1</f>
        <v>23.07</v>
      </c>
      <c r="F70" s="59">
        <f t="shared" si="0"/>
        <v>138.42000000000002</v>
      </c>
      <c r="G70" s="60">
        <f t="shared" si="1"/>
        <v>23.07</v>
      </c>
      <c r="H70" s="63">
        <f t="shared" si="2"/>
        <v>138.42000000000002</v>
      </c>
    </row>
    <row r="71" spans="1:8" s="62" customFormat="1" ht="24">
      <c r="A71" s="56" t="str">
        <f>IF((LEN('Copy paste to Here'!G75))&gt;5,((CONCATENATE('Copy paste to Here'!G75," &amp; ",'Copy paste to Here'!D75,"  &amp;  ",'Copy paste to Here'!E75))),"Empty Cell")</f>
        <v>Bioflex eyebrow banana, 16g (1.2mm) with two 3mm balls &amp; Length: 8mm  &amp;  Color: Clear</v>
      </c>
      <c r="B71" s="57" t="str">
        <f>'Copy paste to Here'!C75</f>
        <v>FBNEVB</v>
      </c>
      <c r="C71" s="57" t="s">
        <v>759</v>
      </c>
      <c r="D71" s="58">
        <f>Invoice!B75</f>
        <v>38</v>
      </c>
      <c r="E71" s="59">
        <f>'Shipping Invoice'!J75*$N$1</f>
        <v>8.39</v>
      </c>
      <c r="F71" s="59">
        <f t="shared" si="0"/>
        <v>318.82000000000005</v>
      </c>
      <c r="G71" s="60">
        <f t="shared" si="1"/>
        <v>8.39</v>
      </c>
      <c r="H71" s="63">
        <f t="shared" si="2"/>
        <v>318.82000000000005</v>
      </c>
    </row>
    <row r="72" spans="1:8" s="62" customFormat="1" ht="24">
      <c r="A72" s="56" t="str">
        <f>IF((LEN('Copy paste to Here'!G76))&gt;5,((CONCATENATE('Copy paste to Here'!G76," &amp; ",'Copy paste to Here'!D76,"  &amp;  ",'Copy paste to Here'!E76))),"Empty Cell")</f>
        <v>Bioflex eyebrow banana, 16g (1.2mm) with two 3mm balls &amp; Length: 10mm  &amp;  Color: Clear</v>
      </c>
      <c r="B72" s="57" t="str">
        <f>'Copy paste to Here'!C76</f>
        <v>FBNEVB</v>
      </c>
      <c r="C72" s="57" t="s">
        <v>759</v>
      </c>
      <c r="D72" s="58">
        <f>Invoice!B76</f>
        <v>40</v>
      </c>
      <c r="E72" s="59">
        <f>'Shipping Invoice'!J76*$N$1</f>
        <v>8.39</v>
      </c>
      <c r="F72" s="59">
        <f t="shared" si="0"/>
        <v>335.6</v>
      </c>
      <c r="G72" s="60">
        <f t="shared" si="1"/>
        <v>8.39</v>
      </c>
      <c r="H72" s="63">
        <f t="shared" si="2"/>
        <v>335.6</v>
      </c>
    </row>
    <row r="73" spans="1:8" s="62" customFormat="1" ht="24">
      <c r="A73" s="56" t="str">
        <f>IF((LEN('Copy paste to Here'!G77))&gt;5,((CONCATENATE('Copy paste to Here'!G77," &amp; ",'Copy paste to Here'!D77,"  &amp;  ",'Copy paste to Here'!E77))),"Empty Cell")</f>
        <v>Silicone double flared flesh tunnel &amp; Gauge: 14mm  &amp;  Color: Black</v>
      </c>
      <c r="B73" s="57" t="str">
        <f>'Copy paste to Here'!C77</f>
        <v>FTSI</v>
      </c>
      <c r="C73" s="57" t="s">
        <v>842</v>
      </c>
      <c r="D73" s="58">
        <f>Invoice!B77</f>
        <v>8</v>
      </c>
      <c r="E73" s="59">
        <f>'Shipping Invoice'!J77*$N$1</f>
        <v>21.67</v>
      </c>
      <c r="F73" s="59">
        <f t="shared" si="0"/>
        <v>173.36</v>
      </c>
      <c r="G73" s="60">
        <f t="shared" si="1"/>
        <v>21.67</v>
      </c>
      <c r="H73" s="63">
        <f t="shared" si="2"/>
        <v>173.36</v>
      </c>
    </row>
    <row r="74" spans="1:8" s="62" customFormat="1" ht="24">
      <c r="A74" s="56" t="str">
        <f>IF((LEN('Copy paste to Here'!G78))&gt;5,((CONCATENATE('Copy paste to Here'!G78," &amp; ",'Copy paste to Here'!D78,"  &amp;  ",'Copy paste to Here'!E78))),"Empty Cell")</f>
        <v>Silicone double flared flesh tunnel &amp; Gauge: 16mm  &amp;  Color: Black</v>
      </c>
      <c r="B74" s="57" t="str">
        <f>'Copy paste to Here'!C78</f>
        <v>FTSI</v>
      </c>
      <c r="C74" s="57" t="s">
        <v>843</v>
      </c>
      <c r="D74" s="58">
        <f>Invoice!B78</f>
        <v>2</v>
      </c>
      <c r="E74" s="59">
        <f>'Shipping Invoice'!J78*$N$1</f>
        <v>23.07</v>
      </c>
      <c r="F74" s="59">
        <f t="shared" si="0"/>
        <v>46.14</v>
      </c>
      <c r="G74" s="60">
        <f t="shared" si="1"/>
        <v>23.07</v>
      </c>
      <c r="H74" s="63">
        <f t="shared" si="2"/>
        <v>46.14</v>
      </c>
    </row>
    <row r="75" spans="1:8" s="62" customFormat="1">
      <c r="A75" s="56" t="str">
        <f>IF((LEN('Copy paste to Here'!G79))&gt;5,((CONCATENATE('Copy paste to Here'!G79," &amp; ",'Copy paste to Here'!D79,"  &amp;  ",'Copy paste to Here'!E79))),"Empty Cell")</f>
        <v xml:space="preserve">Areng wood spiral coil taper &amp; Gauge: 10mm  &amp;  </v>
      </c>
      <c r="B75" s="57" t="str">
        <f>'Copy paste to Here'!C79</f>
        <v>IPAR</v>
      </c>
      <c r="C75" s="57" t="s">
        <v>844</v>
      </c>
      <c r="D75" s="58">
        <f>Invoice!B79</f>
        <v>2</v>
      </c>
      <c r="E75" s="59">
        <f>'Shipping Invoice'!J79*$N$1</f>
        <v>83.53</v>
      </c>
      <c r="F75" s="59">
        <f t="shared" si="0"/>
        <v>167.06</v>
      </c>
      <c r="G75" s="60">
        <f t="shared" si="1"/>
        <v>83.53</v>
      </c>
      <c r="H75" s="63">
        <f t="shared" si="2"/>
        <v>167.06</v>
      </c>
    </row>
    <row r="76" spans="1:8" s="62" customFormat="1" ht="24">
      <c r="A76" s="56" t="str">
        <f>IF((LEN('Copy paste to Here'!G80))&gt;5,((CONCATENATE('Copy paste to Here'!G80," &amp; ",'Copy paste to Here'!D80,"  &amp;  ",'Copy paste to Here'!E80))),"Empty Cell")</f>
        <v xml:space="preserve">High polished surgical steel fake plug with rubber O-Rings &amp; Size: 6mm  &amp;  </v>
      </c>
      <c r="B76" s="57" t="str">
        <f>'Copy paste to Here'!C80</f>
        <v>IPR</v>
      </c>
      <c r="C76" s="57" t="s">
        <v>845</v>
      </c>
      <c r="D76" s="58">
        <f>Invoice!B80</f>
        <v>6</v>
      </c>
      <c r="E76" s="59">
        <f>'Shipping Invoice'!J80*$N$1</f>
        <v>13.63</v>
      </c>
      <c r="F76" s="59">
        <f t="shared" si="0"/>
        <v>81.78</v>
      </c>
      <c r="G76" s="60">
        <f t="shared" si="1"/>
        <v>13.63</v>
      </c>
      <c r="H76" s="63">
        <f t="shared" si="2"/>
        <v>81.78</v>
      </c>
    </row>
    <row r="77" spans="1:8" s="62" customFormat="1" ht="24">
      <c r="A77" s="56" t="str">
        <f>IF((LEN('Copy paste to Here'!G81))&gt;5,((CONCATENATE('Copy paste to Here'!G81," &amp; ",'Copy paste to Here'!D81,"  &amp;  ",'Copy paste to Here'!E81))),"Empty Cell")</f>
        <v xml:space="preserve">High polished surgical steel fake plug with rubber O-Rings &amp; Size: 8mm  &amp;  </v>
      </c>
      <c r="B77" s="57" t="str">
        <f>'Copy paste to Here'!C81</f>
        <v>IPR</v>
      </c>
      <c r="C77" s="57" t="s">
        <v>846</v>
      </c>
      <c r="D77" s="58">
        <f>Invoice!B81</f>
        <v>4</v>
      </c>
      <c r="E77" s="59">
        <f>'Shipping Invoice'!J81*$N$1</f>
        <v>15.38</v>
      </c>
      <c r="F77" s="59">
        <f t="shared" si="0"/>
        <v>61.52</v>
      </c>
      <c r="G77" s="60">
        <f t="shared" si="1"/>
        <v>15.38</v>
      </c>
      <c r="H77" s="63">
        <f t="shared" si="2"/>
        <v>61.52</v>
      </c>
    </row>
    <row r="78" spans="1:8" s="62" customFormat="1">
      <c r="A78" s="56" t="str">
        <f>IF((LEN('Copy paste to Here'!G82))&gt;5,((CONCATENATE('Copy paste to Here'!G82," &amp; ",'Copy paste to Here'!D82,"  &amp;  ",'Copy paste to Here'!E82))),"Empty Cell")</f>
        <v xml:space="preserve">Sawo wood spiral coil taper &amp; Gauge: 5mm  &amp;  </v>
      </c>
      <c r="B78" s="57" t="str">
        <f>'Copy paste to Here'!C82</f>
        <v>IPTE</v>
      </c>
      <c r="C78" s="57" t="s">
        <v>847</v>
      </c>
      <c r="D78" s="58">
        <f>Invoice!B82</f>
        <v>2</v>
      </c>
      <c r="E78" s="59">
        <f>'Shipping Invoice'!J82*$N$1</f>
        <v>59.07</v>
      </c>
      <c r="F78" s="59">
        <f t="shared" si="0"/>
        <v>118.14</v>
      </c>
      <c r="G78" s="60">
        <f t="shared" si="1"/>
        <v>59.07</v>
      </c>
      <c r="H78" s="63">
        <f t="shared" si="2"/>
        <v>118.14</v>
      </c>
    </row>
    <row r="79" spans="1:8" s="62" customFormat="1">
      <c r="A79" s="56" t="str">
        <f>IF((LEN('Copy paste to Here'!G83))&gt;5,((CONCATENATE('Copy paste to Here'!G83," &amp; ",'Copy paste to Here'!D83,"  &amp;  ",'Copy paste to Here'!E83))),"Empty Cell")</f>
        <v xml:space="preserve">Sawo wood spiral coil taper &amp; Gauge: 10mm  &amp;  </v>
      </c>
      <c r="B79" s="57" t="str">
        <f>'Copy paste to Here'!C83</f>
        <v>IPTE</v>
      </c>
      <c r="C79" s="57" t="s">
        <v>848</v>
      </c>
      <c r="D79" s="58">
        <f>Invoice!B83</f>
        <v>2</v>
      </c>
      <c r="E79" s="59">
        <f>'Shipping Invoice'!J83*$N$1</f>
        <v>69.55</v>
      </c>
      <c r="F79" s="59">
        <f t="shared" si="0"/>
        <v>139.1</v>
      </c>
      <c r="G79" s="60">
        <f t="shared" si="1"/>
        <v>69.55</v>
      </c>
      <c r="H79" s="63">
        <f t="shared" si="2"/>
        <v>139.1</v>
      </c>
    </row>
    <row r="80" spans="1:8" s="62" customFormat="1">
      <c r="A80" s="56" t="str">
        <f>IF((LEN('Copy paste to Here'!G84))&gt;5,((CONCATENATE('Copy paste to Here'!G84," &amp; ",'Copy paste to Here'!D84,"  &amp;  ",'Copy paste to Here'!E84))),"Empty Cell")</f>
        <v xml:space="preserve">Tamarind wood spiral coil taper &amp; Gauge: 4mm  &amp;  </v>
      </c>
      <c r="B80" s="57" t="str">
        <f>'Copy paste to Here'!C84</f>
        <v>IPTM</v>
      </c>
      <c r="C80" s="57" t="s">
        <v>849</v>
      </c>
      <c r="D80" s="58">
        <f>Invoice!B84</f>
        <v>2</v>
      </c>
      <c r="E80" s="59">
        <f>'Shipping Invoice'!J84*$N$1</f>
        <v>57.32</v>
      </c>
      <c r="F80" s="59">
        <f t="shared" si="0"/>
        <v>114.64</v>
      </c>
      <c r="G80" s="60">
        <f t="shared" si="1"/>
        <v>57.32</v>
      </c>
      <c r="H80" s="63">
        <f t="shared" si="2"/>
        <v>114.64</v>
      </c>
    </row>
    <row r="81" spans="1:8" s="62" customFormat="1" ht="24">
      <c r="A81" s="56" t="str">
        <f>IF((LEN('Copy paste to Here'!G85))&gt;5,((CONCATENATE('Copy paste to Here'!G85," &amp; ",'Copy paste to Here'!D85,"  &amp;  ",'Copy paste to Here'!E85))),"Empty Cell")</f>
        <v>Anodized surgical steel fake plug with rubber O-Rings &amp; Size: 6mm  &amp;  Color: Black</v>
      </c>
      <c r="B81" s="57" t="str">
        <f>'Copy paste to Here'!C85</f>
        <v>IPTR</v>
      </c>
      <c r="C81" s="57" t="s">
        <v>850</v>
      </c>
      <c r="D81" s="58">
        <f>Invoice!B85</f>
        <v>4</v>
      </c>
      <c r="E81" s="59">
        <f>'Shipping Invoice'!J85*$N$1</f>
        <v>22.37</v>
      </c>
      <c r="F81" s="59">
        <f t="shared" si="0"/>
        <v>89.48</v>
      </c>
      <c r="G81" s="60">
        <f t="shared" si="1"/>
        <v>22.37</v>
      </c>
      <c r="H81" s="63">
        <f t="shared" si="2"/>
        <v>89.48</v>
      </c>
    </row>
    <row r="82" spans="1:8" s="62" customFormat="1" ht="24">
      <c r="A82" s="56" t="str">
        <f>IF((LEN('Copy paste to Here'!G86))&gt;5,((CONCATENATE('Copy paste to Here'!G86," &amp; ",'Copy paste to Here'!D86,"  &amp;  ",'Copy paste to Here'!E86))),"Empty Cell")</f>
        <v>Anodized surgical steel fake plug with rubber O-Rings &amp; Size: 8mm  &amp;  Color: Black</v>
      </c>
      <c r="B82" s="57" t="str">
        <f>'Copy paste to Here'!C86</f>
        <v>IPTR</v>
      </c>
      <c r="C82" s="57" t="s">
        <v>851</v>
      </c>
      <c r="D82" s="58">
        <f>Invoice!B86</f>
        <v>4</v>
      </c>
      <c r="E82" s="59">
        <f>'Shipping Invoice'!J86*$N$1</f>
        <v>24.12</v>
      </c>
      <c r="F82" s="59">
        <f t="shared" si="0"/>
        <v>96.48</v>
      </c>
      <c r="G82" s="60">
        <f t="shared" si="1"/>
        <v>24.12</v>
      </c>
      <c r="H82" s="63">
        <f t="shared" si="2"/>
        <v>96.48</v>
      </c>
    </row>
    <row r="83" spans="1:8" s="62" customFormat="1" ht="24">
      <c r="A83" s="56" t="str">
        <f>IF((LEN('Copy paste to Here'!G87))&gt;5,((CONCATENATE('Copy paste to Here'!G87," &amp; ",'Copy paste to Here'!D87,"  &amp;  ",'Copy paste to Here'!E87))),"Empty Cell")</f>
        <v xml:space="preserve">Rose gold anodized surgical steel fake plug with O-Rings &amp; Size: 6mm  &amp;  </v>
      </c>
      <c r="B83" s="57" t="str">
        <f>'Copy paste to Here'!C87</f>
        <v>IPTTR</v>
      </c>
      <c r="C83" s="57" t="s">
        <v>852</v>
      </c>
      <c r="D83" s="58">
        <f>Invoice!B87</f>
        <v>2</v>
      </c>
      <c r="E83" s="59">
        <f>'Shipping Invoice'!J87*$N$1</f>
        <v>22.37</v>
      </c>
      <c r="F83" s="59">
        <f t="shared" ref="F83:F146" si="3">D83*E83</f>
        <v>44.74</v>
      </c>
      <c r="G83" s="60">
        <f t="shared" ref="G83:G146" si="4">E83*$E$14</f>
        <v>22.37</v>
      </c>
      <c r="H83" s="63">
        <f t="shared" ref="H83:H146" si="5">D83*G83</f>
        <v>44.74</v>
      </c>
    </row>
    <row r="84" spans="1:8" s="62" customFormat="1" ht="24">
      <c r="A84" s="56" t="str">
        <f>IF((LEN('Copy paste to Here'!G88))&gt;5,((CONCATENATE('Copy paste to Here'!G88," &amp; ",'Copy paste to Here'!D88,"  &amp;  ",'Copy paste to Here'!E88))),"Empty Cell")</f>
        <v xml:space="preserve">Rose gold anodized surgical steel fake plug with O-Rings &amp; Size: 8mm  &amp;  </v>
      </c>
      <c r="B84" s="57" t="str">
        <f>'Copy paste to Here'!C88</f>
        <v>IPTTR</v>
      </c>
      <c r="C84" s="57" t="s">
        <v>853</v>
      </c>
      <c r="D84" s="58">
        <f>Invoice!B88</f>
        <v>2</v>
      </c>
      <c r="E84" s="59">
        <f>'Shipping Invoice'!J88*$N$1</f>
        <v>24.12</v>
      </c>
      <c r="F84" s="59">
        <f t="shared" si="3"/>
        <v>48.24</v>
      </c>
      <c r="G84" s="60">
        <f t="shared" si="4"/>
        <v>24.12</v>
      </c>
      <c r="H84" s="63">
        <f t="shared" si="5"/>
        <v>48.24</v>
      </c>
    </row>
    <row r="85" spans="1:8" s="62" customFormat="1">
      <c r="A85" s="56" t="str">
        <f>IF((LEN('Copy paste to Here'!G89))&gt;5,((CONCATENATE('Copy paste to Here'!G89," &amp; ",'Copy paste to Here'!D89,"  &amp;  ",'Copy paste to Here'!E89))),"Empty Cell")</f>
        <v>Acrylic fake plug with rubber O-rings &amp; Size: 8mm  &amp;  Color: Black</v>
      </c>
      <c r="B85" s="57" t="str">
        <f>'Copy paste to Here'!C89</f>
        <v>IPVR</v>
      </c>
      <c r="C85" s="57" t="s">
        <v>780</v>
      </c>
      <c r="D85" s="58">
        <f>Invoice!B89</f>
        <v>2</v>
      </c>
      <c r="E85" s="59">
        <f>'Shipping Invoice'!J89*$N$1</f>
        <v>11.88</v>
      </c>
      <c r="F85" s="59">
        <f t="shared" si="3"/>
        <v>23.76</v>
      </c>
      <c r="G85" s="60">
        <f t="shared" si="4"/>
        <v>11.88</v>
      </c>
      <c r="H85" s="63">
        <f t="shared" si="5"/>
        <v>23.76</v>
      </c>
    </row>
    <row r="86" spans="1:8" s="62" customFormat="1" ht="24">
      <c r="A86" s="56" t="str">
        <f>IF((LEN('Copy paste to Here'!G90))&gt;5,((CONCATENATE('Copy paste to Here'!G90," &amp; ",'Copy paste to Here'!D90,"  &amp;  ",'Copy paste to Here'!E90))),"Empty Cell")</f>
        <v>Acrylic fake plug without rubber O-rings &amp; Size: 8mm  &amp;  Color: White</v>
      </c>
      <c r="B86" s="57" t="str">
        <f>'Copy paste to Here'!C90</f>
        <v>IPVRD</v>
      </c>
      <c r="C86" s="57" t="s">
        <v>782</v>
      </c>
      <c r="D86" s="58">
        <f>Invoice!B90</f>
        <v>2</v>
      </c>
      <c r="E86" s="59">
        <f>'Shipping Invoice'!J90*$N$1</f>
        <v>11.88</v>
      </c>
      <c r="F86" s="59">
        <f t="shared" si="3"/>
        <v>23.76</v>
      </c>
      <c r="G86" s="60">
        <f t="shared" si="4"/>
        <v>11.88</v>
      </c>
      <c r="H86" s="63">
        <f t="shared" si="5"/>
        <v>23.76</v>
      </c>
    </row>
    <row r="87" spans="1:8" s="62" customFormat="1" ht="24">
      <c r="A87" s="56" t="str">
        <f>IF((LEN('Copy paste to Here'!G91))&gt;5,((CONCATENATE('Copy paste to Here'!G91," &amp; ",'Copy paste to Here'!D91,"  &amp;  ",'Copy paste to Here'!E91))),"Empty Cell")</f>
        <v>Acrylic fake plug without rubber O-rings &amp; Size: 10mm  &amp;  Color: Black</v>
      </c>
      <c r="B87" s="57" t="str">
        <f>'Copy paste to Here'!C91</f>
        <v>IPVRD</v>
      </c>
      <c r="C87" s="57" t="s">
        <v>782</v>
      </c>
      <c r="D87" s="58">
        <f>Invoice!B91</f>
        <v>2</v>
      </c>
      <c r="E87" s="59">
        <f>'Shipping Invoice'!J91*$N$1</f>
        <v>11.88</v>
      </c>
      <c r="F87" s="59">
        <f t="shared" si="3"/>
        <v>23.76</v>
      </c>
      <c r="G87" s="60">
        <f t="shared" si="4"/>
        <v>11.88</v>
      </c>
      <c r="H87" s="63">
        <f t="shared" si="5"/>
        <v>23.76</v>
      </c>
    </row>
    <row r="88" spans="1:8" s="62" customFormat="1" ht="24">
      <c r="A88" s="56" t="str">
        <f>IF((LEN('Copy paste to Here'!G92))&gt;5,((CONCATENATE('Copy paste to Here'!G92," &amp; ",'Copy paste to Here'!D92,"  &amp;  ",'Copy paste to Here'!E92))),"Empty Cell")</f>
        <v>Acrylic fake taper with rubber O-rings in UV and solid colors &amp; Length: 8mm  &amp;  Color: # 2 in picture</v>
      </c>
      <c r="B88" s="57" t="str">
        <f>'Copy paste to Here'!C92</f>
        <v>IVTP</v>
      </c>
      <c r="C88" s="57" t="s">
        <v>854</v>
      </c>
      <c r="D88" s="58">
        <f>Invoice!B92</f>
        <v>14</v>
      </c>
      <c r="E88" s="59">
        <f>'Shipping Invoice'!J92*$N$1</f>
        <v>17.13</v>
      </c>
      <c r="F88" s="59">
        <f t="shared" si="3"/>
        <v>239.82</v>
      </c>
      <c r="G88" s="60">
        <f t="shared" si="4"/>
        <v>17.13</v>
      </c>
      <c r="H88" s="63">
        <f t="shared" si="5"/>
        <v>239.82</v>
      </c>
    </row>
    <row r="89" spans="1:8" s="62" customFormat="1" ht="24">
      <c r="A89" s="56" t="str">
        <f>IF((LEN('Copy paste to Here'!G93))&gt;5,((CONCATENATE('Copy paste to Here'!G93," &amp; ",'Copy paste to Here'!D93,"  &amp;  ",'Copy paste to Here'!E93))),"Empty Cell")</f>
        <v xml:space="preserve">Surgical steel labret, 16g (1.2mm) with a 3mm ball &amp; Length: 8mm  &amp;  </v>
      </c>
      <c r="B89" s="57" t="str">
        <f>'Copy paste to Here'!C93</f>
        <v>LBB3</v>
      </c>
      <c r="C89" s="57" t="s">
        <v>662</v>
      </c>
      <c r="D89" s="58">
        <f>Invoice!B93</f>
        <v>3</v>
      </c>
      <c r="E89" s="59">
        <f>'Shipping Invoice'!J93*$N$1</f>
        <v>5.94</v>
      </c>
      <c r="F89" s="59">
        <f t="shared" si="3"/>
        <v>17.82</v>
      </c>
      <c r="G89" s="60">
        <f t="shared" si="4"/>
        <v>5.94</v>
      </c>
      <c r="H89" s="63">
        <f t="shared" si="5"/>
        <v>17.82</v>
      </c>
    </row>
    <row r="90" spans="1:8" s="62" customFormat="1" ht="24">
      <c r="A90" s="56" t="str">
        <f>IF((LEN('Copy paste to Here'!G94))&gt;5,((CONCATENATE('Copy paste to Here'!G94," &amp; ",'Copy paste to Here'!D94,"  &amp;  ",'Copy paste to Here'!E94))),"Empty Cell")</f>
        <v xml:space="preserve">Surgical steel labret, 14g (1.6mm) with a 4mm ball &amp; Length: 11mm  &amp;  </v>
      </c>
      <c r="B90" s="57" t="str">
        <f>'Copy paste to Here'!C94</f>
        <v>LBB4</v>
      </c>
      <c r="C90" s="57" t="s">
        <v>786</v>
      </c>
      <c r="D90" s="58">
        <f>Invoice!B94</f>
        <v>4</v>
      </c>
      <c r="E90" s="59">
        <f>'Shipping Invoice'!J94*$N$1</f>
        <v>5.59</v>
      </c>
      <c r="F90" s="59">
        <f t="shared" si="3"/>
        <v>22.36</v>
      </c>
      <c r="G90" s="60">
        <f t="shared" si="4"/>
        <v>5.59</v>
      </c>
      <c r="H90" s="63">
        <f t="shared" si="5"/>
        <v>22.36</v>
      </c>
    </row>
    <row r="91" spans="1:8" s="62" customFormat="1" ht="24">
      <c r="A91" s="56" t="str">
        <f>IF((LEN('Copy paste to Here'!G95))&gt;5,((CONCATENATE('Copy paste to Here'!G95," &amp; ",'Copy paste to Here'!D95,"  &amp;  ",'Copy paste to Here'!E95))),"Empty Cell")</f>
        <v>Surgical steel labret, 14g (1.6mm) with a 4mm bezel set jewel ball &amp; Length: 8mm  &amp;  Crystal Color: Clear</v>
      </c>
      <c r="B91" s="57" t="str">
        <f>'Copy paste to Here'!C95</f>
        <v>LBC4</v>
      </c>
      <c r="C91" s="57" t="s">
        <v>788</v>
      </c>
      <c r="D91" s="58">
        <f>Invoice!B95</f>
        <v>1</v>
      </c>
      <c r="E91" s="59">
        <f>'Shipping Invoice'!J95*$N$1</f>
        <v>12.23</v>
      </c>
      <c r="F91" s="59">
        <f t="shared" si="3"/>
        <v>12.23</v>
      </c>
      <c r="G91" s="60">
        <f t="shared" si="4"/>
        <v>12.23</v>
      </c>
      <c r="H91" s="63">
        <f t="shared" si="5"/>
        <v>12.23</v>
      </c>
    </row>
    <row r="92" spans="1:8" s="62" customFormat="1" ht="24">
      <c r="A92" s="56" t="str">
        <f>IF((LEN('Copy paste to Here'!G96))&gt;5,((CONCATENATE('Copy paste to Here'!G96," &amp; ",'Copy paste to Here'!D96,"  &amp;  ",'Copy paste to Here'!E96))),"Empty Cell")</f>
        <v>Surgical steel labret, 14g (1.6mm) with a 4mm bezel set jewel ball &amp; Length: 8mm  &amp;  Crystal Color: Sapphire</v>
      </c>
      <c r="B92" s="57" t="str">
        <f>'Copy paste to Here'!C96</f>
        <v>LBC4</v>
      </c>
      <c r="C92" s="57" t="s">
        <v>788</v>
      </c>
      <c r="D92" s="58">
        <f>Invoice!B96</f>
        <v>1</v>
      </c>
      <c r="E92" s="59">
        <f>'Shipping Invoice'!J96*$N$1</f>
        <v>12.23</v>
      </c>
      <c r="F92" s="59">
        <f t="shared" si="3"/>
        <v>12.23</v>
      </c>
      <c r="G92" s="60">
        <f t="shared" si="4"/>
        <v>12.23</v>
      </c>
      <c r="H92" s="63">
        <f t="shared" si="5"/>
        <v>12.23</v>
      </c>
    </row>
    <row r="93" spans="1:8" s="62" customFormat="1" ht="24">
      <c r="A93" s="56" t="str">
        <f>IF((LEN('Copy paste to Here'!G97))&gt;5,((CONCATENATE('Copy paste to Here'!G97," &amp; ",'Copy paste to Here'!D97,"  &amp;  ",'Copy paste to Here'!E97))),"Empty Cell")</f>
        <v xml:space="preserve">Surgical steel labret, 16g (1.2mm) with a 3mm cone &amp; Length: 8mm  &amp;  </v>
      </c>
      <c r="B93" s="57" t="str">
        <f>'Copy paste to Here'!C97</f>
        <v>LBCN3</v>
      </c>
      <c r="C93" s="57" t="s">
        <v>790</v>
      </c>
      <c r="D93" s="58">
        <f>Invoice!B97</f>
        <v>2</v>
      </c>
      <c r="E93" s="59">
        <f>'Shipping Invoice'!J97*$N$1</f>
        <v>5.94</v>
      </c>
      <c r="F93" s="59">
        <f t="shared" si="3"/>
        <v>11.88</v>
      </c>
      <c r="G93" s="60">
        <f t="shared" si="4"/>
        <v>5.94</v>
      </c>
      <c r="H93" s="63">
        <f t="shared" si="5"/>
        <v>11.88</v>
      </c>
    </row>
    <row r="94" spans="1:8" s="62" customFormat="1" ht="24">
      <c r="A94" s="56" t="str">
        <f>IF((LEN('Copy paste to Here'!G98))&gt;5,((CONCATENATE('Copy paste to Here'!G98," &amp; ",'Copy paste to Here'!D98,"  &amp;  ",'Copy paste to Here'!E98))),"Empty Cell")</f>
        <v>Clear bio flexible labret, 16g (1.2mm) with a 316L steel push in 2mm flat jewel ball top &amp; Length: 6mm  &amp;  Crystal Color: Emerald</v>
      </c>
      <c r="B94" s="57" t="str">
        <f>'Copy paste to Here'!C98</f>
        <v>LBIJ</v>
      </c>
      <c r="C94" s="57" t="s">
        <v>792</v>
      </c>
      <c r="D94" s="58">
        <f>Invoice!B98</f>
        <v>2</v>
      </c>
      <c r="E94" s="59">
        <f>'Shipping Invoice'!J98*$N$1</f>
        <v>11.88</v>
      </c>
      <c r="F94" s="59">
        <f t="shared" si="3"/>
        <v>23.76</v>
      </c>
      <c r="G94" s="60">
        <f t="shared" si="4"/>
        <v>11.88</v>
      </c>
      <c r="H94" s="63">
        <f t="shared" si="5"/>
        <v>23.76</v>
      </c>
    </row>
    <row r="95" spans="1:8" s="62" customFormat="1" ht="36">
      <c r="A95" s="56" t="str">
        <f>IF((LEN('Copy paste to Here'!G99))&gt;5,((CONCATENATE('Copy paste to Here'!G99," &amp; ",'Copy paste to Here'!D99,"  &amp;  ",'Copy paste to Here'!E99))),"Empty Cell")</f>
        <v>Clear bio flexible labret, 16g (1.2mm) with a 316L steel push in 2mm flat jewel ball top &amp; Length: 10mm  &amp;  Crystal Color: Light Siam</v>
      </c>
      <c r="B95" s="57" t="str">
        <f>'Copy paste to Here'!C99</f>
        <v>LBIJ</v>
      </c>
      <c r="C95" s="57" t="s">
        <v>792</v>
      </c>
      <c r="D95" s="58">
        <f>Invoice!B99</f>
        <v>2</v>
      </c>
      <c r="E95" s="59">
        <f>'Shipping Invoice'!J99*$N$1</f>
        <v>11.88</v>
      </c>
      <c r="F95" s="59">
        <f t="shared" si="3"/>
        <v>23.76</v>
      </c>
      <c r="G95" s="60">
        <f t="shared" si="4"/>
        <v>11.88</v>
      </c>
      <c r="H95" s="63">
        <f t="shared" si="5"/>
        <v>23.76</v>
      </c>
    </row>
    <row r="96" spans="1:8" s="62" customFormat="1" ht="36">
      <c r="A96" s="56" t="str">
        <f>IF((LEN('Copy paste to Here'!G100))&gt;5,((CONCATENATE('Copy paste to Here'!G100," &amp; ",'Copy paste to Here'!D100,"  &amp;  ",'Copy paste to Here'!E100))),"Empty Cell")</f>
        <v>Surgical steel internally threaded labret, 16g (1.2mm) with bezel set jewel flat head sized 1.5mm to 4mm for triple tragus piercings &amp; Length: 8mm with 2mm top part  &amp;  Crystal Color: Peridot</v>
      </c>
      <c r="B96" s="57" t="str">
        <f>'Copy paste to Here'!C100</f>
        <v>LBIRC</v>
      </c>
      <c r="C96" s="57" t="s">
        <v>855</v>
      </c>
      <c r="D96" s="58">
        <f>Invoice!B100</f>
        <v>2</v>
      </c>
      <c r="E96" s="59">
        <f>'Shipping Invoice'!J100*$N$1</f>
        <v>27.61</v>
      </c>
      <c r="F96" s="59">
        <f t="shared" si="3"/>
        <v>55.22</v>
      </c>
      <c r="G96" s="60">
        <f t="shared" si="4"/>
        <v>27.61</v>
      </c>
      <c r="H96" s="63">
        <f t="shared" si="5"/>
        <v>55.22</v>
      </c>
    </row>
    <row r="97" spans="1:8" s="62" customFormat="1" ht="36">
      <c r="A97" s="56" t="str">
        <f>IF((LEN('Copy paste to Here'!G101))&gt;5,((CONCATENATE('Copy paste to Here'!G101," &amp; ",'Copy paste to Here'!D101,"  &amp;  ",'Copy paste to Here'!E101))),"Empty Cell")</f>
        <v>Surgical steel internally threaded labret, 16g (1.2mm) with bezel set jewel flat head sized 1.5mm to 4mm for triple tragus piercings &amp; Length: 6mm with 3mm top part  &amp;  Crystal Color: Clear</v>
      </c>
      <c r="B97" s="57" t="str">
        <f>'Copy paste to Here'!C101</f>
        <v>LBIRC</v>
      </c>
      <c r="C97" s="57" t="s">
        <v>856</v>
      </c>
      <c r="D97" s="58">
        <f>Invoice!B101</f>
        <v>1</v>
      </c>
      <c r="E97" s="59">
        <f>'Shipping Invoice'!J101*$N$1</f>
        <v>29.36</v>
      </c>
      <c r="F97" s="59">
        <f t="shared" si="3"/>
        <v>29.36</v>
      </c>
      <c r="G97" s="60">
        <f t="shared" si="4"/>
        <v>29.36</v>
      </c>
      <c r="H97" s="63">
        <f t="shared" si="5"/>
        <v>29.36</v>
      </c>
    </row>
    <row r="98" spans="1:8" s="62" customFormat="1" ht="36">
      <c r="A98" s="56" t="str">
        <f>IF((LEN('Copy paste to Here'!G102))&gt;5,((CONCATENATE('Copy paste to Here'!G102," &amp; ",'Copy paste to Here'!D102,"  &amp;  ",'Copy paste to Here'!E102))),"Empty Cell")</f>
        <v>Surgical steel internally threaded labret, 16g (1.2mm) with bezel set jewel flat head sized 1.5mm to 4mm for triple tragus piercings &amp; Length: 6mm with 3mm top part  &amp;  Crystal Color: Jet</v>
      </c>
      <c r="B98" s="57" t="str">
        <f>'Copy paste to Here'!C102</f>
        <v>LBIRC</v>
      </c>
      <c r="C98" s="57" t="s">
        <v>856</v>
      </c>
      <c r="D98" s="58">
        <f>Invoice!B102</f>
        <v>1</v>
      </c>
      <c r="E98" s="59">
        <f>'Shipping Invoice'!J102*$N$1</f>
        <v>29.36</v>
      </c>
      <c r="F98" s="59">
        <f t="shared" si="3"/>
        <v>29.36</v>
      </c>
      <c r="G98" s="60">
        <f t="shared" si="4"/>
        <v>29.36</v>
      </c>
      <c r="H98" s="63">
        <f t="shared" si="5"/>
        <v>29.36</v>
      </c>
    </row>
    <row r="99" spans="1:8" s="62" customFormat="1" ht="36">
      <c r="A99" s="56" t="str">
        <f>IF((LEN('Copy paste to Here'!G103))&gt;5,((CONCATENATE('Copy paste to Here'!G103," &amp; ",'Copy paste to Here'!D103,"  &amp;  ",'Copy paste to Here'!E103))),"Empty Cell")</f>
        <v>Surgical steel internally threaded labret, 16g (1.2mm) with bezel set jewel flat head sized 1.5mm to 4mm for triple tragus piercings &amp; Length: 8mm with 3mm top part  &amp;  Crystal Color: Clear</v>
      </c>
      <c r="B99" s="57" t="str">
        <f>'Copy paste to Here'!C103</f>
        <v>LBIRC</v>
      </c>
      <c r="C99" s="57" t="s">
        <v>856</v>
      </c>
      <c r="D99" s="58">
        <f>Invoice!B103</f>
        <v>4</v>
      </c>
      <c r="E99" s="59">
        <f>'Shipping Invoice'!J103*$N$1</f>
        <v>29.36</v>
      </c>
      <c r="F99" s="59">
        <f t="shared" si="3"/>
        <v>117.44</v>
      </c>
      <c r="G99" s="60">
        <f t="shared" si="4"/>
        <v>29.36</v>
      </c>
      <c r="H99" s="63">
        <f t="shared" si="5"/>
        <v>117.44</v>
      </c>
    </row>
    <row r="100" spans="1:8" s="62" customFormat="1" ht="36">
      <c r="A100" s="56" t="str">
        <f>IF((LEN('Copy paste to Here'!G104))&gt;5,((CONCATENATE('Copy paste to Here'!G104," &amp; ",'Copy paste to Here'!D104,"  &amp;  ",'Copy paste to Here'!E104))),"Empty Cell")</f>
        <v>Surgical steel internally threaded labret, 16g (1.2mm) with bezel set jewel flat head sized 1.5mm to 4mm for triple tragus piercings &amp; Length: 8mm with 3mm top part  &amp;  Crystal Color: Rose</v>
      </c>
      <c r="B100" s="57" t="str">
        <f>'Copy paste to Here'!C104</f>
        <v>LBIRC</v>
      </c>
      <c r="C100" s="57" t="s">
        <v>856</v>
      </c>
      <c r="D100" s="58">
        <f>Invoice!B104</f>
        <v>1</v>
      </c>
      <c r="E100" s="59">
        <f>'Shipping Invoice'!J104*$N$1</f>
        <v>29.36</v>
      </c>
      <c r="F100" s="59">
        <f t="shared" si="3"/>
        <v>29.36</v>
      </c>
      <c r="G100" s="60">
        <f t="shared" si="4"/>
        <v>29.36</v>
      </c>
      <c r="H100" s="63">
        <f t="shared" si="5"/>
        <v>29.36</v>
      </c>
    </row>
    <row r="101" spans="1:8" s="62" customFormat="1" ht="36">
      <c r="A101" s="56" t="str">
        <f>IF((LEN('Copy paste to Here'!G105))&gt;5,((CONCATENATE('Copy paste to Here'!G105," &amp; ",'Copy paste to Here'!D105,"  &amp;  ",'Copy paste to Here'!E105))),"Empty Cell")</f>
        <v>Surgical steel internally threaded labret, 16g (1.2mm) with bezel set jewel flat head sized 1.5mm to 4mm for triple tragus piercings &amp; Length: 8mm with 3mm top part  &amp;  Crystal Color: Jet</v>
      </c>
      <c r="B101" s="57" t="str">
        <f>'Copy paste to Here'!C105</f>
        <v>LBIRC</v>
      </c>
      <c r="C101" s="57" t="s">
        <v>856</v>
      </c>
      <c r="D101" s="58">
        <f>Invoice!B105</f>
        <v>2</v>
      </c>
      <c r="E101" s="59">
        <f>'Shipping Invoice'!J105*$N$1</f>
        <v>29.36</v>
      </c>
      <c r="F101" s="59">
        <f t="shared" si="3"/>
        <v>58.72</v>
      </c>
      <c r="G101" s="60">
        <f t="shared" si="4"/>
        <v>29.36</v>
      </c>
      <c r="H101" s="63">
        <f t="shared" si="5"/>
        <v>58.72</v>
      </c>
    </row>
    <row r="102" spans="1:8" s="62" customFormat="1" ht="36">
      <c r="A102" s="56" t="str">
        <f>IF((LEN('Copy paste to Here'!G106))&gt;5,((CONCATENATE('Copy paste to Here'!G106," &amp; ",'Copy paste to Here'!D106,"  &amp;  ",'Copy paste to Here'!E106))),"Empty Cell")</f>
        <v>Surgical steel internally threaded labret, 16g (1.2mm) with bezel set jewel flat head sized 1.5mm to 4mm for triple tragus piercings &amp; Length: 8mm with 3mm top part  &amp;  Crystal Color: Peridot</v>
      </c>
      <c r="B102" s="57" t="str">
        <f>'Copy paste to Here'!C106</f>
        <v>LBIRC</v>
      </c>
      <c r="C102" s="57" t="s">
        <v>856</v>
      </c>
      <c r="D102" s="58">
        <f>Invoice!B106</f>
        <v>1</v>
      </c>
      <c r="E102" s="59">
        <f>'Shipping Invoice'!J106*$N$1</f>
        <v>29.36</v>
      </c>
      <c r="F102" s="59">
        <f t="shared" si="3"/>
        <v>29.36</v>
      </c>
      <c r="G102" s="60">
        <f t="shared" si="4"/>
        <v>29.36</v>
      </c>
      <c r="H102" s="63">
        <f t="shared" si="5"/>
        <v>29.36</v>
      </c>
    </row>
    <row r="103" spans="1:8" s="62" customFormat="1" ht="36">
      <c r="A103" s="56" t="str">
        <f>IF((LEN('Copy paste to Here'!G107))&gt;5,((CONCATENATE('Copy paste to Here'!G107," &amp; ",'Copy paste to Here'!D107,"  &amp;  ",'Copy paste to Here'!E107))),"Empty Cell")</f>
        <v>Surgical steel internally threaded labret, 16g (1.2mm) with bezel set jewel flat head sized 1.5mm to 4mm for triple tragus piercings &amp; Length: 8mm with 4mm top part  &amp;  Crystal Color: Peridot</v>
      </c>
      <c r="B103" s="57" t="str">
        <f>'Copy paste to Here'!C107</f>
        <v>LBIRC</v>
      </c>
      <c r="C103" s="57" t="s">
        <v>857</v>
      </c>
      <c r="D103" s="58">
        <f>Invoice!B107</f>
        <v>3</v>
      </c>
      <c r="E103" s="59">
        <f>'Shipping Invoice'!J107*$N$1</f>
        <v>31.11</v>
      </c>
      <c r="F103" s="59">
        <f t="shared" si="3"/>
        <v>93.33</v>
      </c>
      <c r="G103" s="60">
        <f t="shared" si="4"/>
        <v>31.11</v>
      </c>
      <c r="H103" s="63">
        <f t="shared" si="5"/>
        <v>93.33</v>
      </c>
    </row>
    <row r="104" spans="1:8" s="62" customFormat="1" ht="24">
      <c r="A104" s="56" t="str">
        <f>IF((LEN('Copy paste to Here'!G108))&gt;5,((CONCATENATE('Copy paste to Here'!G108," &amp; ",'Copy paste to Here'!D108,"  &amp;  ",'Copy paste to Here'!E108))),"Empty Cell")</f>
        <v>16g Flexible acrylic labret retainer with push in disc &amp; Length: 6mm  &amp;  Color: Clear</v>
      </c>
      <c r="B104" s="57" t="str">
        <f>'Copy paste to Here'!C108</f>
        <v>LBRT16</v>
      </c>
      <c r="C104" s="57" t="s">
        <v>797</v>
      </c>
      <c r="D104" s="58">
        <f>Invoice!B108</f>
        <v>2</v>
      </c>
      <c r="E104" s="59">
        <f>'Shipping Invoice'!J108*$N$1</f>
        <v>4.8899999999999997</v>
      </c>
      <c r="F104" s="59">
        <f t="shared" si="3"/>
        <v>9.7799999999999994</v>
      </c>
      <c r="G104" s="60">
        <f t="shared" si="4"/>
        <v>4.8899999999999997</v>
      </c>
      <c r="H104" s="63">
        <f t="shared" si="5"/>
        <v>9.7799999999999994</v>
      </c>
    </row>
    <row r="105" spans="1:8" s="62" customFormat="1" ht="24">
      <c r="A105" s="56" t="str">
        <f>IF((LEN('Copy paste to Here'!G109))&gt;5,((CONCATENATE('Copy paste to Here'!G109," &amp; ",'Copy paste to Here'!D109,"  &amp;  ",'Copy paste to Here'!E109))),"Empty Cell")</f>
        <v>Premium PVD plated surgical steel labret, 16g (1.2mm) with a 3mm ball &amp; Length: 6mm  &amp;  Color: Blue</v>
      </c>
      <c r="B105" s="57" t="str">
        <f>'Copy paste to Here'!C109</f>
        <v>LBTB3</v>
      </c>
      <c r="C105" s="57" t="s">
        <v>799</v>
      </c>
      <c r="D105" s="58">
        <f>Invoice!B109</f>
        <v>2</v>
      </c>
      <c r="E105" s="59">
        <f>'Shipping Invoice'!J109*$N$1</f>
        <v>20.62</v>
      </c>
      <c r="F105" s="59">
        <f t="shared" si="3"/>
        <v>41.24</v>
      </c>
      <c r="G105" s="60">
        <f t="shared" si="4"/>
        <v>20.62</v>
      </c>
      <c r="H105" s="63">
        <f t="shared" si="5"/>
        <v>41.24</v>
      </c>
    </row>
    <row r="106" spans="1:8" s="62" customFormat="1" ht="24">
      <c r="A106" s="56" t="str">
        <f>IF((LEN('Copy paste to Here'!G110))&gt;5,((CONCATENATE('Copy paste to Here'!G110," &amp; ",'Copy paste to Here'!D110,"  &amp;  ",'Copy paste to Here'!E110))),"Empty Cell")</f>
        <v>Anodized surgical steel labret, 14g (1.6mm) with a 4mm ball &amp; Length: 6mm  &amp;  Color: Black</v>
      </c>
      <c r="B106" s="57" t="str">
        <f>'Copy paste to Here'!C110</f>
        <v>LBTB4</v>
      </c>
      <c r="C106" s="57" t="s">
        <v>801</v>
      </c>
      <c r="D106" s="58">
        <f>Invoice!B110</f>
        <v>3</v>
      </c>
      <c r="E106" s="59">
        <f>'Shipping Invoice'!J110*$N$1</f>
        <v>20.62</v>
      </c>
      <c r="F106" s="59">
        <f t="shared" si="3"/>
        <v>61.86</v>
      </c>
      <c r="G106" s="60">
        <f t="shared" si="4"/>
        <v>20.62</v>
      </c>
      <c r="H106" s="63">
        <f t="shared" si="5"/>
        <v>61.86</v>
      </c>
    </row>
    <row r="107" spans="1:8" s="62" customFormat="1" ht="24">
      <c r="A107" s="56" t="str">
        <f>IF((LEN('Copy paste to Here'!G111))&gt;5,((CONCATENATE('Copy paste to Here'!G111," &amp; ",'Copy paste to Here'!D111,"  &amp;  ",'Copy paste to Here'!E111))),"Empty Cell")</f>
        <v>Anodized surgical steel labret, 14g (1.6mm) with a 4mm ball &amp; Length: 8mm  &amp;  Color: Black</v>
      </c>
      <c r="B107" s="57" t="str">
        <f>'Copy paste to Here'!C111</f>
        <v>LBTB4</v>
      </c>
      <c r="C107" s="57" t="s">
        <v>801</v>
      </c>
      <c r="D107" s="58">
        <f>Invoice!B111</f>
        <v>1</v>
      </c>
      <c r="E107" s="59">
        <f>'Shipping Invoice'!J111*$N$1</f>
        <v>20.62</v>
      </c>
      <c r="F107" s="59">
        <f t="shared" si="3"/>
        <v>20.62</v>
      </c>
      <c r="G107" s="60">
        <f t="shared" si="4"/>
        <v>20.62</v>
      </c>
      <c r="H107" s="63">
        <f t="shared" si="5"/>
        <v>20.62</v>
      </c>
    </row>
    <row r="108" spans="1:8" s="62" customFormat="1" ht="24">
      <c r="A108" s="56" t="str">
        <f>IF((LEN('Copy paste to Here'!G112))&gt;5,((CONCATENATE('Copy paste to Here'!G112," &amp; ",'Copy paste to Here'!D112,"  &amp;  ",'Copy paste to Here'!E112))),"Empty Cell")</f>
        <v>Premium PVD plated surgical steel labret, 16g (1.2mm) with a 3mm cone &amp; Length: 6mm  &amp;  Color: Blue</v>
      </c>
      <c r="B108" s="57" t="str">
        <f>'Copy paste to Here'!C112</f>
        <v>LBTCN3</v>
      </c>
      <c r="C108" s="57" t="s">
        <v>659</v>
      </c>
      <c r="D108" s="58">
        <f>Invoice!B112</f>
        <v>2</v>
      </c>
      <c r="E108" s="59">
        <f>'Shipping Invoice'!J112*$N$1</f>
        <v>20.62</v>
      </c>
      <c r="F108" s="59">
        <f t="shared" si="3"/>
        <v>41.24</v>
      </c>
      <c r="G108" s="60">
        <f t="shared" si="4"/>
        <v>20.62</v>
      </c>
      <c r="H108" s="63">
        <f t="shared" si="5"/>
        <v>41.24</v>
      </c>
    </row>
    <row r="109" spans="1:8" s="62" customFormat="1" ht="36">
      <c r="A109" s="56" t="str">
        <f>IF((LEN('Copy paste to Here'!G113))&gt;5,((CONCATENATE('Copy paste to Here'!G113," &amp; ",'Copy paste to Here'!D113,"  &amp;  ",'Copy paste to Here'!E113))),"Empty Cell")</f>
        <v>Surgical Steel belly banana, 14g (1.6mm) with an 8mm bezel set jewel ball and a heart shaped crystal studded dangling design - length 3/8'' (10mm) &amp; Length: 10mm  &amp;  Crystal Color: Clear</v>
      </c>
      <c r="B109" s="57" t="str">
        <f>'Copy paste to Here'!C113</f>
        <v>MCD542</v>
      </c>
      <c r="C109" s="57" t="s">
        <v>803</v>
      </c>
      <c r="D109" s="58">
        <f>Invoice!B113</f>
        <v>1</v>
      </c>
      <c r="E109" s="59">
        <f>'Shipping Invoice'!J113*$N$1</f>
        <v>59.07</v>
      </c>
      <c r="F109" s="59">
        <f t="shared" si="3"/>
        <v>59.07</v>
      </c>
      <c r="G109" s="60">
        <f t="shared" si="4"/>
        <v>59.07</v>
      </c>
      <c r="H109" s="63">
        <f t="shared" si="5"/>
        <v>59.07</v>
      </c>
    </row>
    <row r="110" spans="1:8" s="62" customFormat="1" ht="36">
      <c r="A110" s="56" t="str">
        <f>IF((LEN('Copy paste to Here'!G114))&gt;5,((CONCATENATE('Copy paste to Here'!G114," &amp; ",'Copy paste to Here'!D114,"  &amp;  ",'Copy paste to Here'!E114))),"Empty Cell")</f>
        <v xml:space="preserve">Surgical steel belly banana, 14g (1.6mm) with a lower 8mm bezel set jewel ball and a dangling crystal studded bow - length 3/8'' (10mm) &amp; Crystal Color: Clear  &amp;  </v>
      </c>
      <c r="B110" s="57" t="str">
        <f>'Copy paste to Here'!C114</f>
        <v>MCD588</v>
      </c>
      <c r="C110" s="57" t="s">
        <v>804</v>
      </c>
      <c r="D110" s="58">
        <f>Invoice!B114</f>
        <v>2</v>
      </c>
      <c r="E110" s="59">
        <f>'Shipping Invoice'!J114*$N$1</f>
        <v>65.36</v>
      </c>
      <c r="F110" s="59">
        <f t="shared" si="3"/>
        <v>130.72</v>
      </c>
      <c r="G110" s="60">
        <f t="shared" si="4"/>
        <v>65.36</v>
      </c>
      <c r="H110" s="63">
        <f t="shared" si="5"/>
        <v>130.72</v>
      </c>
    </row>
    <row r="111" spans="1:8" s="62" customFormat="1" ht="24">
      <c r="A111" s="56" t="str">
        <f>IF((LEN('Copy paste to Here'!G115))&gt;5,((CONCATENATE('Copy paste to Here'!G115," &amp; ",'Copy paste to Here'!D115,"  &amp;  ",'Copy paste to Here'!E115))),"Empty Cell")</f>
        <v xml:space="preserve">316L steel nose stud, 0.8mm (20g) with a 2mm round crystal in flat head bezel set &amp; Crystal Color: Clear  &amp;  </v>
      </c>
      <c r="B111" s="57" t="str">
        <f>'Copy paste to Here'!C115</f>
        <v>NLCB20</v>
      </c>
      <c r="C111" s="57" t="s">
        <v>805</v>
      </c>
      <c r="D111" s="58">
        <f>Invoice!B115</f>
        <v>1</v>
      </c>
      <c r="E111" s="59">
        <f>'Shipping Invoice'!J115*$N$1</f>
        <v>15.38</v>
      </c>
      <c r="F111" s="59">
        <f t="shared" si="3"/>
        <v>15.38</v>
      </c>
      <c r="G111" s="60">
        <f t="shared" si="4"/>
        <v>15.38</v>
      </c>
      <c r="H111" s="63">
        <f t="shared" si="5"/>
        <v>15.38</v>
      </c>
    </row>
    <row r="112" spans="1:8" s="62" customFormat="1" ht="24">
      <c r="A112" s="56" t="str">
        <f>IF((LEN('Copy paste to Here'!G116))&gt;5,((CONCATENATE('Copy paste to Here'!G116," &amp; ",'Copy paste to Here'!D116,"  &amp;  ",'Copy paste to Here'!E116))),"Empty Cell")</f>
        <v xml:space="preserve">316L steel nose stud, 0.8mm (20g) with a 2mm round crystal in flat head bezel set &amp; Crystal Color: Rose  &amp;  </v>
      </c>
      <c r="B112" s="57" t="str">
        <f>'Copy paste to Here'!C116</f>
        <v>NLCB20</v>
      </c>
      <c r="C112" s="57" t="s">
        <v>805</v>
      </c>
      <c r="D112" s="58">
        <f>Invoice!B116</f>
        <v>1</v>
      </c>
      <c r="E112" s="59">
        <f>'Shipping Invoice'!J116*$N$1</f>
        <v>15.38</v>
      </c>
      <c r="F112" s="59">
        <f t="shared" si="3"/>
        <v>15.38</v>
      </c>
      <c r="G112" s="60">
        <f t="shared" si="4"/>
        <v>15.38</v>
      </c>
      <c r="H112" s="63">
        <f t="shared" si="5"/>
        <v>15.38</v>
      </c>
    </row>
    <row r="113" spans="1:8" s="62" customFormat="1" ht="24">
      <c r="A113" s="56" t="str">
        <f>IF((LEN('Copy paste to Here'!G117))&gt;5,((CONCATENATE('Copy paste to Here'!G117," &amp; ",'Copy paste to Here'!D117,"  &amp;  ",'Copy paste to Here'!E117))),"Empty Cell")</f>
        <v xml:space="preserve">316L steel nose stud, 0.8mm (20g) with a 2mm round crystal in flat head bezel set &amp; Crystal Color: Fuchsia  &amp;  </v>
      </c>
      <c r="B113" s="57" t="str">
        <f>'Copy paste to Here'!C117</f>
        <v>NLCB20</v>
      </c>
      <c r="C113" s="57" t="s">
        <v>805</v>
      </c>
      <c r="D113" s="58">
        <f>Invoice!B117</f>
        <v>1</v>
      </c>
      <c r="E113" s="59">
        <f>'Shipping Invoice'!J117*$N$1</f>
        <v>15.38</v>
      </c>
      <c r="F113" s="59">
        <f t="shared" si="3"/>
        <v>15.38</v>
      </c>
      <c r="G113" s="60">
        <f t="shared" si="4"/>
        <v>15.38</v>
      </c>
      <c r="H113" s="63">
        <f t="shared" si="5"/>
        <v>15.38</v>
      </c>
    </row>
    <row r="114" spans="1:8" s="62" customFormat="1" ht="24">
      <c r="A114" s="56" t="str">
        <f>IF((LEN('Copy paste to Here'!G118))&gt;5,((CONCATENATE('Copy paste to Here'!G118," &amp; ",'Copy paste to Here'!D118,"  &amp;  ",'Copy paste to Here'!E118))),"Empty Cell")</f>
        <v xml:space="preserve">316L steel nose stud, 0.8mm (20g) with a 2mm round crystal in flat head bezel set &amp; Crystal Color: Light Siam  &amp;  </v>
      </c>
      <c r="B114" s="57" t="str">
        <f>'Copy paste to Here'!C118</f>
        <v>NLCB20</v>
      </c>
      <c r="C114" s="57" t="s">
        <v>805</v>
      </c>
      <c r="D114" s="58">
        <f>Invoice!B118</f>
        <v>1</v>
      </c>
      <c r="E114" s="59">
        <f>'Shipping Invoice'!J118*$N$1</f>
        <v>15.38</v>
      </c>
      <c r="F114" s="59">
        <f t="shared" si="3"/>
        <v>15.38</v>
      </c>
      <c r="G114" s="60">
        <f t="shared" si="4"/>
        <v>15.38</v>
      </c>
      <c r="H114" s="63">
        <f t="shared" si="5"/>
        <v>15.38</v>
      </c>
    </row>
    <row r="115" spans="1:8" s="62" customFormat="1" ht="24">
      <c r="A115" s="56" t="str">
        <f>IF((LEN('Copy paste to Here'!G119))&gt;5,((CONCATENATE('Copy paste to Here'!G119," &amp; ",'Copy paste to Here'!D119,"  &amp;  ",'Copy paste to Here'!E119))),"Empty Cell")</f>
        <v xml:space="preserve">Clear Bio-flexible nose screw retainer, 20g (0.8mm) with 2mm ball shaped top &amp;   &amp;  </v>
      </c>
      <c r="B115" s="57" t="str">
        <f>'Copy paste to Here'!C119</f>
        <v>NSCRT20</v>
      </c>
      <c r="C115" s="57" t="s">
        <v>807</v>
      </c>
      <c r="D115" s="58">
        <f>Invoice!B119</f>
        <v>2</v>
      </c>
      <c r="E115" s="59">
        <f>'Shipping Invoice'!J119*$N$1</f>
        <v>4.8899999999999997</v>
      </c>
      <c r="F115" s="59">
        <f t="shared" si="3"/>
        <v>9.7799999999999994</v>
      </c>
      <c r="G115" s="60">
        <f t="shared" si="4"/>
        <v>4.8899999999999997</v>
      </c>
      <c r="H115" s="63">
        <f t="shared" si="5"/>
        <v>9.7799999999999994</v>
      </c>
    </row>
    <row r="116" spans="1:8" s="62" customFormat="1" ht="24">
      <c r="A116" s="56" t="str">
        <f>IF((LEN('Copy paste to Here'!G120))&gt;5,((CONCATENATE('Copy paste to Here'!G120," &amp; ",'Copy paste to Here'!D120,"  &amp;  ",'Copy paste to Here'!E120))),"Empty Cell")</f>
        <v xml:space="preserve">Clear acrylic flexible nose stud retainer, 20g (0.8mm) with 2mm flat disk shaped top &amp;   &amp;  </v>
      </c>
      <c r="B116" s="57" t="str">
        <f>'Copy paste to Here'!C120</f>
        <v>NSRTD</v>
      </c>
      <c r="C116" s="57" t="s">
        <v>809</v>
      </c>
      <c r="D116" s="58">
        <f>Invoice!B120</f>
        <v>2</v>
      </c>
      <c r="E116" s="59">
        <f>'Shipping Invoice'!J120*$N$1</f>
        <v>4.8899999999999997</v>
      </c>
      <c r="F116" s="59">
        <f t="shared" si="3"/>
        <v>9.7799999999999994</v>
      </c>
      <c r="G116" s="60">
        <f t="shared" si="4"/>
        <v>4.8899999999999997</v>
      </c>
      <c r="H116" s="63">
        <f t="shared" si="5"/>
        <v>9.7799999999999994</v>
      </c>
    </row>
    <row r="117" spans="1:8" s="62" customFormat="1">
      <c r="A117" s="56" t="str">
        <f>IF((LEN('Copy paste to Here'!G121))&gt;5,((CONCATENATE('Copy paste to Here'!G121," &amp; ",'Copy paste to Here'!D121,"  &amp;  ",'Copy paste to Here'!E121))),"Empty Cell")</f>
        <v xml:space="preserve">Hematite double flared stone plug &amp; Gauge: 6mm  &amp;  </v>
      </c>
      <c r="B117" s="57" t="str">
        <f>'Copy paste to Here'!C121</f>
        <v>PGSEE</v>
      </c>
      <c r="C117" s="57" t="s">
        <v>858</v>
      </c>
      <c r="D117" s="58">
        <f>Invoice!B121</f>
        <v>2</v>
      </c>
      <c r="E117" s="59">
        <f>'Shipping Invoice'!J121*$N$1</f>
        <v>34.6</v>
      </c>
      <c r="F117" s="59">
        <f t="shared" si="3"/>
        <v>69.2</v>
      </c>
      <c r="G117" s="60">
        <f t="shared" si="4"/>
        <v>34.6</v>
      </c>
      <c r="H117" s="63">
        <f t="shared" si="5"/>
        <v>69.2</v>
      </c>
    </row>
    <row r="118" spans="1:8" s="62" customFormat="1">
      <c r="A118" s="56" t="str">
        <f>IF((LEN('Copy paste to Here'!G122))&gt;5,((CONCATENATE('Copy paste to Here'!G122," &amp; ",'Copy paste to Here'!D122,"  &amp;  ",'Copy paste to Here'!E122))),"Empty Cell")</f>
        <v xml:space="preserve">Amethyst double flared stone plug &amp; Gauge: 6mm  &amp;  </v>
      </c>
      <c r="B118" s="57" t="str">
        <f>'Copy paste to Here'!C122</f>
        <v>PGSFF</v>
      </c>
      <c r="C118" s="57" t="s">
        <v>859</v>
      </c>
      <c r="D118" s="58">
        <f>Invoice!B122</f>
        <v>2</v>
      </c>
      <c r="E118" s="59">
        <f>'Shipping Invoice'!J122*$N$1</f>
        <v>52.08</v>
      </c>
      <c r="F118" s="59">
        <f t="shared" si="3"/>
        <v>104.16</v>
      </c>
      <c r="G118" s="60">
        <f t="shared" si="4"/>
        <v>52.08</v>
      </c>
      <c r="H118" s="63">
        <f t="shared" si="5"/>
        <v>104.16</v>
      </c>
    </row>
    <row r="119" spans="1:8" s="62" customFormat="1" ht="24">
      <c r="A119" s="56" t="str">
        <f>IF((LEN('Copy paste to Here'!G123))&gt;5,((CONCATENATE('Copy paste to Here'!G123," &amp; ",'Copy paste to Here'!D123,"  &amp;  ",'Copy paste to Here'!E123))),"Empty Cell")</f>
        <v xml:space="preserve">High polished internally threaded surgical steel double flare flesh tunnel &amp; Gauge: 6mm  &amp;  </v>
      </c>
      <c r="B119" s="57" t="str">
        <f>'Copy paste to Here'!C123</f>
        <v>SHP</v>
      </c>
      <c r="C119" s="57" t="s">
        <v>860</v>
      </c>
      <c r="D119" s="58">
        <f>Invoice!B123</f>
        <v>2</v>
      </c>
      <c r="E119" s="59">
        <f>'Shipping Invoice'!J123*$N$1</f>
        <v>69.55</v>
      </c>
      <c r="F119" s="59">
        <f t="shared" si="3"/>
        <v>139.1</v>
      </c>
      <c r="G119" s="60">
        <f t="shared" si="4"/>
        <v>69.55</v>
      </c>
      <c r="H119" s="63">
        <f t="shared" si="5"/>
        <v>139.1</v>
      </c>
    </row>
    <row r="120" spans="1:8" s="62" customFormat="1" ht="24">
      <c r="A120" s="56" t="str">
        <f>IF((LEN('Copy paste to Here'!G124))&gt;5,((CONCATENATE('Copy paste to Here'!G124," &amp; ",'Copy paste to Here'!D124,"  &amp;  ",'Copy paste to Here'!E124))),"Empty Cell")</f>
        <v>Silicone double flared solid plug retainer &amp; Gauge: 6mm  &amp;  Color: # 3 in picture</v>
      </c>
      <c r="B120" s="57" t="str">
        <f>'Copy paste to Here'!C124</f>
        <v>SIPG</v>
      </c>
      <c r="C120" s="57" t="s">
        <v>861</v>
      </c>
      <c r="D120" s="58">
        <f>Invoice!B124</f>
        <v>2</v>
      </c>
      <c r="E120" s="59">
        <f>'Shipping Invoice'!J124*$N$1</f>
        <v>17.13</v>
      </c>
      <c r="F120" s="59">
        <f t="shared" si="3"/>
        <v>34.26</v>
      </c>
      <c r="G120" s="60">
        <f t="shared" si="4"/>
        <v>17.13</v>
      </c>
      <c r="H120" s="63">
        <f t="shared" si="5"/>
        <v>34.26</v>
      </c>
    </row>
    <row r="121" spans="1:8" s="62" customFormat="1" ht="24">
      <c r="A121" s="56" t="str">
        <f>IF((LEN('Copy paste to Here'!G125))&gt;5,((CONCATENATE('Copy paste to Here'!G125," &amp; ",'Copy paste to Here'!D125,"  &amp;  ",'Copy paste to Here'!E125))),"Empty Cell")</f>
        <v>Silicone double flared solid plug retainer &amp; Gauge: 12mm  &amp;  Color: # 2 in picture</v>
      </c>
      <c r="B121" s="57" t="str">
        <f>'Copy paste to Here'!C125</f>
        <v>SIPG</v>
      </c>
      <c r="C121" s="57" t="s">
        <v>862</v>
      </c>
      <c r="D121" s="58">
        <f>Invoice!B125</f>
        <v>2</v>
      </c>
      <c r="E121" s="59">
        <f>'Shipping Invoice'!J125*$N$1</f>
        <v>21.32</v>
      </c>
      <c r="F121" s="59">
        <f t="shared" si="3"/>
        <v>42.64</v>
      </c>
      <c r="G121" s="60">
        <f t="shared" si="4"/>
        <v>21.32</v>
      </c>
      <c r="H121" s="63">
        <f t="shared" si="5"/>
        <v>42.64</v>
      </c>
    </row>
    <row r="122" spans="1:8" s="62" customFormat="1" ht="24">
      <c r="A122" s="56" t="str">
        <f>IF((LEN('Copy paste to Here'!G126))&gt;5,((CONCATENATE('Copy paste to Here'!G126," &amp; ",'Copy paste to Here'!D126,"  &amp;  ",'Copy paste to Here'!E126))),"Empty Cell")</f>
        <v>Silicone double flared solid plug retainer &amp; Gauge: 12mm  &amp;  Color: # 3 in picture</v>
      </c>
      <c r="B122" s="57" t="str">
        <f>'Copy paste to Here'!C126</f>
        <v>SIPG</v>
      </c>
      <c r="C122" s="57" t="s">
        <v>862</v>
      </c>
      <c r="D122" s="58">
        <f>Invoice!B126</f>
        <v>2</v>
      </c>
      <c r="E122" s="59">
        <f>'Shipping Invoice'!J126*$N$1</f>
        <v>21.32</v>
      </c>
      <c r="F122" s="59">
        <f t="shared" si="3"/>
        <v>42.64</v>
      </c>
      <c r="G122" s="60">
        <f t="shared" si="4"/>
        <v>21.32</v>
      </c>
      <c r="H122" s="63">
        <f t="shared" si="5"/>
        <v>42.64</v>
      </c>
    </row>
    <row r="123" spans="1:8" s="62" customFormat="1" ht="24">
      <c r="A123" s="56" t="str">
        <f>IF((LEN('Copy paste to Here'!G127))&gt;5,((CONCATENATE('Copy paste to Here'!G127," &amp; ",'Copy paste to Here'!D127,"  &amp;  ",'Copy paste to Here'!E127))),"Empty Cell")</f>
        <v>Silicone double flared solid plug retainer &amp; Gauge: 12mm  &amp;  Color: # 4 in picture</v>
      </c>
      <c r="B123" s="57" t="str">
        <f>'Copy paste to Here'!C127</f>
        <v>SIPG</v>
      </c>
      <c r="C123" s="57" t="s">
        <v>862</v>
      </c>
      <c r="D123" s="58">
        <f>Invoice!B127</f>
        <v>2</v>
      </c>
      <c r="E123" s="59">
        <f>'Shipping Invoice'!J127*$N$1</f>
        <v>21.32</v>
      </c>
      <c r="F123" s="59">
        <f t="shared" si="3"/>
        <v>42.64</v>
      </c>
      <c r="G123" s="60">
        <f t="shared" si="4"/>
        <v>21.32</v>
      </c>
      <c r="H123" s="63">
        <f t="shared" si="5"/>
        <v>42.64</v>
      </c>
    </row>
    <row r="124" spans="1:8" s="62" customFormat="1" ht="24">
      <c r="A124" s="56" t="str">
        <f>IF((LEN('Copy paste to Here'!G128))&gt;5,((CONCATENATE('Copy paste to Here'!G128," &amp; ",'Copy paste to Here'!D128,"  &amp;  ",'Copy paste to Here'!E128))),"Empty Cell")</f>
        <v>Silicone double flared solid plug retainer &amp; Gauge: 14mm  &amp;  Color: # 3 in picture</v>
      </c>
      <c r="B124" s="57" t="str">
        <f>'Copy paste to Here'!C128</f>
        <v>SIPG</v>
      </c>
      <c r="C124" s="57" t="s">
        <v>863</v>
      </c>
      <c r="D124" s="58">
        <f>Invoice!B128</f>
        <v>2</v>
      </c>
      <c r="E124" s="59">
        <f>'Shipping Invoice'!J128*$N$1</f>
        <v>22.72</v>
      </c>
      <c r="F124" s="59">
        <f t="shared" si="3"/>
        <v>45.44</v>
      </c>
      <c r="G124" s="60">
        <f t="shared" si="4"/>
        <v>22.72</v>
      </c>
      <c r="H124" s="63">
        <f t="shared" si="5"/>
        <v>45.44</v>
      </c>
    </row>
    <row r="125" spans="1:8" s="62" customFormat="1" ht="24">
      <c r="A125" s="56" t="str">
        <f>IF((LEN('Copy paste to Here'!G129))&gt;5,((CONCATENATE('Copy paste to Here'!G129," &amp; ",'Copy paste to Here'!D129,"  &amp;  ",'Copy paste to Here'!E129))),"Empty Cell")</f>
        <v>Silicone double flared solid plug retainer &amp; Gauge: 14mm  &amp;  Color: # 4 in picture</v>
      </c>
      <c r="B125" s="57" t="str">
        <f>'Copy paste to Here'!C129</f>
        <v>SIPG</v>
      </c>
      <c r="C125" s="57" t="s">
        <v>863</v>
      </c>
      <c r="D125" s="58">
        <f>Invoice!B129</f>
        <v>2</v>
      </c>
      <c r="E125" s="59">
        <f>'Shipping Invoice'!J129*$N$1</f>
        <v>22.72</v>
      </c>
      <c r="F125" s="59">
        <f t="shared" si="3"/>
        <v>45.44</v>
      </c>
      <c r="G125" s="60">
        <f t="shared" si="4"/>
        <v>22.72</v>
      </c>
      <c r="H125" s="63">
        <f t="shared" si="5"/>
        <v>45.44</v>
      </c>
    </row>
    <row r="126" spans="1:8" s="62" customFormat="1" ht="25.5">
      <c r="A126" s="56" t="str">
        <f>IF((LEN('Copy paste to Here'!G130))&gt;5,((CONCATENATE('Copy paste to Here'!G130," &amp; ",'Copy paste to Here'!D130,"  &amp;  ",'Copy paste to Here'!E130))),"Empty Cell")</f>
        <v>Silicone double flared solid plug retainer &amp; Gauge: 20mm  &amp;  Color: # 3 in picture</v>
      </c>
      <c r="B126" s="57" t="str">
        <f>'Copy paste to Here'!C130</f>
        <v>SIPG</v>
      </c>
      <c r="C126" s="57" t="s">
        <v>864</v>
      </c>
      <c r="D126" s="58">
        <f>Invoice!B130</f>
        <v>2</v>
      </c>
      <c r="E126" s="59">
        <f>'Shipping Invoice'!J130*$N$1</f>
        <v>27.96</v>
      </c>
      <c r="F126" s="59">
        <f t="shared" si="3"/>
        <v>55.92</v>
      </c>
      <c r="G126" s="60">
        <f t="shared" si="4"/>
        <v>27.96</v>
      </c>
      <c r="H126" s="63">
        <f t="shared" si="5"/>
        <v>55.92</v>
      </c>
    </row>
    <row r="127" spans="1:8" s="62" customFormat="1" ht="25.5">
      <c r="A127" s="56" t="str">
        <f>IF((LEN('Copy paste to Here'!G131))&gt;5,((CONCATENATE('Copy paste to Here'!G131," &amp; ",'Copy paste to Here'!D131,"  &amp;  ",'Copy paste to Here'!E131))),"Empty Cell")</f>
        <v>Silicone double flared solid plug retainer &amp; Gauge: 20mm  &amp;  Color: # 4 in picture</v>
      </c>
      <c r="B127" s="57" t="str">
        <f>'Copy paste to Here'!C131</f>
        <v>SIPG</v>
      </c>
      <c r="C127" s="57" t="s">
        <v>864</v>
      </c>
      <c r="D127" s="58">
        <f>Invoice!B131</f>
        <v>2</v>
      </c>
      <c r="E127" s="59">
        <f>'Shipping Invoice'!J131*$N$1</f>
        <v>27.96</v>
      </c>
      <c r="F127" s="59">
        <f t="shared" si="3"/>
        <v>55.92</v>
      </c>
      <c r="G127" s="60">
        <f t="shared" si="4"/>
        <v>27.96</v>
      </c>
      <c r="H127" s="63">
        <f t="shared" si="5"/>
        <v>55.92</v>
      </c>
    </row>
    <row r="128" spans="1:8" s="62" customFormat="1" ht="24">
      <c r="A128" s="56" t="str">
        <f>IF((LEN('Copy paste to Here'!G132))&gt;5,((CONCATENATE('Copy paste to Here'!G132," &amp; ",'Copy paste to Here'!D132,"  &amp;  ",'Copy paste to Here'!E132))),"Empty Cell")</f>
        <v>Premium PVD plated surgical steel eyebrow spiral, 16g (1.2mm) with two 3mm cones &amp; Length: 8mm  &amp;  Color: Black</v>
      </c>
      <c r="B128" s="57" t="str">
        <f>'Copy paste to Here'!C132</f>
        <v>SPETCN</v>
      </c>
      <c r="C128" s="57" t="s">
        <v>822</v>
      </c>
      <c r="D128" s="58">
        <f>Invoice!B132</f>
        <v>3</v>
      </c>
      <c r="E128" s="59">
        <f>'Shipping Invoice'!J132*$N$1</f>
        <v>24.12</v>
      </c>
      <c r="F128" s="59">
        <f t="shared" si="3"/>
        <v>72.36</v>
      </c>
      <c r="G128" s="60">
        <f t="shared" si="4"/>
        <v>24.12</v>
      </c>
      <c r="H128" s="63">
        <f t="shared" si="5"/>
        <v>72.36</v>
      </c>
    </row>
    <row r="129" spans="1:8" s="62" customFormat="1" ht="24">
      <c r="A129" s="56" t="str">
        <f>IF((LEN('Copy paste to Here'!G133))&gt;5,((CONCATENATE('Copy paste to Here'!G133," &amp; ",'Copy paste to Here'!D133,"  &amp;  ",'Copy paste to Here'!E133))),"Empty Cell")</f>
        <v xml:space="preserve">High polished surgical steel single flesh tunnel with rubber O-ring &amp; Gauge: 12mm  &amp;  </v>
      </c>
      <c r="B129" s="57" t="str">
        <f>'Copy paste to Here'!C133</f>
        <v>SPG</v>
      </c>
      <c r="C129" s="57" t="s">
        <v>865</v>
      </c>
      <c r="D129" s="58">
        <f>Invoice!B133</f>
        <v>2</v>
      </c>
      <c r="E129" s="59">
        <f>'Shipping Invoice'!J133*$N$1</f>
        <v>25.86</v>
      </c>
      <c r="F129" s="59">
        <f t="shared" si="3"/>
        <v>51.72</v>
      </c>
      <c r="G129" s="60">
        <f t="shared" si="4"/>
        <v>25.86</v>
      </c>
      <c r="H129" s="63">
        <f t="shared" si="5"/>
        <v>51.72</v>
      </c>
    </row>
    <row r="130" spans="1:8" s="62" customFormat="1" ht="36">
      <c r="A130" s="56" t="str">
        <f>IF((LEN('Copy paste to Here'!G134))&gt;5,((CONCATENATE('Copy paste to Here'!G134," &amp; ",'Copy paste to Here'!D134,"  &amp;  ",'Copy paste to Here'!E134))),"Empty Cell")</f>
        <v>Titanium G23 internally threaded labret, 16g (1.2mm) with 2mm to 5mm round color Cubic Zirconia (CZ) stone in prong set top &amp; Cz Color: Clear  &amp;  Length: 12mm with 3mm top part</v>
      </c>
      <c r="B130" s="57" t="str">
        <f>'Copy paste to Here'!C134</f>
        <v>ULBIN12</v>
      </c>
      <c r="C130" s="57" t="s">
        <v>866</v>
      </c>
      <c r="D130" s="58">
        <f>Invoice!B134</f>
        <v>2</v>
      </c>
      <c r="E130" s="59">
        <f>'Shipping Invoice'!J134*$N$1</f>
        <v>69.55</v>
      </c>
      <c r="F130" s="59">
        <f t="shared" si="3"/>
        <v>139.1</v>
      </c>
      <c r="G130" s="60">
        <f t="shared" si="4"/>
        <v>69.55</v>
      </c>
      <c r="H130" s="63">
        <f t="shared" si="5"/>
        <v>139.1</v>
      </c>
    </row>
    <row r="131" spans="1:8" s="62" customFormat="1" ht="36">
      <c r="A131" s="56" t="str">
        <f>IF((LEN('Copy paste to Here'!G135))&gt;5,((CONCATENATE('Copy paste to Here'!G135," &amp; ",'Copy paste to Here'!D135,"  &amp;  ",'Copy paste to Here'!E135))),"Empty Cell")</f>
        <v>Titanium G23 internally threaded labret, 16g (1.2mm) with 2mm to 5mm round color Cubic Zirconia (CZ) stone in prong set top &amp; Cz Color: Clear  &amp;  Length: 14mm with 3mm top part</v>
      </c>
      <c r="B131" s="57" t="str">
        <f>'Copy paste to Here'!C135</f>
        <v>ULBIN12</v>
      </c>
      <c r="C131" s="57" t="s">
        <v>866</v>
      </c>
      <c r="D131" s="58">
        <f>Invoice!B135</f>
        <v>2</v>
      </c>
      <c r="E131" s="59">
        <f>'Shipping Invoice'!J135*$N$1</f>
        <v>69.55</v>
      </c>
      <c r="F131" s="59">
        <f t="shared" si="3"/>
        <v>139.1</v>
      </c>
      <c r="G131" s="60">
        <f t="shared" si="4"/>
        <v>69.55</v>
      </c>
      <c r="H131" s="63">
        <f t="shared" si="5"/>
        <v>139.1</v>
      </c>
    </row>
    <row r="132" spans="1:8" s="62" customFormat="1" ht="25.5">
      <c r="A132" s="56" t="str">
        <f>IF((LEN('Copy paste to Here'!G136))&gt;5,((CONCATENATE('Copy paste to Here'!G136," &amp; ",'Copy paste to Here'!D136,"  &amp;  ",'Copy paste to Here'!E136))),"Empty Cell")</f>
        <v>PVD plated titanium G23 internally threaded labret, 1.2mm (16g) with a 3mm ball &amp; Color: Black  &amp;  Length: 6mm</v>
      </c>
      <c r="B132" s="57" t="str">
        <f>'Copy paste to Here'!C136</f>
        <v>UTLBB3IN</v>
      </c>
      <c r="C132" s="57" t="s">
        <v>830</v>
      </c>
      <c r="D132" s="58">
        <f>Invoice!B136</f>
        <v>2</v>
      </c>
      <c r="E132" s="59">
        <f>'Shipping Invoice'!J136*$N$1</f>
        <v>59.07</v>
      </c>
      <c r="F132" s="59">
        <f t="shared" si="3"/>
        <v>118.14</v>
      </c>
      <c r="G132" s="60">
        <f t="shared" si="4"/>
        <v>59.07</v>
      </c>
      <c r="H132" s="63">
        <f t="shared" si="5"/>
        <v>118.14</v>
      </c>
    </row>
    <row r="133" spans="1:8" s="62" customFormat="1" ht="24">
      <c r="A133" s="56" t="str">
        <f>IF((LEN('Copy paste to Here'!G137))&gt;5,((CONCATENATE('Copy paste to Here'!G137," &amp; ",'Copy paste to Here'!D137,"  &amp;  ",'Copy paste to Here'!E137))),"Empty Cell")</f>
        <v xml:space="preserve">Pack of 10 pcs. of 3mm high polished surgical steel balls with 1.2mm threading (16g) &amp;   &amp;  </v>
      </c>
      <c r="B133" s="57" t="str">
        <f>'Copy paste to Here'!C137</f>
        <v>XBAL3</v>
      </c>
      <c r="C133" s="57" t="s">
        <v>832</v>
      </c>
      <c r="D133" s="58">
        <f>Invoice!B137</f>
        <v>4</v>
      </c>
      <c r="E133" s="59">
        <f>'Shipping Invoice'!J137*$N$1</f>
        <v>21.32</v>
      </c>
      <c r="F133" s="59">
        <f t="shared" si="3"/>
        <v>85.28</v>
      </c>
      <c r="G133" s="60">
        <f t="shared" si="4"/>
        <v>21.32</v>
      </c>
      <c r="H133" s="63">
        <f t="shared" si="5"/>
        <v>85.28</v>
      </c>
    </row>
    <row r="134" spans="1:8" s="62" customFormat="1" ht="24">
      <c r="A134" s="56" t="str">
        <f>IF((LEN('Copy paste to Here'!G138))&gt;5,((CONCATENATE('Copy paste to Here'!G138," &amp; ",'Copy paste to Here'!D138,"  &amp;  ",'Copy paste to Here'!E138))),"Empty Cell")</f>
        <v xml:space="preserve">Pack of 10 pcs. of high polished 316L steel barbell posts - threading 1.6mm (14g) &amp; Length: 38mm  &amp;  </v>
      </c>
      <c r="B134" s="57" t="str">
        <f>'Copy paste to Here'!C138</f>
        <v>XBB14G</v>
      </c>
      <c r="C134" s="57" t="s">
        <v>867</v>
      </c>
      <c r="D134" s="58">
        <f>Invoice!B138</f>
        <v>1</v>
      </c>
      <c r="E134" s="59">
        <f>'Shipping Invoice'!J138*$N$1</f>
        <v>43.34</v>
      </c>
      <c r="F134" s="59">
        <f t="shared" si="3"/>
        <v>43.34</v>
      </c>
      <c r="G134" s="60">
        <f t="shared" si="4"/>
        <v>43.34</v>
      </c>
      <c r="H134" s="63">
        <f t="shared" si="5"/>
        <v>43.34</v>
      </c>
    </row>
    <row r="135" spans="1:8" s="62" customFormat="1" ht="24">
      <c r="A135" s="56" t="str">
        <f>IF((LEN('Copy paste to Here'!G139))&gt;5,((CONCATENATE('Copy paste to Here'!G139," &amp; ",'Copy paste to Here'!D139,"  &amp;  ",'Copy paste to Here'!E139))),"Empty Cell")</f>
        <v xml:space="preserve">Pack of 10 pcs. of 3mm high polished surgical steel cones with threading 1.2mm (16g) &amp;   &amp;  </v>
      </c>
      <c r="B135" s="57" t="str">
        <f>'Copy paste to Here'!C139</f>
        <v>XCON3</v>
      </c>
      <c r="C135" s="57" t="s">
        <v>836</v>
      </c>
      <c r="D135" s="58">
        <f>Invoice!B139</f>
        <v>1</v>
      </c>
      <c r="E135" s="59">
        <f>'Shipping Invoice'!J139*$N$1</f>
        <v>20.97</v>
      </c>
      <c r="F135" s="59">
        <f t="shared" si="3"/>
        <v>20.97</v>
      </c>
      <c r="G135" s="60">
        <f t="shared" si="4"/>
        <v>20.97</v>
      </c>
      <c r="H135" s="63">
        <f t="shared" si="5"/>
        <v>20.97</v>
      </c>
    </row>
    <row r="136" spans="1:8" s="62" customFormat="1" ht="24">
      <c r="A136" s="56" t="str">
        <f>IF((LEN('Copy paste to Here'!G140))&gt;5,((CONCATENATE('Copy paste to Here'!G140," &amp; ",'Copy paste to Here'!D140,"  &amp;  ",'Copy paste to Here'!E140))),"Empty Cell")</f>
        <v xml:space="preserve">Pack of 10 pcs. of 3mm surgical steel half jewel balls with bezel set crystal with 1.2mm threading (16g) &amp; Crystal Color: Clear  &amp;  </v>
      </c>
      <c r="B136" s="57" t="str">
        <f>'Copy paste to Here'!C140</f>
        <v>XHJB3</v>
      </c>
      <c r="C136" s="57" t="s">
        <v>838</v>
      </c>
      <c r="D136" s="58">
        <f>Invoice!B140</f>
        <v>2</v>
      </c>
      <c r="E136" s="59">
        <f>'Shipping Invoice'!J140*$N$1</f>
        <v>129.32</v>
      </c>
      <c r="F136" s="59">
        <f t="shared" si="3"/>
        <v>258.64</v>
      </c>
      <c r="G136" s="60">
        <f t="shared" si="4"/>
        <v>129.32</v>
      </c>
      <c r="H136" s="63">
        <f t="shared" si="5"/>
        <v>258.64</v>
      </c>
    </row>
    <row r="137" spans="1:8" s="62" customFormat="1" ht="24">
      <c r="A137" s="56" t="str">
        <f>IF((LEN('Copy paste to Here'!G141))&gt;5,((CONCATENATE('Copy paste to Here'!G141," &amp; ",'Copy paste to Here'!D141,"  &amp;  ",'Copy paste to Here'!E141))),"Empty Cell")</f>
        <v xml:space="preserve">Pack of 10 pcs. of 3mm surgical steel half jewel balls with bezel set crystal with 1.2mm threading (16g) &amp; Crystal Color: Rose  &amp;  </v>
      </c>
      <c r="B137" s="57" t="str">
        <f>'Copy paste to Here'!C141</f>
        <v>XHJB3</v>
      </c>
      <c r="C137" s="57" t="s">
        <v>838</v>
      </c>
      <c r="D137" s="58">
        <f>Invoice!B141</f>
        <v>1</v>
      </c>
      <c r="E137" s="59">
        <f>'Shipping Invoice'!J141*$N$1</f>
        <v>129.32</v>
      </c>
      <c r="F137" s="59">
        <f t="shared" si="3"/>
        <v>129.32</v>
      </c>
      <c r="G137" s="60">
        <f t="shared" si="4"/>
        <v>129.32</v>
      </c>
      <c r="H137" s="63">
        <f t="shared" si="5"/>
        <v>129.32</v>
      </c>
    </row>
    <row r="138" spans="1:8" s="62" customFormat="1" ht="24">
      <c r="A138" s="56" t="str">
        <f>IF((LEN('Copy paste to Here'!G142))&gt;5,((CONCATENATE('Copy paste to Here'!G142," &amp; ",'Copy paste to Here'!D142,"  &amp;  ",'Copy paste to Here'!E142))),"Empty Cell")</f>
        <v xml:space="preserve">Set of 10 pcs. of 3mm acrylic UV dice with 16g (1.2mm) threading &amp; Color: Light blue  &amp;  </v>
      </c>
      <c r="B138" s="57" t="str">
        <f>'Copy paste to Here'!C142</f>
        <v>XUVDI3</v>
      </c>
      <c r="C138" s="57" t="s">
        <v>840</v>
      </c>
      <c r="D138" s="58">
        <f>Invoice!B142</f>
        <v>1</v>
      </c>
      <c r="E138" s="59">
        <f>'Shipping Invoice'!J142*$N$1</f>
        <v>43.34</v>
      </c>
      <c r="F138" s="59">
        <f t="shared" si="3"/>
        <v>43.34</v>
      </c>
      <c r="G138" s="60">
        <f t="shared" si="4"/>
        <v>43.34</v>
      </c>
      <c r="H138" s="63">
        <f t="shared" si="5"/>
        <v>43.34</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7842.5099999999975</v>
      </c>
      <c r="G1000" s="60"/>
      <c r="H1000" s="61">
        <f t="shared" ref="H1000:H1007" si="49">F1000*$E$14</f>
        <v>7842.5099999999975</v>
      </c>
    </row>
    <row r="1001" spans="1:8" s="62" customFormat="1">
      <c r="A1001" s="56" t="str">
        <f>'[2]Copy paste to Here'!T2</f>
        <v>SHIPPING HANDLING</v>
      </c>
      <c r="B1001" s="75"/>
      <c r="C1001" s="75"/>
      <c r="D1001" s="76"/>
      <c r="E1001" s="67"/>
      <c r="F1001" s="59">
        <f>Invoice!J144</f>
        <v>-3137.003999999999</v>
      </c>
      <c r="G1001" s="60"/>
      <c r="H1001" s="61">
        <f t="shared" si="49"/>
        <v>-3137.003999999999</v>
      </c>
    </row>
    <row r="1002" spans="1:8" s="62" customFormat="1" outlineLevel="1">
      <c r="A1002" s="56" t="str">
        <f>'[2]Copy paste to Here'!T3</f>
        <v>DISCOUNT</v>
      </c>
      <c r="B1002" s="75"/>
      <c r="C1002" s="75"/>
      <c r="D1002" s="76"/>
      <c r="E1002" s="67"/>
      <c r="F1002" s="59">
        <f>Invoice!J145</f>
        <v>0</v>
      </c>
      <c r="G1002" s="60"/>
      <c r="H1002" s="61">
        <f t="shared" si="49"/>
        <v>0</v>
      </c>
    </row>
    <row r="1003" spans="1:8" s="62" customFormat="1">
      <c r="A1003" s="56" t="str">
        <f>'[2]Copy paste to Here'!T4</f>
        <v>Total:</v>
      </c>
      <c r="B1003" s="75"/>
      <c r="C1003" s="75"/>
      <c r="D1003" s="76"/>
      <c r="E1003" s="67"/>
      <c r="F1003" s="59">
        <f>SUM(F1000:F1002)</f>
        <v>4705.5059999999985</v>
      </c>
      <c r="G1003" s="60"/>
      <c r="H1003" s="61">
        <f t="shared" si="49"/>
        <v>4705.5059999999985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7842.5099999999975</v>
      </c>
    </row>
    <row r="1010" spans="1:8" s="21" customFormat="1">
      <c r="A1010" s="22"/>
      <c r="E1010" s="21" t="s">
        <v>182</v>
      </c>
      <c r="H1010" s="84">
        <f>(SUMIF($A$1000:$A$1008,"Total:",$H$1000:$H$1008))</f>
        <v>4705.5059999999985</v>
      </c>
    </row>
    <row r="1011" spans="1:8" s="21" customFormat="1">
      <c r="E1011" s="21" t="s">
        <v>183</v>
      </c>
      <c r="H1011" s="85">
        <f>H1013-H1012</f>
        <v>4397.67</v>
      </c>
    </row>
    <row r="1012" spans="1:8" s="21" customFormat="1">
      <c r="E1012" s="21" t="s">
        <v>184</v>
      </c>
      <c r="H1012" s="85">
        <f>ROUND((H1013*7)/107,2)</f>
        <v>307.83999999999997</v>
      </c>
    </row>
    <row r="1013" spans="1:8" s="21" customFormat="1">
      <c r="E1013" s="22" t="s">
        <v>185</v>
      </c>
      <c r="H1013" s="86">
        <f>ROUND((SUMIF($A$1000:$A$1008,"Total:",$H$1000:$H$1008)),2)</f>
        <v>4705.51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1"/>
  <sheetViews>
    <sheetView workbookViewId="0">
      <selection activeCell="A5" sqref="A5"/>
    </sheetView>
  </sheetViews>
  <sheetFormatPr defaultRowHeight="15"/>
  <sheetData>
    <row r="1" spans="1:1">
      <c r="A1" s="2" t="s">
        <v>722</v>
      </c>
    </row>
    <row r="2" spans="1:1">
      <c r="A2" s="2" t="s">
        <v>724</v>
      </c>
    </row>
    <row r="3" spans="1:1">
      <c r="A3" s="2" t="s">
        <v>724</v>
      </c>
    </row>
    <row r="4" spans="1:1">
      <c r="A4" s="2" t="s">
        <v>724</v>
      </c>
    </row>
    <row r="5" spans="1:1">
      <c r="A5" s="2" t="s">
        <v>586</v>
      </c>
    </row>
    <row r="6" spans="1:1">
      <c r="A6" s="2" t="s">
        <v>726</v>
      </c>
    </row>
    <row r="7" spans="1:1">
      <c r="A7" s="2" t="s">
        <v>728</v>
      </c>
    </row>
    <row r="8" spans="1:1">
      <c r="A8" s="2" t="s">
        <v>728</v>
      </c>
    </row>
    <row r="9" spans="1:1">
      <c r="A9" s="2" t="s">
        <v>728</v>
      </c>
    </row>
    <row r="10" spans="1:1">
      <c r="A10" s="2" t="s">
        <v>728</v>
      </c>
    </row>
    <row r="11" spans="1:1">
      <c r="A11" s="2" t="s">
        <v>730</v>
      </c>
    </row>
    <row r="12" spans="1:1">
      <c r="A12" s="2" t="s">
        <v>730</v>
      </c>
    </row>
    <row r="13" spans="1:1">
      <c r="A13" s="2" t="s">
        <v>730</v>
      </c>
    </row>
    <row r="14" spans="1:1">
      <c r="A14" s="2" t="s">
        <v>730</v>
      </c>
    </row>
    <row r="15" spans="1:1">
      <c r="A15" s="2" t="s">
        <v>730</v>
      </c>
    </row>
    <row r="16" spans="1:1">
      <c r="A16" s="2" t="s">
        <v>732</v>
      </c>
    </row>
    <row r="17" spans="1:1">
      <c r="A17" s="2" t="s">
        <v>732</v>
      </c>
    </row>
    <row r="18" spans="1:1">
      <c r="A18" s="2" t="s">
        <v>732</v>
      </c>
    </row>
    <row r="19" spans="1:1">
      <c r="A19" s="2" t="s">
        <v>734</v>
      </c>
    </row>
    <row r="20" spans="1:1">
      <c r="A20" s="2" t="s">
        <v>734</v>
      </c>
    </row>
    <row r="21" spans="1:1">
      <c r="A21" s="2" t="s">
        <v>734</v>
      </c>
    </row>
    <row r="22" spans="1:1">
      <c r="A22" s="2" t="s">
        <v>736</v>
      </c>
    </row>
    <row r="23" spans="1:1">
      <c r="A23" s="2" t="s">
        <v>738</v>
      </c>
    </row>
    <row r="24" spans="1:1">
      <c r="A24" s="2" t="s">
        <v>738</v>
      </c>
    </row>
    <row r="25" spans="1:1">
      <c r="A25" s="2" t="s">
        <v>740</v>
      </c>
    </row>
    <row r="26" spans="1:1">
      <c r="A26" s="2" t="s">
        <v>740</v>
      </c>
    </row>
    <row r="27" spans="1:1">
      <c r="A27" s="2" t="s">
        <v>622</v>
      </c>
    </row>
    <row r="28" spans="1:1">
      <c r="A28" s="2" t="s">
        <v>622</v>
      </c>
    </row>
    <row r="29" spans="1:1">
      <c r="A29" s="2" t="s">
        <v>622</v>
      </c>
    </row>
    <row r="30" spans="1:1">
      <c r="A30" s="2" t="s">
        <v>744</v>
      </c>
    </row>
    <row r="31" spans="1:1">
      <c r="A31" s="2" t="s">
        <v>744</v>
      </c>
    </row>
    <row r="32" spans="1:1">
      <c r="A32" s="2" t="s">
        <v>744</v>
      </c>
    </row>
    <row r="33" spans="1:1">
      <c r="A33" s="2" t="s">
        <v>668</v>
      </c>
    </row>
    <row r="34" spans="1:1">
      <c r="A34" s="2" t="s">
        <v>668</v>
      </c>
    </row>
    <row r="35" spans="1:1">
      <c r="A35" s="2" t="s">
        <v>668</v>
      </c>
    </row>
    <row r="36" spans="1:1">
      <c r="A36" s="2" t="s">
        <v>668</v>
      </c>
    </row>
    <row r="37" spans="1:1">
      <c r="A37" s="2" t="s">
        <v>668</v>
      </c>
    </row>
    <row r="38" spans="1:1">
      <c r="A38" s="2" t="s">
        <v>668</v>
      </c>
    </row>
    <row r="39" spans="1:1">
      <c r="A39" s="2" t="s">
        <v>668</v>
      </c>
    </row>
    <row r="40" spans="1:1">
      <c r="A40" s="2" t="s">
        <v>668</v>
      </c>
    </row>
    <row r="41" spans="1:1">
      <c r="A41" s="2" t="s">
        <v>668</v>
      </c>
    </row>
    <row r="42" spans="1:1">
      <c r="A42" s="2" t="s">
        <v>747</v>
      </c>
    </row>
    <row r="43" spans="1:1">
      <c r="A43" s="2" t="s">
        <v>749</v>
      </c>
    </row>
    <row r="44" spans="1:1">
      <c r="A44" s="2" t="s">
        <v>751</v>
      </c>
    </row>
    <row r="45" spans="1:1">
      <c r="A45" s="2" t="s">
        <v>753</v>
      </c>
    </row>
    <row r="46" spans="1:1">
      <c r="A46" s="2" t="s">
        <v>755</v>
      </c>
    </row>
    <row r="47" spans="1:1">
      <c r="A47" s="2" t="s">
        <v>755</v>
      </c>
    </row>
    <row r="48" spans="1:1">
      <c r="A48" s="2" t="s">
        <v>755</v>
      </c>
    </row>
    <row r="49" spans="1:1">
      <c r="A49" s="2" t="s">
        <v>755</v>
      </c>
    </row>
    <row r="50" spans="1:1">
      <c r="A50" s="2" t="s">
        <v>618</v>
      </c>
    </row>
    <row r="51" spans="1:1">
      <c r="A51" s="2" t="s">
        <v>618</v>
      </c>
    </row>
    <row r="52" spans="1:1">
      <c r="A52" s="2" t="s">
        <v>618</v>
      </c>
    </row>
    <row r="53" spans="1:1">
      <c r="A53" s="2" t="s">
        <v>757</v>
      </c>
    </row>
    <row r="54" spans="1:1">
      <c r="A54" s="2" t="s">
        <v>759</v>
      </c>
    </row>
    <row r="55" spans="1:1">
      <c r="A55" s="2" t="s">
        <v>759</v>
      </c>
    </row>
    <row r="56" spans="1:1">
      <c r="A56" s="2" t="s">
        <v>842</v>
      </c>
    </row>
    <row r="57" spans="1:1">
      <c r="A57" s="2" t="s">
        <v>843</v>
      </c>
    </row>
    <row r="58" spans="1:1">
      <c r="A58" s="2" t="s">
        <v>844</v>
      </c>
    </row>
    <row r="59" spans="1:1">
      <c r="A59" s="2" t="s">
        <v>845</v>
      </c>
    </row>
    <row r="60" spans="1:1">
      <c r="A60" s="2" t="s">
        <v>846</v>
      </c>
    </row>
    <row r="61" spans="1:1">
      <c r="A61" s="2" t="s">
        <v>847</v>
      </c>
    </row>
    <row r="62" spans="1:1">
      <c r="A62" s="2" t="s">
        <v>848</v>
      </c>
    </row>
    <row r="63" spans="1:1">
      <c r="A63" s="2" t="s">
        <v>849</v>
      </c>
    </row>
    <row r="64" spans="1:1">
      <c r="A64" s="2" t="s">
        <v>850</v>
      </c>
    </row>
    <row r="65" spans="1:1">
      <c r="A65" s="2" t="s">
        <v>851</v>
      </c>
    </row>
    <row r="66" spans="1:1">
      <c r="A66" s="2" t="s">
        <v>852</v>
      </c>
    </row>
    <row r="67" spans="1:1">
      <c r="A67" s="2" t="s">
        <v>853</v>
      </c>
    </row>
    <row r="68" spans="1:1">
      <c r="A68" s="2" t="s">
        <v>780</v>
      </c>
    </row>
    <row r="69" spans="1:1">
      <c r="A69" s="2" t="s">
        <v>782</v>
      </c>
    </row>
    <row r="70" spans="1:1">
      <c r="A70" s="2" t="s">
        <v>782</v>
      </c>
    </row>
    <row r="71" spans="1:1">
      <c r="A71" s="2" t="s">
        <v>854</v>
      </c>
    </row>
    <row r="72" spans="1:1">
      <c r="A72" s="2" t="s">
        <v>662</v>
      </c>
    </row>
    <row r="73" spans="1:1">
      <c r="A73" s="2" t="s">
        <v>786</v>
      </c>
    </row>
    <row r="74" spans="1:1">
      <c r="A74" s="2" t="s">
        <v>788</v>
      </c>
    </row>
    <row r="75" spans="1:1">
      <c r="A75" s="2" t="s">
        <v>788</v>
      </c>
    </row>
    <row r="76" spans="1:1">
      <c r="A76" s="2" t="s">
        <v>790</v>
      </c>
    </row>
    <row r="77" spans="1:1">
      <c r="A77" s="2" t="s">
        <v>792</v>
      </c>
    </row>
    <row r="78" spans="1:1">
      <c r="A78" s="2" t="s">
        <v>792</v>
      </c>
    </row>
    <row r="79" spans="1:1">
      <c r="A79" s="2" t="s">
        <v>855</v>
      </c>
    </row>
    <row r="80" spans="1:1">
      <c r="A80" s="2" t="s">
        <v>856</v>
      </c>
    </row>
    <row r="81" spans="1:1">
      <c r="A81" s="2" t="s">
        <v>856</v>
      </c>
    </row>
    <row r="82" spans="1:1">
      <c r="A82" s="2" t="s">
        <v>856</v>
      </c>
    </row>
    <row r="83" spans="1:1">
      <c r="A83" s="2" t="s">
        <v>856</v>
      </c>
    </row>
    <row r="84" spans="1:1">
      <c r="A84" s="2" t="s">
        <v>856</v>
      </c>
    </row>
    <row r="85" spans="1:1">
      <c r="A85" s="2" t="s">
        <v>856</v>
      </c>
    </row>
    <row r="86" spans="1:1">
      <c r="A86" s="2" t="s">
        <v>857</v>
      </c>
    </row>
    <row r="87" spans="1:1">
      <c r="A87" s="2" t="s">
        <v>797</v>
      </c>
    </row>
    <row r="88" spans="1:1">
      <c r="A88" s="2" t="s">
        <v>799</v>
      </c>
    </row>
    <row r="89" spans="1:1">
      <c r="A89" s="2" t="s">
        <v>801</v>
      </c>
    </row>
    <row r="90" spans="1:1">
      <c r="A90" s="2" t="s">
        <v>801</v>
      </c>
    </row>
    <row r="91" spans="1:1">
      <c r="A91" s="2" t="s">
        <v>659</v>
      </c>
    </row>
    <row r="92" spans="1:1">
      <c r="A92" s="2" t="s">
        <v>803</v>
      </c>
    </row>
    <row r="93" spans="1:1">
      <c r="A93" s="2" t="s">
        <v>804</v>
      </c>
    </row>
    <row r="94" spans="1:1">
      <c r="A94" s="2" t="s">
        <v>805</v>
      </c>
    </row>
    <row r="95" spans="1:1">
      <c r="A95" s="2" t="s">
        <v>805</v>
      </c>
    </row>
    <row r="96" spans="1:1">
      <c r="A96" s="2" t="s">
        <v>805</v>
      </c>
    </row>
    <row r="97" spans="1:1">
      <c r="A97" s="2" t="s">
        <v>805</v>
      </c>
    </row>
    <row r="98" spans="1:1">
      <c r="A98" s="2" t="s">
        <v>807</v>
      </c>
    </row>
    <row r="99" spans="1:1">
      <c r="A99" s="2" t="s">
        <v>809</v>
      </c>
    </row>
    <row r="100" spans="1:1">
      <c r="A100" s="2" t="s">
        <v>858</v>
      </c>
    </row>
    <row r="101" spans="1:1">
      <c r="A101" s="2" t="s">
        <v>859</v>
      </c>
    </row>
    <row r="102" spans="1:1">
      <c r="A102" s="2" t="s">
        <v>860</v>
      </c>
    </row>
    <row r="103" spans="1:1">
      <c r="A103" s="2" t="s">
        <v>861</v>
      </c>
    </row>
    <row r="104" spans="1:1">
      <c r="A104" s="2" t="s">
        <v>862</v>
      </c>
    </row>
    <row r="105" spans="1:1">
      <c r="A105" s="2" t="s">
        <v>862</v>
      </c>
    </row>
    <row r="106" spans="1:1">
      <c r="A106" s="2" t="s">
        <v>862</v>
      </c>
    </row>
    <row r="107" spans="1:1">
      <c r="A107" s="2" t="s">
        <v>863</v>
      </c>
    </row>
    <row r="108" spans="1:1">
      <c r="A108" s="2" t="s">
        <v>863</v>
      </c>
    </row>
    <row r="109" spans="1:1">
      <c r="A109" s="2" t="s">
        <v>864</v>
      </c>
    </row>
    <row r="110" spans="1:1">
      <c r="A110" s="2" t="s">
        <v>864</v>
      </c>
    </row>
    <row r="111" spans="1:1">
      <c r="A111" s="2" t="s">
        <v>822</v>
      </c>
    </row>
    <row r="112" spans="1:1">
      <c r="A112" s="2" t="s">
        <v>865</v>
      </c>
    </row>
    <row r="113" spans="1:1">
      <c r="A113" s="2" t="s">
        <v>866</v>
      </c>
    </row>
    <row r="114" spans="1:1">
      <c r="A114" s="2" t="s">
        <v>866</v>
      </c>
    </row>
    <row r="115" spans="1:1">
      <c r="A115" s="2" t="s">
        <v>830</v>
      </c>
    </row>
    <row r="116" spans="1:1">
      <c r="A116" s="2" t="s">
        <v>832</v>
      </c>
    </row>
    <row r="117" spans="1:1">
      <c r="A117" s="2" t="s">
        <v>867</v>
      </c>
    </row>
    <row r="118" spans="1:1">
      <c r="A118" s="2" t="s">
        <v>836</v>
      </c>
    </row>
    <row r="119" spans="1:1">
      <c r="A119" s="2" t="s">
        <v>838</v>
      </c>
    </row>
    <row r="120" spans="1:1">
      <c r="A120" s="2" t="s">
        <v>838</v>
      </c>
    </row>
    <row r="121" spans="1:1">
      <c r="A121" s="2" t="s">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2024-04-19T03:30:24Z</cp:lastPrinted>
  <dcterms:created xsi:type="dcterms:W3CDTF">2009-06-02T18:56:54Z</dcterms:created>
  <dcterms:modified xsi:type="dcterms:W3CDTF">2024-04-19T03:30:26Z</dcterms:modified>
</cp:coreProperties>
</file>