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A16E3DAE-DC6F-4EF7-B948-230FCE28466C}" xr6:coauthVersionLast="47" xr6:coauthVersionMax="47" xr10:uidLastSave="{00000000-0000-0000-0000-000000000000}"/>
  <bookViews>
    <workbookView xWindow="28680" yWindow="-120" windowWidth="29040" windowHeight="15840" activeTab="1" xr2:uid="{00000000-000D-0000-FFFF-FFFF00000000}"/>
  </bookViews>
  <sheets>
    <sheet name="Control" sheetId="1"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Invoice!$A$1:$K$126</definedName>
    <definedName name="_xlnm.Print_Area" localSheetId="3">'Shipping Invoice'!$A$1:$L$119</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7" i="2" l="1"/>
  <c r="J116" i="2"/>
  <c r="F1001" i="6" s="1"/>
  <c r="K117" i="7"/>
  <c r="K14" i="7"/>
  <c r="K17" i="7"/>
  <c r="K10" i="7"/>
  <c r="I114" i="7"/>
  <c r="B109" i="7"/>
  <c r="I108" i="7"/>
  <c r="B107" i="7"/>
  <c r="B103" i="7"/>
  <c r="I102" i="7"/>
  <c r="B101" i="7"/>
  <c r="B100" i="7"/>
  <c r="I96" i="7"/>
  <c r="I95" i="7"/>
  <c r="B91" i="7"/>
  <c r="I91" i="7"/>
  <c r="I90" i="7"/>
  <c r="I89" i="7"/>
  <c r="I88" i="7"/>
  <c r="B86" i="7"/>
  <c r="B85" i="7"/>
  <c r="I83" i="7"/>
  <c r="I82" i="7"/>
  <c r="B77" i="7"/>
  <c r="I77" i="7"/>
  <c r="I76" i="7"/>
  <c r="I75" i="7"/>
  <c r="B73" i="7"/>
  <c r="B70" i="7"/>
  <c r="I70" i="7"/>
  <c r="K70" i="7" s="1"/>
  <c r="I65" i="7"/>
  <c r="I64" i="7"/>
  <c r="I63" i="7"/>
  <c r="I62" i="7"/>
  <c r="B61" i="7"/>
  <c r="B60" i="7"/>
  <c r="B59" i="7"/>
  <c r="I58" i="7"/>
  <c r="I57" i="7"/>
  <c r="B55" i="7"/>
  <c r="B54" i="7"/>
  <c r="I54" i="7"/>
  <c r="I53" i="7"/>
  <c r="I52" i="7"/>
  <c r="B45" i="7"/>
  <c r="I45" i="7"/>
  <c r="I40" i="7"/>
  <c r="B39" i="7"/>
  <c r="I39" i="7"/>
  <c r="I38" i="7"/>
  <c r="B36" i="7"/>
  <c r="I33" i="7"/>
  <c r="I32" i="7"/>
  <c r="B29" i="7"/>
  <c r="I29" i="7"/>
  <c r="I28" i="7"/>
  <c r="I27" i="7"/>
  <c r="I26" i="7"/>
  <c r="B25" i="7"/>
  <c r="B23" i="7"/>
  <c r="N1" i="7"/>
  <c r="I106" i="7" s="1"/>
  <c r="N1" i="6"/>
  <c r="E101" i="6" s="1"/>
  <c r="F1002" i="6"/>
  <c r="D110" i="6"/>
  <c r="B114" i="7" s="1"/>
  <c r="D109" i="6"/>
  <c r="B113" i="7" s="1"/>
  <c r="D108" i="6"/>
  <c r="B112" i="7" s="1"/>
  <c r="D107" i="6"/>
  <c r="B111" i="7" s="1"/>
  <c r="D106" i="6"/>
  <c r="B110" i="7" s="1"/>
  <c r="D105" i="6"/>
  <c r="D104" i="6"/>
  <c r="B108" i="7" s="1"/>
  <c r="K108" i="7" s="1"/>
  <c r="D103" i="6"/>
  <c r="D102" i="6"/>
  <c r="B106" i="7" s="1"/>
  <c r="D101" i="6"/>
  <c r="B105" i="7" s="1"/>
  <c r="D100" i="6"/>
  <c r="B104" i="7" s="1"/>
  <c r="D99" i="6"/>
  <c r="D98" i="6"/>
  <c r="B102" i="7" s="1"/>
  <c r="D97" i="6"/>
  <c r="D96" i="6"/>
  <c r="D95" i="6"/>
  <c r="B99" i="7" s="1"/>
  <c r="D94" i="6"/>
  <c r="B98" i="7" s="1"/>
  <c r="D93" i="6"/>
  <c r="B97" i="7" s="1"/>
  <c r="D92" i="6"/>
  <c r="B96" i="7" s="1"/>
  <c r="D91" i="6"/>
  <c r="B95" i="7" s="1"/>
  <c r="D90" i="6"/>
  <c r="B94" i="7" s="1"/>
  <c r="D89" i="6"/>
  <c r="B93" i="7" s="1"/>
  <c r="D88" i="6"/>
  <c r="B92" i="7" s="1"/>
  <c r="D87" i="6"/>
  <c r="D86" i="6"/>
  <c r="B90" i="7" s="1"/>
  <c r="D85" i="6"/>
  <c r="B89" i="7" s="1"/>
  <c r="D84" i="6"/>
  <c r="B88" i="7" s="1"/>
  <c r="D83" i="6"/>
  <c r="B87" i="7" s="1"/>
  <c r="D82" i="6"/>
  <c r="D81" i="6"/>
  <c r="D80" i="6"/>
  <c r="B84" i="7" s="1"/>
  <c r="D79" i="6"/>
  <c r="B83" i="7" s="1"/>
  <c r="D78" i="6"/>
  <c r="B82" i="7" s="1"/>
  <c r="D77" i="6"/>
  <c r="B81" i="7" s="1"/>
  <c r="D76" i="6"/>
  <c r="B80" i="7" s="1"/>
  <c r="D75" i="6"/>
  <c r="B79" i="7" s="1"/>
  <c r="D74" i="6"/>
  <c r="B78" i="7" s="1"/>
  <c r="D73" i="6"/>
  <c r="D72" i="6"/>
  <c r="B76" i="7" s="1"/>
  <c r="K76" i="7" s="1"/>
  <c r="D71" i="6"/>
  <c r="B75" i="7" s="1"/>
  <c r="D70" i="6"/>
  <c r="B74" i="7" s="1"/>
  <c r="D69" i="6"/>
  <c r="D68" i="6"/>
  <c r="B72" i="7" s="1"/>
  <c r="D67" i="6"/>
  <c r="B71" i="7" s="1"/>
  <c r="D66" i="6"/>
  <c r="D65" i="6"/>
  <c r="B69" i="7" s="1"/>
  <c r="D64" i="6"/>
  <c r="B68" i="7" s="1"/>
  <c r="D63" i="6"/>
  <c r="B67" i="7" s="1"/>
  <c r="D62" i="6"/>
  <c r="B66" i="7" s="1"/>
  <c r="D61" i="6"/>
  <c r="B65" i="7" s="1"/>
  <c r="D60" i="6"/>
  <c r="B64" i="7" s="1"/>
  <c r="D59" i="6"/>
  <c r="B63" i="7" s="1"/>
  <c r="D58" i="6"/>
  <c r="B62" i="7" s="1"/>
  <c r="D57" i="6"/>
  <c r="D56" i="6"/>
  <c r="D55" i="6"/>
  <c r="D54" i="6"/>
  <c r="B58" i="7" s="1"/>
  <c r="D53" i="6"/>
  <c r="B57" i="7" s="1"/>
  <c r="D52" i="6"/>
  <c r="B56" i="7" s="1"/>
  <c r="D51" i="6"/>
  <c r="D50" i="6"/>
  <c r="D49" i="6"/>
  <c r="B53" i="7" s="1"/>
  <c r="D48" i="6"/>
  <c r="B52" i="7" s="1"/>
  <c r="D47" i="6"/>
  <c r="B51" i="7" s="1"/>
  <c r="D46" i="6"/>
  <c r="B50" i="7" s="1"/>
  <c r="D45" i="6"/>
  <c r="B49" i="7" s="1"/>
  <c r="D44" i="6"/>
  <c r="B48" i="7" s="1"/>
  <c r="D43" i="6"/>
  <c r="B47" i="7" s="1"/>
  <c r="D42" i="6"/>
  <c r="B46" i="7" s="1"/>
  <c r="D41" i="6"/>
  <c r="D40" i="6"/>
  <c r="B44" i="7" s="1"/>
  <c r="D39" i="6"/>
  <c r="B43" i="7" s="1"/>
  <c r="D38" i="6"/>
  <c r="B42" i="7" s="1"/>
  <c r="D37" i="6"/>
  <c r="B41" i="7" s="1"/>
  <c r="D36" i="6"/>
  <c r="B40" i="7" s="1"/>
  <c r="D35" i="6"/>
  <c r="D34" i="6"/>
  <c r="B38" i="7" s="1"/>
  <c r="D33" i="6"/>
  <c r="B37" i="7" s="1"/>
  <c r="D32" i="6"/>
  <c r="D31" i="6"/>
  <c r="B35" i="7" s="1"/>
  <c r="D30" i="6"/>
  <c r="B34" i="7" s="1"/>
  <c r="D29" i="6"/>
  <c r="B33" i="7" s="1"/>
  <c r="D28" i="6"/>
  <c r="B32" i="7" s="1"/>
  <c r="D27" i="6"/>
  <c r="B31" i="7" s="1"/>
  <c r="D26" i="6"/>
  <c r="B30" i="7" s="1"/>
  <c r="D25" i="6"/>
  <c r="D24" i="6"/>
  <c r="B28" i="7" s="1"/>
  <c r="K28" i="7" s="1"/>
  <c r="D23" i="6"/>
  <c r="B27" i="7" s="1"/>
  <c r="D22" i="6"/>
  <c r="B26" i="7" s="1"/>
  <c r="D21" i="6"/>
  <c r="D20" i="6"/>
  <c r="B24" i="7" s="1"/>
  <c r="D19" i="6"/>
  <c r="D18" i="6"/>
  <c r="B22" i="7" s="1"/>
  <c r="G3" i="6"/>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115" i="2" s="1"/>
  <c r="A1007" i="6"/>
  <c r="A1006" i="6"/>
  <c r="A1005" i="6"/>
  <c r="F1004" i="6"/>
  <c r="A1004" i="6"/>
  <c r="A1003" i="6"/>
  <c r="A1002" i="6"/>
  <c r="A1001" i="6"/>
  <c r="K116" i="7" l="1"/>
  <c r="K39" i="7"/>
  <c r="K83" i="7"/>
  <c r="I31" i="7"/>
  <c r="K31" i="7" s="1"/>
  <c r="I44" i="7"/>
  <c r="K44" i="7" s="1"/>
  <c r="I56" i="7"/>
  <c r="K56" i="7" s="1"/>
  <c r="I69" i="7"/>
  <c r="K69" i="7" s="1"/>
  <c r="I81" i="7"/>
  <c r="K81" i="7" s="1"/>
  <c r="I94" i="7"/>
  <c r="I107" i="7"/>
  <c r="K107" i="7"/>
  <c r="K22" i="7"/>
  <c r="I84" i="7"/>
  <c r="K84" i="7" s="1"/>
  <c r="I97" i="7"/>
  <c r="I109" i="7"/>
  <c r="K109" i="7" s="1"/>
  <c r="K45" i="7"/>
  <c r="K38" i="7"/>
  <c r="I46" i="7"/>
  <c r="I22" i="7"/>
  <c r="I47" i="7"/>
  <c r="I110" i="7"/>
  <c r="K102" i="7"/>
  <c r="I34" i="7"/>
  <c r="I59" i="7"/>
  <c r="I35" i="7"/>
  <c r="K35" i="7" s="1"/>
  <c r="K59" i="7"/>
  <c r="I71" i="7"/>
  <c r="K71" i="7" s="1"/>
  <c r="I85" i="7"/>
  <c r="K85" i="7" s="1"/>
  <c r="I98" i="7"/>
  <c r="K98" i="7" s="1"/>
  <c r="K24" i="7"/>
  <c r="K40" i="7"/>
  <c r="K88" i="7"/>
  <c r="I23" i="7"/>
  <c r="I36" i="7"/>
  <c r="K36" i="7" s="1"/>
  <c r="I48" i="7"/>
  <c r="K48" i="7" s="1"/>
  <c r="I60" i="7"/>
  <c r="K60" i="7" s="1"/>
  <c r="I72" i="7"/>
  <c r="K72" i="7" s="1"/>
  <c r="I99" i="7"/>
  <c r="K99" i="7" s="1"/>
  <c r="K41" i="7"/>
  <c r="K57" i="7"/>
  <c r="K89" i="7"/>
  <c r="K23" i="7"/>
  <c r="I49" i="7"/>
  <c r="I73" i="7"/>
  <c r="I86" i="7"/>
  <c r="I100" i="7"/>
  <c r="K100" i="7" s="1"/>
  <c r="K26" i="7"/>
  <c r="K58" i="7"/>
  <c r="K90" i="7"/>
  <c r="K106" i="7"/>
  <c r="I24" i="7"/>
  <c r="I50" i="7"/>
  <c r="K50" i="7" s="1"/>
  <c r="I61" i="7"/>
  <c r="K61" i="7" s="1"/>
  <c r="K73" i="7"/>
  <c r="K86" i="7"/>
  <c r="I111" i="7"/>
  <c r="K111" i="7" s="1"/>
  <c r="K52" i="7"/>
  <c r="K53" i="7"/>
  <c r="K27" i="7"/>
  <c r="K75" i="7"/>
  <c r="I25" i="7"/>
  <c r="I37" i="7"/>
  <c r="K37" i="7" s="1"/>
  <c r="I51" i="7"/>
  <c r="K51" i="7" s="1"/>
  <c r="I74" i="7"/>
  <c r="K74" i="7" s="1"/>
  <c r="I87" i="7"/>
  <c r="K87" i="7" s="1"/>
  <c r="I101" i="7"/>
  <c r="K101" i="7" s="1"/>
  <c r="I112" i="7"/>
  <c r="K112" i="7" s="1"/>
  <c r="I113" i="7"/>
  <c r="K94" i="7"/>
  <c r="I103" i="7"/>
  <c r="K54" i="7"/>
  <c r="K103" i="7"/>
  <c r="I41" i="7"/>
  <c r="I55" i="7"/>
  <c r="K55" i="7" s="1"/>
  <c r="I66" i="7"/>
  <c r="I78" i="7"/>
  <c r="K78" i="7" s="1"/>
  <c r="K91" i="7"/>
  <c r="I104" i="7"/>
  <c r="K104" i="7" s="1"/>
  <c r="K25" i="7"/>
  <c r="K62" i="7"/>
  <c r="K47" i="7"/>
  <c r="K95" i="7"/>
  <c r="K64" i="7"/>
  <c r="K96" i="7"/>
  <c r="K33" i="7"/>
  <c r="K49" i="7"/>
  <c r="K97" i="7"/>
  <c r="K113" i="7"/>
  <c r="K29" i="7"/>
  <c r="I42" i="7"/>
  <c r="K42" i="7" s="1"/>
  <c r="I67" i="7"/>
  <c r="K67" i="7" s="1"/>
  <c r="I79" i="7"/>
  <c r="K79" i="7" s="1"/>
  <c r="I92" i="7"/>
  <c r="I105" i="7"/>
  <c r="K105" i="7" s="1"/>
  <c r="K92" i="7"/>
  <c r="K46" i="7"/>
  <c r="K110" i="7"/>
  <c r="K63" i="7"/>
  <c r="K77" i="7"/>
  <c r="K32" i="7"/>
  <c r="K65" i="7"/>
  <c r="K34" i="7"/>
  <c r="K66" i="7"/>
  <c r="K82" i="7"/>
  <c r="K114" i="7"/>
  <c r="I30" i="7"/>
  <c r="K30" i="7" s="1"/>
  <c r="I43" i="7"/>
  <c r="K43" i="7" s="1"/>
  <c r="I68" i="7"/>
  <c r="K68" i="7" s="1"/>
  <c r="I80" i="7"/>
  <c r="K80" i="7" s="1"/>
  <c r="I93" i="7"/>
  <c r="K93" i="7" s="1"/>
  <c r="E21" i="6"/>
  <c r="E53" i="6"/>
  <c r="E85" i="6"/>
  <c r="E22" i="6"/>
  <c r="E38" i="6"/>
  <c r="E54" i="6"/>
  <c r="E70" i="6"/>
  <c r="E86" i="6"/>
  <c r="E102" i="6"/>
  <c r="E23" i="6"/>
  <c r="E39" i="6"/>
  <c r="E55" i="6"/>
  <c r="E71" i="6"/>
  <c r="E87" i="6"/>
  <c r="E103" i="6"/>
  <c r="E24" i="6"/>
  <c r="E40" i="6"/>
  <c r="E56" i="6"/>
  <c r="E72" i="6"/>
  <c r="E88" i="6"/>
  <c r="E104" i="6"/>
  <c r="E25" i="6"/>
  <c r="E41" i="6"/>
  <c r="E57" i="6"/>
  <c r="E73" i="6"/>
  <c r="E89" i="6"/>
  <c r="E105" i="6"/>
  <c r="E26" i="6"/>
  <c r="E42" i="6"/>
  <c r="E58" i="6"/>
  <c r="E74" i="6"/>
  <c r="E90" i="6"/>
  <c r="E106" i="6"/>
  <c r="E43" i="6"/>
  <c r="E91" i="6"/>
  <c r="E44" i="6"/>
  <c r="E27" i="6"/>
  <c r="E59" i="6"/>
  <c r="E75" i="6"/>
  <c r="E107" i="6"/>
  <c r="E28" i="6"/>
  <c r="E60" i="6"/>
  <c r="E76" i="6"/>
  <c r="E92" i="6"/>
  <c r="E108" i="6"/>
  <c r="E29" i="6"/>
  <c r="E45" i="6"/>
  <c r="E61" i="6"/>
  <c r="E77" i="6"/>
  <c r="E93" i="6"/>
  <c r="E109" i="6"/>
  <c r="E30" i="6"/>
  <c r="E46" i="6"/>
  <c r="E62" i="6"/>
  <c r="E78" i="6"/>
  <c r="E94" i="6"/>
  <c r="E110" i="6"/>
  <c r="E31" i="6"/>
  <c r="E47" i="6"/>
  <c r="E63" i="6"/>
  <c r="E79" i="6"/>
  <c r="E95" i="6"/>
  <c r="E32" i="6"/>
  <c r="E48" i="6"/>
  <c r="E64" i="6"/>
  <c r="E80" i="6"/>
  <c r="E96" i="6"/>
  <c r="E33" i="6"/>
  <c r="E49" i="6"/>
  <c r="E65" i="6"/>
  <c r="E81" i="6"/>
  <c r="E97" i="6"/>
  <c r="E18" i="6"/>
  <c r="E34" i="6"/>
  <c r="E50" i="6"/>
  <c r="E66" i="6"/>
  <c r="E82" i="6"/>
  <c r="E98" i="6"/>
  <c r="E19" i="6"/>
  <c r="E35" i="6"/>
  <c r="E51" i="6"/>
  <c r="E67" i="6"/>
  <c r="E83" i="6"/>
  <c r="E99" i="6"/>
  <c r="E20" i="6"/>
  <c r="E36" i="6"/>
  <c r="E52" i="6"/>
  <c r="E68" i="6"/>
  <c r="E84" i="6"/>
  <c r="E100" i="6"/>
  <c r="E37" i="6"/>
  <c r="E69" i="6"/>
  <c r="J118" i="2"/>
  <c r="B115" i="7"/>
  <c r="M11" i="6"/>
  <c r="K115" i="7" l="1"/>
  <c r="K118"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21" i="2" s="1"/>
  <c r="I125" i="2" l="1"/>
  <c r="I123" i="2" s="1"/>
  <c r="I126" i="2"/>
  <c r="I124"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<sst xmlns="http://schemas.openxmlformats.org/spreadsheetml/2006/main" count="3230" uniqueCount="879">
  <si>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</si>
  <si>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</si>
  <si>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</si>
  <si>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</si>
  <si>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</si>
  <si>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</si>
  <si>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</si>
  <si>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</si>
  <si>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</si>
  <si>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</si>
  <si>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</si>
  <si>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</si>
  <si>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</si>
  <si>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</si>
  <si>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</si>
  <si>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</si>
  <si>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</si>
  <si>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</si>
  <si>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</si>
  <si>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</si>
  <si>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</si>
  <si>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</si>
  <si>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</si>
  <si>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</si>
  <si>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</si>
  <si>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</si>
  <si>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</si>
  <si>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</si>
  <si>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</si>
  <si>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</si>
  <si>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</si>
  <si>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</si>
  <si>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</si>
  <si>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</si>
  <si>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</si>
  <si>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</si>
  <si>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</si>
  <si>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</si>
  <si>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</si>
  <si>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</si>
  <si>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</si>
  <si>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</si>
  <si>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</si>
  <si>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</si>
  <si>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</si>
  <si>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</si>
  <si>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</si>
  <si>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</si>
  <si>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</si>
  <si>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</si>
  <si>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</si>
  <si>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</si>
  <si>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</si>
  <si>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</si>
  <si>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</si>
  <si>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</si>
  <si>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</si>
  <si>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</si>
  <si>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</si>
  <si>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</si>
  <si>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</si>
  <si>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</si>
  <si>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</si>
  <si>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</si>
  <si>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</si>
  <si>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</si>
  <si>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</si>
  <si>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</si>
  <si>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</si>
  <si>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</si>
  <si>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</si>
  <si>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</si>
  <si>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</si>
  <si>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</si>
  <si>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</si>
  <si>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</si>
  <si>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</si>
  <si>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</si>
  <si>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</si>
  <si>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</si>
  <si>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</si>
  <si>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</si>
  <si>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</si>
  <si>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</si>
  <si>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</si>
  <si>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</si>
  <si>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</si>
  <si>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</si>
  <si>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</si>
  <si>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</si>
  <si>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</si>
  <si>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</si>
  <si>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</si>
  <si>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</si>
  <si>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</si>
  <si>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</si>
  <si>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</si>
  <si>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</si>
  <si>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</si>
  <si>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</si>
  <si>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</si>
  <si>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</si>
  <si>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</si>
  <si>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</si>
  <si>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</si>
  <si>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</si>
  <si>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</si>
  <si>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</si>
  <si>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</si>
  <si>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</si>
  <si>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</si>
  <si>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</si>
  <si>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</si>
  <si>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</si>
  <si>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</si>
  <si>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</si>
  <si>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</si>
  <si>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</si>
  <si>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</si>
  <si>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</si>
  <si>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</si>
  <si>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</si>
  <si>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</si>
  <si>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</si>
  <si>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</si>
  <si>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</si>
  <si>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</si>
  <si>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</si>
  <si>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</si>
  <si>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</si>
  <si>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</si>
  <si>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</si>
  <si>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</si>
  <si>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</si>
  <si>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</si>
  <si>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</si>
  <si>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</si>
  <si>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</si>
  <si>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</si>
  <si>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</si>
  <si>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</si>
  <si>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</si>
  <si>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</si>
  <si>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</si>
  <si>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</si>
  <si>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</si>
  <si>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</si>
  <si>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</si>
  <si>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</si>
  <si>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</si>
  <si>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</si>
  <si>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</si>
  <si>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</si>
  <si>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</si>
  <si>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</si>
  <si>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</si>
  <si>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</si>
  <si>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</si>
  <si>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</si>
  <si>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</si>
  <si>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</si>
  <si>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</si>
  <si>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</si>
  <si>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</si>
  <si>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</si>
  <si>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</si>
  <si>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</si>
  <si>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</si>
  <si>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</si>
  <si>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</si>
  <si>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</si>
  <si>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</si>
  <si>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</si>
  <si>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</si>
  <si>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</si>
  <si>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</si>
  <si>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</si>
  <si>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</si>
  <si>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</si>
  <si>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</si>
  <si>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</si>
  <si>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</si>
  <si>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</si>
  <si>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</si>
  <si>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</si>
  <si>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</si>
  <si>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</si>
  <si>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</si>
  <si>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</si>
  <si>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</si>
  <si>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</si>
  <si>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</si>
  <si>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</si>
  <si>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</si>
  <si>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</si>
  <si>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</si>
  <si>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</si>
  <si>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</si>
  <si>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</si>
  <si>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</si>
  <si>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</si>
  <si>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</si>
  <si>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</si>
  <si>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</si>
  <si>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</si>
  <si>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</si>
  <si>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</si>
  <si>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</si>
  <si>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</si>
  <si>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</si>
  <si>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</si>
  <si>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</si>
  <si>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</si>
  <si>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</si>
  <si>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</si>
  <si>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</si>
  <si>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</si>
  <si>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</si>
  <si>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</si>
  <si>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</si>
  <si>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</si>
  <si>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</si>
  <si>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</si>
  <si>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</si>
  <si>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</si>
  <si>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</si>
  <si>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</si>
  <si>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</si>
  <si>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</si>
  <si>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</si>
  <si>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</si>
  <si>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</si>
  <si>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</si>
  <si>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</si>
  <si>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</si>
  <si>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</si>
  <si>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</si>
  <si>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</si>
  <si>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</si>
  <si>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</si>
  <si>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</si>
  <si>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</si>
  <si>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</si>
  <si>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</si>
  <si>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</si>
  <si>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</si>
  <si>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</si>
  <si>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</si>
  <si>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</si>
  <si>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</si>
  <si>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</si>
  <si>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</si>
  <si>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</si>
  <si>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</si>
  <si>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</si>
  <si>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</si>
  <si>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</si>
  <si>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</si>
  <si>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</si>
  <si>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</si>
  <si>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</si>
  <si>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</si>
  <si>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</si>
  <si>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</si>
  <si>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</si>
  <si>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</si>
  <si>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</si>
  <si>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</si>
  <si>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</si>
  <si>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</si>
  <si>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</si>
  <si>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</si>
  <si>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</si>
  <si>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</si>
  <si>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</si>
  <si>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</si>
  <si>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</si>
  <si>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</si>
  <si>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</si>
  <si>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</si>
  <si>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</si>
  <si>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</si>
  <si>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</si>
  <si>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</si>
  <si>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</si>
  <si>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</si>
  <si>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</si>
  <si>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</si>
  <si>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</si>
  <si>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</si>
  <si>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</si>
  <si>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</si>
  <si>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</si>
  <si>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</si>
  <si>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</si>
  <si>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</si>
  <si>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</si>
  <si>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</si>
  <si>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</si>
  <si>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</si>
  <si>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</si>
  <si>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</si>
  <si>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</si>
  <si>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</si>
  <si>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</si>
  <si>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</si>
  <si>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</si>
  <si>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</si>
  <si>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</si>
  <si>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</si>
  <si>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</si>
  <si>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</si>
  <si>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</si>
  <si>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</si>
  <si>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</si>
  <si>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</si>
  <si>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</si>
  <si>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</si>
  <si>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</si>
  <si>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</si>
  <si>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</si>
  <si>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</si>
  <si>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</si>
  <si>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</si>
  <si>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</si>
  <si>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</si>
  <si>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</si>
  <si>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</si>
  <si>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</si>
  <si>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</si>
  <si>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</si>
  <si>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</si>
  <si>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</si>
  <si>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</si>
  <si>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</si>
  <si>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</si>
  <si>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</si>
  <si>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</si>
  <si>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</si>
  <si>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</si>
  <si>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</si>
  <si>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</si>
  <si>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</si>
  <si>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</si>
  <si>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</si>
  <si>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</si>
  <si>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</si>
  <si>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</si>
  <si>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</si>
  <si>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</si>
  <si>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</si>
  <si>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</si>
  <si>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</si>
  <si>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</si>
  <si>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</si>
  <si>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</si>
  <si>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</si>
  <si>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</si>
  <si>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</si>
  <si>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</si>
  <si>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</si>
  <si>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</si>
  <si>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</si>
  <si>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</si>
  <si>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</si>
  <si>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</si>
  <si>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</si>
  <si>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</si>
  <si>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</si>
  <si>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</si>
  <si>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</si>
  <si>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</si>
  <si>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</si>
  <si>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</si>
  <si>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</si>
  <si>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</si>
  <si>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</si>
  <si>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</si>
  <si>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</si>
  <si>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</si>
  <si>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</si>
  <si>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</si>
  <si>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</si>
  <si>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</si>
  <si>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</si>
  <si>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</si>
  <si>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</si>
  <si>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</si>
  <si>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</si>
  <si>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</si>
  <si>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</si>
  <si>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</si>
  <si>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</si>
  <si>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</si>
  <si>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</si>
  <si>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</si>
  <si>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</si>
  <si>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</si>
  <si>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</si>
  <si>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</si>
  <si>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</si>
  <si>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</si>
  <si>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</si>
  <si>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</si>
  <si>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</si>
  <si>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</si>
  <si>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</si>
  <si>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</si>
  <si>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</si>
  <si>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</si>
  <si>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</si>
  <si>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</si>
  <si>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</si>
  <si>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</si>
  <si>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</si>
  <si>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</si>
  <si>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</si>
  <si>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</si>
  <si>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</si>
  <si>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</si>
  <si>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</si>
  <si>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</si>
  <si>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</si>
  <si>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</si>
  <si>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</si>
  <si>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</si>
  <si>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</si>
  <si>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</si>
  <si>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</si>
  <si>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</si>
  <si>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</si>
  <si>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</si>
  <si>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</si>
  <si>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</si>
  <si>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</si>
  <si>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</si>
  <si>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</si>
  <si>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</si>
  <si>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</si>
  <si>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</si>
  <si>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</si>
  <si>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</si>
  <si>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</si>
  <si>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</si>
  <si>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</si>
  <si>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</si>
  <si>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</si>
  <si>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</si>
  <si>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</si>
  <si>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</si>
  <si>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</si>
  <si>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</si>
  <si>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</si>
  <si>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</si>
  <si>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</si>
  <si>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</si>
  <si>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</si>
  <si>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</si>
  <si>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</si>
  <si>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</si>
  <si>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</si>
  <si>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</si>
  <si>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</si>
  <si>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</si>
  <si>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</si>
  <si>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</si>
  <si>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</si>
  <si>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</si>
  <si>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</si>
  <si>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</si>
  <si>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</si>
  <si>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</si>
  <si>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</si>
  <si>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</si>
  <si>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</si>
  <si>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</si>
  <si>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</si>
  <si>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</si>
  <si>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</si>
  <si>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</si>
  <si>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</si>
  <si>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</si>
  <si>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</si>
  <si>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</si>
  <si>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</si>
  <si>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</si>
  <si>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</si>
  <si>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</si>
  <si>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</si>
  <si>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</si>
  <si>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</si>
  <si>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</si>
  <si>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</si>
  <si>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</si>
  <si>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</si>
  <si>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</si>
  <si>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</si>
  <si>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</si>
  <si>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</si>
  <si>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</si>
  <si>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</si>
  <si>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</si>
  <si>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</si>
  <si>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</si>
  <si>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</si>
  <si>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</si>
  <si>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</si>
  <si>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</si>
  <si>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</si>
  <si>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</si>
  <si>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</si>
  <si>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</si>
  <si>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</si>
  <si>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</si>
  <si>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</si>
  <si>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</si>
  <si>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</si>
  <si>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</si>
  <si>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</si>
  <si>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</si>
  <si>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</si>
  <si>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</si>
  <si>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</si>
  <si>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</si>
  <si>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</si>
  <si>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</si>
  <si>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</si>
  <si>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</si>
  <si>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</si>
  <si>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</si>
  <si>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</si>
  <si>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</si>
  <si>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</si>
  <si>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</si>
  <si>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</si>
  <si>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</si>
  <si>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</si>
  <si>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</si>
  <si>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</si>
  <si>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</si>
  <si>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</si>
  <si>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</si>
  <si>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</si>
  <si>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</si>
  <si>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</si>
  <si>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</si>
  <si>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</si>
  <si>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</si>
  <si>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</si>
  <si>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</si>
  <si>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</si>
  <si>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</si>
  <si>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</si>
  <si>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</si>
  <si>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</si>
  <si>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</si>
  <si>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</si>
  <si>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</si>
  <si>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</si>
  <si>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</si>
  <si>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</si>
  <si>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</si>
  <si>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</si>
  <si>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</si>
  <si>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</si>
  <si>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</si>
  <si>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</si>
  <si>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</si>
  <si>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</si>
  <si>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</si>
  <si>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</si>
  <si>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</si>
  <si>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</si>
  <si>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</si>
  <si>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</si>
  <si>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</si>
  <si>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</si>
  <si>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</si>
  <si>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</si>
  <si>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</si>
  <si>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</si>
  <si>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</si>
  <si>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</si>
  <si>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</si>
  <si>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</si>
  <si>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</si>
  <si>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</si>
  <si>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</si>
  <si>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</si>
  <si>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</si>
  <si>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</si>
  <si>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</si>
  <si>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</si>
  <si>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</si>
  <si>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</si>
  <si>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</si>
  <si>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</si>
  <si>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</si>
  <si>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</si>
  <si>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</si>
  <si>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</si>
  <si>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</si>
  <si>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</si>
  <si>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</si>
  <si>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</si>
  <si>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</si>
  <si>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</si>
  <si>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</si>
  <si>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</si>
  <si>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</si>
  <si>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</si>
  <si>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</si>
  <si>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</si>
  <si>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</si>
  <si>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</si>
  <si>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</si>
  <si>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</si>
  <si>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</si>
  <si>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</si>
  <si>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</si>
  <si>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</si>
  <si>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</si>
  <si>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</si>
  <si>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</si>
  <si>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</si>
  <si>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</si>
  <si>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</si>
  <si>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</si>
  <si>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</si>
  <si>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</si>
  <si>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</si>
  <si>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</si>
  <si>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</si>
  <si>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</si>
  <si>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</si>
  <si>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</si>
  <si>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</si>
  <si>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</si>
  <si>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</si>
  <si>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</si>
  <si>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</si>
  <si>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</si>
  <si>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</si>
  <si>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</si>
  <si>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</si>
  <si>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</si>
  <si>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</si>
  <si>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</si>
  <si>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</si>
  <si>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</si>
  <si>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</si>
  <si>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</si>
  <si>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</si>
  <si>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</si>
  <si>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</si>
  <si>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</si>
  <si>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</si>
  <si>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</si>
  <si>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</si>
  <si>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</si>
  <si>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</si>
  <si>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</si>
  <si>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</si>
  <si>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</si>
  <si>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</si>
  <si>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</si>
  <si>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</si>
  <si>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</si>
  <si>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</si>
  <si>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</si>
  <si>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</si>
  <si>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</si>
  <si>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</si>
  <si>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</si>
  <si>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</si>
  <si>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</si>
  <si>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</si>
  <si>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</si>
  <si>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</si>
  <si>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</si>
  <si>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</si>
  <si>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</si>
  <si>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</si>
  <si>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</si>
  <si>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</si>
  <si>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</si>
  <si>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</si>
  <si>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</si>
  <si>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</si>
  <si>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</si>
  <si>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</si>
  <si>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</si>
  <si>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</si>
  <si>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</si>
  <si>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</si>
  <si>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</si>
  <si>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</si>
  <si>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</si>
  <si>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</si>
  <si>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</si>
  <si>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</si>
  <si>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</si>
  <si>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</si>
  <si>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</si>
  <si>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</si>
  <si>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</si>
  <si>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</si>
  <si>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</si>
  <si>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</si>
  <si>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</si>
  <si>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</si>
  <si>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</si>
  <si>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</si>
  <si>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</si>
  <si>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</si>
  <si>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</si>
  <si>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jssourcings</t>
  </si>
  <si>
    <t>Sam4 Kong4</t>
  </si>
  <si>
    <t>Bang Rak 152 Chartered Square Building</t>
  </si>
  <si>
    <t>10500 Bangkok</t>
  </si>
  <si>
    <t>Tel: +66 0967325866</t>
  </si>
  <si>
    <t>Email: jssourcings4@gmail.com</t>
  </si>
  <si>
    <t>ACFP</t>
  </si>
  <si>
    <t>Gauge: 6mm</t>
  </si>
  <si>
    <t>Acrylic flesh tunnel with external screw-fit</t>
  </si>
  <si>
    <t>Gauge: 10mm</t>
  </si>
  <si>
    <t>Gauge: 12mm</t>
  </si>
  <si>
    <t>AFPK</t>
  </si>
  <si>
    <t>Black acrylic screw-fit plug with black &amp; white checkered logo</t>
  </si>
  <si>
    <t>ASPG</t>
  </si>
  <si>
    <t>Solid acrylic double flared plug</t>
  </si>
  <si>
    <t>BB18B3</t>
  </si>
  <si>
    <t>Color: High Polish</t>
  </si>
  <si>
    <t>PVD plated 316L steel eyebrow barbell, 18g (1mm) with two 3mm balls</t>
  </si>
  <si>
    <t>BB20</t>
  </si>
  <si>
    <t>316L steel barbell, 20g (0.8mm) with 3mm balls</t>
  </si>
  <si>
    <t>316L steel eyebrow barbell, 16g (1.2mm) with two 3mm balls</t>
  </si>
  <si>
    <t>BBER20B</t>
  </si>
  <si>
    <t>316L steel barbell, 14g (1.6mm) with two 4mm balls</t>
  </si>
  <si>
    <t>BBETB</t>
  </si>
  <si>
    <t>Anodized surgical steel eyebrow or helix barbell, 16g (1.2mm) with two 3mm balls</t>
  </si>
  <si>
    <t>BBETCN</t>
  </si>
  <si>
    <t>Anodized surgical steel eyebrow or helix barbell, 16g (1.2mm) with two 3mm cones</t>
  </si>
  <si>
    <t>316L steel Industrial barbell, 14g (1.6mm) with two 5mm balls</t>
  </si>
  <si>
    <t>BBITB</t>
  </si>
  <si>
    <t>Premium PVD plated surgical steel industrial Barbell, 14g (1.6mm) with two 5mm balls</t>
  </si>
  <si>
    <t>Color: Green</t>
  </si>
  <si>
    <t>Color: Purple</t>
  </si>
  <si>
    <t>BN18B3</t>
  </si>
  <si>
    <t>PVD plated 316L steel eyebrow banana, 18g (1mm) with two 3mm balls</t>
  </si>
  <si>
    <t>316L steel belly banana, 14g (1.6m) with a 8mm and a 5mm bezel set jewel ball using original Czech Preciosa crystals.</t>
  </si>
  <si>
    <t>BNB4</t>
  </si>
  <si>
    <t>Surgical steel banana, 14g (1.6mm) with two 4mm balls</t>
  </si>
  <si>
    <t>BNE20B</t>
  </si>
  <si>
    <t>Surgical steel eyebrow banana, 20g (0.8mm) with two 3mm balls</t>
  </si>
  <si>
    <t>BNEB</t>
  </si>
  <si>
    <t>Surgical steel eyebrow banana, 16g (1.2mm) with two 3mm balls</t>
  </si>
  <si>
    <t>CB20B</t>
  </si>
  <si>
    <t>Surgical steel circular barbell, 20g (0.8mm) with two 3mm balls</t>
  </si>
  <si>
    <t>CBETB</t>
  </si>
  <si>
    <t>Premium PVD plated surgical steel circular barbell, 16g (1.2mm) with two 3mm balls</t>
  </si>
  <si>
    <t>CBT20B</t>
  </si>
  <si>
    <t>PVD plated surgical steel circular barbell 20g (0.8mm) with two 3mm balls</t>
  </si>
  <si>
    <t>CBTB4</t>
  </si>
  <si>
    <t>Anodized surgical steel circular barbell, 14g (1.6mm) with two 4mm balls</t>
  </si>
  <si>
    <t>DPG</t>
  </si>
  <si>
    <t>Gauge: 5mm</t>
  </si>
  <si>
    <t>Gauge: 8mm</t>
  </si>
  <si>
    <t>DPWB</t>
  </si>
  <si>
    <t>Coconut wood double flared flesh tunnel</t>
  </si>
  <si>
    <t>DTPG</t>
  </si>
  <si>
    <t>EBRT</t>
  </si>
  <si>
    <t>FPG</t>
  </si>
  <si>
    <t>Gauge: 7mm</t>
  </si>
  <si>
    <t>Mirror polished surgical steel screw-fit flesh tunnel</t>
  </si>
  <si>
    <t>FPSI</t>
  </si>
  <si>
    <t>Silicone double flared flesh tunnel</t>
  </si>
  <si>
    <t>FQPG</t>
  </si>
  <si>
    <t>High polished surgical steel screw-fit flesh tunnel in hexagon screw nut design</t>
  </si>
  <si>
    <t>FSCPC</t>
  </si>
  <si>
    <t>High polished surgical steel screw-fit flesh tunnel with crystal studded rim</t>
  </si>
  <si>
    <t>FTSI</t>
  </si>
  <si>
    <t>Gauge: 14mm</t>
  </si>
  <si>
    <t>Gauge: 16mm</t>
  </si>
  <si>
    <t>Gauge: 18mm</t>
  </si>
  <si>
    <t>Gauge: 20mm</t>
  </si>
  <si>
    <t>IP15</t>
  </si>
  <si>
    <t>High polished steel fake plug with laser-edged checkeredboard logo on one side - size 8mm</t>
  </si>
  <si>
    <t>IPAR</t>
  </si>
  <si>
    <t>Areng wood spiral coil taper</t>
  </si>
  <si>
    <t>IPTE</t>
  </si>
  <si>
    <t>Sawo wood spiral coil taper</t>
  </si>
  <si>
    <t>LB18B3</t>
  </si>
  <si>
    <t>PVD plated 316L steel labret, 18g (1mm) with 3mm ball</t>
  </si>
  <si>
    <t>LBIRC</t>
  </si>
  <si>
    <t>Surgical steel internally threaded labret, 16g (1.2mm) with bezel set jewel flat head sized 1.5mm to 4mm for triple tragus piercings</t>
  </si>
  <si>
    <t>LBTB3</t>
  </si>
  <si>
    <t>Premium PVD plated surgical steel labret, 16g (1.2mm) with a 3mm ball</t>
  </si>
  <si>
    <t>LBTB4</t>
  </si>
  <si>
    <t>Anodized surgical steel labret, 14g (1.6mm) with a 4mm ball</t>
  </si>
  <si>
    <t>MCD734</t>
  </si>
  <si>
    <t>316L steel belly banana, 14g (1.6mm) with a lower 8mm bezel set jewel ball and a dangling moon with crystals</t>
  </si>
  <si>
    <t>NLCB18</t>
  </si>
  <si>
    <t>316L steel nose stud, 1mm (18g) with a 2mm round crystal in flat head bezel set</t>
  </si>
  <si>
    <t>PWB</t>
  </si>
  <si>
    <t>Coconut wood double flared solid plug</t>
  </si>
  <si>
    <t>RFPG</t>
  </si>
  <si>
    <t>High polished surgical steel screw-fit flesh tunnel with rounded edges</t>
  </si>
  <si>
    <t>RFTPG</t>
  </si>
  <si>
    <t>Color: Black anodized</t>
  </si>
  <si>
    <t>Anodized surgical steel screw-fit flesh tunnel with rounded edges</t>
  </si>
  <si>
    <t>SEGH18</t>
  </si>
  <si>
    <t>High polished surgical steel hinged segment ring, 18g (1.0mm)</t>
  </si>
  <si>
    <t>SIUT</t>
  </si>
  <si>
    <t>Color: Skin Tone</t>
  </si>
  <si>
    <t>Silicone Ultra Thin double flared flesh tunnel</t>
  </si>
  <si>
    <t>SPG</t>
  </si>
  <si>
    <t>High polished surgical steel single flesh tunnel with rubber O-ring</t>
  </si>
  <si>
    <t>STTPG</t>
  </si>
  <si>
    <t>Rose gold PVD plated surgical steel single flared flesh tunnel</t>
  </si>
  <si>
    <t>UBCR</t>
  </si>
  <si>
    <t>Titanium G23 ball closure ring, 14g (1.6mm) with a 4mm ball</t>
  </si>
  <si>
    <t>UTLBCN3</t>
  </si>
  <si>
    <t>Anodized titanium G23 labret, 16g (1.2mm) with a 3mm cone</t>
  </si>
  <si>
    <t>XBAL3</t>
  </si>
  <si>
    <t>Pack of 10 pcs. of 3mm high polished surgical steel balls with 1.2mm threading (16g)</t>
  </si>
  <si>
    <t>XBB14G</t>
  </si>
  <si>
    <t>Pack of 10 pcs. of high polished 316L steel barbell posts - threading 1.6mm (14g)</t>
  </si>
  <si>
    <t>XHJB3</t>
  </si>
  <si>
    <t>Pack of 10 pcs. of 3mm surgical steel half jewel balls with bezel set crystal with 1.2mm threading (16g)</t>
  </si>
  <si>
    <t>ACFP2</t>
  </si>
  <si>
    <t>ACFP00</t>
  </si>
  <si>
    <t>ACFP1/2</t>
  </si>
  <si>
    <t>AFPK1/2</t>
  </si>
  <si>
    <t>ASPG00</t>
  </si>
  <si>
    <t>BBINDX14A</t>
  </si>
  <si>
    <t>DPG4</t>
  </si>
  <si>
    <t>DPG0</t>
  </si>
  <si>
    <t>DPG00</t>
  </si>
  <si>
    <t>DPWB4</t>
  </si>
  <si>
    <t>DTPG4</t>
  </si>
  <si>
    <t>FPG9/32</t>
  </si>
  <si>
    <t>FPSI2</t>
  </si>
  <si>
    <t>FPSI00</t>
  </si>
  <si>
    <t>FPSI1/2</t>
  </si>
  <si>
    <t>FQPG4</t>
  </si>
  <si>
    <t>FSCPC4</t>
  </si>
  <si>
    <t>FTSI00</t>
  </si>
  <si>
    <t>FTSI9/16</t>
  </si>
  <si>
    <t>FTSI5/8</t>
  </si>
  <si>
    <t>FTSI11/16</t>
  </si>
  <si>
    <t>FTSI13/16</t>
  </si>
  <si>
    <t>IPAR2</t>
  </si>
  <si>
    <t>IPTE00</t>
  </si>
  <si>
    <t>LBIRC3</t>
  </si>
  <si>
    <t>LBIRC4</t>
  </si>
  <si>
    <t>PWB4</t>
  </si>
  <si>
    <t>RFPG2</t>
  </si>
  <si>
    <t>RFTPG2</t>
  </si>
  <si>
    <t>SIUT2</t>
  </si>
  <si>
    <t>SPG4</t>
  </si>
  <si>
    <t>SPG2</t>
  </si>
  <si>
    <t>SPG0</t>
  </si>
  <si>
    <t>SPG00</t>
  </si>
  <si>
    <t>SPG1/2</t>
  </si>
  <si>
    <t>STTPG2</t>
  </si>
  <si>
    <t>STTPG0</t>
  </si>
  <si>
    <t>XBB14GL</t>
  </si>
  <si>
    <t>Nine Thousand Six Hundred Forty Five and 18 cents THB</t>
  </si>
  <si>
    <t>High polished surgical steel double flared flesh tunnel - size 12g to 2'' (2mm - 52mm)</t>
  </si>
  <si>
    <t>PVD plated surgical steel double flared flesh tunnel - 12g (2mm) to 2'' (52mm)</t>
  </si>
  <si>
    <t>Bio flexible eyebrow retainer, 16g (1.2mm) - length 1/4'' to 1/2'' (6mm to 12mm)</t>
  </si>
  <si>
    <t>Exchange Rate THB-THB</t>
  </si>
  <si>
    <t>Sunny</t>
  </si>
  <si>
    <t xml:space="preserve">Credit 90 Days from the day order is picked up. </t>
  </si>
  <si>
    <r>
      <t xml:space="preserve">Discount 40% as per </t>
    </r>
    <r>
      <rPr>
        <b/>
        <sz val="10"/>
        <color indexed="8"/>
        <rFont val="Arial"/>
        <family val="2"/>
      </rPr>
      <t>Platinum Membership</t>
    </r>
    <r>
      <rPr>
        <sz val="10"/>
        <color indexed="8"/>
        <rFont val="Arial"/>
        <family val="2"/>
      </rPr>
      <t xml:space="preserve">:  </t>
    </r>
  </si>
  <si>
    <t>Due Date</t>
  </si>
  <si>
    <t xml:space="preserve">Pick up at the shop: </t>
  </si>
  <si>
    <t>Five Thousand Three Hundred Sixty Seven and 47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</si>
</sst>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mm/yyyy"/>
    <numFmt numFmtId="165" formatCode="[$-409]d\-mmm\-yy;@"/>
    <numFmt numFmtId="166" formatCode="mm/dd/yyyy"/>
    <numFmt numFmtId="167" formatCode="dd\-mmm\-yyyy"/>
  </numFmts>
  <fonts count="30" x14ac:knownFonts="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8">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0" fontId="5" fillId="0" borderId="0"/>
  </cellStyleXfs>
  <cellXfs count="163">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4" fillId="2" borderId="0" xfId="0" applyNumberFormat="1" applyFont="1" applyFill="1"/>
    <xf numFmtId="2" fontId="4" fillId="2" borderId="0" xfId="0" applyNumberFormat="1" applyFont="1" applyFill="1" applyAlignment="1">
      <alignment horizontal="right"/>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1" fontId="21" fillId="2" borderId="1" xfId="7" applyNumberFormat="1" applyFont="1" applyFill="1" applyBorder="1" applyAlignment="1">
      <alignment vertical="center"/>
    </xf>
    <xf numFmtId="1" fontId="21" fillId="2" borderId="2" xfId="7" applyNumberFormat="1" applyFont="1" applyFill="1" applyBorder="1" applyAlignment="1">
      <alignment vertical="center"/>
    </xf>
    <xf numFmtId="1" fontId="4" fillId="2" borderId="2" xfId="0" applyNumberFormat="1" applyFont="1" applyFill="1" applyBorder="1" applyAlignment="1">
      <alignment vertical="center"/>
    </xf>
    <xf numFmtId="1" fontId="4" fillId="2" borderId="3" xfId="0" applyNumberFormat="1" applyFont="1" applyFill="1" applyBorder="1" applyAlignment="1">
      <alignment vertical="center"/>
    </xf>
    <xf numFmtId="1" fontId="21" fillId="2" borderId="6" xfId="7" applyNumberFormat="1" applyFont="1" applyFill="1" applyBorder="1" applyAlignment="1">
      <alignment horizontal="center" vertical="center"/>
    </xf>
    <xf numFmtId="165" fontId="29" fillId="2" borderId="7" xfId="7" applyNumberFormat="1" applyFont="1" applyFill="1" applyBorder="1" applyAlignment="1">
      <alignment horizontal="center" vertical="center"/>
    </xf>
    <xf numFmtId="1" fontId="4" fillId="2" borderId="7" xfId="0" applyNumberFormat="1" applyFont="1" applyFill="1" applyBorder="1" applyAlignment="1">
      <alignment vertical="center"/>
    </xf>
    <xf numFmtId="1" fontId="4" fillId="2" borderId="8" xfId="0" applyNumberFormat="1" applyFont="1" applyFill="1" applyBorder="1" applyAlignment="1">
      <alignment vertical="center"/>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cellXfs>
  <cellStyles count="8">
    <cellStyle name="Hyperlink 2" xfId="6" xr:uid="{6CFFD761-E1C4-4FFC-9C82-FDD569F38491}"/>
    <cellStyle name="Normal" xfId="0" builtinId="0"/>
    <cellStyle name="Normal 2" xfId="3" xr:uid="{0035700C-F3A5-4A6F-B63A-5CE25669DEE2}"/>
    <cellStyle name="Normal 2 3 4" xfId="7" xr:uid="{3CF93337-4C2C-4C68-AB4A-E117B5E62695}"/>
    <cellStyle name="Normal 3" xfId="2" xr:uid="{665067A7-73F8-4B7E-BFD2-7BB3B9468366}"/>
    <cellStyle name="Гиперссылка 2" xfId="4" xr:uid="{49BAA0F8-B3D3-41B5-87DD-435502328B29}"/>
    <cellStyle name="Обычный 2" xfId="1" xr:uid="{A3CD5D5E-4502-4158-8112-08CDD679ACF5}"/>
    <cellStyle name="Обычный 2 2" xfId="5" xr:uid="{D19F253E-EE9B-4476-9D91-2EE3A6D7A3DC}"/>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cell r="B4459">
            <v>35.25</v>
          </cell>
          <cell r="C4459">
            <v>38.340000000000003</v>
          </cell>
          <cell r="D4459">
            <v>44.96</v>
          </cell>
          <cell r="E4459">
            <v>23.03</v>
          </cell>
          <cell r="F4459">
            <v>26.04</v>
          </cell>
          <cell r="G4459">
            <v>21.53</v>
          </cell>
          <cell r="H4459">
            <v>3.44</v>
          </cell>
        </row>
        <row r="4460">
          <cell r="A4460">
            <v>45361</v>
          </cell>
          <cell r="B4460">
            <v>35.31</v>
          </cell>
          <cell r="C4460">
            <v>38.43</v>
          </cell>
          <cell r="D4460">
            <v>45.15</v>
          </cell>
          <cell r="E4460">
            <v>22.97</v>
          </cell>
          <cell r="F4460">
            <v>26</v>
          </cell>
          <cell r="G4460">
            <v>21.53</v>
          </cell>
          <cell r="H4460">
            <v>3.44</v>
          </cell>
        </row>
        <row r="4461">
          <cell r="A4461">
            <v>45362</v>
          </cell>
          <cell r="B4461">
            <v>35.31</v>
          </cell>
          <cell r="C4461">
            <v>38.43</v>
          </cell>
          <cell r="D4461">
            <v>45.15</v>
          </cell>
          <cell r="E4461">
            <v>22.97</v>
          </cell>
          <cell r="F4461">
            <v>26</v>
          </cell>
          <cell r="G4461">
            <v>21.53</v>
          </cell>
          <cell r="H4461">
            <v>3.44</v>
          </cell>
        </row>
        <row r="4462">
          <cell r="A4462">
            <v>45363</v>
          </cell>
          <cell r="B4462">
            <v>35.340000000000003</v>
          </cell>
          <cell r="C4462">
            <v>38.43</v>
          </cell>
          <cell r="D4462">
            <v>45.06</v>
          </cell>
          <cell r="E4462">
            <v>22.97</v>
          </cell>
          <cell r="F4462">
            <v>26.03</v>
          </cell>
          <cell r="G4462">
            <v>21.52</v>
          </cell>
          <cell r="H4462">
            <v>3.44</v>
          </cell>
        </row>
        <row r="4463">
          <cell r="A4463">
            <v>45364</v>
          </cell>
          <cell r="B4463">
            <v>35.590000000000003</v>
          </cell>
          <cell r="C4463">
            <v>38.69</v>
          </cell>
          <cell r="D4463">
            <v>45.31</v>
          </cell>
          <cell r="E4463">
            <v>23.114999999999998</v>
          </cell>
          <cell r="F4463">
            <v>26.18</v>
          </cell>
          <cell r="G4463">
            <v>21.61</v>
          </cell>
          <cell r="H4463">
            <v>3.46</v>
          </cell>
        </row>
        <row r="4464">
          <cell r="A4464">
            <v>45365</v>
          </cell>
          <cell r="B4464">
            <v>35.54</v>
          </cell>
          <cell r="C4464">
            <v>38.71</v>
          </cell>
          <cell r="D4464">
            <v>45.25</v>
          </cell>
          <cell r="E4464">
            <v>23.16</v>
          </cell>
          <cell r="F4464">
            <v>26.2</v>
          </cell>
          <cell r="G4464">
            <v>21.66</v>
          </cell>
          <cell r="H4464">
            <v>3.46</v>
          </cell>
        </row>
        <row r="4465">
          <cell r="A4465">
            <v>45366</v>
          </cell>
          <cell r="B4465">
            <v>35.68</v>
          </cell>
          <cell r="C4465">
            <v>38.61</v>
          </cell>
          <cell r="D4465">
            <v>45.22</v>
          </cell>
          <cell r="E4465">
            <v>23.04</v>
          </cell>
          <cell r="F4465">
            <v>26.16</v>
          </cell>
          <cell r="G4465">
            <v>21.51</v>
          </cell>
          <cell r="H4465">
            <v>3.43</v>
          </cell>
        </row>
        <row r="4466">
          <cell r="A4466">
            <v>45367</v>
          </cell>
          <cell r="B4466">
            <v>35.630000000000003</v>
          </cell>
          <cell r="C4466">
            <v>38.630000000000003</v>
          </cell>
          <cell r="D4466">
            <v>45.2</v>
          </cell>
          <cell r="E4466">
            <v>23</v>
          </cell>
          <cell r="F4466">
            <v>26.14</v>
          </cell>
          <cell r="G4466">
            <v>21.45</v>
          </cell>
          <cell r="H4466">
            <v>3.43</v>
          </cell>
        </row>
        <row r="4467">
          <cell r="A4467">
            <v>45368</v>
          </cell>
          <cell r="B4467">
            <v>35.79</v>
          </cell>
          <cell r="C4467">
            <v>38.76</v>
          </cell>
          <cell r="D4467">
            <v>45.31</v>
          </cell>
          <cell r="E4467">
            <v>23.08</v>
          </cell>
          <cell r="F4467">
            <v>26.22</v>
          </cell>
          <cell r="G4467">
            <v>21.49</v>
          </cell>
          <cell r="H4467">
            <v>3.44</v>
          </cell>
        </row>
        <row r="4468">
          <cell r="A4468">
            <v>45369</v>
          </cell>
          <cell r="B4468">
            <v>35.79</v>
          </cell>
          <cell r="C4468">
            <v>38.76</v>
          </cell>
          <cell r="D4468">
            <v>45.31</v>
          </cell>
          <cell r="E4468">
            <v>23.08</v>
          </cell>
          <cell r="F4468">
            <v>26.22</v>
          </cell>
          <cell r="G4468">
            <v>21.49</v>
          </cell>
          <cell r="H4468">
            <v>3.44</v>
          </cell>
        </row>
        <row r="4469">
          <cell r="A4469">
            <v>45370</v>
          </cell>
          <cell r="B4469">
            <v>35.89</v>
          </cell>
          <cell r="C4469">
            <v>38.82</v>
          </cell>
          <cell r="D4469">
            <v>45.41</v>
          </cell>
          <cell r="E4469">
            <v>23.12</v>
          </cell>
          <cell r="F4469">
            <v>26.3</v>
          </cell>
          <cell r="G4469">
            <v>21.52</v>
          </cell>
          <cell r="H4469">
            <v>3.42</v>
          </cell>
        </row>
        <row r="4470">
          <cell r="A4470">
            <v>45371</v>
          </cell>
          <cell r="B4470">
            <v>35.92</v>
          </cell>
          <cell r="C4470">
            <v>38.83</v>
          </cell>
          <cell r="D4470">
            <v>45.44</v>
          </cell>
          <cell r="E4470">
            <v>23.07</v>
          </cell>
          <cell r="F4470">
            <v>26.27</v>
          </cell>
          <cell r="G4470">
            <v>21.45</v>
          </cell>
          <cell r="H4470">
            <v>3.43</v>
          </cell>
        </row>
        <row r="4471">
          <cell r="A4471">
            <v>45372</v>
          </cell>
          <cell r="B4471">
            <v>35.79</v>
          </cell>
          <cell r="C4471">
            <v>38.950000000000003</v>
          </cell>
          <cell r="D4471">
            <v>45.57</v>
          </cell>
          <cell r="E4471">
            <v>23.29</v>
          </cell>
          <cell r="F4471">
            <v>26.38</v>
          </cell>
          <cell r="G4471">
            <v>21.52</v>
          </cell>
          <cell r="H4471">
            <v>3.44</v>
          </cell>
        </row>
        <row r="4472">
          <cell r="A4472">
            <v>45373</v>
          </cell>
          <cell r="B4472">
            <v>36.340000000000003</v>
          </cell>
          <cell r="C4472">
            <v>39.24</v>
          </cell>
          <cell r="D4472">
            <v>45.77</v>
          </cell>
          <cell r="E4472">
            <v>23.43</v>
          </cell>
          <cell r="F4472">
            <v>26.65</v>
          </cell>
          <cell r="G4472">
            <v>21.65</v>
          </cell>
          <cell r="H4472">
            <v>3.45</v>
          </cell>
        </row>
        <row r="4473">
          <cell r="A4473">
            <v>45374</v>
          </cell>
          <cell r="B4473">
            <v>36.22</v>
          </cell>
          <cell r="C4473">
            <v>38.979999999999997</v>
          </cell>
          <cell r="D4473">
            <v>45.34</v>
          </cell>
          <cell r="E4473">
            <v>23.63</v>
          </cell>
          <cell r="F4473">
            <v>26.49</v>
          </cell>
          <cell r="G4473">
            <v>21.48</v>
          </cell>
          <cell r="H4473">
            <v>3.42</v>
          </cell>
        </row>
        <row r="4474">
          <cell r="A4474">
            <v>45375</v>
          </cell>
          <cell r="B4474">
            <v>36.119999999999997</v>
          </cell>
          <cell r="C4474">
            <v>38.869999999999997</v>
          </cell>
          <cell r="D4474">
            <v>45.32</v>
          </cell>
          <cell r="E4474">
            <v>23.18</v>
          </cell>
          <cell r="F4474">
            <v>26.37</v>
          </cell>
          <cell r="G4474">
            <v>21.4</v>
          </cell>
          <cell r="H4474">
            <v>3.41</v>
          </cell>
        </row>
        <row r="4475">
          <cell r="A4475">
            <v>45376</v>
          </cell>
          <cell r="B4475">
            <v>36.119999999999997</v>
          </cell>
          <cell r="C4475">
            <v>38.869999999999997</v>
          </cell>
          <cell r="D4475">
            <v>45.32</v>
          </cell>
          <cell r="E4475">
            <v>23.18</v>
          </cell>
          <cell r="F4475">
            <v>26.37</v>
          </cell>
          <cell r="G4475">
            <v>21.4</v>
          </cell>
          <cell r="H4475">
            <v>3.41</v>
          </cell>
        </row>
        <row r="4476">
          <cell r="A4476">
            <v>45377</v>
          </cell>
          <cell r="B4476">
            <v>36.22</v>
          </cell>
          <cell r="C4476">
            <v>39.07</v>
          </cell>
          <cell r="D4476">
            <v>45.55</v>
          </cell>
          <cell r="E4476">
            <v>23.32</v>
          </cell>
          <cell r="F4476">
            <v>26.48</v>
          </cell>
          <cell r="G4476">
            <v>21.48</v>
          </cell>
          <cell r="H4476">
            <v>3.41</v>
          </cell>
        </row>
        <row r="4477">
          <cell r="A4477">
            <v>45378</v>
          </cell>
          <cell r="B4477">
            <v>36.25</v>
          </cell>
          <cell r="C4477">
            <v>39.04</v>
          </cell>
          <cell r="D4477">
            <v>45.5</v>
          </cell>
          <cell r="E4477">
            <v>23.24</v>
          </cell>
          <cell r="F4477">
            <v>26.47</v>
          </cell>
          <cell r="G4477">
            <v>21.45</v>
          </cell>
          <cell r="H4477">
            <v>3.4</v>
          </cell>
        </row>
        <row r="4478">
          <cell r="A4478">
            <v>45379</v>
          </cell>
          <cell r="B4478">
            <v>36.29</v>
          </cell>
          <cell r="C4478">
            <v>39.06</v>
          </cell>
          <cell r="D4478">
            <v>45.58</v>
          </cell>
          <cell r="E4478">
            <v>23.28</v>
          </cell>
          <cell r="F4478">
            <v>26.52</v>
          </cell>
          <cell r="G4478">
            <v>21.47</v>
          </cell>
          <cell r="H4478">
            <v>3.4</v>
          </cell>
        </row>
        <row r="4479">
          <cell r="A4479">
            <v>45380</v>
          </cell>
          <cell r="B4479">
            <v>36.380000000000003</v>
          </cell>
          <cell r="C4479">
            <v>39</v>
          </cell>
          <cell r="D4479">
            <v>45.69</v>
          </cell>
          <cell r="E4479">
            <v>23.31</v>
          </cell>
          <cell r="F4479">
            <v>26.68</v>
          </cell>
          <cell r="G4479">
            <v>21.44</v>
          </cell>
          <cell r="H4479">
            <v>3.38</v>
          </cell>
        </row>
        <row r="4480">
          <cell r="A4480">
            <v>45381</v>
          </cell>
          <cell r="B4480">
            <v>36.24</v>
          </cell>
          <cell r="C4480">
            <v>38.86</v>
          </cell>
          <cell r="D4480">
            <v>45.5</v>
          </cell>
          <cell r="E4480">
            <v>23.21</v>
          </cell>
          <cell r="F4480">
            <v>26.55</v>
          </cell>
          <cell r="G4480">
            <v>21.37</v>
          </cell>
          <cell r="H4480">
            <v>3.37</v>
          </cell>
        </row>
        <row r="4481">
          <cell r="A4481">
            <v>45382</v>
          </cell>
          <cell r="B4481">
            <v>36.22</v>
          </cell>
          <cell r="C4481">
            <v>38.9</v>
          </cell>
          <cell r="D4481">
            <v>45.54</v>
          </cell>
          <cell r="E4481">
            <v>23.27</v>
          </cell>
          <cell r="F4481">
            <v>26.59</v>
          </cell>
          <cell r="G4481">
            <v>21.42</v>
          </cell>
          <cell r="H4481">
            <v>3.38</v>
          </cell>
        </row>
        <row r="4482">
          <cell r="A4482">
            <v>45383</v>
          </cell>
          <cell r="B4482">
            <v>36.22</v>
          </cell>
          <cell r="C4482">
            <v>38.9</v>
          </cell>
          <cell r="D4482">
            <v>45.54</v>
          </cell>
          <cell r="E4482">
            <v>23.27</v>
          </cell>
          <cell r="F4482">
            <v>26.59</v>
          </cell>
          <cell r="G4482">
            <v>21.42</v>
          </cell>
          <cell r="H4482">
            <v>3.38</v>
          </cell>
        </row>
        <row r="4483">
          <cell r="A4483">
            <v>45384</v>
          </cell>
          <cell r="B4483">
            <v>36.47</v>
          </cell>
          <cell r="C4483">
            <v>38.94</v>
          </cell>
          <cell r="D4483">
            <v>45.5</v>
          </cell>
          <cell r="E4483">
            <v>23.27</v>
          </cell>
          <cell r="F4483">
            <v>26.67</v>
          </cell>
          <cell r="G4483">
            <v>21.42</v>
          </cell>
          <cell r="H4483">
            <v>3.36</v>
          </cell>
        </row>
        <row r="4484">
          <cell r="A4484">
            <v>45385</v>
          </cell>
          <cell r="B4484">
            <v>36.520000000000003</v>
          </cell>
          <cell r="C4484">
            <v>39.130000000000003</v>
          </cell>
          <cell r="D4484">
            <v>45.67</v>
          </cell>
          <cell r="E4484">
            <v>23.38</v>
          </cell>
          <cell r="F4484">
            <v>26.71</v>
          </cell>
          <cell r="G4484">
            <v>21.47</v>
          </cell>
          <cell r="H4484">
            <v>3.38</v>
          </cell>
        </row>
        <row r="4485">
          <cell r="A4485">
            <v>45386</v>
          </cell>
          <cell r="B4485">
            <v>36.51</v>
          </cell>
          <cell r="C4485">
            <v>39.380000000000003</v>
          </cell>
          <cell r="D4485">
            <v>45.95</v>
          </cell>
          <cell r="E4485">
            <v>23.63</v>
          </cell>
          <cell r="F4485">
            <v>26.82</v>
          </cell>
          <cell r="G4485">
            <v>21.71</v>
          </cell>
          <cell r="H4485">
            <v>3.42</v>
          </cell>
        </row>
        <row r="4486">
          <cell r="A4486">
            <v>45387</v>
          </cell>
          <cell r="B4486">
            <v>36.64</v>
          </cell>
          <cell r="C4486">
            <v>39.5</v>
          </cell>
          <cell r="D4486">
            <v>46.06</v>
          </cell>
          <cell r="E4486">
            <v>23.7</v>
          </cell>
          <cell r="F4486">
            <v>26.83</v>
          </cell>
          <cell r="G4486">
            <v>21.78</v>
          </cell>
          <cell r="H4486">
            <v>3.42</v>
          </cell>
        </row>
        <row r="4487">
          <cell r="A4487">
            <v>45388</v>
          </cell>
          <cell r="B4487">
            <v>36.53</v>
          </cell>
          <cell r="C4487">
            <v>39.39</v>
          </cell>
          <cell r="D4487">
            <v>45.88</v>
          </cell>
          <cell r="E4487">
            <v>23.65</v>
          </cell>
          <cell r="F4487">
            <v>26.74</v>
          </cell>
          <cell r="G4487">
            <v>21.71</v>
          </cell>
          <cell r="H4487">
            <v>3.41</v>
          </cell>
        </row>
        <row r="4488">
          <cell r="A4488">
            <v>45389</v>
          </cell>
          <cell r="B4488">
            <v>36.53</v>
          </cell>
          <cell r="C4488">
            <v>39.39</v>
          </cell>
          <cell r="D4488">
            <v>45.88</v>
          </cell>
          <cell r="E4488">
            <v>23.65</v>
          </cell>
          <cell r="F4488">
            <v>26.74</v>
          </cell>
          <cell r="G4488">
            <v>21.71</v>
          </cell>
          <cell r="H4488">
            <v>3.41</v>
          </cell>
        </row>
        <row r="4489">
          <cell r="A4489">
            <v>45390</v>
          </cell>
          <cell r="B4489">
            <v>36.53</v>
          </cell>
          <cell r="C4489">
            <v>39.39</v>
          </cell>
          <cell r="D4489">
            <v>45.88</v>
          </cell>
          <cell r="E4489">
            <v>23.65</v>
          </cell>
          <cell r="F4489">
            <v>26.74</v>
          </cell>
          <cell r="G4489">
            <v>21.71</v>
          </cell>
          <cell r="H4489">
            <v>3.41</v>
          </cell>
        </row>
        <row r="4490">
          <cell r="A4490">
            <v>45391</v>
          </cell>
          <cell r="B4490">
            <v>36.54</v>
          </cell>
          <cell r="C4490">
            <v>39.479999999999997</v>
          </cell>
          <cell r="D4490">
            <v>45.99</v>
          </cell>
          <cell r="E4490">
            <v>23.73</v>
          </cell>
          <cell r="F4490">
            <v>26.72</v>
          </cell>
          <cell r="G4490">
            <v>21.8</v>
          </cell>
          <cell r="H4490">
            <v>3.44</v>
          </cell>
        </row>
        <row r="4491">
          <cell r="A4491">
            <v>45392</v>
          </cell>
          <cell r="B4491">
            <v>36.19</v>
          </cell>
          <cell r="C4491">
            <v>39.090000000000003</v>
          </cell>
          <cell r="D4491">
            <v>45.62</v>
          </cell>
          <cell r="E4491">
            <v>23.58</v>
          </cell>
          <cell r="F4491">
            <v>26.48</v>
          </cell>
          <cell r="G4491">
            <v>21.65</v>
          </cell>
          <cell r="H4491">
            <v>3.41</v>
          </cell>
        </row>
        <row r="4492">
          <cell r="A4492">
            <v>45393</v>
          </cell>
          <cell r="B4492">
            <v>36.56</v>
          </cell>
          <cell r="C4492">
            <v>39.08</v>
          </cell>
          <cell r="D4492">
            <v>45.61</v>
          </cell>
          <cell r="E4492">
            <v>23.42</v>
          </cell>
          <cell r="F4492">
            <v>26.51</v>
          </cell>
          <cell r="G4492">
            <v>21.58</v>
          </cell>
          <cell r="H4492">
            <v>3.39</v>
          </cell>
        </row>
        <row r="4493">
          <cell r="A4493">
            <v>45394</v>
          </cell>
          <cell r="B4493">
            <v>36.520000000000003</v>
          </cell>
          <cell r="C4493">
            <v>38.6</v>
          </cell>
          <cell r="D4493">
            <v>45.16</v>
          </cell>
          <cell r="E4493">
            <v>23.04</v>
          </cell>
          <cell r="F4493">
            <v>26.23</v>
          </cell>
          <cell r="G4493">
            <v>21.27</v>
          </cell>
          <cell r="H4493">
            <v>3.32</v>
          </cell>
        </row>
        <row r="4494">
          <cell r="A4494">
            <v>45395</v>
          </cell>
          <cell r="B4494">
            <v>36.520000000000003</v>
          </cell>
          <cell r="C4494">
            <v>38.6</v>
          </cell>
          <cell r="D4494">
            <v>45.16</v>
          </cell>
          <cell r="E4494">
            <v>23.04</v>
          </cell>
          <cell r="F4494">
            <v>26.23</v>
          </cell>
          <cell r="G4494">
            <v>21.27</v>
          </cell>
          <cell r="H4494">
            <v>3.32</v>
          </cell>
        </row>
        <row r="4495">
          <cell r="A4495">
            <v>45396</v>
          </cell>
          <cell r="B4495">
            <v>36.520000000000003</v>
          </cell>
          <cell r="C4495">
            <v>38.6</v>
          </cell>
          <cell r="D4495">
            <v>45.16</v>
          </cell>
          <cell r="E4495">
            <v>23.04</v>
          </cell>
          <cell r="F4495">
            <v>26.23</v>
          </cell>
          <cell r="G4495">
            <v>21.27</v>
          </cell>
          <cell r="H4495">
            <v>3.32</v>
          </cell>
        </row>
        <row r="4496">
          <cell r="A4496">
            <v>45397</v>
          </cell>
          <cell r="B4496">
            <v>36.520000000000003</v>
          </cell>
          <cell r="C4496">
            <v>38.6</v>
          </cell>
          <cell r="D4496">
            <v>45.16</v>
          </cell>
          <cell r="E4496">
            <v>23.04</v>
          </cell>
          <cell r="F4496">
            <v>26.23</v>
          </cell>
          <cell r="G4496">
            <v>21.27</v>
          </cell>
          <cell r="H4496">
            <v>3.32</v>
          </cell>
        </row>
        <row r="4497">
          <cell r="A4497">
            <v>45398</v>
          </cell>
          <cell r="B4497">
            <v>36.520000000000003</v>
          </cell>
          <cell r="C4497">
            <v>38.6</v>
          </cell>
          <cell r="D4497">
            <v>45.16</v>
          </cell>
          <cell r="E4497">
            <v>23.04</v>
          </cell>
          <cell r="F4497">
            <v>26.23</v>
          </cell>
          <cell r="G4497">
            <v>21.27</v>
          </cell>
          <cell r="H4497">
            <v>3.32</v>
          </cell>
        </row>
        <row r="4498">
          <cell r="A4498">
            <v>45399</v>
          </cell>
          <cell r="B4498">
            <v>36.520000000000003</v>
          </cell>
          <cell r="C4498">
            <v>38.6</v>
          </cell>
          <cell r="D4498">
            <v>45.16</v>
          </cell>
          <cell r="E4498">
            <v>23.04</v>
          </cell>
          <cell r="F4498">
            <v>26.23</v>
          </cell>
          <cell r="G4498">
            <v>21.27</v>
          </cell>
          <cell r="H4498">
            <v>3.32</v>
          </cell>
        </row>
        <row r="4499">
          <cell r="A4499">
            <v>45400</v>
          </cell>
          <cell r="B4499">
            <v>36.68</v>
          </cell>
          <cell r="C4499">
            <v>38.93</v>
          </cell>
          <cell r="D4499">
            <v>45.44</v>
          </cell>
          <cell r="E4499">
            <v>23.22</v>
          </cell>
          <cell r="F4499">
            <v>26.45</v>
          </cell>
          <cell r="G4499">
            <v>21.43</v>
          </cell>
          <cell r="H4499">
            <v>3.34</v>
          </cell>
        </row>
        <row r="4500">
          <cell r="A4500">
            <v>45401</v>
          </cell>
          <cell r="B4500">
            <v>36.729999999999997</v>
          </cell>
          <cell r="C4500">
            <v>38.840000000000003</v>
          </cell>
          <cell r="D4500">
            <v>45.38</v>
          </cell>
          <cell r="E4500">
            <v>23.09</v>
          </cell>
          <cell r="F4500">
            <v>26.46</v>
          </cell>
          <cell r="G4500">
            <v>21.31</v>
          </cell>
          <cell r="H4500">
            <v>3.32</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J4" sqref="J4"/>
    </sheetView>
  </sheetViews>
  <sheetFormatPr defaultColWidth="9.140625" defaultRowHeight="12.75" x14ac:dyDescent="0.2"/>
  <cols>
    <col min="1" max="1" width="5.28515625" style="2" customWidth="1"/>
    <col min="2" max="2" width="5.28515625" style="1" customWidth="1"/>
    <col min="3" max="6" width="9.140625" style="2"/>
    <col min="7" max="7" width="3.42578125" style="2" customWidth="1"/>
    <col min="8" max="16384" width="9.140625" style="2"/>
  </cols>
  <sheetData>
    <row r="2" spans="2:7" ht="13.5" thickBot="1" x14ac:dyDescent="0.25"/>
    <row r="3" spans="2:7" ht="14.25" x14ac:dyDescent="0.25">
      <c r="B3" s="90"/>
      <c r="C3" s="91"/>
      <c r="D3" s="91"/>
      <c r="E3" s="91"/>
      <c r="F3" s="91"/>
      <c r="G3" s="92"/>
    </row>
    <row r="4" spans="2:7" ht="14.25" x14ac:dyDescent="0.25">
      <c r="B4" s="93" t="s">
        <v>0</v>
      </c>
      <c r="C4" s="94" t="s">
        <v>3</v>
      </c>
      <c r="D4" s="94"/>
      <c r="E4" s="94"/>
      <c r="F4" s="94"/>
      <c r="G4" s="95"/>
    </row>
    <row r="5" spans="2:7" ht="15" customHeight="1" x14ac:dyDescent="0.25">
      <c r="B5" s="93"/>
      <c r="C5" s="94"/>
      <c r="D5" s="94"/>
      <c r="E5" s="94"/>
      <c r="F5" s="94"/>
      <c r="G5" s="95"/>
    </row>
    <row r="6" spans="2:7" ht="14.25" x14ac:dyDescent="0.25">
      <c r="B6" s="93" t="s">
        <v>1</v>
      </c>
      <c r="C6" s="94" t="s">
        <v>4</v>
      </c>
      <c r="D6" s="94"/>
      <c r="E6" s="94"/>
      <c r="F6" s="94"/>
      <c r="G6" s="95"/>
    </row>
    <row r="7" spans="2:7" ht="14.25" x14ac:dyDescent="0.25">
      <c r="B7" s="93"/>
      <c r="C7" s="94"/>
      <c r="D7" s="94"/>
      <c r="E7" s="94"/>
      <c r="F7" s="94"/>
      <c r="G7" s="95"/>
    </row>
    <row r="8" spans="2:7" ht="14.25" x14ac:dyDescent="0.25">
      <c r="B8" s="150" t="s">
        <v>2</v>
      </c>
      <c r="C8" s="94"/>
      <c r="D8" s="94"/>
      <c r="E8" s="94"/>
      <c r="F8" s="94"/>
      <c r="G8" s="95"/>
    </row>
    <row r="9" spans="2:7" ht="14.25" x14ac:dyDescent="0.25">
      <c r="B9" s="150"/>
      <c r="C9" s="94"/>
      <c r="D9" s="94"/>
      <c r="E9" s="94"/>
      <c r="F9" s="94"/>
      <c r="G9" s="95"/>
    </row>
    <row r="10" spans="2:7" ht="14.25" x14ac:dyDescent="0.25">
      <c r="B10" s="93"/>
      <c r="C10" s="94"/>
      <c r="D10" s="94"/>
      <c r="E10" s="94"/>
      <c r="F10" s="94"/>
      <c r="G10" s="95"/>
    </row>
    <row r="11" spans="2:7" x14ac:dyDescent="0.2">
      <c r="B11" s="96"/>
      <c r="C11" s="97"/>
      <c r="D11" s="97"/>
      <c r="E11" s="97"/>
      <c r="F11" s="97"/>
      <c r="G11" s="98"/>
    </row>
    <row r="12" spans="2:7" x14ac:dyDescent="0.2">
      <c r="B12" s="96"/>
      <c r="C12" s="97"/>
      <c r="D12" s="97"/>
      <c r="E12" s="97"/>
      <c r="F12" s="97"/>
      <c r="G12" s="98"/>
    </row>
    <row r="13" spans="2:7" x14ac:dyDescent="0.2">
      <c r="B13" s="96" t="s">
        <v>186</v>
      </c>
      <c r="C13" s="97"/>
      <c r="D13" s="97"/>
      <c r="E13" s="97"/>
      <c r="F13" s="97"/>
      <c r="G13" s="98"/>
    </row>
    <row r="14" spans="2:7" ht="13.5" thickBot="1" x14ac:dyDescent="0.25">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26"/>
  <sheetViews>
    <sheetView tabSelected="1" topLeftCell="A113" zoomScale="90" zoomScaleNormal="90" workbookViewId="0">
      <selection activeCell="H120" sqref="H120"/>
    </sheetView>
  </sheetViews>
  <sheetFormatPr defaultColWidth="9.140625" defaultRowHeight="12.75" outlineLevelRow="1" x14ac:dyDescent="0.2"/>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x14ac:dyDescent="0.2">
      <c r="A1" s="3"/>
      <c r="B1" s="4"/>
      <c r="C1" s="4"/>
      <c r="D1" s="4"/>
      <c r="E1" s="4"/>
      <c r="F1" s="4"/>
      <c r="G1" s="4"/>
      <c r="H1" s="4"/>
      <c r="I1" s="4"/>
      <c r="J1" s="4"/>
      <c r="K1" s="5"/>
    </row>
    <row r="2" spans="1:11" ht="15.75" x14ac:dyDescent="0.25">
      <c r="A2" s="126"/>
      <c r="B2" s="138" t="s">
        <v>139</v>
      </c>
      <c r="C2" s="134"/>
      <c r="D2" s="134"/>
      <c r="E2" s="134"/>
      <c r="F2" s="134"/>
      <c r="G2" s="134"/>
      <c r="H2" s="134"/>
      <c r="I2" s="134"/>
      <c r="J2" s="139" t="s">
        <v>145</v>
      </c>
      <c r="K2" s="127"/>
    </row>
    <row r="3" spans="1:11" x14ac:dyDescent="0.2">
      <c r="A3" s="126"/>
      <c r="B3" s="135" t="s">
        <v>140</v>
      </c>
      <c r="C3" s="134"/>
      <c r="D3" s="134"/>
      <c r="E3" s="134"/>
      <c r="F3" s="134"/>
      <c r="G3" s="134"/>
      <c r="H3" s="134"/>
      <c r="I3" s="134"/>
      <c r="J3" s="134"/>
      <c r="K3" s="127"/>
    </row>
    <row r="4" spans="1:11" x14ac:dyDescent="0.2">
      <c r="A4" s="126"/>
      <c r="B4" s="135" t="s">
        <v>141</v>
      </c>
      <c r="C4" s="134"/>
      <c r="D4" s="134"/>
      <c r="E4" s="134"/>
      <c r="F4" s="134"/>
      <c r="G4" s="134"/>
      <c r="H4" s="134"/>
      <c r="I4" s="134"/>
      <c r="J4" s="134"/>
      <c r="K4" s="127"/>
    </row>
    <row r="5" spans="1:11" x14ac:dyDescent="0.2">
      <c r="A5" s="126"/>
      <c r="B5" s="135" t="s">
        <v>142</v>
      </c>
      <c r="C5" s="134"/>
      <c r="D5" s="134"/>
      <c r="E5" s="134"/>
      <c r="F5" s="134"/>
      <c r="G5" s="134"/>
      <c r="H5" s="134"/>
      <c r="I5" s="134"/>
      <c r="J5" s="134"/>
      <c r="K5" s="127"/>
    </row>
    <row r="6" spans="1:11" x14ac:dyDescent="0.2">
      <c r="A6" s="126"/>
      <c r="B6" s="135" t="s">
        <v>143</v>
      </c>
      <c r="C6" s="134"/>
      <c r="D6" s="134"/>
      <c r="E6" s="134"/>
      <c r="F6" s="134"/>
      <c r="G6" s="134"/>
      <c r="H6" s="134"/>
      <c r="I6" s="134"/>
      <c r="J6" s="134"/>
      <c r="K6" s="127"/>
    </row>
    <row r="7" spans="1:11" x14ac:dyDescent="0.2">
      <c r="A7" s="126"/>
      <c r="B7" s="135" t="s">
        <v>144</v>
      </c>
      <c r="C7" s="134"/>
      <c r="D7" s="134"/>
      <c r="E7" s="134"/>
      <c r="F7" s="134"/>
      <c r="G7" s="134"/>
      <c r="H7" s="134"/>
      <c r="I7" s="134"/>
      <c r="J7" s="134"/>
      <c r="K7" s="127"/>
    </row>
    <row r="8" spans="1:11" x14ac:dyDescent="0.2">
      <c r="A8" s="126"/>
      <c r="B8" s="134"/>
      <c r="C8" s="134"/>
      <c r="D8" s="134"/>
      <c r="E8" s="134"/>
      <c r="F8" s="134"/>
      <c r="G8" s="134"/>
      <c r="H8" s="134"/>
      <c r="I8" s="134"/>
      <c r="J8" s="134"/>
      <c r="K8" s="127"/>
    </row>
    <row r="9" spans="1:11" x14ac:dyDescent="0.2">
      <c r="A9" s="126"/>
      <c r="B9" s="113" t="s">
        <v>5</v>
      </c>
      <c r="C9" s="114"/>
      <c r="D9" s="114"/>
      <c r="E9" s="114"/>
      <c r="F9" s="115"/>
      <c r="G9" s="110"/>
      <c r="H9" s="111" t="s">
        <v>12</v>
      </c>
      <c r="I9" s="134"/>
      <c r="J9" s="111" t="s">
        <v>201</v>
      </c>
      <c r="K9" s="127"/>
    </row>
    <row r="10" spans="1:11" ht="15" customHeight="1" x14ac:dyDescent="0.2">
      <c r="A10" s="126"/>
      <c r="B10" s="126" t="s">
        <v>716</v>
      </c>
      <c r="C10" s="134"/>
      <c r="D10" s="134"/>
      <c r="E10" s="134"/>
      <c r="F10" s="127"/>
      <c r="G10" s="128"/>
      <c r="H10" s="128" t="s">
        <v>716</v>
      </c>
      <c r="I10" s="134"/>
      <c r="J10" s="153">
        <v>52885</v>
      </c>
      <c r="K10" s="127"/>
    </row>
    <row r="11" spans="1:11" x14ac:dyDescent="0.2">
      <c r="A11" s="126"/>
      <c r="B11" s="126" t="s">
        <v>717</v>
      </c>
      <c r="C11" s="134"/>
      <c r="D11" s="134"/>
      <c r="E11" s="134"/>
      <c r="F11" s="127"/>
      <c r="G11" s="128"/>
      <c r="H11" s="128" t="s">
        <v>717</v>
      </c>
      <c r="I11" s="134"/>
      <c r="J11" s="154"/>
      <c r="K11" s="127"/>
    </row>
    <row r="12" spans="1:11" x14ac:dyDescent="0.2">
      <c r="A12" s="126"/>
      <c r="B12" s="126" t="s">
        <v>718</v>
      </c>
      <c r="C12" s="134"/>
      <c r="D12" s="134"/>
      <c r="E12" s="134"/>
      <c r="F12" s="127"/>
      <c r="G12" s="128"/>
      <c r="H12" s="128" t="s">
        <v>718</v>
      </c>
      <c r="I12" s="134"/>
      <c r="J12" s="134"/>
      <c r="K12" s="127"/>
    </row>
    <row r="13" spans="1:11" x14ac:dyDescent="0.2">
      <c r="A13" s="126"/>
      <c r="B13" s="126" t="s">
        <v>719</v>
      </c>
      <c r="C13" s="134"/>
      <c r="D13" s="134"/>
      <c r="E13" s="134"/>
      <c r="F13" s="127"/>
      <c r="G13" s="128"/>
      <c r="H13" s="128" t="s">
        <v>719</v>
      </c>
      <c r="I13" s="134"/>
      <c r="J13" s="111" t="s">
        <v>16</v>
      </c>
      <c r="K13" s="127"/>
    </row>
    <row r="14" spans="1:11" ht="15" customHeight="1" x14ac:dyDescent="0.2">
      <c r="A14" s="126"/>
      <c r="B14" s="126" t="s">
        <v>157</v>
      </c>
      <c r="C14" s="134"/>
      <c r="D14" s="134"/>
      <c r="E14" s="134"/>
      <c r="F14" s="127"/>
      <c r="G14" s="128"/>
      <c r="H14" s="128" t="s">
        <v>157</v>
      </c>
      <c r="I14" s="134"/>
      <c r="J14" s="155">
        <v>45307</v>
      </c>
      <c r="K14" s="127"/>
    </row>
    <row r="15" spans="1:11" ht="15" customHeight="1" x14ac:dyDescent="0.2">
      <c r="A15" s="126"/>
      <c r="B15" s="6" t="s">
        <v>11</v>
      </c>
      <c r="C15" s="7"/>
      <c r="D15" s="7"/>
      <c r="E15" s="7"/>
      <c r="F15" s="8"/>
      <c r="G15" s="128"/>
      <c r="H15" s="9" t="s">
        <v>11</v>
      </c>
      <c r="I15" s="134"/>
      <c r="J15" s="156"/>
      <c r="K15" s="127"/>
    </row>
    <row r="16" spans="1:11" ht="15" customHeight="1" x14ac:dyDescent="0.2">
      <c r="A16" s="126"/>
      <c r="B16" s="134"/>
      <c r="C16" s="134"/>
      <c r="D16" s="134"/>
      <c r="E16" s="134"/>
      <c r="F16" s="134"/>
      <c r="G16" s="134"/>
      <c r="H16" s="134"/>
      <c r="I16" s="137" t="s">
        <v>147</v>
      </c>
      <c r="J16" s="141">
        <v>41388</v>
      </c>
      <c r="K16" s="127"/>
    </row>
    <row r="17" spans="1:11" x14ac:dyDescent="0.2">
      <c r="A17" s="126"/>
      <c r="B17" s="134" t="s">
        <v>720</v>
      </c>
      <c r="C17" s="134"/>
      <c r="D17" s="134"/>
      <c r="E17" s="134"/>
      <c r="F17" s="134"/>
      <c r="G17" s="134"/>
      <c r="H17" s="134"/>
      <c r="I17" s="137" t="s">
        <v>148</v>
      </c>
      <c r="J17" s="141" t="s">
        <v>873</v>
      </c>
      <c r="K17" s="127"/>
    </row>
    <row r="18" spans="1:11" ht="18" x14ac:dyDescent="0.25">
      <c r="A18" s="126"/>
      <c r="B18" s="134" t="s">
        <v>721</v>
      </c>
      <c r="C18" s="134"/>
      <c r="D18" s="134"/>
      <c r="E18" s="134"/>
      <c r="F18" s="134"/>
      <c r="G18" s="134"/>
      <c r="H18" s="134"/>
      <c r="I18" s="136" t="s">
        <v>264</v>
      </c>
      <c r="J18" s="116" t="s">
        <v>282</v>
      </c>
      <c r="K18" s="127"/>
    </row>
    <row r="19" spans="1:11" x14ac:dyDescent="0.2">
      <c r="A19" s="126"/>
      <c r="B19" s="134"/>
      <c r="C19" s="134"/>
      <c r="D19" s="134"/>
      <c r="E19" s="134"/>
      <c r="F19" s="134"/>
      <c r="G19" s="134"/>
      <c r="H19" s="134"/>
      <c r="I19" s="134"/>
      <c r="J19" s="134"/>
      <c r="K19" s="127"/>
    </row>
    <row r="20" spans="1:11" x14ac:dyDescent="0.2">
      <c r="A20" s="126"/>
      <c r="B20" s="112" t="s">
        <v>204</v>
      </c>
      <c r="C20" s="112" t="s">
        <v>205</v>
      </c>
      <c r="D20" s="129" t="s">
        <v>290</v>
      </c>
      <c r="E20" s="129" t="s">
        <v>206</v>
      </c>
      <c r="F20" s="157" t="s">
        <v>207</v>
      </c>
      <c r="G20" s="158"/>
      <c r="H20" s="112" t="s">
        <v>174</v>
      </c>
      <c r="I20" s="112" t="s">
        <v>208</v>
      </c>
      <c r="J20" s="112" t="s">
        <v>26</v>
      </c>
      <c r="K20" s="127"/>
    </row>
    <row r="21" spans="1:11" x14ac:dyDescent="0.2">
      <c r="A21" s="126"/>
      <c r="B21" s="117"/>
      <c r="C21" s="117"/>
      <c r="D21" s="118"/>
      <c r="E21" s="118"/>
      <c r="F21" s="159"/>
      <c r="G21" s="160"/>
      <c r="H21" s="117" t="s">
        <v>146</v>
      </c>
      <c r="I21" s="117"/>
      <c r="J21" s="117"/>
      <c r="K21" s="127"/>
    </row>
    <row r="22" spans="1:11" x14ac:dyDescent="0.2">
      <c r="A22" s="126"/>
      <c r="B22" s="119">
        <v>2</v>
      </c>
      <c r="C22" s="10" t="s">
        <v>722</v>
      </c>
      <c r="D22" s="130" t="s">
        <v>830</v>
      </c>
      <c r="E22" s="130" t="s">
        <v>723</v>
      </c>
      <c r="F22" s="151" t="s">
        <v>279</v>
      </c>
      <c r="G22" s="152"/>
      <c r="H22" s="11" t="s">
        <v>724</v>
      </c>
      <c r="I22" s="14">
        <v>24.13</v>
      </c>
      <c r="J22" s="121">
        <f t="shared" ref="J22:J53" si="0">I22*B22</f>
        <v>48.26</v>
      </c>
      <c r="K22" s="127"/>
    </row>
    <row r="23" spans="1:11" x14ac:dyDescent="0.2">
      <c r="A23" s="126"/>
      <c r="B23" s="119">
        <v>2</v>
      </c>
      <c r="C23" s="10" t="s">
        <v>722</v>
      </c>
      <c r="D23" s="130" t="s">
        <v>830</v>
      </c>
      <c r="E23" s="130" t="s">
        <v>723</v>
      </c>
      <c r="F23" s="151" t="s">
        <v>589</v>
      </c>
      <c r="G23" s="152"/>
      <c r="H23" s="11" t="s">
        <v>724</v>
      </c>
      <c r="I23" s="14">
        <v>24.13</v>
      </c>
      <c r="J23" s="121">
        <f t="shared" si="0"/>
        <v>48.26</v>
      </c>
      <c r="K23" s="127"/>
    </row>
    <row r="24" spans="1:11" x14ac:dyDescent="0.2">
      <c r="A24" s="126"/>
      <c r="B24" s="119">
        <v>2</v>
      </c>
      <c r="C24" s="10" t="s">
        <v>722</v>
      </c>
      <c r="D24" s="130" t="s">
        <v>831</v>
      </c>
      <c r="E24" s="130" t="s">
        <v>725</v>
      </c>
      <c r="F24" s="151" t="s">
        <v>115</v>
      </c>
      <c r="G24" s="152"/>
      <c r="H24" s="11" t="s">
        <v>724</v>
      </c>
      <c r="I24" s="14">
        <v>27.63</v>
      </c>
      <c r="J24" s="121">
        <f t="shared" si="0"/>
        <v>55.26</v>
      </c>
      <c r="K24" s="127"/>
    </row>
    <row r="25" spans="1:11" x14ac:dyDescent="0.2">
      <c r="A25" s="126"/>
      <c r="B25" s="119">
        <v>2</v>
      </c>
      <c r="C25" s="10" t="s">
        <v>722</v>
      </c>
      <c r="D25" s="130" t="s">
        <v>832</v>
      </c>
      <c r="E25" s="130" t="s">
        <v>726</v>
      </c>
      <c r="F25" s="151" t="s">
        <v>115</v>
      </c>
      <c r="G25" s="152"/>
      <c r="H25" s="11" t="s">
        <v>724</v>
      </c>
      <c r="I25" s="14">
        <v>30.77</v>
      </c>
      <c r="J25" s="121">
        <f t="shared" si="0"/>
        <v>61.54</v>
      </c>
      <c r="K25" s="127"/>
    </row>
    <row r="26" spans="1:11" ht="24" x14ac:dyDescent="0.2">
      <c r="A26" s="126"/>
      <c r="B26" s="119">
        <v>2</v>
      </c>
      <c r="C26" s="10" t="s">
        <v>586</v>
      </c>
      <c r="D26" s="130" t="s">
        <v>586</v>
      </c>
      <c r="E26" s="130"/>
      <c r="F26" s="151"/>
      <c r="G26" s="152"/>
      <c r="H26" s="11" t="s">
        <v>281</v>
      </c>
      <c r="I26" s="14">
        <v>11.89</v>
      </c>
      <c r="J26" s="121">
        <f t="shared" si="0"/>
        <v>23.78</v>
      </c>
      <c r="K26" s="127"/>
    </row>
    <row r="27" spans="1:11" x14ac:dyDescent="0.2">
      <c r="A27" s="126"/>
      <c r="B27" s="119">
        <v>2</v>
      </c>
      <c r="C27" s="10" t="s">
        <v>727</v>
      </c>
      <c r="D27" s="130" t="s">
        <v>833</v>
      </c>
      <c r="E27" s="130" t="s">
        <v>726</v>
      </c>
      <c r="F27" s="151"/>
      <c r="G27" s="152"/>
      <c r="H27" s="11" t="s">
        <v>728</v>
      </c>
      <c r="I27" s="14">
        <v>32.520000000000003</v>
      </c>
      <c r="J27" s="121">
        <f t="shared" si="0"/>
        <v>65.040000000000006</v>
      </c>
      <c r="K27" s="127"/>
    </row>
    <row r="28" spans="1:11" x14ac:dyDescent="0.2">
      <c r="A28" s="126"/>
      <c r="B28" s="119">
        <v>6</v>
      </c>
      <c r="C28" s="10" t="s">
        <v>729</v>
      </c>
      <c r="D28" s="130" t="s">
        <v>834</v>
      </c>
      <c r="E28" s="130" t="s">
        <v>725</v>
      </c>
      <c r="F28" s="151" t="s">
        <v>279</v>
      </c>
      <c r="G28" s="152"/>
      <c r="H28" s="11" t="s">
        <v>730</v>
      </c>
      <c r="I28" s="14">
        <v>18.18</v>
      </c>
      <c r="J28" s="121">
        <f t="shared" si="0"/>
        <v>109.08</v>
      </c>
      <c r="K28" s="127"/>
    </row>
    <row r="29" spans="1:11" ht="24" x14ac:dyDescent="0.2">
      <c r="A29" s="126"/>
      <c r="B29" s="119">
        <v>5</v>
      </c>
      <c r="C29" s="10" t="s">
        <v>731</v>
      </c>
      <c r="D29" s="130" t="s">
        <v>731</v>
      </c>
      <c r="E29" s="130" t="s">
        <v>732</v>
      </c>
      <c r="F29" s="151" t="s">
        <v>31</v>
      </c>
      <c r="G29" s="152"/>
      <c r="H29" s="11" t="s">
        <v>733</v>
      </c>
      <c r="I29" s="14">
        <v>6.64</v>
      </c>
      <c r="J29" s="121">
        <f t="shared" si="0"/>
        <v>33.199999999999996</v>
      </c>
      <c r="K29" s="127"/>
    </row>
    <row r="30" spans="1:11" x14ac:dyDescent="0.2">
      <c r="A30" s="126"/>
      <c r="B30" s="119">
        <v>6</v>
      </c>
      <c r="C30" s="10" t="s">
        <v>734</v>
      </c>
      <c r="D30" s="130" t="s">
        <v>734</v>
      </c>
      <c r="E30" s="130" t="s">
        <v>28</v>
      </c>
      <c r="F30" s="151"/>
      <c r="G30" s="152"/>
      <c r="H30" s="11" t="s">
        <v>735</v>
      </c>
      <c r="I30" s="14">
        <v>13.64</v>
      </c>
      <c r="J30" s="121">
        <f t="shared" si="0"/>
        <v>81.84</v>
      </c>
      <c r="K30" s="127"/>
    </row>
    <row r="31" spans="1:11" x14ac:dyDescent="0.2">
      <c r="A31" s="126"/>
      <c r="B31" s="119">
        <v>5</v>
      </c>
      <c r="C31" s="10" t="s">
        <v>109</v>
      </c>
      <c r="D31" s="130" t="s">
        <v>109</v>
      </c>
      <c r="E31" s="130" t="s">
        <v>28</v>
      </c>
      <c r="F31" s="151"/>
      <c r="G31" s="152"/>
      <c r="H31" s="11" t="s">
        <v>736</v>
      </c>
      <c r="I31" s="14">
        <v>5.6</v>
      </c>
      <c r="J31" s="121">
        <f t="shared" si="0"/>
        <v>28</v>
      </c>
      <c r="K31" s="127"/>
    </row>
    <row r="32" spans="1:11" x14ac:dyDescent="0.2">
      <c r="A32" s="126"/>
      <c r="B32" s="119">
        <v>6</v>
      </c>
      <c r="C32" s="10" t="s">
        <v>737</v>
      </c>
      <c r="D32" s="130" t="s">
        <v>737</v>
      </c>
      <c r="E32" s="130" t="s">
        <v>28</v>
      </c>
      <c r="F32" s="151"/>
      <c r="G32" s="152"/>
      <c r="H32" s="11" t="s">
        <v>738</v>
      </c>
      <c r="I32" s="14">
        <v>6.99</v>
      </c>
      <c r="J32" s="121">
        <f t="shared" si="0"/>
        <v>41.94</v>
      </c>
      <c r="K32" s="127"/>
    </row>
    <row r="33" spans="1:11" ht="24" x14ac:dyDescent="0.2">
      <c r="A33" s="126"/>
      <c r="B33" s="119">
        <v>3</v>
      </c>
      <c r="C33" s="10" t="s">
        <v>739</v>
      </c>
      <c r="D33" s="130" t="s">
        <v>739</v>
      </c>
      <c r="E33" s="130" t="s">
        <v>28</v>
      </c>
      <c r="F33" s="151" t="s">
        <v>279</v>
      </c>
      <c r="G33" s="152"/>
      <c r="H33" s="11" t="s">
        <v>740</v>
      </c>
      <c r="I33" s="14">
        <v>20.63</v>
      </c>
      <c r="J33" s="121">
        <f t="shared" si="0"/>
        <v>61.89</v>
      </c>
      <c r="K33" s="127"/>
    </row>
    <row r="34" spans="1:11" ht="24" x14ac:dyDescent="0.2">
      <c r="A34" s="126"/>
      <c r="B34" s="119">
        <v>10</v>
      </c>
      <c r="C34" s="10" t="s">
        <v>739</v>
      </c>
      <c r="D34" s="130" t="s">
        <v>739</v>
      </c>
      <c r="E34" s="130" t="s">
        <v>30</v>
      </c>
      <c r="F34" s="151" t="s">
        <v>279</v>
      </c>
      <c r="G34" s="152"/>
      <c r="H34" s="11" t="s">
        <v>740</v>
      </c>
      <c r="I34" s="14">
        <v>20.63</v>
      </c>
      <c r="J34" s="121">
        <f t="shared" si="0"/>
        <v>206.29999999999998</v>
      </c>
      <c r="K34" s="127"/>
    </row>
    <row r="35" spans="1:11" ht="24" x14ac:dyDescent="0.2">
      <c r="A35" s="126"/>
      <c r="B35" s="119">
        <v>9</v>
      </c>
      <c r="C35" s="10" t="s">
        <v>739</v>
      </c>
      <c r="D35" s="130" t="s">
        <v>739</v>
      </c>
      <c r="E35" s="130" t="s">
        <v>31</v>
      </c>
      <c r="F35" s="151" t="s">
        <v>279</v>
      </c>
      <c r="G35" s="152"/>
      <c r="H35" s="11" t="s">
        <v>740</v>
      </c>
      <c r="I35" s="14">
        <v>20.63</v>
      </c>
      <c r="J35" s="121">
        <f t="shared" si="0"/>
        <v>185.67</v>
      </c>
      <c r="K35" s="127"/>
    </row>
    <row r="36" spans="1:11" ht="24" x14ac:dyDescent="0.2">
      <c r="A36" s="126"/>
      <c r="B36" s="119">
        <v>4</v>
      </c>
      <c r="C36" s="10" t="s">
        <v>741</v>
      </c>
      <c r="D36" s="130" t="s">
        <v>741</v>
      </c>
      <c r="E36" s="130" t="s">
        <v>30</v>
      </c>
      <c r="F36" s="151" t="s">
        <v>279</v>
      </c>
      <c r="G36" s="152"/>
      <c r="H36" s="11" t="s">
        <v>742</v>
      </c>
      <c r="I36" s="14">
        <v>20.63</v>
      </c>
      <c r="J36" s="121">
        <f t="shared" si="0"/>
        <v>82.52</v>
      </c>
      <c r="K36" s="127"/>
    </row>
    <row r="37" spans="1:11" x14ac:dyDescent="0.2">
      <c r="A37" s="126"/>
      <c r="B37" s="119">
        <v>9</v>
      </c>
      <c r="C37" s="10" t="s">
        <v>35</v>
      </c>
      <c r="D37" s="130" t="s">
        <v>835</v>
      </c>
      <c r="E37" s="130" t="s">
        <v>42</v>
      </c>
      <c r="F37" s="151"/>
      <c r="G37" s="152"/>
      <c r="H37" s="11" t="s">
        <v>743</v>
      </c>
      <c r="I37" s="14">
        <v>8.74</v>
      </c>
      <c r="J37" s="121">
        <f t="shared" si="0"/>
        <v>78.66</v>
      </c>
      <c r="K37" s="127"/>
    </row>
    <row r="38" spans="1:11" ht="24" x14ac:dyDescent="0.2">
      <c r="A38" s="126"/>
      <c r="B38" s="119">
        <v>21</v>
      </c>
      <c r="C38" s="10" t="s">
        <v>744</v>
      </c>
      <c r="D38" s="130" t="s">
        <v>744</v>
      </c>
      <c r="E38" s="130" t="s">
        <v>42</v>
      </c>
      <c r="F38" s="151" t="s">
        <v>279</v>
      </c>
      <c r="G38" s="152"/>
      <c r="H38" s="11" t="s">
        <v>745</v>
      </c>
      <c r="I38" s="14">
        <v>25.88</v>
      </c>
      <c r="J38" s="121">
        <f t="shared" si="0"/>
        <v>543.48</v>
      </c>
      <c r="K38" s="127"/>
    </row>
    <row r="39" spans="1:11" ht="24" x14ac:dyDescent="0.2">
      <c r="A39" s="126"/>
      <c r="B39" s="119">
        <v>5</v>
      </c>
      <c r="C39" s="10" t="s">
        <v>622</v>
      </c>
      <c r="D39" s="130" t="s">
        <v>622</v>
      </c>
      <c r="E39" s="130" t="s">
        <v>31</v>
      </c>
      <c r="F39" s="151" t="s">
        <v>746</v>
      </c>
      <c r="G39" s="152"/>
      <c r="H39" s="11" t="s">
        <v>624</v>
      </c>
      <c r="I39" s="14">
        <v>20.63</v>
      </c>
      <c r="J39" s="121">
        <f t="shared" si="0"/>
        <v>103.14999999999999</v>
      </c>
      <c r="K39" s="127"/>
    </row>
    <row r="40" spans="1:11" ht="24" x14ac:dyDescent="0.2">
      <c r="A40" s="126"/>
      <c r="B40" s="119">
        <v>5</v>
      </c>
      <c r="C40" s="10" t="s">
        <v>622</v>
      </c>
      <c r="D40" s="130" t="s">
        <v>622</v>
      </c>
      <c r="E40" s="130" t="s">
        <v>32</v>
      </c>
      <c r="F40" s="151" t="s">
        <v>747</v>
      </c>
      <c r="G40" s="152"/>
      <c r="H40" s="11" t="s">
        <v>624</v>
      </c>
      <c r="I40" s="14">
        <v>20.63</v>
      </c>
      <c r="J40" s="121">
        <f t="shared" si="0"/>
        <v>103.14999999999999</v>
      </c>
      <c r="K40" s="127"/>
    </row>
    <row r="41" spans="1:11" ht="24" x14ac:dyDescent="0.2">
      <c r="A41" s="126"/>
      <c r="B41" s="119">
        <v>5</v>
      </c>
      <c r="C41" s="10" t="s">
        <v>748</v>
      </c>
      <c r="D41" s="130" t="s">
        <v>748</v>
      </c>
      <c r="E41" s="130" t="s">
        <v>732</v>
      </c>
      <c r="F41" s="151" t="s">
        <v>28</v>
      </c>
      <c r="G41" s="152"/>
      <c r="H41" s="11" t="s">
        <v>749</v>
      </c>
      <c r="I41" s="14">
        <v>6.64</v>
      </c>
      <c r="J41" s="121">
        <f t="shared" si="0"/>
        <v>33.199999999999996</v>
      </c>
      <c r="K41" s="127"/>
    </row>
    <row r="42" spans="1:11" ht="24" x14ac:dyDescent="0.2">
      <c r="A42" s="126"/>
      <c r="B42" s="119">
        <v>1</v>
      </c>
      <c r="C42" s="10" t="s">
        <v>668</v>
      </c>
      <c r="D42" s="130" t="s">
        <v>668</v>
      </c>
      <c r="E42" s="130" t="s">
        <v>28</v>
      </c>
      <c r="F42" s="151" t="s">
        <v>112</v>
      </c>
      <c r="G42" s="152"/>
      <c r="H42" s="11" t="s">
        <v>750</v>
      </c>
      <c r="I42" s="14">
        <v>30.07</v>
      </c>
      <c r="J42" s="121">
        <f t="shared" si="0"/>
        <v>30.07</v>
      </c>
      <c r="K42" s="127"/>
    </row>
    <row r="43" spans="1:11" ht="24" x14ac:dyDescent="0.2">
      <c r="A43" s="126"/>
      <c r="B43" s="119">
        <v>1</v>
      </c>
      <c r="C43" s="10" t="s">
        <v>668</v>
      </c>
      <c r="D43" s="130" t="s">
        <v>668</v>
      </c>
      <c r="E43" s="130" t="s">
        <v>28</v>
      </c>
      <c r="F43" s="151" t="s">
        <v>216</v>
      </c>
      <c r="G43" s="152"/>
      <c r="H43" s="11" t="s">
        <v>750</v>
      </c>
      <c r="I43" s="14">
        <v>30.07</v>
      </c>
      <c r="J43" s="121">
        <f t="shared" si="0"/>
        <v>30.07</v>
      </c>
      <c r="K43" s="127"/>
    </row>
    <row r="44" spans="1:11" ht="24" x14ac:dyDescent="0.2">
      <c r="A44" s="126"/>
      <c r="B44" s="119">
        <v>2</v>
      </c>
      <c r="C44" s="10" t="s">
        <v>668</v>
      </c>
      <c r="D44" s="130" t="s">
        <v>668</v>
      </c>
      <c r="E44" s="130" t="s">
        <v>28</v>
      </c>
      <c r="F44" s="151" t="s">
        <v>218</v>
      </c>
      <c r="G44" s="152"/>
      <c r="H44" s="11" t="s">
        <v>750</v>
      </c>
      <c r="I44" s="14">
        <v>30.07</v>
      </c>
      <c r="J44" s="121">
        <f t="shared" si="0"/>
        <v>60.14</v>
      </c>
      <c r="K44" s="127"/>
    </row>
    <row r="45" spans="1:11" ht="24" x14ac:dyDescent="0.2">
      <c r="A45" s="126"/>
      <c r="B45" s="119">
        <v>1</v>
      </c>
      <c r="C45" s="10" t="s">
        <v>668</v>
      </c>
      <c r="D45" s="130" t="s">
        <v>668</v>
      </c>
      <c r="E45" s="130" t="s">
        <v>28</v>
      </c>
      <c r="F45" s="151" t="s">
        <v>273</v>
      </c>
      <c r="G45" s="152"/>
      <c r="H45" s="11" t="s">
        <v>750</v>
      </c>
      <c r="I45" s="14">
        <v>30.07</v>
      </c>
      <c r="J45" s="121">
        <f t="shared" si="0"/>
        <v>30.07</v>
      </c>
      <c r="K45" s="127"/>
    </row>
    <row r="46" spans="1:11" ht="24" x14ac:dyDescent="0.2">
      <c r="A46" s="126"/>
      <c r="B46" s="119">
        <v>1</v>
      </c>
      <c r="C46" s="10" t="s">
        <v>668</v>
      </c>
      <c r="D46" s="130" t="s">
        <v>668</v>
      </c>
      <c r="E46" s="130" t="s">
        <v>28</v>
      </c>
      <c r="F46" s="151" t="s">
        <v>317</v>
      </c>
      <c r="G46" s="152"/>
      <c r="H46" s="11" t="s">
        <v>750</v>
      </c>
      <c r="I46" s="14">
        <v>30.07</v>
      </c>
      <c r="J46" s="121">
        <f t="shared" si="0"/>
        <v>30.07</v>
      </c>
      <c r="K46" s="127"/>
    </row>
    <row r="47" spans="1:11" x14ac:dyDescent="0.2">
      <c r="A47" s="126"/>
      <c r="B47" s="119">
        <v>6</v>
      </c>
      <c r="C47" s="10" t="s">
        <v>751</v>
      </c>
      <c r="D47" s="130" t="s">
        <v>751</v>
      </c>
      <c r="E47" s="130" t="s">
        <v>31</v>
      </c>
      <c r="F47" s="151"/>
      <c r="G47" s="152"/>
      <c r="H47" s="11" t="s">
        <v>752</v>
      </c>
      <c r="I47" s="14">
        <v>6.64</v>
      </c>
      <c r="J47" s="121">
        <f t="shared" si="0"/>
        <v>39.839999999999996</v>
      </c>
      <c r="K47" s="127"/>
    </row>
    <row r="48" spans="1:11" ht="24" x14ac:dyDescent="0.2">
      <c r="A48" s="126"/>
      <c r="B48" s="119">
        <v>3</v>
      </c>
      <c r="C48" s="10" t="s">
        <v>753</v>
      </c>
      <c r="D48" s="130" t="s">
        <v>753</v>
      </c>
      <c r="E48" s="130" t="s">
        <v>30</v>
      </c>
      <c r="F48" s="151"/>
      <c r="G48" s="152"/>
      <c r="H48" s="11" t="s">
        <v>754</v>
      </c>
      <c r="I48" s="14">
        <v>13.64</v>
      </c>
      <c r="J48" s="121">
        <f t="shared" si="0"/>
        <v>40.92</v>
      </c>
      <c r="K48" s="127"/>
    </row>
    <row r="49" spans="1:11" ht="24" x14ac:dyDescent="0.2">
      <c r="A49" s="126"/>
      <c r="B49" s="119">
        <v>3</v>
      </c>
      <c r="C49" s="10" t="s">
        <v>753</v>
      </c>
      <c r="D49" s="130" t="s">
        <v>753</v>
      </c>
      <c r="E49" s="130" t="s">
        <v>31</v>
      </c>
      <c r="F49" s="151"/>
      <c r="G49" s="152"/>
      <c r="H49" s="11" t="s">
        <v>754</v>
      </c>
      <c r="I49" s="14">
        <v>13.64</v>
      </c>
      <c r="J49" s="121">
        <f t="shared" si="0"/>
        <v>40.92</v>
      </c>
      <c r="K49" s="127"/>
    </row>
    <row r="50" spans="1:11" ht="24" x14ac:dyDescent="0.2">
      <c r="A50" s="126"/>
      <c r="B50" s="119">
        <v>24</v>
      </c>
      <c r="C50" s="10" t="s">
        <v>755</v>
      </c>
      <c r="D50" s="130" t="s">
        <v>755</v>
      </c>
      <c r="E50" s="130" t="s">
        <v>28</v>
      </c>
      <c r="F50" s="151"/>
      <c r="G50" s="152"/>
      <c r="H50" s="11" t="s">
        <v>756</v>
      </c>
      <c r="I50" s="14">
        <v>5.6</v>
      </c>
      <c r="J50" s="121">
        <f t="shared" si="0"/>
        <v>134.39999999999998</v>
      </c>
      <c r="K50" s="127"/>
    </row>
    <row r="51" spans="1:11" ht="24" x14ac:dyDescent="0.2">
      <c r="A51" s="126"/>
      <c r="B51" s="119">
        <v>3</v>
      </c>
      <c r="C51" s="10" t="s">
        <v>755</v>
      </c>
      <c r="D51" s="130" t="s">
        <v>755</v>
      </c>
      <c r="E51" s="130" t="s">
        <v>31</v>
      </c>
      <c r="F51" s="151"/>
      <c r="G51" s="152"/>
      <c r="H51" s="11" t="s">
        <v>756</v>
      </c>
      <c r="I51" s="14">
        <v>5.6</v>
      </c>
      <c r="J51" s="121">
        <f t="shared" si="0"/>
        <v>16.799999999999997</v>
      </c>
      <c r="K51" s="127"/>
    </row>
    <row r="52" spans="1:11" ht="24" x14ac:dyDescent="0.2">
      <c r="A52" s="126"/>
      <c r="B52" s="119">
        <v>3</v>
      </c>
      <c r="C52" s="10" t="s">
        <v>755</v>
      </c>
      <c r="D52" s="130" t="s">
        <v>755</v>
      </c>
      <c r="E52" s="130" t="s">
        <v>32</v>
      </c>
      <c r="F52" s="151"/>
      <c r="G52" s="152"/>
      <c r="H52" s="11" t="s">
        <v>756</v>
      </c>
      <c r="I52" s="14">
        <v>5.6</v>
      </c>
      <c r="J52" s="121">
        <f t="shared" si="0"/>
        <v>16.799999999999997</v>
      </c>
      <c r="K52" s="127"/>
    </row>
    <row r="53" spans="1:11" ht="24" x14ac:dyDescent="0.2">
      <c r="A53" s="126"/>
      <c r="B53" s="119">
        <v>6</v>
      </c>
      <c r="C53" s="10" t="s">
        <v>757</v>
      </c>
      <c r="D53" s="130" t="s">
        <v>757</v>
      </c>
      <c r="E53" s="130" t="s">
        <v>28</v>
      </c>
      <c r="F53" s="151"/>
      <c r="G53" s="152"/>
      <c r="H53" s="11" t="s">
        <v>758</v>
      </c>
      <c r="I53" s="14">
        <v>13.64</v>
      </c>
      <c r="J53" s="121">
        <f t="shared" si="0"/>
        <v>81.84</v>
      </c>
      <c r="K53" s="127"/>
    </row>
    <row r="54" spans="1:11" ht="24" x14ac:dyDescent="0.2">
      <c r="A54" s="126"/>
      <c r="B54" s="119">
        <v>11</v>
      </c>
      <c r="C54" s="10" t="s">
        <v>759</v>
      </c>
      <c r="D54" s="130" t="s">
        <v>759</v>
      </c>
      <c r="E54" s="130" t="s">
        <v>28</v>
      </c>
      <c r="F54" s="151" t="s">
        <v>679</v>
      </c>
      <c r="G54" s="152"/>
      <c r="H54" s="11" t="s">
        <v>760</v>
      </c>
      <c r="I54" s="14">
        <v>20.63</v>
      </c>
      <c r="J54" s="121">
        <f t="shared" ref="J54:J85" si="1">I54*B54</f>
        <v>226.92999999999998</v>
      </c>
      <c r="K54" s="127"/>
    </row>
    <row r="55" spans="1:11" ht="24" x14ac:dyDescent="0.2">
      <c r="A55" s="126"/>
      <c r="B55" s="119">
        <v>5</v>
      </c>
      <c r="C55" s="10" t="s">
        <v>761</v>
      </c>
      <c r="D55" s="130" t="s">
        <v>761</v>
      </c>
      <c r="E55" s="130" t="s">
        <v>31</v>
      </c>
      <c r="F55" s="151" t="s">
        <v>279</v>
      </c>
      <c r="G55" s="152"/>
      <c r="H55" s="11" t="s">
        <v>762</v>
      </c>
      <c r="I55" s="14">
        <v>24.13</v>
      </c>
      <c r="J55" s="121">
        <f t="shared" si="1"/>
        <v>120.64999999999999</v>
      </c>
      <c r="K55" s="127"/>
    </row>
    <row r="56" spans="1:11" ht="24" x14ac:dyDescent="0.2">
      <c r="A56" s="126"/>
      <c r="B56" s="119">
        <v>6</v>
      </c>
      <c r="C56" s="10" t="s">
        <v>763</v>
      </c>
      <c r="D56" s="130" t="s">
        <v>763</v>
      </c>
      <c r="E56" s="130" t="s">
        <v>30</v>
      </c>
      <c r="F56" s="151" t="s">
        <v>279</v>
      </c>
      <c r="G56" s="152"/>
      <c r="H56" s="11" t="s">
        <v>764</v>
      </c>
      <c r="I56" s="14">
        <v>22.38</v>
      </c>
      <c r="J56" s="121">
        <f t="shared" si="1"/>
        <v>134.28</v>
      </c>
      <c r="K56" s="127"/>
    </row>
    <row r="57" spans="1:11" ht="24" x14ac:dyDescent="0.2">
      <c r="A57" s="126"/>
      <c r="B57" s="119">
        <v>2</v>
      </c>
      <c r="C57" s="10" t="s">
        <v>765</v>
      </c>
      <c r="D57" s="130" t="s">
        <v>836</v>
      </c>
      <c r="E57" s="130" t="s">
        <v>766</v>
      </c>
      <c r="F57" s="151"/>
      <c r="G57" s="152"/>
      <c r="H57" s="11" t="s">
        <v>869</v>
      </c>
      <c r="I57" s="14">
        <v>18.18</v>
      </c>
      <c r="J57" s="121">
        <f t="shared" si="1"/>
        <v>36.36</v>
      </c>
      <c r="K57" s="127"/>
    </row>
    <row r="58" spans="1:11" ht="24" x14ac:dyDescent="0.2">
      <c r="A58" s="126"/>
      <c r="B58" s="119">
        <v>2</v>
      </c>
      <c r="C58" s="10" t="s">
        <v>765</v>
      </c>
      <c r="D58" s="130" t="s">
        <v>837</v>
      </c>
      <c r="E58" s="130" t="s">
        <v>767</v>
      </c>
      <c r="F58" s="151"/>
      <c r="G58" s="152"/>
      <c r="H58" s="11" t="s">
        <v>869</v>
      </c>
      <c r="I58" s="14">
        <v>22.38</v>
      </c>
      <c r="J58" s="121">
        <f t="shared" si="1"/>
        <v>44.76</v>
      </c>
      <c r="K58" s="127"/>
    </row>
    <row r="59" spans="1:11" ht="24" x14ac:dyDescent="0.2">
      <c r="A59" s="126"/>
      <c r="B59" s="119">
        <v>14</v>
      </c>
      <c r="C59" s="10" t="s">
        <v>765</v>
      </c>
      <c r="D59" s="130" t="s">
        <v>838</v>
      </c>
      <c r="E59" s="130" t="s">
        <v>725</v>
      </c>
      <c r="F59" s="151"/>
      <c r="G59" s="152"/>
      <c r="H59" s="11" t="s">
        <v>869</v>
      </c>
      <c r="I59" s="14">
        <v>25.53</v>
      </c>
      <c r="J59" s="121">
        <f t="shared" si="1"/>
        <v>357.42</v>
      </c>
      <c r="K59" s="127"/>
    </row>
    <row r="60" spans="1:11" x14ac:dyDescent="0.2">
      <c r="A60" s="126"/>
      <c r="B60" s="119">
        <v>2</v>
      </c>
      <c r="C60" s="10" t="s">
        <v>768</v>
      </c>
      <c r="D60" s="130" t="s">
        <v>839</v>
      </c>
      <c r="E60" s="130" t="s">
        <v>766</v>
      </c>
      <c r="F60" s="151"/>
      <c r="G60" s="152"/>
      <c r="H60" s="11" t="s">
        <v>769</v>
      </c>
      <c r="I60" s="14">
        <v>34.619999999999997</v>
      </c>
      <c r="J60" s="121">
        <f t="shared" si="1"/>
        <v>69.239999999999995</v>
      </c>
      <c r="K60" s="127"/>
    </row>
    <row r="61" spans="1:11" ht="24" x14ac:dyDescent="0.2">
      <c r="A61" s="126"/>
      <c r="B61" s="119">
        <v>2</v>
      </c>
      <c r="C61" s="10" t="s">
        <v>770</v>
      </c>
      <c r="D61" s="130" t="s">
        <v>840</v>
      </c>
      <c r="E61" s="130" t="s">
        <v>766</v>
      </c>
      <c r="F61" s="151" t="s">
        <v>278</v>
      </c>
      <c r="G61" s="152"/>
      <c r="H61" s="11" t="s">
        <v>870</v>
      </c>
      <c r="I61" s="14">
        <v>39.17</v>
      </c>
      <c r="J61" s="121">
        <f t="shared" si="1"/>
        <v>78.34</v>
      </c>
      <c r="K61" s="127"/>
    </row>
    <row r="62" spans="1:11" ht="24" x14ac:dyDescent="0.2">
      <c r="A62" s="126"/>
      <c r="B62" s="119">
        <v>20</v>
      </c>
      <c r="C62" s="10" t="s">
        <v>771</v>
      </c>
      <c r="D62" s="130" t="s">
        <v>771</v>
      </c>
      <c r="E62" s="130" t="s">
        <v>28</v>
      </c>
      <c r="F62" s="151"/>
      <c r="G62" s="152"/>
      <c r="H62" s="11" t="s">
        <v>871</v>
      </c>
      <c r="I62" s="14">
        <v>4.9000000000000004</v>
      </c>
      <c r="J62" s="121">
        <f t="shared" si="1"/>
        <v>98</v>
      </c>
      <c r="K62" s="127"/>
    </row>
    <row r="63" spans="1:11" ht="24" x14ac:dyDescent="0.2">
      <c r="A63" s="126"/>
      <c r="B63" s="119">
        <v>2</v>
      </c>
      <c r="C63" s="10" t="s">
        <v>771</v>
      </c>
      <c r="D63" s="130" t="s">
        <v>771</v>
      </c>
      <c r="E63" s="130" t="s">
        <v>31</v>
      </c>
      <c r="F63" s="151"/>
      <c r="G63" s="152"/>
      <c r="H63" s="11" t="s">
        <v>871</v>
      </c>
      <c r="I63" s="14">
        <v>4.9000000000000004</v>
      </c>
      <c r="J63" s="121">
        <f t="shared" si="1"/>
        <v>9.8000000000000007</v>
      </c>
      <c r="K63" s="127"/>
    </row>
    <row r="64" spans="1:11" x14ac:dyDescent="0.2">
      <c r="A64" s="126"/>
      <c r="B64" s="119">
        <v>2</v>
      </c>
      <c r="C64" s="10" t="s">
        <v>772</v>
      </c>
      <c r="D64" s="130" t="s">
        <v>841</v>
      </c>
      <c r="E64" s="130" t="s">
        <v>773</v>
      </c>
      <c r="F64" s="151"/>
      <c r="G64" s="152"/>
      <c r="H64" s="11" t="s">
        <v>774</v>
      </c>
      <c r="I64" s="14">
        <v>59.1</v>
      </c>
      <c r="J64" s="121">
        <f t="shared" si="1"/>
        <v>118.2</v>
      </c>
      <c r="K64" s="127"/>
    </row>
    <row r="65" spans="1:11" x14ac:dyDescent="0.2">
      <c r="A65" s="126"/>
      <c r="B65" s="119">
        <v>4</v>
      </c>
      <c r="C65" s="10" t="s">
        <v>775</v>
      </c>
      <c r="D65" s="130" t="s">
        <v>842</v>
      </c>
      <c r="E65" s="130" t="s">
        <v>723</v>
      </c>
      <c r="F65" s="151" t="s">
        <v>279</v>
      </c>
      <c r="G65" s="152"/>
      <c r="H65" s="11" t="s">
        <v>776</v>
      </c>
      <c r="I65" s="14">
        <v>14.69</v>
      </c>
      <c r="J65" s="121">
        <f t="shared" si="1"/>
        <v>58.76</v>
      </c>
      <c r="K65" s="127"/>
    </row>
    <row r="66" spans="1:11" x14ac:dyDescent="0.2">
      <c r="A66" s="126"/>
      <c r="B66" s="119">
        <v>6</v>
      </c>
      <c r="C66" s="10" t="s">
        <v>775</v>
      </c>
      <c r="D66" s="130" t="s">
        <v>843</v>
      </c>
      <c r="E66" s="130" t="s">
        <v>725</v>
      </c>
      <c r="F66" s="151" t="s">
        <v>279</v>
      </c>
      <c r="G66" s="152"/>
      <c r="H66" s="11" t="s">
        <v>776</v>
      </c>
      <c r="I66" s="14">
        <v>18.18</v>
      </c>
      <c r="J66" s="121">
        <f t="shared" si="1"/>
        <v>109.08</v>
      </c>
      <c r="K66" s="127"/>
    </row>
    <row r="67" spans="1:11" x14ac:dyDescent="0.2">
      <c r="A67" s="126"/>
      <c r="B67" s="119">
        <v>10</v>
      </c>
      <c r="C67" s="10" t="s">
        <v>775</v>
      </c>
      <c r="D67" s="130" t="s">
        <v>844</v>
      </c>
      <c r="E67" s="130" t="s">
        <v>726</v>
      </c>
      <c r="F67" s="151" t="s">
        <v>279</v>
      </c>
      <c r="G67" s="152"/>
      <c r="H67" s="11" t="s">
        <v>776</v>
      </c>
      <c r="I67" s="14">
        <v>19.579999999999998</v>
      </c>
      <c r="J67" s="121">
        <f t="shared" si="1"/>
        <v>195.79999999999998</v>
      </c>
      <c r="K67" s="127"/>
    </row>
    <row r="68" spans="1:11" ht="24" x14ac:dyDescent="0.2">
      <c r="A68" s="126"/>
      <c r="B68" s="119">
        <v>2</v>
      </c>
      <c r="C68" s="10" t="s">
        <v>777</v>
      </c>
      <c r="D68" s="130" t="s">
        <v>845</v>
      </c>
      <c r="E68" s="130" t="s">
        <v>766</v>
      </c>
      <c r="F68" s="151"/>
      <c r="G68" s="152"/>
      <c r="H68" s="11" t="s">
        <v>778</v>
      </c>
      <c r="I68" s="14">
        <v>59.1</v>
      </c>
      <c r="J68" s="121">
        <f t="shared" si="1"/>
        <v>118.2</v>
      </c>
      <c r="K68" s="127"/>
    </row>
    <row r="69" spans="1:11" ht="24" x14ac:dyDescent="0.2">
      <c r="A69" s="126"/>
      <c r="B69" s="119">
        <v>2</v>
      </c>
      <c r="C69" s="10" t="s">
        <v>779</v>
      </c>
      <c r="D69" s="130" t="s">
        <v>846</v>
      </c>
      <c r="E69" s="130" t="s">
        <v>766</v>
      </c>
      <c r="F69" s="151" t="s">
        <v>112</v>
      </c>
      <c r="G69" s="152"/>
      <c r="H69" s="11" t="s">
        <v>780</v>
      </c>
      <c r="I69" s="14">
        <v>76.58</v>
      </c>
      <c r="J69" s="121">
        <f t="shared" si="1"/>
        <v>153.16</v>
      </c>
      <c r="K69" s="127"/>
    </row>
    <row r="70" spans="1:11" x14ac:dyDescent="0.2">
      <c r="A70" s="126"/>
      <c r="B70" s="119">
        <v>4</v>
      </c>
      <c r="C70" s="10" t="s">
        <v>781</v>
      </c>
      <c r="D70" s="130" t="s">
        <v>847</v>
      </c>
      <c r="E70" s="130" t="s">
        <v>725</v>
      </c>
      <c r="F70" s="151" t="s">
        <v>279</v>
      </c>
      <c r="G70" s="152"/>
      <c r="H70" s="11" t="s">
        <v>776</v>
      </c>
      <c r="I70" s="14">
        <v>18.18</v>
      </c>
      <c r="J70" s="121">
        <f t="shared" si="1"/>
        <v>72.72</v>
      </c>
      <c r="K70" s="127"/>
    </row>
    <row r="71" spans="1:11" x14ac:dyDescent="0.2">
      <c r="A71" s="126"/>
      <c r="B71" s="119">
        <v>2</v>
      </c>
      <c r="C71" s="10" t="s">
        <v>781</v>
      </c>
      <c r="D71" s="130" t="s">
        <v>847</v>
      </c>
      <c r="E71" s="130" t="s">
        <v>725</v>
      </c>
      <c r="F71" s="151" t="s">
        <v>589</v>
      </c>
      <c r="G71" s="152"/>
      <c r="H71" s="11" t="s">
        <v>776</v>
      </c>
      <c r="I71" s="14">
        <v>18.18</v>
      </c>
      <c r="J71" s="121">
        <f t="shared" si="1"/>
        <v>36.36</v>
      </c>
      <c r="K71" s="127"/>
    </row>
    <row r="72" spans="1:11" x14ac:dyDescent="0.2">
      <c r="A72" s="126"/>
      <c r="B72" s="119">
        <v>8</v>
      </c>
      <c r="C72" s="10" t="s">
        <v>781</v>
      </c>
      <c r="D72" s="130" t="s">
        <v>848</v>
      </c>
      <c r="E72" s="130" t="s">
        <v>782</v>
      </c>
      <c r="F72" s="151" t="s">
        <v>279</v>
      </c>
      <c r="G72" s="152"/>
      <c r="H72" s="11" t="s">
        <v>776</v>
      </c>
      <c r="I72" s="14">
        <v>21.68</v>
      </c>
      <c r="J72" s="121">
        <f t="shared" si="1"/>
        <v>173.44</v>
      </c>
      <c r="K72" s="127"/>
    </row>
    <row r="73" spans="1:11" x14ac:dyDescent="0.2">
      <c r="A73" s="126"/>
      <c r="B73" s="119">
        <v>4</v>
      </c>
      <c r="C73" s="10" t="s">
        <v>781</v>
      </c>
      <c r="D73" s="130" t="s">
        <v>849</v>
      </c>
      <c r="E73" s="130" t="s">
        <v>783</v>
      </c>
      <c r="F73" s="151" t="s">
        <v>279</v>
      </c>
      <c r="G73" s="152"/>
      <c r="H73" s="11" t="s">
        <v>776</v>
      </c>
      <c r="I73" s="14">
        <v>23.08</v>
      </c>
      <c r="J73" s="121">
        <f t="shared" si="1"/>
        <v>92.32</v>
      </c>
      <c r="K73" s="127"/>
    </row>
    <row r="74" spans="1:11" x14ac:dyDescent="0.2">
      <c r="A74" s="126"/>
      <c r="B74" s="119">
        <v>2</v>
      </c>
      <c r="C74" s="10" t="s">
        <v>781</v>
      </c>
      <c r="D74" s="130" t="s">
        <v>850</v>
      </c>
      <c r="E74" s="130" t="s">
        <v>784</v>
      </c>
      <c r="F74" s="151" t="s">
        <v>279</v>
      </c>
      <c r="G74" s="152"/>
      <c r="H74" s="11" t="s">
        <v>776</v>
      </c>
      <c r="I74" s="14">
        <v>24.48</v>
      </c>
      <c r="J74" s="121">
        <f t="shared" si="1"/>
        <v>48.96</v>
      </c>
      <c r="K74" s="127"/>
    </row>
    <row r="75" spans="1:11" x14ac:dyDescent="0.2">
      <c r="A75" s="126"/>
      <c r="B75" s="119">
        <v>2</v>
      </c>
      <c r="C75" s="10" t="s">
        <v>781</v>
      </c>
      <c r="D75" s="130" t="s">
        <v>851</v>
      </c>
      <c r="E75" s="130" t="s">
        <v>785</v>
      </c>
      <c r="F75" s="151" t="s">
        <v>279</v>
      </c>
      <c r="G75" s="152"/>
      <c r="H75" s="11" t="s">
        <v>776</v>
      </c>
      <c r="I75" s="14">
        <v>26.93</v>
      </c>
      <c r="J75" s="121">
        <f t="shared" si="1"/>
        <v>53.86</v>
      </c>
      <c r="K75" s="127"/>
    </row>
    <row r="76" spans="1:11" ht="24" x14ac:dyDescent="0.2">
      <c r="A76" s="126"/>
      <c r="B76" s="119">
        <v>2</v>
      </c>
      <c r="C76" s="10" t="s">
        <v>786</v>
      </c>
      <c r="D76" s="130" t="s">
        <v>786</v>
      </c>
      <c r="E76" s="130"/>
      <c r="F76" s="151"/>
      <c r="G76" s="152"/>
      <c r="H76" s="11" t="s">
        <v>787</v>
      </c>
      <c r="I76" s="14">
        <v>31.12</v>
      </c>
      <c r="J76" s="121">
        <f t="shared" si="1"/>
        <v>62.24</v>
      </c>
      <c r="K76" s="127"/>
    </row>
    <row r="77" spans="1:11" x14ac:dyDescent="0.2">
      <c r="A77" s="126"/>
      <c r="B77" s="119">
        <v>2</v>
      </c>
      <c r="C77" s="10" t="s">
        <v>788</v>
      </c>
      <c r="D77" s="130" t="s">
        <v>852</v>
      </c>
      <c r="E77" s="130" t="s">
        <v>723</v>
      </c>
      <c r="F77" s="151"/>
      <c r="G77" s="152"/>
      <c r="H77" s="11" t="s">
        <v>789</v>
      </c>
      <c r="I77" s="14">
        <v>64.34</v>
      </c>
      <c r="J77" s="121">
        <f t="shared" si="1"/>
        <v>128.68</v>
      </c>
      <c r="K77" s="127"/>
    </row>
    <row r="78" spans="1:11" x14ac:dyDescent="0.2">
      <c r="A78" s="126"/>
      <c r="B78" s="119">
        <v>2</v>
      </c>
      <c r="C78" s="10" t="s">
        <v>790</v>
      </c>
      <c r="D78" s="130" t="s">
        <v>853</v>
      </c>
      <c r="E78" s="130" t="s">
        <v>725</v>
      </c>
      <c r="F78" s="151"/>
      <c r="G78" s="152"/>
      <c r="H78" s="11" t="s">
        <v>791</v>
      </c>
      <c r="I78" s="14">
        <v>69.59</v>
      </c>
      <c r="J78" s="121">
        <f t="shared" si="1"/>
        <v>139.18</v>
      </c>
      <c r="K78" s="127"/>
    </row>
    <row r="79" spans="1:11" x14ac:dyDescent="0.2">
      <c r="A79" s="126"/>
      <c r="B79" s="119">
        <v>6</v>
      </c>
      <c r="C79" s="10" t="s">
        <v>792</v>
      </c>
      <c r="D79" s="130" t="s">
        <v>792</v>
      </c>
      <c r="E79" s="130" t="s">
        <v>732</v>
      </c>
      <c r="F79" s="151" t="s">
        <v>31</v>
      </c>
      <c r="G79" s="152"/>
      <c r="H79" s="11" t="s">
        <v>793</v>
      </c>
      <c r="I79" s="14">
        <v>6.64</v>
      </c>
      <c r="J79" s="121">
        <f t="shared" si="1"/>
        <v>39.839999999999996</v>
      </c>
      <c r="K79" s="127"/>
    </row>
    <row r="80" spans="1:11" ht="36" x14ac:dyDescent="0.2">
      <c r="A80" s="126"/>
      <c r="B80" s="119">
        <v>1</v>
      </c>
      <c r="C80" s="10" t="s">
        <v>794</v>
      </c>
      <c r="D80" s="130" t="s">
        <v>854</v>
      </c>
      <c r="E80" s="130" t="s">
        <v>236</v>
      </c>
      <c r="F80" s="151" t="s">
        <v>112</v>
      </c>
      <c r="G80" s="152"/>
      <c r="H80" s="11" t="s">
        <v>795</v>
      </c>
      <c r="I80" s="14">
        <v>29.37</v>
      </c>
      <c r="J80" s="121">
        <f t="shared" si="1"/>
        <v>29.37</v>
      </c>
      <c r="K80" s="127"/>
    </row>
    <row r="81" spans="1:11" ht="36" x14ac:dyDescent="0.2">
      <c r="A81" s="126"/>
      <c r="B81" s="119">
        <v>1</v>
      </c>
      <c r="C81" s="10" t="s">
        <v>794</v>
      </c>
      <c r="D81" s="130" t="s">
        <v>854</v>
      </c>
      <c r="E81" s="130" t="s">
        <v>236</v>
      </c>
      <c r="F81" s="151" t="s">
        <v>218</v>
      </c>
      <c r="G81" s="152"/>
      <c r="H81" s="11" t="s">
        <v>795</v>
      </c>
      <c r="I81" s="14">
        <v>29.37</v>
      </c>
      <c r="J81" s="121">
        <f t="shared" si="1"/>
        <v>29.37</v>
      </c>
      <c r="K81" s="127"/>
    </row>
    <row r="82" spans="1:11" ht="36" x14ac:dyDescent="0.2">
      <c r="A82" s="126"/>
      <c r="B82" s="119">
        <v>1</v>
      </c>
      <c r="C82" s="10" t="s">
        <v>794</v>
      </c>
      <c r="D82" s="130" t="s">
        <v>854</v>
      </c>
      <c r="E82" s="130" t="s">
        <v>237</v>
      </c>
      <c r="F82" s="151" t="s">
        <v>112</v>
      </c>
      <c r="G82" s="152"/>
      <c r="H82" s="11" t="s">
        <v>795</v>
      </c>
      <c r="I82" s="14">
        <v>29.37</v>
      </c>
      <c r="J82" s="121">
        <f t="shared" si="1"/>
        <v>29.37</v>
      </c>
      <c r="K82" s="127"/>
    </row>
    <row r="83" spans="1:11" ht="36" x14ac:dyDescent="0.2">
      <c r="A83" s="126"/>
      <c r="B83" s="119">
        <v>1</v>
      </c>
      <c r="C83" s="10" t="s">
        <v>794</v>
      </c>
      <c r="D83" s="130" t="s">
        <v>854</v>
      </c>
      <c r="E83" s="130" t="s">
        <v>237</v>
      </c>
      <c r="F83" s="151" t="s">
        <v>269</v>
      </c>
      <c r="G83" s="152"/>
      <c r="H83" s="11" t="s">
        <v>795</v>
      </c>
      <c r="I83" s="14">
        <v>29.37</v>
      </c>
      <c r="J83" s="121">
        <f t="shared" si="1"/>
        <v>29.37</v>
      </c>
      <c r="K83" s="127"/>
    </row>
    <row r="84" spans="1:11" ht="36" x14ac:dyDescent="0.2">
      <c r="A84" s="126"/>
      <c r="B84" s="119">
        <v>3</v>
      </c>
      <c r="C84" s="10" t="s">
        <v>794</v>
      </c>
      <c r="D84" s="130" t="s">
        <v>855</v>
      </c>
      <c r="E84" s="130" t="s">
        <v>240</v>
      </c>
      <c r="F84" s="151" t="s">
        <v>274</v>
      </c>
      <c r="G84" s="152"/>
      <c r="H84" s="11" t="s">
        <v>795</v>
      </c>
      <c r="I84" s="14">
        <v>31.12</v>
      </c>
      <c r="J84" s="121">
        <f t="shared" si="1"/>
        <v>93.36</v>
      </c>
      <c r="K84" s="127"/>
    </row>
    <row r="85" spans="1:11" ht="24" x14ac:dyDescent="0.2">
      <c r="A85" s="126"/>
      <c r="B85" s="119">
        <v>3</v>
      </c>
      <c r="C85" s="10" t="s">
        <v>796</v>
      </c>
      <c r="D85" s="130" t="s">
        <v>796</v>
      </c>
      <c r="E85" s="130" t="s">
        <v>28</v>
      </c>
      <c r="F85" s="151" t="s">
        <v>279</v>
      </c>
      <c r="G85" s="152"/>
      <c r="H85" s="11" t="s">
        <v>797</v>
      </c>
      <c r="I85" s="14">
        <v>20.63</v>
      </c>
      <c r="J85" s="121">
        <f t="shared" si="1"/>
        <v>61.89</v>
      </c>
      <c r="K85" s="127"/>
    </row>
    <row r="86" spans="1:11" ht="24" x14ac:dyDescent="0.2">
      <c r="A86" s="126"/>
      <c r="B86" s="119">
        <v>3</v>
      </c>
      <c r="C86" s="10" t="s">
        <v>796</v>
      </c>
      <c r="D86" s="130" t="s">
        <v>796</v>
      </c>
      <c r="E86" s="130" t="s">
        <v>28</v>
      </c>
      <c r="F86" s="151" t="s">
        <v>746</v>
      </c>
      <c r="G86" s="152"/>
      <c r="H86" s="11" t="s">
        <v>797</v>
      </c>
      <c r="I86" s="14">
        <v>20.63</v>
      </c>
      <c r="J86" s="121">
        <f t="shared" ref="J86:J114" si="2">I86*B86</f>
        <v>61.89</v>
      </c>
      <c r="K86" s="127"/>
    </row>
    <row r="87" spans="1:11" ht="24" x14ac:dyDescent="0.2">
      <c r="A87" s="126"/>
      <c r="B87" s="119">
        <v>6</v>
      </c>
      <c r="C87" s="10" t="s">
        <v>796</v>
      </c>
      <c r="D87" s="130" t="s">
        <v>796</v>
      </c>
      <c r="E87" s="130" t="s">
        <v>28</v>
      </c>
      <c r="F87" s="151" t="s">
        <v>747</v>
      </c>
      <c r="G87" s="152"/>
      <c r="H87" s="11" t="s">
        <v>797</v>
      </c>
      <c r="I87" s="14">
        <v>20.63</v>
      </c>
      <c r="J87" s="121">
        <f t="shared" si="2"/>
        <v>123.78</v>
      </c>
      <c r="K87" s="127"/>
    </row>
    <row r="88" spans="1:11" ht="24" x14ac:dyDescent="0.2">
      <c r="A88" s="126"/>
      <c r="B88" s="119">
        <v>3</v>
      </c>
      <c r="C88" s="10" t="s">
        <v>796</v>
      </c>
      <c r="D88" s="130" t="s">
        <v>796</v>
      </c>
      <c r="E88" s="130" t="s">
        <v>30</v>
      </c>
      <c r="F88" s="151" t="s">
        <v>279</v>
      </c>
      <c r="G88" s="152"/>
      <c r="H88" s="11" t="s">
        <v>797</v>
      </c>
      <c r="I88" s="14">
        <v>20.63</v>
      </c>
      <c r="J88" s="121">
        <f t="shared" si="2"/>
        <v>61.89</v>
      </c>
      <c r="K88" s="127"/>
    </row>
    <row r="89" spans="1:11" ht="24" x14ac:dyDescent="0.2">
      <c r="A89" s="126"/>
      <c r="B89" s="119">
        <v>3</v>
      </c>
      <c r="C89" s="10" t="s">
        <v>796</v>
      </c>
      <c r="D89" s="130" t="s">
        <v>796</v>
      </c>
      <c r="E89" s="130" t="s">
        <v>30</v>
      </c>
      <c r="F89" s="151" t="s">
        <v>746</v>
      </c>
      <c r="G89" s="152"/>
      <c r="H89" s="11" t="s">
        <v>797</v>
      </c>
      <c r="I89" s="14">
        <v>20.63</v>
      </c>
      <c r="J89" s="121">
        <f t="shared" si="2"/>
        <v>61.89</v>
      </c>
      <c r="K89" s="127"/>
    </row>
    <row r="90" spans="1:11" ht="24" x14ac:dyDescent="0.2">
      <c r="A90" s="126"/>
      <c r="B90" s="119">
        <v>3</v>
      </c>
      <c r="C90" s="10" t="s">
        <v>796</v>
      </c>
      <c r="D90" s="130" t="s">
        <v>796</v>
      </c>
      <c r="E90" s="130" t="s">
        <v>31</v>
      </c>
      <c r="F90" s="151" t="s">
        <v>279</v>
      </c>
      <c r="G90" s="152"/>
      <c r="H90" s="11" t="s">
        <v>797</v>
      </c>
      <c r="I90" s="14">
        <v>20.63</v>
      </c>
      <c r="J90" s="121">
        <f t="shared" si="2"/>
        <v>61.89</v>
      </c>
      <c r="K90" s="127"/>
    </row>
    <row r="91" spans="1:11" x14ac:dyDescent="0.2">
      <c r="A91" s="126"/>
      <c r="B91" s="119">
        <v>10</v>
      </c>
      <c r="C91" s="10" t="s">
        <v>798</v>
      </c>
      <c r="D91" s="130" t="s">
        <v>798</v>
      </c>
      <c r="E91" s="130" t="s">
        <v>28</v>
      </c>
      <c r="F91" s="151" t="s">
        <v>279</v>
      </c>
      <c r="G91" s="152"/>
      <c r="H91" s="11" t="s">
        <v>799</v>
      </c>
      <c r="I91" s="14">
        <v>20.63</v>
      </c>
      <c r="J91" s="121">
        <f t="shared" si="2"/>
        <v>206.29999999999998</v>
      </c>
      <c r="K91" s="127"/>
    </row>
    <row r="92" spans="1:11" x14ac:dyDescent="0.2">
      <c r="A92" s="126"/>
      <c r="B92" s="119">
        <v>5</v>
      </c>
      <c r="C92" s="10" t="s">
        <v>798</v>
      </c>
      <c r="D92" s="130" t="s">
        <v>798</v>
      </c>
      <c r="E92" s="130" t="s">
        <v>31</v>
      </c>
      <c r="F92" s="151" t="s">
        <v>679</v>
      </c>
      <c r="G92" s="152"/>
      <c r="H92" s="11" t="s">
        <v>799</v>
      </c>
      <c r="I92" s="14">
        <v>20.63</v>
      </c>
      <c r="J92" s="121">
        <f t="shared" si="2"/>
        <v>103.14999999999999</v>
      </c>
      <c r="K92" s="127"/>
    </row>
    <row r="93" spans="1:11" ht="24" x14ac:dyDescent="0.2">
      <c r="A93" s="126"/>
      <c r="B93" s="119">
        <v>1</v>
      </c>
      <c r="C93" s="10" t="s">
        <v>800</v>
      </c>
      <c r="D93" s="130" t="s">
        <v>800</v>
      </c>
      <c r="E93" s="130" t="s">
        <v>31</v>
      </c>
      <c r="F93" s="151" t="s">
        <v>112</v>
      </c>
      <c r="G93" s="152"/>
      <c r="H93" s="11" t="s">
        <v>801</v>
      </c>
      <c r="I93" s="14">
        <v>76.930000000000007</v>
      </c>
      <c r="J93" s="121">
        <f t="shared" si="2"/>
        <v>76.930000000000007</v>
      </c>
      <c r="K93" s="127"/>
    </row>
    <row r="94" spans="1:11" ht="24" x14ac:dyDescent="0.2">
      <c r="A94" s="126"/>
      <c r="B94" s="119">
        <v>2</v>
      </c>
      <c r="C94" s="10" t="s">
        <v>802</v>
      </c>
      <c r="D94" s="130" t="s">
        <v>802</v>
      </c>
      <c r="E94" s="130" t="s">
        <v>274</v>
      </c>
      <c r="F94" s="151"/>
      <c r="G94" s="152"/>
      <c r="H94" s="11" t="s">
        <v>803</v>
      </c>
      <c r="I94" s="14">
        <v>15.39</v>
      </c>
      <c r="J94" s="121">
        <f t="shared" si="2"/>
        <v>30.78</v>
      </c>
      <c r="K94" s="127"/>
    </row>
    <row r="95" spans="1:11" x14ac:dyDescent="0.2">
      <c r="A95" s="126"/>
      <c r="B95" s="119">
        <v>2</v>
      </c>
      <c r="C95" s="10" t="s">
        <v>804</v>
      </c>
      <c r="D95" s="130" t="s">
        <v>856</v>
      </c>
      <c r="E95" s="130" t="s">
        <v>766</v>
      </c>
      <c r="F95" s="151"/>
      <c r="G95" s="152"/>
      <c r="H95" s="11" t="s">
        <v>805</v>
      </c>
      <c r="I95" s="14">
        <v>31.12</v>
      </c>
      <c r="J95" s="121">
        <f t="shared" si="2"/>
        <v>62.24</v>
      </c>
      <c r="K95" s="127"/>
    </row>
    <row r="96" spans="1:11" ht="24" x14ac:dyDescent="0.2">
      <c r="A96" s="126"/>
      <c r="B96" s="119">
        <v>4</v>
      </c>
      <c r="C96" s="10" t="s">
        <v>806</v>
      </c>
      <c r="D96" s="130" t="s">
        <v>857</v>
      </c>
      <c r="E96" s="130" t="s">
        <v>723</v>
      </c>
      <c r="F96" s="151"/>
      <c r="G96" s="152"/>
      <c r="H96" s="11" t="s">
        <v>807</v>
      </c>
      <c r="I96" s="14">
        <v>59.1</v>
      </c>
      <c r="J96" s="121">
        <f t="shared" si="2"/>
        <v>236.4</v>
      </c>
      <c r="K96" s="127"/>
    </row>
    <row r="97" spans="1:11" ht="24" x14ac:dyDescent="0.2">
      <c r="A97" s="126"/>
      <c r="B97" s="119">
        <v>4</v>
      </c>
      <c r="C97" s="10" t="s">
        <v>808</v>
      </c>
      <c r="D97" s="130" t="s">
        <v>858</v>
      </c>
      <c r="E97" s="130" t="s">
        <v>723</v>
      </c>
      <c r="F97" s="151" t="s">
        <v>809</v>
      </c>
      <c r="G97" s="152"/>
      <c r="H97" s="11" t="s">
        <v>810</v>
      </c>
      <c r="I97" s="14">
        <v>101.06</v>
      </c>
      <c r="J97" s="121">
        <f t="shared" si="2"/>
        <v>404.24</v>
      </c>
      <c r="K97" s="127"/>
    </row>
    <row r="98" spans="1:11" ht="24" x14ac:dyDescent="0.2">
      <c r="A98" s="126"/>
      <c r="B98" s="119">
        <v>2</v>
      </c>
      <c r="C98" s="10" t="s">
        <v>655</v>
      </c>
      <c r="D98" s="130" t="s">
        <v>655</v>
      </c>
      <c r="E98" s="130" t="s">
        <v>30</v>
      </c>
      <c r="F98" s="151"/>
      <c r="G98" s="152"/>
      <c r="H98" s="11" t="s">
        <v>658</v>
      </c>
      <c r="I98" s="14">
        <v>53.85</v>
      </c>
      <c r="J98" s="121">
        <f t="shared" si="2"/>
        <v>107.7</v>
      </c>
      <c r="K98" s="127"/>
    </row>
    <row r="99" spans="1:11" ht="24" x14ac:dyDescent="0.2">
      <c r="A99" s="126"/>
      <c r="B99" s="119">
        <v>2</v>
      </c>
      <c r="C99" s="10" t="s">
        <v>811</v>
      </c>
      <c r="D99" s="130" t="s">
        <v>811</v>
      </c>
      <c r="E99" s="130" t="s">
        <v>30</v>
      </c>
      <c r="F99" s="151"/>
      <c r="G99" s="152"/>
      <c r="H99" s="11" t="s">
        <v>812</v>
      </c>
      <c r="I99" s="14">
        <v>59.1</v>
      </c>
      <c r="J99" s="121">
        <f t="shared" si="2"/>
        <v>118.2</v>
      </c>
      <c r="K99" s="127"/>
    </row>
    <row r="100" spans="1:11" x14ac:dyDescent="0.2">
      <c r="A100" s="126"/>
      <c r="B100" s="119">
        <v>2</v>
      </c>
      <c r="C100" s="10" t="s">
        <v>813</v>
      </c>
      <c r="D100" s="130" t="s">
        <v>859</v>
      </c>
      <c r="E100" s="130" t="s">
        <v>723</v>
      </c>
      <c r="F100" s="151" t="s">
        <v>814</v>
      </c>
      <c r="G100" s="152"/>
      <c r="H100" s="11" t="s">
        <v>815</v>
      </c>
      <c r="I100" s="14">
        <v>16.09</v>
      </c>
      <c r="J100" s="121">
        <f t="shared" si="2"/>
        <v>32.18</v>
      </c>
      <c r="K100" s="127"/>
    </row>
    <row r="101" spans="1:11" ht="24" x14ac:dyDescent="0.2">
      <c r="A101" s="126"/>
      <c r="B101" s="119">
        <v>2</v>
      </c>
      <c r="C101" s="10" t="s">
        <v>816</v>
      </c>
      <c r="D101" s="130" t="s">
        <v>860</v>
      </c>
      <c r="E101" s="130" t="s">
        <v>766</v>
      </c>
      <c r="F101" s="151"/>
      <c r="G101" s="152"/>
      <c r="H101" s="11" t="s">
        <v>817</v>
      </c>
      <c r="I101" s="14">
        <v>16.09</v>
      </c>
      <c r="J101" s="121">
        <f t="shared" si="2"/>
        <v>32.18</v>
      </c>
      <c r="K101" s="127"/>
    </row>
    <row r="102" spans="1:11" ht="24" x14ac:dyDescent="0.2">
      <c r="A102" s="126"/>
      <c r="B102" s="119">
        <v>6</v>
      </c>
      <c r="C102" s="10" t="s">
        <v>816</v>
      </c>
      <c r="D102" s="130" t="s">
        <v>861</v>
      </c>
      <c r="E102" s="130" t="s">
        <v>723</v>
      </c>
      <c r="F102" s="151"/>
      <c r="G102" s="152"/>
      <c r="H102" s="11" t="s">
        <v>817</v>
      </c>
      <c r="I102" s="14">
        <v>16.79</v>
      </c>
      <c r="J102" s="121">
        <f t="shared" si="2"/>
        <v>100.74</v>
      </c>
      <c r="K102" s="127"/>
    </row>
    <row r="103" spans="1:11" ht="24" x14ac:dyDescent="0.2">
      <c r="A103" s="126"/>
      <c r="B103" s="119">
        <v>10</v>
      </c>
      <c r="C103" s="10" t="s">
        <v>816</v>
      </c>
      <c r="D103" s="130" t="s">
        <v>862</v>
      </c>
      <c r="E103" s="130" t="s">
        <v>767</v>
      </c>
      <c r="F103" s="151"/>
      <c r="G103" s="152"/>
      <c r="H103" s="11" t="s">
        <v>817</v>
      </c>
      <c r="I103" s="14">
        <v>21.68</v>
      </c>
      <c r="J103" s="121">
        <f t="shared" si="2"/>
        <v>216.8</v>
      </c>
      <c r="K103" s="127"/>
    </row>
    <row r="104" spans="1:11" ht="24" x14ac:dyDescent="0.2">
      <c r="A104" s="126"/>
      <c r="B104" s="119">
        <v>4</v>
      </c>
      <c r="C104" s="10" t="s">
        <v>816</v>
      </c>
      <c r="D104" s="130" t="s">
        <v>863</v>
      </c>
      <c r="E104" s="130" t="s">
        <v>725</v>
      </c>
      <c r="F104" s="151"/>
      <c r="G104" s="152"/>
      <c r="H104" s="11" t="s">
        <v>817</v>
      </c>
      <c r="I104" s="14">
        <v>23.78</v>
      </c>
      <c r="J104" s="121">
        <f t="shared" si="2"/>
        <v>95.12</v>
      </c>
      <c r="K104" s="127"/>
    </row>
    <row r="105" spans="1:11" ht="24" x14ac:dyDescent="0.2">
      <c r="A105" s="126"/>
      <c r="B105" s="119">
        <v>2</v>
      </c>
      <c r="C105" s="10" t="s">
        <v>816</v>
      </c>
      <c r="D105" s="130" t="s">
        <v>864</v>
      </c>
      <c r="E105" s="130" t="s">
        <v>726</v>
      </c>
      <c r="F105" s="151"/>
      <c r="G105" s="152"/>
      <c r="H105" s="11" t="s">
        <v>817</v>
      </c>
      <c r="I105" s="14">
        <v>25.88</v>
      </c>
      <c r="J105" s="121">
        <f t="shared" si="2"/>
        <v>51.76</v>
      </c>
      <c r="K105" s="127"/>
    </row>
    <row r="106" spans="1:11" x14ac:dyDescent="0.2">
      <c r="A106" s="126"/>
      <c r="B106" s="119">
        <v>2</v>
      </c>
      <c r="C106" s="10" t="s">
        <v>818</v>
      </c>
      <c r="D106" s="130" t="s">
        <v>865</v>
      </c>
      <c r="E106" s="130" t="s">
        <v>723</v>
      </c>
      <c r="F106" s="151"/>
      <c r="G106" s="152"/>
      <c r="H106" s="11" t="s">
        <v>819</v>
      </c>
      <c r="I106" s="14">
        <v>41.61</v>
      </c>
      <c r="J106" s="121">
        <f t="shared" si="2"/>
        <v>83.22</v>
      </c>
      <c r="K106" s="127"/>
    </row>
    <row r="107" spans="1:11" x14ac:dyDescent="0.2">
      <c r="A107" s="126"/>
      <c r="B107" s="119">
        <v>2</v>
      </c>
      <c r="C107" s="10" t="s">
        <v>818</v>
      </c>
      <c r="D107" s="130" t="s">
        <v>866</v>
      </c>
      <c r="E107" s="130" t="s">
        <v>767</v>
      </c>
      <c r="F107" s="151"/>
      <c r="G107" s="152"/>
      <c r="H107" s="11" t="s">
        <v>819</v>
      </c>
      <c r="I107" s="14">
        <v>45.11</v>
      </c>
      <c r="J107" s="121">
        <f t="shared" si="2"/>
        <v>90.22</v>
      </c>
      <c r="K107" s="127"/>
    </row>
    <row r="108" spans="1:11" x14ac:dyDescent="0.2">
      <c r="A108" s="126"/>
      <c r="B108" s="119">
        <v>4</v>
      </c>
      <c r="C108" s="10" t="s">
        <v>650</v>
      </c>
      <c r="D108" s="130" t="s">
        <v>650</v>
      </c>
      <c r="E108" s="130" t="s">
        <v>641</v>
      </c>
      <c r="F108" s="151"/>
      <c r="G108" s="152"/>
      <c r="H108" s="11" t="s">
        <v>652</v>
      </c>
      <c r="I108" s="14">
        <v>4.9000000000000004</v>
      </c>
      <c r="J108" s="121">
        <f t="shared" si="2"/>
        <v>19.600000000000001</v>
      </c>
      <c r="K108" s="127"/>
    </row>
    <row r="109" spans="1:11" x14ac:dyDescent="0.2">
      <c r="A109" s="126"/>
      <c r="B109" s="119">
        <v>10</v>
      </c>
      <c r="C109" s="10" t="s">
        <v>820</v>
      </c>
      <c r="D109" s="130" t="s">
        <v>820</v>
      </c>
      <c r="E109" s="130" t="s">
        <v>31</v>
      </c>
      <c r="F109" s="151"/>
      <c r="G109" s="152"/>
      <c r="H109" s="11" t="s">
        <v>821</v>
      </c>
      <c r="I109" s="14">
        <v>29.37</v>
      </c>
      <c r="J109" s="121">
        <f t="shared" si="2"/>
        <v>293.7</v>
      </c>
      <c r="K109" s="127"/>
    </row>
    <row r="110" spans="1:11" x14ac:dyDescent="0.2">
      <c r="A110" s="126"/>
      <c r="B110" s="119">
        <v>10</v>
      </c>
      <c r="C110" s="10" t="s">
        <v>820</v>
      </c>
      <c r="D110" s="130" t="s">
        <v>820</v>
      </c>
      <c r="E110" s="130" t="s">
        <v>32</v>
      </c>
      <c r="F110" s="151"/>
      <c r="G110" s="152"/>
      <c r="H110" s="11" t="s">
        <v>821</v>
      </c>
      <c r="I110" s="14">
        <v>29.37</v>
      </c>
      <c r="J110" s="121">
        <f t="shared" si="2"/>
        <v>293.7</v>
      </c>
      <c r="K110" s="127"/>
    </row>
    <row r="111" spans="1:11" x14ac:dyDescent="0.2">
      <c r="A111" s="126"/>
      <c r="B111" s="119">
        <v>2</v>
      </c>
      <c r="C111" s="10" t="s">
        <v>822</v>
      </c>
      <c r="D111" s="130" t="s">
        <v>822</v>
      </c>
      <c r="E111" s="130" t="s">
        <v>31</v>
      </c>
      <c r="F111" s="151" t="s">
        <v>277</v>
      </c>
      <c r="G111" s="152"/>
      <c r="H111" s="11" t="s">
        <v>823</v>
      </c>
      <c r="I111" s="14">
        <v>54.2</v>
      </c>
      <c r="J111" s="121">
        <f t="shared" si="2"/>
        <v>108.4</v>
      </c>
      <c r="K111" s="127"/>
    </row>
    <row r="112" spans="1:11" ht="24" x14ac:dyDescent="0.2">
      <c r="A112" s="126"/>
      <c r="B112" s="119">
        <v>2</v>
      </c>
      <c r="C112" s="10" t="s">
        <v>824</v>
      </c>
      <c r="D112" s="130" t="s">
        <v>824</v>
      </c>
      <c r="E112" s="130"/>
      <c r="F112" s="151"/>
      <c r="G112" s="152"/>
      <c r="H112" s="11" t="s">
        <v>825</v>
      </c>
      <c r="I112" s="14">
        <v>21.33</v>
      </c>
      <c r="J112" s="121">
        <f t="shared" si="2"/>
        <v>42.66</v>
      </c>
      <c r="K112" s="127"/>
    </row>
    <row r="113" spans="1:11" ht="24" x14ac:dyDescent="0.2">
      <c r="A113" s="126"/>
      <c r="B113" s="119">
        <v>1</v>
      </c>
      <c r="C113" s="10" t="s">
        <v>826</v>
      </c>
      <c r="D113" s="130" t="s">
        <v>867</v>
      </c>
      <c r="E113" s="130" t="s">
        <v>42</v>
      </c>
      <c r="F113" s="151"/>
      <c r="G113" s="152"/>
      <c r="H113" s="11" t="s">
        <v>827</v>
      </c>
      <c r="I113" s="14">
        <v>43.36</v>
      </c>
      <c r="J113" s="121">
        <f t="shared" si="2"/>
        <v>43.36</v>
      </c>
      <c r="K113" s="127"/>
    </row>
    <row r="114" spans="1:11" ht="24" x14ac:dyDescent="0.2">
      <c r="A114" s="126"/>
      <c r="B114" s="120">
        <v>1</v>
      </c>
      <c r="C114" s="12" t="s">
        <v>828</v>
      </c>
      <c r="D114" s="131" t="s">
        <v>828</v>
      </c>
      <c r="E114" s="131" t="s">
        <v>220</v>
      </c>
      <c r="F114" s="161"/>
      <c r="G114" s="162"/>
      <c r="H114" s="13" t="s">
        <v>829</v>
      </c>
      <c r="I114" s="15">
        <v>129.38999999999999</v>
      </c>
      <c r="J114" s="122">
        <f t="shared" si="2"/>
        <v>129.38999999999999</v>
      </c>
      <c r="K114" s="127"/>
    </row>
    <row r="115" spans="1:11" ht="13.5" thickBot="1" x14ac:dyDescent="0.25">
      <c r="A115" s="126"/>
      <c r="B115" s="132"/>
      <c r="C115" s="132"/>
      <c r="D115" s="132"/>
      <c r="E115" s="132"/>
      <c r="F115" s="132"/>
      <c r="G115" s="132"/>
      <c r="H115" s="132"/>
      <c r="I115" s="133" t="s">
        <v>261</v>
      </c>
      <c r="J115" s="140">
        <f>SUM(J22:J114)</f>
        <v>8945.7800000000025</v>
      </c>
      <c r="K115" s="127"/>
    </row>
    <row r="116" spans="1:11" x14ac:dyDescent="0.2">
      <c r="A116" s="126"/>
      <c r="B116" s="132"/>
      <c r="C116" s="142" t="s">
        <v>874</v>
      </c>
      <c r="D116" s="143"/>
      <c r="E116" s="143"/>
      <c r="F116" s="144"/>
      <c r="G116" s="145"/>
      <c r="H116" s="132"/>
      <c r="I116" s="133" t="s">
        <v>875</v>
      </c>
      <c r="J116" s="140">
        <f>J115*-0.4</f>
        <v>-3578.3120000000013</v>
      </c>
      <c r="K116" s="127"/>
    </row>
    <row r="117" spans="1:11" ht="13.5" outlineLevel="1" thickBot="1" x14ac:dyDescent="0.25">
      <c r="A117" s="126"/>
      <c r="B117" s="132"/>
      <c r="C117" s="146" t="s">
        <v>876</v>
      </c>
      <c r="D117" s="147">
        <v>44671</v>
      </c>
      <c r="E117" s="147">
        <f>J14+90</f>
        <v>45397</v>
      </c>
      <c r="F117" s="148"/>
      <c r="G117" s="149"/>
      <c r="H117" s="132"/>
      <c r="I117" s="133" t="s">
        <v>877</v>
      </c>
      <c r="J117" s="140">
        <v>0</v>
      </c>
      <c r="K117" s="127"/>
    </row>
    <row r="118" spans="1:11" x14ac:dyDescent="0.2">
      <c r="A118" s="126"/>
      <c r="B118" s="132"/>
      <c r="C118" s="132"/>
      <c r="D118" s="132"/>
      <c r="E118" s="132"/>
      <c r="F118" s="132"/>
      <c r="G118" s="132"/>
      <c r="H118" s="132"/>
      <c r="I118" s="133" t="s">
        <v>263</v>
      </c>
      <c r="J118" s="140">
        <f>SUM(J115:J117)</f>
        <v>5367.4680000000008</v>
      </c>
      <c r="K118" s="127"/>
    </row>
    <row r="119" spans="1:11" x14ac:dyDescent="0.2">
      <c r="A119" s="6"/>
      <c r="B119" s="7"/>
      <c r="C119" s="7"/>
      <c r="D119" s="7"/>
      <c r="E119" s="7"/>
      <c r="F119" s="7"/>
      <c r="G119" s="7"/>
      <c r="H119" s="7" t="s">
        <v>878</v>
      </c>
      <c r="I119" s="7"/>
      <c r="J119" s="7"/>
      <c r="K119" s="8"/>
    </row>
    <row r="121" spans="1:11" x14ac:dyDescent="0.2">
      <c r="H121" s="1" t="s">
        <v>872</v>
      </c>
      <c r="I121" s="103">
        <f>'Tax Invoice'!E14</f>
        <v>1</v>
      </c>
    </row>
    <row r="122" spans="1:11" x14ac:dyDescent="0.2">
      <c r="H122" s="1" t="s">
        <v>711</v>
      </c>
      <c r="I122" s="103">
        <v>36.520000000000003</v>
      </c>
    </row>
    <row r="123" spans="1:11" x14ac:dyDescent="0.2">
      <c r="H123" s="1" t="s">
        <v>714</v>
      </c>
      <c r="I123" s="103">
        <f>I125/I122</f>
        <v>244.95564074479742</v>
      </c>
    </row>
    <row r="124" spans="1:11" x14ac:dyDescent="0.2">
      <c r="H124" s="1" t="s">
        <v>715</v>
      </c>
      <c r="I124" s="103">
        <f>I126/I122</f>
        <v>146.97338444687844</v>
      </c>
    </row>
    <row r="125" spans="1:11" x14ac:dyDescent="0.2">
      <c r="H125" s="1" t="s">
        <v>712</v>
      </c>
      <c r="I125" s="103">
        <f>J115*I121</f>
        <v>8945.7800000000025</v>
      </c>
    </row>
    <row r="126" spans="1:11" x14ac:dyDescent="0.2">
      <c r="H126" s="1" t="s">
        <v>713</v>
      </c>
      <c r="I126" s="103">
        <f>J118*I121</f>
        <v>5367.4680000000008</v>
      </c>
    </row>
  </sheetData>
  <mergeCells count="97">
    <mergeCell ref="F110:G110"/>
    <mergeCell ref="F111:G111"/>
    <mergeCell ref="F112:G112"/>
    <mergeCell ref="F113:G113"/>
    <mergeCell ref="F114:G114"/>
    <mergeCell ref="F105:G105"/>
    <mergeCell ref="F106:G106"/>
    <mergeCell ref="F107:G107"/>
    <mergeCell ref="F108:G108"/>
    <mergeCell ref="F109:G109"/>
    <mergeCell ref="F100:G100"/>
    <mergeCell ref="F101:G101"/>
    <mergeCell ref="F102:G102"/>
    <mergeCell ref="F103:G103"/>
    <mergeCell ref="F104:G104"/>
    <mergeCell ref="F95:G95"/>
    <mergeCell ref="F96:G96"/>
    <mergeCell ref="F97:G97"/>
    <mergeCell ref="F98:G98"/>
    <mergeCell ref="F99:G99"/>
    <mergeCell ref="F90:G90"/>
    <mergeCell ref="F91:G91"/>
    <mergeCell ref="F92:G92"/>
    <mergeCell ref="F93:G93"/>
    <mergeCell ref="F94:G94"/>
    <mergeCell ref="F85:G85"/>
    <mergeCell ref="F86:G86"/>
    <mergeCell ref="F87:G87"/>
    <mergeCell ref="F88:G88"/>
    <mergeCell ref="F89:G89"/>
    <mergeCell ref="F80:G80"/>
    <mergeCell ref="F81:G81"/>
    <mergeCell ref="F82:G82"/>
    <mergeCell ref="F83:G83"/>
    <mergeCell ref="F84:G84"/>
    <mergeCell ref="F75:G75"/>
    <mergeCell ref="F76:G76"/>
    <mergeCell ref="F77:G77"/>
    <mergeCell ref="F78:G78"/>
    <mergeCell ref="F79:G79"/>
    <mergeCell ref="F70:G70"/>
    <mergeCell ref="F71:G71"/>
    <mergeCell ref="F72:G72"/>
    <mergeCell ref="F73:G73"/>
    <mergeCell ref="F74:G74"/>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F30:G30"/>
    <mergeCell ref="F31:G31"/>
    <mergeCell ref="F32:G32"/>
    <mergeCell ref="F33:G33"/>
    <mergeCell ref="F34:G34"/>
    <mergeCell ref="F25:G25"/>
    <mergeCell ref="F26:G26"/>
    <mergeCell ref="F27:G27"/>
    <mergeCell ref="F28:G28"/>
    <mergeCell ref="F29:G29"/>
    <mergeCell ref="F23:G23"/>
    <mergeCell ref="F24:G24"/>
    <mergeCell ref="J10:J11"/>
    <mergeCell ref="J14:J15"/>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14"/>
  <sheetViews>
    <sheetView workbookViewId="0">
      <selection activeCell="M1" sqref="M1:V5"/>
    </sheetView>
  </sheetViews>
  <sheetFormatPr defaultRowHeight="15" x14ac:dyDescent="0.2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x14ac:dyDescent="0.25">
      <c r="A1" s="3"/>
      <c r="B1" s="4"/>
      <c r="C1" s="4"/>
      <c r="D1" s="4"/>
      <c r="E1" s="4"/>
      <c r="F1" s="4"/>
      <c r="G1" s="4"/>
      <c r="H1" s="4"/>
      <c r="I1" s="4"/>
      <c r="J1" s="5"/>
      <c r="N1">
        <v>411</v>
      </c>
      <c r="O1" t="s">
        <v>149</v>
      </c>
      <c r="T1" t="s">
        <v>261</v>
      </c>
      <c r="U1">
        <v>8945.7800000000025</v>
      </c>
    </row>
    <row r="2" spans="1:21" ht="15.75" x14ac:dyDescent="0.25">
      <c r="A2" s="126"/>
      <c r="B2" s="138" t="s">
        <v>139</v>
      </c>
      <c r="C2" s="134"/>
      <c r="D2" s="134"/>
      <c r="E2" s="134"/>
      <c r="F2" s="134"/>
      <c r="G2" s="134"/>
      <c r="H2" s="134"/>
      <c r="I2" s="139" t="s">
        <v>145</v>
      </c>
      <c r="J2" s="127"/>
      <c r="T2" t="s">
        <v>190</v>
      </c>
      <c r="U2">
        <v>699.4</v>
      </c>
    </row>
    <row r="3" spans="1:21" x14ac:dyDescent="0.25">
      <c r="A3" s="126"/>
      <c r="B3" s="135" t="s">
        <v>140</v>
      </c>
      <c r="C3" s="134"/>
      <c r="D3" s="134"/>
      <c r="E3" s="134"/>
      <c r="F3" s="134"/>
      <c r="G3" s="134"/>
      <c r="H3" s="134"/>
      <c r="I3" s="134"/>
      <c r="J3" s="127"/>
      <c r="T3" t="s">
        <v>191</v>
      </c>
    </row>
    <row r="4" spans="1:21" x14ac:dyDescent="0.25">
      <c r="A4" s="126"/>
      <c r="B4" s="135" t="s">
        <v>141</v>
      </c>
      <c r="C4" s="134"/>
      <c r="D4" s="134"/>
      <c r="E4" s="134"/>
      <c r="F4" s="134"/>
      <c r="G4" s="134"/>
      <c r="H4" s="134"/>
      <c r="I4" s="134"/>
      <c r="J4" s="127"/>
      <c r="T4" t="s">
        <v>263</v>
      </c>
      <c r="U4">
        <v>9645.1800000000021</v>
      </c>
    </row>
    <row r="5" spans="1:21" x14ac:dyDescent="0.25">
      <c r="A5" s="126"/>
      <c r="B5" s="135" t="s">
        <v>142</v>
      </c>
      <c r="C5" s="134"/>
      <c r="D5" s="134"/>
      <c r="E5" s="134"/>
      <c r="F5" s="134"/>
      <c r="G5" s="134"/>
      <c r="H5" s="134"/>
      <c r="I5" s="134"/>
      <c r="J5" s="127"/>
      <c r="S5" t="s">
        <v>868</v>
      </c>
    </row>
    <row r="6" spans="1:21" x14ac:dyDescent="0.25">
      <c r="A6" s="126"/>
      <c r="B6" s="135" t="s">
        <v>143</v>
      </c>
      <c r="C6" s="134"/>
      <c r="D6" s="134"/>
      <c r="E6" s="134"/>
      <c r="F6" s="134"/>
      <c r="G6" s="134"/>
      <c r="H6" s="134"/>
      <c r="I6" s="134"/>
      <c r="J6" s="127"/>
    </row>
    <row r="7" spans="1:21" x14ac:dyDescent="0.25">
      <c r="A7" s="126"/>
      <c r="B7" s="135" t="s">
        <v>144</v>
      </c>
      <c r="C7" s="134"/>
      <c r="D7" s="134"/>
      <c r="E7" s="134"/>
      <c r="F7" s="134"/>
      <c r="G7" s="134"/>
      <c r="H7" s="134"/>
      <c r="I7" s="134"/>
      <c r="J7" s="127"/>
    </row>
    <row r="8" spans="1:21" x14ac:dyDescent="0.25">
      <c r="A8" s="126"/>
      <c r="B8" s="134"/>
      <c r="C8" s="134"/>
      <c r="D8" s="134"/>
      <c r="E8" s="134"/>
      <c r="F8" s="134"/>
      <c r="G8" s="134"/>
      <c r="H8" s="134"/>
      <c r="I8" s="134"/>
      <c r="J8" s="127"/>
    </row>
    <row r="9" spans="1:21" x14ac:dyDescent="0.25">
      <c r="A9" s="126"/>
      <c r="B9" s="113" t="s">
        <v>5</v>
      </c>
      <c r="C9" s="114"/>
      <c r="D9" s="114"/>
      <c r="E9" s="115"/>
      <c r="F9" s="110"/>
      <c r="G9" s="111" t="s">
        <v>12</v>
      </c>
      <c r="H9" s="134"/>
      <c r="I9" s="111" t="s">
        <v>201</v>
      </c>
      <c r="J9" s="127"/>
    </row>
    <row r="10" spans="1:21" x14ac:dyDescent="0.25">
      <c r="A10" s="126"/>
      <c r="B10" s="126" t="s">
        <v>716</v>
      </c>
      <c r="C10" s="134"/>
      <c r="D10" s="134"/>
      <c r="E10" s="127"/>
      <c r="F10" s="128"/>
      <c r="G10" s="128" t="s">
        <v>716</v>
      </c>
      <c r="H10" s="134"/>
      <c r="I10" s="153"/>
      <c r="J10" s="127"/>
    </row>
    <row r="11" spans="1:21" x14ac:dyDescent="0.25">
      <c r="A11" s="126"/>
      <c r="B11" s="126" t="s">
        <v>717</v>
      </c>
      <c r="C11" s="134"/>
      <c r="D11" s="134"/>
      <c r="E11" s="127"/>
      <c r="F11" s="128"/>
      <c r="G11" s="128" t="s">
        <v>717</v>
      </c>
      <c r="H11" s="134"/>
      <c r="I11" s="154"/>
      <c r="J11" s="127"/>
    </row>
    <row r="12" spans="1:21" x14ac:dyDescent="0.25">
      <c r="A12" s="126"/>
      <c r="B12" s="126" t="s">
        <v>718</v>
      </c>
      <c r="C12" s="134"/>
      <c r="D12" s="134"/>
      <c r="E12" s="127"/>
      <c r="F12" s="128"/>
      <c r="G12" s="128" t="s">
        <v>718</v>
      </c>
      <c r="H12" s="134"/>
      <c r="I12" s="134"/>
      <c r="J12" s="127"/>
    </row>
    <row r="13" spans="1:21" x14ac:dyDescent="0.25">
      <c r="A13" s="126"/>
      <c r="B13" s="126" t="s">
        <v>719</v>
      </c>
      <c r="C13" s="134"/>
      <c r="D13" s="134"/>
      <c r="E13" s="127"/>
      <c r="F13" s="128"/>
      <c r="G13" s="128" t="s">
        <v>719</v>
      </c>
      <c r="H13" s="134"/>
      <c r="I13" s="111" t="s">
        <v>16</v>
      </c>
      <c r="J13" s="127"/>
    </row>
    <row r="14" spans="1:21" x14ac:dyDescent="0.25">
      <c r="A14" s="126"/>
      <c r="B14" s="126" t="s">
        <v>157</v>
      </c>
      <c r="C14" s="134"/>
      <c r="D14" s="134"/>
      <c r="E14" s="127"/>
      <c r="F14" s="128"/>
      <c r="G14" s="128" t="s">
        <v>157</v>
      </c>
      <c r="H14" s="134"/>
      <c r="I14" s="155">
        <v>45306</v>
      </c>
      <c r="J14" s="127"/>
    </row>
    <row r="15" spans="1:21" x14ac:dyDescent="0.25">
      <c r="A15" s="126"/>
      <c r="B15" s="6" t="s">
        <v>11</v>
      </c>
      <c r="C15" s="7"/>
      <c r="D15" s="7"/>
      <c r="E15" s="8"/>
      <c r="F15" s="128"/>
      <c r="G15" s="9" t="s">
        <v>11</v>
      </c>
      <c r="H15" s="134"/>
      <c r="I15" s="156"/>
      <c r="J15" s="127"/>
    </row>
    <row r="16" spans="1:21" x14ac:dyDescent="0.25">
      <c r="A16" s="126"/>
      <c r="B16" s="134"/>
      <c r="C16" s="134"/>
      <c r="D16" s="134"/>
      <c r="E16" s="134"/>
      <c r="F16" s="134"/>
      <c r="G16" s="134"/>
      <c r="H16" s="137" t="s">
        <v>147</v>
      </c>
      <c r="I16" s="141">
        <v>41388</v>
      </c>
      <c r="J16" s="127"/>
    </row>
    <row r="17" spans="1:16" x14ac:dyDescent="0.25">
      <c r="A17" s="126"/>
      <c r="B17" s="134" t="s">
        <v>720</v>
      </c>
      <c r="C17" s="134"/>
      <c r="D17" s="134"/>
      <c r="E17" s="134"/>
      <c r="F17" s="134"/>
      <c r="G17" s="134"/>
      <c r="H17" s="137" t="s">
        <v>148</v>
      </c>
      <c r="I17" s="141"/>
      <c r="J17" s="127"/>
    </row>
    <row r="18" spans="1:16" ht="18" x14ac:dyDescent="0.25">
      <c r="A18" s="126"/>
      <c r="B18" s="134" t="s">
        <v>721</v>
      </c>
      <c r="C18" s="134"/>
      <c r="D18" s="134"/>
      <c r="E18" s="134"/>
      <c r="F18" s="134"/>
      <c r="G18" s="134"/>
      <c r="H18" s="136" t="s">
        <v>264</v>
      </c>
      <c r="I18" s="116" t="s">
        <v>282</v>
      </c>
      <c r="J18" s="127"/>
    </row>
    <row r="19" spans="1:16" x14ac:dyDescent="0.25">
      <c r="A19" s="126"/>
      <c r="B19" s="134"/>
      <c r="C19" s="134"/>
      <c r="D19" s="134"/>
      <c r="E19" s="134"/>
      <c r="F19" s="134"/>
      <c r="G19" s="134"/>
      <c r="H19" s="134"/>
      <c r="I19" s="134"/>
      <c r="J19" s="127"/>
      <c r="P19">
        <v>45306</v>
      </c>
    </row>
    <row r="20" spans="1:16" x14ac:dyDescent="0.25">
      <c r="A20" s="126"/>
      <c r="B20" s="112" t="s">
        <v>204</v>
      </c>
      <c r="C20" s="112" t="s">
        <v>205</v>
      </c>
      <c r="D20" s="129" t="s">
        <v>206</v>
      </c>
      <c r="E20" s="157" t="s">
        <v>207</v>
      </c>
      <c r="F20" s="158"/>
      <c r="G20" s="112" t="s">
        <v>174</v>
      </c>
      <c r="H20" s="112" t="s">
        <v>208</v>
      </c>
      <c r="I20" s="112" t="s">
        <v>26</v>
      </c>
      <c r="J20" s="127"/>
    </row>
    <row r="21" spans="1:16" x14ac:dyDescent="0.25">
      <c r="A21" s="126"/>
      <c r="B21" s="117"/>
      <c r="C21" s="117"/>
      <c r="D21" s="118"/>
      <c r="E21" s="159"/>
      <c r="F21" s="160"/>
      <c r="G21" s="117" t="s">
        <v>146</v>
      </c>
      <c r="H21" s="117"/>
      <c r="I21" s="117"/>
      <c r="J21" s="127"/>
    </row>
    <row r="22" spans="1:16" ht="72" x14ac:dyDescent="0.25">
      <c r="A22" s="126"/>
      <c r="B22" s="119">
        <v>2</v>
      </c>
      <c r="C22" s="10" t="s">
        <v>722</v>
      </c>
      <c r="D22" s="130" t="s">
        <v>723</v>
      </c>
      <c r="E22" s="151" t="s">
        <v>279</v>
      </c>
      <c r="F22" s="152"/>
      <c r="G22" s="11" t="s">
        <v>724</v>
      </c>
      <c r="H22" s="14">
        <v>24.13</v>
      </c>
      <c r="I22" s="121">
        <f t="shared" ref="I22:I53" si="0">H22*B22</f>
        <v>48.26</v>
      </c>
      <c r="J22" s="127"/>
    </row>
    <row r="23" spans="1:16" ht="72" x14ac:dyDescent="0.25">
      <c r="A23" s="126"/>
      <c r="B23" s="119">
        <v>2</v>
      </c>
      <c r="C23" s="10" t="s">
        <v>722</v>
      </c>
      <c r="D23" s="130" t="s">
        <v>723</v>
      </c>
      <c r="E23" s="151" t="s">
        <v>589</v>
      </c>
      <c r="F23" s="152"/>
      <c r="G23" s="11" t="s">
        <v>724</v>
      </c>
      <c r="H23" s="14">
        <v>24.13</v>
      </c>
      <c r="I23" s="121">
        <f t="shared" si="0"/>
        <v>48.26</v>
      </c>
      <c r="J23" s="127"/>
    </row>
    <row r="24" spans="1:16" ht="72" x14ac:dyDescent="0.25">
      <c r="A24" s="126"/>
      <c r="B24" s="119">
        <v>2</v>
      </c>
      <c r="C24" s="10" t="s">
        <v>722</v>
      </c>
      <c r="D24" s="130" t="s">
        <v>725</v>
      </c>
      <c r="E24" s="151" t="s">
        <v>115</v>
      </c>
      <c r="F24" s="152"/>
      <c r="G24" s="11" t="s">
        <v>724</v>
      </c>
      <c r="H24" s="14">
        <v>27.63</v>
      </c>
      <c r="I24" s="121">
        <f t="shared" si="0"/>
        <v>55.26</v>
      </c>
      <c r="J24" s="127"/>
    </row>
    <row r="25" spans="1:16" ht="72" x14ac:dyDescent="0.25">
      <c r="A25" s="126"/>
      <c r="B25" s="119">
        <v>2</v>
      </c>
      <c r="C25" s="10" t="s">
        <v>722</v>
      </c>
      <c r="D25" s="130" t="s">
        <v>726</v>
      </c>
      <c r="E25" s="151" t="s">
        <v>115</v>
      </c>
      <c r="F25" s="152"/>
      <c r="G25" s="11" t="s">
        <v>724</v>
      </c>
      <c r="H25" s="14">
        <v>30.77</v>
      </c>
      <c r="I25" s="121">
        <f t="shared" si="0"/>
        <v>61.54</v>
      </c>
      <c r="J25" s="127"/>
    </row>
    <row r="26" spans="1:16" ht="168" x14ac:dyDescent="0.25">
      <c r="A26" s="126"/>
      <c r="B26" s="119">
        <v>2</v>
      </c>
      <c r="C26" s="10" t="s">
        <v>586</v>
      </c>
      <c r="D26" s="130"/>
      <c r="E26" s="151"/>
      <c r="F26" s="152"/>
      <c r="G26" s="11" t="s">
        <v>281</v>
      </c>
      <c r="H26" s="14">
        <v>11.89</v>
      </c>
      <c r="I26" s="121">
        <f t="shared" si="0"/>
        <v>23.78</v>
      </c>
      <c r="J26" s="127"/>
    </row>
    <row r="27" spans="1:16" ht="96" x14ac:dyDescent="0.25">
      <c r="A27" s="126"/>
      <c r="B27" s="119">
        <v>2</v>
      </c>
      <c r="C27" s="10" t="s">
        <v>727</v>
      </c>
      <c r="D27" s="130" t="s">
        <v>726</v>
      </c>
      <c r="E27" s="151"/>
      <c r="F27" s="152"/>
      <c r="G27" s="11" t="s">
        <v>728</v>
      </c>
      <c r="H27" s="14">
        <v>32.520000000000003</v>
      </c>
      <c r="I27" s="121">
        <f t="shared" si="0"/>
        <v>65.040000000000006</v>
      </c>
      <c r="J27" s="127"/>
    </row>
    <row r="28" spans="1:16" ht="60" x14ac:dyDescent="0.25">
      <c r="A28" s="126"/>
      <c r="B28" s="119">
        <v>6</v>
      </c>
      <c r="C28" s="10" t="s">
        <v>729</v>
      </c>
      <c r="D28" s="130" t="s">
        <v>725</v>
      </c>
      <c r="E28" s="151" t="s">
        <v>279</v>
      </c>
      <c r="F28" s="152"/>
      <c r="G28" s="11" t="s">
        <v>730</v>
      </c>
      <c r="H28" s="14">
        <v>18.18</v>
      </c>
      <c r="I28" s="121">
        <f t="shared" si="0"/>
        <v>109.08</v>
      </c>
      <c r="J28" s="127"/>
    </row>
    <row r="29" spans="1:16" ht="132" x14ac:dyDescent="0.25">
      <c r="A29" s="126"/>
      <c r="B29" s="119">
        <v>5</v>
      </c>
      <c r="C29" s="10" t="s">
        <v>731</v>
      </c>
      <c r="D29" s="130" t="s">
        <v>732</v>
      </c>
      <c r="E29" s="151" t="s">
        <v>31</v>
      </c>
      <c r="F29" s="152"/>
      <c r="G29" s="11" t="s">
        <v>733</v>
      </c>
      <c r="H29" s="14">
        <v>6.64</v>
      </c>
      <c r="I29" s="121">
        <f t="shared" si="0"/>
        <v>33.199999999999996</v>
      </c>
      <c r="J29" s="127"/>
    </row>
    <row r="30" spans="1:16" ht="84" x14ac:dyDescent="0.25">
      <c r="A30" s="126"/>
      <c r="B30" s="119">
        <v>6</v>
      </c>
      <c r="C30" s="10" t="s">
        <v>734</v>
      </c>
      <c r="D30" s="130" t="s">
        <v>28</v>
      </c>
      <c r="E30" s="151"/>
      <c r="F30" s="152"/>
      <c r="G30" s="11" t="s">
        <v>735</v>
      </c>
      <c r="H30" s="14">
        <v>13.64</v>
      </c>
      <c r="I30" s="121">
        <f t="shared" si="0"/>
        <v>81.84</v>
      </c>
      <c r="J30" s="127"/>
    </row>
    <row r="31" spans="1:16" ht="108" x14ac:dyDescent="0.25">
      <c r="A31" s="126"/>
      <c r="B31" s="119">
        <v>5</v>
      </c>
      <c r="C31" s="10" t="s">
        <v>109</v>
      </c>
      <c r="D31" s="130" t="s">
        <v>28</v>
      </c>
      <c r="E31" s="151"/>
      <c r="F31" s="152"/>
      <c r="G31" s="11" t="s">
        <v>736</v>
      </c>
      <c r="H31" s="14">
        <v>5.6</v>
      </c>
      <c r="I31" s="121">
        <f t="shared" si="0"/>
        <v>28</v>
      </c>
      <c r="J31" s="127"/>
    </row>
    <row r="32" spans="1:16" ht="96" x14ac:dyDescent="0.25">
      <c r="A32" s="126"/>
      <c r="B32" s="119">
        <v>6</v>
      </c>
      <c r="C32" s="10" t="s">
        <v>737</v>
      </c>
      <c r="D32" s="130" t="s">
        <v>28</v>
      </c>
      <c r="E32" s="151"/>
      <c r="F32" s="152"/>
      <c r="G32" s="11" t="s">
        <v>738</v>
      </c>
      <c r="H32" s="14">
        <v>6.99</v>
      </c>
      <c r="I32" s="121">
        <f t="shared" si="0"/>
        <v>41.94</v>
      </c>
      <c r="J32" s="127"/>
    </row>
    <row r="33" spans="1:10" ht="132" x14ac:dyDescent="0.25">
      <c r="A33" s="126"/>
      <c r="B33" s="119">
        <v>3</v>
      </c>
      <c r="C33" s="10" t="s">
        <v>739</v>
      </c>
      <c r="D33" s="130" t="s">
        <v>28</v>
      </c>
      <c r="E33" s="151" t="s">
        <v>279</v>
      </c>
      <c r="F33" s="152"/>
      <c r="G33" s="11" t="s">
        <v>740</v>
      </c>
      <c r="H33" s="14">
        <v>20.63</v>
      </c>
      <c r="I33" s="121">
        <f t="shared" si="0"/>
        <v>61.89</v>
      </c>
      <c r="J33" s="127"/>
    </row>
    <row r="34" spans="1:10" ht="132" x14ac:dyDescent="0.25">
      <c r="A34" s="126"/>
      <c r="B34" s="119">
        <v>10</v>
      </c>
      <c r="C34" s="10" t="s">
        <v>739</v>
      </c>
      <c r="D34" s="130" t="s">
        <v>30</v>
      </c>
      <c r="E34" s="151" t="s">
        <v>279</v>
      </c>
      <c r="F34" s="152"/>
      <c r="G34" s="11" t="s">
        <v>740</v>
      </c>
      <c r="H34" s="14">
        <v>20.63</v>
      </c>
      <c r="I34" s="121">
        <f t="shared" si="0"/>
        <v>206.29999999999998</v>
      </c>
      <c r="J34" s="127"/>
    </row>
    <row r="35" spans="1:10" ht="132" x14ac:dyDescent="0.25">
      <c r="A35" s="126"/>
      <c r="B35" s="119">
        <v>9</v>
      </c>
      <c r="C35" s="10" t="s">
        <v>739</v>
      </c>
      <c r="D35" s="130" t="s">
        <v>31</v>
      </c>
      <c r="E35" s="151" t="s">
        <v>279</v>
      </c>
      <c r="F35" s="152"/>
      <c r="G35" s="11" t="s">
        <v>740</v>
      </c>
      <c r="H35" s="14">
        <v>20.63</v>
      </c>
      <c r="I35" s="121">
        <f t="shared" si="0"/>
        <v>185.67</v>
      </c>
      <c r="J35" s="127"/>
    </row>
    <row r="36" spans="1:10" ht="132" x14ac:dyDescent="0.25">
      <c r="A36" s="126"/>
      <c r="B36" s="119">
        <v>4</v>
      </c>
      <c r="C36" s="10" t="s">
        <v>741</v>
      </c>
      <c r="D36" s="130" t="s">
        <v>30</v>
      </c>
      <c r="E36" s="151" t="s">
        <v>279</v>
      </c>
      <c r="F36" s="152"/>
      <c r="G36" s="11" t="s">
        <v>742</v>
      </c>
      <c r="H36" s="14">
        <v>20.63</v>
      </c>
      <c r="I36" s="121">
        <f t="shared" si="0"/>
        <v>82.52</v>
      </c>
      <c r="J36" s="127"/>
    </row>
    <row r="37" spans="1:10" ht="108" x14ac:dyDescent="0.25">
      <c r="A37" s="126"/>
      <c r="B37" s="119">
        <v>9</v>
      </c>
      <c r="C37" s="10" t="s">
        <v>35</v>
      </c>
      <c r="D37" s="130" t="s">
        <v>42</v>
      </c>
      <c r="E37" s="151"/>
      <c r="F37" s="152"/>
      <c r="G37" s="11" t="s">
        <v>743</v>
      </c>
      <c r="H37" s="14">
        <v>8.74</v>
      </c>
      <c r="I37" s="121">
        <f t="shared" si="0"/>
        <v>78.66</v>
      </c>
      <c r="J37" s="127"/>
    </row>
    <row r="38" spans="1:10" ht="144" x14ac:dyDescent="0.25">
      <c r="A38" s="126"/>
      <c r="B38" s="119">
        <v>21</v>
      </c>
      <c r="C38" s="10" t="s">
        <v>744</v>
      </c>
      <c r="D38" s="130" t="s">
        <v>42</v>
      </c>
      <c r="E38" s="151" t="s">
        <v>279</v>
      </c>
      <c r="F38" s="152"/>
      <c r="G38" s="11" t="s">
        <v>745</v>
      </c>
      <c r="H38" s="14">
        <v>25.88</v>
      </c>
      <c r="I38" s="121">
        <f t="shared" si="0"/>
        <v>543.48</v>
      </c>
      <c r="J38" s="127"/>
    </row>
    <row r="39" spans="1:10" ht="120" x14ac:dyDescent="0.25">
      <c r="A39" s="126"/>
      <c r="B39" s="119">
        <v>5</v>
      </c>
      <c r="C39" s="10" t="s">
        <v>622</v>
      </c>
      <c r="D39" s="130" t="s">
        <v>31</v>
      </c>
      <c r="E39" s="151" t="s">
        <v>746</v>
      </c>
      <c r="F39" s="152"/>
      <c r="G39" s="11" t="s">
        <v>624</v>
      </c>
      <c r="H39" s="14">
        <v>20.63</v>
      </c>
      <c r="I39" s="121">
        <f t="shared" si="0"/>
        <v>103.14999999999999</v>
      </c>
      <c r="J39" s="127"/>
    </row>
    <row r="40" spans="1:10" ht="120" x14ac:dyDescent="0.25">
      <c r="A40" s="126"/>
      <c r="B40" s="119">
        <v>5</v>
      </c>
      <c r="C40" s="10" t="s">
        <v>622</v>
      </c>
      <c r="D40" s="130" t="s">
        <v>32</v>
      </c>
      <c r="E40" s="151" t="s">
        <v>747</v>
      </c>
      <c r="F40" s="152"/>
      <c r="G40" s="11" t="s">
        <v>624</v>
      </c>
      <c r="H40" s="14">
        <v>20.63</v>
      </c>
      <c r="I40" s="121">
        <f t="shared" si="0"/>
        <v>103.14999999999999</v>
      </c>
      <c r="J40" s="127"/>
    </row>
    <row r="41" spans="1:10" ht="132" x14ac:dyDescent="0.25">
      <c r="A41" s="126"/>
      <c r="B41" s="119">
        <v>5</v>
      </c>
      <c r="C41" s="10" t="s">
        <v>748</v>
      </c>
      <c r="D41" s="130" t="s">
        <v>732</v>
      </c>
      <c r="E41" s="151" t="s">
        <v>28</v>
      </c>
      <c r="F41" s="152"/>
      <c r="G41" s="11" t="s">
        <v>749</v>
      </c>
      <c r="H41" s="14">
        <v>6.64</v>
      </c>
      <c r="I41" s="121">
        <f t="shared" si="0"/>
        <v>33.199999999999996</v>
      </c>
      <c r="J41" s="127"/>
    </row>
    <row r="42" spans="1:10" ht="180" x14ac:dyDescent="0.25">
      <c r="A42" s="126"/>
      <c r="B42" s="119">
        <v>1</v>
      </c>
      <c r="C42" s="10" t="s">
        <v>668</v>
      </c>
      <c r="D42" s="130" t="s">
        <v>28</v>
      </c>
      <c r="E42" s="151" t="s">
        <v>112</v>
      </c>
      <c r="F42" s="152"/>
      <c r="G42" s="11" t="s">
        <v>750</v>
      </c>
      <c r="H42" s="14">
        <v>30.07</v>
      </c>
      <c r="I42" s="121">
        <f t="shared" si="0"/>
        <v>30.07</v>
      </c>
      <c r="J42" s="127"/>
    </row>
    <row r="43" spans="1:10" ht="180" x14ac:dyDescent="0.25">
      <c r="A43" s="126"/>
      <c r="B43" s="119">
        <v>1</v>
      </c>
      <c r="C43" s="10" t="s">
        <v>668</v>
      </c>
      <c r="D43" s="130" t="s">
        <v>28</v>
      </c>
      <c r="E43" s="151" t="s">
        <v>216</v>
      </c>
      <c r="F43" s="152"/>
      <c r="G43" s="11" t="s">
        <v>750</v>
      </c>
      <c r="H43" s="14">
        <v>30.07</v>
      </c>
      <c r="I43" s="121">
        <f t="shared" si="0"/>
        <v>30.07</v>
      </c>
      <c r="J43" s="127"/>
    </row>
    <row r="44" spans="1:10" ht="180" x14ac:dyDescent="0.25">
      <c r="A44" s="126"/>
      <c r="B44" s="119">
        <v>2</v>
      </c>
      <c r="C44" s="10" t="s">
        <v>668</v>
      </c>
      <c r="D44" s="130" t="s">
        <v>28</v>
      </c>
      <c r="E44" s="151" t="s">
        <v>218</v>
      </c>
      <c r="F44" s="152"/>
      <c r="G44" s="11" t="s">
        <v>750</v>
      </c>
      <c r="H44" s="14">
        <v>30.07</v>
      </c>
      <c r="I44" s="121">
        <f t="shared" si="0"/>
        <v>60.14</v>
      </c>
      <c r="J44" s="127"/>
    </row>
    <row r="45" spans="1:10" ht="180" x14ac:dyDescent="0.25">
      <c r="A45" s="126"/>
      <c r="B45" s="119">
        <v>1</v>
      </c>
      <c r="C45" s="10" t="s">
        <v>668</v>
      </c>
      <c r="D45" s="130" t="s">
        <v>28</v>
      </c>
      <c r="E45" s="151" t="s">
        <v>273</v>
      </c>
      <c r="F45" s="152"/>
      <c r="G45" s="11" t="s">
        <v>750</v>
      </c>
      <c r="H45" s="14">
        <v>30.07</v>
      </c>
      <c r="I45" s="121">
        <f t="shared" si="0"/>
        <v>30.07</v>
      </c>
      <c r="J45" s="127"/>
    </row>
    <row r="46" spans="1:10" ht="180" x14ac:dyDescent="0.25">
      <c r="A46" s="126"/>
      <c r="B46" s="119">
        <v>1</v>
      </c>
      <c r="C46" s="10" t="s">
        <v>668</v>
      </c>
      <c r="D46" s="130" t="s">
        <v>28</v>
      </c>
      <c r="E46" s="151" t="s">
        <v>317</v>
      </c>
      <c r="F46" s="152"/>
      <c r="G46" s="11" t="s">
        <v>750</v>
      </c>
      <c r="H46" s="14">
        <v>30.07</v>
      </c>
      <c r="I46" s="121">
        <f t="shared" si="0"/>
        <v>30.07</v>
      </c>
      <c r="J46" s="127"/>
    </row>
    <row r="47" spans="1:10" ht="96" x14ac:dyDescent="0.25">
      <c r="A47" s="126"/>
      <c r="B47" s="119">
        <v>6</v>
      </c>
      <c r="C47" s="10" t="s">
        <v>751</v>
      </c>
      <c r="D47" s="130" t="s">
        <v>31</v>
      </c>
      <c r="E47" s="151"/>
      <c r="F47" s="152"/>
      <c r="G47" s="11" t="s">
        <v>752</v>
      </c>
      <c r="H47" s="14">
        <v>6.64</v>
      </c>
      <c r="I47" s="121">
        <f t="shared" si="0"/>
        <v>39.839999999999996</v>
      </c>
      <c r="J47" s="127"/>
    </row>
    <row r="48" spans="1:10" ht="108" x14ac:dyDescent="0.25">
      <c r="A48" s="126"/>
      <c r="B48" s="119">
        <v>3</v>
      </c>
      <c r="C48" s="10" t="s">
        <v>753</v>
      </c>
      <c r="D48" s="130" t="s">
        <v>30</v>
      </c>
      <c r="E48" s="151"/>
      <c r="F48" s="152"/>
      <c r="G48" s="11" t="s">
        <v>754</v>
      </c>
      <c r="H48" s="14">
        <v>13.64</v>
      </c>
      <c r="I48" s="121">
        <f t="shared" si="0"/>
        <v>40.92</v>
      </c>
      <c r="J48" s="127"/>
    </row>
    <row r="49" spans="1:10" ht="108" x14ac:dyDescent="0.25">
      <c r="A49" s="126"/>
      <c r="B49" s="119">
        <v>3</v>
      </c>
      <c r="C49" s="10" t="s">
        <v>753</v>
      </c>
      <c r="D49" s="130" t="s">
        <v>31</v>
      </c>
      <c r="E49" s="151"/>
      <c r="F49" s="152"/>
      <c r="G49" s="11" t="s">
        <v>754</v>
      </c>
      <c r="H49" s="14">
        <v>13.64</v>
      </c>
      <c r="I49" s="121">
        <f t="shared" si="0"/>
        <v>40.92</v>
      </c>
      <c r="J49" s="127"/>
    </row>
    <row r="50" spans="1:10" ht="108" x14ac:dyDescent="0.25">
      <c r="A50" s="126"/>
      <c r="B50" s="119">
        <v>24</v>
      </c>
      <c r="C50" s="10" t="s">
        <v>755</v>
      </c>
      <c r="D50" s="130" t="s">
        <v>28</v>
      </c>
      <c r="E50" s="151"/>
      <c r="F50" s="152"/>
      <c r="G50" s="11" t="s">
        <v>756</v>
      </c>
      <c r="H50" s="14">
        <v>5.6</v>
      </c>
      <c r="I50" s="121">
        <f t="shared" si="0"/>
        <v>134.39999999999998</v>
      </c>
      <c r="J50" s="127"/>
    </row>
    <row r="51" spans="1:10" ht="108" x14ac:dyDescent="0.25">
      <c r="A51" s="126"/>
      <c r="B51" s="119">
        <v>3</v>
      </c>
      <c r="C51" s="10" t="s">
        <v>755</v>
      </c>
      <c r="D51" s="130" t="s">
        <v>31</v>
      </c>
      <c r="E51" s="151"/>
      <c r="F51" s="152"/>
      <c r="G51" s="11" t="s">
        <v>756</v>
      </c>
      <c r="H51" s="14">
        <v>5.6</v>
      </c>
      <c r="I51" s="121">
        <f t="shared" si="0"/>
        <v>16.799999999999997</v>
      </c>
      <c r="J51" s="127"/>
    </row>
    <row r="52" spans="1:10" ht="108" x14ac:dyDescent="0.25">
      <c r="A52" s="126"/>
      <c r="B52" s="119">
        <v>3</v>
      </c>
      <c r="C52" s="10" t="s">
        <v>755</v>
      </c>
      <c r="D52" s="130" t="s">
        <v>32</v>
      </c>
      <c r="E52" s="151"/>
      <c r="F52" s="152"/>
      <c r="G52" s="11" t="s">
        <v>756</v>
      </c>
      <c r="H52" s="14">
        <v>5.6</v>
      </c>
      <c r="I52" s="121">
        <f t="shared" si="0"/>
        <v>16.799999999999997</v>
      </c>
      <c r="J52" s="127"/>
    </row>
    <row r="53" spans="1:10" ht="108" x14ac:dyDescent="0.25">
      <c r="A53" s="126"/>
      <c r="B53" s="119">
        <v>6</v>
      </c>
      <c r="C53" s="10" t="s">
        <v>757</v>
      </c>
      <c r="D53" s="130" t="s">
        <v>28</v>
      </c>
      <c r="E53" s="151"/>
      <c r="F53" s="152"/>
      <c r="G53" s="11" t="s">
        <v>758</v>
      </c>
      <c r="H53" s="14">
        <v>13.64</v>
      </c>
      <c r="I53" s="121">
        <f t="shared" si="0"/>
        <v>81.84</v>
      </c>
      <c r="J53" s="127"/>
    </row>
    <row r="54" spans="1:10" ht="144" x14ac:dyDescent="0.25">
      <c r="A54" s="126"/>
      <c r="B54" s="119">
        <v>11</v>
      </c>
      <c r="C54" s="10" t="s">
        <v>759</v>
      </c>
      <c r="D54" s="130" t="s">
        <v>28</v>
      </c>
      <c r="E54" s="151" t="s">
        <v>679</v>
      </c>
      <c r="F54" s="152"/>
      <c r="G54" s="11" t="s">
        <v>760</v>
      </c>
      <c r="H54" s="14">
        <v>20.63</v>
      </c>
      <c r="I54" s="121">
        <f t="shared" ref="I54:I85" si="1">H54*B54</f>
        <v>226.92999999999998</v>
      </c>
      <c r="J54" s="127"/>
    </row>
    <row r="55" spans="1:10" ht="132" x14ac:dyDescent="0.25">
      <c r="A55" s="126"/>
      <c r="B55" s="119">
        <v>5</v>
      </c>
      <c r="C55" s="10" t="s">
        <v>761</v>
      </c>
      <c r="D55" s="130" t="s">
        <v>31</v>
      </c>
      <c r="E55" s="151" t="s">
        <v>279</v>
      </c>
      <c r="F55" s="152"/>
      <c r="G55" s="11" t="s">
        <v>762</v>
      </c>
      <c r="H55" s="14">
        <v>24.13</v>
      </c>
      <c r="I55" s="121">
        <f t="shared" si="1"/>
        <v>120.64999999999999</v>
      </c>
      <c r="J55" s="127"/>
    </row>
    <row r="56" spans="1:10" ht="120" x14ac:dyDescent="0.25">
      <c r="A56" s="126"/>
      <c r="B56" s="119">
        <v>6</v>
      </c>
      <c r="C56" s="10" t="s">
        <v>763</v>
      </c>
      <c r="D56" s="130" t="s">
        <v>30</v>
      </c>
      <c r="E56" s="151" t="s">
        <v>279</v>
      </c>
      <c r="F56" s="152"/>
      <c r="G56" s="11" t="s">
        <v>764</v>
      </c>
      <c r="H56" s="14">
        <v>22.38</v>
      </c>
      <c r="I56" s="121">
        <f t="shared" si="1"/>
        <v>134.28</v>
      </c>
      <c r="J56" s="127"/>
    </row>
    <row r="57" spans="1:10" ht="144" x14ac:dyDescent="0.25">
      <c r="A57" s="126"/>
      <c r="B57" s="119">
        <v>2</v>
      </c>
      <c r="C57" s="10" t="s">
        <v>765</v>
      </c>
      <c r="D57" s="130" t="s">
        <v>766</v>
      </c>
      <c r="E57" s="151"/>
      <c r="F57" s="152"/>
      <c r="G57" s="11" t="s">
        <v>869</v>
      </c>
      <c r="H57" s="14">
        <v>18.18</v>
      </c>
      <c r="I57" s="121">
        <f t="shared" si="1"/>
        <v>36.36</v>
      </c>
      <c r="J57" s="127"/>
    </row>
    <row r="58" spans="1:10" ht="144" x14ac:dyDescent="0.25">
      <c r="A58" s="126"/>
      <c r="B58" s="119">
        <v>2</v>
      </c>
      <c r="C58" s="10" t="s">
        <v>765</v>
      </c>
      <c r="D58" s="130" t="s">
        <v>767</v>
      </c>
      <c r="E58" s="151"/>
      <c r="F58" s="152"/>
      <c r="G58" s="11" t="s">
        <v>869</v>
      </c>
      <c r="H58" s="14">
        <v>22.38</v>
      </c>
      <c r="I58" s="121">
        <f t="shared" si="1"/>
        <v>44.76</v>
      </c>
      <c r="J58" s="127"/>
    </row>
    <row r="59" spans="1:10" ht="144" x14ac:dyDescent="0.25">
      <c r="A59" s="126"/>
      <c r="B59" s="119">
        <v>14</v>
      </c>
      <c r="C59" s="10" t="s">
        <v>765</v>
      </c>
      <c r="D59" s="130" t="s">
        <v>725</v>
      </c>
      <c r="E59" s="151"/>
      <c r="F59" s="152"/>
      <c r="G59" s="11" t="s">
        <v>869</v>
      </c>
      <c r="H59" s="14">
        <v>25.53</v>
      </c>
      <c r="I59" s="121">
        <f t="shared" si="1"/>
        <v>357.42</v>
      </c>
      <c r="J59" s="127"/>
    </row>
    <row r="60" spans="1:10" ht="72" x14ac:dyDescent="0.25">
      <c r="A60" s="126"/>
      <c r="B60" s="119">
        <v>2</v>
      </c>
      <c r="C60" s="10" t="s">
        <v>768</v>
      </c>
      <c r="D60" s="130" t="s">
        <v>766</v>
      </c>
      <c r="E60" s="151"/>
      <c r="F60" s="152"/>
      <c r="G60" s="11" t="s">
        <v>769</v>
      </c>
      <c r="H60" s="14">
        <v>34.619999999999997</v>
      </c>
      <c r="I60" s="121">
        <f t="shared" si="1"/>
        <v>69.239999999999995</v>
      </c>
      <c r="J60" s="127"/>
    </row>
    <row r="61" spans="1:10" ht="144" x14ac:dyDescent="0.25">
      <c r="A61" s="126"/>
      <c r="B61" s="119">
        <v>2</v>
      </c>
      <c r="C61" s="10" t="s">
        <v>770</v>
      </c>
      <c r="D61" s="130" t="s">
        <v>766</v>
      </c>
      <c r="E61" s="151" t="s">
        <v>278</v>
      </c>
      <c r="F61" s="152"/>
      <c r="G61" s="11" t="s">
        <v>870</v>
      </c>
      <c r="H61" s="14">
        <v>39.17</v>
      </c>
      <c r="I61" s="121">
        <f t="shared" si="1"/>
        <v>78.34</v>
      </c>
      <c r="J61" s="127"/>
    </row>
    <row r="62" spans="1:10" ht="120" x14ac:dyDescent="0.25">
      <c r="A62" s="126"/>
      <c r="B62" s="119">
        <v>20</v>
      </c>
      <c r="C62" s="10" t="s">
        <v>771</v>
      </c>
      <c r="D62" s="130" t="s">
        <v>28</v>
      </c>
      <c r="E62" s="151"/>
      <c r="F62" s="152"/>
      <c r="G62" s="11" t="s">
        <v>871</v>
      </c>
      <c r="H62" s="14">
        <v>4.9000000000000004</v>
      </c>
      <c r="I62" s="121">
        <f t="shared" si="1"/>
        <v>98</v>
      </c>
      <c r="J62" s="127"/>
    </row>
    <row r="63" spans="1:10" ht="120" x14ac:dyDescent="0.25">
      <c r="A63" s="126"/>
      <c r="B63" s="119">
        <v>2</v>
      </c>
      <c r="C63" s="10" t="s">
        <v>771</v>
      </c>
      <c r="D63" s="130" t="s">
        <v>31</v>
      </c>
      <c r="E63" s="151"/>
      <c r="F63" s="152"/>
      <c r="G63" s="11" t="s">
        <v>871</v>
      </c>
      <c r="H63" s="14">
        <v>4.9000000000000004</v>
      </c>
      <c r="I63" s="121">
        <f t="shared" si="1"/>
        <v>9.8000000000000007</v>
      </c>
      <c r="J63" s="127"/>
    </row>
    <row r="64" spans="1:10" ht="84" x14ac:dyDescent="0.25">
      <c r="A64" s="126"/>
      <c r="B64" s="119">
        <v>2</v>
      </c>
      <c r="C64" s="10" t="s">
        <v>772</v>
      </c>
      <c r="D64" s="130" t="s">
        <v>773</v>
      </c>
      <c r="E64" s="151"/>
      <c r="F64" s="152"/>
      <c r="G64" s="11" t="s">
        <v>774</v>
      </c>
      <c r="H64" s="14">
        <v>59.1</v>
      </c>
      <c r="I64" s="121">
        <f t="shared" si="1"/>
        <v>118.2</v>
      </c>
      <c r="J64" s="127"/>
    </row>
    <row r="65" spans="1:10" ht="60" x14ac:dyDescent="0.25">
      <c r="A65" s="126"/>
      <c r="B65" s="119">
        <v>4</v>
      </c>
      <c r="C65" s="10" t="s">
        <v>775</v>
      </c>
      <c r="D65" s="130" t="s">
        <v>723</v>
      </c>
      <c r="E65" s="151" t="s">
        <v>279</v>
      </c>
      <c r="F65" s="152"/>
      <c r="G65" s="11" t="s">
        <v>776</v>
      </c>
      <c r="H65" s="14">
        <v>14.69</v>
      </c>
      <c r="I65" s="121">
        <f t="shared" si="1"/>
        <v>58.76</v>
      </c>
      <c r="J65" s="127"/>
    </row>
    <row r="66" spans="1:10" ht="60" x14ac:dyDescent="0.25">
      <c r="A66" s="126"/>
      <c r="B66" s="119">
        <v>6</v>
      </c>
      <c r="C66" s="10" t="s">
        <v>775</v>
      </c>
      <c r="D66" s="130" t="s">
        <v>725</v>
      </c>
      <c r="E66" s="151" t="s">
        <v>279</v>
      </c>
      <c r="F66" s="152"/>
      <c r="G66" s="11" t="s">
        <v>776</v>
      </c>
      <c r="H66" s="14">
        <v>18.18</v>
      </c>
      <c r="I66" s="121">
        <f t="shared" si="1"/>
        <v>109.08</v>
      </c>
      <c r="J66" s="127"/>
    </row>
    <row r="67" spans="1:10" ht="60" x14ac:dyDescent="0.25">
      <c r="A67" s="126"/>
      <c r="B67" s="119">
        <v>10</v>
      </c>
      <c r="C67" s="10" t="s">
        <v>775</v>
      </c>
      <c r="D67" s="130" t="s">
        <v>726</v>
      </c>
      <c r="E67" s="151" t="s">
        <v>279</v>
      </c>
      <c r="F67" s="152"/>
      <c r="G67" s="11" t="s">
        <v>776</v>
      </c>
      <c r="H67" s="14">
        <v>19.579999999999998</v>
      </c>
      <c r="I67" s="121">
        <f t="shared" si="1"/>
        <v>195.79999999999998</v>
      </c>
      <c r="J67" s="127"/>
    </row>
    <row r="68" spans="1:10" ht="120" x14ac:dyDescent="0.25">
      <c r="A68" s="126"/>
      <c r="B68" s="119">
        <v>2</v>
      </c>
      <c r="C68" s="10" t="s">
        <v>777</v>
      </c>
      <c r="D68" s="130" t="s">
        <v>766</v>
      </c>
      <c r="E68" s="151"/>
      <c r="F68" s="152"/>
      <c r="G68" s="11" t="s">
        <v>778</v>
      </c>
      <c r="H68" s="14">
        <v>59.1</v>
      </c>
      <c r="I68" s="121">
        <f t="shared" si="1"/>
        <v>118.2</v>
      </c>
      <c r="J68" s="127"/>
    </row>
    <row r="69" spans="1:10" ht="132" x14ac:dyDescent="0.25">
      <c r="A69" s="126"/>
      <c r="B69" s="119">
        <v>2</v>
      </c>
      <c r="C69" s="10" t="s">
        <v>779</v>
      </c>
      <c r="D69" s="130" t="s">
        <v>766</v>
      </c>
      <c r="E69" s="151" t="s">
        <v>112</v>
      </c>
      <c r="F69" s="152"/>
      <c r="G69" s="11" t="s">
        <v>780</v>
      </c>
      <c r="H69" s="14">
        <v>76.58</v>
      </c>
      <c r="I69" s="121">
        <f t="shared" si="1"/>
        <v>153.16</v>
      </c>
      <c r="J69" s="127"/>
    </row>
    <row r="70" spans="1:10" ht="60" x14ac:dyDescent="0.25">
      <c r="A70" s="126"/>
      <c r="B70" s="119">
        <v>4</v>
      </c>
      <c r="C70" s="10" t="s">
        <v>781</v>
      </c>
      <c r="D70" s="130" t="s">
        <v>725</v>
      </c>
      <c r="E70" s="151" t="s">
        <v>279</v>
      </c>
      <c r="F70" s="152"/>
      <c r="G70" s="11" t="s">
        <v>776</v>
      </c>
      <c r="H70" s="14">
        <v>18.18</v>
      </c>
      <c r="I70" s="121">
        <f t="shared" si="1"/>
        <v>72.72</v>
      </c>
      <c r="J70" s="127"/>
    </row>
    <row r="71" spans="1:10" ht="60" x14ac:dyDescent="0.25">
      <c r="A71" s="126"/>
      <c r="B71" s="119">
        <v>2</v>
      </c>
      <c r="C71" s="10" t="s">
        <v>781</v>
      </c>
      <c r="D71" s="130" t="s">
        <v>725</v>
      </c>
      <c r="E71" s="151" t="s">
        <v>589</v>
      </c>
      <c r="F71" s="152"/>
      <c r="G71" s="11" t="s">
        <v>776</v>
      </c>
      <c r="H71" s="14">
        <v>18.18</v>
      </c>
      <c r="I71" s="121">
        <f t="shared" si="1"/>
        <v>36.36</v>
      </c>
      <c r="J71" s="127"/>
    </row>
    <row r="72" spans="1:10" ht="60" x14ac:dyDescent="0.25">
      <c r="A72" s="126"/>
      <c r="B72" s="119">
        <v>8</v>
      </c>
      <c r="C72" s="10" t="s">
        <v>781</v>
      </c>
      <c r="D72" s="130" t="s">
        <v>782</v>
      </c>
      <c r="E72" s="151" t="s">
        <v>279</v>
      </c>
      <c r="F72" s="152"/>
      <c r="G72" s="11" t="s">
        <v>776</v>
      </c>
      <c r="H72" s="14">
        <v>21.68</v>
      </c>
      <c r="I72" s="121">
        <f t="shared" si="1"/>
        <v>173.44</v>
      </c>
      <c r="J72" s="127"/>
    </row>
    <row r="73" spans="1:10" ht="60" x14ac:dyDescent="0.25">
      <c r="A73" s="126"/>
      <c r="B73" s="119">
        <v>4</v>
      </c>
      <c r="C73" s="10" t="s">
        <v>781</v>
      </c>
      <c r="D73" s="130" t="s">
        <v>783</v>
      </c>
      <c r="E73" s="151" t="s">
        <v>279</v>
      </c>
      <c r="F73" s="152"/>
      <c r="G73" s="11" t="s">
        <v>776</v>
      </c>
      <c r="H73" s="14">
        <v>23.08</v>
      </c>
      <c r="I73" s="121">
        <f t="shared" si="1"/>
        <v>92.32</v>
      </c>
      <c r="J73" s="127"/>
    </row>
    <row r="74" spans="1:10" ht="60" x14ac:dyDescent="0.25">
      <c r="A74" s="126"/>
      <c r="B74" s="119">
        <v>2</v>
      </c>
      <c r="C74" s="10" t="s">
        <v>781</v>
      </c>
      <c r="D74" s="130" t="s">
        <v>784</v>
      </c>
      <c r="E74" s="151" t="s">
        <v>279</v>
      </c>
      <c r="F74" s="152"/>
      <c r="G74" s="11" t="s">
        <v>776</v>
      </c>
      <c r="H74" s="14">
        <v>24.48</v>
      </c>
      <c r="I74" s="121">
        <f t="shared" si="1"/>
        <v>48.96</v>
      </c>
      <c r="J74" s="127"/>
    </row>
    <row r="75" spans="1:10" ht="60" x14ac:dyDescent="0.25">
      <c r="A75" s="126"/>
      <c r="B75" s="119">
        <v>2</v>
      </c>
      <c r="C75" s="10" t="s">
        <v>781</v>
      </c>
      <c r="D75" s="130" t="s">
        <v>785</v>
      </c>
      <c r="E75" s="151" t="s">
        <v>279</v>
      </c>
      <c r="F75" s="152"/>
      <c r="G75" s="11" t="s">
        <v>776</v>
      </c>
      <c r="H75" s="14">
        <v>26.93</v>
      </c>
      <c r="I75" s="121">
        <f t="shared" si="1"/>
        <v>53.86</v>
      </c>
      <c r="J75" s="127"/>
    </row>
    <row r="76" spans="1:10" ht="132" x14ac:dyDescent="0.25">
      <c r="A76" s="126"/>
      <c r="B76" s="119">
        <v>2</v>
      </c>
      <c r="C76" s="10" t="s">
        <v>786</v>
      </c>
      <c r="D76" s="130"/>
      <c r="E76" s="151"/>
      <c r="F76" s="152"/>
      <c r="G76" s="11" t="s">
        <v>787</v>
      </c>
      <c r="H76" s="14">
        <v>31.12</v>
      </c>
      <c r="I76" s="121">
        <f t="shared" si="1"/>
        <v>62.24</v>
      </c>
      <c r="J76" s="127"/>
    </row>
    <row r="77" spans="1:10" ht="48" x14ac:dyDescent="0.25">
      <c r="A77" s="126"/>
      <c r="B77" s="119">
        <v>2</v>
      </c>
      <c r="C77" s="10" t="s">
        <v>788</v>
      </c>
      <c r="D77" s="130" t="s">
        <v>723</v>
      </c>
      <c r="E77" s="151"/>
      <c r="F77" s="152"/>
      <c r="G77" s="11" t="s">
        <v>789</v>
      </c>
      <c r="H77" s="14">
        <v>64.34</v>
      </c>
      <c r="I77" s="121">
        <f t="shared" si="1"/>
        <v>128.68</v>
      </c>
      <c r="J77" s="127"/>
    </row>
    <row r="78" spans="1:10" ht="48" x14ac:dyDescent="0.25">
      <c r="A78" s="126"/>
      <c r="B78" s="119">
        <v>2</v>
      </c>
      <c r="C78" s="10" t="s">
        <v>790</v>
      </c>
      <c r="D78" s="130" t="s">
        <v>725</v>
      </c>
      <c r="E78" s="151"/>
      <c r="F78" s="152"/>
      <c r="G78" s="11" t="s">
        <v>791</v>
      </c>
      <c r="H78" s="14">
        <v>69.59</v>
      </c>
      <c r="I78" s="121">
        <f t="shared" si="1"/>
        <v>139.18</v>
      </c>
      <c r="J78" s="127"/>
    </row>
    <row r="79" spans="1:10" ht="108" x14ac:dyDescent="0.25">
      <c r="A79" s="126"/>
      <c r="B79" s="119">
        <v>6</v>
      </c>
      <c r="C79" s="10" t="s">
        <v>792</v>
      </c>
      <c r="D79" s="130" t="s">
        <v>732</v>
      </c>
      <c r="E79" s="151" t="s">
        <v>31</v>
      </c>
      <c r="F79" s="152"/>
      <c r="G79" s="11" t="s">
        <v>793</v>
      </c>
      <c r="H79" s="14">
        <v>6.64</v>
      </c>
      <c r="I79" s="121">
        <f t="shared" si="1"/>
        <v>39.839999999999996</v>
      </c>
      <c r="J79" s="127"/>
    </row>
    <row r="80" spans="1:10" ht="192" x14ac:dyDescent="0.25">
      <c r="A80" s="126"/>
      <c r="B80" s="119">
        <v>1</v>
      </c>
      <c r="C80" s="10" t="s">
        <v>794</v>
      </c>
      <c r="D80" s="130" t="s">
        <v>236</v>
      </c>
      <c r="E80" s="151" t="s">
        <v>112</v>
      </c>
      <c r="F80" s="152"/>
      <c r="G80" s="11" t="s">
        <v>795</v>
      </c>
      <c r="H80" s="14">
        <v>29.37</v>
      </c>
      <c r="I80" s="121">
        <f t="shared" si="1"/>
        <v>29.37</v>
      </c>
      <c r="J80" s="127"/>
    </row>
    <row r="81" spans="1:10" ht="192" x14ac:dyDescent="0.25">
      <c r="A81" s="126"/>
      <c r="B81" s="119">
        <v>1</v>
      </c>
      <c r="C81" s="10" t="s">
        <v>794</v>
      </c>
      <c r="D81" s="130" t="s">
        <v>236</v>
      </c>
      <c r="E81" s="151" t="s">
        <v>218</v>
      </c>
      <c r="F81" s="152"/>
      <c r="G81" s="11" t="s">
        <v>795</v>
      </c>
      <c r="H81" s="14">
        <v>29.37</v>
      </c>
      <c r="I81" s="121">
        <f t="shared" si="1"/>
        <v>29.37</v>
      </c>
      <c r="J81" s="127"/>
    </row>
    <row r="82" spans="1:10" ht="192" x14ac:dyDescent="0.25">
      <c r="A82" s="126"/>
      <c r="B82" s="119">
        <v>1</v>
      </c>
      <c r="C82" s="10" t="s">
        <v>794</v>
      </c>
      <c r="D82" s="130" t="s">
        <v>237</v>
      </c>
      <c r="E82" s="151" t="s">
        <v>112</v>
      </c>
      <c r="F82" s="152"/>
      <c r="G82" s="11" t="s">
        <v>795</v>
      </c>
      <c r="H82" s="14">
        <v>29.37</v>
      </c>
      <c r="I82" s="121">
        <f t="shared" si="1"/>
        <v>29.37</v>
      </c>
      <c r="J82" s="127"/>
    </row>
    <row r="83" spans="1:10" ht="192" x14ac:dyDescent="0.25">
      <c r="A83" s="126"/>
      <c r="B83" s="119">
        <v>1</v>
      </c>
      <c r="C83" s="10" t="s">
        <v>794</v>
      </c>
      <c r="D83" s="130" t="s">
        <v>237</v>
      </c>
      <c r="E83" s="151" t="s">
        <v>269</v>
      </c>
      <c r="F83" s="152"/>
      <c r="G83" s="11" t="s">
        <v>795</v>
      </c>
      <c r="H83" s="14">
        <v>29.37</v>
      </c>
      <c r="I83" s="121">
        <f t="shared" si="1"/>
        <v>29.37</v>
      </c>
      <c r="J83" s="127"/>
    </row>
    <row r="84" spans="1:10" ht="192" x14ac:dyDescent="0.25">
      <c r="A84" s="126"/>
      <c r="B84" s="119">
        <v>3</v>
      </c>
      <c r="C84" s="10" t="s">
        <v>794</v>
      </c>
      <c r="D84" s="130" t="s">
        <v>240</v>
      </c>
      <c r="E84" s="151" t="s">
        <v>274</v>
      </c>
      <c r="F84" s="152"/>
      <c r="G84" s="11" t="s">
        <v>795</v>
      </c>
      <c r="H84" s="14">
        <v>31.12</v>
      </c>
      <c r="I84" s="121">
        <f t="shared" si="1"/>
        <v>93.36</v>
      </c>
      <c r="J84" s="127"/>
    </row>
    <row r="85" spans="1:10" ht="120" x14ac:dyDescent="0.25">
      <c r="A85" s="126"/>
      <c r="B85" s="119">
        <v>3</v>
      </c>
      <c r="C85" s="10" t="s">
        <v>796</v>
      </c>
      <c r="D85" s="130" t="s">
        <v>28</v>
      </c>
      <c r="E85" s="151" t="s">
        <v>279</v>
      </c>
      <c r="F85" s="152"/>
      <c r="G85" s="11" t="s">
        <v>797</v>
      </c>
      <c r="H85" s="14">
        <v>20.63</v>
      </c>
      <c r="I85" s="121">
        <f t="shared" si="1"/>
        <v>61.89</v>
      </c>
      <c r="J85" s="127"/>
    </row>
    <row r="86" spans="1:10" ht="120" x14ac:dyDescent="0.25">
      <c r="A86" s="126"/>
      <c r="B86" s="119">
        <v>3</v>
      </c>
      <c r="C86" s="10" t="s">
        <v>796</v>
      </c>
      <c r="D86" s="130" t="s">
        <v>28</v>
      </c>
      <c r="E86" s="151" t="s">
        <v>746</v>
      </c>
      <c r="F86" s="152"/>
      <c r="G86" s="11" t="s">
        <v>797</v>
      </c>
      <c r="H86" s="14">
        <v>20.63</v>
      </c>
      <c r="I86" s="121">
        <f t="shared" ref="I86:I114" si="2">H86*B86</f>
        <v>61.89</v>
      </c>
      <c r="J86" s="127"/>
    </row>
    <row r="87" spans="1:10" ht="120" x14ac:dyDescent="0.25">
      <c r="A87" s="126"/>
      <c r="B87" s="119">
        <v>6</v>
      </c>
      <c r="C87" s="10" t="s">
        <v>796</v>
      </c>
      <c r="D87" s="130" t="s">
        <v>28</v>
      </c>
      <c r="E87" s="151" t="s">
        <v>747</v>
      </c>
      <c r="F87" s="152"/>
      <c r="G87" s="11" t="s">
        <v>797</v>
      </c>
      <c r="H87" s="14">
        <v>20.63</v>
      </c>
      <c r="I87" s="121">
        <f t="shared" si="2"/>
        <v>123.78</v>
      </c>
      <c r="J87" s="127"/>
    </row>
    <row r="88" spans="1:10" ht="120" x14ac:dyDescent="0.25">
      <c r="A88" s="126"/>
      <c r="B88" s="119">
        <v>3</v>
      </c>
      <c r="C88" s="10" t="s">
        <v>796</v>
      </c>
      <c r="D88" s="130" t="s">
        <v>30</v>
      </c>
      <c r="E88" s="151" t="s">
        <v>279</v>
      </c>
      <c r="F88" s="152"/>
      <c r="G88" s="11" t="s">
        <v>797</v>
      </c>
      <c r="H88" s="14">
        <v>20.63</v>
      </c>
      <c r="I88" s="121">
        <f t="shared" si="2"/>
        <v>61.89</v>
      </c>
      <c r="J88" s="127"/>
    </row>
    <row r="89" spans="1:10" ht="120" x14ac:dyDescent="0.25">
      <c r="A89" s="126"/>
      <c r="B89" s="119">
        <v>3</v>
      </c>
      <c r="C89" s="10" t="s">
        <v>796</v>
      </c>
      <c r="D89" s="130" t="s">
        <v>30</v>
      </c>
      <c r="E89" s="151" t="s">
        <v>746</v>
      </c>
      <c r="F89" s="152"/>
      <c r="G89" s="11" t="s">
        <v>797</v>
      </c>
      <c r="H89" s="14">
        <v>20.63</v>
      </c>
      <c r="I89" s="121">
        <f t="shared" si="2"/>
        <v>61.89</v>
      </c>
      <c r="J89" s="127"/>
    </row>
    <row r="90" spans="1:10" ht="120" x14ac:dyDescent="0.25">
      <c r="A90" s="126"/>
      <c r="B90" s="119">
        <v>3</v>
      </c>
      <c r="C90" s="10" t="s">
        <v>796</v>
      </c>
      <c r="D90" s="130" t="s">
        <v>31</v>
      </c>
      <c r="E90" s="151" t="s">
        <v>279</v>
      </c>
      <c r="F90" s="152"/>
      <c r="G90" s="11" t="s">
        <v>797</v>
      </c>
      <c r="H90" s="14">
        <v>20.63</v>
      </c>
      <c r="I90" s="121">
        <f t="shared" si="2"/>
        <v>61.89</v>
      </c>
      <c r="J90" s="127"/>
    </row>
    <row r="91" spans="1:10" ht="96" x14ac:dyDescent="0.25">
      <c r="A91" s="126"/>
      <c r="B91" s="119">
        <v>10</v>
      </c>
      <c r="C91" s="10" t="s">
        <v>798</v>
      </c>
      <c r="D91" s="130" t="s">
        <v>28</v>
      </c>
      <c r="E91" s="151" t="s">
        <v>279</v>
      </c>
      <c r="F91" s="152"/>
      <c r="G91" s="11" t="s">
        <v>799</v>
      </c>
      <c r="H91" s="14">
        <v>20.63</v>
      </c>
      <c r="I91" s="121">
        <f t="shared" si="2"/>
        <v>206.29999999999998</v>
      </c>
      <c r="J91" s="127"/>
    </row>
    <row r="92" spans="1:10" ht="96" x14ac:dyDescent="0.25">
      <c r="A92" s="126"/>
      <c r="B92" s="119">
        <v>5</v>
      </c>
      <c r="C92" s="10" t="s">
        <v>798</v>
      </c>
      <c r="D92" s="130" t="s">
        <v>31</v>
      </c>
      <c r="E92" s="151" t="s">
        <v>679</v>
      </c>
      <c r="F92" s="152"/>
      <c r="G92" s="11" t="s">
        <v>799</v>
      </c>
      <c r="H92" s="14">
        <v>20.63</v>
      </c>
      <c r="I92" s="121">
        <f t="shared" si="2"/>
        <v>103.14999999999999</v>
      </c>
      <c r="J92" s="127"/>
    </row>
    <row r="93" spans="1:10" ht="168" x14ac:dyDescent="0.25">
      <c r="A93" s="126"/>
      <c r="B93" s="119">
        <v>1</v>
      </c>
      <c r="C93" s="10" t="s">
        <v>800</v>
      </c>
      <c r="D93" s="130" t="s">
        <v>31</v>
      </c>
      <c r="E93" s="151" t="s">
        <v>112</v>
      </c>
      <c r="F93" s="152"/>
      <c r="G93" s="11" t="s">
        <v>801</v>
      </c>
      <c r="H93" s="14">
        <v>76.930000000000007</v>
      </c>
      <c r="I93" s="121">
        <f t="shared" si="2"/>
        <v>76.930000000000007</v>
      </c>
      <c r="J93" s="127"/>
    </row>
    <row r="94" spans="1:10" ht="132" x14ac:dyDescent="0.25">
      <c r="A94" s="126"/>
      <c r="B94" s="119">
        <v>2</v>
      </c>
      <c r="C94" s="10" t="s">
        <v>802</v>
      </c>
      <c r="D94" s="130" t="s">
        <v>274</v>
      </c>
      <c r="E94" s="151"/>
      <c r="F94" s="152"/>
      <c r="G94" s="11" t="s">
        <v>803</v>
      </c>
      <c r="H94" s="14">
        <v>15.39</v>
      </c>
      <c r="I94" s="121">
        <f t="shared" si="2"/>
        <v>30.78</v>
      </c>
      <c r="J94" s="127"/>
    </row>
    <row r="95" spans="1:10" ht="60" x14ac:dyDescent="0.25">
      <c r="A95" s="126"/>
      <c r="B95" s="119">
        <v>2</v>
      </c>
      <c r="C95" s="10" t="s">
        <v>804</v>
      </c>
      <c r="D95" s="130" t="s">
        <v>766</v>
      </c>
      <c r="E95" s="151"/>
      <c r="F95" s="152"/>
      <c r="G95" s="11" t="s">
        <v>805</v>
      </c>
      <c r="H95" s="14">
        <v>31.12</v>
      </c>
      <c r="I95" s="121">
        <f t="shared" si="2"/>
        <v>62.24</v>
      </c>
      <c r="J95" s="127"/>
    </row>
    <row r="96" spans="1:10" ht="120" x14ac:dyDescent="0.25">
      <c r="A96" s="126"/>
      <c r="B96" s="119">
        <v>4</v>
      </c>
      <c r="C96" s="10" t="s">
        <v>806</v>
      </c>
      <c r="D96" s="130" t="s">
        <v>723</v>
      </c>
      <c r="E96" s="151"/>
      <c r="F96" s="152"/>
      <c r="G96" s="11" t="s">
        <v>807</v>
      </c>
      <c r="H96" s="14">
        <v>59.1</v>
      </c>
      <c r="I96" s="121">
        <f t="shared" si="2"/>
        <v>236.4</v>
      </c>
      <c r="J96" s="127"/>
    </row>
    <row r="97" spans="1:10" ht="108" x14ac:dyDescent="0.25">
      <c r="A97" s="126"/>
      <c r="B97" s="119">
        <v>4</v>
      </c>
      <c r="C97" s="10" t="s">
        <v>808</v>
      </c>
      <c r="D97" s="130" t="s">
        <v>723</v>
      </c>
      <c r="E97" s="151" t="s">
        <v>809</v>
      </c>
      <c r="F97" s="152"/>
      <c r="G97" s="11" t="s">
        <v>810</v>
      </c>
      <c r="H97" s="14">
        <v>101.06</v>
      </c>
      <c r="I97" s="121">
        <f t="shared" si="2"/>
        <v>404.24</v>
      </c>
      <c r="J97" s="127"/>
    </row>
    <row r="98" spans="1:10" ht="96" x14ac:dyDescent="0.25">
      <c r="A98" s="126"/>
      <c r="B98" s="119">
        <v>2</v>
      </c>
      <c r="C98" s="10" t="s">
        <v>655</v>
      </c>
      <c r="D98" s="130" t="s">
        <v>30</v>
      </c>
      <c r="E98" s="151"/>
      <c r="F98" s="152"/>
      <c r="G98" s="11" t="s">
        <v>658</v>
      </c>
      <c r="H98" s="14">
        <v>53.85</v>
      </c>
      <c r="I98" s="121">
        <f t="shared" si="2"/>
        <v>107.7</v>
      </c>
      <c r="J98" s="127"/>
    </row>
    <row r="99" spans="1:10" ht="96" x14ac:dyDescent="0.25">
      <c r="A99" s="126"/>
      <c r="B99" s="119">
        <v>2</v>
      </c>
      <c r="C99" s="10" t="s">
        <v>811</v>
      </c>
      <c r="D99" s="130" t="s">
        <v>30</v>
      </c>
      <c r="E99" s="151"/>
      <c r="F99" s="152"/>
      <c r="G99" s="11" t="s">
        <v>812</v>
      </c>
      <c r="H99" s="14">
        <v>59.1</v>
      </c>
      <c r="I99" s="121">
        <f t="shared" si="2"/>
        <v>118.2</v>
      </c>
      <c r="J99" s="127"/>
    </row>
    <row r="100" spans="1:10" ht="72" x14ac:dyDescent="0.25">
      <c r="A100" s="126"/>
      <c r="B100" s="119">
        <v>2</v>
      </c>
      <c r="C100" s="10" t="s">
        <v>813</v>
      </c>
      <c r="D100" s="130" t="s">
        <v>723</v>
      </c>
      <c r="E100" s="151" t="s">
        <v>814</v>
      </c>
      <c r="F100" s="152"/>
      <c r="G100" s="11" t="s">
        <v>815</v>
      </c>
      <c r="H100" s="14">
        <v>16.09</v>
      </c>
      <c r="I100" s="121">
        <f t="shared" si="2"/>
        <v>32.18</v>
      </c>
      <c r="J100" s="127"/>
    </row>
    <row r="101" spans="1:10" ht="120" x14ac:dyDescent="0.25">
      <c r="A101" s="126"/>
      <c r="B101" s="119">
        <v>2</v>
      </c>
      <c r="C101" s="10" t="s">
        <v>816</v>
      </c>
      <c r="D101" s="130" t="s">
        <v>766</v>
      </c>
      <c r="E101" s="151"/>
      <c r="F101" s="152"/>
      <c r="G101" s="11" t="s">
        <v>817</v>
      </c>
      <c r="H101" s="14">
        <v>16.09</v>
      </c>
      <c r="I101" s="121">
        <f t="shared" si="2"/>
        <v>32.18</v>
      </c>
      <c r="J101" s="127"/>
    </row>
    <row r="102" spans="1:10" ht="120" x14ac:dyDescent="0.25">
      <c r="A102" s="126"/>
      <c r="B102" s="119">
        <v>6</v>
      </c>
      <c r="C102" s="10" t="s">
        <v>816</v>
      </c>
      <c r="D102" s="130" t="s">
        <v>723</v>
      </c>
      <c r="E102" s="151"/>
      <c r="F102" s="152"/>
      <c r="G102" s="11" t="s">
        <v>817</v>
      </c>
      <c r="H102" s="14">
        <v>16.79</v>
      </c>
      <c r="I102" s="121">
        <f t="shared" si="2"/>
        <v>100.74</v>
      </c>
      <c r="J102" s="127"/>
    </row>
    <row r="103" spans="1:10" ht="120" x14ac:dyDescent="0.25">
      <c r="A103" s="126"/>
      <c r="B103" s="119">
        <v>10</v>
      </c>
      <c r="C103" s="10" t="s">
        <v>816</v>
      </c>
      <c r="D103" s="130" t="s">
        <v>767</v>
      </c>
      <c r="E103" s="151"/>
      <c r="F103" s="152"/>
      <c r="G103" s="11" t="s">
        <v>817</v>
      </c>
      <c r="H103" s="14">
        <v>21.68</v>
      </c>
      <c r="I103" s="121">
        <f t="shared" si="2"/>
        <v>216.8</v>
      </c>
      <c r="J103" s="127"/>
    </row>
    <row r="104" spans="1:10" ht="120" x14ac:dyDescent="0.25">
      <c r="A104" s="126"/>
      <c r="B104" s="119">
        <v>4</v>
      </c>
      <c r="C104" s="10" t="s">
        <v>816</v>
      </c>
      <c r="D104" s="130" t="s">
        <v>725</v>
      </c>
      <c r="E104" s="151"/>
      <c r="F104" s="152"/>
      <c r="G104" s="11" t="s">
        <v>817</v>
      </c>
      <c r="H104" s="14">
        <v>23.78</v>
      </c>
      <c r="I104" s="121">
        <f t="shared" si="2"/>
        <v>95.12</v>
      </c>
      <c r="J104" s="127"/>
    </row>
    <row r="105" spans="1:10" ht="120" x14ac:dyDescent="0.25">
      <c r="A105" s="126"/>
      <c r="B105" s="119">
        <v>2</v>
      </c>
      <c r="C105" s="10" t="s">
        <v>816</v>
      </c>
      <c r="D105" s="130" t="s">
        <v>726</v>
      </c>
      <c r="E105" s="151"/>
      <c r="F105" s="152"/>
      <c r="G105" s="11" t="s">
        <v>817</v>
      </c>
      <c r="H105" s="14">
        <v>25.88</v>
      </c>
      <c r="I105" s="121">
        <f t="shared" si="2"/>
        <v>51.76</v>
      </c>
      <c r="J105" s="127"/>
    </row>
    <row r="106" spans="1:10" ht="108" x14ac:dyDescent="0.25">
      <c r="A106" s="126"/>
      <c r="B106" s="119">
        <v>2</v>
      </c>
      <c r="C106" s="10" t="s">
        <v>818</v>
      </c>
      <c r="D106" s="130" t="s">
        <v>723</v>
      </c>
      <c r="E106" s="151"/>
      <c r="F106" s="152"/>
      <c r="G106" s="11" t="s">
        <v>819</v>
      </c>
      <c r="H106" s="14">
        <v>41.61</v>
      </c>
      <c r="I106" s="121">
        <f t="shared" si="2"/>
        <v>83.22</v>
      </c>
      <c r="J106" s="127"/>
    </row>
    <row r="107" spans="1:10" ht="108" x14ac:dyDescent="0.25">
      <c r="A107" s="126"/>
      <c r="B107" s="119">
        <v>2</v>
      </c>
      <c r="C107" s="10" t="s">
        <v>818</v>
      </c>
      <c r="D107" s="130" t="s">
        <v>767</v>
      </c>
      <c r="E107" s="151"/>
      <c r="F107" s="152"/>
      <c r="G107" s="11" t="s">
        <v>819</v>
      </c>
      <c r="H107" s="14">
        <v>45.11</v>
      </c>
      <c r="I107" s="121">
        <f t="shared" si="2"/>
        <v>90.22</v>
      </c>
      <c r="J107" s="127"/>
    </row>
    <row r="108" spans="1:10" ht="108" x14ac:dyDescent="0.25">
      <c r="A108" s="126"/>
      <c r="B108" s="119">
        <v>4</v>
      </c>
      <c r="C108" s="10" t="s">
        <v>650</v>
      </c>
      <c r="D108" s="130" t="s">
        <v>641</v>
      </c>
      <c r="E108" s="151"/>
      <c r="F108" s="152"/>
      <c r="G108" s="11" t="s">
        <v>652</v>
      </c>
      <c r="H108" s="14">
        <v>4.9000000000000004</v>
      </c>
      <c r="I108" s="121">
        <f t="shared" si="2"/>
        <v>19.600000000000001</v>
      </c>
      <c r="J108" s="127"/>
    </row>
    <row r="109" spans="1:10" ht="84" x14ac:dyDescent="0.25">
      <c r="A109" s="126"/>
      <c r="B109" s="119">
        <v>10</v>
      </c>
      <c r="C109" s="10" t="s">
        <v>820</v>
      </c>
      <c r="D109" s="130" t="s">
        <v>31</v>
      </c>
      <c r="E109" s="151"/>
      <c r="F109" s="152"/>
      <c r="G109" s="11" t="s">
        <v>821</v>
      </c>
      <c r="H109" s="14">
        <v>29.37</v>
      </c>
      <c r="I109" s="121">
        <f t="shared" si="2"/>
        <v>293.7</v>
      </c>
      <c r="J109" s="127"/>
    </row>
    <row r="110" spans="1:10" ht="84" x14ac:dyDescent="0.25">
      <c r="A110" s="126"/>
      <c r="B110" s="119">
        <v>10</v>
      </c>
      <c r="C110" s="10" t="s">
        <v>820</v>
      </c>
      <c r="D110" s="130" t="s">
        <v>32</v>
      </c>
      <c r="E110" s="151"/>
      <c r="F110" s="152"/>
      <c r="G110" s="11" t="s">
        <v>821</v>
      </c>
      <c r="H110" s="14">
        <v>29.37</v>
      </c>
      <c r="I110" s="121">
        <f t="shared" si="2"/>
        <v>293.7</v>
      </c>
      <c r="J110" s="127"/>
    </row>
    <row r="111" spans="1:10" ht="108" x14ac:dyDescent="0.25">
      <c r="A111" s="126"/>
      <c r="B111" s="119">
        <v>2</v>
      </c>
      <c r="C111" s="10" t="s">
        <v>822</v>
      </c>
      <c r="D111" s="130" t="s">
        <v>31</v>
      </c>
      <c r="E111" s="151" t="s">
        <v>277</v>
      </c>
      <c r="F111" s="152"/>
      <c r="G111" s="11" t="s">
        <v>823</v>
      </c>
      <c r="H111" s="14">
        <v>54.2</v>
      </c>
      <c r="I111" s="121">
        <f t="shared" si="2"/>
        <v>108.4</v>
      </c>
      <c r="J111" s="127"/>
    </row>
    <row r="112" spans="1:10" ht="120" x14ac:dyDescent="0.25">
      <c r="A112" s="126"/>
      <c r="B112" s="119">
        <v>2</v>
      </c>
      <c r="C112" s="10" t="s">
        <v>824</v>
      </c>
      <c r="D112" s="130"/>
      <c r="E112" s="151"/>
      <c r="F112" s="152"/>
      <c r="G112" s="11" t="s">
        <v>825</v>
      </c>
      <c r="H112" s="14">
        <v>21.33</v>
      </c>
      <c r="I112" s="121">
        <f t="shared" si="2"/>
        <v>42.66</v>
      </c>
      <c r="J112" s="127"/>
    </row>
    <row r="113" spans="1:10" ht="132" x14ac:dyDescent="0.25">
      <c r="A113" s="126"/>
      <c r="B113" s="119">
        <v>1</v>
      </c>
      <c r="C113" s="10" t="s">
        <v>826</v>
      </c>
      <c r="D113" s="130" t="s">
        <v>42</v>
      </c>
      <c r="E113" s="151"/>
      <c r="F113" s="152"/>
      <c r="G113" s="11" t="s">
        <v>827</v>
      </c>
      <c r="H113" s="14">
        <v>43.36</v>
      </c>
      <c r="I113" s="121">
        <f t="shared" si="2"/>
        <v>43.36</v>
      </c>
      <c r="J113" s="127"/>
    </row>
    <row r="114" spans="1:10" ht="156" x14ac:dyDescent="0.25">
      <c r="A114" s="126"/>
      <c r="B114" s="120">
        <v>1</v>
      </c>
      <c r="C114" s="12" t="s">
        <v>828</v>
      </c>
      <c r="D114" s="131" t="s">
        <v>220</v>
      </c>
      <c r="E114" s="161"/>
      <c r="F114" s="162"/>
      <c r="G114" s="13" t="s">
        <v>829</v>
      </c>
      <c r="H114" s="15">
        <v>129.38999999999999</v>
      </c>
      <c r="I114" s="122">
        <f t="shared" si="2"/>
        <v>129.38999999999999</v>
      </c>
      <c r="J114" s="127"/>
    </row>
  </sheetData>
  <mergeCells count="97">
    <mergeCell ref="E113:F113"/>
    <mergeCell ref="E114:F114"/>
    <mergeCell ref="E108:F108"/>
    <mergeCell ref="E109:F109"/>
    <mergeCell ref="E110:F110"/>
    <mergeCell ref="E111:F111"/>
    <mergeCell ref="E112:F112"/>
    <mergeCell ref="E103:F103"/>
    <mergeCell ref="E104:F104"/>
    <mergeCell ref="E105:F105"/>
    <mergeCell ref="E106:F106"/>
    <mergeCell ref="E107:F107"/>
    <mergeCell ref="E98:F98"/>
    <mergeCell ref="E99:F99"/>
    <mergeCell ref="E100:F100"/>
    <mergeCell ref="E101:F101"/>
    <mergeCell ref="E102:F102"/>
    <mergeCell ref="E93:F93"/>
    <mergeCell ref="E94:F94"/>
    <mergeCell ref="E95:F95"/>
    <mergeCell ref="E96:F96"/>
    <mergeCell ref="E97:F97"/>
    <mergeCell ref="E88:F88"/>
    <mergeCell ref="E89:F89"/>
    <mergeCell ref="E90:F90"/>
    <mergeCell ref="E91:F91"/>
    <mergeCell ref="E92:F92"/>
    <mergeCell ref="E83:F83"/>
    <mergeCell ref="E84:F84"/>
    <mergeCell ref="E85:F85"/>
    <mergeCell ref="E86:F86"/>
    <mergeCell ref="E87:F87"/>
    <mergeCell ref="E78:F78"/>
    <mergeCell ref="E79:F79"/>
    <mergeCell ref="E80:F80"/>
    <mergeCell ref="E81:F81"/>
    <mergeCell ref="E82:F82"/>
    <mergeCell ref="E73:F73"/>
    <mergeCell ref="E74:F74"/>
    <mergeCell ref="E75:F75"/>
    <mergeCell ref="E76:F76"/>
    <mergeCell ref="E77:F77"/>
    <mergeCell ref="E68:F68"/>
    <mergeCell ref="E69:F69"/>
    <mergeCell ref="E70:F70"/>
    <mergeCell ref="E71:F71"/>
    <mergeCell ref="E72:F72"/>
    <mergeCell ref="E63:F63"/>
    <mergeCell ref="E64:F64"/>
    <mergeCell ref="E65:F65"/>
    <mergeCell ref="E66:F66"/>
    <mergeCell ref="E67:F67"/>
    <mergeCell ref="E58:F58"/>
    <mergeCell ref="E59:F59"/>
    <mergeCell ref="E60:F60"/>
    <mergeCell ref="E61:F61"/>
    <mergeCell ref="E62:F62"/>
    <mergeCell ref="E53:F53"/>
    <mergeCell ref="E54:F54"/>
    <mergeCell ref="E55:F55"/>
    <mergeCell ref="E56:F56"/>
    <mergeCell ref="E57:F57"/>
    <mergeCell ref="E48:F48"/>
    <mergeCell ref="E49:F49"/>
    <mergeCell ref="E50:F50"/>
    <mergeCell ref="E51:F51"/>
    <mergeCell ref="E52:F52"/>
    <mergeCell ref="E43:F43"/>
    <mergeCell ref="E44:F44"/>
    <mergeCell ref="E45:F45"/>
    <mergeCell ref="E46:F46"/>
    <mergeCell ref="E47:F47"/>
    <mergeCell ref="E38:F38"/>
    <mergeCell ref="E39:F39"/>
    <mergeCell ref="E40:F40"/>
    <mergeCell ref="E41:F41"/>
    <mergeCell ref="E42:F42"/>
    <mergeCell ref="E33:F33"/>
    <mergeCell ref="E34:F34"/>
    <mergeCell ref="E35:F35"/>
    <mergeCell ref="E36:F36"/>
    <mergeCell ref="E37:F37"/>
    <mergeCell ref="E28:F28"/>
    <mergeCell ref="E29:F29"/>
    <mergeCell ref="E30:F30"/>
    <mergeCell ref="E31:F31"/>
    <mergeCell ref="E32:F32"/>
    <mergeCell ref="E23:F23"/>
    <mergeCell ref="E24:F24"/>
    <mergeCell ref="E25:F25"/>
    <mergeCell ref="E26:F26"/>
    <mergeCell ref="E27:F27"/>
    <mergeCell ref="I10:I11"/>
    <mergeCell ref="I14:I15"/>
    <mergeCell ref="E20:F20"/>
    <mergeCell ref="E21:F21"/>
    <mergeCell ref="E22:F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26"/>
  <sheetViews>
    <sheetView zoomScale="90" zoomScaleNormal="90" workbookViewId="0">
      <selection activeCell="D22" sqref="D22:D114"/>
    </sheetView>
  </sheetViews>
  <sheetFormatPr defaultRowHeight="15" outlineLevelRow="1" x14ac:dyDescent="0.2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x14ac:dyDescent="0.25">
      <c r="A1" s="3"/>
      <c r="B1" s="4"/>
      <c r="C1" s="4"/>
      <c r="D1" s="4"/>
      <c r="E1" s="4"/>
      <c r="F1" s="4"/>
      <c r="G1" s="4"/>
      <c r="H1" s="4"/>
      <c r="I1" s="4"/>
      <c r="J1" s="4"/>
      <c r="K1" s="4"/>
      <c r="L1" s="5"/>
      <c r="N1" s="102">
        <f>N2/N3</f>
        <v>1</v>
      </c>
      <c r="O1" t="s">
        <v>187</v>
      </c>
    </row>
    <row r="2" spans="1:15" ht="15.75" customHeight="1" x14ac:dyDescent="0.25">
      <c r="A2" s="126"/>
      <c r="B2" s="138" t="s">
        <v>139</v>
      </c>
      <c r="C2" s="134"/>
      <c r="D2" s="134"/>
      <c r="E2" s="134"/>
      <c r="F2" s="134"/>
      <c r="G2" s="134"/>
      <c r="H2" s="134"/>
      <c r="I2" s="134"/>
      <c r="J2" s="134"/>
      <c r="K2" s="139" t="s">
        <v>145</v>
      </c>
      <c r="L2" s="127"/>
      <c r="N2">
        <v>8945.7800000000025</v>
      </c>
      <c r="O2" t="s">
        <v>188</v>
      </c>
    </row>
    <row r="3" spans="1:15" ht="12.75" customHeight="1" x14ac:dyDescent="0.25">
      <c r="A3" s="126"/>
      <c r="B3" s="135" t="s">
        <v>140</v>
      </c>
      <c r="C3" s="134"/>
      <c r="D3" s="134"/>
      <c r="E3" s="134"/>
      <c r="F3" s="134"/>
      <c r="G3" s="134"/>
      <c r="H3" s="134"/>
      <c r="I3" s="134"/>
      <c r="J3" s="134"/>
      <c r="K3" s="134"/>
      <c r="L3" s="127"/>
      <c r="N3">
        <v>8945.7800000000025</v>
      </c>
      <c r="O3" t="s">
        <v>189</v>
      </c>
    </row>
    <row r="4" spans="1:15" ht="12.75" customHeight="1" x14ac:dyDescent="0.25">
      <c r="A4" s="126"/>
      <c r="B4" s="135" t="s">
        <v>141</v>
      </c>
      <c r="C4" s="134"/>
      <c r="D4" s="134"/>
      <c r="E4" s="134"/>
      <c r="F4" s="134"/>
      <c r="G4" s="134"/>
      <c r="H4" s="134"/>
      <c r="I4" s="134"/>
      <c r="J4" s="134"/>
      <c r="K4" s="134"/>
      <c r="L4" s="127"/>
    </row>
    <row r="5" spans="1:15" ht="12.75" customHeight="1" x14ac:dyDescent="0.25">
      <c r="A5" s="126"/>
      <c r="B5" s="135" t="s">
        <v>142</v>
      </c>
      <c r="C5" s="134"/>
      <c r="D5" s="134"/>
      <c r="E5" s="134"/>
      <c r="F5" s="134"/>
      <c r="G5" s="134"/>
      <c r="H5" s="134"/>
      <c r="I5" s="134"/>
      <c r="J5" s="134"/>
      <c r="K5" s="134"/>
      <c r="L5" s="127"/>
    </row>
    <row r="6" spans="1:15" ht="12.75" customHeight="1" x14ac:dyDescent="0.25">
      <c r="A6" s="126"/>
      <c r="B6" s="135" t="s">
        <v>143</v>
      </c>
      <c r="C6" s="134"/>
      <c r="D6" s="134"/>
      <c r="E6" s="134"/>
      <c r="F6" s="134"/>
      <c r="G6" s="134"/>
      <c r="H6" s="134"/>
      <c r="I6" s="134"/>
      <c r="J6" s="134"/>
      <c r="K6" s="134"/>
      <c r="L6" s="127"/>
    </row>
    <row r="7" spans="1:15" ht="12.75" customHeight="1" x14ac:dyDescent="0.25">
      <c r="A7" s="126"/>
      <c r="B7" s="135" t="s">
        <v>144</v>
      </c>
      <c r="C7" s="134"/>
      <c r="D7" s="134"/>
      <c r="E7" s="134"/>
      <c r="F7" s="134"/>
      <c r="G7" s="134"/>
      <c r="H7" s="134"/>
      <c r="I7" s="134"/>
      <c r="J7" s="134"/>
      <c r="K7" s="134"/>
      <c r="L7" s="127"/>
    </row>
    <row r="8" spans="1:15" ht="12.75" customHeight="1" x14ac:dyDescent="0.25">
      <c r="A8" s="126"/>
      <c r="B8" s="134"/>
      <c r="C8" s="134"/>
      <c r="D8" s="134"/>
      <c r="E8" s="134"/>
      <c r="F8" s="134"/>
      <c r="G8" s="134"/>
      <c r="H8" s="134"/>
      <c r="I8" s="134"/>
      <c r="J8" s="134"/>
      <c r="K8" s="134"/>
      <c r="L8" s="127"/>
    </row>
    <row r="9" spans="1:15" ht="12.75" customHeight="1" x14ac:dyDescent="0.25">
      <c r="A9" s="126"/>
      <c r="B9" s="113" t="s">
        <v>5</v>
      </c>
      <c r="C9" s="114"/>
      <c r="D9" s="114"/>
      <c r="E9" s="114"/>
      <c r="F9" s="115"/>
      <c r="G9" s="110"/>
      <c r="H9" s="111" t="s">
        <v>12</v>
      </c>
      <c r="I9" s="134"/>
      <c r="J9" s="134"/>
      <c r="K9" s="111" t="s">
        <v>201</v>
      </c>
      <c r="L9" s="127"/>
    </row>
    <row r="10" spans="1:15" ht="15" customHeight="1" x14ac:dyDescent="0.25">
      <c r="A10" s="126"/>
      <c r="B10" s="126" t="s">
        <v>716</v>
      </c>
      <c r="C10" s="134"/>
      <c r="D10" s="134"/>
      <c r="E10" s="134"/>
      <c r="F10" s="127"/>
      <c r="G10" s="128"/>
      <c r="H10" s="128" t="s">
        <v>716</v>
      </c>
      <c r="I10" s="134"/>
      <c r="J10" s="134"/>
      <c r="K10" s="153">
        <f>IF(Invoice!J10&lt;&gt;"",Invoice!J10,"")</f>
        <v>52885</v>
      </c>
      <c r="L10" s="127"/>
    </row>
    <row r="11" spans="1:15" ht="12.75" customHeight="1" x14ac:dyDescent="0.25">
      <c r="A11" s="126"/>
      <c r="B11" s="126" t="s">
        <v>717</v>
      </c>
      <c r="C11" s="134"/>
      <c r="D11" s="134"/>
      <c r="E11" s="134"/>
      <c r="F11" s="127"/>
      <c r="G11" s="128"/>
      <c r="H11" s="128" t="s">
        <v>717</v>
      </c>
      <c r="I11" s="134"/>
      <c r="J11" s="134"/>
      <c r="K11" s="154"/>
      <c r="L11" s="127"/>
    </row>
    <row r="12" spans="1:15" ht="12.75" customHeight="1" x14ac:dyDescent="0.25">
      <c r="A12" s="126"/>
      <c r="B12" s="126" t="s">
        <v>718</v>
      </c>
      <c r="C12" s="134"/>
      <c r="D12" s="134"/>
      <c r="E12" s="134"/>
      <c r="F12" s="127"/>
      <c r="G12" s="128"/>
      <c r="H12" s="128" t="s">
        <v>718</v>
      </c>
      <c r="I12" s="134"/>
      <c r="J12" s="134"/>
      <c r="K12" s="134"/>
      <c r="L12" s="127"/>
    </row>
    <row r="13" spans="1:15" ht="12.75" customHeight="1" x14ac:dyDescent="0.25">
      <c r="A13" s="126"/>
      <c r="B13" s="126" t="s">
        <v>719</v>
      </c>
      <c r="C13" s="134"/>
      <c r="D13" s="134"/>
      <c r="E13" s="134"/>
      <c r="F13" s="127"/>
      <c r="G13" s="128"/>
      <c r="H13" s="128" t="s">
        <v>719</v>
      </c>
      <c r="I13" s="134"/>
      <c r="J13" s="134"/>
      <c r="K13" s="111" t="s">
        <v>16</v>
      </c>
      <c r="L13" s="127"/>
    </row>
    <row r="14" spans="1:15" ht="15" customHeight="1" x14ac:dyDescent="0.25">
      <c r="A14" s="126"/>
      <c r="B14" s="126" t="s">
        <v>157</v>
      </c>
      <c r="C14" s="134"/>
      <c r="D14" s="134"/>
      <c r="E14" s="134"/>
      <c r="F14" s="127"/>
      <c r="G14" s="128"/>
      <c r="H14" s="128" t="s">
        <v>157</v>
      </c>
      <c r="I14" s="134"/>
      <c r="J14" s="134"/>
      <c r="K14" s="155">
        <f>Invoice!J14</f>
        <v>45307</v>
      </c>
      <c r="L14" s="127"/>
    </row>
    <row r="15" spans="1:15" ht="15" customHeight="1" x14ac:dyDescent="0.25">
      <c r="A15" s="126"/>
      <c r="B15" s="6" t="s">
        <v>11</v>
      </c>
      <c r="C15" s="7"/>
      <c r="D15" s="7"/>
      <c r="E15" s="7"/>
      <c r="F15" s="8"/>
      <c r="G15" s="128"/>
      <c r="H15" s="9" t="s">
        <v>11</v>
      </c>
      <c r="I15" s="134"/>
      <c r="J15" s="134"/>
      <c r="K15" s="156"/>
      <c r="L15" s="127"/>
    </row>
    <row r="16" spans="1:15" ht="15" customHeight="1" x14ac:dyDescent="0.25">
      <c r="A16" s="126"/>
      <c r="B16" s="134"/>
      <c r="C16" s="134"/>
      <c r="D16" s="134"/>
      <c r="E16" s="134"/>
      <c r="F16" s="134"/>
      <c r="G16" s="134"/>
      <c r="H16" s="134"/>
      <c r="I16" s="137" t="s">
        <v>147</v>
      </c>
      <c r="J16" s="137" t="s">
        <v>147</v>
      </c>
      <c r="K16" s="141">
        <v>41388</v>
      </c>
      <c r="L16" s="127"/>
    </row>
    <row r="17" spans="1:12" ht="12.75" customHeight="1" x14ac:dyDescent="0.25">
      <c r="A17" s="126"/>
      <c r="B17" s="134" t="s">
        <v>720</v>
      </c>
      <c r="C17" s="134"/>
      <c r="D17" s="134"/>
      <c r="E17" s="134"/>
      <c r="F17" s="134"/>
      <c r="G17" s="134"/>
      <c r="H17" s="134"/>
      <c r="I17" s="137" t="s">
        <v>148</v>
      </c>
      <c r="J17" s="137" t="s">
        <v>148</v>
      </c>
      <c r="K17" s="141" t="str">
        <f>IF(Invoice!J17&lt;&gt;"",Invoice!J17,"")</f>
        <v>Sunny</v>
      </c>
      <c r="L17" s="127"/>
    </row>
    <row r="18" spans="1:12" ht="18" customHeight="1" x14ac:dyDescent="0.25">
      <c r="A18" s="126"/>
      <c r="B18" s="134" t="s">
        <v>721</v>
      </c>
      <c r="C18" s="134"/>
      <c r="D18" s="134"/>
      <c r="E18" s="134"/>
      <c r="F18" s="134"/>
      <c r="G18" s="134"/>
      <c r="H18" s="134"/>
      <c r="I18" s="136" t="s">
        <v>264</v>
      </c>
      <c r="J18" s="136" t="s">
        <v>264</v>
      </c>
      <c r="K18" s="116" t="s">
        <v>282</v>
      </c>
      <c r="L18" s="127"/>
    </row>
    <row r="19" spans="1:12" ht="12.75" customHeight="1" x14ac:dyDescent="0.25">
      <c r="A19" s="126"/>
      <c r="B19" s="134"/>
      <c r="C19" s="134"/>
      <c r="D19" s="134"/>
      <c r="E19" s="134"/>
      <c r="F19" s="134"/>
      <c r="G19" s="134"/>
      <c r="H19" s="134"/>
      <c r="I19" s="134"/>
      <c r="J19" s="134"/>
      <c r="K19" s="134"/>
      <c r="L19" s="127"/>
    </row>
    <row r="20" spans="1:12" ht="12.75" customHeight="1" x14ac:dyDescent="0.25">
      <c r="A20" s="126"/>
      <c r="B20" s="112" t="s">
        <v>204</v>
      </c>
      <c r="C20" s="112" t="s">
        <v>205</v>
      </c>
      <c r="D20" s="112" t="s">
        <v>290</v>
      </c>
      <c r="E20" s="129" t="s">
        <v>206</v>
      </c>
      <c r="F20" s="157" t="s">
        <v>207</v>
      </c>
      <c r="G20" s="158"/>
      <c r="H20" s="112" t="s">
        <v>174</v>
      </c>
      <c r="I20" s="112" t="s">
        <v>208</v>
      </c>
      <c r="J20" s="112" t="s">
        <v>208</v>
      </c>
      <c r="K20" s="112" t="s">
        <v>26</v>
      </c>
      <c r="L20" s="127"/>
    </row>
    <row r="21" spans="1:12" ht="12.75" customHeight="1" x14ac:dyDescent="0.25">
      <c r="A21" s="126"/>
      <c r="B21" s="117"/>
      <c r="C21" s="117"/>
      <c r="D21" s="117"/>
      <c r="E21" s="118"/>
      <c r="F21" s="159"/>
      <c r="G21" s="160"/>
      <c r="H21" s="117" t="s">
        <v>146</v>
      </c>
      <c r="I21" s="117"/>
      <c r="J21" s="117"/>
      <c r="K21" s="117"/>
      <c r="L21" s="127"/>
    </row>
    <row r="22" spans="1:12" ht="12.75" customHeight="1" x14ac:dyDescent="0.25">
      <c r="A22" s="126"/>
      <c r="B22" s="119">
        <f>'Tax Invoice'!D18</f>
        <v>2</v>
      </c>
      <c r="C22" s="10" t="s">
        <v>722</v>
      </c>
      <c r="D22" s="10" t="s">
        <v>830</v>
      </c>
      <c r="E22" s="130" t="s">
        <v>723</v>
      </c>
      <c r="F22" s="151" t="s">
        <v>279</v>
      </c>
      <c r="G22" s="152"/>
      <c r="H22" s="11" t="s">
        <v>724</v>
      </c>
      <c r="I22" s="14">
        <f t="shared" ref="I22:I53" si="0">ROUNDUP(J22*$N$1,2)</f>
        <v>24.13</v>
      </c>
      <c r="J22" s="14">
        <v>24.13</v>
      </c>
      <c r="K22" s="121">
        <f t="shared" ref="K22:K53" si="1">I22*B22</f>
        <v>48.26</v>
      </c>
      <c r="L22" s="127"/>
    </row>
    <row r="23" spans="1:12" ht="12.75" customHeight="1" x14ac:dyDescent="0.25">
      <c r="A23" s="126"/>
      <c r="B23" s="119">
        <f>'Tax Invoice'!D19</f>
        <v>2</v>
      </c>
      <c r="C23" s="10" t="s">
        <v>722</v>
      </c>
      <c r="D23" s="10" t="s">
        <v>830</v>
      </c>
      <c r="E23" s="130" t="s">
        <v>723</v>
      </c>
      <c r="F23" s="151" t="s">
        <v>589</v>
      </c>
      <c r="G23" s="152"/>
      <c r="H23" s="11" t="s">
        <v>724</v>
      </c>
      <c r="I23" s="14">
        <f t="shared" si="0"/>
        <v>24.13</v>
      </c>
      <c r="J23" s="14">
        <v>24.13</v>
      </c>
      <c r="K23" s="121">
        <f t="shared" si="1"/>
        <v>48.26</v>
      </c>
      <c r="L23" s="127"/>
    </row>
    <row r="24" spans="1:12" ht="12.75" customHeight="1" x14ac:dyDescent="0.25">
      <c r="A24" s="126"/>
      <c r="B24" s="119">
        <f>'Tax Invoice'!D20</f>
        <v>2</v>
      </c>
      <c r="C24" s="10" t="s">
        <v>722</v>
      </c>
      <c r="D24" s="10" t="s">
        <v>831</v>
      </c>
      <c r="E24" s="130" t="s">
        <v>725</v>
      </c>
      <c r="F24" s="151" t="s">
        <v>115</v>
      </c>
      <c r="G24" s="152"/>
      <c r="H24" s="11" t="s">
        <v>724</v>
      </c>
      <c r="I24" s="14">
        <f t="shared" si="0"/>
        <v>27.63</v>
      </c>
      <c r="J24" s="14">
        <v>27.63</v>
      </c>
      <c r="K24" s="121">
        <f t="shared" si="1"/>
        <v>55.26</v>
      </c>
      <c r="L24" s="127"/>
    </row>
    <row r="25" spans="1:12" ht="12.75" customHeight="1" x14ac:dyDescent="0.25">
      <c r="A25" s="126"/>
      <c r="B25" s="119">
        <f>'Tax Invoice'!D21</f>
        <v>2</v>
      </c>
      <c r="C25" s="10" t="s">
        <v>722</v>
      </c>
      <c r="D25" s="10" t="s">
        <v>832</v>
      </c>
      <c r="E25" s="130" t="s">
        <v>726</v>
      </c>
      <c r="F25" s="151" t="s">
        <v>115</v>
      </c>
      <c r="G25" s="152"/>
      <c r="H25" s="11" t="s">
        <v>724</v>
      </c>
      <c r="I25" s="14">
        <f t="shared" si="0"/>
        <v>30.77</v>
      </c>
      <c r="J25" s="14">
        <v>30.77</v>
      </c>
      <c r="K25" s="121">
        <f t="shared" si="1"/>
        <v>61.54</v>
      </c>
      <c r="L25" s="127"/>
    </row>
    <row r="26" spans="1:12" ht="24" customHeight="1" x14ac:dyDescent="0.25">
      <c r="A26" s="126"/>
      <c r="B26" s="119">
        <f>'Tax Invoice'!D22</f>
        <v>2</v>
      </c>
      <c r="C26" s="10" t="s">
        <v>586</v>
      </c>
      <c r="D26" s="10" t="s">
        <v>586</v>
      </c>
      <c r="E26" s="130"/>
      <c r="F26" s="151"/>
      <c r="G26" s="152"/>
      <c r="H26" s="11" t="s">
        <v>281</v>
      </c>
      <c r="I26" s="14">
        <f t="shared" si="0"/>
        <v>11.89</v>
      </c>
      <c r="J26" s="14">
        <v>11.89</v>
      </c>
      <c r="K26" s="121">
        <f t="shared" si="1"/>
        <v>23.78</v>
      </c>
      <c r="L26" s="127"/>
    </row>
    <row r="27" spans="1:12" ht="12.75" customHeight="1" x14ac:dyDescent="0.25">
      <c r="A27" s="126"/>
      <c r="B27" s="119">
        <f>'Tax Invoice'!D23</f>
        <v>2</v>
      </c>
      <c r="C27" s="10" t="s">
        <v>727</v>
      </c>
      <c r="D27" s="10" t="s">
        <v>833</v>
      </c>
      <c r="E27" s="130" t="s">
        <v>726</v>
      </c>
      <c r="F27" s="151"/>
      <c r="G27" s="152"/>
      <c r="H27" s="11" t="s">
        <v>728</v>
      </c>
      <c r="I27" s="14">
        <f t="shared" si="0"/>
        <v>32.520000000000003</v>
      </c>
      <c r="J27" s="14">
        <v>32.520000000000003</v>
      </c>
      <c r="K27" s="121">
        <f t="shared" si="1"/>
        <v>65.040000000000006</v>
      </c>
      <c r="L27" s="127"/>
    </row>
    <row r="28" spans="1:12" ht="12.75" customHeight="1" x14ac:dyDescent="0.25">
      <c r="A28" s="126"/>
      <c r="B28" s="119">
        <f>'Tax Invoice'!D24</f>
        <v>6</v>
      </c>
      <c r="C28" s="10" t="s">
        <v>729</v>
      </c>
      <c r="D28" s="10" t="s">
        <v>834</v>
      </c>
      <c r="E28" s="130" t="s">
        <v>725</v>
      </c>
      <c r="F28" s="151" t="s">
        <v>279</v>
      </c>
      <c r="G28" s="152"/>
      <c r="H28" s="11" t="s">
        <v>730</v>
      </c>
      <c r="I28" s="14">
        <f t="shared" si="0"/>
        <v>18.18</v>
      </c>
      <c r="J28" s="14">
        <v>18.18</v>
      </c>
      <c r="K28" s="121">
        <f t="shared" si="1"/>
        <v>109.08</v>
      </c>
      <c r="L28" s="127"/>
    </row>
    <row r="29" spans="1:12" ht="24" customHeight="1" x14ac:dyDescent="0.25">
      <c r="A29" s="126"/>
      <c r="B29" s="119">
        <f>'Tax Invoice'!D25</f>
        <v>5</v>
      </c>
      <c r="C29" s="10" t="s">
        <v>731</v>
      </c>
      <c r="D29" s="10" t="s">
        <v>731</v>
      </c>
      <c r="E29" s="130" t="s">
        <v>732</v>
      </c>
      <c r="F29" s="151" t="s">
        <v>31</v>
      </c>
      <c r="G29" s="152"/>
      <c r="H29" s="11" t="s">
        <v>733</v>
      </c>
      <c r="I29" s="14">
        <f t="shared" si="0"/>
        <v>6.64</v>
      </c>
      <c r="J29" s="14">
        <v>6.64</v>
      </c>
      <c r="K29" s="121">
        <f t="shared" si="1"/>
        <v>33.199999999999996</v>
      </c>
      <c r="L29" s="127"/>
    </row>
    <row r="30" spans="1:12" ht="12.75" customHeight="1" x14ac:dyDescent="0.25">
      <c r="A30" s="126"/>
      <c r="B30" s="119">
        <f>'Tax Invoice'!D26</f>
        <v>6</v>
      </c>
      <c r="C30" s="10" t="s">
        <v>734</v>
      </c>
      <c r="D30" s="10" t="s">
        <v>734</v>
      </c>
      <c r="E30" s="130" t="s">
        <v>28</v>
      </c>
      <c r="F30" s="151"/>
      <c r="G30" s="152"/>
      <c r="H30" s="11" t="s">
        <v>735</v>
      </c>
      <c r="I30" s="14">
        <f t="shared" si="0"/>
        <v>13.64</v>
      </c>
      <c r="J30" s="14">
        <v>13.64</v>
      </c>
      <c r="K30" s="121">
        <f t="shared" si="1"/>
        <v>81.84</v>
      </c>
      <c r="L30" s="127"/>
    </row>
    <row r="31" spans="1:12" ht="12.75" customHeight="1" x14ac:dyDescent="0.25">
      <c r="A31" s="126"/>
      <c r="B31" s="119">
        <f>'Tax Invoice'!D27</f>
        <v>5</v>
      </c>
      <c r="C31" s="10" t="s">
        <v>109</v>
      </c>
      <c r="D31" s="10" t="s">
        <v>109</v>
      </c>
      <c r="E31" s="130" t="s">
        <v>28</v>
      </c>
      <c r="F31" s="151"/>
      <c r="G31" s="152"/>
      <c r="H31" s="11" t="s">
        <v>736</v>
      </c>
      <c r="I31" s="14">
        <f t="shared" si="0"/>
        <v>5.6</v>
      </c>
      <c r="J31" s="14">
        <v>5.6</v>
      </c>
      <c r="K31" s="121">
        <f t="shared" si="1"/>
        <v>28</v>
      </c>
      <c r="L31" s="127"/>
    </row>
    <row r="32" spans="1:12" ht="12.75" customHeight="1" x14ac:dyDescent="0.25">
      <c r="A32" s="126"/>
      <c r="B32" s="119">
        <f>'Tax Invoice'!D28</f>
        <v>6</v>
      </c>
      <c r="C32" s="10" t="s">
        <v>737</v>
      </c>
      <c r="D32" s="10" t="s">
        <v>737</v>
      </c>
      <c r="E32" s="130" t="s">
        <v>28</v>
      </c>
      <c r="F32" s="151"/>
      <c r="G32" s="152"/>
      <c r="H32" s="11" t="s">
        <v>738</v>
      </c>
      <c r="I32" s="14">
        <f t="shared" si="0"/>
        <v>6.99</v>
      </c>
      <c r="J32" s="14">
        <v>6.99</v>
      </c>
      <c r="K32" s="121">
        <f t="shared" si="1"/>
        <v>41.94</v>
      </c>
      <c r="L32" s="127"/>
    </row>
    <row r="33" spans="1:12" ht="24" customHeight="1" x14ac:dyDescent="0.25">
      <c r="A33" s="126"/>
      <c r="B33" s="119">
        <f>'Tax Invoice'!D29</f>
        <v>3</v>
      </c>
      <c r="C33" s="10" t="s">
        <v>739</v>
      </c>
      <c r="D33" s="10" t="s">
        <v>739</v>
      </c>
      <c r="E33" s="130" t="s">
        <v>28</v>
      </c>
      <c r="F33" s="151" t="s">
        <v>279</v>
      </c>
      <c r="G33" s="152"/>
      <c r="H33" s="11" t="s">
        <v>740</v>
      </c>
      <c r="I33" s="14">
        <f t="shared" si="0"/>
        <v>20.63</v>
      </c>
      <c r="J33" s="14">
        <v>20.63</v>
      </c>
      <c r="K33" s="121">
        <f t="shared" si="1"/>
        <v>61.89</v>
      </c>
      <c r="L33" s="127"/>
    </row>
    <row r="34" spans="1:12" ht="24" customHeight="1" x14ac:dyDescent="0.25">
      <c r="A34" s="126"/>
      <c r="B34" s="119">
        <f>'Tax Invoice'!D30</f>
        <v>10</v>
      </c>
      <c r="C34" s="10" t="s">
        <v>739</v>
      </c>
      <c r="D34" s="10" t="s">
        <v>739</v>
      </c>
      <c r="E34" s="130" t="s">
        <v>30</v>
      </c>
      <c r="F34" s="151" t="s">
        <v>279</v>
      </c>
      <c r="G34" s="152"/>
      <c r="H34" s="11" t="s">
        <v>740</v>
      </c>
      <c r="I34" s="14">
        <f t="shared" si="0"/>
        <v>20.63</v>
      </c>
      <c r="J34" s="14">
        <v>20.63</v>
      </c>
      <c r="K34" s="121">
        <f t="shared" si="1"/>
        <v>206.29999999999998</v>
      </c>
      <c r="L34" s="127"/>
    </row>
    <row r="35" spans="1:12" ht="24" customHeight="1" x14ac:dyDescent="0.25">
      <c r="A35" s="126"/>
      <c r="B35" s="119">
        <f>'Tax Invoice'!D31</f>
        <v>9</v>
      </c>
      <c r="C35" s="10" t="s">
        <v>739</v>
      </c>
      <c r="D35" s="10" t="s">
        <v>739</v>
      </c>
      <c r="E35" s="130" t="s">
        <v>31</v>
      </c>
      <c r="F35" s="151" t="s">
        <v>279</v>
      </c>
      <c r="G35" s="152"/>
      <c r="H35" s="11" t="s">
        <v>740</v>
      </c>
      <c r="I35" s="14">
        <f t="shared" si="0"/>
        <v>20.63</v>
      </c>
      <c r="J35" s="14">
        <v>20.63</v>
      </c>
      <c r="K35" s="121">
        <f t="shared" si="1"/>
        <v>185.67</v>
      </c>
      <c r="L35" s="127"/>
    </row>
    <row r="36" spans="1:12" ht="24" customHeight="1" x14ac:dyDescent="0.25">
      <c r="A36" s="126"/>
      <c r="B36" s="119">
        <f>'Tax Invoice'!D32</f>
        <v>4</v>
      </c>
      <c r="C36" s="10" t="s">
        <v>741</v>
      </c>
      <c r="D36" s="10" t="s">
        <v>741</v>
      </c>
      <c r="E36" s="130" t="s">
        <v>30</v>
      </c>
      <c r="F36" s="151" t="s">
        <v>279</v>
      </c>
      <c r="G36" s="152"/>
      <c r="H36" s="11" t="s">
        <v>742</v>
      </c>
      <c r="I36" s="14">
        <f t="shared" si="0"/>
        <v>20.63</v>
      </c>
      <c r="J36" s="14">
        <v>20.63</v>
      </c>
      <c r="K36" s="121">
        <f t="shared" si="1"/>
        <v>82.52</v>
      </c>
      <c r="L36" s="127"/>
    </row>
    <row r="37" spans="1:12" ht="12.75" customHeight="1" x14ac:dyDescent="0.25">
      <c r="A37" s="126"/>
      <c r="B37" s="119">
        <f>'Tax Invoice'!D33</f>
        <v>9</v>
      </c>
      <c r="C37" s="10" t="s">
        <v>35</v>
      </c>
      <c r="D37" s="10" t="s">
        <v>835</v>
      </c>
      <c r="E37" s="130" t="s">
        <v>42</v>
      </c>
      <c r="F37" s="151"/>
      <c r="G37" s="152"/>
      <c r="H37" s="11" t="s">
        <v>743</v>
      </c>
      <c r="I37" s="14">
        <f t="shared" si="0"/>
        <v>8.74</v>
      </c>
      <c r="J37" s="14">
        <v>8.74</v>
      </c>
      <c r="K37" s="121">
        <f t="shared" si="1"/>
        <v>78.66</v>
      </c>
      <c r="L37" s="127"/>
    </row>
    <row r="38" spans="1:12" ht="24" customHeight="1" x14ac:dyDescent="0.25">
      <c r="A38" s="126"/>
      <c r="B38" s="119">
        <f>'Tax Invoice'!D34</f>
        <v>21</v>
      </c>
      <c r="C38" s="10" t="s">
        <v>744</v>
      </c>
      <c r="D38" s="10" t="s">
        <v>744</v>
      </c>
      <c r="E38" s="130" t="s">
        <v>42</v>
      </c>
      <c r="F38" s="151" t="s">
        <v>279</v>
      </c>
      <c r="G38" s="152"/>
      <c r="H38" s="11" t="s">
        <v>745</v>
      </c>
      <c r="I38" s="14">
        <f t="shared" si="0"/>
        <v>25.88</v>
      </c>
      <c r="J38" s="14">
        <v>25.88</v>
      </c>
      <c r="K38" s="121">
        <f t="shared" si="1"/>
        <v>543.48</v>
      </c>
      <c r="L38" s="127"/>
    </row>
    <row r="39" spans="1:12" ht="24" customHeight="1" x14ac:dyDescent="0.25">
      <c r="A39" s="126"/>
      <c r="B39" s="119">
        <f>'Tax Invoice'!D35</f>
        <v>5</v>
      </c>
      <c r="C39" s="10" t="s">
        <v>622</v>
      </c>
      <c r="D39" s="10" t="s">
        <v>622</v>
      </c>
      <c r="E39" s="130" t="s">
        <v>31</v>
      </c>
      <c r="F39" s="151" t="s">
        <v>746</v>
      </c>
      <c r="G39" s="152"/>
      <c r="H39" s="11" t="s">
        <v>624</v>
      </c>
      <c r="I39" s="14">
        <f t="shared" si="0"/>
        <v>20.63</v>
      </c>
      <c r="J39" s="14">
        <v>20.63</v>
      </c>
      <c r="K39" s="121">
        <f t="shared" si="1"/>
        <v>103.14999999999999</v>
      </c>
      <c r="L39" s="127"/>
    </row>
    <row r="40" spans="1:12" ht="24" customHeight="1" x14ac:dyDescent="0.25">
      <c r="A40" s="126"/>
      <c r="B40" s="119">
        <f>'Tax Invoice'!D36</f>
        <v>5</v>
      </c>
      <c r="C40" s="10" t="s">
        <v>622</v>
      </c>
      <c r="D40" s="10" t="s">
        <v>622</v>
      </c>
      <c r="E40" s="130" t="s">
        <v>32</v>
      </c>
      <c r="F40" s="151" t="s">
        <v>747</v>
      </c>
      <c r="G40" s="152"/>
      <c r="H40" s="11" t="s">
        <v>624</v>
      </c>
      <c r="I40" s="14">
        <f t="shared" si="0"/>
        <v>20.63</v>
      </c>
      <c r="J40" s="14">
        <v>20.63</v>
      </c>
      <c r="K40" s="121">
        <f t="shared" si="1"/>
        <v>103.14999999999999</v>
      </c>
      <c r="L40" s="127"/>
    </row>
    <row r="41" spans="1:12" ht="24" customHeight="1" x14ac:dyDescent="0.25">
      <c r="A41" s="126"/>
      <c r="B41" s="119">
        <f>'Tax Invoice'!D37</f>
        <v>5</v>
      </c>
      <c r="C41" s="10" t="s">
        <v>748</v>
      </c>
      <c r="D41" s="10" t="s">
        <v>748</v>
      </c>
      <c r="E41" s="130" t="s">
        <v>732</v>
      </c>
      <c r="F41" s="151" t="s">
        <v>28</v>
      </c>
      <c r="G41" s="152"/>
      <c r="H41" s="11" t="s">
        <v>749</v>
      </c>
      <c r="I41" s="14">
        <f t="shared" si="0"/>
        <v>6.64</v>
      </c>
      <c r="J41" s="14">
        <v>6.64</v>
      </c>
      <c r="K41" s="121">
        <f t="shared" si="1"/>
        <v>33.199999999999996</v>
      </c>
      <c r="L41" s="127"/>
    </row>
    <row r="42" spans="1:12" ht="24" customHeight="1" x14ac:dyDescent="0.25">
      <c r="A42" s="126"/>
      <c r="B42" s="119">
        <f>'Tax Invoice'!D38</f>
        <v>1</v>
      </c>
      <c r="C42" s="10" t="s">
        <v>668</v>
      </c>
      <c r="D42" s="10" t="s">
        <v>668</v>
      </c>
      <c r="E42" s="130" t="s">
        <v>28</v>
      </c>
      <c r="F42" s="151" t="s">
        <v>112</v>
      </c>
      <c r="G42" s="152"/>
      <c r="H42" s="11" t="s">
        <v>750</v>
      </c>
      <c r="I42" s="14">
        <f t="shared" si="0"/>
        <v>30.07</v>
      </c>
      <c r="J42" s="14">
        <v>30.07</v>
      </c>
      <c r="K42" s="121">
        <f t="shared" si="1"/>
        <v>30.07</v>
      </c>
      <c r="L42" s="127"/>
    </row>
    <row r="43" spans="1:12" ht="24" customHeight="1" x14ac:dyDescent="0.25">
      <c r="A43" s="126"/>
      <c r="B43" s="119">
        <f>'Tax Invoice'!D39</f>
        <v>1</v>
      </c>
      <c r="C43" s="10" t="s">
        <v>668</v>
      </c>
      <c r="D43" s="10" t="s">
        <v>668</v>
      </c>
      <c r="E43" s="130" t="s">
        <v>28</v>
      </c>
      <c r="F43" s="151" t="s">
        <v>216</v>
      </c>
      <c r="G43" s="152"/>
      <c r="H43" s="11" t="s">
        <v>750</v>
      </c>
      <c r="I43" s="14">
        <f t="shared" si="0"/>
        <v>30.07</v>
      </c>
      <c r="J43" s="14">
        <v>30.07</v>
      </c>
      <c r="K43" s="121">
        <f t="shared" si="1"/>
        <v>30.07</v>
      </c>
      <c r="L43" s="127"/>
    </row>
    <row r="44" spans="1:12" ht="24" customHeight="1" x14ac:dyDescent="0.25">
      <c r="A44" s="126"/>
      <c r="B44" s="119">
        <f>'Tax Invoice'!D40</f>
        <v>2</v>
      </c>
      <c r="C44" s="10" t="s">
        <v>668</v>
      </c>
      <c r="D44" s="10" t="s">
        <v>668</v>
      </c>
      <c r="E44" s="130" t="s">
        <v>28</v>
      </c>
      <c r="F44" s="151" t="s">
        <v>218</v>
      </c>
      <c r="G44" s="152"/>
      <c r="H44" s="11" t="s">
        <v>750</v>
      </c>
      <c r="I44" s="14">
        <f t="shared" si="0"/>
        <v>30.07</v>
      </c>
      <c r="J44" s="14">
        <v>30.07</v>
      </c>
      <c r="K44" s="121">
        <f t="shared" si="1"/>
        <v>60.14</v>
      </c>
      <c r="L44" s="127"/>
    </row>
    <row r="45" spans="1:12" ht="24" customHeight="1" x14ac:dyDescent="0.25">
      <c r="A45" s="126"/>
      <c r="B45" s="119">
        <f>'Tax Invoice'!D41</f>
        <v>1</v>
      </c>
      <c r="C45" s="10" t="s">
        <v>668</v>
      </c>
      <c r="D45" s="10" t="s">
        <v>668</v>
      </c>
      <c r="E45" s="130" t="s">
        <v>28</v>
      </c>
      <c r="F45" s="151" t="s">
        <v>273</v>
      </c>
      <c r="G45" s="152"/>
      <c r="H45" s="11" t="s">
        <v>750</v>
      </c>
      <c r="I45" s="14">
        <f t="shared" si="0"/>
        <v>30.07</v>
      </c>
      <c r="J45" s="14">
        <v>30.07</v>
      </c>
      <c r="K45" s="121">
        <f t="shared" si="1"/>
        <v>30.07</v>
      </c>
      <c r="L45" s="127"/>
    </row>
    <row r="46" spans="1:12" ht="24" customHeight="1" x14ac:dyDescent="0.25">
      <c r="A46" s="126"/>
      <c r="B46" s="119">
        <f>'Tax Invoice'!D42</f>
        <v>1</v>
      </c>
      <c r="C46" s="10" t="s">
        <v>668</v>
      </c>
      <c r="D46" s="10" t="s">
        <v>668</v>
      </c>
      <c r="E46" s="130" t="s">
        <v>28</v>
      </c>
      <c r="F46" s="151" t="s">
        <v>317</v>
      </c>
      <c r="G46" s="152"/>
      <c r="H46" s="11" t="s">
        <v>750</v>
      </c>
      <c r="I46" s="14">
        <f t="shared" si="0"/>
        <v>30.07</v>
      </c>
      <c r="J46" s="14">
        <v>30.07</v>
      </c>
      <c r="K46" s="121">
        <f t="shared" si="1"/>
        <v>30.07</v>
      </c>
      <c r="L46" s="127"/>
    </row>
    <row r="47" spans="1:12" ht="12.75" customHeight="1" x14ac:dyDescent="0.25">
      <c r="A47" s="126"/>
      <c r="B47" s="119">
        <f>'Tax Invoice'!D43</f>
        <v>6</v>
      </c>
      <c r="C47" s="10" t="s">
        <v>751</v>
      </c>
      <c r="D47" s="10" t="s">
        <v>751</v>
      </c>
      <c r="E47" s="130" t="s">
        <v>31</v>
      </c>
      <c r="F47" s="151"/>
      <c r="G47" s="152"/>
      <c r="H47" s="11" t="s">
        <v>752</v>
      </c>
      <c r="I47" s="14">
        <f t="shared" si="0"/>
        <v>6.64</v>
      </c>
      <c r="J47" s="14">
        <v>6.64</v>
      </c>
      <c r="K47" s="121">
        <f t="shared" si="1"/>
        <v>39.839999999999996</v>
      </c>
      <c r="L47" s="127"/>
    </row>
    <row r="48" spans="1:12" ht="24" customHeight="1" x14ac:dyDescent="0.25">
      <c r="A48" s="126"/>
      <c r="B48" s="119">
        <f>'Tax Invoice'!D44</f>
        <v>3</v>
      </c>
      <c r="C48" s="10" t="s">
        <v>753</v>
      </c>
      <c r="D48" s="10" t="s">
        <v>753</v>
      </c>
      <c r="E48" s="130" t="s">
        <v>30</v>
      </c>
      <c r="F48" s="151"/>
      <c r="G48" s="152"/>
      <c r="H48" s="11" t="s">
        <v>754</v>
      </c>
      <c r="I48" s="14">
        <f t="shared" si="0"/>
        <v>13.64</v>
      </c>
      <c r="J48" s="14">
        <v>13.64</v>
      </c>
      <c r="K48" s="121">
        <f t="shared" si="1"/>
        <v>40.92</v>
      </c>
      <c r="L48" s="127"/>
    </row>
    <row r="49" spans="1:12" ht="24" customHeight="1" x14ac:dyDescent="0.25">
      <c r="A49" s="126"/>
      <c r="B49" s="119">
        <f>'Tax Invoice'!D45</f>
        <v>3</v>
      </c>
      <c r="C49" s="10" t="s">
        <v>753</v>
      </c>
      <c r="D49" s="10" t="s">
        <v>753</v>
      </c>
      <c r="E49" s="130" t="s">
        <v>31</v>
      </c>
      <c r="F49" s="151"/>
      <c r="G49" s="152"/>
      <c r="H49" s="11" t="s">
        <v>754</v>
      </c>
      <c r="I49" s="14">
        <f t="shared" si="0"/>
        <v>13.64</v>
      </c>
      <c r="J49" s="14">
        <v>13.64</v>
      </c>
      <c r="K49" s="121">
        <f t="shared" si="1"/>
        <v>40.92</v>
      </c>
      <c r="L49" s="127"/>
    </row>
    <row r="50" spans="1:12" ht="24" customHeight="1" x14ac:dyDescent="0.25">
      <c r="A50" s="126"/>
      <c r="B50" s="119">
        <f>'Tax Invoice'!D46</f>
        <v>24</v>
      </c>
      <c r="C50" s="10" t="s">
        <v>755</v>
      </c>
      <c r="D50" s="10" t="s">
        <v>755</v>
      </c>
      <c r="E50" s="130" t="s">
        <v>28</v>
      </c>
      <c r="F50" s="151"/>
      <c r="G50" s="152"/>
      <c r="H50" s="11" t="s">
        <v>756</v>
      </c>
      <c r="I50" s="14">
        <f t="shared" si="0"/>
        <v>5.6</v>
      </c>
      <c r="J50" s="14">
        <v>5.6</v>
      </c>
      <c r="K50" s="121">
        <f t="shared" si="1"/>
        <v>134.39999999999998</v>
      </c>
      <c r="L50" s="127"/>
    </row>
    <row r="51" spans="1:12" ht="24" customHeight="1" x14ac:dyDescent="0.25">
      <c r="A51" s="126"/>
      <c r="B51" s="119">
        <f>'Tax Invoice'!D47</f>
        <v>3</v>
      </c>
      <c r="C51" s="10" t="s">
        <v>755</v>
      </c>
      <c r="D51" s="10" t="s">
        <v>755</v>
      </c>
      <c r="E51" s="130" t="s">
        <v>31</v>
      </c>
      <c r="F51" s="151"/>
      <c r="G51" s="152"/>
      <c r="H51" s="11" t="s">
        <v>756</v>
      </c>
      <c r="I51" s="14">
        <f t="shared" si="0"/>
        <v>5.6</v>
      </c>
      <c r="J51" s="14">
        <v>5.6</v>
      </c>
      <c r="K51" s="121">
        <f t="shared" si="1"/>
        <v>16.799999999999997</v>
      </c>
      <c r="L51" s="127"/>
    </row>
    <row r="52" spans="1:12" ht="24" customHeight="1" x14ac:dyDescent="0.25">
      <c r="A52" s="126"/>
      <c r="B52" s="119">
        <f>'Tax Invoice'!D48</f>
        <v>3</v>
      </c>
      <c r="C52" s="10" t="s">
        <v>755</v>
      </c>
      <c r="D52" s="10" t="s">
        <v>755</v>
      </c>
      <c r="E52" s="130" t="s">
        <v>32</v>
      </c>
      <c r="F52" s="151"/>
      <c r="G52" s="152"/>
      <c r="H52" s="11" t="s">
        <v>756</v>
      </c>
      <c r="I52" s="14">
        <f t="shared" si="0"/>
        <v>5.6</v>
      </c>
      <c r="J52" s="14">
        <v>5.6</v>
      </c>
      <c r="K52" s="121">
        <f t="shared" si="1"/>
        <v>16.799999999999997</v>
      </c>
      <c r="L52" s="127"/>
    </row>
    <row r="53" spans="1:12" ht="24" customHeight="1" x14ac:dyDescent="0.25">
      <c r="A53" s="126"/>
      <c r="B53" s="119">
        <f>'Tax Invoice'!D49</f>
        <v>6</v>
      </c>
      <c r="C53" s="10" t="s">
        <v>757</v>
      </c>
      <c r="D53" s="10" t="s">
        <v>757</v>
      </c>
      <c r="E53" s="130" t="s">
        <v>28</v>
      </c>
      <c r="F53" s="151"/>
      <c r="G53" s="152"/>
      <c r="H53" s="11" t="s">
        <v>758</v>
      </c>
      <c r="I53" s="14">
        <f t="shared" si="0"/>
        <v>13.64</v>
      </c>
      <c r="J53" s="14">
        <v>13.64</v>
      </c>
      <c r="K53" s="121">
        <f t="shared" si="1"/>
        <v>81.84</v>
      </c>
      <c r="L53" s="127"/>
    </row>
    <row r="54" spans="1:12" ht="24" customHeight="1" x14ac:dyDescent="0.25">
      <c r="A54" s="126"/>
      <c r="B54" s="119">
        <f>'Tax Invoice'!D50</f>
        <v>11</v>
      </c>
      <c r="C54" s="10" t="s">
        <v>759</v>
      </c>
      <c r="D54" s="10" t="s">
        <v>759</v>
      </c>
      <c r="E54" s="130" t="s">
        <v>28</v>
      </c>
      <c r="F54" s="151" t="s">
        <v>679</v>
      </c>
      <c r="G54" s="152"/>
      <c r="H54" s="11" t="s">
        <v>760</v>
      </c>
      <c r="I54" s="14">
        <f t="shared" ref="I54:I85" si="2">ROUNDUP(J54*$N$1,2)</f>
        <v>20.63</v>
      </c>
      <c r="J54" s="14">
        <v>20.63</v>
      </c>
      <c r="K54" s="121">
        <f t="shared" ref="K54:K85" si="3">I54*B54</f>
        <v>226.92999999999998</v>
      </c>
      <c r="L54" s="127"/>
    </row>
    <row r="55" spans="1:12" ht="24" customHeight="1" x14ac:dyDescent="0.25">
      <c r="A55" s="126"/>
      <c r="B55" s="119">
        <f>'Tax Invoice'!D51</f>
        <v>5</v>
      </c>
      <c r="C55" s="10" t="s">
        <v>761</v>
      </c>
      <c r="D55" s="10" t="s">
        <v>761</v>
      </c>
      <c r="E55" s="130" t="s">
        <v>31</v>
      </c>
      <c r="F55" s="151" t="s">
        <v>279</v>
      </c>
      <c r="G55" s="152"/>
      <c r="H55" s="11" t="s">
        <v>762</v>
      </c>
      <c r="I55" s="14">
        <f t="shared" si="2"/>
        <v>24.13</v>
      </c>
      <c r="J55" s="14">
        <v>24.13</v>
      </c>
      <c r="K55" s="121">
        <f t="shared" si="3"/>
        <v>120.64999999999999</v>
      </c>
      <c r="L55" s="127"/>
    </row>
    <row r="56" spans="1:12" ht="24" customHeight="1" x14ac:dyDescent="0.25">
      <c r="A56" s="126"/>
      <c r="B56" s="119">
        <f>'Tax Invoice'!D52</f>
        <v>6</v>
      </c>
      <c r="C56" s="10" t="s">
        <v>763</v>
      </c>
      <c r="D56" s="10" t="s">
        <v>763</v>
      </c>
      <c r="E56" s="130" t="s">
        <v>30</v>
      </c>
      <c r="F56" s="151" t="s">
        <v>279</v>
      </c>
      <c r="G56" s="152"/>
      <c r="H56" s="11" t="s">
        <v>764</v>
      </c>
      <c r="I56" s="14">
        <f t="shared" si="2"/>
        <v>22.38</v>
      </c>
      <c r="J56" s="14">
        <v>22.38</v>
      </c>
      <c r="K56" s="121">
        <f t="shared" si="3"/>
        <v>134.28</v>
      </c>
      <c r="L56" s="127"/>
    </row>
    <row r="57" spans="1:12" ht="24" customHeight="1" x14ac:dyDescent="0.25">
      <c r="A57" s="126"/>
      <c r="B57" s="119">
        <f>'Tax Invoice'!D53</f>
        <v>2</v>
      </c>
      <c r="C57" s="10" t="s">
        <v>765</v>
      </c>
      <c r="D57" s="10" t="s">
        <v>836</v>
      </c>
      <c r="E57" s="130" t="s">
        <v>766</v>
      </c>
      <c r="F57" s="151"/>
      <c r="G57" s="152"/>
      <c r="H57" s="11" t="s">
        <v>869</v>
      </c>
      <c r="I57" s="14">
        <f t="shared" si="2"/>
        <v>18.18</v>
      </c>
      <c r="J57" s="14">
        <v>18.18</v>
      </c>
      <c r="K57" s="121">
        <f t="shared" si="3"/>
        <v>36.36</v>
      </c>
      <c r="L57" s="127"/>
    </row>
    <row r="58" spans="1:12" ht="24" customHeight="1" x14ac:dyDescent="0.25">
      <c r="A58" s="126"/>
      <c r="B58" s="119">
        <f>'Tax Invoice'!D54</f>
        <v>2</v>
      </c>
      <c r="C58" s="10" t="s">
        <v>765</v>
      </c>
      <c r="D58" s="10" t="s">
        <v>837</v>
      </c>
      <c r="E58" s="130" t="s">
        <v>767</v>
      </c>
      <c r="F58" s="151"/>
      <c r="G58" s="152"/>
      <c r="H58" s="11" t="s">
        <v>869</v>
      </c>
      <c r="I58" s="14">
        <f t="shared" si="2"/>
        <v>22.38</v>
      </c>
      <c r="J58" s="14">
        <v>22.38</v>
      </c>
      <c r="K58" s="121">
        <f t="shared" si="3"/>
        <v>44.76</v>
      </c>
      <c r="L58" s="127"/>
    </row>
    <row r="59" spans="1:12" ht="24" customHeight="1" x14ac:dyDescent="0.25">
      <c r="A59" s="126"/>
      <c r="B59" s="119">
        <f>'Tax Invoice'!D55</f>
        <v>14</v>
      </c>
      <c r="C59" s="10" t="s">
        <v>765</v>
      </c>
      <c r="D59" s="10" t="s">
        <v>838</v>
      </c>
      <c r="E59" s="130" t="s">
        <v>725</v>
      </c>
      <c r="F59" s="151"/>
      <c r="G59" s="152"/>
      <c r="H59" s="11" t="s">
        <v>869</v>
      </c>
      <c r="I59" s="14">
        <f t="shared" si="2"/>
        <v>25.53</v>
      </c>
      <c r="J59" s="14">
        <v>25.53</v>
      </c>
      <c r="K59" s="121">
        <f t="shared" si="3"/>
        <v>357.42</v>
      </c>
      <c r="L59" s="127"/>
    </row>
    <row r="60" spans="1:12" ht="12.75" customHeight="1" x14ac:dyDescent="0.25">
      <c r="A60" s="126"/>
      <c r="B60" s="119">
        <f>'Tax Invoice'!D56</f>
        <v>2</v>
      </c>
      <c r="C60" s="10" t="s">
        <v>768</v>
      </c>
      <c r="D60" s="10" t="s">
        <v>839</v>
      </c>
      <c r="E60" s="130" t="s">
        <v>766</v>
      </c>
      <c r="F60" s="151"/>
      <c r="G60" s="152"/>
      <c r="H60" s="11" t="s">
        <v>769</v>
      </c>
      <c r="I60" s="14">
        <f t="shared" si="2"/>
        <v>34.619999999999997</v>
      </c>
      <c r="J60" s="14">
        <v>34.619999999999997</v>
      </c>
      <c r="K60" s="121">
        <f t="shared" si="3"/>
        <v>69.239999999999995</v>
      </c>
      <c r="L60" s="127"/>
    </row>
    <row r="61" spans="1:12" ht="24" customHeight="1" x14ac:dyDescent="0.25">
      <c r="A61" s="126"/>
      <c r="B61" s="119">
        <f>'Tax Invoice'!D57</f>
        <v>2</v>
      </c>
      <c r="C61" s="10" t="s">
        <v>770</v>
      </c>
      <c r="D61" s="10" t="s">
        <v>840</v>
      </c>
      <c r="E61" s="130" t="s">
        <v>766</v>
      </c>
      <c r="F61" s="151" t="s">
        <v>278</v>
      </c>
      <c r="G61" s="152"/>
      <c r="H61" s="11" t="s">
        <v>870</v>
      </c>
      <c r="I61" s="14">
        <f t="shared" si="2"/>
        <v>39.17</v>
      </c>
      <c r="J61" s="14">
        <v>39.17</v>
      </c>
      <c r="K61" s="121">
        <f t="shared" si="3"/>
        <v>78.34</v>
      </c>
      <c r="L61" s="127"/>
    </row>
    <row r="62" spans="1:12" ht="24" customHeight="1" x14ac:dyDescent="0.25">
      <c r="A62" s="126"/>
      <c r="B62" s="119">
        <f>'Tax Invoice'!D58</f>
        <v>20</v>
      </c>
      <c r="C62" s="10" t="s">
        <v>771</v>
      </c>
      <c r="D62" s="10" t="s">
        <v>771</v>
      </c>
      <c r="E62" s="130" t="s">
        <v>28</v>
      </c>
      <c r="F62" s="151"/>
      <c r="G62" s="152"/>
      <c r="H62" s="11" t="s">
        <v>871</v>
      </c>
      <c r="I62" s="14">
        <f t="shared" si="2"/>
        <v>4.9000000000000004</v>
      </c>
      <c r="J62" s="14">
        <v>4.9000000000000004</v>
      </c>
      <c r="K62" s="121">
        <f t="shared" si="3"/>
        <v>98</v>
      </c>
      <c r="L62" s="127"/>
    </row>
    <row r="63" spans="1:12" ht="24" customHeight="1" x14ac:dyDescent="0.25">
      <c r="A63" s="126"/>
      <c r="B63" s="119">
        <f>'Tax Invoice'!D59</f>
        <v>2</v>
      </c>
      <c r="C63" s="10" t="s">
        <v>771</v>
      </c>
      <c r="D63" s="10" t="s">
        <v>771</v>
      </c>
      <c r="E63" s="130" t="s">
        <v>31</v>
      </c>
      <c r="F63" s="151"/>
      <c r="G63" s="152"/>
      <c r="H63" s="11" t="s">
        <v>871</v>
      </c>
      <c r="I63" s="14">
        <f t="shared" si="2"/>
        <v>4.9000000000000004</v>
      </c>
      <c r="J63" s="14">
        <v>4.9000000000000004</v>
      </c>
      <c r="K63" s="121">
        <f t="shared" si="3"/>
        <v>9.8000000000000007</v>
      </c>
      <c r="L63" s="127"/>
    </row>
    <row r="64" spans="1:12" ht="12.75" customHeight="1" x14ac:dyDescent="0.25">
      <c r="A64" s="126"/>
      <c r="B64" s="119">
        <f>'Tax Invoice'!D60</f>
        <v>2</v>
      </c>
      <c r="C64" s="10" t="s">
        <v>772</v>
      </c>
      <c r="D64" s="10" t="s">
        <v>841</v>
      </c>
      <c r="E64" s="130" t="s">
        <v>773</v>
      </c>
      <c r="F64" s="151"/>
      <c r="G64" s="152"/>
      <c r="H64" s="11" t="s">
        <v>774</v>
      </c>
      <c r="I64" s="14">
        <f t="shared" si="2"/>
        <v>59.1</v>
      </c>
      <c r="J64" s="14">
        <v>59.1</v>
      </c>
      <c r="K64" s="121">
        <f t="shared" si="3"/>
        <v>118.2</v>
      </c>
      <c r="L64" s="127"/>
    </row>
    <row r="65" spans="1:12" ht="12.75" customHeight="1" x14ac:dyDescent="0.25">
      <c r="A65" s="126"/>
      <c r="B65" s="119">
        <f>'Tax Invoice'!D61</f>
        <v>4</v>
      </c>
      <c r="C65" s="10" t="s">
        <v>775</v>
      </c>
      <c r="D65" s="10" t="s">
        <v>842</v>
      </c>
      <c r="E65" s="130" t="s">
        <v>723</v>
      </c>
      <c r="F65" s="151" t="s">
        <v>279</v>
      </c>
      <c r="G65" s="152"/>
      <c r="H65" s="11" t="s">
        <v>776</v>
      </c>
      <c r="I65" s="14">
        <f t="shared" si="2"/>
        <v>14.69</v>
      </c>
      <c r="J65" s="14">
        <v>14.69</v>
      </c>
      <c r="K65" s="121">
        <f t="shared" si="3"/>
        <v>58.76</v>
      </c>
      <c r="L65" s="127"/>
    </row>
    <row r="66" spans="1:12" ht="12.75" customHeight="1" x14ac:dyDescent="0.25">
      <c r="A66" s="126"/>
      <c r="B66" s="119">
        <f>'Tax Invoice'!D62</f>
        <v>6</v>
      </c>
      <c r="C66" s="10" t="s">
        <v>775</v>
      </c>
      <c r="D66" s="10" t="s">
        <v>843</v>
      </c>
      <c r="E66" s="130" t="s">
        <v>725</v>
      </c>
      <c r="F66" s="151" t="s">
        <v>279</v>
      </c>
      <c r="G66" s="152"/>
      <c r="H66" s="11" t="s">
        <v>776</v>
      </c>
      <c r="I66" s="14">
        <f t="shared" si="2"/>
        <v>18.18</v>
      </c>
      <c r="J66" s="14">
        <v>18.18</v>
      </c>
      <c r="K66" s="121">
        <f t="shared" si="3"/>
        <v>109.08</v>
      </c>
      <c r="L66" s="127"/>
    </row>
    <row r="67" spans="1:12" ht="12.75" customHeight="1" x14ac:dyDescent="0.25">
      <c r="A67" s="126"/>
      <c r="B67" s="119">
        <f>'Tax Invoice'!D63</f>
        <v>10</v>
      </c>
      <c r="C67" s="10" t="s">
        <v>775</v>
      </c>
      <c r="D67" s="10" t="s">
        <v>844</v>
      </c>
      <c r="E67" s="130" t="s">
        <v>726</v>
      </c>
      <c r="F67" s="151" t="s">
        <v>279</v>
      </c>
      <c r="G67" s="152"/>
      <c r="H67" s="11" t="s">
        <v>776</v>
      </c>
      <c r="I67" s="14">
        <f t="shared" si="2"/>
        <v>19.579999999999998</v>
      </c>
      <c r="J67" s="14">
        <v>19.579999999999998</v>
      </c>
      <c r="K67" s="121">
        <f t="shared" si="3"/>
        <v>195.79999999999998</v>
      </c>
      <c r="L67" s="127"/>
    </row>
    <row r="68" spans="1:12" ht="24" customHeight="1" x14ac:dyDescent="0.25">
      <c r="A68" s="126"/>
      <c r="B68" s="119">
        <f>'Tax Invoice'!D64</f>
        <v>2</v>
      </c>
      <c r="C68" s="10" t="s">
        <v>777</v>
      </c>
      <c r="D68" s="10" t="s">
        <v>845</v>
      </c>
      <c r="E68" s="130" t="s">
        <v>766</v>
      </c>
      <c r="F68" s="151"/>
      <c r="G68" s="152"/>
      <c r="H68" s="11" t="s">
        <v>778</v>
      </c>
      <c r="I68" s="14">
        <f t="shared" si="2"/>
        <v>59.1</v>
      </c>
      <c r="J68" s="14">
        <v>59.1</v>
      </c>
      <c r="K68" s="121">
        <f t="shared" si="3"/>
        <v>118.2</v>
      </c>
      <c r="L68" s="127"/>
    </row>
    <row r="69" spans="1:12" ht="24" customHeight="1" x14ac:dyDescent="0.25">
      <c r="A69" s="126"/>
      <c r="B69" s="119">
        <f>'Tax Invoice'!D65</f>
        <v>2</v>
      </c>
      <c r="C69" s="10" t="s">
        <v>779</v>
      </c>
      <c r="D69" s="10" t="s">
        <v>846</v>
      </c>
      <c r="E69" s="130" t="s">
        <v>766</v>
      </c>
      <c r="F69" s="151" t="s">
        <v>112</v>
      </c>
      <c r="G69" s="152"/>
      <c r="H69" s="11" t="s">
        <v>780</v>
      </c>
      <c r="I69" s="14">
        <f t="shared" si="2"/>
        <v>76.58</v>
      </c>
      <c r="J69" s="14">
        <v>76.58</v>
      </c>
      <c r="K69" s="121">
        <f t="shared" si="3"/>
        <v>153.16</v>
      </c>
      <c r="L69" s="127"/>
    </row>
    <row r="70" spans="1:12" ht="12.75" customHeight="1" x14ac:dyDescent="0.25">
      <c r="A70" s="126"/>
      <c r="B70" s="119">
        <f>'Tax Invoice'!D66</f>
        <v>4</v>
      </c>
      <c r="C70" s="10" t="s">
        <v>781</v>
      </c>
      <c r="D70" s="10" t="s">
        <v>847</v>
      </c>
      <c r="E70" s="130" t="s">
        <v>725</v>
      </c>
      <c r="F70" s="151" t="s">
        <v>279</v>
      </c>
      <c r="G70" s="152"/>
      <c r="H70" s="11" t="s">
        <v>776</v>
      </c>
      <c r="I70" s="14">
        <f t="shared" si="2"/>
        <v>18.18</v>
      </c>
      <c r="J70" s="14">
        <v>18.18</v>
      </c>
      <c r="K70" s="121">
        <f t="shared" si="3"/>
        <v>72.72</v>
      </c>
      <c r="L70" s="127"/>
    </row>
    <row r="71" spans="1:12" ht="12.75" customHeight="1" x14ac:dyDescent="0.25">
      <c r="A71" s="126"/>
      <c r="B71" s="119">
        <f>'Tax Invoice'!D67</f>
        <v>2</v>
      </c>
      <c r="C71" s="10" t="s">
        <v>781</v>
      </c>
      <c r="D71" s="10" t="s">
        <v>847</v>
      </c>
      <c r="E71" s="130" t="s">
        <v>725</v>
      </c>
      <c r="F71" s="151" t="s">
        <v>589</v>
      </c>
      <c r="G71" s="152"/>
      <c r="H71" s="11" t="s">
        <v>776</v>
      </c>
      <c r="I71" s="14">
        <f t="shared" si="2"/>
        <v>18.18</v>
      </c>
      <c r="J71" s="14">
        <v>18.18</v>
      </c>
      <c r="K71" s="121">
        <f t="shared" si="3"/>
        <v>36.36</v>
      </c>
      <c r="L71" s="127"/>
    </row>
    <row r="72" spans="1:12" ht="12.75" customHeight="1" x14ac:dyDescent="0.25">
      <c r="A72" s="126"/>
      <c r="B72" s="119">
        <f>'Tax Invoice'!D68</f>
        <v>8</v>
      </c>
      <c r="C72" s="10" t="s">
        <v>781</v>
      </c>
      <c r="D72" s="10" t="s">
        <v>848</v>
      </c>
      <c r="E72" s="130" t="s">
        <v>782</v>
      </c>
      <c r="F72" s="151" t="s">
        <v>279</v>
      </c>
      <c r="G72" s="152"/>
      <c r="H72" s="11" t="s">
        <v>776</v>
      </c>
      <c r="I72" s="14">
        <f t="shared" si="2"/>
        <v>21.68</v>
      </c>
      <c r="J72" s="14">
        <v>21.68</v>
      </c>
      <c r="K72" s="121">
        <f t="shared" si="3"/>
        <v>173.44</v>
      </c>
      <c r="L72" s="127"/>
    </row>
    <row r="73" spans="1:12" ht="12.75" customHeight="1" x14ac:dyDescent="0.25">
      <c r="A73" s="126"/>
      <c r="B73" s="119">
        <f>'Tax Invoice'!D69</f>
        <v>4</v>
      </c>
      <c r="C73" s="10" t="s">
        <v>781</v>
      </c>
      <c r="D73" s="10" t="s">
        <v>849</v>
      </c>
      <c r="E73" s="130" t="s">
        <v>783</v>
      </c>
      <c r="F73" s="151" t="s">
        <v>279</v>
      </c>
      <c r="G73" s="152"/>
      <c r="H73" s="11" t="s">
        <v>776</v>
      </c>
      <c r="I73" s="14">
        <f t="shared" si="2"/>
        <v>23.08</v>
      </c>
      <c r="J73" s="14">
        <v>23.08</v>
      </c>
      <c r="K73" s="121">
        <f t="shared" si="3"/>
        <v>92.32</v>
      </c>
      <c r="L73" s="127"/>
    </row>
    <row r="74" spans="1:12" ht="12.75" customHeight="1" x14ac:dyDescent="0.25">
      <c r="A74" s="126"/>
      <c r="B74" s="119">
        <f>'Tax Invoice'!D70</f>
        <v>2</v>
      </c>
      <c r="C74" s="10" t="s">
        <v>781</v>
      </c>
      <c r="D74" s="10" t="s">
        <v>850</v>
      </c>
      <c r="E74" s="130" t="s">
        <v>784</v>
      </c>
      <c r="F74" s="151" t="s">
        <v>279</v>
      </c>
      <c r="G74" s="152"/>
      <c r="H74" s="11" t="s">
        <v>776</v>
      </c>
      <c r="I74" s="14">
        <f t="shared" si="2"/>
        <v>24.48</v>
      </c>
      <c r="J74" s="14">
        <v>24.48</v>
      </c>
      <c r="K74" s="121">
        <f t="shared" si="3"/>
        <v>48.96</v>
      </c>
      <c r="L74" s="127"/>
    </row>
    <row r="75" spans="1:12" ht="12.75" customHeight="1" x14ac:dyDescent="0.25">
      <c r="A75" s="126"/>
      <c r="B75" s="119">
        <f>'Tax Invoice'!D71</f>
        <v>2</v>
      </c>
      <c r="C75" s="10" t="s">
        <v>781</v>
      </c>
      <c r="D75" s="10" t="s">
        <v>851</v>
      </c>
      <c r="E75" s="130" t="s">
        <v>785</v>
      </c>
      <c r="F75" s="151" t="s">
        <v>279</v>
      </c>
      <c r="G75" s="152"/>
      <c r="H75" s="11" t="s">
        <v>776</v>
      </c>
      <c r="I75" s="14">
        <f t="shared" si="2"/>
        <v>26.93</v>
      </c>
      <c r="J75" s="14">
        <v>26.93</v>
      </c>
      <c r="K75" s="121">
        <f t="shared" si="3"/>
        <v>53.86</v>
      </c>
      <c r="L75" s="127"/>
    </row>
    <row r="76" spans="1:12" ht="24" customHeight="1" x14ac:dyDescent="0.25">
      <c r="A76" s="126"/>
      <c r="B76" s="119">
        <f>'Tax Invoice'!D72</f>
        <v>2</v>
      </c>
      <c r="C76" s="10" t="s">
        <v>786</v>
      </c>
      <c r="D76" s="10" t="s">
        <v>786</v>
      </c>
      <c r="E76" s="130"/>
      <c r="F76" s="151"/>
      <c r="G76" s="152"/>
      <c r="H76" s="11" t="s">
        <v>787</v>
      </c>
      <c r="I76" s="14">
        <f t="shared" si="2"/>
        <v>31.12</v>
      </c>
      <c r="J76" s="14">
        <v>31.12</v>
      </c>
      <c r="K76" s="121">
        <f t="shared" si="3"/>
        <v>62.24</v>
      </c>
      <c r="L76" s="127"/>
    </row>
    <row r="77" spans="1:12" ht="12.75" customHeight="1" x14ac:dyDescent="0.25">
      <c r="A77" s="126"/>
      <c r="B77" s="119">
        <f>'Tax Invoice'!D73</f>
        <v>2</v>
      </c>
      <c r="C77" s="10" t="s">
        <v>788</v>
      </c>
      <c r="D77" s="10" t="s">
        <v>852</v>
      </c>
      <c r="E77" s="130" t="s">
        <v>723</v>
      </c>
      <c r="F77" s="151"/>
      <c r="G77" s="152"/>
      <c r="H77" s="11" t="s">
        <v>789</v>
      </c>
      <c r="I77" s="14">
        <f t="shared" si="2"/>
        <v>64.34</v>
      </c>
      <c r="J77" s="14">
        <v>64.34</v>
      </c>
      <c r="K77" s="121">
        <f t="shared" si="3"/>
        <v>128.68</v>
      </c>
      <c r="L77" s="127"/>
    </row>
    <row r="78" spans="1:12" ht="12.75" customHeight="1" x14ac:dyDescent="0.25">
      <c r="A78" s="126"/>
      <c r="B78" s="119">
        <f>'Tax Invoice'!D74</f>
        <v>2</v>
      </c>
      <c r="C78" s="10" t="s">
        <v>790</v>
      </c>
      <c r="D78" s="10" t="s">
        <v>853</v>
      </c>
      <c r="E78" s="130" t="s">
        <v>725</v>
      </c>
      <c r="F78" s="151"/>
      <c r="G78" s="152"/>
      <c r="H78" s="11" t="s">
        <v>791</v>
      </c>
      <c r="I78" s="14">
        <f t="shared" si="2"/>
        <v>69.59</v>
      </c>
      <c r="J78" s="14">
        <v>69.59</v>
      </c>
      <c r="K78" s="121">
        <f t="shared" si="3"/>
        <v>139.18</v>
      </c>
      <c r="L78" s="127"/>
    </row>
    <row r="79" spans="1:12" ht="12.75" customHeight="1" x14ac:dyDescent="0.25">
      <c r="A79" s="126"/>
      <c r="B79" s="119">
        <f>'Tax Invoice'!D75</f>
        <v>6</v>
      </c>
      <c r="C79" s="10" t="s">
        <v>792</v>
      </c>
      <c r="D79" s="10" t="s">
        <v>792</v>
      </c>
      <c r="E79" s="130" t="s">
        <v>732</v>
      </c>
      <c r="F79" s="151" t="s">
        <v>31</v>
      </c>
      <c r="G79" s="152"/>
      <c r="H79" s="11" t="s">
        <v>793</v>
      </c>
      <c r="I79" s="14">
        <f t="shared" si="2"/>
        <v>6.64</v>
      </c>
      <c r="J79" s="14">
        <v>6.64</v>
      </c>
      <c r="K79" s="121">
        <f t="shared" si="3"/>
        <v>39.839999999999996</v>
      </c>
      <c r="L79" s="127"/>
    </row>
    <row r="80" spans="1:12" ht="36" customHeight="1" x14ac:dyDescent="0.25">
      <c r="A80" s="126"/>
      <c r="B80" s="119">
        <f>'Tax Invoice'!D76</f>
        <v>1</v>
      </c>
      <c r="C80" s="10" t="s">
        <v>794</v>
      </c>
      <c r="D80" s="10" t="s">
        <v>854</v>
      </c>
      <c r="E80" s="130" t="s">
        <v>236</v>
      </c>
      <c r="F80" s="151" t="s">
        <v>112</v>
      </c>
      <c r="G80" s="152"/>
      <c r="H80" s="11" t="s">
        <v>795</v>
      </c>
      <c r="I80" s="14">
        <f t="shared" si="2"/>
        <v>29.37</v>
      </c>
      <c r="J80" s="14">
        <v>29.37</v>
      </c>
      <c r="K80" s="121">
        <f t="shared" si="3"/>
        <v>29.37</v>
      </c>
      <c r="L80" s="127"/>
    </row>
    <row r="81" spans="1:12" ht="36" customHeight="1" x14ac:dyDescent="0.25">
      <c r="A81" s="126"/>
      <c r="B81" s="119">
        <f>'Tax Invoice'!D77</f>
        <v>1</v>
      </c>
      <c r="C81" s="10" t="s">
        <v>794</v>
      </c>
      <c r="D81" s="10" t="s">
        <v>854</v>
      </c>
      <c r="E81" s="130" t="s">
        <v>236</v>
      </c>
      <c r="F81" s="151" t="s">
        <v>218</v>
      </c>
      <c r="G81" s="152"/>
      <c r="H81" s="11" t="s">
        <v>795</v>
      </c>
      <c r="I81" s="14">
        <f t="shared" si="2"/>
        <v>29.37</v>
      </c>
      <c r="J81" s="14">
        <v>29.37</v>
      </c>
      <c r="K81" s="121">
        <f t="shared" si="3"/>
        <v>29.37</v>
      </c>
      <c r="L81" s="127"/>
    </row>
    <row r="82" spans="1:12" ht="36" customHeight="1" x14ac:dyDescent="0.25">
      <c r="A82" s="126"/>
      <c r="B82" s="119">
        <f>'Tax Invoice'!D78</f>
        <v>1</v>
      </c>
      <c r="C82" s="10" t="s">
        <v>794</v>
      </c>
      <c r="D82" s="10" t="s">
        <v>854</v>
      </c>
      <c r="E82" s="130" t="s">
        <v>237</v>
      </c>
      <c r="F82" s="151" t="s">
        <v>112</v>
      </c>
      <c r="G82" s="152"/>
      <c r="H82" s="11" t="s">
        <v>795</v>
      </c>
      <c r="I82" s="14">
        <f t="shared" si="2"/>
        <v>29.37</v>
      </c>
      <c r="J82" s="14">
        <v>29.37</v>
      </c>
      <c r="K82" s="121">
        <f t="shared" si="3"/>
        <v>29.37</v>
      </c>
      <c r="L82" s="127"/>
    </row>
    <row r="83" spans="1:12" ht="36" customHeight="1" x14ac:dyDescent="0.25">
      <c r="A83" s="126"/>
      <c r="B83" s="119">
        <f>'Tax Invoice'!D79</f>
        <v>1</v>
      </c>
      <c r="C83" s="10" t="s">
        <v>794</v>
      </c>
      <c r="D83" s="10" t="s">
        <v>854</v>
      </c>
      <c r="E83" s="130" t="s">
        <v>237</v>
      </c>
      <c r="F83" s="151" t="s">
        <v>269</v>
      </c>
      <c r="G83" s="152"/>
      <c r="H83" s="11" t="s">
        <v>795</v>
      </c>
      <c r="I83" s="14">
        <f t="shared" si="2"/>
        <v>29.37</v>
      </c>
      <c r="J83" s="14">
        <v>29.37</v>
      </c>
      <c r="K83" s="121">
        <f t="shared" si="3"/>
        <v>29.37</v>
      </c>
      <c r="L83" s="127"/>
    </row>
    <row r="84" spans="1:12" ht="36" customHeight="1" x14ac:dyDescent="0.25">
      <c r="A84" s="126"/>
      <c r="B84" s="119">
        <f>'Tax Invoice'!D80</f>
        <v>3</v>
      </c>
      <c r="C84" s="10" t="s">
        <v>794</v>
      </c>
      <c r="D84" s="10" t="s">
        <v>855</v>
      </c>
      <c r="E84" s="130" t="s">
        <v>240</v>
      </c>
      <c r="F84" s="151" t="s">
        <v>274</v>
      </c>
      <c r="G84" s="152"/>
      <c r="H84" s="11" t="s">
        <v>795</v>
      </c>
      <c r="I84" s="14">
        <f t="shared" si="2"/>
        <v>31.12</v>
      </c>
      <c r="J84" s="14">
        <v>31.12</v>
      </c>
      <c r="K84" s="121">
        <f t="shared" si="3"/>
        <v>93.36</v>
      </c>
      <c r="L84" s="127"/>
    </row>
    <row r="85" spans="1:12" ht="24" customHeight="1" x14ac:dyDescent="0.25">
      <c r="A85" s="126"/>
      <c r="B85" s="119">
        <f>'Tax Invoice'!D81</f>
        <v>3</v>
      </c>
      <c r="C85" s="10" t="s">
        <v>796</v>
      </c>
      <c r="D85" s="10" t="s">
        <v>796</v>
      </c>
      <c r="E85" s="130" t="s">
        <v>28</v>
      </c>
      <c r="F85" s="151" t="s">
        <v>279</v>
      </c>
      <c r="G85" s="152"/>
      <c r="H85" s="11" t="s">
        <v>797</v>
      </c>
      <c r="I85" s="14">
        <f t="shared" si="2"/>
        <v>20.63</v>
      </c>
      <c r="J85" s="14">
        <v>20.63</v>
      </c>
      <c r="K85" s="121">
        <f t="shared" si="3"/>
        <v>61.89</v>
      </c>
      <c r="L85" s="127"/>
    </row>
    <row r="86" spans="1:12" ht="24" customHeight="1" x14ac:dyDescent="0.25">
      <c r="A86" s="126"/>
      <c r="B86" s="119">
        <f>'Tax Invoice'!D82</f>
        <v>3</v>
      </c>
      <c r="C86" s="10" t="s">
        <v>796</v>
      </c>
      <c r="D86" s="10" t="s">
        <v>796</v>
      </c>
      <c r="E86" s="130" t="s">
        <v>28</v>
      </c>
      <c r="F86" s="151" t="s">
        <v>746</v>
      </c>
      <c r="G86" s="152"/>
      <c r="H86" s="11" t="s">
        <v>797</v>
      </c>
      <c r="I86" s="14">
        <f t="shared" ref="I86:I114" si="4">ROUNDUP(J86*$N$1,2)</f>
        <v>20.63</v>
      </c>
      <c r="J86" s="14">
        <v>20.63</v>
      </c>
      <c r="K86" s="121">
        <f t="shared" ref="K86:K114" si="5">I86*B86</f>
        <v>61.89</v>
      </c>
      <c r="L86" s="127"/>
    </row>
    <row r="87" spans="1:12" ht="24" customHeight="1" x14ac:dyDescent="0.25">
      <c r="A87" s="126"/>
      <c r="B87" s="119">
        <f>'Tax Invoice'!D83</f>
        <v>6</v>
      </c>
      <c r="C87" s="10" t="s">
        <v>796</v>
      </c>
      <c r="D87" s="10" t="s">
        <v>796</v>
      </c>
      <c r="E87" s="130" t="s">
        <v>28</v>
      </c>
      <c r="F87" s="151" t="s">
        <v>747</v>
      </c>
      <c r="G87" s="152"/>
      <c r="H87" s="11" t="s">
        <v>797</v>
      </c>
      <c r="I87" s="14">
        <f t="shared" si="4"/>
        <v>20.63</v>
      </c>
      <c r="J87" s="14">
        <v>20.63</v>
      </c>
      <c r="K87" s="121">
        <f t="shared" si="5"/>
        <v>123.78</v>
      </c>
      <c r="L87" s="127"/>
    </row>
    <row r="88" spans="1:12" ht="24" customHeight="1" x14ac:dyDescent="0.25">
      <c r="A88" s="126"/>
      <c r="B88" s="119">
        <f>'Tax Invoice'!D84</f>
        <v>3</v>
      </c>
      <c r="C88" s="10" t="s">
        <v>796</v>
      </c>
      <c r="D88" s="10" t="s">
        <v>796</v>
      </c>
      <c r="E88" s="130" t="s">
        <v>30</v>
      </c>
      <c r="F88" s="151" t="s">
        <v>279</v>
      </c>
      <c r="G88" s="152"/>
      <c r="H88" s="11" t="s">
        <v>797</v>
      </c>
      <c r="I88" s="14">
        <f t="shared" si="4"/>
        <v>20.63</v>
      </c>
      <c r="J88" s="14">
        <v>20.63</v>
      </c>
      <c r="K88" s="121">
        <f t="shared" si="5"/>
        <v>61.89</v>
      </c>
      <c r="L88" s="127"/>
    </row>
    <row r="89" spans="1:12" ht="24" customHeight="1" x14ac:dyDescent="0.25">
      <c r="A89" s="126"/>
      <c r="B89" s="119">
        <f>'Tax Invoice'!D85</f>
        <v>3</v>
      </c>
      <c r="C89" s="10" t="s">
        <v>796</v>
      </c>
      <c r="D89" s="10" t="s">
        <v>796</v>
      </c>
      <c r="E89" s="130" t="s">
        <v>30</v>
      </c>
      <c r="F89" s="151" t="s">
        <v>746</v>
      </c>
      <c r="G89" s="152"/>
      <c r="H89" s="11" t="s">
        <v>797</v>
      </c>
      <c r="I89" s="14">
        <f t="shared" si="4"/>
        <v>20.63</v>
      </c>
      <c r="J89" s="14">
        <v>20.63</v>
      </c>
      <c r="K89" s="121">
        <f t="shared" si="5"/>
        <v>61.89</v>
      </c>
      <c r="L89" s="127"/>
    </row>
    <row r="90" spans="1:12" ht="24" customHeight="1" x14ac:dyDescent="0.25">
      <c r="A90" s="126"/>
      <c r="B90" s="119">
        <f>'Tax Invoice'!D86</f>
        <v>3</v>
      </c>
      <c r="C90" s="10" t="s">
        <v>796</v>
      </c>
      <c r="D90" s="10" t="s">
        <v>796</v>
      </c>
      <c r="E90" s="130" t="s">
        <v>31</v>
      </c>
      <c r="F90" s="151" t="s">
        <v>279</v>
      </c>
      <c r="G90" s="152"/>
      <c r="H90" s="11" t="s">
        <v>797</v>
      </c>
      <c r="I90" s="14">
        <f t="shared" si="4"/>
        <v>20.63</v>
      </c>
      <c r="J90" s="14">
        <v>20.63</v>
      </c>
      <c r="K90" s="121">
        <f t="shared" si="5"/>
        <v>61.89</v>
      </c>
      <c r="L90" s="127"/>
    </row>
    <row r="91" spans="1:12" ht="12.75" customHeight="1" x14ac:dyDescent="0.25">
      <c r="A91" s="126"/>
      <c r="B91" s="119">
        <f>'Tax Invoice'!D87</f>
        <v>10</v>
      </c>
      <c r="C91" s="10" t="s">
        <v>798</v>
      </c>
      <c r="D91" s="10" t="s">
        <v>798</v>
      </c>
      <c r="E91" s="130" t="s">
        <v>28</v>
      </c>
      <c r="F91" s="151" t="s">
        <v>279</v>
      </c>
      <c r="G91" s="152"/>
      <c r="H91" s="11" t="s">
        <v>799</v>
      </c>
      <c r="I91" s="14">
        <f t="shared" si="4"/>
        <v>20.63</v>
      </c>
      <c r="J91" s="14">
        <v>20.63</v>
      </c>
      <c r="K91" s="121">
        <f t="shared" si="5"/>
        <v>206.29999999999998</v>
      </c>
      <c r="L91" s="127"/>
    </row>
    <row r="92" spans="1:12" ht="12.75" customHeight="1" x14ac:dyDescent="0.25">
      <c r="A92" s="126"/>
      <c r="B92" s="119">
        <f>'Tax Invoice'!D88</f>
        <v>5</v>
      </c>
      <c r="C92" s="10" t="s">
        <v>798</v>
      </c>
      <c r="D92" s="10" t="s">
        <v>798</v>
      </c>
      <c r="E92" s="130" t="s">
        <v>31</v>
      </c>
      <c r="F92" s="151" t="s">
        <v>679</v>
      </c>
      <c r="G92" s="152"/>
      <c r="H92" s="11" t="s">
        <v>799</v>
      </c>
      <c r="I92" s="14">
        <f t="shared" si="4"/>
        <v>20.63</v>
      </c>
      <c r="J92" s="14">
        <v>20.63</v>
      </c>
      <c r="K92" s="121">
        <f t="shared" si="5"/>
        <v>103.14999999999999</v>
      </c>
      <c r="L92" s="127"/>
    </row>
    <row r="93" spans="1:12" ht="24" customHeight="1" x14ac:dyDescent="0.25">
      <c r="A93" s="126"/>
      <c r="B93" s="119">
        <f>'Tax Invoice'!D89</f>
        <v>1</v>
      </c>
      <c r="C93" s="10" t="s">
        <v>800</v>
      </c>
      <c r="D93" s="10" t="s">
        <v>800</v>
      </c>
      <c r="E93" s="130" t="s">
        <v>31</v>
      </c>
      <c r="F93" s="151" t="s">
        <v>112</v>
      </c>
      <c r="G93" s="152"/>
      <c r="H93" s="11" t="s">
        <v>801</v>
      </c>
      <c r="I93" s="14">
        <f t="shared" si="4"/>
        <v>76.930000000000007</v>
      </c>
      <c r="J93" s="14">
        <v>76.930000000000007</v>
      </c>
      <c r="K93" s="121">
        <f t="shared" si="5"/>
        <v>76.930000000000007</v>
      </c>
      <c r="L93" s="127"/>
    </row>
    <row r="94" spans="1:12" ht="24" customHeight="1" x14ac:dyDescent="0.25">
      <c r="A94" s="126"/>
      <c r="B94" s="119">
        <f>'Tax Invoice'!D90</f>
        <v>2</v>
      </c>
      <c r="C94" s="10" t="s">
        <v>802</v>
      </c>
      <c r="D94" s="10" t="s">
        <v>802</v>
      </c>
      <c r="E94" s="130" t="s">
        <v>274</v>
      </c>
      <c r="F94" s="151"/>
      <c r="G94" s="152"/>
      <c r="H94" s="11" t="s">
        <v>803</v>
      </c>
      <c r="I94" s="14">
        <f t="shared" si="4"/>
        <v>15.39</v>
      </c>
      <c r="J94" s="14">
        <v>15.39</v>
      </c>
      <c r="K94" s="121">
        <f t="shared" si="5"/>
        <v>30.78</v>
      </c>
      <c r="L94" s="127"/>
    </row>
    <row r="95" spans="1:12" ht="12.75" customHeight="1" x14ac:dyDescent="0.25">
      <c r="A95" s="126"/>
      <c r="B95" s="119">
        <f>'Tax Invoice'!D91</f>
        <v>2</v>
      </c>
      <c r="C95" s="10" t="s">
        <v>804</v>
      </c>
      <c r="D95" s="10" t="s">
        <v>856</v>
      </c>
      <c r="E95" s="130" t="s">
        <v>766</v>
      </c>
      <c r="F95" s="151"/>
      <c r="G95" s="152"/>
      <c r="H95" s="11" t="s">
        <v>805</v>
      </c>
      <c r="I95" s="14">
        <f t="shared" si="4"/>
        <v>31.12</v>
      </c>
      <c r="J95" s="14">
        <v>31.12</v>
      </c>
      <c r="K95" s="121">
        <f t="shared" si="5"/>
        <v>62.24</v>
      </c>
      <c r="L95" s="127"/>
    </row>
    <row r="96" spans="1:12" ht="24" customHeight="1" x14ac:dyDescent="0.25">
      <c r="A96" s="126"/>
      <c r="B96" s="119">
        <f>'Tax Invoice'!D92</f>
        <v>4</v>
      </c>
      <c r="C96" s="10" t="s">
        <v>806</v>
      </c>
      <c r="D96" s="10" t="s">
        <v>857</v>
      </c>
      <c r="E96" s="130" t="s">
        <v>723</v>
      </c>
      <c r="F96" s="151"/>
      <c r="G96" s="152"/>
      <c r="H96" s="11" t="s">
        <v>807</v>
      </c>
      <c r="I96" s="14">
        <f t="shared" si="4"/>
        <v>59.1</v>
      </c>
      <c r="J96" s="14">
        <v>59.1</v>
      </c>
      <c r="K96" s="121">
        <f t="shared" si="5"/>
        <v>236.4</v>
      </c>
      <c r="L96" s="127"/>
    </row>
    <row r="97" spans="1:12" ht="24" customHeight="1" x14ac:dyDescent="0.25">
      <c r="A97" s="126"/>
      <c r="B97" s="119">
        <f>'Tax Invoice'!D93</f>
        <v>4</v>
      </c>
      <c r="C97" s="10" t="s">
        <v>808</v>
      </c>
      <c r="D97" s="10" t="s">
        <v>858</v>
      </c>
      <c r="E97" s="130" t="s">
        <v>723</v>
      </c>
      <c r="F97" s="151" t="s">
        <v>809</v>
      </c>
      <c r="G97" s="152"/>
      <c r="H97" s="11" t="s">
        <v>810</v>
      </c>
      <c r="I97" s="14">
        <f t="shared" si="4"/>
        <v>101.06</v>
      </c>
      <c r="J97" s="14">
        <v>101.06</v>
      </c>
      <c r="K97" s="121">
        <f t="shared" si="5"/>
        <v>404.24</v>
      </c>
      <c r="L97" s="127"/>
    </row>
    <row r="98" spans="1:12" ht="24" customHeight="1" x14ac:dyDescent="0.25">
      <c r="A98" s="126"/>
      <c r="B98" s="119">
        <f>'Tax Invoice'!D94</f>
        <v>2</v>
      </c>
      <c r="C98" s="10" t="s">
        <v>655</v>
      </c>
      <c r="D98" s="10" t="s">
        <v>655</v>
      </c>
      <c r="E98" s="130" t="s">
        <v>30</v>
      </c>
      <c r="F98" s="151"/>
      <c r="G98" s="152"/>
      <c r="H98" s="11" t="s">
        <v>658</v>
      </c>
      <c r="I98" s="14">
        <f t="shared" si="4"/>
        <v>53.85</v>
      </c>
      <c r="J98" s="14">
        <v>53.85</v>
      </c>
      <c r="K98" s="121">
        <f t="shared" si="5"/>
        <v>107.7</v>
      </c>
      <c r="L98" s="127"/>
    </row>
    <row r="99" spans="1:12" ht="24" customHeight="1" x14ac:dyDescent="0.25">
      <c r="A99" s="126"/>
      <c r="B99" s="119">
        <f>'Tax Invoice'!D95</f>
        <v>2</v>
      </c>
      <c r="C99" s="10" t="s">
        <v>811</v>
      </c>
      <c r="D99" s="10" t="s">
        <v>811</v>
      </c>
      <c r="E99" s="130" t="s">
        <v>30</v>
      </c>
      <c r="F99" s="151"/>
      <c r="G99" s="152"/>
      <c r="H99" s="11" t="s">
        <v>812</v>
      </c>
      <c r="I99" s="14">
        <f t="shared" si="4"/>
        <v>59.1</v>
      </c>
      <c r="J99" s="14">
        <v>59.1</v>
      </c>
      <c r="K99" s="121">
        <f t="shared" si="5"/>
        <v>118.2</v>
      </c>
      <c r="L99" s="127"/>
    </row>
    <row r="100" spans="1:12" ht="12.75" customHeight="1" x14ac:dyDescent="0.25">
      <c r="A100" s="126"/>
      <c r="B100" s="119">
        <f>'Tax Invoice'!D96</f>
        <v>2</v>
      </c>
      <c r="C100" s="10" t="s">
        <v>813</v>
      </c>
      <c r="D100" s="10" t="s">
        <v>859</v>
      </c>
      <c r="E100" s="130" t="s">
        <v>723</v>
      </c>
      <c r="F100" s="151" t="s">
        <v>814</v>
      </c>
      <c r="G100" s="152"/>
      <c r="H100" s="11" t="s">
        <v>815</v>
      </c>
      <c r="I100" s="14">
        <f t="shared" si="4"/>
        <v>16.09</v>
      </c>
      <c r="J100" s="14">
        <v>16.09</v>
      </c>
      <c r="K100" s="121">
        <f t="shared" si="5"/>
        <v>32.18</v>
      </c>
      <c r="L100" s="127"/>
    </row>
    <row r="101" spans="1:12" ht="24" customHeight="1" x14ac:dyDescent="0.25">
      <c r="A101" s="126"/>
      <c r="B101" s="119">
        <f>'Tax Invoice'!D97</f>
        <v>2</v>
      </c>
      <c r="C101" s="10" t="s">
        <v>816</v>
      </c>
      <c r="D101" s="10" t="s">
        <v>860</v>
      </c>
      <c r="E101" s="130" t="s">
        <v>766</v>
      </c>
      <c r="F101" s="151"/>
      <c r="G101" s="152"/>
      <c r="H101" s="11" t="s">
        <v>817</v>
      </c>
      <c r="I101" s="14">
        <f t="shared" si="4"/>
        <v>16.09</v>
      </c>
      <c r="J101" s="14">
        <v>16.09</v>
      </c>
      <c r="K101" s="121">
        <f t="shared" si="5"/>
        <v>32.18</v>
      </c>
      <c r="L101" s="127"/>
    </row>
    <row r="102" spans="1:12" ht="24" customHeight="1" x14ac:dyDescent="0.25">
      <c r="A102" s="126"/>
      <c r="B102" s="119">
        <f>'Tax Invoice'!D98</f>
        <v>6</v>
      </c>
      <c r="C102" s="10" t="s">
        <v>816</v>
      </c>
      <c r="D102" s="10" t="s">
        <v>861</v>
      </c>
      <c r="E102" s="130" t="s">
        <v>723</v>
      </c>
      <c r="F102" s="151"/>
      <c r="G102" s="152"/>
      <c r="H102" s="11" t="s">
        <v>817</v>
      </c>
      <c r="I102" s="14">
        <f t="shared" si="4"/>
        <v>16.79</v>
      </c>
      <c r="J102" s="14">
        <v>16.79</v>
      </c>
      <c r="K102" s="121">
        <f t="shared" si="5"/>
        <v>100.74</v>
      </c>
      <c r="L102" s="127"/>
    </row>
    <row r="103" spans="1:12" ht="24" customHeight="1" x14ac:dyDescent="0.25">
      <c r="A103" s="126"/>
      <c r="B103" s="119">
        <f>'Tax Invoice'!D99</f>
        <v>10</v>
      </c>
      <c r="C103" s="10" t="s">
        <v>816</v>
      </c>
      <c r="D103" s="10" t="s">
        <v>862</v>
      </c>
      <c r="E103" s="130" t="s">
        <v>767</v>
      </c>
      <c r="F103" s="151"/>
      <c r="G103" s="152"/>
      <c r="H103" s="11" t="s">
        <v>817</v>
      </c>
      <c r="I103" s="14">
        <f t="shared" si="4"/>
        <v>21.68</v>
      </c>
      <c r="J103" s="14">
        <v>21.68</v>
      </c>
      <c r="K103" s="121">
        <f t="shared" si="5"/>
        <v>216.8</v>
      </c>
      <c r="L103" s="127"/>
    </row>
    <row r="104" spans="1:12" ht="24" customHeight="1" x14ac:dyDescent="0.25">
      <c r="A104" s="126"/>
      <c r="B104" s="119">
        <f>'Tax Invoice'!D100</f>
        <v>4</v>
      </c>
      <c r="C104" s="10" t="s">
        <v>816</v>
      </c>
      <c r="D104" s="10" t="s">
        <v>863</v>
      </c>
      <c r="E104" s="130" t="s">
        <v>725</v>
      </c>
      <c r="F104" s="151"/>
      <c r="G104" s="152"/>
      <c r="H104" s="11" t="s">
        <v>817</v>
      </c>
      <c r="I104" s="14">
        <f t="shared" si="4"/>
        <v>23.78</v>
      </c>
      <c r="J104" s="14">
        <v>23.78</v>
      </c>
      <c r="K104" s="121">
        <f t="shared" si="5"/>
        <v>95.12</v>
      </c>
      <c r="L104" s="127"/>
    </row>
    <row r="105" spans="1:12" ht="24" customHeight="1" x14ac:dyDescent="0.25">
      <c r="A105" s="126"/>
      <c r="B105" s="119">
        <f>'Tax Invoice'!D101</f>
        <v>2</v>
      </c>
      <c r="C105" s="10" t="s">
        <v>816</v>
      </c>
      <c r="D105" s="10" t="s">
        <v>864</v>
      </c>
      <c r="E105" s="130" t="s">
        <v>726</v>
      </c>
      <c r="F105" s="151"/>
      <c r="G105" s="152"/>
      <c r="H105" s="11" t="s">
        <v>817</v>
      </c>
      <c r="I105" s="14">
        <f t="shared" si="4"/>
        <v>25.88</v>
      </c>
      <c r="J105" s="14">
        <v>25.88</v>
      </c>
      <c r="K105" s="121">
        <f t="shared" si="5"/>
        <v>51.76</v>
      </c>
      <c r="L105" s="127"/>
    </row>
    <row r="106" spans="1:12" ht="12.75" customHeight="1" x14ac:dyDescent="0.25">
      <c r="A106" s="126"/>
      <c r="B106" s="119">
        <f>'Tax Invoice'!D102</f>
        <v>2</v>
      </c>
      <c r="C106" s="10" t="s">
        <v>818</v>
      </c>
      <c r="D106" s="10" t="s">
        <v>865</v>
      </c>
      <c r="E106" s="130" t="s">
        <v>723</v>
      </c>
      <c r="F106" s="151"/>
      <c r="G106" s="152"/>
      <c r="H106" s="11" t="s">
        <v>819</v>
      </c>
      <c r="I106" s="14">
        <f t="shared" si="4"/>
        <v>41.61</v>
      </c>
      <c r="J106" s="14">
        <v>41.61</v>
      </c>
      <c r="K106" s="121">
        <f t="shared" si="5"/>
        <v>83.22</v>
      </c>
      <c r="L106" s="127"/>
    </row>
    <row r="107" spans="1:12" ht="12.75" customHeight="1" x14ac:dyDescent="0.25">
      <c r="A107" s="126"/>
      <c r="B107" s="119">
        <f>'Tax Invoice'!D103</f>
        <v>2</v>
      </c>
      <c r="C107" s="10" t="s">
        <v>818</v>
      </c>
      <c r="D107" s="10" t="s">
        <v>866</v>
      </c>
      <c r="E107" s="130" t="s">
        <v>767</v>
      </c>
      <c r="F107" s="151"/>
      <c r="G107" s="152"/>
      <c r="H107" s="11" t="s">
        <v>819</v>
      </c>
      <c r="I107" s="14">
        <f t="shared" si="4"/>
        <v>45.11</v>
      </c>
      <c r="J107" s="14">
        <v>45.11</v>
      </c>
      <c r="K107" s="121">
        <f t="shared" si="5"/>
        <v>90.22</v>
      </c>
      <c r="L107" s="127"/>
    </row>
    <row r="108" spans="1:12" ht="12.75" customHeight="1" x14ac:dyDescent="0.25">
      <c r="A108" s="126"/>
      <c r="B108" s="119">
        <f>'Tax Invoice'!D104</f>
        <v>4</v>
      </c>
      <c r="C108" s="10" t="s">
        <v>650</v>
      </c>
      <c r="D108" s="10" t="s">
        <v>650</v>
      </c>
      <c r="E108" s="130" t="s">
        <v>641</v>
      </c>
      <c r="F108" s="151"/>
      <c r="G108" s="152"/>
      <c r="H108" s="11" t="s">
        <v>652</v>
      </c>
      <c r="I108" s="14">
        <f t="shared" si="4"/>
        <v>4.9000000000000004</v>
      </c>
      <c r="J108" s="14">
        <v>4.9000000000000004</v>
      </c>
      <c r="K108" s="121">
        <f t="shared" si="5"/>
        <v>19.600000000000001</v>
      </c>
      <c r="L108" s="127"/>
    </row>
    <row r="109" spans="1:12" ht="12.75" customHeight="1" x14ac:dyDescent="0.25">
      <c r="A109" s="126"/>
      <c r="B109" s="119">
        <f>'Tax Invoice'!D105</f>
        <v>10</v>
      </c>
      <c r="C109" s="10" t="s">
        <v>820</v>
      </c>
      <c r="D109" s="10" t="s">
        <v>820</v>
      </c>
      <c r="E109" s="130" t="s">
        <v>31</v>
      </c>
      <c r="F109" s="151"/>
      <c r="G109" s="152"/>
      <c r="H109" s="11" t="s">
        <v>821</v>
      </c>
      <c r="I109" s="14">
        <f t="shared" si="4"/>
        <v>29.37</v>
      </c>
      <c r="J109" s="14">
        <v>29.37</v>
      </c>
      <c r="K109" s="121">
        <f t="shared" si="5"/>
        <v>293.7</v>
      </c>
      <c r="L109" s="127"/>
    </row>
    <row r="110" spans="1:12" ht="12.75" customHeight="1" x14ac:dyDescent="0.25">
      <c r="A110" s="126"/>
      <c r="B110" s="119">
        <f>'Tax Invoice'!D106</f>
        <v>10</v>
      </c>
      <c r="C110" s="10" t="s">
        <v>820</v>
      </c>
      <c r="D110" s="10" t="s">
        <v>820</v>
      </c>
      <c r="E110" s="130" t="s">
        <v>32</v>
      </c>
      <c r="F110" s="151"/>
      <c r="G110" s="152"/>
      <c r="H110" s="11" t="s">
        <v>821</v>
      </c>
      <c r="I110" s="14">
        <f t="shared" si="4"/>
        <v>29.37</v>
      </c>
      <c r="J110" s="14">
        <v>29.37</v>
      </c>
      <c r="K110" s="121">
        <f t="shared" si="5"/>
        <v>293.7</v>
      </c>
      <c r="L110" s="127"/>
    </row>
    <row r="111" spans="1:12" ht="12.75" customHeight="1" x14ac:dyDescent="0.25">
      <c r="A111" s="126"/>
      <c r="B111" s="119">
        <f>'Tax Invoice'!D107</f>
        <v>2</v>
      </c>
      <c r="C111" s="10" t="s">
        <v>822</v>
      </c>
      <c r="D111" s="10" t="s">
        <v>822</v>
      </c>
      <c r="E111" s="130" t="s">
        <v>31</v>
      </c>
      <c r="F111" s="151" t="s">
        <v>277</v>
      </c>
      <c r="G111" s="152"/>
      <c r="H111" s="11" t="s">
        <v>823</v>
      </c>
      <c r="I111" s="14">
        <f t="shared" si="4"/>
        <v>54.2</v>
      </c>
      <c r="J111" s="14">
        <v>54.2</v>
      </c>
      <c r="K111" s="121">
        <f t="shared" si="5"/>
        <v>108.4</v>
      </c>
      <c r="L111" s="127"/>
    </row>
    <row r="112" spans="1:12" ht="24" customHeight="1" x14ac:dyDescent="0.25">
      <c r="A112" s="126"/>
      <c r="B112" s="119">
        <f>'Tax Invoice'!D108</f>
        <v>2</v>
      </c>
      <c r="C112" s="10" t="s">
        <v>824</v>
      </c>
      <c r="D112" s="10" t="s">
        <v>824</v>
      </c>
      <c r="E112" s="130"/>
      <c r="F112" s="151"/>
      <c r="G112" s="152"/>
      <c r="H112" s="11" t="s">
        <v>825</v>
      </c>
      <c r="I112" s="14">
        <f t="shared" si="4"/>
        <v>21.33</v>
      </c>
      <c r="J112" s="14">
        <v>21.33</v>
      </c>
      <c r="K112" s="121">
        <f t="shared" si="5"/>
        <v>42.66</v>
      </c>
      <c r="L112" s="127"/>
    </row>
    <row r="113" spans="1:12" ht="24" customHeight="1" x14ac:dyDescent="0.25">
      <c r="A113" s="126"/>
      <c r="B113" s="119">
        <f>'Tax Invoice'!D109</f>
        <v>1</v>
      </c>
      <c r="C113" s="10" t="s">
        <v>826</v>
      </c>
      <c r="D113" s="10" t="s">
        <v>867</v>
      </c>
      <c r="E113" s="130" t="s">
        <v>42</v>
      </c>
      <c r="F113" s="151"/>
      <c r="G113" s="152"/>
      <c r="H113" s="11" t="s">
        <v>827</v>
      </c>
      <c r="I113" s="14">
        <f t="shared" si="4"/>
        <v>43.36</v>
      </c>
      <c r="J113" s="14">
        <v>43.36</v>
      </c>
      <c r="K113" s="121">
        <f t="shared" si="5"/>
        <v>43.36</v>
      </c>
      <c r="L113" s="127"/>
    </row>
    <row r="114" spans="1:12" ht="24" customHeight="1" x14ac:dyDescent="0.25">
      <c r="A114" s="126"/>
      <c r="B114" s="120">
        <f>'Tax Invoice'!D110</f>
        <v>1</v>
      </c>
      <c r="C114" s="12" t="s">
        <v>828</v>
      </c>
      <c r="D114" s="12" t="s">
        <v>828</v>
      </c>
      <c r="E114" s="131" t="s">
        <v>220</v>
      </c>
      <c r="F114" s="161"/>
      <c r="G114" s="162"/>
      <c r="H114" s="13" t="s">
        <v>829</v>
      </c>
      <c r="I114" s="15">
        <f t="shared" si="4"/>
        <v>129.38999999999999</v>
      </c>
      <c r="J114" s="15">
        <v>129.38999999999999</v>
      </c>
      <c r="K114" s="122">
        <f t="shared" si="5"/>
        <v>129.38999999999999</v>
      </c>
      <c r="L114" s="127"/>
    </row>
    <row r="115" spans="1:12" ht="12.75" customHeight="1" x14ac:dyDescent="0.25">
      <c r="A115" s="126"/>
      <c r="B115" s="132">
        <f>SUM(B22:B114)</f>
        <v>411</v>
      </c>
      <c r="C115" s="132" t="s">
        <v>149</v>
      </c>
      <c r="D115" s="132"/>
      <c r="E115" s="132"/>
      <c r="F115" s="132"/>
      <c r="G115" s="132"/>
      <c r="H115" s="132"/>
      <c r="I115" s="133" t="s">
        <v>261</v>
      </c>
      <c r="J115" s="133" t="s">
        <v>261</v>
      </c>
      <c r="K115" s="140">
        <f>SUM(K22:K114)</f>
        <v>8945.7800000000025</v>
      </c>
      <c r="L115" s="127"/>
    </row>
    <row r="116" spans="1:12" ht="12.75" customHeight="1" x14ac:dyDescent="0.25">
      <c r="A116" s="126"/>
      <c r="B116" s="132"/>
      <c r="C116" s="132"/>
      <c r="D116" s="132"/>
      <c r="E116" s="132"/>
      <c r="F116" s="132"/>
      <c r="G116" s="132"/>
      <c r="H116" s="132"/>
      <c r="I116" s="133" t="s">
        <v>190</v>
      </c>
      <c r="J116" s="133" t="s">
        <v>190</v>
      </c>
      <c r="K116" s="140">
        <f>Invoice!J116</f>
        <v>-3578.3120000000013</v>
      </c>
      <c r="L116" s="127"/>
    </row>
    <row r="117" spans="1:12" ht="12.75" customHeight="1" outlineLevel="1" x14ac:dyDescent="0.25">
      <c r="A117" s="126"/>
      <c r="B117" s="132"/>
      <c r="C117" s="132"/>
      <c r="D117" s="132"/>
      <c r="E117" s="132"/>
      <c r="F117" s="132"/>
      <c r="G117" s="132"/>
      <c r="H117" s="132"/>
      <c r="I117" s="133" t="s">
        <v>191</v>
      </c>
      <c r="J117" s="133" t="s">
        <v>191</v>
      </c>
      <c r="K117" s="140">
        <f>Invoice!J117</f>
        <v>0</v>
      </c>
      <c r="L117" s="127"/>
    </row>
    <row r="118" spans="1:12" ht="12.75" customHeight="1" x14ac:dyDescent="0.25">
      <c r="A118" s="126"/>
      <c r="B118" s="132"/>
      <c r="C118" s="132"/>
      <c r="D118" s="132"/>
      <c r="E118" s="132"/>
      <c r="F118" s="132"/>
      <c r="G118" s="132"/>
      <c r="H118" s="132"/>
      <c r="I118" s="133" t="s">
        <v>263</v>
      </c>
      <c r="J118" s="133" t="s">
        <v>263</v>
      </c>
      <c r="K118" s="140">
        <f>SUM(K115:K117)</f>
        <v>5367.4680000000008</v>
      </c>
      <c r="L118" s="127"/>
    </row>
    <row r="119" spans="1:12" ht="12.75" customHeight="1" x14ac:dyDescent="0.25">
      <c r="A119" s="6"/>
      <c r="B119" s="7"/>
      <c r="C119" s="7"/>
      <c r="D119" s="7"/>
      <c r="E119" s="7"/>
      <c r="F119" s="7"/>
      <c r="G119" s="7"/>
      <c r="H119" s="7" t="s">
        <v>868</v>
      </c>
      <c r="I119" s="7"/>
      <c r="J119" s="7"/>
      <c r="K119" s="7"/>
      <c r="L119" s="8"/>
    </row>
    <row r="120" spans="1:12" ht="12.75" customHeight="1" x14ac:dyDescent="0.25"/>
    <row r="121" spans="1:12" ht="12.75" customHeight="1" x14ac:dyDescent="0.25"/>
    <row r="122" spans="1:12" ht="12.75" customHeight="1" x14ac:dyDescent="0.25"/>
    <row r="123" spans="1:12" ht="12.75" customHeight="1" x14ac:dyDescent="0.25"/>
    <row r="124" spans="1:12" ht="12.75" customHeight="1" x14ac:dyDescent="0.25"/>
    <row r="125" spans="1:12" ht="12.75" customHeight="1" x14ac:dyDescent="0.25"/>
    <row r="126" spans="1:12" ht="12.75" customHeight="1" x14ac:dyDescent="0.25"/>
  </sheetData>
  <mergeCells count="97">
    <mergeCell ref="F111:G111"/>
    <mergeCell ref="F112:G112"/>
    <mergeCell ref="F113:G113"/>
    <mergeCell ref="F114:G114"/>
    <mergeCell ref="F106:G106"/>
    <mergeCell ref="F107:G107"/>
    <mergeCell ref="F108:G108"/>
    <mergeCell ref="F109:G109"/>
    <mergeCell ref="F110:G110"/>
    <mergeCell ref="F101:G101"/>
    <mergeCell ref="F102:G102"/>
    <mergeCell ref="F103:G103"/>
    <mergeCell ref="F104:G104"/>
    <mergeCell ref="F105:G105"/>
    <mergeCell ref="F96:G96"/>
    <mergeCell ref="F97:G97"/>
    <mergeCell ref="F98:G98"/>
    <mergeCell ref="F99:G99"/>
    <mergeCell ref="F100:G100"/>
    <mergeCell ref="F91:G91"/>
    <mergeCell ref="F92:G92"/>
    <mergeCell ref="F93:G93"/>
    <mergeCell ref="F94:G94"/>
    <mergeCell ref="F95:G95"/>
    <mergeCell ref="F86:G86"/>
    <mergeCell ref="F87:G87"/>
    <mergeCell ref="F88:G88"/>
    <mergeCell ref="F89:G89"/>
    <mergeCell ref="F90:G90"/>
    <mergeCell ref="F81:G81"/>
    <mergeCell ref="F82:G82"/>
    <mergeCell ref="F83:G83"/>
    <mergeCell ref="F84:G84"/>
    <mergeCell ref="F85:G85"/>
    <mergeCell ref="F76:G76"/>
    <mergeCell ref="F77:G77"/>
    <mergeCell ref="F78:G78"/>
    <mergeCell ref="F79:G79"/>
    <mergeCell ref="F80:G80"/>
    <mergeCell ref="F71:G71"/>
    <mergeCell ref="F72:G72"/>
    <mergeCell ref="F73:G73"/>
    <mergeCell ref="F74:G74"/>
    <mergeCell ref="F75:G75"/>
    <mergeCell ref="F66:G66"/>
    <mergeCell ref="F67:G67"/>
    <mergeCell ref="F68:G68"/>
    <mergeCell ref="F69:G69"/>
    <mergeCell ref="F70:G70"/>
    <mergeCell ref="F61:G61"/>
    <mergeCell ref="F62:G62"/>
    <mergeCell ref="F63:G63"/>
    <mergeCell ref="F64:G64"/>
    <mergeCell ref="F65:G65"/>
    <mergeCell ref="F56:G56"/>
    <mergeCell ref="F57:G57"/>
    <mergeCell ref="F58:G58"/>
    <mergeCell ref="F59:G59"/>
    <mergeCell ref="F60:G60"/>
    <mergeCell ref="F51:G51"/>
    <mergeCell ref="F52:G52"/>
    <mergeCell ref="F53:G53"/>
    <mergeCell ref="F54:G54"/>
    <mergeCell ref="F55:G55"/>
    <mergeCell ref="F46:G46"/>
    <mergeCell ref="F47:G47"/>
    <mergeCell ref="F48:G48"/>
    <mergeCell ref="F49:G49"/>
    <mergeCell ref="F50:G50"/>
    <mergeCell ref="F41:G41"/>
    <mergeCell ref="F42:G42"/>
    <mergeCell ref="F43:G43"/>
    <mergeCell ref="F44:G44"/>
    <mergeCell ref="F45:G45"/>
    <mergeCell ref="F36:G36"/>
    <mergeCell ref="F37:G37"/>
    <mergeCell ref="F38:G38"/>
    <mergeCell ref="F39:G39"/>
    <mergeCell ref="F40:G40"/>
    <mergeCell ref="F31:G31"/>
    <mergeCell ref="F32:G32"/>
    <mergeCell ref="F33:G33"/>
    <mergeCell ref="F34:G34"/>
    <mergeCell ref="F35:G35"/>
    <mergeCell ref="F26:G26"/>
    <mergeCell ref="F27:G27"/>
    <mergeCell ref="F28:G28"/>
    <mergeCell ref="F29:G29"/>
    <mergeCell ref="F30:G30"/>
    <mergeCell ref="F24:G24"/>
    <mergeCell ref="F23:G23"/>
    <mergeCell ref="K10:K11"/>
    <mergeCell ref="K14:K15"/>
    <mergeCell ref="F25:G25"/>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C18" sqref="C18:C110"/>
    </sheetView>
  </sheetViews>
  <sheetFormatPr defaultColWidth="9.140625" defaultRowHeight="12.75" outlineLevelRow="1" x14ac:dyDescent="0.2"/>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x14ac:dyDescent="0.3">
      <c r="A1" s="16" t="s">
        <v>150</v>
      </c>
      <c r="B1" s="17" t="s">
        <v>151</v>
      </c>
      <c r="C1" s="17"/>
      <c r="D1" s="18"/>
      <c r="E1" s="18"/>
      <c r="F1" s="18"/>
      <c r="G1" s="18"/>
      <c r="H1" s="19"/>
      <c r="I1" s="20"/>
      <c r="N1" s="104">
        <f>N2/N3</f>
        <v>1</v>
      </c>
      <c r="O1" s="21" t="s">
        <v>187</v>
      </c>
    </row>
    <row r="2" spans="1:15" s="21" customFormat="1" ht="13.5" thickBot="1" x14ac:dyDescent="0.3">
      <c r="A2" s="22" t="s">
        <v>152</v>
      </c>
      <c r="B2" s="23" t="s">
        <v>153</v>
      </c>
      <c r="C2" s="23"/>
      <c r="D2" s="24"/>
      <c r="E2" s="25"/>
      <c r="G2" s="26" t="s">
        <v>154</v>
      </c>
      <c r="H2" s="27" t="s">
        <v>155</v>
      </c>
      <c r="N2" s="21">
        <v>8945.7800000000025</v>
      </c>
      <c r="O2" s="21" t="s">
        <v>265</v>
      </c>
    </row>
    <row r="3" spans="1:15" s="21" customFormat="1" ht="15" customHeight="1" thickBot="1" x14ac:dyDescent="0.3">
      <c r="A3" s="22" t="s">
        <v>156</v>
      </c>
      <c r="G3" s="28">
        <f>Invoice!J14</f>
        <v>45307</v>
      </c>
      <c r="H3" s="29"/>
      <c r="N3" s="21">
        <v>8945.7800000000025</v>
      </c>
      <c r="O3" s="21" t="s">
        <v>266</v>
      </c>
    </row>
    <row r="4" spans="1:15" s="21" customFormat="1" x14ac:dyDescent="0.25">
      <c r="A4" s="22" t="s">
        <v>157</v>
      </c>
    </row>
    <row r="5" spans="1:15" s="21" customFormat="1" x14ac:dyDescent="0.25">
      <c r="A5" s="22" t="s">
        <v>158</v>
      </c>
    </row>
    <row r="6" spans="1:15" s="21" customFormat="1" x14ac:dyDescent="0.25">
      <c r="A6" s="22" t="s">
        <v>159</v>
      </c>
    </row>
    <row r="7" spans="1:15" s="21" customFormat="1" ht="15" x14ac:dyDescent="0.25">
      <c r="A7"/>
      <c r="F7" s="31"/>
    </row>
    <row r="8" spans="1:15" s="21" customFormat="1" ht="10.5" customHeight="1" thickBot="1" x14ac:dyDescent="0.3">
      <c r="A8" s="30"/>
      <c r="F8" s="31"/>
      <c r="J8" s="21" t="s">
        <v>160</v>
      </c>
    </row>
    <row r="9" spans="1:15" s="21" customFormat="1" ht="13.5" thickBot="1" x14ac:dyDescent="0.3">
      <c r="A9" s="32" t="s">
        <v>161</v>
      </c>
      <c r="F9" s="33" t="s">
        <v>162</v>
      </c>
      <c r="G9" s="34"/>
      <c r="H9" s="35"/>
      <c r="J9" s="21" t="str">
        <f>'Copy paste to Here'!I18</f>
        <v>THB</v>
      </c>
    </row>
    <row r="10" spans="1:15" s="21" customFormat="1" ht="13.5" thickBot="1" x14ac:dyDescent="0.25">
      <c r="A10" s="36" t="str">
        <f>'Copy paste to Here'!G10</f>
        <v>jssourcings</v>
      </c>
      <c r="B10" s="37"/>
      <c r="C10" s="37"/>
      <c r="D10" s="37"/>
      <c r="F10" s="38" t="str">
        <f>'Copy paste to Here'!B10</f>
        <v>jssourcings</v>
      </c>
      <c r="G10" s="39"/>
      <c r="H10" s="40"/>
      <c r="K10" s="107" t="s">
        <v>282</v>
      </c>
      <c r="L10" s="35" t="s">
        <v>282</v>
      </c>
      <c r="M10" s="21">
        <v>1</v>
      </c>
    </row>
    <row r="11" spans="1:15" s="21" customFormat="1" ht="15.75" thickBot="1" x14ac:dyDescent="0.3">
      <c r="A11" s="41" t="str">
        <f>'Copy paste to Here'!G11</f>
        <v>Sam4 Kong4</v>
      </c>
      <c r="B11" s="42"/>
      <c r="C11" s="42"/>
      <c r="D11" s="42"/>
      <c r="F11" s="43" t="str">
        <f>'Copy paste to Here'!B11</f>
        <v>Sam4 Kong4</v>
      </c>
      <c r="G11" s="44"/>
      <c r="H11" s="45"/>
      <c r="K11" s="105" t="s">
        <v>163</v>
      </c>
      <c r="L11" s="46" t="s">
        <v>164</v>
      </c>
      <c r="M11" s="21">
        <f>VLOOKUP(G3,[1]Sheet1!$A$9:$I$7290,2,FALSE)</f>
        <v>34.94</v>
      </c>
    </row>
    <row r="12" spans="1:15" s="21" customFormat="1" ht="15.75" thickBot="1" x14ac:dyDescent="0.3">
      <c r="A12" s="41" t="str">
        <f>'Copy paste to Here'!G12</f>
        <v>Bang Rak 152 Chartered Square Building</v>
      </c>
      <c r="B12" s="42"/>
      <c r="C12" s="42"/>
      <c r="D12" s="42"/>
      <c r="E12" s="89"/>
      <c r="F12" s="43" t="str">
        <f>'Copy paste to Here'!B12</f>
        <v>Bang Rak 152 Chartered Square Building</v>
      </c>
      <c r="G12" s="44"/>
      <c r="H12" s="45"/>
      <c r="K12" s="105" t="s">
        <v>165</v>
      </c>
      <c r="L12" s="46" t="s">
        <v>138</v>
      </c>
      <c r="M12" s="21">
        <f>VLOOKUP(G3,[1]Sheet1!$A$9:$I$7290,3,FALSE)</f>
        <v>37.96</v>
      </c>
    </row>
    <row r="13" spans="1:15" s="21" customFormat="1" ht="15.75" thickBot="1" x14ac:dyDescent="0.3">
      <c r="A13" s="41" t="str">
        <f>'Copy paste to Here'!G13</f>
        <v>10500 Bangkok</v>
      </c>
      <c r="B13" s="42"/>
      <c r="C13" s="42"/>
      <c r="D13" s="42"/>
      <c r="E13" s="123" t="s">
        <v>282</v>
      </c>
      <c r="F13" s="43" t="str">
        <f>'Copy paste to Here'!B13</f>
        <v>10500 Bangkok</v>
      </c>
      <c r="G13" s="44"/>
      <c r="H13" s="45"/>
      <c r="K13" s="105" t="s">
        <v>166</v>
      </c>
      <c r="L13" s="46" t="s">
        <v>167</v>
      </c>
      <c r="M13" s="125">
        <f>VLOOKUP(G3,[1]Sheet1!$A$9:$I$7290,4,FALSE)</f>
        <v>44.11</v>
      </c>
    </row>
    <row r="14" spans="1:15" s="21" customFormat="1" ht="15.75" thickBot="1" x14ac:dyDescent="0.3">
      <c r="A14" s="41" t="str">
        <f>'Copy paste to Here'!G14</f>
        <v>Thailand</v>
      </c>
      <c r="B14" s="42"/>
      <c r="C14" s="42"/>
      <c r="D14" s="42"/>
      <c r="E14" s="123">
        <f>VLOOKUP(J9,$L$10:$M$17,2,FALSE)</f>
        <v>1</v>
      </c>
      <c r="F14" s="43" t="str">
        <f>'Copy paste to Here'!B14</f>
        <v>Thailand</v>
      </c>
      <c r="G14" s="44"/>
      <c r="H14" s="45"/>
      <c r="K14" s="105" t="s">
        <v>168</v>
      </c>
      <c r="L14" s="46" t="s">
        <v>169</v>
      </c>
      <c r="M14" s="21">
        <f>VLOOKUP(G3,[1]Sheet1!$A$9:$I$7290,5,FALSE)</f>
        <v>22.75</v>
      </c>
    </row>
    <row r="15" spans="1:15" s="21" customFormat="1" ht="15.75" thickBot="1" x14ac:dyDescent="0.3">
      <c r="A15" s="47" t="str">
        <f>'Copy paste to Here'!G15</f>
        <v xml:space="preserve"> </v>
      </c>
      <c r="F15" s="48" t="str">
        <f>'Copy paste to Here'!B15</f>
        <v xml:space="preserve"> </v>
      </c>
      <c r="G15" s="49"/>
      <c r="H15" s="50"/>
      <c r="K15" s="106" t="s">
        <v>170</v>
      </c>
      <c r="L15" s="51" t="s">
        <v>171</v>
      </c>
      <c r="M15" s="21">
        <f>VLOOKUP(G3,[1]Sheet1!$A$9:$I$7290,6,FALSE)</f>
        <v>25.78</v>
      </c>
    </row>
    <row r="16" spans="1:15" s="21" customFormat="1" ht="13.7" customHeight="1" thickBot="1" x14ac:dyDescent="0.3">
      <c r="A16" s="52"/>
      <c r="K16" s="106" t="s">
        <v>172</v>
      </c>
      <c r="L16" s="51" t="s">
        <v>173</v>
      </c>
      <c r="M16" s="21">
        <f>VLOOKUP(G3,[1]Sheet1!$A$9:$I$7290,7,FALSE)</f>
        <v>21.27</v>
      </c>
    </row>
    <row r="17" spans="1:13" s="21" customFormat="1" ht="13.5" thickBot="1" x14ac:dyDescent="0.3">
      <c r="A17" s="53" t="s">
        <v>174</v>
      </c>
      <c r="B17" s="54" t="s">
        <v>175</v>
      </c>
      <c r="C17" s="54" t="s">
        <v>290</v>
      </c>
      <c r="D17" s="55" t="s">
        <v>204</v>
      </c>
      <c r="E17" s="55" t="s">
        <v>267</v>
      </c>
      <c r="F17" s="55" t="str">
        <f>CONCATENATE("Amount ",,J9)</f>
        <v>Amount THB</v>
      </c>
      <c r="G17" s="54" t="s">
        <v>176</v>
      </c>
      <c r="H17" s="54" t="s">
        <v>177</v>
      </c>
      <c r="J17" s="21" t="s">
        <v>178</v>
      </c>
      <c r="K17" s="21" t="s">
        <v>179</v>
      </c>
      <c r="L17" s="21" t="s">
        <v>179</v>
      </c>
      <c r="M17" s="21">
        <v>2.5</v>
      </c>
    </row>
    <row r="18" spans="1:13" s="62" customFormat="1" ht="24" x14ac:dyDescent="0.25">
      <c r="A18" s="56" t="str">
        <f>IF((LEN('Copy paste to Here'!G22))&gt;5,((CONCATENATE('Copy paste to Here'!G22," &amp; ",'Copy paste to Here'!D22,"  &amp;  ",'Copy paste to Here'!E22))),"Empty Cell")</f>
        <v>Acrylic flesh tunnel with external screw-fit &amp; Gauge: 6mm  &amp;  Color: Black</v>
      </c>
      <c r="B18" s="57" t="str">
        <f>'Copy paste to Here'!C22</f>
        <v>ACFP</v>
      </c>
      <c r="C18" s="57" t="s">
        <v>830</v>
      </c>
      <c r="D18" s="58">
        <f>Invoice!B22</f>
        <v>2</v>
      </c>
      <c r="E18" s="59">
        <f>'Shipping Invoice'!J22*$N$1</f>
        <v>24.13</v>
      </c>
      <c r="F18" s="59">
        <f>D18*E18</f>
        <v>48.26</v>
      </c>
      <c r="G18" s="60">
        <f>E18*$E$14</f>
        <v>24.13</v>
      </c>
      <c r="H18" s="61">
        <f>D18*G18</f>
        <v>48.26</v>
      </c>
    </row>
    <row r="19" spans="1:13" s="62" customFormat="1" ht="24" x14ac:dyDescent="0.25">
      <c r="A19" s="124" t="str">
        <f>IF((LEN('Copy paste to Here'!G23))&gt;5,((CONCATENATE('Copy paste to Here'!G23," &amp; ",'Copy paste to Here'!D23,"  &amp;  ",'Copy paste to Here'!E23))),"Empty Cell")</f>
        <v>Acrylic flesh tunnel with external screw-fit &amp; Gauge: 6mm  &amp;  Color: White</v>
      </c>
      <c r="B19" s="57" t="str">
        <f>'Copy paste to Here'!C23</f>
        <v>ACFP</v>
      </c>
      <c r="C19" s="57" t="s">
        <v>830</v>
      </c>
      <c r="D19" s="58">
        <f>Invoice!B23</f>
        <v>2</v>
      </c>
      <c r="E19" s="59">
        <f>'Shipping Invoice'!J23*$N$1</f>
        <v>24.13</v>
      </c>
      <c r="F19" s="59">
        <f t="shared" ref="F19:F82" si="0">D19*E19</f>
        <v>48.26</v>
      </c>
      <c r="G19" s="60">
        <f t="shared" ref="G19:G82" si="1">E19*$E$14</f>
        <v>24.13</v>
      </c>
      <c r="H19" s="63">
        <f t="shared" ref="H19:H82" si="2">D19*G19</f>
        <v>48.26</v>
      </c>
    </row>
    <row r="20" spans="1:13" s="62" customFormat="1" ht="24" x14ac:dyDescent="0.25">
      <c r="A20" s="56" t="str">
        <f>IF((LEN('Copy paste to Here'!G24))&gt;5,((CONCATENATE('Copy paste to Here'!G24," &amp; ",'Copy paste to Here'!D24,"  &amp;  ",'Copy paste to Here'!E24))),"Empty Cell")</f>
        <v>Acrylic flesh tunnel with external screw-fit &amp; Gauge: 10mm  &amp;  Color: Clear</v>
      </c>
      <c r="B20" s="57" t="str">
        <f>'Copy paste to Here'!C24</f>
        <v>ACFP</v>
      </c>
      <c r="C20" s="57" t="s">
        <v>831</v>
      </c>
      <c r="D20" s="58">
        <f>Invoice!B24</f>
        <v>2</v>
      </c>
      <c r="E20" s="59">
        <f>'Shipping Invoice'!J24*$N$1</f>
        <v>27.63</v>
      </c>
      <c r="F20" s="59">
        <f t="shared" si="0"/>
        <v>55.26</v>
      </c>
      <c r="G20" s="60">
        <f t="shared" si="1"/>
        <v>27.63</v>
      </c>
      <c r="H20" s="63">
        <f t="shared" si="2"/>
        <v>55.26</v>
      </c>
    </row>
    <row r="21" spans="1:13" s="62" customFormat="1" ht="24" x14ac:dyDescent="0.25">
      <c r="A21" s="56" t="str">
        <f>IF((LEN('Copy paste to Here'!G25))&gt;5,((CONCATENATE('Copy paste to Here'!G25," &amp; ",'Copy paste to Here'!D25,"  &amp;  ",'Copy paste to Here'!E25))),"Empty Cell")</f>
        <v>Acrylic flesh tunnel with external screw-fit &amp; Gauge: 12mm  &amp;  Color: Clear</v>
      </c>
      <c r="B21" s="57" t="str">
        <f>'Copy paste to Here'!C25</f>
        <v>ACFP</v>
      </c>
      <c r="C21" s="57" t="s">
        <v>832</v>
      </c>
      <c r="D21" s="58">
        <f>Invoice!B25</f>
        <v>2</v>
      </c>
      <c r="E21" s="59">
        <f>'Shipping Invoice'!J25*$N$1</f>
        <v>30.77</v>
      </c>
      <c r="F21" s="59">
        <f t="shared" si="0"/>
        <v>61.54</v>
      </c>
      <c r="G21" s="60">
        <f t="shared" si="1"/>
        <v>30.77</v>
      </c>
      <c r="H21" s="63">
        <f t="shared" si="2"/>
        <v>61.54</v>
      </c>
    </row>
    <row r="22" spans="1:13" s="62" customFormat="1" ht="24" x14ac:dyDescent="0.25">
      <c r="A22" s="56" t="str">
        <f>IF((LEN('Copy paste to Here'!G26))&gt;5,((CONCATENATE('Copy paste to Here'!G26," &amp; ",'Copy paste to Here'!D26,"  &amp;  ",'Copy paste to Here'!E26))),"Empty Cell")</f>
        <v xml:space="preserve">Pair of flexible clear acrylic retainer ear studs, 20g (0.8mm) with flat disk top and ultra soft silicon butterflies &amp;   &amp;  </v>
      </c>
      <c r="B22" s="57" t="str">
        <f>'Copy paste to Here'!C26</f>
        <v>AERRD</v>
      </c>
      <c r="C22" s="57" t="s">
        <v>586</v>
      </c>
      <c r="D22" s="58">
        <f>Invoice!B26</f>
        <v>2</v>
      </c>
      <c r="E22" s="59">
        <f>'Shipping Invoice'!J26*$N$1</f>
        <v>11.89</v>
      </c>
      <c r="F22" s="59">
        <f t="shared" si="0"/>
        <v>23.78</v>
      </c>
      <c r="G22" s="60">
        <f t="shared" si="1"/>
        <v>11.89</v>
      </c>
      <c r="H22" s="63">
        <f t="shared" si="2"/>
        <v>23.78</v>
      </c>
    </row>
    <row r="23" spans="1:13" s="62" customFormat="1" ht="24" x14ac:dyDescent="0.25">
      <c r="A23" s="56" t="str">
        <f>IF((LEN('Copy paste to Here'!G27))&gt;5,((CONCATENATE('Copy paste to Here'!G27," &amp; ",'Copy paste to Here'!D27,"  &amp;  ",'Copy paste to Here'!E27))),"Empty Cell")</f>
        <v xml:space="preserve">Black acrylic screw-fit plug with black &amp; white checkered logo &amp; Gauge: 12mm  &amp;  </v>
      </c>
      <c r="B23" s="57" t="str">
        <f>'Copy paste to Here'!C27</f>
        <v>AFPK</v>
      </c>
      <c r="C23" s="57" t="s">
        <v>833</v>
      </c>
      <c r="D23" s="58">
        <f>Invoice!B27</f>
        <v>2</v>
      </c>
      <c r="E23" s="59">
        <f>'Shipping Invoice'!J27*$N$1</f>
        <v>32.520000000000003</v>
      </c>
      <c r="F23" s="59">
        <f t="shared" si="0"/>
        <v>65.040000000000006</v>
      </c>
      <c r="G23" s="60">
        <f t="shared" si="1"/>
        <v>32.520000000000003</v>
      </c>
      <c r="H23" s="63">
        <f t="shared" si="2"/>
        <v>65.040000000000006</v>
      </c>
    </row>
    <row r="24" spans="1:13" s="62" customFormat="1" x14ac:dyDescent="0.25">
      <c r="A24" s="56" t="str">
        <f>IF((LEN('Copy paste to Here'!G28))&gt;5,((CONCATENATE('Copy paste to Here'!G28," &amp; ",'Copy paste to Here'!D28,"  &amp;  ",'Copy paste to Here'!E28))),"Empty Cell")</f>
        <v>Solid acrylic double flared plug &amp; Gauge: 10mm  &amp;  Color: Black</v>
      </c>
      <c r="B24" s="57" t="str">
        <f>'Copy paste to Here'!C28</f>
        <v>ASPG</v>
      </c>
      <c r="C24" s="57" t="s">
        <v>834</v>
      </c>
      <c r="D24" s="58">
        <f>Invoice!B28</f>
        <v>6</v>
      </c>
      <c r="E24" s="59">
        <f>'Shipping Invoice'!J28*$N$1</f>
        <v>18.18</v>
      </c>
      <c r="F24" s="59">
        <f t="shared" si="0"/>
        <v>109.08</v>
      </c>
      <c r="G24" s="60">
        <f t="shared" si="1"/>
        <v>18.18</v>
      </c>
      <c r="H24" s="63">
        <f t="shared" si="2"/>
        <v>109.08</v>
      </c>
    </row>
    <row r="25" spans="1:13" s="62" customFormat="1" ht="24" x14ac:dyDescent="0.25">
      <c r="A25" s="56" t="str">
        <f>IF((LEN('Copy paste to Here'!G29))&gt;5,((CONCATENATE('Copy paste to Here'!G29," &amp; ",'Copy paste to Here'!D29,"  &amp;  ",'Copy paste to Here'!E29))),"Empty Cell")</f>
        <v>PVD plated 316L steel eyebrow barbell, 18g (1mm) with two 3mm balls &amp; Color: High Polish  &amp;  Length: 10mm</v>
      </c>
      <c r="B25" s="57" t="str">
        <f>'Copy paste to Here'!C29</f>
        <v>BB18B3</v>
      </c>
      <c r="C25" s="57" t="s">
        <v>731</v>
      </c>
      <c r="D25" s="58">
        <f>Invoice!B29</f>
        <v>5</v>
      </c>
      <c r="E25" s="59">
        <f>'Shipping Invoice'!J29*$N$1</f>
        <v>6.64</v>
      </c>
      <c r="F25" s="59">
        <f t="shared" si="0"/>
        <v>33.199999999999996</v>
      </c>
      <c r="G25" s="60">
        <f t="shared" si="1"/>
        <v>6.64</v>
      </c>
      <c r="H25" s="63">
        <f t="shared" si="2"/>
        <v>33.199999999999996</v>
      </c>
    </row>
    <row r="26" spans="1:13" s="62" customFormat="1" ht="24" x14ac:dyDescent="0.25">
      <c r="A26" s="56" t="str">
        <f>IF((LEN('Copy paste to Here'!G30))&gt;5,((CONCATENATE('Copy paste to Here'!G30," &amp; ",'Copy paste to Here'!D30,"  &amp;  ",'Copy paste to Here'!E30))),"Empty Cell")</f>
        <v xml:space="preserve">316L steel barbell, 20g (0.8mm) with 3mm balls &amp; Length: 6mm  &amp;  </v>
      </c>
      <c r="B26" s="57" t="str">
        <f>'Copy paste to Here'!C30</f>
        <v>BB20</v>
      </c>
      <c r="C26" s="57" t="s">
        <v>734</v>
      </c>
      <c r="D26" s="58">
        <f>Invoice!B30</f>
        <v>6</v>
      </c>
      <c r="E26" s="59">
        <f>'Shipping Invoice'!J30*$N$1</f>
        <v>13.64</v>
      </c>
      <c r="F26" s="59">
        <f t="shared" si="0"/>
        <v>81.84</v>
      </c>
      <c r="G26" s="60">
        <f t="shared" si="1"/>
        <v>13.64</v>
      </c>
      <c r="H26" s="63">
        <f t="shared" si="2"/>
        <v>81.84</v>
      </c>
    </row>
    <row r="27" spans="1:13" s="62" customFormat="1" ht="24" x14ac:dyDescent="0.25">
      <c r="A27" s="56" t="str">
        <f>IF((LEN('Copy paste to Here'!G31))&gt;5,((CONCATENATE('Copy paste to Here'!G31," &amp; ",'Copy paste to Here'!D31,"  &amp;  ",'Copy paste to Here'!E31))),"Empty Cell")</f>
        <v xml:space="preserve">316L steel eyebrow barbell, 16g (1.2mm) with two 3mm balls &amp; Length: 6mm  &amp;  </v>
      </c>
      <c r="B27" s="57" t="str">
        <f>'Copy paste to Here'!C31</f>
        <v>BBEB</v>
      </c>
      <c r="C27" s="57" t="s">
        <v>109</v>
      </c>
      <c r="D27" s="58">
        <f>Invoice!B31</f>
        <v>5</v>
      </c>
      <c r="E27" s="59">
        <f>'Shipping Invoice'!J31*$N$1</f>
        <v>5.6</v>
      </c>
      <c r="F27" s="59">
        <f t="shared" si="0"/>
        <v>28</v>
      </c>
      <c r="G27" s="60">
        <f t="shared" si="1"/>
        <v>5.6</v>
      </c>
      <c r="H27" s="63">
        <f t="shared" si="2"/>
        <v>28</v>
      </c>
    </row>
    <row r="28" spans="1:13" s="62" customFormat="1" ht="25.5" x14ac:dyDescent="0.25">
      <c r="A28" s="56" t="str">
        <f>IF((LEN('Copy paste to Here'!G32))&gt;5,((CONCATENATE('Copy paste to Here'!G32," &amp; ",'Copy paste to Here'!D32,"  &amp;  ",'Copy paste to Here'!E32))),"Empty Cell")</f>
        <v xml:space="preserve">316L steel barbell, 14g (1.6mm) with two 4mm balls &amp; Length: 6mm  &amp;  </v>
      </c>
      <c r="B28" s="57" t="str">
        <f>'Copy paste to Here'!C32</f>
        <v>BBER20B</v>
      </c>
      <c r="C28" s="57" t="s">
        <v>737</v>
      </c>
      <c r="D28" s="58">
        <f>Invoice!B32</f>
        <v>6</v>
      </c>
      <c r="E28" s="59">
        <f>'Shipping Invoice'!J32*$N$1</f>
        <v>6.99</v>
      </c>
      <c r="F28" s="59">
        <f t="shared" si="0"/>
        <v>41.94</v>
      </c>
      <c r="G28" s="60">
        <f t="shared" si="1"/>
        <v>6.99</v>
      </c>
      <c r="H28" s="63">
        <f t="shared" si="2"/>
        <v>41.94</v>
      </c>
    </row>
    <row r="29" spans="1:13" s="62" customFormat="1" ht="24" x14ac:dyDescent="0.25">
      <c r="A29" s="56" t="str">
        <f>IF((LEN('Copy paste to Here'!G33))&gt;5,((CONCATENATE('Copy paste to Here'!G33," &amp; ",'Copy paste to Here'!D33,"  &amp;  ",'Copy paste to Here'!E33))),"Empty Cell")</f>
        <v>Anodized surgical steel eyebrow or helix barbell, 16g (1.2mm) with two 3mm balls &amp; Length: 6mm  &amp;  Color: Black</v>
      </c>
      <c r="B29" s="57" t="str">
        <f>'Copy paste to Here'!C33</f>
        <v>BBETB</v>
      </c>
      <c r="C29" s="57" t="s">
        <v>739</v>
      </c>
      <c r="D29" s="58">
        <f>Invoice!B33</f>
        <v>3</v>
      </c>
      <c r="E29" s="59">
        <f>'Shipping Invoice'!J33*$N$1</f>
        <v>20.63</v>
      </c>
      <c r="F29" s="59">
        <f t="shared" si="0"/>
        <v>61.89</v>
      </c>
      <c r="G29" s="60">
        <f t="shared" si="1"/>
        <v>20.63</v>
      </c>
      <c r="H29" s="63">
        <f t="shared" si="2"/>
        <v>61.89</v>
      </c>
    </row>
    <row r="30" spans="1:13" s="62" customFormat="1" ht="24" x14ac:dyDescent="0.25">
      <c r="A30" s="56" t="str">
        <f>IF((LEN('Copy paste to Here'!G34))&gt;5,((CONCATENATE('Copy paste to Here'!G34," &amp; ",'Copy paste to Here'!D34,"  &amp;  ",'Copy paste to Here'!E34))),"Empty Cell")</f>
        <v>Anodized surgical steel eyebrow or helix barbell, 16g (1.2mm) with two 3mm balls &amp; Length: 8mm  &amp;  Color: Black</v>
      </c>
      <c r="B30" s="57" t="str">
        <f>'Copy paste to Here'!C34</f>
        <v>BBETB</v>
      </c>
      <c r="C30" s="57" t="s">
        <v>739</v>
      </c>
      <c r="D30" s="58">
        <f>Invoice!B34</f>
        <v>10</v>
      </c>
      <c r="E30" s="59">
        <f>'Shipping Invoice'!J34*$N$1</f>
        <v>20.63</v>
      </c>
      <c r="F30" s="59">
        <f t="shared" si="0"/>
        <v>206.29999999999998</v>
      </c>
      <c r="G30" s="60">
        <f t="shared" si="1"/>
        <v>20.63</v>
      </c>
      <c r="H30" s="63">
        <f t="shared" si="2"/>
        <v>206.29999999999998</v>
      </c>
    </row>
    <row r="31" spans="1:13" s="62" customFormat="1" ht="24" x14ac:dyDescent="0.25">
      <c r="A31" s="56" t="str">
        <f>IF((LEN('Copy paste to Here'!G35))&gt;5,((CONCATENATE('Copy paste to Here'!G35," &amp; ",'Copy paste to Here'!D35,"  &amp;  ",'Copy paste to Here'!E35))),"Empty Cell")</f>
        <v>Anodized surgical steel eyebrow or helix barbell, 16g (1.2mm) with two 3mm balls &amp; Length: 10mm  &amp;  Color: Black</v>
      </c>
      <c r="B31" s="57" t="str">
        <f>'Copy paste to Here'!C35</f>
        <v>BBETB</v>
      </c>
      <c r="C31" s="57" t="s">
        <v>739</v>
      </c>
      <c r="D31" s="58">
        <f>Invoice!B35</f>
        <v>9</v>
      </c>
      <c r="E31" s="59">
        <f>'Shipping Invoice'!J35*$N$1</f>
        <v>20.63</v>
      </c>
      <c r="F31" s="59">
        <f t="shared" si="0"/>
        <v>185.67</v>
      </c>
      <c r="G31" s="60">
        <f t="shared" si="1"/>
        <v>20.63</v>
      </c>
      <c r="H31" s="63">
        <f t="shared" si="2"/>
        <v>185.67</v>
      </c>
    </row>
    <row r="32" spans="1:13" s="62" customFormat="1" ht="24" x14ac:dyDescent="0.25">
      <c r="A32" s="56" t="str">
        <f>IF((LEN('Copy paste to Here'!G36))&gt;5,((CONCATENATE('Copy paste to Here'!G36," &amp; ",'Copy paste to Here'!D36,"  &amp;  ",'Copy paste to Here'!E36))),"Empty Cell")</f>
        <v>Anodized surgical steel eyebrow or helix barbell, 16g (1.2mm) with two 3mm cones &amp; Length: 8mm  &amp;  Color: Black</v>
      </c>
      <c r="B32" s="57" t="str">
        <f>'Copy paste to Here'!C36</f>
        <v>BBETCN</v>
      </c>
      <c r="C32" s="57" t="s">
        <v>741</v>
      </c>
      <c r="D32" s="58">
        <f>Invoice!B36</f>
        <v>4</v>
      </c>
      <c r="E32" s="59">
        <f>'Shipping Invoice'!J36*$N$1</f>
        <v>20.63</v>
      </c>
      <c r="F32" s="59">
        <f t="shared" si="0"/>
        <v>82.52</v>
      </c>
      <c r="G32" s="60">
        <f t="shared" si="1"/>
        <v>20.63</v>
      </c>
      <c r="H32" s="63">
        <f t="shared" si="2"/>
        <v>82.52</v>
      </c>
    </row>
    <row r="33" spans="1:8" s="62" customFormat="1" ht="25.5" x14ac:dyDescent="0.25">
      <c r="A33" s="56" t="str">
        <f>IF((LEN('Copy paste to Here'!G37))&gt;5,((CONCATENATE('Copy paste to Here'!G37," &amp; ",'Copy paste to Here'!D37,"  &amp;  ",'Copy paste to Here'!E37))),"Empty Cell")</f>
        <v xml:space="preserve">316L steel Industrial barbell, 14g (1.6mm) with two 5mm balls &amp; Length: 38mm  &amp;  </v>
      </c>
      <c r="B33" s="57" t="str">
        <f>'Copy paste to Here'!C37</f>
        <v>BBIND</v>
      </c>
      <c r="C33" s="57" t="s">
        <v>835</v>
      </c>
      <c r="D33" s="58">
        <f>Invoice!B37</f>
        <v>9</v>
      </c>
      <c r="E33" s="59">
        <f>'Shipping Invoice'!J37*$N$1</f>
        <v>8.74</v>
      </c>
      <c r="F33" s="59">
        <f t="shared" si="0"/>
        <v>78.66</v>
      </c>
      <c r="G33" s="60">
        <f t="shared" si="1"/>
        <v>8.74</v>
      </c>
      <c r="H33" s="63">
        <f t="shared" si="2"/>
        <v>78.66</v>
      </c>
    </row>
    <row r="34" spans="1:8" s="62" customFormat="1" ht="24" x14ac:dyDescent="0.25">
      <c r="A34" s="56" t="str">
        <f>IF((LEN('Copy paste to Here'!G38))&gt;5,((CONCATENATE('Copy paste to Here'!G38," &amp; ",'Copy paste to Here'!D38,"  &amp;  ",'Copy paste to Here'!E38))),"Empty Cell")</f>
        <v>Premium PVD plated surgical steel industrial Barbell, 14g (1.6mm) with two 5mm balls &amp; Length: 38mm  &amp;  Color: Black</v>
      </c>
      <c r="B34" s="57" t="str">
        <f>'Copy paste to Here'!C38</f>
        <v>BBITB</v>
      </c>
      <c r="C34" s="57" t="s">
        <v>744</v>
      </c>
      <c r="D34" s="58">
        <f>Invoice!B38</f>
        <v>21</v>
      </c>
      <c r="E34" s="59">
        <f>'Shipping Invoice'!J38*$N$1</f>
        <v>25.88</v>
      </c>
      <c r="F34" s="59">
        <f t="shared" si="0"/>
        <v>543.48</v>
      </c>
      <c r="G34" s="60">
        <f t="shared" si="1"/>
        <v>25.88</v>
      </c>
      <c r="H34" s="63">
        <f t="shared" si="2"/>
        <v>543.48</v>
      </c>
    </row>
    <row r="35" spans="1:8" s="62" customFormat="1" ht="24" x14ac:dyDescent="0.25">
      <c r="A35" s="56" t="str">
        <f>IF((LEN('Copy paste to Here'!G39))&gt;5,((CONCATENATE('Copy paste to Here'!G39," &amp; ",'Copy paste to Here'!D39,"  &amp;  ",'Copy paste to Here'!E39))),"Empty Cell")</f>
        <v>Premium PVD plated surgical steel ball closure ring, 14g (1.6mm) with a 4mm ball &amp; Length: 10mm  &amp;  Color: Green</v>
      </c>
      <c r="B35" s="57" t="str">
        <f>'Copy paste to Here'!C39</f>
        <v>BCRT</v>
      </c>
      <c r="C35" s="57" t="s">
        <v>622</v>
      </c>
      <c r="D35" s="58">
        <f>Invoice!B39</f>
        <v>5</v>
      </c>
      <c r="E35" s="59">
        <f>'Shipping Invoice'!J39*$N$1</f>
        <v>20.63</v>
      </c>
      <c r="F35" s="59">
        <f t="shared" si="0"/>
        <v>103.14999999999999</v>
      </c>
      <c r="G35" s="60">
        <f t="shared" si="1"/>
        <v>20.63</v>
      </c>
      <c r="H35" s="63">
        <f t="shared" si="2"/>
        <v>103.14999999999999</v>
      </c>
    </row>
    <row r="36" spans="1:8" s="62" customFormat="1" ht="24" x14ac:dyDescent="0.25">
      <c r="A36" s="56" t="str">
        <f>IF((LEN('Copy paste to Here'!G40))&gt;5,((CONCATENATE('Copy paste to Here'!G40," &amp; ",'Copy paste to Here'!D40,"  &amp;  ",'Copy paste to Here'!E40))),"Empty Cell")</f>
        <v>Premium PVD plated surgical steel ball closure ring, 14g (1.6mm) with a 4mm ball &amp; Length: 12mm  &amp;  Color: Purple</v>
      </c>
      <c r="B36" s="57" t="str">
        <f>'Copy paste to Here'!C40</f>
        <v>BCRT</v>
      </c>
      <c r="C36" s="57" t="s">
        <v>622</v>
      </c>
      <c r="D36" s="58">
        <f>Invoice!B40</f>
        <v>5</v>
      </c>
      <c r="E36" s="59">
        <f>'Shipping Invoice'!J40*$N$1</f>
        <v>20.63</v>
      </c>
      <c r="F36" s="59">
        <f t="shared" si="0"/>
        <v>103.14999999999999</v>
      </c>
      <c r="G36" s="60">
        <f t="shared" si="1"/>
        <v>20.63</v>
      </c>
      <c r="H36" s="63">
        <f t="shared" si="2"/>
        <v>103.14999999999999</v>
      </c>
    </row>
    <row r="37" spans="1:8" s="62" customFormat="1" ht="24" x14ac:dyDescent="0.25">
      <c r="A37" s="56" t="str">
        <f>IF((LEN('Copy paste to Here'!G41))&gt;5,((CONCATENATE('Copy paste to Here'!G41," &amp; ",'Copy paste to Here'!D41,"  &amp;  ",'Copy paste to Here'!E41))),"Empty Cell")</f>
        <v>PVD plated 316L steel eyebrow banana, 18g (1mm) with two 3mm balls &amp; Color: High Polish  &amp;  Length: 6mm</v>
      </c>
      <c r="B37" s="57" t="str">
        <f>'Copy paste to Here'!C41</f>
        <v>BN18B3</v>
      </c>
      <c r="C37" s="57" t="s">
        <v>748</v>
      </c>
      <c r="D37" s="58">
        <f>Invoice!B41</f>
        <v>5</v>
      </c>
      <c r="E37" s="59">
        <f>'Shipping Invoice'!J41*$N$1</f>
        <v>6.64</v>
      </c>
      <c r="F37" s="59">
        <f t="shared" si="0"/>
        <v>33.199999999999996</v>
      </c>
      <c r="G37" s="60">
        <f t="shared" si="1"/>
        <v>6.64</v>
      </c>
      <c r="H37" s="63">
        <f t="shared" si="2"/>
        <v>33.199999999999996</v>
      </c>
    </row>
    <row r="38" spans="1:8" s="62" customFormat="1" ht="36" x14ac:dyDescent="0.25">
      <c r="A38" s="56" t="str">
        <f>IF((LEN('Copy paste to Here'!G42))&gt;5,((CONCATENATE('Copy paste to Here'!G42," &amp; ",'Copy paste to Here'!D42,"  &amp;  ",'Copy paste to Here'!E42))),"Empty Cell")</f>
        <v>316L steel belly banana, 14g (1.6m) with a 8mm and a 5mm bezel set jewel ball using original Czech Preciosa crystals. &amp; Length: 6mm  &amp;  Crystal Color: Clear</v>
      </c>
      <c r="B38" s="57" t="str">
        <f>'Copy paste to Here'!C42</f>
        <v>BN2CG</v>
      </c>
      <c r="C38" s="57" t="s">
        <v>668</v>
      </c>
      <c r="D38" s="58">
        <f>Invoice!B42</f>
        <v>1</v>
      </c>
      <c r="E38" s="59">
        <f>'Shipping Invoice'!J42*$N$1</f>
        <v>30.07</v>
      </c>
      <c r="F38" s="59">
        <f t="shared" si="0"/>
        <v>30.07</v>
      </c>
      <c r="G38" s="60">
        <f t="shared" si="1"/>
        <v>30.07</v>
      </c>
      <c r="H38" s="63">
        <f t="shared" si="2"/>
        <v>30.07</v>
      </c>
    </row>
    <row r="39" spans="1:8" s="62" customFormat="1" ht="36" x14ac:dyDescent="0.25">
      <c r="A39" s="56" t="str">
        <f>IF((LEN('Copy paste to Here'!G43))&gt;5,((CONCATENATE('Copy paste to Here'!G43," &amp; ",'Copy paste to Here'!D43,"  &amp;  ",'Copy paste to Here'!E43))),"Empty Cell")</f>
        <v>316L steel belly banana, 14g (1.6m) with a 8mm and a 5mm bezel set jewel ball using original Czech Preciosa crystals. &amp; Length: 6mm  &amp;  Crystal Color: AB</v>
      </c>
      <c r="B39" s="57" t="str">
        <f>'Copy paste to Here'!C43</f>
        <v>BN2CG</v>
      </c>
      <c r="C39" s="57" t="s">
        <v>668</v>
      </c>
      <c r="D39" s="58">
        <f>Invoice!B43</f>
        <v>1</v>
      </c>
      <c r="E39" s="59">
        <f>'Shipping Invoice'!J43*$N$1</f>
        <v>30.07</v>
      </c>
      <c r="F39" s="59">
        <f t="shared" si="0"/>
        <v>30.07</v>
      </c>
      <c r="G39" s="60">
        <f t="shared" si="1"/>
        <v>30.07</v>
      </c>
      <c r="H39" s="63">
        <f t="shared" si="2"/>
        <v>30.07</v>
      </c>
    </row>
    <row r="40" spans="1:8" s="62" customFormat="1" ht="36" x14ac:dyDescent="0.25">
      <c r="A40" s="56" t="str">
        <f>IF((LEN('Copy paste to Here'!G44))&gt;5,((CONCATENATE('Copy paste to Here'!G44," &amp; ",'Copy paste to Here'!D44,"  &amp;  ",'Copy paste to Here'!E44))),"Empty Cell")</f>
        <v>316L steel belly banana, 14g (1.6m) with a 8mm and a 5mm bezel set jewel ball using original Czech Preciosa crystals. &amp; Length: 6mm  &amp;  Crystal Color: Rose</v>
      </c>
      <c r="B40" s="57" t="str">
        <f>'Copy paste to Here'!C44</f>
        <v>BN2CG</v>
      </c>
      <c r="C40" s="57" t="s">
        <v>668</v>
      </c>
      <c r="D40" s="58">
        <f>Invoice!B44</f>
        <v>2</v>
      </c>
      <c r="E40" s="59">
        <f>'Shipping Invoice'!J44*$N$1</f>
        <v>30.07</v>
      </c>
      <c r="F40" s="59">
        <f t="shared" si="0"/>
        <v>60.14</v>
      </c>
      <c r="G40" s="60">
        <f t="shared" si="1"/>
        <v>30.07</v>
      </c>
      <c r="H40" s="63">
        <f t="shared" si="2"/>
        <v>60.14</v>
      </c>
    </row>
    <row r="41" spans="1:8" s="62" customFormat="1" ht="36" x14ac:dyDescent="0.25">
      <c r="A41" s="56" t="str">
        <f>IF((LEN('Copy paste to Here'!G45))&gt;5,((CONCATENATE('Copy paste to Here'!G45," &amp; ",'Copy paste to Here'!D45,"  &amp;  ",'Copy paste to Here'!E45))),"Empty Cell")</f>
        <v>316L steel belly banana, 14g (1.6m) with a 8mm and a 5mm bezel set jewel ball using original Czech Preciosa crystals. &amp; Length: 6mm  &amp;  Crystal Color: Amethyst</v>
      </c>
      <c r="B41" s="57" t="str">
        <f>'Copy paste to Here'!C45</f>
        <v>BN2CG</v>
      </c>
      <c r="C41" s="57" t="s">
        <v>668</v>
      </c>
      <c r="D41" s="58">
        <f>Invoice!B45</f>
        <v>1</v>
      </c>
      <c r="E41" s="59">
        <f>'Shipping Invoice'!J45*$N$1</f>
        <v>30.07</v>
      </c>
      <c r="F41" s="59">
        <f t="shared" si="0"/>
        <v>30.07</v>
      </c>
      <c r="G41" s="60">
        <f t="shared" si="1"/>
        <v>30.07</v>
      </c>
      <c r="H41" s="63">
        <f t="shared" si="2"/>
        <v>30.07</v>
      </c>
    </row>
    <row r="42" spans="1:8" s="62" customFormat="1" ht="36" x14ac:dyDescent="0.25">
      <c r="A42" s="56" t="str">
        <f>IF((LEN('Copy paste to Here'!G46))&gt;5,((CONCATENATE('Copy paste to Here'!G46," &amp; ",'Copy paste to Here'!D46,"  &amp;  ",'Copy paste to Here'!E46))),"Empty Cell")</f>
        <v>316L steel belly banana, 14g (1.6m) with a 8mm and a 5mm bezel set jewel ball using original Czech Preciosa crystals. &amp; Length: 6mm  &amp;  Crystal Color: Peridot</v>
      </c>
      <c r="B42" s="57" t="str">
        <f>'Copy paste to Here'!C46</f>
        <v>BN2CG</v>
      </c>
      <c r="C42" s="57" t="s">
        <v>668</v>
      </c>
      <c r="D42" s="58">
        <f>Invoice!B46</f>
        <v>1</v>
      </c>
      <c r="E42" s="59">
        <f>'Shipping Invoice'!J46*$N$1</f>
        <v>30.07</v>
      </c>
      <c r="F42" s="59">
        <f t="shared" si="0"/>
        <v>30.07</v>
      </c>
      <c r="G42" s="60">
        <f t="shared" si="1"/>
        <v>30.07</v>
      </c>
      <c r="H42" s="63">
        <f t="shared" si="2"/>
        <v>30.07</v>
      </c>
    </row>
    <row r="43" spans="1:8" s="62" customFormat="1" ht="24" x14ac:dyDescent="0.25">
      <c r="A43" s="56" t="str">
        <f>IF((LEN('Copy paste to Here'!G47))&gt;5,((CONCATENATE('Copy paste to Here'!G47," &amp; ",'Copy paste to Here'!D47,"  &amp;  ",'Copy paste to Here'!E47))),"Empty Cell")</f>
        <v xml:space="preserve">Surgical steel banana, 14g (1.6mm) with two 4mm balls &amp; Length: 10mm  &amp;  </v>
      </c>
      <c r="B43" s="57" t="str">
        <f>'Copy paste to Here'!C47</f>
        <v>BNB4</v>
      </c>
      <c r="C43" s="57" t="s">
        <v>751</v>
      </c>
      <c r="D43" s="58">
        <f>Invoice!B47</f>
        <v>6</v>
      </c>
      <c r="E43" s="59">
        <f>'Shipping Invoice'!J47*$N$1</f>
        <v>6.64</v>
      </c>
      <c r="F43" s="59">
        <f t="shared" si="0"/>
        <v>39.839999999999996</v>
      </c>
      <c r="G43" s="60">
        <f t="shared" si="1"/>
        <v>6.64</v>
      </c>
      <c r="H43" s="63">
        <f t="shared" si="2"/>
        <v>39.839999999999996</v>
      </c>
    </row>
    <row r="44" spans="1:8" s="62" customFormat="1" ht="24" x14ac:dyDescent="0.25">
      <c r="A44" s="56" t="str">
        <f>IF((LEN('Copy paste to Here'!G48))&gt;5,((CONCATENATE('Copy paste to Here'!G48," &amp; ",'Copy paste to Here'!D48,"  &amp;  ",'Copy paste to Here'!E48))),"Empty Cell")</f>
        <v xml:space="preserve">Surgical steel eyebrow banana, 20g (0.8mm) with two 3mm balls &amp; Length: 8mm  &amp;  </v>
      </c>
      <c r="B44" s="57" t="str">
        <f>'Copy paste to Here'!C48</f>
        <v>BNE20B</v>
      </c>
      <c r="C44" s="57" t="s">
        <v>753</v>
      </c>
      <c r="D44" s="58">
        <f>Invoice!B48</f>
        <v>3</v>
      </c>
      <c r="E44" s="59">
        <f>'Shipping Invoice'!J48*$N$1</f>
        <v>13.64</v>
      </c>
      <c r="F44" s="59">
        <f t="shared" si="0"/>
        <v>40.92</v>
      </c>
      <c r="G44" s="60">
        <f t="shared" si="1"/>
        <v>13.64</v>
      </c>
      <c r="H44" s="63">
        <f t="shared" si="2"/>
        <v>40.92</v>
      </c>
    </row>
    <row r="45" spans="1:8" s="62" customFormat="1" ht="24" x14ac:dyDescent="0.25">
      <c r="A45" s="56" t="str">
        <f>IF((LEN('Copy paste to Here'!G49))&gt;5,((CONCATENATE('Copy paste to Here'!G49," &amp; ",'Copy paste to Here'!D49,"  &amp;  ",'Copy paste to Here'!E49))),"Empty Cell")</f>
        <v xml:space="preserve">Surgical steel eyebrow banana, 20g (0.8mm) with two 3mm balls &amp; Length: 10mm  &amp;  </v>
      </c>
      <c r="B45" s="57" t="str">
        <f>'Copy paste to Here'!C49</f>
        <v>BNE20B</v>
      </c>
      <c r="C45" s="57" t="s">
        <v>753</v>
      </c>
      <c r="D45" s="58">
        <f>Invoice!B49</f>
        <v>3</v>
      </c>
      <c r="E45" s="59">
        <f>'Shipping Invoice'!J49*$N$1</f>
        <v>13.64</v>
      </c>
      <c r="F45" s="59">
        <f t="shared" si="0"/>
        <v>40.92</v>
      </c>
      <c r="G45" s="60">
        <f t="shared" si="1"/>
        <v>13.64</v>
      </c>
      <c r="H45" s="63">
        <f t="shared" si="2"/>
        <v>40.92</v>
      </c>
    </row>
    <row r="46" spans="1:8" s="62" customFormat="1" ht="24" x14ac:dyDescent="0.25">
      <c r="A46" s="56" t="str">
        <f>IF((LEN('Copy paste to Here'!G50))&gt;5,((CONCATENATE('Copy paste to Here'!G50," &amp; ",'Copy paste to Here'!D50,"  &amp;  ",'Copy paste to Here'!E50))),"Empty Cell")</f>
        <v xml:space="preserve">Surgical steel eyebrow banana, 16g (1.2mm) with two 3mm balls &amp; Length: 6mm  &amp;  </v>
      </c>
      <c r="B46" s="57" t="str">
        <f>'Copy paste to Here'!C50</f>
        <v>BNEB</v>
      </c>
      <c r="C46" s="57" t="s">
        <v>755</v>
      </c>
      <c r="D46" s="58">
        <f>Invoice!B50</f>
        <v>24</v>
      </c>
      <c r="E46" s="59">
        <f>'Shipping Invoice'!J50*$N$1</f>
        <v>5.6</v>
      </c>
      <c r="F46" s="59">
        <f t="shared" si="0"/>
        <v>134.39999999999998</v>
      </c>
      <c r="G46" s="60">
        <f t="shared" si="1"/>
        <v>5.6</v>
      </c>
      <c r="H46" s="63">
        <f t="shared" si="2"/>
        <v>134.39999999999998</v>
      </c>
    </row>
    <row r="47" spans="1:8" s="62" customFormat="1" ht="24" x14ac:dyDescent="0.25">
      <c r="A47" s="56" t="str">
        <f>IF((LEN('Copy paste to Here'!G51))&gt;5,((CONCATENATE('Copy paste to Here'!G51," &amp; ",'Copy paste to Here'!D51,"  &amp;  ",'Copy paste to Here'!E51))),"Empty Cell")</f>
        <v xml:space="preserve">Surgical steel eyebrow banana, 16g (1.2mm) with two 3mm balls &amp; Length: 10mm  &amp;  </v>
      </c>
      <c r="B47" s="57" t="str">
        <f>'Copy paste to Here'!C51</f>
        <v>BNEB</v>
      </c>
      <c r="C47" s="57" t="s">
        <v>755</v>
      </c>
      <c r="D47" s="58">
        <f>Invoice!B51</f>
        <v>3</v>
      </c>
      <c r="E47" s="59">
        <f>'Shipping Invoice'!J51*$N$1</f>
        <v>5.6</v>
      </c>
      <c r="F47" s="59">
        <f t="shared" si="0"/>
        <v>16.799999999999997</v>
      </c>
      <c r="G47" s="60">
        <f t="shared" si="1"/>
        <v>5.6</v>
      </c>
      <c r="H47" s="63">
        <f t="shared" si="2"/>
        <v>16.799999999999997</v>
      </c>
    </row>
    <row r="48" spans="1:8" s="62" customFormat="1" ht="24" x14ac:dyDescent="0.25">
      <c r="A48" s="56" t="str">
        <f>IF((LEN('Copy paste to Here'!G52))&gt;5,((CONCATENATE('Copy paste to Here'!G52," &amp; ",'Copy paste to Here'!D52,"  &amp;  ",'Copy paste to Here'!E52))),"Empty Cell")</f>
        <v xml:space="preserve">Surgical steel eyebrow banana, 16g (1.2mm) with two 3mm balls &amp; Length: 12mm  &amp;  </v>
      </c>
      <c r="B48" s="57" t="str">
        <f>'Copy paste to Here'!C52</f>
        <v>BNEB</v>
      </c>
      <c r="C48" s="57" t="s">
        <v>755</v>
      </c>
      <c r="D48" s="58">
        <f>Invoice!B52</f>
        <v>3</v>
      </c>
      <c r="E48" s="59">
        <f>'Shipping Invoice'!J52*$N$1</f>
        <v>5.6</v>
      </c>
      <c r="F48" s="59">
        <f t="shared" si="0"/>
        <v>16.799999999999997</v>
      </c>
      <c r="G48" s="60">
        <f t="shared" si="1"/>
        <v>5.6</v>
      </c>
      <c r="H48" s="63">
        <f t="shared" si="2"/>
        <v>16.799999999999997</v>
      </c>
    </row>
    <row r="49" spans="1:8" s="62" customFormat="1" ht="24" x14ac:dyDescent="0.25">
      <c r="A49" s="56" t="str">
        <f>IF((LEN('Copy paste to Here'!G53))&gt;5,((CONCATENATE('Copy paste to Here'!G53," &amp; ",'Copy paste to Here'!D53,"  &amp;  ",'Copy paste to Here'!E53))),"Empty Cell")</f>
        <v xml:space="preserve">Surgical steel circular barbell, 20g (0.8mm) with two 3mm balls &amp; Length: 6mm  &amp;  </v>
      </c>
      <c r="B49" s="57" t="str">
        <f>'Copy paste to Here'!C53</f>
        <v>CB20B</v>
      </c>
      <c r="C49" s="57" t="s">
        <v>757</v>
      </c>
      <c r="D49" s="58">
        <f>Invoice!B53</f>
        <v>6</v>
      </c>
      <c r="E49" s="59">
        <f>'Shipping Invoice'!J53*$N$1</f>
        <v>13.64</v>
      </c>
      <c r="F49" s="59">
        <f t="shared" si="0"/>
        <v>81.84</v>
      </c>
      <c r="G49" s="60">
        <f t="shared" si="1"/>
        <v>13.64</v>
      </c>
      <c r="H49" s="63">
        <f t="shared" si="2"/>
        <v>81.84</v>
      </c>
    </row>
    <row r="50" spans="1:8" s="62" customFormat="1" ht="24" x14ac:dyDescent="0.25">
      <c r="A50" s="56" t="str">
        <f>IF((LEN('Copy paste to Here'!G54))&gt;5,((CONCATENATE('Copy paste to Here'!G54," &amp; ",'Copy paste to Here'!D54,"  &amp;  ",'Copy paste to Here'!E54))),"Empty Cell")</f>
        <v>Premium PVD plated surgical steel circular barbell, 16g (1.2mm) with two 3mm balls &amp; Length: 6mm  &amp;  Color: Blue</v>
      </c>
      <c r="B50" s="57" t="str">
        <f>'Copy paste to Here'!C54</f>
        <v>CBETB</v>
      </c>
      <c r="C50" s="57" t="s">
        <v>759</v>
      </c>
      <c r="D50" s="58">
        <f>Invoice!B54</f>
        <v>11</v>
      </c>
      <c r="E50" s="59">
        <f>'Shipping Invoice'!J54*$N$1</f>
        <v>20.63</v>
      </c>
      <c r="F50" s="59">
        <f t="shared" si="0"/>
        <v>226.92999999999998</v>
      </c>
      <c r="G50" s="60">
        <f t="shared" si="1"/>
        <v>20.63</v>
      </c>
      <c r="H50" s="63">
        <f t="shared" si="2"/>
        <v>226.92999999999998</v>
      </c>
    </row>
    <row r="51" spans="1:8" s="62" customFormat="1" ht="24" x14ac:dyDescent="0.25">
      <c r="A51" s="56" t="str">
        <f>IF((LEN('Copy paste to Here'!G55))&gt;5,((CONCATENATE('Copy paste to Here'!G55," &amp; ",'Copy paste to Here'!D55,"  &amp;  ",'Copy paste to Here'!E55))),"Empty Cell")</f>
        <v>PVD plated surgical steel circular barbell 20g (0.8mm) with two 3mm balls &amp; Length: 10mm  &amp;  Color: Black</v>
      </c>
      <c r="B51" s="57" t="str">
        <f>'Copy paste to Here'!C55</f>
        <v>CBT20B</v>
      </c>
      <c r="C51" s="57" t="s">
        <v>761</v>
      </c>
      <c r="D51" s="58">
        <f>Invoice!B55</f>
        <v>5</v>
      </c>
      <c r="E51" s="59">
        <f>'Shipping Invoice'!J55*$N$1</f>
        <v>24.13</v>
      </c>
      <c r="F51" s="59">
        <f t="shared" si="0"/>
        <v>120.64999999999999</v>
      </c>
      <c r="G51" s="60">
        <f t="shared" si="1"/>
        <v>24.13</v>
      </c>
      <c r="H51" s="63">
        <f t="shared" si="2"/>
        <v>120.64999999999999</v>
      </c>
    </row>
    <row r="52" spans="1:8" s="62" customFormat="1" ht="24" x14ac:dyDescent="0.25">
      <c r="A52" s="56" t="str">
        <f>IF((LEN('Copy paste to Here'!G56))&gt;5,((CONCATENATE('Copy paste to Here'!G56," &amp; ",'Copy paste to Here'!D56,"  &amp;  ",'Copy paste to Here'!E56))),"Empty Cell")</f>
        <v>Anodized surgical steel circular barbell, 14g (1.6mm) with two 4mm balls &amp; Length: 8mm  &amp;  Color: Black</v>
      </c>
      <c r="B52" s="57" t="str">
        <f>'Copy paste to Here'!C56</f>
        <v>CBTB4</v>
      </c>
      <c r="C52" s="57" t="s">
        <v>763</v>
      </c>
      <c r="D52" s="58">
        <f>Invoice!B56</f>
        <v>6</v>
      </c>
      <c r="E52" s="59">
        <f>'Shipping Invoice'!J56*$N$1</f>
        <v>22.38</v>
      </c>
      <c r="F52" s="59">
        <f t="shared" si="0"/>
        <v>134.28</v>
      </c>
      <c r="G52" s="60">
        <f t="shared" si="1"/>
        <v>22.38</v>
      </c>
      <c r="H52" s="63">
        <f t="shared" si="2"/>
        <v>134.28</v>
      </c>
    </row>
    <row r="53" spans="1:8" s="62" customFormat="1" ht="24" x14ac:dyDescent="0.25">
      <c r="A53" s="56" t="str">
        <f>IF((LEN('Copy paste to Here'!G57))&gt;5,((CONCATENATE('Copy paste to Here'!G57," &amp; ",'Copy paste to Here'!D57,"  &amp;  ",'Copy paste to Here'!E57))),"Empty Cell")</f>
        <v xml:space="preserve">High polished surgical steel double flared flesh tunnel - size 12g to 2'' (2mm - 52mm) &amp; Gauge: 5mm  &amp;  </v>
      </c>
      <c r="B53" s="57" t="str">
        <f>'Copy paste to Here'!C57</f>
        <v>DPG</v>
      </c>
      <c r="C53" s="57" t="s">
        <v>836</v>
      </c>
      <c r="D53" s="58">
        <f>Invoice!B57</f>
        <v>2</v>
      </c>
      <c r="E53" s="59">
        <f>'Shipping Invoice'!J57*$N$1</f>
        <v>18.18</v>
      </c>
      <c r="F53" s="59">
        <f t="shared" si="0"/>
        <v>36.36</v>
      </c>
      <c r="G53" s="60">
        <f t="shared" si="1"/>
        <v>18.18</v>
      </c>
      <c r="H53" s="63">
        <f t="shared" si="2"/>
        <v>36.36</v>
      </c>
    </row>
    <row r="54" spans="1:8" s="62" customFormat="1" ht="24" x14ac:dyDescent="0.25">
      <c r="A54" s="56" t="str">
        <f>IF((LEN('Copy paste to Here'!G58))&gt;5,((CONCATENATE('Copy paste to Here'!G58," &amp; ",'Copy paste to Here'!D58,"  &amp;  ",'Copy paste to Here'!E58))),"Empty Cell")</f>
        <v xml:space="preserve">High polished surgical steel double flared flesh tunnel - size 12g to 2'' (2mm - 52mm) &amp; Gauge: 8mm  &amp;  </v>
      </c>
      <c r="B54" s="57" t="str">
        <f>'Copy paste to Here'!C58</f>
        <v>DPG</v>
      </c>
      <c r="C54" s="57" t="s">
        <v>837</v>
      </c>
      <c r="D54" s="58">
        <f>Invoice!B58</f>
        <v>2</v>
      </c>
      <c r="E54" s="59">
        <f>'Shipping Invoice'!J58*$N$1</f>
        <v>22.38</v>
      </c>
      <c r="F54" s="59">
        <f t="shared" si="0"/>
        <v>44.76</v>
      </c>
      <c r="G54" s="60">
        <f t="shared" si="1"/>
        <v>22.38</v>
      </c>
      <c r="H54" s="63">
        <f t="shared" si="2"/>
        <v>44.76</v>
      </c>
    </row>
    <row r="55" spans="1:8" s="62" customFormat="1" ht="24" x14ac:dyDescent="0.25">
      <c r="A55" s="56" t="str">
        <f>IF((LEN('Copy paste to Here'!G59))&gt;5,((CONCATENATE('Copy paste to Here'!G59," &amp; ",'Copy paste to Here'!D59,"  &amp;  ",'Copy paste to Here'!E59))),"Empty Cell")</f>
        <v xml:space="preserve">High polished surgical steel double flared flesh tunnel - size 12g to 2'' (2mm - 52mm) &amp; Gauge: 10mm  &amp;  </v>
      </c>
      <c r="B55" s="57" t="str">
        <f>'Copy paste to Here'!C59</f>
        <v>DPG</v>
      </c>
      <c r="C55" s="57" t="s">
        <v>838</v>
      </c>
      <c r="D55" s="58">
        <f>Invoice!B59</f>
        <v>14</v>
      </c>
      <c r="E55" s="59">
        <f>'Shipping Invoice'!J59*$N$1</f>
        <v>25.53</v>
      </c>
      <c r="F55" s="59">
        <f t="shared" si="0"/>
        <v>357.42</v>
      </c>
      <c r="G55" s="60">
        <f t="shared" si="1"/>
        <v>25.53</v>
      </c>
      <c r="H55" s="63">
        <f t="shared" si="2"/>
        <v>357.42</v>
      </c>
    </row>
    <row r="56" spans="1:8" s="62" customFormat="1" x14ac:dyDescent="0.25">
      <c r="A56" s="56" t="str">
        <f>IF((LEN('Copy paste to Here'!G60))&gt;5,((CONCATENATE('Copy paste to Here'!G60," &amp; ",'Copy paste to Here'!D60,"  &amp;  ",'Copy paste to Here'!E60))),"Empty Cell")</f>
        <v xml:space="preserve">Coconut wood double flared flesh tunnel &amp; Gauge: 5mm  &amp;  </v>
      </c>
      <c r="B56" s="57" t="str">
        <f>'Copy paste to Here'!C60</f>
        <v>DPWB</v>
      </c>
      <c r="C56" s="57" t="s">
        <v>839</v>
      </c>
      <c r="D56" s="58">
        <f>Invoice!B60</f>
        <v>2</v>
      </c>
      <c r="E56" s="59">
        <f>'Shipping Invoice'!J60*$N$1</f>
        <v>34.619999999999997</v>
      </c>
      <c r="F56" s="59">
        <f t="shared" si="0"/>
        <v>69.239999999999995</v>
      </c>
      <c r="G56" s="60">
        <f t="shared" si="1"/>
        <v>34.619999999999997</v>
      </c>
      <c r="H56" s="63">
        <f t="shared" si="2"/>
        <v>69.239999999999995</v>
      </c>
    </row>
    <row r="57" spans="1:8" s="62" customFormat="1" ht="24" x14ac:dyDescent="0.25">
      <c r="A57" s="56" t="str">
        <f>IF((LEN('Copy paste to Here'!G61))&gt;5,((CONCATENATE('Copy paste to Here'!G61," &amp; ",'Copy paste to Here'!D61,"  &amp;  ",'Copy paste to Here'!E61))),"Empty Cell")</f>
        <v>PVD plated surgical steel double flared flesh tunnel - 12g (2mm) to 2'' (52mm) &amp; Gauge: 5mm  &amp;  Color: Gold</v>
      </c>
      <c r="B57" s="57" t="str">
        <f>'Copy paste to Here'!C61</f>
        <v>DTPG</v>
      </c>
      <c r="C57" s="57" t="s">
        <v>840</v>
      </c>
      <c r="D57" s="58">
        <f>Invoice!B61</f>
        <v>2</v>
      </c>
      <c r="E57" s="59">
        <f>'Shipping Invoice'!J61*$N$1</f>
        <v>39.17</v>
      </c>
      <c r="F57" s="59">
        <f t="shared" si="0"/>
        <v>78.34</v>
      </c>
      <c r="G57" s="60">
        <f t="shared" si="1"/>
        <v>39.17</v>
      </c>
      <c r="H57" s="63">
        <f t="shared" si="2"/>
        <v>78.34</v>
      </c>
    </row>
    <row r="58" spans="1:8" s="62" customFormat="1" ht="24" x14ac:dyDescent="0.25">
      <c r="A58" s="56" t="str">
        <f>IF((LEN('Copy paste to Here'!G62))&gt;5,((CONCATENATE('Copy paste to Here'!G62," &amp; ",'Copy paste to Here'!D62,"  &amp;  ",'Copy paste to Here'!E62))),"Empty Cell")</f>
        <v xml:space="preserve">Bio flexible eyebrow retainer, 16g (1.2mm) - length 1/4'' to 1/2'' (6mm to 12mm) &amp; Length: 6mm  &amp;  </v>
      </c>
      <c r="B58" s="57" t="str">
        <f>'Copy paste to Here'!C62</f>
        <v>EBRT</v>
      </c>
      <c r="C58" s="57" t="s">
        <v>771</v>
      </c>
      <c r="D58" s="58">
        <f>Invoice!B62</f>
        <v>20</v>
      </c>
      <c r="E58" s="59">
        <f>'Shipping Invoice'!J62*$N$1</f>
        <v>4.9000000000000004</v>
      </c>
      <c r="F58" s="59">
        <f t="shared" si="0"/>
        <v>98</v>
      </c>
      <c r="G58" s="60">
        <f t="shared" si="1"/>
        <v>4.9000000000000004</v>
      </c>
      <c r="H58" s="63">
        <f t="shared" si="2"/>
        <v>98</v>
      </c>
    </row>
    <row r="59" spans="1:8" s="62" customFormat="1" ht="24" x14ac:dyDescent="0.25">
      <c r="A59" s="56" t="str">
        <f>IF((LEN('Copy paste to Here'!G63))&gt;5,((CONCATENATE('Copy paste to Here'!G63," &amp; ",'Copy paste to Here'!D63,"  &amp;  ",'Copy paste to Here'!E63))),"Empty Cell")</f>
        <v xml:space="preserve">Bio flexible eyebrow retainer, 16g (1.2mm) - length 1/4'' to 1/2'' (6mm to 12mm) &amp; Length: 10mm  &amp;  </v>
      </c>
      <c r="B59" s="57" t="str">
        <f>'Copy paste to Here'!C63</f>
        <v>EBRT</v>
      </c>
      <c r="C59" s="57" t="s">
        <v>771</v>
      </c>
      <c r="D59" s="58">
        <f>Invoice!B63</f>
        <v>2</v>
      </c>
      <c r="E59" s="59">
        <f>'Shipping Invoice'!J63*$N$1</f>
        <v>4.9000000000000004</v>
      </c>
      <c r="F59" s="59">
        <f t="shared" si="0"/>
        <v>9.8000000000000007</v>
      </c>
      <c r="G59" s="60">
        <f t="shared" si="1"/>
        <v>4.9000000000000004</v>
      </c>
      <c r="H59" s="63">
        <f t="shared" si="2"/>
        <v>9.8000000000000007</v>
      </c>
    </row>
    <row r="60" spans="1:8" s="62" customFormat="1" ht="24" x14ac:dyDescent="0.25">
      <c r="A60" s="56" t="str">
        <f>IF((LEN('Copy paste to Here'!G64))&gt;5,((CONCATENATE('Copy paste to Here'!G64," &amp; ",'Copy paste to Here'!D64,"  &amp;  ",'Copy paste to Here'!E64))),"Empty Cell")</f>
        <v xml:space="preserve">Mirror polished surgical steel screw-fit flesh tunnel &amp; Gauge: 7mm  &amp;  </v>
      </c>
      <c r="B60" s="57" t="str">
        <f>'Copy paste to Here'!C64</f>
        <v>FPG</v>
      </c>
      <c r="C60" s="57" t="s">
        <v>841</v>
      </c>
      <c r="D60" s="58">
        <f>Invoice!B64</f>
        <v>2</v>
      </c>
      <c r="E60" s="59">
        <f>'Shipping Invoice'!J64*$N$1</f>
        <v>59.1</v>
      </c>
      <c r="F60" s="59">
        <f t="shared" si="0"/>
        <v>118.2</v>
      </c>
      <c r="G60" s="60">
        <f t="shared" si="1"/>
        <v>59.1</v>
      </c>
      <c r="H60" s="63">
        <f t="shared" si="2"/>
        <v>118.2</v>
      </c>
    </row>
    <row r="61" spans="1:8" s="62" customFormat="1" x14ac:dyDescent="0.25">
      <c r="A61" s="56" t="str">
        <f>IF((LEN('Copy paste to Here'!G65))&gt;5,((CONCATENATE('Copy paste to Here'!G65," &amp; ",'Copy paste to Here'!D65,"  &amp;  ",'Copy paste to Here'!E65))),"Empty Cell")</f>
        <v>Silicone double flared flesh tunnel &amp; Gauge: 6mm  &amp;  Color: Black</v>
      </c>
      <c r="B61" s="57" t="str">
        <f>'Copy paste to Here'!C65</f>
        <v>FPSI</v>
      </c>
      <c r="C61" s="57" t="s">
        <v>842</v>
      </c>
      <c r="D61" s="58">
        <f>Invoice!B65</f>
        <v>4</v>
      </c>
      <c r="E61" s="59">
        <f>'Shipping Invoice'!J65*$N$1</f>
        <v>14.69</v>
      </c>
      <c r="F61" s="59">
        <f t="shared" si="0"/>
        <v>58.76</v>
      </c>
      <c r="G61" s="60">
        <f t="shared" si="1"/>
        <v>14.69</v>
      </c>
      <c r="H61" s="63">
        <f t="shared" si="2"/>
        <v>58.76</v>
      </c>
    </row>
    <row r="62" spans="1:8" s="62" customFormat="1" ht="24" x14ac:dyDescent="0.25">
      <c r="A62" s="56" t="str">
        <f>IF((LEN('Copy paste to Here'!G66))&gt;5,((CONCATENATE('Copy paste to Here'!G66," &amp; ",'Copy paste to Here'!D66,"  &amp;  ",'Copy paste to Here'!E66))),"Empty Cell")</f>
        <v>Silicone double flared flesh tunnel &amp; Gauge: 10mm  &amp;  Color: Black</v>
      </c>
      <c r="B62" s="57" t="str">
        <f>'Copy paste to Here'!C66</f>
        <v>FPSI</v>
      </c>
      <c r="C62" s="57" t="s">
        <v>843</v>
      </c>
      <c r="D62" s="58">
        <f>Invoice!B66</f>
        <v>6</v>
      </c>
      <c r="E62" s="59">
        <f>'Shipping Invoice'!J66*$N$1</f>
        <v>18.18</v>
      </c>
      <c r="F62" s="59">
        <f t="shared" si="0"/>
        <v>109.08</v>
      </c>
      <c r="G62" s="60">
        <f t="shared" si="1"/>
        <v>18.18</v>
      </c>
      <c r="H62" s="63">
        <f t="shared" si="2"/>
        <v>109.08</v>
      </c>
    </row>
    <row r="63" spans="1:8" s="62" customFormat="1" ht="24" x14ac:dyDescent="0.25">
      <c r="A63" s="56" t="str">
        <f>IF((LEN('Copy paste to Here'!G67))&gt;5,((CONCATENATE('Copy paste to Here'!G67," &amp; ",'Copy paste to Here'!D67,"  &amp;  ",'Copy paste to Here'!E67))),"Empty Cell")</f>
        <v>Silicone double flared flesh tunnel &amp; Gauge: 12mm  &amp;  Color: Black</v>
      </c>
      <c r="B63" s="57" t="str">
        <f>'Copy paste to Here'!C67</f>
        <v>FPSI</v>
      </c>
      <c r="C63" s="57" t="s">
        <v>844</v>
      </c>
      <c r="D63" s="58">
        <f>Invoice!B67</f>
        <v>10</v>
      </c>
      <c r="E63" s="59">
        <f>'Shipping Invoice'!J67*$N$1</f>
        <v>19.579999999999998</v>
      </c>
      <c r="F63" s="59">
        <f t="shared" si="0"/>
        <v>195.79999999999998</v>
      </c>
      <c r="G63" s="60">
        <f t="shared" si="1"/>
        <v>19.579999999999998</v>
      </c>
      <c r="H63" s="63">
        <f t="shared" si="2"/>
        <v>195.79999999999998</v>
      </c>
    </row>
    <row r="64" spans="1:8" s="62" customFormat="1" ht="24" x14ac:dyDescent="0.25">
      <c r="A64" s="56" t="str">
        <f>IF((LEN('Copy paste to Here'!G68))&gt;5,((CONCATENATE('Copy paste to Here'!G68," &amp; ",'Copy paste to Here'!D68,"  &amp;  ",'Copy paste to Here'!E68))),"Empty Cell")</f>
        <v xml:space="preserve">High polished surgical steel screw-fit flesh tunnel in hexagon screw nut design &amp; Gauge: 5mm  &amp;  </v>
      </c>
      <c r="B64" s="57" t="str">
        <f>'Copy paste to Here'!C68</f>
        <v>FQPG</v>
      </c>
      <c r="C64" s="57" t="s">
        <v>845</v>
      </c>
      <c r="D64" s="58">
        <f>Invoice!B68</f>
        <v>2</v>
      </c>
      <c r="E64" s="59">
        <f>'Shipping Invoice'!J68*$N$1</f>
        <v>59.1</v>
      </c>
      <c r="F64" s="59">
        <f t="shared" si="0"/>
        <v>118.2</v>
      </c>
      <c r="G64" s="60">
        <f t="shared" si="1"/>
        <v>59.1</v>
      </c>
      <c r="H64" s="63">
        <f t="shared" si="2"/>
        <v>118.2</v>
      </c>
    </row>
    <row r="65" spans="1:8" s="62" customFormat="1" ht="24" x14ac:dyDescent="0.25">
      <c r="A65" s="56" t="str">
        <f>IF((LEN('Copy paste to Here'!G69))&gt;5,((CONCATENATE('Copy paste to Here'!G69," &amp; ",'Copy paste to Here'!D69,"  &amp;  ",'Copy paste to Here'!E69))),"Empty Cell")</f>
        <v>High polished surgical steel screw-fit flesh tunnel with crystal studded rim &amp; Gauge: 5mm  &amp;  Crystal Color: Clear</v>
      </c>
      <c r="B65" s="57" t="str">
        <f>'Copy paste to Here'!C69</f>
        <v>FSCPC</v>
      </c>
      <c r="C65" s="57" t="s">
        <v>846</v>
      </c>
      <c r="D65" s="58">
        <f>Invoice!B69</f>
        <v>2</v>
      </c>
      <c r="E65" s="59">
        <f>'Shipping Invoice'!J69*$N$1</f>
        <v>76.58</v>
      </c>
      <c r="F65" s="59">
        <f t="shared" si="0"/>
        <v>153.16</v>
      </c>
      <c r="G65" s="60">
        <f t="shared" si="1"/>
        <v>76.58</v>
      </c>
      <c r="H65" s="63">
        <f t="shared" si="2"/>
        <v>153.16</v>
      </c>
    </row>
    <row r="66" spans="1:8" s="62" customFormat="1" ht="24" x14ac:dyDescent="0.25">
      <c r="A66" s="56" t="str">
        <f>IF((LEN('Copy paste to Here'!G70))&gt;5,((CONCATENATE('Copy paste to Here'!G70," &amp; ",'Copy paste to Here'!D70,"  &amp;  ",'Copy paste to Here'!E70))),"Empty Cell")</f>
        <v>Silicone double flared flesh tunnel &amp; Gauge: 10mm  &amp;  Color: Black</v>
      </c>
      <c r="B66" s="57" t="str">
        <f>'Copy paste to Here'!C70</f>
        <v>FTSI</v>
      </c>
      <c r="C66" s="57" t="s">
        <v>847</v>
      </c>
      <c r="D66" s="58">
        <f>Invoice!B70</f>
        <v>4</v>
      </c>
      <c r="E66" s="59">
        <f>'Shipping Invoice'!J70*$N$1</f>
        <v>18.18</v>
      </c>
      <c r="F66" s="59">
        <f t="shared" si="0"/>
        <v>72.72</v>
      </c>
      <c r="G66" s="60">
        <f t="shared" si="1"/>
        <v>18.18</v>
      </c>
      <c r="H66" s="63">
        <f t="shared" si="2"/>
        <v>72.72</v>
      </c>
    </row>
    <row r="67" spans="1:8" s="62" customFormat="1" ht="24" x14ac:dyDescent="0.25">
      <c r="A67" s="56" t="str">
        <f>IF((LEN('Copy paste to Here'!G71))&gt;5,((CONCATENATE('Copy paste to Here'!G71," &amp; ",'Copy paste to Here'!D71,"  &amp;  ",'Copy paste to Here'!E71))),"Empty Cell")</f>
        <v>Silicone double flared flesh tunnel &amp; Gauge: 10mm  &amp;  Color: White</v>
      </c>
      <c r="B67" s="57" t="str">
        <f>'Copy paste to Here'!C71</f>
        <v>FTSI</v>
      </c>
      <c r="C67" s="57" t="s">
        <v>847</v>
      </c>
      <c r="D67" s="58">
        <f>Invoice!B71</f>
        <v>2</v>
      </c>
      <c r="E67" s="59">
        <f>'Shipping Invoice'!J71*$N$1</f>
        <v>18.18</v>
      </c>
      <c r="F67" s="59">
        <f t="shared" si="0"/>
        <v>36.36</v>
      </c>
      <c r="G67" s="60">
        <f t="shared" si="1"/>
        <v>18.18</v>
      </c>
      <c r="H67" s="63">
        <f t="shared" si="2"/>
        <v>36.36</v>
      </c>
    </row>
    <row r="68" spans="1:8" s="62" customFormat="1" ht="24" x14ac:dyDescent="0.25">
      <c r="A68" s="56" t="str">
        <f>IF((LEN('Copy paste to Here'!G72))&gt;5,((CONCATENATE('Copy paste to Here'!G72," &amp; ",'Copy paste to Here'!D72,"  &amp;  ",'Copy paste to Here'!E72))),"Empty Cell")</f>
        <v>Silicone double flared flesh tunnel &amp; Gauge: 14mm  &amp;  Color: Black</v>
      </c>
      <c r="B68" s="57" t="str">
        <f>'Copy paste to Here'!C72</f>
        <v>FTSI</v>
      </c>
      <c r="C68" s="57" t="s">
        <v>848</v>
      </c>
      <c r="D68" s="58">
        <f>Invoice!B72</f>
        <v>8</v>
      </c>
      <c r="E68" s="59">
        <f>'Shipping Invoice'!J72*$N$1</f>
        <v>21.68</v>
      </c>
      <c r="F68" s="59">
        <f t="shared" si="0"/>
        <v>173.44</v>
      </c>
      <c r="G68" s="60">
        <f t="shared" si="1"/>
        <v>21.68</v>
      </c>
      <c r="H68" s="63">
        <f t="shared" si="2"/>
        <v>173.44</v>
      </c>
    </row>
    <row r="69" spans="1:8" s="62" customFormat="1" ht="24" x14ac:dyDescent="0.25">
      <c r="A69" s="56" t="str">
        <f>IF((LEN('Copy paste to Here'!G73))&gt;5,((CONCATENATE('Copy paste to Here'!G73," &amp; ",'Copy paste to Here'!D73,"  &amp;  ",'Copy paste to Here'!E73))),"Empty Cell")</f>
        <v>Silicone double flared flesh tunnel &amp; Gauge: 16mm  &amp;  Color: Black</v>
      </c>
      <c r="B69" s="57" t="str">
        <f>'Copy paste to Here'!C73</f>
        <v>FTSI</v>
      </c>
      <c r="C69" s="57" t="s">
        <v>849</v>
      </c>
      <c r="D69" s="58">
        <f>Invoice!B73</f>
        <v>4</v>
      </c>
      <c r="E69" s="59">
        <f>'Shipping Invoice'!J73*$N$1</f>
        <v>23.08</v>
      </c>
      <c r="F69" s="59">
        <f t="shared" si="0"/>
        <v>92.32</v>
      </c>
      <c r="G69" s="60">
        <f t="shared" si="1"/>
        <v>23.08</v>
      </c>
      <c r="H69" s="63">
        <f t="shared" si="2"/>
        <v>92.32</v>
      </c>
    </row>
    <row r="70" spans="1:8" s="62" customFormat="1" ht="25.5" x14ac:dyDescent="0.25">
      <c r="A70" s="56" t="str">
        <f>IF((LEN('Copy paste to Here'!G74))&gt;5,((CONCATENATE('Copy paste to Here'!G74," &amp; ",'Copy paste to Here'!D74,"  &amp;  ",'Copy paste to Here'!E74))),"Empty Cell")</f>
        <v>Silicone double flared flesh tunnel &amp; Gauge: 18mm  &amp;  Color: Black</v>
      </c>
      <c r="B70" s="57" t="str">
        <f>'Copy paste to Here'!C74</f>
        <v>FTSI</v>
      </c>
      <c r="C70" s="57" t="s">
        <v>850</v>
      </c>
      <c r="D70" s="58">
        <f>Invoice!B74</f>
        <v>2</v>
      </c>
      <c r="E70" s="59">
        <f>'Shipping Invoice'!J74*$N$1</f>
        <v>24.48</v>
      </c>
      <c r="F70" s="59">
        <f t="shared" si="0"/>
        <v>48.96</v>
      </c>
      <c r="G70" s="60">
        <f t="shared" si="1"/>
        <v>24.48</v>
      </c>
      <c r="H70" s="63">
        <f t="shared" si="2"/>
        <v>48.96</v>
      </c>
    </row>
    <row r="71" spans="1:8" s="62" customFormat="1" ht="25.5" x14ac:dyDescent="0.25">
      <c r="A71" s="56" t="str">
        <f>IF((LEN('Copy paste to Here'!G75))&gt;5,((CONCATENATE('Copy paste to Here'!G75," &amp; ",'Copy paste to Here'!D75,"  &amp;  ",'Copy paste to Here'!E75))),"Empty Cell")</f>
        <v>Silicone double flared flesh tunnel &amp; Gauge: 20mm  &amp;  Color: Black</v>
      </c>
      <c r="B71" s="57" t="str">
        <f>'Copy paste to Here'!C75</f>
        <v>FTSI</v>
      </c>
      <c r="C71" s="57" t="s">
        <v>851</v>
      </c>
      <c r="D71" s="58">
        <f>Invoice!B75</f>
        <v>2</v>
      </c>
      <c r="E71" s="59">
        <f>'Shipping Invoice'!J75*$N$1</f>
        <v>26.93</v>
      </c>
      <c r="F71" s="59">
        <f t="shared" si="0"/>
        <v>53.86</v>
      </c>
      <c r="G71" s="60">
        <f t="shared" si="1"/>
        <v>26.93</v>
      </c>
      <c r="H71" s="63">
        <f t="shared" si="2"/>
        <v>53.86</v>
      </c>
    </row>
    <row r="72" spans="1:8" s="62" customFormat="1" ht="24" x14ac:dyDescent="0.25">
      <c r="A72" s="56" t="str">
        <f>IF((LEN('Copy paste to Here'!G76))&gt;5,((CONCATENATE('Copy paste to Here'!G76," &amp; ",'Copy paste to Here'!D76,"  &amp;  ",'Copy paste to Here'!E76))),"Empty Cell")</f>
        <v xml:space="preserve">High polished steel fake plug with laser-edged checkeredboard logo on one side - size 8mm &amp;   &amp;  </v>
      </c>
      <c r="B72" s="57" t="str">
        <f>'Copy paste to Here'!C76</f>
        <v>IP15</v>
      </c>
      <c r="C72" s="57" t="s">
        <v>786</v>
      </c>
      <c r="D72" s="58">
        <f>Invoice!B76</f>
        <v>2</v>
      </c>
      <c r="E72" s="59">
        <f>'Shipping Invoice'!J76*$N$1</f>
        <v>31.12</v>
      </c>
      <c r="F72" s="59">
        <f t="shared" si="0"/>
        <v>62.24</v>
      </c>
      <c r="G72" s="60">
        <f t="shared" si="1"/>
        <v>31.12</v>
      </c>
      <c r="H72" s="63">
        <f t="shared" si="2"/>
        <v>62.24</v>
      </c>
    </row>
    <row r="73" spans="1:8" s="62" customFormat="1" x14ac:dyDescent="0.25">
      <c r="A73" s="56" t="str">
        <f>IF((LEN('Copy paste to Here'!G77))&gt;5,((CONCATENATE('Copy paste to Here'!G77," &amp; ",'Copy paste to Here'!D77,"  &amp;  ",'Copy paste to Here'!E77))),"Empty Cell")</f>
        <v xml:space="preserve">Areng wood spiral coil taper &amp; Gauge: 6mm  &amp;  </v>
      </c>
      <c r="B73" s="57" t="str">
        <f>'Copy paste to Here'!C77</f>
        <v>IPAR</v>
      </c>
      <c r="C73" s="57" t="s">
        <v>852</v>
      </c>
      <c r="D73" s="58">
        <f>Invoice!B77</f>
        <v>2</v>
      </c>
      <c r="E73" s="59">
        <f>'Shipping Invoice'!J77*$N$1</f>
        <v>64.34</v>
      </c>
      <c r="F73" s="59">
        <f t="shared" si="0"/>
        <v>128.68</v>
      </c>
      <c r="G73" s="60">
        <f t="shared" si="1"/>
        <v>64.34</v>
      </c>
      <c r="H73" s="63">
        <f t="shared" si="2"/>
        <v>128.68</v>
      </c>
    </row>
    <row r="74" spans="1:8" s="62" customFormat="1" x14ac:dyDescent="0.25">
      <c r="A74" s="56" t="str">
        <f>IF((LEN('Copy paste to Here'!G78))&gt;5,((CONCATENATE('Copy paste to Here'!G78," &amp; ",'Copy paste to Here'!D78,"  &amp;  ",'Copy paste to Here'!E78))),"Empty Cell")</f>
        <v xml:space="preserve">Sawo wood spiral coil taper &amp; Gauge: 10mm  &amp;  </v>
      </c>
      <c r="B74" s="57" t="str">
        <f>'Copy paste to Here'!C78</f>
        <v>IPTE</v>
      </c>
      <c r="C74" s="57" t="s">
        <v>853</v>
      </c>
      <c r="D74" s="58">
        <f>Invoice!B78</f>
        <v>2</v>
      </c>
      <c r="E74" s="59">
        <f>'Shipping Invoice'!J78*$N$1</f>
        <v>69.59</v>
      </c>
      <c r="F74" s="59">
        <f t="shared" si="0"/>
        <v>139.18</v>
      </c>
      <c r="G74" s="60">
        <f t="shared" si="1"/>
        <v>69.59</v>
      </c>
      <c r="H74" s="63">
        <f t="shared" si="2"/>
        <v>139.18</v>
      </c>
    </row>
    <row r="75" spans="1:8" s="62" customFormat="1" ht="24" x14ac:dyDescent="0.25">
      <c r="A75" s="56" t="str">
        <f>IF((LEN('Copy paste to Here'!G79))&gt;5,((CONCATENATE('Copy paste to Here'!G79," &amp; ",'Copy paste to Here'!D79,"  &amp;  ",'Copy paste to Here'!E79))),"Empty Cell")</f>
        <v>PVD plated 316L steel labret, 18g (1mm) with 3mm ball &amp; Color: High Polish  &amp;  Length: 10mm</v>
      </c>
      <c r="B75" s="57" t="str">
        <f>'Copy paste to Here'!C79</f>
        <v>LB18B3</v>
      </c>
      <c r="C75" s="57" t="s">
        <v>792</v>
      </c>
      <c r="D75" s="58">
        <f>Invoice!B79</f>
        <v>6</v>
      </c>
      <c r="E75" s="59">
        <f>'Shipping Invoice'!J79*$N$1</f>
        <v>6.64</v>
      </c>
      <c r="F75" s="59">
        <f t="shared" si="0"/>
        <v>39.839999999999996</v>
      </c>
      <c r="G75" s="60">
        <f t="shared" si="1"/>
        <v>6.64</v>
      </c>
      <c r="H75" s="63">
        <f t="shared" si="2"/>
        <v>39.839999999999996</v>
      </c>
    </row>
    <row r="76" spans="1:8" s="62" customFormat="1" ht="36" x14ac:dyDescent="0.25">
      <c r="A76" s="56" t="str">
        <f>IF((LEN('Copy paste to Here'!G80))&gt;5,((CONCATENATE('Copy paste to Here'!G80," &amp; ",'Copy paste to Here'!D80,"  &amp;  ",'Copy paste to Here'!E80))),"Empty Cell")</f>
        <v>Surgical steel internally threaded labret, 16g (1.2mm) with bezel set jewel flat head sized 1.5mm to 4mm for triple tragus piercings &amp; Length: 6mm with 3mm top part  &amp;  Crystal Color: Clear</v>
      </c>
      <c r="B76" s="57" t="str">
        <f>'Copy paste to Here'!C80</f>
        <v>LBIRC</v>
      </c>
      <c r="C76" s="57" t="s">
        <v>854</v>
      </c>
      <c r="D76" s="58">
        <f>Invoice!B80</f>
        <v>1</v>
      </c>
      <c r="E76" s="59">
        <f>'Shipping Invoice'!J80*$N$1</f>
        <v>29.37</v>
      </c>
      <c r="F76" s="59">
        <f t="shared" si="0"/>
        <v>29.37</v>
      </c>
      <c r="G76" s="60">
        <f t="shared" si="1"/>
        <v>29.37</v>
      </c>
      <c r="H76" s="63">
        <f t="shared" si="2"/>
        <v>29.37</v>
      </c>
    </row>
    <row r="77" spans="1:8" s="62" customFormat="1" ht="36" x14ac:dyDescent="0.25">
      <c r="A77" s="56" t="str">
        <f>IF((LEN('Copy paste to Here'!G81))&gt;5,((CONCATENATE('Copy paste to Here'!G81," &amp; ",'Copy paste to Here'!D81,"  &amp;  ",'Copy paste to Here'!E81))),"Empty Cell")</f>
        <v>Surgical steel internally threaded labret, 16g (1.2mm) with bezel set jewel flat head sized 1.5mm to 4mm for triple tragus piercings &amp; Length: 6mm with 3mm top part  &amp;  Crystal Color: Rose</v>
      </c>
      <c r="B77" s="57" t="str">
        <f>'Copy paste to Here'!C81</f>
        <v>LBIRC</v>
      </c>
      <c r="C77" s="57" t="s">
        <v>854</v>
      </c>
      <c r="D77" s="58">
        <f>Invoice!B81</f>
        <v>1</v>
      </c>
      <c r="E77" s="59">
        <f>'Shipping Invoice'!J81*$N$1</f>
        <v>29.37</v>
      </c>
      <c r="F77" s="59">
        <f t="shared" si="0"/>
        <v>29.37</v>
      </c>
      <c r="G77" s="60">
        <f t="shared" si="1"/>
        <v>29.37</v>
      </c>
      <c r="H77" s="63">
        <f t="shared" si="2"/>
        <v>29.37</v>
      </c>
    </row>
    <row r="78" spans="1:8" s="62" customFormat="1" ht="36" x14ac:dyDescent="0.25">
      <c r="A78" s="56" t="str">
        <f>IF((LEN('Copy paste to Here'!G82))&gt;5,((CONCATENATE('Copy paste to Here'!G82," &amp; ",'Copy paste to Here'!D82,"  &amp;  ",'Copy paste to Here'!E82))),"Empty Cell")</f>
        <v>Surgical steel internally threaded labret, 16g (1.2mm) with bezel set jewel flat head sized 1.5mm to 4mm for triple tragus piercings &amp; Length: 8mm with 3mm top part  &amp;  Crystal Color: Clear</v>
      </c>
      <c r="B78" s="57" t="str">
        <f>'Copy paste to Here'!C82</f>
        <v>LBIRC</v>
      </c>
      <c r="C78" s="57" t="s">
        <v>854</v>
      </c>
      <c r="D78" s="58">
        <f>Invoice!B82</f>
        <v>1</v>
      </c>
      <c r="E78" s="59">
        <f>'Shipping Invoice'!J82*$N$1</f>
        <v>29.37</v>
      </c>
      <c r="F78" s="59">
        <f t="shared" si="0"/>
        <v>29.37</v>
      </c>
      <c r="G78" s="60">
        <f t="shared" si="1"/>
        <v>29.37</v>
      </c>
      <c r="H78" s="63">
        <f t="shared" si="2"/>
        <v>29.37</v>
      </c>
    </row>
    <row r="79" spans="1:8" s="62" customFormat="1" ht="36" x14ac:dyDescent="0.25">
      <c r="A79" s="56" t="str">
        <f>IF((LEN('Copy paste to Here'!G83))&gt;5,((CONCATENATE('Copy paste to Here'!G83," &amp; ",'Copy paste to Here'!D83,"  &amp;  ",'Copy paste to Here'!E83))),"Empty Cell")</f>
        <v>Surgical steel internally threaded labret, 16g (1.2mm) with bezel set jewel flat head sized 1.5mm to 4mm for triple tragus piercings &amp; Length: 8mm with 3mm top part  &amp;  Crystal Color: Sapphire</v>
      </c>
      <c r="B79" s="57" t="str">
        <f>'Copy paste to Here'!C83</f>
        <v>LBIRC</v>
      </c>
      <c r="C79" s="57" t="s">
        <v>854</v>
      </c>
      <c r="D79" s="58">
        <f>Invoice!B83</f>
        <v>1</v>
      </c>
      <c r="E79" s="59">
        <f>'Shipping Invoice'!J83*$N$1</f>
        <v>29.37</v>
      </c>
      <c r="F79" s="59">
        <f t="shared" si="0"/>
        <v>29.37</v>
      </c>
      <c r="G79" s="60">
        <f t="shared" si="1"/>
        <v>29.37</v>
      </c>
      <c r="H79" s="63">
        <f t="shared" si="2"/>
        <v>29.37</v>
      </c>
    </row>
    <row r="80" spans="1:8" s="62" customFormat="1" ht="36" x14ac:dyDescent="0.25">
      <c r="A80" s="56" t="str">
        <f>IF((LEN('Copy paste to Here'!G84))&gt;5,((CONCATENATE('Copy paste to Here'!G84," &amp; ",'Copy paste to Here'!D84,"  &amp;  ",'Copy paste to Here'!E84))),"Empty Cell")</f>
        <v>Surgical steel internally threaded labret, 16g (1.2mm) with bezel set jewel flat head sized 1.5mm to 4mm for triple tragus piercings &amp; Length: 8mm with 4mm top part  &amp;  Crystal Color: Jet</v>
      </c>
      <c r="B80" s="57" t="str">
        <f>'Copy paste to Here'!C84</f>
        <v>LBIRC</v>
      </c>
      <c r="C80" s="57" t="s">
        <v>855</v>
      </c>
      <c r="D80" s="58">
        <f>Invoice!B84</f>
        <v>3</v>
      </c>
      <c r="E80" s="59">
        <f>'Shipping Invoice'!J84*$N$1</f>
        <v>31.12</v>
      </c>
      <c r="F80" s="59">
        <f t="shared" si="0"/>
        <v>93.36</v>
      </c>
      <c r="G80" s="60">
        <f t="shared" si="1"/>
        <v>31.12</v>
      </c>
      <c r="H80" s="63">
        <f t="shared" si="2"/>
        <v>93.36</v>
      </c>
    </row>
    <row r="81" spans="1:8" s="62" customFormat="1" ht="24" x14ac:dyDescent="0.25">
      <c r="A81" s="56" t="str">
        <f>IF((LEN('Copy paste to Here'!G85))&gt;5,((CONCATENATE('Copy paste to Here'!G85," &amp; ",'Copy paste to Here'!D85,"  &amp;  ",'Copy paste to Here'!E85))),"Empty Cell")</f>
        <v>Premium PVD plated surgical steel labret, 16g (1.2mm) with a 3mm ball &amp; Length: 6mm  &amp;  Color: Black</v>
      </c>
      <c r="B81" s="57" t="str">
        <f>'Copy paste to Here'!C85</f>
        <v>LBTB3</v>
      </c>
      <c r="C81" s="57" t="s">
        <v>796</v>
      </c>
      <c r="D81" s="58">
        <f>Invoice!B85</f>
        <v>3</v>
      </c>
      <c r="E81" s="59">
        <f>'Shipping Invoice'!J85*$N$1</f>
        <v>20.63</v>
      </c>
      <c r="F81" s="59">
        <f t="shared" si="0"/>
        <v>61.89</v>
      </c>
      <c r="G81" s="60">
        <f t="shared" si="1"/>
        <v>20.63</v>
      </c>
      <c r="H81" s="63">
        <f t="shared" si="2"/>
        <v>61.89</v>
      </c>
    </row>
    <row r="82" spans="1:8" s="62" customFormat="1" ht="24" x14ac:dyDescent="0.25">
      <c r="A82" s="56" t="str">
        <f>IF((LEN('Copy paste to Here'!G86))&gt;5,((CONCATENATE('Copy paste to Here'!G86," &amp; ",'Copy paste to Here'!D86,"  &amp;  ",'Copy paste to Here'!E86))),"Empty Cell")</f>
        <v>Premium PVD plated surgical steel labret, 16g (1.2mm) with a 3mm ball &amp; Length: 6mm  &amp;  Color: Green</v>
      </c>
      <c r="B82" s="57" t="str">
        <f>'Copy paste to Here'!C86</f>
        <v>LBTB3</v>
      </c>
      <c r="C82" s="57" t="s">
        <v>796</v>
      </c>
      <c r="D82" s="58">
        <f>Invoice!B86</f>
        <v>3</v>
      </c>
      <c r="E82" s="59">
        <f>'Shipping Invoice'!J86*$N$1</f>
        <v>20.63</v>
      </c>
      <c r="F82" s="59">
        <f t="shared" si="0"/>
        <v>61.89</v>
      </c>
      <c r="G82" s="60">
        <f t="shared" si="1"/>
        <v>20.63</v>
      </c>
      <c r="H82" s="63">
        <f t="shared" si="2"/>
        <v>61.89</v>
      </c>
    </row>
    <row r="83" spans="1:8" s="62" customFormat="1" ht="24" x14ac:dyDescent="0.25">
      <c r="A83" s="56" t="str">
        <f>IF((LEN('Copy paste to Here'!G87))&gt;5,((CONCATENATE('Copy paste to Here'!G87," &amp; ",'Copy paste to Here'!D87,"  &amp;  ",'Copy paste to Here'!E87))),"Empty Cell")</f>
        <v>Premium PVD plated surgical steel labret, 16g (1.2mm) with a 3mm ball &amp; Length: 6mm  &amp;  Color: Purple</v>
      </c>
      <c r="B83" s="57" t="str">
        <f>'Copy paste to Here'!C87</f>
        <v>LBTB3</v>
      </c>
      <c r="C83" s="57" t="s">
        <v>796</v>
      </c>
      <c r="D83" s="58">
        <f>Invoice!B87</f>
        <v>6</v>
      </c>
      <c r="E83" s="59">
        <f>'Shipping Invoice'!J87*$N$1</f>
        <v>20.63</v>
      </c>
      <c r="F83" s="59">
        <f t="shared" ref="F83:F146" si="3">D83*E83</f>
        <v>123.78</v>
      </c>
      <c r="G83" s="60">
        <f t="shared" ref="G83:G146" si="4">E83*$E$14</f>
        <v>20.63</v>
      </c>
      <c r="H83" s="63">
        <f t="shared" ref="H83:H146" si="5">D83*G83</f>
        <v>123.78</v>
      </c>
    </row>
    <row r="84" spans="1:8" s="62" customFormat="1" ht="24" x14ac:dyDescent="0.25">
      <c r="A84" s="56" t="str">
        <f>IF((LEN('Copy paste to Here'!G88))&gt;5,((CONCATENATE('Copy paste to Here'!G88," &amp; ",'Copy paste to Here'!D88,"  &amp;  ",'Copy paste to Here'!E88))),"Empty Cell")</f>
        <v>Premium PVD plated surgical steel labret, 16g (1.2mm) with a 3mm ball &amp; Length: 8mm  &amp;  Color: Black</v>
      </c>
      <c r="B84" s="57" t="str">
        <f>'Copy paste to Here'!C88</f>
        <v>LBTB3</v>
      </c>
      <c r="C84" s="57" t="s">
        <v>796</v>
      </c>
      <c r="D84" s="58">
        <f>Invoice!B88</f>
        <v>3</v>
      </c>
      <c r="E84" s="59">
        <f>'Shipping Invoice'!J88*$N$1</f>
        <v>20.63</v>
      </c>
      <c r="F84" s="59">
        <f t="shared" si="3"/>
        <v>61.89</v>
      </c>
      <c r="G84" s="60">
        <f t="shared" si="4"/>
        <v>20.63</v>
      </c>
      <c r="H84" s="63">
        <f t="shared" si="5"/>
        <v>61.89</v>
      </c>
    </row>
    <row r="85" spans="1:8" s="62" customFormat="1" ht="24" x14ac:dyDescent="0.25">
      <c r="A85" s="56" t="str">
        <f>IF((LEN('Copy paste to Here'!G89))&gt;5,((CONCATENATE('Copy paste to Here'!G89," &amp; ",'Copy paste to Here'!D89,"  &amp;  ",'Copy paste to Here'!E89))),"Empty Cell")</f>
        <v>Premium PVD plated surgical steel labret, 16g (1.2mm) with a 3mm ball &amp; Length: 8mm  &amp;  Color: Green</v>
      </c>
      <c r="B85" s="57" t="str">
        <f>'Copy paste to Here'!C89</f>
        <v>LBTB3</v>
      </c>
      <c r="C85" s="57" t="s">
        <v>796</v>
      </c>
      <c r="D85" s="58">
        <f>Invoice!B89</f>
        <v>3</v>
      </c>
      <c r="E85" s="59">
        <f>'Shipping Invoice'!J89*$N$1</f>
        <v>20.63</v>
      </c>
      <c r="F85" s="59">
        <f t="shared" si="3"/>
        <v>61.89</v>
      </c>
      <c r="G85" s="60">
        <f t="shared" si="4"/>
        <v>20.63</v>
      </c>
      <c r="H85" s="63">
        <f t="shared" si="5"/>
        <v>61.89</v>
      </c>
    </row>
    <row r="86" spans="1:8" s="62" customFormat="1" ht="24" x14ac:dyDescent="0.25">
      <c r="A86" s="56" t="str">
        <f>IF((LEN('Copy paste to Here'!G90))&gt;5,((CONCATENATE('Copy paste to Here'!G90," &amp; ",'Copy paste to Here'!D90,"  &amp;  ",'Copy paste to Here'!E90))),"Empty Cell")</f>
        <v>Premium PVD plated surgical steel labret, 16g (1.2mm) with a 3mm ball &amp; Length: 10mm  &amp;  Color: Black</v>
      </c>
      <c r="B86" s="57" t="str">
        <f>'Copy paste to Here'!C90</f>
        <v>LBTB3</v>
      </c>
      <c r="C86" s="57" t="s">
        <v>796</v>
      </c>
      <c r="D86" s="58">
        <f>Invoice!B90</f>
        <v>3</v>
      </c>
      <c r="E86" s="59">
        <f>'Shipping Invoice'!J90*$N$1</f>
        <v>20.63</v>
      </c>
      <c r="F86" s="59">
        <f t="shared" si="3"/>
        <v>61.89</v>
      </c>
      <c r="G86" s="60">
        <f t="shared" si="4"/>
        <v>20.63</v>
      </c>
      <c r="H86" s="63">
        <f t="shared" si="5"/>
        <v>61.89</v>
      </c>
    </row>
    <row r="87" spans="1:8" s="62" customFormat="1" ht="24" x14ac:dyDescent="0.25">
      <c r="A87" s="56" t="str">
        <f>IF((LEN('Copy paste to Here'!G91))&gt;5,((CONCATENATE('Copy paste to Here'!G91," &amp; ",'Copy paste to Here'!D91,"  &amp;  ",'Copy paste to Here'!E91))),"Empty Cell")</f>
        <v>Anodized surgical steel labret, 14g (1.6mm) with a 4mm ball &amp; Length: 6mm  &amp;  Color: Black</v>
      </c>
      <c r="B87" s="57" t="str">
        <f>'Copy paste to Here'!C91</f>
        <v>LBTB4</v>
      </c>
      <c r="C87" s="57" t="s">
        <v>798</v>
      </c>
      <c r="D87" s="58">
        <f>Invoice!B91</f>
        <v>10</v>
      </c>
      <c r="E87" s="59">
        <f>'Shipping Invoice'!J91*$N$1</f>
        <v>20.63</v>
      </c>
      <c r="F87" s="59">
        <f t="shared" si="3"/>
        <v>206.29999999999998</v>
      </c>
      <c r="G87" s="60">
        <f t="shared" si="4"/>
        <v>20.63</v>
      </c>
      <c r="H87" s="63">
        <f t="shared" si="5"/>
        <v>206.29999999999998</v>
      </c>
    </row>
    <row r="88" spans="1:8" s="62" customFormat="1" ht="24" x14ac:dyDescent="0.25">
      <c r="A88" s="56" t="str">
        <f>IF((LEN('Copy paste to Here'!G92))&gt;5,((CONCATENATE('Copy paste to Here'!G92," &amp; ",'Copy paste to Here'!D92,"  &amp;  ",'Copy paste to Here'!E92))),"Empty Cell")</f>
        <v>Anodized surgical steel labret, 14g (1.6mm) with a 4mm ball &amp; Length: 10mm  &amp;  Color: Blue</v>
      </c>
      <c r="B88" s="57" t="str">
        <f>'Copy paste to Here'!C92</f>
        <v>LBTB4</v>
      </c>
      <c r="C88" s="57" t="s">
        <v>798</v>
      </c>
      <c r="D88" s="58">
        <f>Invoice!B92</f>
        <v>5</v>
      </c>
      <c r="E88" s="59">
        <f>'Shipping Invoice'!J92*$N$1</f>
        <v>20.63</v>
      </c>
      <c r="F88" s="59">
        <f t="shared" si="3"/>
        <v>103.14999999999999</v>
      </c>
      <c r="G88" s="60">
        <f t="shared" si="4"/>
        <v>20.63</v>
      </c>
      <c r="H88" s="63">
        <f t="shared" si="5"/>
        <v>103.14999999999999</v>
      </c>
    </row>
    <row r="89" spans="1:8" s="62" customFormat="1" ht="36" x14ac:dyDescent="0.25">
      <c r="A89" s="56" t="str">
        <f>IF((LEN('Copy paste to Here'!G93))&gt;5,((CONCATENATE('Copy paste to Here'!G93," &amp; ",'Copy paste to Here'!D93,"  &amp;  ",'Copy paste to Here'!E93))),"Empty Cell")</f>
        <v>316L steel belly banana, 14g (1.6mm) with a lower 8mm bezel set jewel ball and a dangling moon with crystals &amp; Length: 10mm  &amp;  Crystal Color: Clear</v>
      </c>
      <c r="B89" s="57" t="str">
        <f>'Copy paste to Here'!C93</f>
        <v>MCD734</v>
      </c>
      <c r="C89" s="57" t="s">
        <v>800</v>
      </c>
      <c r="D89" s="58">
        <f>Invoice!B93</f>
        <v>1</v>
      </c>
      <c r="E89" s="59">
        <f>'Shipping Invoice'!J93*$N$1</f>
        <v>76.930000000000007</v>
      </c>
      <c r="F89" s="59">
        <f t="shared" si="3"/>
        <v>76.930000000000007</v>
      </c>
      <c r="G89" s="60">
        <f t="shared" si="4"/>
        <v>76.930000000000007</v>
      </c>
      <c r="H89" s="63">
        <f t="shared" si="5"/>
        <v>76.930000000000007</v>
      </c>
    </row>
    <row r="90" spans="1:8" s="62" customFormat="1" ht="24" x14ac:dyDescent="0.25">
      <c r="A90" s="56" t="str">
        <f>IF((LEN('Copy paste to Here'!G94))&gt;5,((CONCATENATE('Copy paste to Here'!G94," &amp; ",'Copy paste to Here'!D94,"  &amp;  ",'Copy paste to Here'!E94))),"Empty Cell")</f>
        <v xml:space="preserve">316L steel nose stud, 1mm (18g) with a 2mm round crystal in flat head bezel set &amp; Crystal Color: Jet  &amp;  </v>
      </c>
      <c r="B90" s="57" t="str">
        <f>'Copy paste to Here'!C94</f>
        <v>NLCB18</v>
      </c>
      <c r="C90" s="57" t="s">
        <v>802</v>
      </c>
      <c r="D90" s="58">
        <f>Invoice!B94</f>
        <v>2</v>
      </c>
      <c r="E90" s="59">
        <f>'Shipping Invoice'!J94*$N$1</f>
        <v>15.39</v>
      </c>
      <c r="F90" s="59">
        <f t="shared" si="3"/>
        <v>30.78</v>
      </c>
      <c r="G90" s="60">
        <f t="shared" si="4"/>
        <v>15.39</v>
      </c>
      <c r="H90" s="63">
        <f t="shared" si="5"/>
        <v>30.78</v>
      </c>
    </row>
    <row r="91" spans="1:8" s="62" customFormat="1" x14ac:dyDescent="0.25">
      <c r="A91" s="56" t="str">
        <f>IF((LEN('Copy paste to Here'!G95))&gt;5,((CONCATENATE('Copy paste to Here'!G95," &amp; ",'Copy paste to Here'!D95,"  &amp;  ",'Copy paste to Here'!E95))),"Empty Cell")</f>
        <v xml:space="preserve">Coconut wood double flared solid plug &amp; Gauge: 5mm  &amp;  </v>
      </c>
      <c r="B91" s="57" t="str">
        <f>'Copy paste to Here'!C95</f>
        <v>PWB</v>
      </c>
      <c r="C91" s="57" t="s">
        <v>856</v>
      </c>
      <c r="D91" s="58">
        <f>Invoice!B95</f>
        <v>2</v>
      </c>
      <c r="E91" s="59">
        <f>'Shipping Invoice'!J95*$N$1</f>
        <v>31.12</v>
      </c>
      <c r="F91" s="59">
        <f t="shared" si="3"/>
        <v>62.24</v>
      </c>
      <c r="G91" s="60">
        <f t="shared" si="4"/>
        <v>31.12</v>
      </c>
      <c r="H91" s="63">
        <f t="shared" si="5"/>
        <v>62.24</v>
      </c>
    </row>
    <row r="92" spans="1:8" s="62" customFormat="1" ht="24" x14ac:dyDescent="0.25">
      <c r="A92" s="56" t="str">
        <f>IF((LEN('Copy paste to Here'!G96))&gt;5,((CONCATENATE('Copy paste to Here'!G96," &amp; ",'Copy paste to Here'!D96,"  &amp;  ",'Copy paste to Here'!E96))),"Empty Cell")</f>
        <v xml:space="preserve">High polished surgical steel screw-fit flesh tunnel with rounded edges &amp; Gauge: 6mm  &amp;  </v>
      </c>
      <c r="B92" s="57" t="str">
        <f>'Copy paste to Here'!C96</f>
        <v>RFPG</v>
      </c>
      <c r="C92" s="57" t="s">
        <v>857</v>
      </c>
      <c r="D92" s="58">
        <f>Invoice!B96</f>
        <v>4</v>
      </c>
      <c r="E92" s="59">
        <f>'Shipping Invoice'!J96*$N$1</f>
        <v>59.1</v>
      </c>
      <c r="F92" s="59">
        <f t="shared" si="3"/>
        <v>236.4</v>
      </c>
      <c r="G92" s="60">
        <f t="shared" si="4"/>
        <v>59.1</v>
      </c>
      <c r="H92" s="63">
        <f t="shared" si="5"/>
        <v>236.4</v>
      </c>
    </row>
    <row r="93" spans="1:8" s="62" customFormat="1" ht="24" x14ac:dyDescent="0.25">
      <c r="A93" s="56" t="str">
        <f>IF((LEN('Copy paste to Here'!G97))&gt;5,((CONCATENATE('Copy paste to Here'!G97," &amp; ",'Copy paste to Here'!D97,"  &amp;  ",'Copy paste to Here'!E97))),"Empty Cell")</f>
        <v>Anodized surgical steel screw-fit flesh tunnel with rounded edges &amp; Gauge: 6mm  &amp;  Color: Black anodized</v>
      </c>
      <c r="B93" s="57" t="str">
        <f>'Copy paste to Here'!C97</f>
        <v>RFTPG</v>
      </c>
      <c r="C93" s="57" t="s">
        <v>858</v>
      </c>
      <c r="D93" s="58">
        <f>Invoice!B97</f>
        <v>4</v>
      </c>
      <c r="E93" s="59">
        <f>'Shipping Invoice'!J97*$N$1</f>
        <v>101.06</v>
      </c>
      <c r="F93" s="59">
        <f t="shared" si="3"/>
        <v>404.24</v>
      </c>
      <c r="G93" s="60">
        <f t="shared" si="4"/>
        <v>101.06</v>
      </c>
      <c r="H93" s="63">
        <f t="shared" si="5"/>
        <v>404.24</v>
      </c>
    </row>
    <row r="94" spans="1:8" s="62" customFormat="1" ht="24" x14ac:dyDescent="0.25">
      <c r="A94" s="56" t="str">
        <f>IF((LEN('Copy paste to Here'!G98))&gt;5,((CONCATENATE('Copy paste to Here'!G98," &amp; ",'Copy paste to Here'!D98,"  &amp;  ",'Copy paste to Here'!E98))),"Empty Cell")</f>
        <v xml:space="preserve">High polished surgical steel hinged segment ring, 14g (1.6mm) &amp; Length: 8mm  &amp;  </v>
      </c>
      <c r="B94" s="57" t="str">
        <f>'Copy paste to Here'!C98</f>
        <v>SEGH14</v>
      </c>
      <c r="C94" s="57" t="s">
        <v>655</v>
      </c>
      <c r="D94" s="58">
        <f>Invoice!B98</f>
        <v>2</v>
      </c>
      <c r="E94" s="59">
        <f>'Shipping Invoice'!J98*$N$1</f>
        <v>53.85</v>
      </c>
      <c r="F94" s="59">
        <f t="shared" si="3"/>
        <v>107.7</v>
      </c>
      <c r="G94" s="60">
        <f t="shared" si="4"/>
        <v>53.85</v>
      </c>
      <c r="H94" s="63">
        <f t="shared" si="5"/>
        <v>107.7</v>
      </c>
    </row>
    <row r="95" spans="1:8" s="62" customFormat="1" ht="24" x14ac:dyDescent="0.25">
      <c r="A95" s="56" t="str">
        <f>IF((LEN('Copy paste to Here'!G99))&gt;5,((CONCATENATE('Copy paste to Here'!G99," &amp; ",'Copy paste to Here'!D99,"  &amp;  ",'Copy paste to Here'!E99))),"Empty Cell")</f>
        <v xml:space="preserve">High polished surgical steel hinged segment ring, 18g (1.0mm) &amp; Length: 8mm  &amp;  </v>
      </c>
      <c r="B95" s="57" t="str">
        <f>'Copy paste to Here'!C99</f>
        <v>SEGH18</v>
      </c>
      <c r="C95" s="57" t="s">
        <v>811</v>
      </c>
      <c r="D95" s="58">
        <f>Invoice!B99</f>
        <v>2</v>
      </c>
      <c r="E95" s="59">
        <f>'Shipping Invoice'!J99*$N$1</f>
        <v>59.1</v>
      </c>
      <c r="F95" s="59">
        <f t="shared" si="3"/>
        <v>118.2</v>
      </c>
      <c r="G95" s="60">
        <f t="shared" si="4"/>
        <v>59.1</v>
      </c>
      <c r="H95" s="63">
        <f t="shared" si="5"/>
        <v>118.2</v>
      </c>
    </row>
    <row r="96" spans="1:8" s="62" customFormat="1" ht="24" x14ac:dyDescent="0.25">
      <c r="A96" s="56" t="str">
        <f>IF((LEN('Copy paste to Here'!G100))&gt;5,((CONCATENATE('Copy paste to Here'!G100," &amp; ",'Copy paste to Here'!D100,"  &amp;  ",'Copy paste to Here'!E100))),"Empty Cell")</f>
        <v>Silicone Ultra Thin double flared flesh tunnel &amp; Gauge: 6mm  &amp;  Color: Skin Tone</v>
      </c>
      <c r="B96" s="57" t="str">
        <f>'Copy paste to Here'!C100</f>
        <v>SIUT</v>
      </c>
      <c r="C96" s="57" t="s">
        <v>859</v>
      </c>
      <c r="D96" s="58">
        <f>Invoice!B100</f>
        <v>2</v>
      </c>
      <c r="E96" s="59">
        <f>'Shipping Invoice'!J100*$N$1</f>
        <v>16.09</v>
      </c>
      <c r="F96" s="59">
        <f t="shared" si="3"/>
        <v>32.18</v>
      </c>
      <c r="G96" s="60">
        <f t="shared" si="4"/>
        <v>16.09</v>
      </c>
      <c r="H96" s="63">
        <f t="shared" si="5"/>
        <v>32.18</v>
      </c>
    </row>
    <row r="97" spans="1:8" s="62" customFormat="1" ht="24" x14ac:dyDescent="0.25">
      <c r="A97" s="56" t="str">
        <f>IF((LEN('Copy paste to Here'!G101))&gt;5,((CONCATENATE('Copy paste to Here'!G101," &amp; ",'Copy paste to Here'!D101,"  &amp;  ",'Copy paste to Here'!E101))),"Empty Cell")</f>
        <v xml:space="preserve">High polished surgical steel single flesh tunnel with rubber O-ring &amp; Gauge: 5mm  &amp;  </v>
      </c>
      <c r="B97" s="57" t="str">
        <f>'Copy paste to Here'!C101</f>
        <v>SPG</v>
      </c>
      <c r="C97" s="57" t="s">
        <v>860</v>
      </c>
      <c r="D97" s="58">
        <f>Invoice!B101</f>
        <v>2</v>
      </c>
      <c r="E97" s="59">
        <f>'Shipping Invoice'!J101*$N$1</f>
        <v>16.09</v>
      </c>
      <c r="F97" s="59">
        <f t="shared" si="3"/>
        <v>32.18</v>
      </c>
      <c r="G97" s="60">
        <f t="shared" si="4"/>
        <v>16.09</v>
      </c>
      <c r="H97" s="63">
        <f t="shared" si="5"/>
        <v>32.18</v>
      </c>
    </row>
    <row r="98" spans="1:8" s="62" customFormat="1" ht="24" x14ac:dyDescent="0.25">
      <c r="A98" s="56" t="str">
        <f>IF((LEN('Copy paste to Here'!G102))&gt;5,((CONCATENATE('Copy paste to Here'!G102," &amp; ",'Copy paste to Here'!D102,"  &amp;  ",'Copy paste to Here'!E102))),"Empty Cell")</f>
        <v xml:space="preserve">High polished surgical steel single flesh tunnel with rubber O-ring &amp; Gauge: 6mm  &amp;  </v>
      </c>
      <c r="B98" s="57" t="str">
        <f>'Copy paste to Here'!C102</f>
        <v>SPG</v>
      </c>
      <c r="C98" s="57" t="s">
        <v>861</v>
      </c>
      <c r="D98" s="58">
        <f>Invoice!B102</f>
        <v>6</v>
      </c>
      <c r="E98" s="59">
        <f>'Shipping Invoice'!J102*$N$1</f>
        <v>16.79</v>
      </c>
      <c r="F98" s="59">
        <f t="shared" si="3"/>
        <v>100.74</v>
      </c>
      <c r="G98" s="60">
        <f t="shared" si="4"/>
        <v>16.79</v>
      </c>
      <c r="H98" s="63">
        <f t="shared" si="5"/>
        <v>100.74</v>
      </c>
    </row>
    <row r="99" spans="1:8" s="62" customFormat="1" ht="24" x14ac:dyDescent="0.25">
      <c r="A99" s="56" t="str">
        <f>IF((LEN('Copy paste to Here'!G103))&gt;5,((CONCATENATE('Copy paste to Here'!G103," &amp; ",'Copy paste to Here'!D103,"  &amp;  ",'Copy paste to Here'!E103))),"Empty Cell")</f>
        <v xml:space="preserve">High polished surgical steel single flesh tunnel with rubber O-ring &amp; Gauge: 8mm  &amp;  </v>
      </c>
      <c r="B99" s="57" t="str">
        <f>'Copy paste to Here'!C103</f>
        <v>SPG</v>
      </c>
      <c r="C99" s="57" t="s">
        <v>862</v>
      </c>
      <c r="D99" s="58">
        <f>Invoice!B103</f>
        <v>10</v>
      </c>
      <c r="E99" s="59">
        <f>'Shipping Invoice'!J103*$N$1</f>
        <v>21.68</v>
      </c>
      <c r="F99" s="59">
        <f t="shared" si="3"/>
        <v>216.8</v>
      </c>
      <c r="G99" s="60">
        <f t="shared" si="4"/>
        <v>21.68</v>
      </c>
      <c r="H99" s="63">
        <f t="shared" si="5"/>
        <v>216.8</v>
      </c>
    </row>
    <row r="100" spans="1:8" s="62" customFormat="1" ht="24" x14ac:dyDescent="0.25">
      <c r="A100" s="56" t="str">
        <f>IF((LEN('Copy paste to Here'!G104))&gt;5,((CONCATENATE('Copy paste to Here'!G104," &amp; ",'Copy paste to Here'!D104,"  &amp;  ",'Copy paste to Here'!E104))),"Empty Cell")</f>
        <v xml:space="preserve">High polished surgical steel single flesh tunnel with rubber O-ring &amp; Gauge: 10mm  &amp;  </v>
      </c>
      <c r="B100" s="57" t="str">
        <f>'Copy paste to Here'!C104</f>
        <v>SPG</v>
      </c>
      <c r="C100" s="57" t="s">
        <v>863</v>
      </c>
      <c r="D100" s="58">
        <f>Invoice!B104</f>
        <v>4</v>
      </c>
      <c r="E100" s="59">
        <f>'Shipping Invoice'!J104*$N$1</f>
        <v>23.78</v>
      </c>
      <c r="F100" s="59">
        <f t="shared" si="3"/>
        <v>95.12</v>
      </c>
      <c r="G100" s="60">
        <f t="shared" si="4"/>
        <v>23.78</v>
      </c>
      <c r="H100" s="63">
        <f t="shared" si="5"/>
        <v>95.12</v>
      </c>
    </row>
    <row r="101" spans="1:8" s="62" customFormat="1" ht="24" x14ac:dyDescent="0.25">
      <c r="A101" s="56" t="str">
        <f>IF((LEN('Copy paste to Here'!G105))&gt;5,((CONCATENATE('Copy paste to Here'!G105," &amp; ",'Copy paste to Here'!D105,"  &amp;  ",'Copy paste to Here'!E105))),"Empty Cell")</f>
        <v xml:space="preserve">High polished surgical steel single flesh tunnel with rubber O-ring &amp; Gauge: 12mm  &amp;  </v>
      </c>
      <c r="B101" s="57" t="str">
        <f>'Copy paste to Here'!C105</f>
        <v>SPG</v>
      </c>
      <c r="C101" s="57" t="s">
        <v>864</v>
      </c>
      <c r="D101" s="58">
        <f>Invoice!B105</f>
        <v>2</v>
      </c>
      <c r="E101" s="59">
        <f>'Shipping Invoice'!J105*$N$1</f>
        <v>25.88</v>
      </c>
      <c r="F101" s="59">
        <f t="shared" si="3"/>
        <v>51.76</v>
      </c>
      <c r="G101" s="60">
        <f t="shared" si="4"/>
        <v>25.88</v>
      </c>
      <c r="H101" s="63">
        <f t="shared" si="5"/>
        <v>51.76</v>
      </c>
    </row>
    <row r="102" spans="1:8" s="62" customFormat="1" ht="24" x14ac:dyDescent="0.25">
      <c r="A102" s="56" t="str">
        <f>IF((LEN('Copy paste to Here'!G106))&gt;5,((CONCATENATE('Copy paste to Here'!G106," &amp; ",'Copy paste to Here'!D106,"  &amp;  ",'Copy paste to Here'!E106))),"Empty Cell")</f>
        <v xml:space="preserve">Rose gold PVD plated surgical steel single flared flesh tunnel &amp; Gauge: 6mm  &amp;  </v>
      </c>
      <c r="B102" s="57" t="str">
        <f>'Copy paste to Here'!C106</f>
        <v>STTPG</v>
      </c>
      <c r="C102" s="57" t="s">
        <v>865</v>
      </c>
      <c r="D102" s="58">
        <f>Invoice!B106</f>
        <v>2</v>
      </c>
      <c r="E102" s="59">
        <f>'Shipping Invoice'!J106*$N$1</f>
        <v>41.61</v>
      </c>
      <c r="F102" s="59">
        <f t="shared" si="3"/>
        <v>83.22</v>
      </c>
      <c r="G102" s="60">
        <f t="shared" si="4"/>
        <v>41.61</v>
      </c>
      <c r="H102" s="63">
        <f t="shared" si="5"/>
        <v>83.22</v>
      </c>
    </row>
    <row r="103" spans="1:8" s="62" customFormat="1" ht="24" x14ac:dyDescent="0.25">
      <c r="A103" s="56" t="str">
        <f>IF((LEN('Copy paste to Here'!G107))&gt;5,((CONCATENATE('Copy paste to Here'!G107," &amp; ",'Copy paste to Here'!D107,"  &amp;  ",'Copy paste to Here'!E107))),"Empty Cell")</f>
        <v xml:space="preserve">Rose gold PVD plated surgical steel single flared flesh tunnel &amp; Gauge: 8mm  &amp;  </v>
      </c>
      <c r="B103" s="57" t="str">
        <f>'Copy paste to Here'!C107</f>
        <v>STTPG</v>
      </c>
      <c r="C103" s="57" t="s">
        <v>866</v>
      </c>
      <c r="D103" s="58">
        <f>Invoice!B107</f>
        <v>2</v>
      </c>
      <c r="E103" s="59">
        <f>'Shipping Invoice'!J107*$N$1</f>
        <v>45.11</v>
      </c>
      <c r="F103" s="59">
        <f t="shared" si="3"/>
        <v>90.22</v>
      </c>
      <c r="G103" s="60">
        <f t="shared" si="4"/>
        <v>45.11</v>
      </c>
      <c r="H103" s="63">
        <f t="shared" si="5"/>
        <v>90.22</v>
      </c>
    </row>
    <row r="104" spans="1:8" s="62" customFormat="1" ht="24" x14ac:dyDescent="0.25">
      <c r="A104" s="56" t="str">
        <f>IF((LEN('Copy paste to Here'!G108))&gt;5,((CONCATENATE('Copy paste to Here'!G108," &amp; ",'Copy paste to Here'!D108,"  &amp;  ",'Copy paste to Here'!E108))),"Empty Cell")</f>
        <v xml:space="preserve">Bio flexible tongue retainer, 14g (1.6mm) with silicon O-ring &amp; Color: # 1 in picture  &amp;  </v>
      </c>
      <c r="B104" s="57" t="str">
        <f>'Copy paste to Here'!C108</f>
        <v>TR14</v>
      </c>
      <c r="C104" s="57" t="s">
        <v>650</v>
      </c>
      <c r="D104" s="58">
        <f>Invoice!B108</f>
        <v>4</v>
      </c>
      <c r="E104" s="59">
        <f>'Shipping Invoice'!J108*$N$1</f>
        <v>4.9000000000000004</v>
      </c>
      <c r="F104" s="59">
        <f t="shared" si="3"/>
        <v>19.600000000000001</v>
      </c>
      <c r="G104" s="60">
        <f t="shared" si="4"/>
        <v>4.9000000000000004</v>
      </c>
      <c r="H104" s="63">
        <f t="shared" si="5"/>
        <v>19.600000000000001</v>
      </c>
    </row>
    <row r="105" spans="1:8" s="62" customFormat="1" ht="24" x14ac:dyDescent="0.25">
      <c r="A105" s="56" t="str">
        <f>IF((LEN('Copy paste to Here'!G109))&gt;5,((CONCATENATE('Copy paste to Here'!G109," &amp; ",'Copy paste to Here'!D109,"  &amp;  ",'Copy paste to Here'!E109))),"Empty Cell")</f>
        <v xml:space="preserve">Titanium G23 ball closure ring, 14g (1.6mm) with a 4mm ball &amp; Length: 10mm  &amp;  </v>
      </c>
      <c r="B105" s="57" t="str">
        <f>'Copy paste to Here'!C109</f>
        <v>UBCR</v>
      </c>
      <c r="C105" s="57" t="s">
        <v>820</v>
      </c>
      <c r="D105" s="58">
        <f>Invoice!B109</f>
        <v>10</v>
      </c>
      <c r="E105" s="59">
        <f>'Shipping Invoice'!J109*$N$1</f>
        <v>29.37</v>
      </c>
      <c r="F105" s="59">
        <f t="shared" si="3"/>
        <v>293.7</v>
      </c>
      <c r="G105" s="60">
        <f t="shared" si="4"/>
        <v>29.37</v>
      </c>
      <c r="H105" s="63">
        <f t="shared" si="5"/>
        <v>293.7</v>
      </c>
    </row>
    <row r="106" spans="1:8" s="62" customFormat="1" ht="24" x14ac:dyDescent="0.25">
      <c r="A106" s="56" t="str">
        <f>IF((LEN('Copy paste to Here'!G110))&gt;5,((CONCATENATE('Copy paste to Here'!G110," &amp; ",'Copy paste to Here'!D110,"  &amp;  ",'Copy paste to Here'!E110))),"Empty Cell")</f>
        <v xml:space="preserve">Titanium G23 ball closure ring, 14g (1.6mm) with a 4mm ball &amp; Length: 12mm  &amp;  </v>
      </c>
      <c r="B106" s="57" t="str">
        <f>'Copy paste to Here'!C110</f>
        <v>UBCR</v>
      </c>
      <c r="C106" s="57" t="s">
        <v>820</v>
      </c>
      <c r="D106" s="58">
        <f>Invoice!B110</f>
        <v>10</v>
      </c>
      <c r="E106" s="59">
        <f>'Shipping Invoice'!J110*$N$1</f>
        <v>29.37</v>
      </c>
      <c r="F106" s="59">
        <f t="shared" si="3"/>
        <v>293.7</v>
      </c>
      <c r="G106" s="60">
        <f t="shared" si="4"/>
        <v>29.37</v>
      </c>
      <c r="H106" s="63">
        <f t="shared" si="5"/>
        <v>293.7</v>
      </c>
    </row>
    <row r="107" spans="1:8" s="62" customFormat="1" ht="24" x14ac:dyDescent="0.25">
      <c r="A107" s="56" t="str">
        <f>IF((LEN('Copy paste to Here'!G111))&gt;5,((CONCATENATE('Copy paste to Here'!G111," &amp; ",'Copy paste to Here'!D111,"  &amp;  ",'Copy paste to Here'!E111))),"Empty Cell")</f>
        <v>Anodized titanium G23 labret, 16g (1.2mm) with a 3mm cone &amp; Length: 10mm  &amp;  Color: Rainbow</v>
      </c>
      <c r="B107" s="57" t="str">
        <f>'Copy paste to Here'!C111</f>
        <v>UTLBCN3</v>
      </c>
      <c r="C107" s="57" t="s">
        <v>822</v>
      </c>
      <c r="D107" s="58">
        <f>Invoice!B111</f>
        <v>2</v>
      </c>
      <c r="E107" s="59">
        <f>'Shipping Invoice'!J111*$N$1</f>
        <v>54.2</v>
      </c>
      <c r="F107" s="59">
        <f t="shared" si="3"/>
        <v>108.4</v>
      </c>
      <c r="G107" s="60">
        <f t="shared" si="4"/>
        <v>54.2</v>
      </c>
      <c r="H107" s="63">
        <f t="shared" si="5"/>
        <v>108.4</v>
      </c>
    </row>
    <row r="108" spans="1:8" s="62" customFormat="1" ht="24" x14ac:dyDescent="0.25">
      <c r="A108" s="56" t="str">
        <f>IF((LEN('Copy paste to Here'!G112))&gt;5,((CONCATENATE('Copy paste to Here'!G112," &amp; ",'Copy paste to Here'!D112,"  &amp;  ",'Copy paste to Here'!E112))),"Empty Cell")</f>
        <v xml:space="preserve">Pack of 10 pcs. of 3mm high polished surgical steel balls with 1.2mm threading (16g) &amp;   &amp;  </v>
      </c>
      <c r="B108" s="57" t="str">
        <f>'Copy paste to Here'!C112</f>
        <v>XBAL3</v>
      </c>
      <c r="C108" s="57" t="s">
        <v>824</v>
      </c>
      <c r="D108" s="58">
        <f>Invoice!B112</f>
        <v>2</v>
      </c>
      <c r="E108" s="59">
        <f>'Shipping Invoice'!J112*$N$1</f>
        <v>21.33</v>
      </c>
      <c r="F108" s="59">
        <f t="shared" si="3"/>
        <v>42.66</v>
      </c>
      <c r="G108" s="60">
        <f t="shared" si="4"/>
        <v>21.33</v>
      </c>
      <c r="H108" s="63">
        <f t="shared" si="5"/>
        <v>42.66</v>
      </c>
    </row>
    <row r="109" spans="1:8" s="62" customFormat="1" ht="24" x14ac:dyDescent="0.25">
      <c r="A109" s="56" t="str">
        <f>IF((LEN('Copy paste to Here'!G113))&gt;5,((CONCATENATE('Copy paste to Here'!G113," &amp; ",'Copy paste to Here'!D113,"  &amp;  ",'Copy paste to Here'!E113))),"Empty Cell")</f>
        <v xml:space="preserve">Pack of 10 pcs. of high polished 316L steel barbell posts - threading 1.6mm (14g) &amp; Length: 38mm  &amp;  </v>
      </c>
      <c r="B109" s="57" t="str">
        <f>'Copy paste to Here'!C113</f>
        <v>XBB14G</v>
      </c>
      <c r="C109" s="57" t="s">
        <v>867</v>
      </c>
      <c r="D109" s="58">
        <f>Invoice!B113</f>
        <v>1</v>
      </c>
      <c r="E109" s="59">
        <f>'Shipping Invoice'!J113*$N$1</f>
        <v>43.36</v>
      </c>
      <c r="F109" s="59">
        <f t="shared" si="3"/>
        <v>43.36</v>
      </c>
      <c r="G109" s="60">
        <f t="shared" si="4"/>
        <v>43.36</v>
      </c>
      <c r="H109" s="63">
        <f t="shared" si="5"/>
        <v>43.36</v>
      </c>
    </row>
    <row r="110" spans="1:8" s="62" customFormat="1" ht="36" x14ac:dyDescent="0.25">
      <c r="A110" s="56" t="str">
        <f>IF((LEN('Copy paste to Here'!G114))&gt;5,((CONCATENATE('Copy paste to Here'!G114," &amp; ",'Copy paste to Here'!D114,"  &amp;  ",'Copy paste to Here'!E114))),"Empty Cell")</f>
        <v xml:space="preserve">Pack of 10 pcs. of 3mm surgical steel half jewel balls with bezel set crystal with 1.2mm threading (16g) &amp; Crystal Color: Aquamarine  &amp;  </v>
      </c>
      <c r="B110" s="57" t="str">
        <f>'Copy paste to Here'!C114</f>
        <v>XHJB3</v>
      </c>
      <c r="C110" s="57" t="s">
        <v>828</v>
      </c>
      <c r="D110" s="58">
        <f>Invoice!B114</f>
        <v>1</v>
      </c>
      <c r="E110" s="59">
        <f>'Shipping Invoice'!J114*$N$1</f>
        <v>129.38999999999999</v>
      </c>
      <c r="F110" s="59">
        <f t="shared" si="3"/>
        <v>129.38999999999999</v>
      </c>
      <c r="G110" s="60">
        <f t="shared" si="4"/>
        <v>129.38999999999999</v>
      </c>
      <c r="H110" s="63">
        <f t="shared" si="5"/>
        <v>129.38999999999999</v>
      </c>
    </row>
    <row r="111" spans="1:8" s="62" customFormat="1" hidden="1" x14ac:dyDescent="0.25">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x14ac:dyDescent="0.25">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x14ac:dyDescent="0.25">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x14ac:dyDescent="0.25">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x14ac:dyDescent="0.25">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x14ac:dyDescent="0.25">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x14ac:dyDescent="0.25">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x14ac:dyDescent="0.25">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x14ac:dyDescent="0.25">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x14ac:dyDescent="0.25">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x14ac:dyDescent="0.25">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x14ac:dyDescent="0.25">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x14ac:dyDescent="0.25">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x14ac:dyDescent="0.25">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x14ac:dyDescent="0.25">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x14ac:dyDescent="0.25">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x14ac:dyDescent="0.25">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x14ac:dyDescent="0.25">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x14ac:dyDescent="0.25">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x14ac:dyDescent="0.25">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x14ac:dyDescent="0.25">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x14ac:dyDescent="0.25">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x14ac:dyDescent="0.25">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x14ac:dyDescent="0.25">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x14ac:dyDescent="0.25">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x14ac:dyDescent="0.25">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x14ac:dyDescent="0.25">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x14ac:dyDescent="0.25">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x14ac:dyDescent="0.25">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x14ac:dyDescent="0.25">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x14ac:dyDescent="0.25">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x14ac:dyDescent="0.25">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x14ac:dyDescent="0.25">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x14ac:dyDescent="0.25">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x14ac:dyDescent="0.25">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x14ac:dyDescent="0.25">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x14ac:dyDescent="0.25">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x14ac:dyDescent="0.25">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x14ac:dyDescent="0.25">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x14ac:dyDescent="0.25">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x14ac:dyDescent="0.25">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x14ac:dyDescent="0.25">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x14ac:dyDescent="0.25">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x14ac:dyDescent="0.25">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x14ac:dyDescent="0.25">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x14ac:dyDescent="0.25">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x14ac:dyDescent="0.25">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x14ac:dyDescent="0.25">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x14ac:dyDescent="0.25">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x14ac:dyDescent="0.25">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x14ac:dyDescent="0.25">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x14ac:dyDescent="0.25">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x14ac:dyDescent="0.25">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x14ac:dyDescent="0.25">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x14ac:dyDescent="0.25">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x14ac:dyDescent="0.25">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x14ac:dyDescent="0.25">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x14ac:dyDescent="0.25">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x14ac:dyDescent="0.25">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x14ac:dyDescent="0.25">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x14ac:dyDescent="0.25">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x14ac:dyDescent="0.25">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x14ac:dyDescent="0.25">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x14ac:dyDescent="0.25">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x14ac:dyDescent="0.25">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x14ac:dyDescent="0.25">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x14ac:dyDescent="0.25">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x14ac:dyDescent="0.25">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x14ac:dyDescent="0.25">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x14ac:dyDescent="0.25">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x14ac:dyDescent="0.25">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x14ac:dyDescent="0.25">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x14ac:dyDescent="0.25">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x14ac:dyDescent="0.25">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x14ac:dyDescent="0.25">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x14ac:dyDescent="0.25">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x14ac:dyDescent="0.25">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x14ac:dyDescent="0.25">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x14ac:dyDescent="0.25">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x14ac:dyDescent="0.25">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x14ac:dyDescent="0.25">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x14ac:dyDescent="0.25">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x14ac:dyDescent="0.25">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x14ac:dyDescent="0.25">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x14ac:dyDescent="0.25">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x14ac:dyDescent="0.25">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x14ac:dyDescent="0.25">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x14ac:dyDescent="0.25">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x14ac:dyDescent="0.25">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x14ac:dyDescent="0.25">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x14ac:dyDescent="0.25">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x14ac:dyDescent="0.25">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x14ac:dyDescent="0.25">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x14ac:dyDescent="0.25">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x14ac:dyDescent="0.25">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x14ac:dyDescent="0.25">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x14ac:dyDescent="0.25">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x14ac:dyDescent="0.25">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x14ac:dyDescent="0.25">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x14ac:dyDescent="0.25">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x14ac:dyDescent="0.25">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x14ac:dyDescent="0.25">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x14ac:dyDescent="0.25">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x14ac:dyDescent="0.25">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x14ac:dyDescent="0.25">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x14ac:dyDescent="0.25">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x14ac:dyDescent="0.25">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x14ac:dyDescent="0.25">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x14ac:dyDescent="0.25">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x14ac:dyDescent="0.25">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x14ac:dyDescent="0.25">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x14ac:dyDescent="0.25">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x14ac:dyDescent="0.25">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x14ac:dyDescent="0.25">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x14ac:dyDescent="0.25">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x14ac:dyDescent="0.25">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x14ac:dyDescent="0.25">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x14ac:dyDescent="0.25">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x14ac:dyDescent="0.25">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x14ac:dyDescent="0.25">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x14ac:dyDescent="0.25">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x14ac:dyDescent="0.25">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x14ac:dyDescent="0.25">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x14ac:dyDescent="0.25">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x14ac:dyDescent="0.25">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x14ac:dyDescent="0.25">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x14ac:dyDescent="0.25">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x14ac:dyDescent="0.25">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x14ac:dyDescent="0.25">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x14ac:dyDescent="0.25">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x14ac:dyDescent="0.25">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x14ac:dyDescent="0.25">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x14ac:dyDescent="0.25">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x14ac:dyDescent="0.25">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x14ac:dyDescent="0.25">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x14ac:dyDescent="0.25">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x14ac:dyDescent="0.25">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x14ac:dyDescent="0.25">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x14ac:dyDescent="0.25">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x14ac:dyDescent="0.25">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x14ac:dyDescent="0.25">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x14ac:dyDescent="0.25">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x14ac:dyDescent="0.25">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x14ac:dyDescent="0.25">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x14ac:dyDescent="0.25">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x14ac:dyDescent="0.25">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x14ac:dyDescent="0.25">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x14ac:dyDescent="0.25">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x14ac:dyDescent="0.25">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x14ac:dyDescent="0.25">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x14ac:dyDescent="0.25">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x14ac:dyDescent="0.25">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x14ac:dyDescent="0.25">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x14ac:dyDescent="0.25">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x14ac:dyDescent="0.25">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x14ac:dyDescent="0.25">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x14ac:dyDescent="0.25">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x14ac:dyDescent="0.25">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x14ac:dyDescent="0.25">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x14ac:dyDescent="0.25">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x14ac:dyDescent="0.25">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x14ac:dyDescent="0.25">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x14ac:dyDescent="0.25">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x14ac:dyDescent="0.25">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x14ac:dyDescent="0.25">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x14ac:dyDescent="0.25">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x14ac:dyDescent="0.25">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x14ac:dyDescent="0.25">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x14ac:dyDescent="0.25">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x14ac:dyDescent="0.25">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x14ac:dyDescent="0.25">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x14ac:dyDescent="0.25">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x14ac:dyDescent="0.25">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x14ac:dyDescent="0.25">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x14ac:dyDescent="0.25">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x14ac:dyDescent="0.25">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x14ac:dyDescent="0.25">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x14ac:dyDescent="0.25">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x14ac:dyDescent="0.25">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x14ac:dyDescent="0.25">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x14ac:dyDescent="0.25">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x14ac:dyDescent="0.25">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x14ac:dyDescent="0.25">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x14ac:dyDescent="0.25">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x14ac:dyDescent="0.25">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x14ac:dyDescent="0.25">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x14ac:dyDescent="0.25">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x14ac:dyDescent="0.25">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x14ac:dyDescent="0.25">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x14ac:dyDescent="0.25">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x14ac:dyDescent="0.25">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x14ac:dyDescent="0.25">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x14ac:dyDescent="0.25">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x14ac:dyDescent="0.25">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x14ac:dyDescent="0.25">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x14ac:dyDescent="0.25">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x14ac:dyDescent="0.25">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x14ac:dyDescent="0.25">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x14ac:dyDescent="0.25">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x14ac:dyDescent="0.25">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x14ac:dyDescent="0.25">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x14ac:dyDescent="0.25">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x14ac:dyDescent="0.25">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x14ac:dyDescent="0.25">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x14ac:dyDescent="0.25">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x14ac:dyDescent="0.25">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x14ac:dyDescent="0.25">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x14ac:dyDescent="0.25">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x14ac:dyDescent="0.25">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x14ac:dyDescent="0.25">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x14ac:dyDescent="0.25">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x14ac:dyDescent="0.25">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x14ac:dyDescent="0.25">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x14ac:dyDescent="0.25">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x14ac:dyDescent="0.25">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x14ac:dyDescent="0.25">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x14ac:dyDescent="0.25">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x14ac:dyDescent="0.25">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x14ac:dyDescent="0.25">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x14ac:dyDescent="0.25">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x14ac:dyDescent="0.25">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x14ac:dyDescent="0.25">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x14ac:dyDescent="0.25">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x14ac:dyDescent="0.25">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x14ac:dyDescent="0.25">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x14ac:dyDescent="0.25">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x14ac:dyDescent="0.25">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x14ac:dyDescent="0.25">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x14ac:dyDescent="0.25">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x14ac:dyDescent="0.25">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x14ac:dyDescent="0.25">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x14ac:dyDescent="0.25">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x14ac:dyDescent="0.25">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x14ac:dyDescent="0.25">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x14ac:dyDescent="0.25">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x14ac:dyDescent="0.25">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x14ac:dyDescent="0.25">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x14ac:dyDescent="0.25">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x14ac:dyDescent="0.25">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x14ac:dyDescent="0.25">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x14ac:dyDescent="0.25">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x14ac:dyDescent="0.25">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x14ac:dyDescent="0.25">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x14ac:dyDescent="0.25">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x14ac:dyDescent="0.25">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x14ac:dyDescent="0.25">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x14ac:dyDescent="0.25">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x14ac:dyDescent="0.25">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x14ac:dyDescent="0.25">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x14ac:dyDescent="0.25">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x14ac:dyDescent="0.25">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x14ac:dyDescent="0.25">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x14ac:dyDescent="0.25">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x14ac:dyDescent="0.25">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x14ac:dyDescent="0.25">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x14ac:dyDescent="0.25">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x14ac:dyDescent="0.25">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x14ac:dyDescent="0.25">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x14ac:dyDescent="0.25">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x14ac:dyDescent="0.25">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x14ac:dyDescent="0.25">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x14ac:dyDescent="0.25">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x14ac:dyDescent="0.25">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x14ac:dyDescent="0.25">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x14ac:dyDescent="0.25">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x14ac:dyDescent="0.25">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x14ac:dyDescent="0.25">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x14ac:dyDescent="0.25">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x14ac:dyDescent="0.25">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x14ac:dyDescent="0.25">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x14ac:dyDescent="0.25">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x14ac:dyDescent="0.25">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x14ac:dyDescent="0.25">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x14ac:dyDescent="0.25">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x14ac:dyDescent="0.25">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x14ac:dyDescent="0.25">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x14ac:dyDescent="0.25">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x14ac:dyDescent="0.25">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x14ac:dyDescent="0.25">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x14ac:dyDescent="0.25">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x14ac:dyDescent="0.25">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x14ac:dyDescent="0.25">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x14ac:dyDescent="0.25">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x14ac:dyDescent="0.25">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x14ac:dyDescent="0.25">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x14ac:dyDescent="0.25">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x14ac:dyDescent="0.25">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x14ac:dyDescent="0.25">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x14ac:dyDescent="0.25">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x14ac:dyDescent="0.25">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x14ac:dyDescent="0.25">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x14ac:dyDescent="0.25">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x14ac:dyDescent="0.25">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x14ac:dyDescent="0.25">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x14ac:dyDescent="0.25">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x14ac:dyDescent="0.25">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x14ac:dyDescent="0.25">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x14ac:dyDescent="0.25">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x14ac:dyDescent="0.25">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x14ac:dyDescent="0.25">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x14ac:dyDescent="0.25">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x14ac:dyDescent="0.25">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x14ac:dyDescent="0.25">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x14ac:dyDescent="0.25">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x14ac:dyDescent="0.25">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x14ac:dyDescent="0.25">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x14ac:dyDescent="0.25">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x14ac:dyDescent="0.25">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x14ac:dyDescent="0.25">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x14ac:dyDescent="0.25">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x14ac:dyDescent="0.25">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x14ac:dyDescent="0.25">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x14ac:dyDescent="0.25">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x14ac:dyDescent="0.25">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x14ac:dyDescent="0.25">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x14ac:dyDescent="0.25">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x14ac:dyDescent="0.25">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x14ac:dyDescent="0.25">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x14ac:dyDescent="0.25">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x14ac:dyDescent="0.25">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x14ac:dyDescent="0.25">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x14ac:dyDescent="0.25">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x14ac:dyDescent="0.25">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x14ac:dyDescent="0.25">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x14ac:dyDescent="0.25">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x14ac:dyDescent="0.25">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x14ac:dyDescent="0.25">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x14ac:dyDescent="0.25">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x14ac:dyDescent="0.25">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x14ac:dyDescent="0.25">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x14ac:dyDescent="0.25">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x14ac:dyDescent="0.25">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x14ac:dyDescent="0.25">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x14ac:dyDescent="0.25">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x14ac:dyDescent="0.25">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x14ac:dyDescent="0.25">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x14ac:dyDescent="0.25">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x14ac:dyDescent="0.25">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x14ac:dyDescent="0.25">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x14ac:dyDescent="0.25">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x14ac:dyDescent="0.25">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x14ac:dyDescent="0.25">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x14ac:dyDescent="0.25">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x14ac:dyDescent="0.25">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x14ac:dyDescent="0.25">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x14ac:dyDescent="0.25">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x14ac:dyDescent="0.25">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x14ac:dyDescent="0.25">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x14ac:dyDescent="0.25">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x14ac:dyDescent="0.25">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x14ac:dyDescent="0.25">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x14ac:dyDescent="0.25">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x14ac:dyDescent="0.25">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x14ac:dyDescent="0.25">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x14ac:dyDescent="0.25">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x14ac:dyDescent="0.25">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x14ac:dyDescent="0.25">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x14ac:dyDescent="0.25">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x14ac:dyDescent="0.25">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x14ac:dyDescent="0.25">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x14ac:dyDescent="0.25">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x14ac:dyDescent="0.25">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x14ac:dyDescent="0.25">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x14ac:dyDescent="0.25">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x14ac:dyDescent="0.25">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x14ac:dyDescent="0.25">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x14ac:dyDescent="0.25">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x14ac:dyDescent="0.25">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x14ac:dyDescent="0.25">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x14ac:dyDescent="0.25">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x14ac:dyDescent="0.25">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x14ac:dyDescent="0.25">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x14ac:dyDescent="0.25">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x14ac:dyDescent="0.25">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x14ac:dyDescent="0.25">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x14ac:dyDescent="0.25">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x14ac:dyDescent="0.25">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x14ac:dyDescent="0.25">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x14ac:dyDescent="0.25">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x14ac:dyDescent="0.25">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x14ac:dyDescent="0.25">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x14ac:dyDescent="0.25">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x14ac:dyDescent="0.25">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x14ac:dyDescent="0.25">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x14ac:dyDescent="0.25">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x14ac:dyDescent="0.25">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x14ac:dyDescent="0.25">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x14ac:dyDescent="0.25">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x14ac:dyDescent="0.25">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x14ac:dyDescent="0.25">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x14ac:dyDescent="0.25">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x14ac:dyDescent="0.25">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x14ac:dyDescent="0.25">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x14ac:dyDescent="0.25">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x14ac:dyDescent="0.25">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x14ac:dyDescent="0.25">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x14ac:dyDescent="0.25">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x14ac:dyDescent="0.25">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x14ac:dyDescent="0.25">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x14ac:dyDescent="0.25">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x14ac:dyDescent="0.25">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x14ac:dyDescent="0.25">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x14ac:dyDescent="0.25">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x14ac:dyDescent="0.25">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x14ac:dyDescent="0.25">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x14ac:dyDescent="0.25">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x14ac:dyDescent="0.25">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x14ac:dyDescent="0.25">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x14ac:dyDescent="0.25">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x14ac:dyDescent="0.25">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x14ac:dyDescent="0.25">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x14ac:dyDescent="0.25">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x14ac:dyDescent="0.25">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x14ac:dyDescent="0.25">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x14ac:dyDescent="0.25">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x14ac:dyDescent="0.25">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x14ac:dyDescent="0.25">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x14ac:dyDescent="0.25">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x14ac:dyDescent="0.25">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x14ac:dyDescent="0.25">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x14ac:dyDescent="0.25">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x14ac:dyDescent="0.25">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x14ac:dyDescent="0.25">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x14ac:dyDescent="0.25">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x14ac:dyDescent="0.25">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x14ac:dyDescent="0.25">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x14ac:dyDescent="0.25">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x14ac:dyDescent="0.25">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x14ac:dyDescent="0.25">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x14ac:dyDescent="0.25">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x14ac:dyDescent="0.25">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x14ac:dyDescent="0.25">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x14ac:dyDescent="0.25">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x14ac:dyDescent="0.25">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x14ac:dyDescent="0.25">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x14ac:dyDescent="0.25">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x14ac:dyDescent="0.25">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x14ac:dyDescent="0.25">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x14ac:dyDescent="0.25">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x14ac:dyDescent="0.25">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x14ac:dyDescent="0.25">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x14ac:dyDescent="0.25">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x14ac:dyDescent="0.25">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x14ac:dyDescent="0.25">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x14ac:dyDescent="0.25">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x14ac:dyDescent="0.25">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x14ac:dyDescent="0.25">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x14ac:dyDescent="0.25">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x14ac:dyDescent="0.25">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x14ac:dyDescent="0.25">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x14ac:dyDescent="0.25">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x14ac:dyDescent="0.25">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x14ac:dyDescent="0.25">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x14ac:dyDescent="0.25">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x14ac:dyDescent="0.25">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x14ac:dyDescent="0.25">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x14ac:dyDescent="0.25">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x14ac:dyDescent="0.25">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x14ac:dyDescent="0.25">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x14ac:dyDescent="0.25">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x14ac:dyDescent="0.25">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x14ac:dyDescent="0.25">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x14ac:dyDescent="0.25">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x14ac:dyDescent="0.25">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x14ac:dyDescent="0.25">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x14ac:dyDescent="0.25">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x14ac:dyDescent="0.25">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x14ac:dyDescent="0.25">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x14ac:dyDescent="0.25">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x14ac:dyDescent="0.25">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x14ac:dyDescent="0.25">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x14ac:dyDescent="0.25">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x14ac:dyDescent="0.25">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x14ac:dyDescent="0.25">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x14ac:dyDescent="0.25">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x14ac:dyDescent="0.25">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x14ac:dyDescent="0.25">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x14ac:dyDescent="0.25">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x14ac:dyDescent="0.25">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x14ac:dyDescent="0.25">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x14ac:dyDescent="0.25">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x14ac:dyDescent="0.25">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x14ac:dyDescent="0.25">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x14ac:dyDescent="0.25">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x14ac:dyDescent="0.25">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x14ac:dyDescent="0.25">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x14ac:dyDescent="0.25">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x14ac:dyDescent="0.25">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x14ac:dyDescent="0.25">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x14ac:dyDescent="0.25">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x14ac:dyDescent="0.25">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x14ac:dyDescent="0.25">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x14ac:dyDescent="0.25">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x14ac:dyDescent="0.25">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x14ac:dyDescent="0.25">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x14ac:dyDescent="0.25">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x14ac:dyDescent="0.25">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x14ac:dyDescent="0.25">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x14ac:dyDescent="0.25">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x14ac:dyDescent="0.25">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x14ac:dyDescent="0.25">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x14ac:dyDescent="0.25">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x14ac:dyDescent="0.25">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x14ac:dyDescent="0.25">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x14ac:dyDescent="0.25">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x14ac:dyDescent="0.25">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x14ac:dyDescent="0.25">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x14ac:dyDescent="0.25">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x14ac:dyDescent="0.25">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x14ac:dyDescent="0.25">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x14ac:dyDescent="0.25">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x14ac:dyDescent="0.25">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x14ac:dyDescent="0.25">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x14ac:dyDescent="0.25">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x14ac:dyDescent="0.25">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x14ac:dyDescent="0.25">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x14ac:dyDescent="0.25">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x14ac:dyDescent="0.25">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x14ac:dyDescent="0.25">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x14ac:dyDescent="0.25">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x14ac:dyDescent="0.25">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x14ac:dyDescent="0.25">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x14ac:dyDescent="0.25">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x14ac:dyDescent="0.25">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x14ac:dyDescent="0.25">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x14ac:dyDescent="0.25">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x14ac:dyDescent="0.25">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x14ac:dyDescent="0.25">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x14ac:dyDescent="0.25">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x14ac:dyDescent="0.25">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x14ac:dyDescent="0.25">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x14ac:dyDescent="0.25">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x14ac:dyDescent="0.25">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x14ac:dyDescent="0.25">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x14ac:dyDescent="0.25">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x14ac:dyDescent="0.25">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x14ac:dyDescent="0.25">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x14ac:dyDescent="0.25">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x14ac:dyDescent="0.25">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x14ac:dyDescent="0.25">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x14ac:dyDescent="0.25">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x14ac:dyDescent="0.25">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x14ac:dyDescent="0.25">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x14ac:dyDescent="0.25">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x14ac:dyDescent="0.25">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x14ac:dyDescent="0.25">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x14ac:dyDescent="0.25">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x14ac:dyDescent="0.25">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x14ac:dyDescent="0.25">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x14ac:dyDescent="0.25">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x14ac:dyDescent="0.25">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x14ac:dyDescent="0.25">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x14ac:dyDescent="0.25">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x14ac:dyDescent="0.25">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x14ac:dyDescent="0.25">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x14ac:dyDescent="0.25">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x14ac:dyDescent="0.25">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x14ac:dyDescent="0.25">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x14ac:dyDescent="0.25">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x14ac:dyDescent="0.25">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x14ac:dyDescent="0.25">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x14ac:dyDescent="0.25">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x14ac:dyDescent="0.25">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x14ac:dyDescent="0.25">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x14ac:dyDescent="0.25">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x14ac:dyDescent="0.25">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x14ac:dyDescent="0.25">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x14ac:dyDescent="0.25">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x14ac:dyDescent="0.25">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x14ac:dyDescent="0.25">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x14ac:dyDescent="0.25">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x14ac:dyDescent="0.25">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x14ac:dyDescent="0.25">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x14ac:dyDescent="0.25">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x14ac:dyDescent="0.25">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x14ac:dyDescent="0.25">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x14ac:dyDescent="0.25">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x14ac:dyDescent="0.25">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x14ac:dyDescent="0.25">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x14ac:dyDescent="0.25">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x14ac:dyDescent="0.25">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x14ac:dyDescent="0.25">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x14ac:dyDescent="0.25">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x14ac:dyDescent="0.25">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x14ac:dyDescent="0.25">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x14ac:dyDescent="0.25">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x14ac:dyDescent="0.25">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x14ac:dyDescent="0.25">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x14ac:dyDescent="0.25">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x14ac:dyDescent="0.25">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x14ac:dyDescent="0.25">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x14ac:dyDescent="0.25">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x14ac:dyDescent="0.25">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x14ac:dyDescent="0.25">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x14ac:dyDescent="0.25">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x14ac:dyDescent="0.25">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x14ac:dyDescent="0.25">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x14ac:dyDescent="0.25">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x14ac:dyDescent="0.25">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x14ac:dyDescent="0.25">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x14ac:dyDescent="0.25">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x14ac:dyDescent="0.25">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x14ac:dyDescent="0.25">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x14ac:dyDescent="0.25">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x14ac:dyDescent="0.25">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x14ac:dyDescent="0.25">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x14ac:dyDescent="0.25">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x14ac:dyDescent="0.25">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x14ac:dyDescent="0.25">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x14ac:dyDescent="0.25">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x14ac:dyDescent="0.25">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x14ac:dyDescent="0.25">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x14ac:dyDescent="0.25">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x14ac:dyDescent="0.25">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x14ac:dyDescent="0.25">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x14ac:dyDescent="0.25">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x14ac:dyDescent="0.25">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x14ac:dyDescent="0.25">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x14ac:dyDescent="0.25">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x14ac:dyDescent="0.25">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x14ac:dyDescent="0.25">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x14ac:dyDescent="0.25">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x14ac:dyDescent="0.25">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x14ac:dyDescent="0.25">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x14ac:dyDescent="0.25">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x14ac:dyDescent="0.25">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x14ac:dyDescent="0.25">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x14ac:dyDescent="0.25">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x14ac:dyDescent="0.25">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x14ac:dyDescent="0.25">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x14ac:dyDescent="0.25">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x14ac:dyDescent="0.25">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x14ac:dyDescent="0.25">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x14ac:dyDescent="0.25">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x14ac:dyDescent="0.25">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x14ac:dyDescent="0.25">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x14ac:dyDescent="0.25">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x14ac:dyDescent="0.25">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x14ac:dyDescent="0.25">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x14ac:dyDescent="0.25">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x14ac:dyDescent="0.25">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x14ac:dyDescent="0.25">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x14ac:dyDescent="0.25">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x14ac:dyDescent="0.25">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x14ac:dyDescent="0.25">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x14ac:dyDescent="0.25">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x14ac:dyDescent="0.25">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x14ac:dyDescent="0.25">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x14ac:dyDescent="0.25">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x14ac:dyDescent="0.25">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x14ac:dyDescent="0.25">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x14ac:dyDescent="0.25">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x14ac:dyDescent="0.25">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x14ac:dyDescent="0.25">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x14ac:dyDescent="0.25">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x14ac:dyDescent="0.25">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x14ac:dyDescent="0.25">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x14ac:dyDescent="0.25">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x14ac:dyDescent="0.25">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x14ac:dyDescent="0.25">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x14ac:dyDescent="0.25">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x14ac:dyDescent="0.25">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x14ac:dyDescent="0.25">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x14ac:dyDescent="0.25">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x14ac:dyDescent="0.25">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x14ac:dyDescent="0.25">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x14ac:dyDescent="0.25">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x14ac:dyDescent="0.25">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x14ac:dyDescent="0.25">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x14ac:dyDescent="0.25">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x14ac:dyDescent="0.25">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x14ac:dyDescent="0.25">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x14ac:dyDescent="0.25">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x14ac:dyDescent="0.25">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x14ac:dyDescent="0.25">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x14ac:dyDescent="0.25">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x14ac:dyDescent="0.25">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x14ac:dyDescent="0.25">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x14ac:dyDescent="0.25">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x14ac:dyDescent="0.25">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x14ac:dyDescent="0.25">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x14ac:dyDescent="0.25">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x14ac:dyDescent="0.25">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x14ac:dyDescent="0.25">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x14ac:dyDescent="0.25">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x14ac:dyDescent="0.25">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x14ac:dyDescent="0.25">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x14ac:dyDescent="0.25">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x14ac:dyDescent="0.25">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x14ac:dyDescent="0.25">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x14ac:dyDescent="0.25">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x14ac:dyDescent="0.25">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x14ac:dyDescent="0.25">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x14ac:dyDescent="0.25">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x14ac:dyDescent="0.25">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x14ac:dyDescent="0.25">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x14ac:dyDescent="0.25">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x14ac:dyDescent="0.25">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x14ac:dyDescent="0.25">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x14ac:dyDescent="0.25">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x14ac:dyDescent="0.25">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x14ac:dyDescent="0.25">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x14ac:dyDescent="0.25">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x14ac:dyDescent="0.25">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x14ac:dyDescent="0.25">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x14ac:dyDescent="0.25">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x14ac:dyDescent="0.25">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x14ac:dyDescent="0.25">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x14ac:dyDescent="0.25">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x14ac:dyDescent="0.25">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x14ac:dyDescent="0.25">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x14ac:dyDescent="0.25">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x14ac:dyDescent="0.25">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x14ac:dyDescent="0.25">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x14ac:dyDescent="0.25">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x14ac:dyDescent="0.25">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x14ac:dyDescent="0.25">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x14ac:dyDescent="0.25">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x14ac:dyDescent="0.25">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x14ac:dyDescent="0.25">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x14ac:dyDescent="0.25">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x14ac:dyDescent="0.25">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x14ac:dyDescent="0.25">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x14ac:dyDescent="0.25">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x14ac:dyDescent="0.25">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x14ac:dyDescent="0.25">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x14ac:dyDescent="0.25">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x14ac:dyDescent="0.25">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x14ac:dyDescent="0.25">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x14ac:dyDescent="0.25">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x14ac:dyDescent="0.25">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x14ac:dyDescent="0.25">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x14ac:dyDescent="0.25">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x14ac:dyDescent="0.25">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x14ac:dyDescent="0.25">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x14ac:dyDescent="0.25">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x14ac:dyDescent="0.25">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x14ac:dyDescent="0.25">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x14ac:dyDescent="0.25">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x14ac:dyDescent="0.25">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x14ac:dyDescent="0.25">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x14ac:dyDescent="0.25">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x14ac:dyDescent="0.25">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x14ac:dyDescent="0.25">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x14ac:dyDescent="0.25">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x14ac:dyDescent="0.25">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x14ac:dyDescent="0.25">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x14ac:dyDescent="0.25">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x14ac:dyDescent="0.25">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x14ac:dyDescent="0.25">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x14ac:dyDescent="0.25">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x14ac:dyDescent="0.25">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x14ac:dyDescent="0.25">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x14ac:dyDescent="0.25">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x14ac:dyDescent="0.25">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x14ac:dyDescent="0.25">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x14ac:dyDescent="0.25">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x14ac:dyDescent="0.25">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x14ac:dyDescent="0.25">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x14ac:dyDescent="0.25">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x14ac:dyDescent="0.25">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x14ac:dyDescent="0.25">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x14ac:dyDescent="0.25">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x14ac:dyDescent="0.25">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x14ac:dyDescent="0.25">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x14ac:dyDescent="0.25">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x14ac:dyDescent="0.25">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x14ac:dyDescent="0.25">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x14ac:dyDescent="0.25">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x14ac:dyDescent="0.25">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x14ac:dyDescent="0.25">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x14ac:dyDescent="0.25">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x14ac:dyDescent="0.25">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x14ac:dyDescent="0.25">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x14ac:dyDescent="0.25">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x14ac:dyDescent="0.25">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x14ac:dyDescent="0.25">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x14ac:dyDescent="0.25">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x14ac:dyDescent="0.25">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x14ac:dyDescent="0.25">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x14ac:dyDescent="0.25">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x14ac:dyDescent="0.25">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x14ac:dyDescent="0.25">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x14ac:dyDescent="0.25">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x14ac:dyDescent="0.25">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x14ac:dyDescent="0.25">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x14ac:dyDescent="0.25">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x14ac:dyDescent="0.25">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x14ac:dyDescent="0.25">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x14ac:dyDescent="0.25">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x14ac:dyDescent="0.25">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x14ac:dyDescent="0.25">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x14ac:dyDescent="0.25">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x14ac:dyDescent="0.25">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x14ac:dyDescent="0.25">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x14ac:dyDescent="0.25">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x14ac:dyDescent="0.25">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x14ac:dyDescent="0.25">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x14ac:dyDescent="0.25">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x14ac:dyDescent="0.25">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x14ac:dyDescent="0.25">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x14ac:dyDescent="0.25">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x14ac:dyDescent="0.25">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x14ac:dyDescent="0.25">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x14ac:dyDescent="0.25">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x14ac:dyDescent="0.25">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x14ac:dyDescent="0.25">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x14ac:dyDescent="0.25">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x14ac:dyDescent="0.25">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x14ac:dyDescent="0.25">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x14ac:dyDescent="0.25">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x14ac:dyDescent="0.25">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x14ac:dyDescent="0.25">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x14ac:dyDescent="0.25">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x14ac:dyDescent="0.25">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x14ac:dyDescent="0.25">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x14ac:dyDescent="0.25">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x14ac:dyDescent="0.25">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x14ac:dyDescent="0.25">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x14ac:dyDescent="0.25">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x14ac:dyDescent="0.25">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x14ac:dyDescent="0.25">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x14ac:dyDescent="0.25">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x14ac:dyDescent="0.25">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x14ac:dyDescent="0.25">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x14ac:dyDescent="0.25">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x14ac:dyDescent="0.25">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x14ac:dyDescent="0.25">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x14ac:dyDescent="0.25">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x14ac:dyDescent="0.25">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x14ac:dyDescent="0.25">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x14ac:dyDescent="0.25">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x14ac:dyDescent="0.25">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x14ac:dyDescent="0.25">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x14ac:dyDescent="0.25">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x14ac:dyDescent="0.25">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x14ac:dyDescent="0.25">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x14ac:dyDescent="0.25">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x14ac:dyDescent="0.25">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x14ac:dyDescent="0.25">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x14ac:dyDescent="0.25">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x14ac:dyDescent="0.25">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x14ac:dyDescent="0.25">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x14ac:dyDescent="0.25">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x14ac:dyDescent="0.25">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x14ac:dyDescent="0.25">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x14ac:dyDescent="0.25">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x14ac:dyDescent="0.25">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x14ac:dyDescent="0.25">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x14ac:dyDescent="0.25">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x14ac:dyDescent="0.25">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x14ac:dyDescent="0.25">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x14ac:dyDescent="0.25">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x14ac:dyDescent="0.25">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x14ac:dyDescent="0.25">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x14ac:dyDescent="0.25">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x14ac:dyDescent="0.25">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x14ac:dyDescent="0.25">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x14ac:dyDescent="0.25">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x14ac:dyDescent="0.25">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x14ac:dyDescent="0.25">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x14ac:dyDescent="0.25">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x14ac:dyDescent="0.25">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x14ac:dyDescent="0.25">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x14ac:dyDescent="0.25">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x14ac:dyDescent="0.25">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x14ac:dyDescent="0.25">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x14ac:dyDescent="0.25">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x14ac:dyDescent="0.25">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x14ac:dyDescent="0.25">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x14ac:dyDescent="0.25">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x14ac:dyDescent="0.25">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x14ac:dyDescent="0.25">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x14ac:dyDescent="0.25">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x14ac:dyDescent="0.25">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x14ac:dyDescent="0.25">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x14ac:dyDescent="0.25">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x14ac:dyDescent="0.25">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x14ac:dyDescent="0.25">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x14ac:dyDescent="0.25">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x14ac:dyDescent="0.25">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x14ac:dyDescent="0.25">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x14ac:dyDescent="0.25">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x14ac:dyDescent="0.25">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x14ac:dyDescent="0.25">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x14ac:dyDescent="0.25">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x14ac:dyDescent="0.25">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x14ac:dyDescent="0.25">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x14ac:dyDescent="0.3">
      <c r="A999" s="69"/>
      <c r="B999" s="70"/>
      <c r="C999" s="70"/>
      <c r="D999" s="71"/>
      <c r="E999" s="72"/>
      <c r="F999" s="72"/>
      <c r="G999" s="73">
        <f t="shared" si="47"/>
        <v>0</v>
      </c>
      <c r="H999" s="74"/>
    </row>
    <row r="1000" spans="1:8" s="62" customFormat="1" ht="13.5" thickTop="1" x14ac:dyDescent="0.25">
      <c r="A1000" s="56" t="s">
        <v>180</v>
      </c>
      <c r="B1000" s="75"/>
      <c r="C1000" s="75"/>
      <c r="D1000" s="76"/>
      <c r="E1000" s="59"/>
      <c r="F1000" s="59">
        <f>SUM(F18:F999)</f>
        <v>8945.7800000000025</v>
      </c>
      <c r="G1000" s="60"/>
      <c r="H1000" s="61">
        <f t="shared" ref="H1000:H1007" si="49">F1000*$E$14</f>
        <v>8945.7800000000025</v>
      </c>
    </row>
    <row r="1001" spans="1:8" s="62" customFormat="1" x14ac:dyDescent="0.25">
      <c r="A1001" s="56" t="str">
        <f>'[2]Copy paste to Here'!T2</f>
        <v>SHIPPING HANDLING</v>
      </c>
      <c r="B1001" s="75"/>
      <c r="C1001" s="75"/>
      <c r="D1001" s="76"/>
      <c r="E1001" s="67"/>
      <c r="F1001" s="59">
        <f>Invoice!J116</f>
        <v>-3578.3120000000013</v>
      </c>
      <c r="G1001" s="60"/>
      <c r="H1001" s="61">
        <f t="shared" si="49"/>
        <v>-3578.3120000000013</v>
      </c>
    </row>
    <row r="1002" spans="1:8" s="62" customFormat="1" outlineLevel="1" x14ac:dyDescent="0.25">
      <c r="A1002" s="56" t="str">
        <f>'[2]Copy paste to Here'!T3</f>
        <v>DISCOUNT</v>
      </c>
      <c r="B1002" s="75"/>
      <c r="C1002" s="75"/>
      <c r="D1002" s="76"/>
      <c r="E1002" s="67"/>
      <c r="F1002" s="59">
        <f>Invoice!J117</f>
        <v>0</v>
      </c>
      <c r="G1002" s="60"/>
      <c r="H1002" s="61">
        <f t="shared" si="49"/>
        <v>0</v>
      </c>
    </row>
    <row r="1003" spans="1:8" s="62" customFormat="1" x14ac:dyDescent="0.25">
      <c r="A1003" s="56" t="str">
        <f>'[2]Copy paste to Here'!T4</f>
        <v>Total:</v>
      </c>
      <c r="B1003" s="75"/>
      <c r="C1003" s="75"/>
      <c r="D1003" s="76"/>
      <c r="E1003" s="67"/>
      <c r="F1003" s="59">
        <f>SUM(F1000:F1002)</f>
        <v>5367.4680000000008</v>
      </c>
      <c r="G1003" s="60"/>
      <c r="H1003" s="61">
        <f t="shared" si="49"/>
        <v>5367.4680000000008</v>
      </c>
    </row>
    <row r="1004" spans="1:8" s="62" customFormat="1" hidden="1" x14ac:dyDescent="0.25">
      <c r="A1004" s="56">
        <f>'[2]Copy paste to Here'!T5</f>
        <v>0</v>
      </c>
      <c r="B1004" s="75"/>
      <c r="C1004" s="75"/>
      <c r="D1004" s="76"/>
      <c r="E1004" s="67"/>
      <c r="F1004" s="59">
        <f>'[2]Copy paste to Here'!U5</f>
        <v>0</v>
      </c>
      <c r="G1004" s="60"/>
      <c r="H1004" s="61">
        <f t="shared" si="49"/>
        <v>0</v>
      </c>
    </row>
    <row r="1005" spans="1:8" s="62" customFormat="1" hidden="1" x14ac:dyDescent="0.25">
      <c r="A1005" s="56">
        <f>'[2]Copy paste to Here'!T6</f>
        <v>0</v>
      </c>
      <c r="B1005" s="75"/>
      <c r="C1005" s="75"/>
      <c r="D1005" s="76"/>
      <c r="E1005" s="67"/>
      <c r="F1005" s="59"/>
      <c r="G1005" s="60"/>
      <c r="H1005" s="61">
        <f t="shared" si="49"/>
        <v>0</v>
      </c>
    </row>
    <row r="1006" spans="1:8" s="62" customFormat="1" hidden="1" x14ac:dyDescent="0.25">
      <c r="A1006" s="56">
        <f>'[2]Copy paste to Here'!T7</f>
        <v>0</v>
      </c>
      <c r="B1006" s="75"/>
      <c r="C1006" s="75"/>
      <c r="D1006" s="76"/>
      <c r="E1006" s="67"/>
      <c r="F1006" s="67"/>
      <c r="G1006" s="60"/>
      <c r="H1006" s="61">
        <f t="shared" si="49"/>
        <v>0</v>
      </c>
    </row>
    <row r="1007" spans="1:8" s="62" customFormat="1" hidden="1" x14ac:dyDescent="0.25">
      <c r="A1007" s="56">
        <f>'[2]Copy paste to Here'!T8</f>
        <v>0</v>
      </c>
      <c r="B1007" s="75"/>
      <c r="C1007" s="75"/>
      <c r="D1007" s="76"/>
      <c r="E1007" s="67"/>
      <c r="F1007" s="67"/>
      <c r="G1007" s="68"/>
      <c r="H1007" s="61">
        <f t="shared" si="49"/>
        <v>0</v>
      </c>
    </row>
    <row r="1008" spans="1:8" s="62" customFormat="1" ht="13.5" thickBot="1" x14ac:dyDescent="0.3">
      <c r="A1008" s="77"/>
      <c r="B1008" s="78"/>
      <c r="C1008" s="78"/>
      <c r="D1008" s="79"/>
      <c r="E1008" s="80"/>
      <c r="F1008" s="80"/>
      <c r="G1008" s="81"/>
      <c r="H1008" s="82"/>
    </row>
    <row r="1009" spans="1:8" s="21" customFormat="1" x14ac:dyDescent="0.25">
      <c r="E1009" s="21" t="s">
        <v>181</v>
      </c>
      <c r="H1009" s="83">
        <f>(SUM(H18:H999))</f>
        <v>8945.7800000000025</v>
      </c>
    </row>
    <row r="1010" spans="1:8" s="21" customFormat="1" x14ac:dyDescent="0.25">
      <c r="A1010" s="22"/>
      <c r="E1010" s="21" t="s">
        <v>182</v>
      </c>
      <c r="H1010" s="84">
        <f>(SUMIF($A$1000:$A$1008,"Total:",$H$1000:$H$1008))</f>
        <v>5367.4680000000008</v>
      </c>
    </row>
    <row r="1011" spans="1:8" s="21" customFormat="1" x14ac:dyDescent="0.25">
      <c r="E1011" s="21" t="s">
        <v>183</v>
      </c>
      <c r="H1011" s="85">
        <f>H1013-H1012</f>
        <v>5016.33</v>
      </c>
    </row>
    <row r="1012" spans="1:8" s="21" customFormat="1" x14ac:dyDescent="0.25">
      <c r="E1012" s="21" t="s">
        <v>184</v>
      </c>
      <c r="H1012" s="85">
        <f>ROUND((H1013*7)/107,2)</f>
        <v>351.14</v>
      </c>
    </row>
    <row r="1013" spans="1:8" s="21" customFormat="1" x14ac:dyDescent="0.25">
      <c r="E1013" s="22" t="s">
        <v>185</v>
      </c>
      <c r="H1013" s="86">
        <f>ROUND((SUMIF($A$1000:$A$1008,"Total:",$H$1000:$H$1008)),2)</f>
        <v>5367.47</v>
      </c>
    </row>
    <row r="1014" spans="1:8" s="21" customFormat="1" x14ac:dyDescent="0.25"/>
    <row r="1015" spans="1:8" s="21" customFormat="1" ht="8.4499999999999993" customHeight="1" x14ac:dyDescent="0.25"/>
    <row r="1016" spans="1:8" s="21" customFormat="1" ht="11.25" customHeight="1" x14ac:dyDescent="0.25"/>
    <row r="1017" spans="1:8" s="21" customFormat="1" ht="8.4499999999999993" customHeight="1" x14ac:dyDescent="0.25"/>
    <row r="1018" spans="1:8" s="21" customFormat="1" x14ac:dyDescent="0.25"/>
    <row r="1019" spans="1:8" s="21" customFormat="1" ht="10.5" customHeight="1" x14ac:dyDescent="0.25">
      <c r="A1019" s="22"/>
    </row>
    <row r="1020" spans="1:8" s="21" customFormat="1" ht="9" customHeight="1" x14ac:dyDescent="0.25"/>
    <row r="1021" spans="1:8" s="21" customFormat="1" ht="13.7" customHeight="1" x14ac:dyDescent="0.25">
      <c r="A1021" s="22"/>
    </row>
    <row r="1022" spans="1:8" s="21" customFormat="1" ht="9.75" customHeight="1" x14ac:dyDescent="0.25">
      <c r="A1022" s="87"/>
    </row>
    <row r="1023" spans="1:8" s="21" customFormat="1" x14ac:dyDescent="0.25"/>
    <row r="1024" spans="1:8" s="21" customFormat="1" x14ac:dyDescent="0.25"/>
    <row r="1025" s="21" customFormat="1" x14ac:dyDescent="0.25"/>
    <row r="1026" s="21" customFormat="1" x14ac:dyDescent="0.25"/>
    <row r="1027" s="21" customFormat="1" x14ac:dyDescent="0.25"/>
    <row r="1028" s="21" customFormat="1" x14ac:dyDescent="0.25"/>
    <row r="1029" s="21" customFormat="1" x14ac:dyDescent="0.25"/>
    <row r="1030" s="21" customFormat="1" x14ac:dyDescent="0.25"/>
    <row r="1031" s="21" customFormat="1" x14ac:dyDescent="0.25"/>
    <row r="1032" s="21" customFormat="1" x14ac:dyDescent="0.25"/>
    <row r="1033" s="21" customFormat="1" x14ac:dyDescent="0.25"/>
    <row r="1034" s="21" customFormat="1" x14ac:dyDescent="0.25"/>
    <row r="1035" s="21" customFormat="1" x14ac:dyDescent="0.25"/>
    <row r="1036" s="21" customFormat="1" x14ac:dyDescent="0.25"/>
    <row r="1037" s="21" customFormat="1" x14ac:dyDescent="0.25"/>
    <row r="1038" s="21" customFormat="1" x14ac:dyDescent="0.25"/>
    <row r="1039" s="21" customFormat="1" x14ac:dyDescent="0.25"/>
    <row r="1040" s="21" customFormat="1" x14ac:dyDescent="0.25"/>
    <row r="1041" s="21" customFormat="1" x14ac:dyDescent="0.25"/>
    <row r="1042" s="21" customFormat="1" x14ac:dyDescent="0.25"/>
    <row r="1043" s="21" customFormat="1" x14ac:dyDescent="0.25"/>
    <row r="1044" s="21" customFormat="1" x14ac:dyDescent="0.25"/>
    <row r="1045" s="21" customFormat="1" x14ac:dyDescent="0.25"/>
    <row r="1046" s="21" customFormat="1" x14ac:dyDescent="0.25"/>
    <row r="1047" s="21" customFormat="1" x14ac:dyDescent="0.25"/>
    <row r="1048" s="21" customFormat="1" x14ac:dyDescent="0.25"/>
    <row r="1049" s="21" customFormat="1" x14ac:dyDescent="0.25"/>
    <row r="1050" s="21" customFormat="1" x14ac:dyDescent="0.25"/>
    <row r="1051" s="21" customFormat="1" x14ac:dyDescent="0.25"/>
    <row r="1052" s="21" customFormat="1" x14ac:dyDescent="0.25"/>
    <row r="1053" s="21" customFormat="1" x14ac:dyDescent="0.25"/>
    <row r="1054" s="21" customFormat="1" x14ac:dyDescent="0.25"/>
    <row r="1055" s="21" customFormat="1" x14ac:dyDescent="0.25"/>
    <row r="1056" s="21" customFormat="1" x14ac:dyDescent="0.25"/>
    <row r="1057" s="21" customFormat="1" x14ac:dyDescent="0.25"/>
    <row r="1058" s="21" customFormat="1" x14ac:dyDescent="0.25"/>
    <row r="1059" s="21" customFormat="1" x14ac:dyDescent="0.25"/>
    <row r="1060" s="21" customFormat="1" x14ac:dyDescent="0.25"/>
    <row r="1061" s="21" customFormat="1" x14ac:dyDescent="0.25"/>
    <row r="1062" s="21" customFormat="1" x14ac:dyDescent="0.25"/>
    <row r="1063" s="21" customFormat="1" x14ac:dyDescent="0.25"/>
    <row r="1064" s="21" customFormat="1" x14ac:dyDescent="0.25"/>
    <row r="1065" s="21" customFormat="1" x14ac:dyDescent="0.25"/>
    <row r="1066" s="21" customFormat="1" x14ac:dyDescent="0.25"/>
    <row r="1067" s="21" customFormat="1" x14ac:dyDescent="0.25"/>
    <row r="1068" s="21" customFormat="1" x14ac:dyDescent="0.25"/>
    <row r="1069" s="21" customFormat="1" x14ac:dyDescent="0.25"/>
    <row r="1070" s="21" customFormat="1" x14ac:dyDescent="0.25"/>
    <row r="1071" s="21" customFormat="1" x14ac:dyDescent="0.25"/>
    <row r="1072" s="21" customFormat="1" x14ac:dyDescent="0.25"/>
    <row r="1073" s="21" customFormat="1" x14ac:dyDescent="0.25"/>
    <row r="1074" s="21" customFormat="1" x14ac:dyDescent="0.25"/>
    <row r="1075" s="21" customFormat="1" x14ac:dyDescent="0.25"/>
    <row r="1076" s="21" customFormat="1" x14ac:dyDescent="0.25"/>
    <row r="1077" s="21" customFormat="1" x14ac:dyDescent="0.25"/>
    <row r="1078" s="21" customFormat="1" x14ac:dyDescent="0.25"/>
    <row r="1079" s="21" customFormat="1" x14ac:dyDescent="0.25"/>
    <row r="1080" s="21" customFormat="1" x14ac:dyDescent="0.25"/>
    <row r="1081" s="21" customFormat="1" x14ac:dyDescent="0.25"/>
    <row r="1082" s="21" customFormat="1" x14ac:dyDescent="0.25"/>
    <row r="1083" s="21" customFormat="1" x14ac:dyDescent="0.25"/>
    <row r="1084" s="21" customFormat="1" x14ac:dyDescent="0.25"/>
    <row r="1085" s="21" customFormat="1" x14ac:dyDescent="0.25"/>
    <row r="1086" s="21" customFormat="1" x14ac:dyDescent="0.25"/>
    <row r="1087" s="21" customFormat="1" x14ac:dyDescent="0.25"/>
    <row r="1088" s="21" customFormat="1" x14ac:dyDescent="0.25"/>
    <row r="1089" s="21" customFormat="1" x14ac:dyDescent="0.25"/>
    <row r="1090" s="21" customFormat="1" x14ac:dyDescent="0.25"/>
    <row r="1091" s="21" customFormat="1" x14ac:dyDescent="0.25"/>
    <row r="1092" s="21" customFormat="1" x14ac:dyDescent="0.25"/>
    <row r="1093" s="21" customFormat="1" x14ac:dyDescent="0.25"/>
    <row r="1094" s="21" customFormat="1" x14ac:dyDescent="0.25"/>
    <row r="1095" s="21" customFormat="1" x14ac:dyDescent="0.25"/>
    <row r="1096" s="21" customFormat="1" x14ac:dyDescent="0.25"/>
    <row r="1097" s="21" customFormat="1" x14ac:dyDescent="0.25"/>
    <row r="1098" s="21" customFormat="1" x14ac:dyDescent="0.25"/>
    <row r="1099" s="21" customFormat="1" x14ac:dyDescent="0.25"/>
    <row r="1100" s="21" customFormat="1" x14ac:dyDescent="0.25"/>
    <row r="1101" s="21" customFormat="1" x14ac:dyDescent="0.25"/>
    <row r="1102" s="21" customFormat="1" x14ac:dyDescent="0.25"/>
    <row r="1103" s="21" customFormat="1" x14ac:dyDescent="0.25"/>
    <row r="1104" s="21" customFormat="1" x14ac:dyDescent="0.25"/>
    <row r="1105" s="21" customFormat="1" x14ac:dyDescent="0.25"/>
    <row r="1106" s="21" customFormat="1" x14ac:dyDescent="0.25"/>
    <row r="1107" s="21" customFormat="1" x14ac:dyDescent="0.25"/>
    <row r="1108" s="21" customFormat="1" x14ac:dyDescent="0.25"/>
    <row r="1109" s="21" customFormat="1" x14ac:dyDescent="0.25"/>
    <row r="1110" s="21" customFormat="1" x14ac:dyDescent="0.25"/>
    <row r="1111" s="21" customFormat="1" x14ac:dyDescent="0.25"/>
    <row r="1112" s="21" customFormat="1" x14ac:dyDescent="0.25"/>
    <row r="1113" s="21" customFormat="1" x14ac:dyDescent="0.25"/>
    <row r="1114" s="21" customFormat="1" x14ac:dyDescent="0.25"/>
    <row r="1115" s="21" customFormat="1" x14ac:dyDescent="0.25"/>
    <row r="1116" s="21" customFormat="1" x14ac:dyDescent="0.25"/>
    <row r="1117" s="21" customFormat="1" x14ac:dyDescent="0.25"/>
    <row r="1118" s="21" customFormat="1" x14ac:dyDescent="0.25"/>
    <row r="1119" s="21" customFormat="1" x14ac:dyDescent="0.25"/>
    <row r="1120" s="21" customFormat="1" x14ac:dyDescent="0.25"/>
    <row r="1121" s="21" customFormat="1" x14ac:dyDescent="0.25"/>
    <row r="1122" s="21" customFormat="1" x14ac:dyDescent="0.25"/>
    <row r="1123" s="21" customFormat="1" x14ac:dyDescent="0.25"/>
    <row r="1124" s="21" customFormat="1" x14ac:dyDescent="0.25"/>
    <row r="1125" s="21" customFormat="1" x14ac:dyDescent="0.25"/>
    <row r="1126" s="21" customFormat="1" x14ac:dyDescent="0.25"/>
    <row r="1127" s="21" customFormat="1" x14ac:dyDescent="0.25"/>
    <row r="1128" s="21" customFormat="1" x14ac:dyDescent="0.25"/>
    <row r="1129" s="21" customFormat="1" x14ac:dyDescent="0.25"/>
    <row r="1130" s="21" customFormat="1" x14ac:dyDescent="0.25"/>
    <row r="1131" s="21" customFormat="1" x14ac:dyDescent="0.25"/>
    <row r="1132" s="21" customFormat="1" x14ac:dyDescent="0.25"/>
    <row r="1133" s="21" customFormat="1" x14ac:dyDescent="0.25"/>
    <row r="1134" s="21" customFormat="1" x14ac:dyDescent="0.25"/>
    <row r="1135" s="21" customFormat="1" x14ac:dyDescent="0.25"/>
    <row r="1136" s="21" customFormat="1" x14ac:dyDescent="0.25"/>
    <row r="1137" s="21" customFormat="1" x14ac:dyDescent="0.25"/>
    <row r="1138" s="21" customFormat="1" x14ac:dyDescent="0.25"/>
    <row r="1139" s="21" customFormat="1" x14ac:dyDescent="0.25"/>
    <row r="1140" s="21" customFormat="1" x14ac:dyDescent="0.25"/>
    <row r="1141" s="21" customFormat="1" x14ac:dyDescent="0.25"/>
    <row r="1142" s="21" customFormat="1" x14ac:dyDescent="0.25"/>
    <row r="1143" s="21" customFormat="1" x14ac:dyDescent="0.25"/>
    <row r="1144" s="21" customFormat="1" x14ac:dyDescent="0.25"/>
    <row r="1145" s="21" customFormat="1" x14ac:dyDescent="0.25"/>
    <row r="1146" s="21" customFormat="1" x14ac:dyDescent="0.25"/>
    <row r="1147" s="21" customFormat="1" x14ac:dyDescent="0.25"/>
    <row r="1148" s="21" customFormat="1" x14ac:dyDescent="0.25"/>
    <row r="1149" s="21" customFormat="1" x14ac:dyDescent="0.25"/>
    <row r="1150" s="21" customFormat="1" x14ac:dyDescent="0.25"/>
    <row r="1151" s="21" customFormat="1" x14ac:dyDescent="0.25"/>
    <row r="1152" s="21" customFormat="1" x14ac:dyDescent="0.25"/>
    <row r="1153" s="21" customFormat="1" x14ac:dyDescent="0.25"/>
    <row r="1154" s="21" customFormat="1" x14ac:dyDescent="0.25"/>
    <row r="1155" s="21" customFormat="1" x14ac:dyDescent="0.25"/>
    <row r="1156" s="21" customFormat="1" x14ac:dyDescent="0.25"/>
    <row r="1157" s="21" customFormat="1" x14ac:dyDescent="0.25"/>
    <row r="1158" s="21" customFormat="1" x14ac:dyDescent="0.25"/>
    <row r="1159" s="21" customFormat="1" x14ac:dyDescent="0.25"/>
    <row r="1160" s="21" customFormat="1" x14ac:dyDescent="0.25"/>
    <row r="1161" s="21" customFormat="1" x14ac:dyDescent="0.25"/>
    <row r="1162" s="21" customFormat="1" x14ac:dyDescent="0.25"/>
    <row r="1163" s="21" customFormat="1" x14ac:dyDescent="0.25"/>
    <row r="1164" s="21" customFormat="1" x14ac:dyDescent="0.25"/>
    <row r="1165" s="21" customFormat="1" x14ac:dyDescent="0.25"/>
    <row r="1166" s="21" customFormat="1" x14ac:dyDescent="0.25"/>
    <row r="1167" s="21" customFormat="1" x14ac:dyDescent="0.25"/>
    <row r="1168" s="21" customFormat="1" x14ac:dyDescent="0.25"/>
    <row r="1169" s="21" customFormat="1" x14ac:dyDescent="0.25"/>
    <row r="1170" s="21" customFormat="1" x14ac:dyDescent="0.25"/>
    <row r="1171" s="21" customFormat="1" x14ac:dyDescent="0.25"/>
    <row r="1172" s="21" customFormat="1" x14ac:dyDescent="0.25"/>
    <row r="1173" s="21" customFormat="1" x14ac:dyDescent="0.25"/>
    <row r="1174" s="21" customFormat="1" x14ac:dyDescent="0.25"/>
    <row r="1175" s="21" customFormat="1" x14ac:dyDescent="0.25"/>
    <row r="1176" s="21" customFormat="1" x14ac:dyDescent="0.25"/>
    <row r="1177" s="21" customFormat="1" x14ac:dyDescent="0.25"/>
    <row r="1178" s="21" customFormat="1" x14ac:dyDescent="0.25"/>
    <row r="1179" s="21" customFormat="1" x14ac:dyDescent="0.25"/>
    <row r="1180" s="21" customFormat="1" x14ac:dyDescent="0.25"/>
    <row r="1181" s="21" customFormat="1" x14ac:dyDescent="0.25"/>
    <row r="1182" s="21" customFormat="1" x14ac:dyDescent="0.25"/>
    <row r="1183" s="21" customFormat="1" x14ac:dyDescent="0.25"/>
    <row r="1184" s="21" customFormat="1" x14ac:dyDescent="0.25"/>
    <row r="1185" s="21" customFormat="1" x14ac:dyDescent="0.25"/>
    <row r="1186" s="21" customFormat="1" x14ac:dyDescent="0.25"/>
    <row r="1187" s="21" customFormat="1" x14ac:dyDescent="0.25"/>
    <row r="1188" s="21" customFormat="1" x14ac:dyDescent="0.25"/>
    <row r="1189" s="21" customFormat="1" x14ac:dyDescent="0.25"/>
    <row r="1190" s="21" customFormat="1" x14ac:dyDescent="0.25"/>
    <row r="1191" s="21" customFormat="1" x14ac:dyDescent="0.25"/>
    <row r="1192" s="21" customFormat="1" x14ac:dyDescent="0.25"/>
    <row r="1193" s="21" customFormat="1" x14ac:dyDescent="0.25"/>
    <row r="1194" s="21" customFormat="1" x14ac:dyDescent="0.25"/>
    <row r="1195" s="21" customFormat="1" x14ac:dyDescent="0.25"/>
    <row r="1196" s="21" customFormat="1" x14ac:dyDescent="0.25"/>
    <row r="1197" s="21" customFormat="1" x14ac:dyDescent="0.25"/>
    <row r="1198" s="21" customFormat="1" x14ac:dyDescent="0.25"/>
    <row r="1199" s="21" customFormat="1" x14ac:dyDescent="0.25"/>
    <row r="1200" s="21" customFormat="1" x14ac:dyDescent="0.25"/>
    <row r="1201" s="21" customFormat="1" x14ac:dyDescent="0.25"/>
    <row r="1202" s="21" customFormat="1" x14ac:dyDescent="0.25"/>
    <row r="1203" s="21" customFormat="1" x14ac:dyDescent="0.25"/>
    <row r="1204" s="21" customFormat="1" x14ac:dyDescent="0.25"/>
    <row r="1205" s="21" customFormat="1" x14ac:dyDescent="0.25"/>
    <row r="1206" s="21" customFormat="1" x14ac:dyDescent="0.25"/>
    <row r="1207" s="21" customFormat="1" x14ac:dyDescent="0.25"/>
    <row r="1208" s="21" customFormat="1" x14ac:dyDescent="0.25"/>
    <row r="1209" s="21" customFormat="1" x14ac:dyDescent="0.25"/>
    <row r="1210" s="21" customFormat="1" x14ac:dyDescent="0.25"/>
    <row r="1211" s="21" customFormat="1" x14ac:dyDescent="0.25"/>
    <row r="1212" s="21" customFormat="1" x14ac:dyDescent="0.25"/>
    <row r="1213" s="21" customFormat="1" x14ac:dyDescent="0.25"/>
    <row r="1214" s="21" customFormat="1" x14ac:dyDescent="0.25"/>
    <row r="1215" s="21" customFormat="1" x14ac:dyDescent="0.25"/>
    <row r="1216" s="21" customFormat="1" x14ac:dyDescent="0.25"/>
    <row r="1217" s="21" customFormat="1" x14ac:dyDescent="0.25"/>
    <row r="1218" s="21" customFormat="1" x14ac:dyDescent="0.25"/>
    <row r="1219" s="21" customFormat="1" x14ac:dyDescent="0.25"/>
    <row r="1220" s="21" customFormat="1" x14ac:dyDescent="0.25"/>
    <row r="1221" s="21" customFormat="1" x14ac:dyDescent="0.25"/>
    <row r="1222" s="21" customFormat="1" x14ac:dyDescent="0.25"/>
    <row r="1223" s="21" customFormat="1" x14ac:dyDescent="0.25"/>
    <row r="1224" s="21" customFormat="1" x14ac:dyDescent="0.25"/>
    <row r="1225" s="21" customFormat="1" x14ac:dyDescent="0.25"/>
    <row r="1226" s="21" customFormat="1" x14ac:dyDescent="0.25"/>
    <row r="1227" s="21" customFormat="1" x14ac:dyDescent="0.25"/>
    <row r="1228" s="21" customFormat="1" x14ac:dyDescent="0.25"/>
    <row r="1229" s="21" customFormat="1" x14ac:dyDescent="0.25"/>
    <row r="1230" s="21" customFormat="1" x14ac:dyDescent="0.25"/>
    <row r="1231" s="21" customFormat="1" x14ac:dyDescent="0.25"/>
    <row r="1232" s="21" customFormat="1" x14ac:dyDescent="0.25"/>
    <row r="1233" s="21" customFormat="1" x14ac:dyDescent="0.25"/>
    <row r="1234" s="21" customFormat="1" x14ac:dyDescent="0.25"/>
    <row r="1235" s="21" customFormat="1" x14ac:dyDescent="0.25"/>
    <row r="1236" s="21" customFormat="1" x14ac:dyDescent="0.25"/>
    <row r="1237" s="21" customFormat="1" x14ac:dyDescent="0.25"/>
    <row r="1238" s="21" customFormat="1" x14ac:dyDescent="0.25"/>
    <row r="1239" s="21" customFormat="1" x14ac:dyDescent="0.25"/>
    <row r="1240" s="21" customFormat="1" x14ac:dyDescent="0.25"/>
    <row r="1241" s="21" customFormat="1" x14ac:dyDescent="0.25"/>
    <row r="1242" s="21" customFormat="1" x14ac:dyDescent="0.25"/>
    <row r="1243" s="21" customFormat="1" x14ac:dyDescent="0.25"/>
    <row r="1244" s="21" customFormat="1" x14ac:dyDescent="0.25"/>
    <row r="1245" s="21" customFormat="1" x14ac:dyDescent="0.25"/>
    <row r="1246" s="21" customFormat="1" x14ac:dyDescent="0.25"/>
    <row r="1247" s="21" customFormat="1" x14ac:dyDescent="0.25"/>
    <row r="1248" s="21" customFormat="1" x14ac:dyDescent="0.25"/>
    <row r="1249" s="21" customFormat="1" x14ac:dyDescent="0.25"/>
    <row r="1250" s="21" customFormat="1" x14ac:dyDescent="0.25"/>
    <row r="1251" s="21" customFormat="1" x14ac:dyDescent="0.25"/>
    <row r="1252" s="21" customFormat="1" x14ac:dyDescent="0.25"/>
    <row r="1253" s="21" customFormat="1" x14ac:dyDescent="0.25"/>
    <row r="1254" s="21" customFormat="1" x14ac:dyDescent="0.25"/>
    <row r="1255" s="21" customFormat="1" x14ac:dyDescent="0.25"/>
    <row r="1256" s="21" customFormat="1" x14ac:dyDescent="0.25"/>
    <row r="1257" s="21" customFormat="1" x14ac:dyDescent="0.25"/>
    <row r="1258" s="21" customFormat="1" x14ac:dyDescent="0.25"/>
    <row r="1259" s="21" customFormat="1" x14ac:dyDescent="0.25"/>
    <row r="1260" s="21" customFormat="1" x14ac:dyDescent="0.25"/>
    <row r="1261" s="21" customFormat="1" x14ac:dyDescent="0.25"/>
    <row r="1262" s="21" customFormat="1" x14ac:dyDescent="0.25"/>
    <row r="1263" s="21" customFormat="1" x14ac:dyDescent="0.25"/>
    <row r="1264" s="21" customFormat="1" x14ac:dyDescent="0.25"/>
    <row r="1265" spans="1:8" s="21" customFormat="1" x14ac:dyDescent="0.25"/>
    <row r="1266" spans="1:8" s="21" customFormat="1" x14ac:dyDescent="0.25"/>
    <row r="1267" spans="1:8" s="21" customFormat="1" x14ac:dyDescent="0.25"/>
    <row r="1268" spans="1:8" s="21" customFormat="1" x14ac:dyDescent="0.25"/>
    <row r="1269" spans="1:8" s="21" customFormat="1" x14ac:dyDescent="0.25"/>
    <row r="1270" spans="1:8" s="21" customFormat="1" x14ac:dyDescent="0.25"/>
    <row r="1271" spans="1:8" s="21" customFormat="1" x14ac:dyDescent="0.2">
      <c r="A1271" s="88"/>
      <c r="B1271" s="88"/>
      <c r="C1271" s="88"/>
      <c r="D1271" s="88"/>
      <c r="E1271" s="88"/>
      <c r="F1271" s="88"/>
      <c r="G1271" s="88"/>
      <c r="H1271" s="88"/>
    </row>
    <row r="1272" spans="1:8" s="21" customFormat="1" x14ac:dyDescent="0.2">
      <c r="A1272" s="88"/>
      <c r="B1272" s="88"/>
      <c r="C1272" s="88"/>
      <c r="D1272" s="88"/>
      <c r="E1272" s="88"/>
      <c r="F1272" s="88"/>
      <c r="G1272" s="88"/>
      <c r="H1272" s="88"/>
    </row>
    <row r="1273" spans="1:8" s="21" customFormat="1" x14ac:dyDescent="0.2">
      <c r="A1273" s="88"/>
      <c r="B1273" s="88"/>
      <c r="C1273" s="88"/>
      <c r="D1273" s="88"/>
      <c r="E1273" s="88"/>
      <c r="F1273" s="88"/>
      <c r="G1273" s="88"/>
      <c r="H1273" s="88"/>
    </row>
    <row r="1274" spans="1:8" s="21" customFormat="1" x14ac:dyDescent="0.2">
      <c r="A1274" s="88"/>
      <c r="B1274" s="88"/>
      <c r="C1274" s="88"/>
      <c r="D1274" s="88"/>
      <c r="E1274" s="88"/>
      <c r="F1274" s="88"/>
      <c r="G1274" s="88"/>
      <c r="H1274" s="88"/>
    </row>
    <row r="1275" spans="1:8" s="21" customFormat="1" x14ac:dyDescent="0.2">
      <c r="A1275" s="88"/>
      <c r="B1275" s="88"/>
      <c r="C1275" s="88"/>
      <c r="D1275" s="88"/>
      <c r="E1275" s="88"/>
      <c r="F1275" s="88"/>
      <c r="G1275" s="88"/>
      <c r="H1275" s="88"/>
    </row>
    <row r="1276" spans="1:8" s="21" customFormat="1" x14ac:dyDescent="0.2">
      <c r="A1276" s="88"/>
      <c r="B1276" s="88"/>
      <c r="C1276" s="88"/>
      <c r="D1276" s="88"/>
      <c r="E1276" s="88"/>
      <c r="F1276" s="88"/>
      <c r="G1276" s="88"/>
      <c r="H1276" s="88"/>
    </row>
    <row r="1277" spans="1:8" s="21" customFormat="1" x14ac:dyDescent="0.2">
      <c r="A1277" s="88"/>
      <c r="B1277" s="88"/>
      <c r="C1277" s="88"/>
      <c r="D1277" s="88"/>
      <c r="E1277" s="88"/>
      <c r="F1277" s="88"/>
      <c r="G1277" s="88"/>
      <c r="H1277" s="88"/>
    </row>
    <row r="1278" spans="1:8" s="21" customFormat="1" x14ac:dyDescent="0.2">
      <c r="A1278" s="88"/>
      <c r="B1278" s="88"/>
      <c r="C1278" s="88"/>
      <c r="D1278" s="88"/>
      <c r="E1278" s="88"/>
      <c r="F1278" s="88"/>
      <c r="G1278" s="88"/>
      <c r="H1278" s="88"/>
    </row>
    <row r="1279" spans="1:8" s="21" customFormat="1" x14ac:dyDescent="0.2">
      <c r="A1279" s="88"/>
      <c r="B1279" s="88"/>
      <c r="C1279" s="88"/>
      <c r="D1279" s="88"/>
      <c r="E1279" s="88"/>
      <c r="F1279" s="88"/>
      <c r="G1279" s="88"/>
      <c r="H1279" s="88"/>
    </row>
    <row r="1280" spans="1:8" s="21" customFormat="1" x14ac:dyDescent="0.2">
      <c r="A1280" s="88"/>
      <c r="B1280" s="88"/>
      <c r="C1280" s="88"/>
      <c r="D1280" s="88"/>
      <c r="E1280" s="88"/>
      <c r="F1280" s="88"/>
      <c r="G1280" s="88"/>
      <c r="H1280" s="88"/>
    </row>
    <row r="1281" spans="1:8" s="21" customFormat="1" x14ac:dyDescent="0.2">
      <c r="A1281" s="88"/>
      <c r="B1281" s="88"/>
      <c r="C1281" s="88"/>
      <c r="D1281" s="88"/>
      <c r="E1281" s="88"/>
      <c r="F1281" s="88"/>
      <c r="G1281" s="88"/>
      <c r="H1281" s="88"/>
    </row>
    <row r="1282" spans="1:8" s="21" customFormat="1" x14ac:dyDescent="0.2">
      <c r="A1282" s="88"/>
      <c r="B1282" s="88"/>
      <c r="C1282" s="88"/>
      <c r="D1282" s="88"/>
      <c r="E1282" s="88"/>
      <c r="F1282" s="88"/>
      <c r="G1282" s="88"/>
      <c r="H1282" s="88"/>
    </row>
    <row r="1283" spans="1:8" s="21" customFormat="1" x14ac:dyDescent="0.2">
      <c r="A1283" s="88"/>
      <c r="B1283" s="88"/>
      <c r="C1283" s="88"/>
      <c r="D1283" s="88"/>
      <c r="E1283" s="88"/>
      <c r="F1283" s="88"/>
      <c r="G1283" s="88"/>
      <c r="H1283" s="88"/>
    </row>
    <row r="1284" spans="1:8" s="21" customFormat="1" x14ac:dyDescent="0.2">
      <c r="A1284" s="88"/>
      <c r="B1284" s="88"/>
      <c r="C1284" s="88"/>
      <c r="D1284" s="88"/>
      <c r="E1284" s="88"/>
      <c r="F1284" s="88"/>
      <c r="G1284" s="88"/>
      <c r="H1284" s="88"/>
    </row>
    <row r="1285" spans="1:8" s="21" customFormat="1" x14ac:dyDescent="0.2">
      <c r="A1285" s="88"/>
      <c r="B1285" s="88"/>
      <c r="C1285" s="88"/>
      <c r="D1285" s="88"/>
      <c r="E1285" s="88"/>
      <c r="F1285" s="88"/>
      <c r="G1285" s="88"/>
      <c r="H1285" s="88"/>
    </row>
    <row r="1286" spans="1:8" s="21" customFormat="1" x14ac:dyDescent="0.2">
      <c r="A1286" s="88"/>
      <c r="B1286" s="88"/>
      <c r="C1286" s="88"/>
      <c r="D1286" s="88"/>
      <c r="E1286" s="88"/>
      <c r="F1286" s="88"/>
      <c r="G1286" s="88"/>
      <c r="H1286" s="88"/>
    </row>
    <row r="1287" spans="1:8" s="21" customFormat="1" x14ac:dyDescent="0.2">
      <c r="A1287" s="88"/>
      <c r="B1287" s="88"/>
      <c r="C1287" s="88"/>
      <c r="D1287" s="88"/>
      <c r="E1287" s="88"/>
      <c r="F1287" s="88"/>
      <c r="G1287" s="88"/>
      <c r="H1287" s="88"/>
    </row>
    <row r="1288" spans="1:8" s="21" customFormat="1" x14ac:dyDescent="0.2">
      <c r="A1288" s="88"/>
      <c r="B1288" s="88"/>
      <c r="C1288" s="88"/>
      <c r="D1288" s="88"/>
      <c r="E1288" s="88"/>
      <c r="F1288" s="88"/>
      <c r="G1288" s="88"/>
      <c r="H1288" s="88"/>
    </row>
    <row r="1289" spans="1:8" s="21" customFormat="1" x14ac:dyDescent="0.2">
      <c r="A1289" s="88"/>
      <c r="B1289" s="88"/>
      <c r="C1289" s="88"/>
      <c r="D1289" s="88"/>
      <c r="E1289" s="88"/>
      <c r="F1289" s="88"/>
      <c r="G1289" s="88"/>
      <c r="H1289" s="88"/>
    </row>
    <row r="1290" spans="1:8" s="21" customFormat="1" x14ac:dyDescent="0.2">
      <c r="A1290" s="88"/>
      <c r="B1290" s="88"/>
      <c r="C1290" s="88"/>
      <c r="D1290" s="88"/>
      <c r="E1290" s="88"/>
      <c r="F1290" s="88"/>
      <c r="G1290" s="88"/>
      <c r="H1290" s="88"/>
    </row>
    <row r="1291" spans="1:8" s="21" customFormat="1" x14ac:dyDescent="0.2">
      <c r="A1291" s="88"/>
      <c r="B1291" s="88"/>
      <c r="C1291" s="88"/>
      <c r="D1291" s="88"/>
      <c r="E1291" s="88"/>
      <c r="F1291" s="88"/>
      <c r="G1291" s="88"/>
      <c r="H1291" s="88"/>
    </row>
    <row r="1292" spans="1:8" s="21" customFormat="1" x14ac:dyDescent="0.2">
      <c r="A1292" s="88"/>
      <c r="B1292" s="88"/>
      <c r="C1292" s="88"/>
      <c r="D1292" s="88"/>
      <c r="E1292" s="88"/>
      <c r="F1292" s="88"/>
      <c r="G1292" s="88"/>
      <c r="H1292" s="88"/>
    </row>
    <row r="1293" spans="1:8" s="21" customFormat="1" x14ac:dyDescent="0.2">
      <c r="A1293" s="88"/>
      <c r="B1293" s="88"/>
      <c r="C1293" s="88"/>
      <c r="D1293" s="88"/>
      <c r="E1293" s="88"/>
      <c r="F1293" s="88"/>
      <c r="G1293" s="88"/>
      <c r="H1293" s="88"/>
    </row>
    <row r="1294" spans="1:8" s="21" customFormat="1" x14ac:dyDescent="0.2">
      <c r="A1294" s="88"/>
      <c r="B1294" s="88"/>
      <c r="C1294" s="88"/>
      <c r="D1294" s="88"/>
      <c r="E1294" s="88"/>
      <c r="F1294" s="88"/>
      <c r="G1294" s="88"/>
      <c r="H1294" s="88"/>
    </row>
    <row r="1295" spans="1:8" s="21" customFormat="1" x14ac:dyDescent="0.2">
      <c r="A1295" s="88"/>
      <c r="B1295" s="88"/>
      <c r="C1295" s="88"/>
      <c r="D1295" s="88"/>
      <c r="E1295" s="88"/>
      <c r="F1295" s="88"/>
      <c r="G1295" s="88"/>
      <c r="H1295" s="88"/>
    </row>
    <row r="1296" spans="1:8" s="21" customFormat="1" x14ac:dyDescent="0.2">
      <c r="A1296" s="88"/>
      <c r="B1296" s="88"/>
      <c r="C1296" s="88"/>
      <c r="D1296" s="88"/>
      <c r="E1296" s="88"/>
      <c r="F1296" s="88"/>
      <c r="G1296" s="88"/>
      <c r="H1296" s="88"/>
    </row>
    <row r="1297" spans="1:8" s="21" customFormat="1" x14ac:dyDescent="0.2">
      <c r="A1297" s="88"/>
      <c r="B1297" s="88"/>
      <c r="C1297" s="88"/>
      <c r="D1297" s="88"/>
      <c r="E1297" s="88"/>
      <c r="F1297" s="88"/>
      <c r="G1297" s="88"/>
      <c r="H1297" s="88"/>
    </row>
    <row r="1298" spans="1:8" s="21" customFormat="1" x14ac:dyDescent="0.2">
      <c r="A1298" s="88"/>
      <c r="B1298" s="88"/>
      <c r="C1298" s="88"/>
      <c r="D1298" s="88"/>
      <c r="E1298" s="88"/>
      <c r="F1298" s="88"/>
      <c r="G1298" s="88"/>
      <c r="H1298" s="88"/>
    </row>
    <row r="1299" spans="1:8" s="21" customFormat="1" x14ac:dyDescent="0.2">
      <c r="A1299" s="88"/>
      <c r="B1299" s="88"/>
      <c r="C1299" s="88"/>
      <c r="D1299" s="88"/>
      <c r="E1299" s="88"/>
      <c r="F1299" s="88"/>
      <c r="G1299" s="88"/>
      <c r="H1299" s="88"/>
    </row>
    <row r="1300" spans="1:8" s="21" customFormat="1" x14ac:dyDescent="0.2">
      <c r="A1300" s="88"/>
      <c r="B1300" s="88"/>
      <c r="C1300" s="88"/>
      <c r="D1300" s="88"/>
      <c r="E1300" s="88"/>
      <c r="F1300" s="88"/>
      <c r="G1300" s="88"/>
      <c r="H1300" s="88"/>
    </row>
    <row r="1301" spans="1:8" s="21" customFormat="1" x14ac:dyDescent="0.2">
      <c r="A1301" s="88"/>
      <c r="B1301" s="88"/>
      <c r="C1301" s="88"/>
      <c r="D1301" s="88"/>
      <c r="E1301" s="88"/>
      <c r="F1301" s="88"/>
      <c r="G1301" s="88"/>
      <c r="H1301" s="88"/>
    </row>
    <row r="1302" spans="1:8" s="21" customFormat="1" x14ac:dyDescent="0.2">
      <c r="A1302" s="88"/>
      <c r="B1302" s="88"/>
      <c r="C1302" s="88"/>
      <c r="D1302" s="88"/>
      <c r="E1302" s="88"/>
      <c r="F1302" s="88"/>
      <c r="G1302" s="88"/>
      <c r="H1302" s="88"/>
    </row>
    <row r="1303" spans="1:8" s="21" customFormat="1" x14ac:dyDescent="0.2">
      <c r="A1303" s="88"/>
      <c r="B1303" s="88"/>
      <c r="C1303" s="88"/>
      <c r="D1303" s="88"/>
      <c r="E1303" s="88"/>
      <c r="F1303" s="88"/>
      <c r="G1303" s="88"/>
      <c r="H1303" s="88"/>
    </row>
    <row r="1304" spans="1:8" s="21" customFormat="1" x14ac:dyDescent="0.2">
      <c r="A1304" s="88"/>
      <c r="B1304" s="88"/>
      <c r="C1304" s="88"/>
      <c r="D1304" s="88"/>
      <c r="E1304" s="88"/>
      <c r="F1304" s="88"/>
      <c r="G1304" s="88"/>
      <c r="H1304" s="88"/>
    </row>
    <row r="1305" spans="1:8" s="21" customFormat="1" x14ac:dyDescent="0.2">
      <c r="A1305" s="88"/>
      <c r="B1305" s="88"/>
      <c r="C1305" s="88"/>
      <c r="D1305" s="88"/>
      <c r="E1305" s="88"/>
      <c r="F1305" s="88"/>
      <c r="G1305" s="88"/>
      <c r="H1305" s="88"/>
    </row>
    <row r="1306" spans="1:8" s="21" customFormat="1" x14ac:dyDescent="0.2">
      <c r="A1306" s="88"/>
      <c r="B1306" s="88"/>
      <c r="C1306" s="88"/>
      <c r="D1306" s="88"/>
      <c r="E1306" s="88"/>
      <c r="F1306" s="88"/>
      <c r="G1306" s="88"/>
      <c r="H1306" s="88"/>
    </row>
    <row r="1307" spans="1:8" s="21" customFormat="1" x14ac:dyDescent="0.2">
      <c r="A1307" s="88"/>
      <c r="B1307" s="88"/>
      <c r="C1307" s="88"/>
      <c r="D1307" s="88"/>
      <c r="E1307" s="88"/>
      <c r="F1307" s="88"/>
      <c r="G1307" s="88"/>
      <c r="H1307" s="88"/>
    </row>
    <row r="1308" spans="1:8" s="21" customFormat="1" x14ac:dyDescent="0.2">
      <c r="A1308" s="88"/>
      <c r="B1308" s="88"/>
      <c r="C1308" s="88"/>
      <c r="D1308" s="88"/>
      <c r="E1308" s="88"/>
      <c r="F1308" s="88"/>
      <c r="G1308" s="88"/>
      <c r="H1308" s="88"/>
    </row>
    <row r="1309" spans="1:8" s="21" customFormat="1" x14ac:dyDescent="0.2">
      <c r="A1309" s="88"/>
      <c r="B1309" s="88"/>
      <c r="C1309" s="88"/>
      <c r="D1309" s="88"/>
      <c r="E1309" s="88"/>
      <c r="F1309" s="88"/>
      <c r="G1309" s="88"/>
      <c r="H1309" s="88"/>
    </row>
    <row r="1310" spans="1:8" s="21" customFormat="1" x14ac:dyDescent="0.2">
      <c r="A1310" s="88"/>
      <c r="B1310" s="88"/>
      <c r="C1310" s="88"/>
      <c r="D1310" s="88"/>
      <c r="E1310" s="88"/>
      <c r="F1310" s="88"/>
      <c r="G1310" s="88"/>
      <c r="H1310" s="88"/>
    </row>
    <row r="1311" spans="1:8" s="21" customFormat="1" x14ac:dyDescent="0.2">
      <c r="A1311" s="88"/>
      <c r="B1311" s="88"/>
      <c r="C1311" s="88"/>
      <c r="D1311" s="88"/>
      <c r="E1311" s="88"/>
      <c r="F1311" s="88"/>
      <c r="G1311" s="88"/>
      <c r="H1311" s="88"/>
    </row>
    <row r="1312" spans="1:8" s="21" customFormat="1" x14ac:dyDescent="0.2">
      <c r="A1312" s="88"/>
      <c r="B1312" s="88"/>
      <c r="C1312" s="88"/>
      <c r="D1312" s="88"/>
      <c r="E1312" s="88"/>
      <c r="F1312" s="88"/>
      <c r="G1312" s="88"/>
      <c r="H1312" s="88"/>
    </row>
    <row r="1313" spans="1:8" s="21" customFormat="1" x14ac:dyDescent="0.2">
      <c r="A1313" s="88"/>
      <c r="B1313" s="88"/>
      <c r="C1313" s="88"/>
      <c r="D1313" s="88"/>
      <c r="E1313" s="88"/>
      <c r="F1313" s="88"/>
      <c r="G1313" s="88"/>
      <c r="H1313" s="88"/>
    </row>
    <row r="1314" spans="1:8" s="21" customFormat="1" x14ac:dyDescent="0.2">
      <c r="A1314" s="88"/>
      <c r="B1314" s="88"/>
      <c r="C1314" s="88"/>
      <c r="D1314" s="88"/>
      <c r="E1314" s="88"/>
      <c r="F1314" s="88"/>
      <c r="G1314" s="88"/>
      <c r="H1314" s="88"/>
    </row>
    <row r="1315" spans="1:8" s="21" customFormat="1" x14ac:dyDescent="0.2">
      <c r="A1315" s="88"/>
      <c r="B1315" s="88"/>
      <c r="C1315" s="88"/>
      <c r="D1315" s="88"/>
      <c r="E1315" s="88"/>
      <c r="F1315" s="88"/>
      <c r="G1315" s="88"/>
      <c r="H1315" s="88"/>
    </row>
    <row r="1316" spans="1:8" s="21" customFormat="1" x14ac:dyDescent="0.2">
      <c r="A1316" s="88"/>
      <c r="B1316" s="88"/>
      <c r="C1316" s="88"/>
      <c r="D1316" s="88"/>
      <c r="E1316" s="88"/>
      <c r="F1316" s="88"/>
      <c r="G1316" s="88"/>
      <c r="H1316" s="88"/>
    </row>
    <row r="1317" spans="1:8" s="21" customFormat="1" x14ac:dyDescent="0.2">
      <c r="A1317" s="88"/>
      <c r="B1317" s="88"/>
      <c r="C1317" s="88"/>
      <c r="D1317" s="88"/>
      <c r="E1317" s="88"/>
      <c r="F1317" s="88"/>
      <c r="G1317" s="88"/>
      <c r="H1317" s="88"/>
    </row>
    <row r="1318" spans="1:8" s="21" customFormat="1" x14ac:dyDescent="0.2">
      <c r="A1318" s="88"/>
      <c r="B1318" s="88"/>
      <c r="C1318" s="88"/>
      <c r="D1318" s="88"/>
      <c r="E1318" s="88"/>
      <c r="F1318" s="88"/>
      <c r="G1318" s="88"/>
      <c r="H1318" s="88"/>
    </row>
    <row r="1319" spans="1:8" s="21" customFormat="1" x14ac:dyDescent="0.2">
      <c r="A1319" s="88"/>
      <c r="B1319" s="88"/>
      <c r="C1319" s="88"/>
      <c r="D1319" s="88"/>
      <c r="E1319" s="88"/>
      <c r="F1319" s="88"/>
      <c r="G1319" s="88"/>
      <c r="H1319" s="88"/>
    </row>
    <row r="1320" spans="1:8" s="21" customFormat="1" x14ac:dyDescent="0.2">
      <c r="A1320" s="88"/>
      <c r="B1320" s="88"/>
      <c r="C1320" s="88"/>
      <c r="D1320" s="88"/>
      <c r="E1320" s="88"/>
      <c r="F1320" s="88"/>
      <c r="G1320" s="88"/>
      <c r="H1320" s="88"/>
    </row>
    <row r="1321" spans="1:8" s="21" customFormat="1" x14ac:dyDescent="0.2">
      <c r="A1321" s="88"/>
      <c r="B1321" s="88"/>
      <c r="C1321" s="88"/>
      <c r="D1321" s="88"/>
      <c r="E1321" s="88"/>
      <c r="F1321" s="88"/>
      <c r="G1321" s="88"/>
      <c r="H1321" s="88"/>
    </row>
    <row r="1322" spans="1:8" s="21" customFormat="1" x14ac:dyDescent="0.2">
      <c r="A1322" s="88"/>
      <c r="B1322" s="88"/>
      <c r="C1322" s="88"/>
      <c r="D1322" s="88"/>
      <c r="E1322" s="88"/>
      <c r="F1322" s="88"/>
      <c r="G1322" s="88"/>
      <c r="H1322" s="88"/>
    </row>
    <row r="1323" spans="1:8" s="21" customFormat="1" x14ac:dyDescent="0.2">
      <c r="A1323" s="88"/>
      <c r="B1323" s="88"/>
      <c r="C1323" s="88"/>
      <c r="D1323" s="88"/>
      <c r="E1323" s="88"/>
      <c r="F1323" s="88"/>
      <c r="G1323" s="88"/>
      <c r="H1323" s="88"/>
    </row>
    <row r="1324" spans="1:8" s="21" customFormat="1" x14ac:dyDescent="0.2">
      <c r="A1324" s="88"/>
      <c r="B1324" s="88"/>
      <c r="C1324" s="88"/>
      <c r="D1324" s="88"/>
      <c r="E1324" s="88"/>
      <c r="F1324" s="88"/>
      <c r="G1324" s="88"/>
      <c r="H1324" s="88"/>
    </row>
    <row r="1325" spans="1:8" s="21" customFormat="1" x14ac:dyDescent="0.2">
      <c r="A1325" s="88"/>
      <c r="B1325" s="88"/>
      <c r="C1325" s="88"/>
      <c r="D1325" s="88"/>
      <c r="E1325" s="88"/>
      <c r="F1325" s="88"/>
      <c r="G1325" s="88"/>
      <c r="H1325" s="88"/>
    </row>
    <row r="1326" spans="1:8" s="21" customFormat="1" x14ac:dyDescent="0.2">
      <c r="A1326" s="88"/>
      <c r="B1326" s="88"/>
      <c r="C1326" s="88"/>
      <c r="D1326" s="88"/>
      <c r="E1326" s="88"/>
      <c r="F1326" s="88"/>
      <c r="G1326" s="88"/>
      <c r="H1326" s="88"/>
    </row>
    <row r="1327" spans="1:8" s="21" customFormat="1" x14ac:dyDescent="0.2">
      <c r="A1327" s="88"/>
      <c r="B1327" s="88"/>
      <c r="C1327" s="88"/>
      <c r="D1327" s="88"/>
      <c r="E1327" s="88"/>
      <c r="F1327" s="88"/>
      <c r="G1327" s="88"/>
      <c r="H1327" s="88"/>
    </row>
    <row r="1328" spans="1:8" s="21" customFormat="1" x14ac:dyDescent="0.2">
      <c r="A1328" s="88"/>
      <c r="B1328" s="88"/>
      <c r="C1328" s="88"/>
      <c r="D1328" s="88"/>
      <c r="E1328" s="88"/>
      <c r="F1328" s="88"/>
      <c r="G1328" s="88"/>
      <c r="H1328" s="88"/>
    </row>
    <row r="1329" spans="1:8" s="21" customFormat="1" x14ac:dyDescent="0.2">
      <c r="A1329" s="88"/>
      <c r="B1329" s="88"/>
      <c r="C1329" s="88"/>
      <c r="D1329" s="88"/>
      <c r="E1329" s="88"/>
      <c r="F1329" s="88"/>
      <c r="G1329" s="88"/>
      <c r="H1329" s="88"/>
    </row>
    <row r="1330" spans="1:8" s="21" customFormat="1" x14ac:dyDescent="0.2">
      <c r="A1330" s="88"/>
      <c r="B1330" s="88"/>
      <c r="C1330" s="88"/>
      <c r="D1330" s="88"/>
      <c r="E1330" s="88"/>
      <c r="F1330" s="88"/>
      <c r="G1330" s="88"/>
      <c r="H1330" s="88"/>
    </row>
    <row r="1331" spans="1:8" s="21" customFormat="1" x14ac:dyDescent="0.2">
      <c r="A1331" s="88"/>
      <c r="B1331" s="88"/>
      <c r="C1331" s="88"/>
      <c r="D1331" s="88"/>
      <c r="E1331" s="88"/>
      <c r="F1331" s="88"/>
      <c r="G1331" s="88"/>
      <c r="H1331" s="88"/>
    </row>
    <row r="1332" spans="1:8" s="21" customFormat="1" x14ac:dyDescent="0.2">
      <c r="A1332" s="88"/>
      <c r="B1332" s="88"/>
      <c r="C1332" s="88"/>
      <c r="D1332" s="88"/>
      <c r="E1332" s="88"/>
      <c r="F1332" s="88"/>
      <c r="G1332" s="88"/>
      <c r="H1332" s="88"/>
    </row>
    <row r="1333" spans="1:8" s="21" customFormat="1" x14ac:dyDescent="0.2">
      <c r="A1333" s="88"/>
      <c r="B1333" s="88"/>
      <c r="C1333" s="88"/>
      <c r="D1333" s="88"/>
      <c r="E1333" s="88"/>
      <c r="F1333" s="88"/>
      <c r="G1333" s="88"/>
      <c r="H1333" s="88"/>
    </row>
    <row r="1334" spans="1:8" s="21" customFormat="1" x14ac:dyDescent="0.2">
      <c r="A1334" s="88"/>
      <c r="B1334" s="88"/>
      <c r="C1334" s="88"/>
      <c r="D1334" s="88"/>
      <c r="E1334" s="88"/>
      <c r="F1334" s="88"/>
      <c r="G1334" s="88"/>
      <c r="H1334" s="88"/>
    </row>
    <row r="1335" spans="1:8" s="21" customFormat="1" x14ac:dyDescent="0.2">
      <c r="A1335" s="88"/>
      <c r="B1335" s="88"/>
      <c r="C1335" s="88"/>
      <c r="D1335" s="88"/>
      <c r="E1335" s="88"/>
      <c r="F1335" s="88"/>
      <c r="G1335" s="88"/>
      <c r="H1335" s="88"/>
    </row>
    <row r="1336" spans="1:8" s="21" customFormat="1" x14ac:dyDescent="0.2">
      <c r="A1336" s="88"/>
      <c r="B1336" s="88"/>
      <c r="C1336" s="88"/>
      <c r="D1336" s="88"/>
      <c r="E1336" s="88"/>
      <c r="F1336" s="88"/>
      <c r="G1336" s="88"/>
      <c r="H1336" s="88"/>
    </row>
    <row r="1337" spans="1:8" s="21" customFormat="1" x14ac:dyDescent="0.2">
      <c r="A1337" s="88"/>
      <c r="B1337" s="88"/>
      <c r="C1337" s="88"/>
      <c r="D1337" s="88"/>
      <c r="E1337" s="88"/>
      <c r="F1337" s="88"/>
      <c r="G1337" s="88"/>
      <c r="H1337" s="88"/>
    </row>
    <row r="1338" spans="1:8" s="21" customFormat="1" x14ac:dyDescent="0.2">
      <c r="A1338" s="88"/>
      <c r="B1338" s="88"/>
      <c r="C1338" s="88"/>
      <c r="D1338" s="88"/>
      <c r="E1338" s="88"/>
      <c r="F1338" s="88"/>
      <c r="G1338" s="88"/>
      <c r="H1338" s="88"/>
    </row>
    <row r="1339" spans="1:8" s="21" customFormat="1" x14ac:dyDescent="0.2">
      <c r="A1339" s="88"/>
      <c r="B1339" s="88"/>
      <c r="C1339" s="88"/>
      <c r="D1339" s="88"/>
      <c r="E1339" s="88"/>
      <c r="F1339" s="88"/>
      <c r="G1339" s="88"/>
      <c r="H1339" s="88"/>
    </row>
    <row r="1340" spans="1:8" s="21" customFormat="1" x14ac:dyDescent="0.2">
      <c r="A1340" s="88"/>
      <c r="B1340" s="88"/>
      <c r="C1340" s="88"/>
      <c r="D1340" s="88"/>
      <c r="E1340" s="88"/>
      <c r="F1340" s="88"/>
      <c r="G1340" s="88"/>
      <c r="H1340" s="88"/>
    </row>
    <row r="1341" spans="1:8" s="21" customFormat="1" x14ac:dyDescent="0.2">
      <c r="A1341" s="88"/>
      <c r="B1341" s="88"/>
      <c r="C1341" s="88"/>
      <c r="D1341" s="88"/>
      <c r="E1341" s="88"/>
      <c r="F1341" s="88"/>
      <c r="G1341" s="88"/>
      <c r="H1341" s="88"/>
    </row>
    <row r="1342" spans="1:8" s="21" customFormat="1" x14ac:dyDescent="0.2">
      <c r="A1342" s="88"/>
      <c r="B1342" s="88"/>
      <c r="C1342" s="88"/>
      <c r="D1342" s="88"/>
      <c r="E1342" s="88"/>
      <c r="F1342" s="88"/>
      <c r="G1342" s="88"/>
      <c r="H1342" s="88"/>
    </row>
    <row r="1343" spans="1:8" s="21" customFormat="1" x14ac:dyDescent="0.2">
      <c r="A1343" s="88"/>
      <c r="B1343" s="88"/>
      <c r="C1343" s="88"/>
      <c r="D1343" s="88"/>
      <c r="E1343" s="88"/>
      <c r="F1343" s="88"/>
      <c r="G1343" s="88"/>
      <c r="H1343" s="88"/>
    </row>
    <row r="1344" spans="1:8" s="21" customFormat="1" x14ac:dyDescent="0.2">
      <c r="A1344" s="88"/>
      <c r="B1344" s="88"/>
      <c r="C1344" s="88"/>
      <c r="D1344" s="88"/>
      <c r="E1344" s="88"/>
      <c r="F1344" s="88"/>
      <c r="G1344" s="88"/>
      <c r="H1344" s="88"/>
    </row>
    <row r="1345" spans="1:8" s="21" customFormat="1" x14ac:dyDescent="0.2">
      <c r="A1345" s="88"/>
      <c r="B1345" s="88"/>
      <c r="C1345" s="88"/>
      <c r="D1345" s="88"/>
      <c r="E1345" s="88"/>
      <c r="F1345" s="88"/>
      <c r="G1345" s="88"/>
      <c r="H1345" s="88"/>
    </row>
    <row r="1346" spans="1:8" s="21" customFormat="1" x14ac:dyDescent="0.2">
      <c r="A1346" s="88"/>
      <c r="B1346" s="88"/>
      <c r="C1346" s="88"/>
      <c r="D1346" s="88"/>
      <c r="E1346" s="88"/>
      <c r="F1346" s="88"/>
      <c r="G1346" s="88"/>
      <c r="H1346" s="88"/>
    </row>
    <row r="1347" spans="1:8" s="21" customFormat="1" x14ac:dyDescent="0.2">
      <c r="A1347" s="88"/>
      <c r="B1347" s="88"/>
      <c r="C1347" s="88"/>
      <c r="D1347" s="88"/>
      <c r="E1347" s="88"/>
      <c r="F1347" s="88"/>
      <c r="G1347" s="88"/>
      <c r="H1347" s="88"/>
    </row>
    <row r="1348" spans="1:8" s="21" customFormat="1" ht="13.5" customHeight="1" x14ac:dyDescent="0.2">
      <c r="A1348" s="88"/>
      <c r="B1348" s="88"/>
      <c r="C1348" s="88"/>
      <c r="D1348" s="88"/>
      <c r="E1348" s="88"/>
      <c r="F1348" s="88"/>
      <c r="G1348" s="88"/>
      <c r="H1348" s="88"/>
    </row>
    <row r="1349" spans="1:8" s="21" customFormat="1" x14ac:dyDescent="0.2">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93"/>
  <sheetViews>
    <sheetView workbookViewId="0">
      <selection activeCell="A5" sqref="A5"/>
    </sheetView>
  </sheetViews>
  <sheetFormatPr defaultRowHeight="15" x14ac:dyDescent="0.25"/>
  <sheetData>
    <row r="1" spans="1:1" x14ac:dyDescent="0.25">
      <c r="A1" s="2" t="s">
        <v>830</v>
      </c>
    </row>
    <row r="2" spans="1:1" x14ac:dyDescent="0.25">
      <c r="A2" s="2" t="s">
        <v>830</v>
      </c>
    </row>
    <row r="3" spans="1:1" x14ac:dyDescent="0.25">
      <c r="A3" s="2" t="s">
        <v>831</v>
      </c>
    </row>
    <row r="4" spans="1:1" x14ac:dyDescent="0.25">
      <c r="A4" s="2" t="s">
        <v>832</v>
      </c>
    </row>
    <row r="5" spans="1:1" x14ac:dyDescent="0.25">
      <c r="A5" s="2" t="s">
        <v>586</v>
      </c>
    </row>
    <row r="6" spans="1:1" x14ac:dyDescent="0.25">
      <c r="A6" s="2" t="s">
        <v>833</v>
      </c>
    </row>
    <row r="7" spans="1:1" x14ac:dyDescent="0.25">
      <c r="A7" s="2" t="s">
        <v>834</v>
      </c>
    </row>
    <row r="8" spans="1:1" x14ac:dyDescent="0.25">
      <c r="A8" s="2" t="s">
        <v>731</v>
      </c>
    </row>
    <row r="9" spans="1:1" x14ac:dyDescent="0.25">
      <c r="A9" s="2" t="s">
        <v>734</v>
      </c>
    </row>
    <row r="10" spans="1:1" x14ac:dyDescent="0.25">
      <c r="A10" s="2" t="s">
        <v>109</v>
      </c>
    </row>
    <row r="11" spans="1:1" x14ac:dyDescent="0.25">
      <c r="A11" s="2" t="s">
        <v>737</v>
      </c>
    </row>
    <row r="12" spans="1:1" x14ac:dyDescent="0.25">
      <c r="A12" s="2" t="s">
        <v>739</v>
      </c>
    </row>
    <row r="13" spans="1:1" x14ac:dyDescent="0.25">
      <c r="A13" s="2" t="s">
        <v>739</v>
      </c>
    </row>
    <row r="14" spans="1:1" x14ac:dyDescent="0.25">
      <c r="A14" s="2" t="s">
        <v>739</v>
      </c>
    </row>
    <row r="15" spans="1:1" x14ac:dyDescent="0.25">
      <c r="A15" s="2" t="s">
        <v>741</v>
      </c>
    </row>
    <row r="16" spans="1:1" x14ac:dyDescent="0.25">
      <c r="A16" s="2" t="s">
        <v>835</v>
      </c>
    </row>
    <row r="17" spans="1:1" x14ac:dyDescent="0.25">
      <c r="A17" s="2" t="s">
        <v>744</v>
      </c>
    </row>
    <row r="18" spans="1:1" x14ac:dyDescent="0.25">
      <c r="A18" s="2" t="s">
        <v>622</v>
      </c>
    </row>
    <row r="19" spans="1:1" x14ac:dyDescent="0.25">
      <c r="A19" s="2" t="s">
        <v>622</v>
      </c>
    </row>
    <row r="20" spans="1:1" x14ac:dyDescent="0.25">
      <c r="A20" s="2" t="s">
        <v>748</v>
      </c>
    </row>
    <row r="21" spans="1:1" x14ac:dyDescent="0.25">
      <c r="A21" s="2" t="s">
        <v>668</v>
      </c>
    </row>
    <row r="22" spans="1:1" x14ac:dyDescent="0.25">
      <c r="A22" s="2" t="s">
        <v>668</v>
      </c>
    </row>
    <row r="23" spans="1:1" x14ac:dyDescent="0.25">
      <c r="A23" s="2" t="s">
        <v>668</v>
      </c>
    </row>
    <row r="24" spans="1:1" x14ac:dyDescent="0.25">
      <c r="A24" s="2" t="s">
        <v>668</v>
      </c>
    </row>
    <row r="25" spans="1:1" x14ac:dyDescent="0.25">
      <c r="A25" s="2" t="s">
        <v>668</v>
      </c>
    </row>
    <row r="26" spans="1:1" x14ac:dyDescent="0.25">
      <c r="A26" s="2" t="s">
        <v>751</v>
      </c>
    </row>
    <row r="27" spans="1:1" x14ac:dyDescent="0.25">
      <c r="A27" s="2" t="s">
        <v>753</v>
      </c>
    </row>
    <row r="28" spans="1:1" x14ac:dyDescent="0.25">
      <c r="A28" s="2" t="s">
        <v>753</v>
      </c>
    </row>
    <row r="29" spans="1:1" x14ac:dyDescent="0.25">
      <c r="A29" s="2" t="s">
        <v>755</v>
      </c>
    </row>
    <row r="30" spans="1:1" x14ac:dyDescent="0.25">
      <c r="A30" s="2" t="s">
        <v>755</v>
      </c>
    </row>
    <row r="31" spans="1:1" x14ac:dyDescent="0.25">
      <c r="A31" s="2" t="s">
        <v>755</v>
      </c>
    </row>
    <row r="32" spans="1:1" x14ac:dyDescent="0.25">
      <c r="A32" s="2" t="s">
        <v>757</v>
      </c>
    </row>
    <row r="33" spans="1:1" x14ac:dyDescent="0.25">
      <c r="A33" s="2" t="s">
        <v>759</v>
      </c>
    </row>
    <row r="34" spans="1:1" x14ac:dyDescent="0.25">
      <c r="A34" s="2" t="s">
        <v>761</v>
      </c>
    </row>
    <row r="35" spans="1:1" x14ac:dyDescent="0.25">
      <c r="A35" s="2" t="s">
        <v>763</v>
      </c>
    </row>
    <row r="36" spans="1:1" x14ac:dyDescent="0.25">
      <c r="A36" s="2" t="s">
        <v>836</v>
      </c>
    </row>
    <row r="37" spans="1:1" x14ac:dyDescent="0.25">
      <c r="A37" s="2" t="s">
        <v>837</v>
      </c>
    </row>
    <row r="38" spans="1:1" x14ac:dyDescent="0.25">
      <c r="A38" s="2" t="s">
        <v>838</v>
      </c>
    </row>
    <row r="39" spans="1:1" x14ac:dyDescent="0.25">
      <c r="A39" s="2" t="s">
        <v>839</v>
      </c>
    </row>
    <row r="40" spans="1:1" x14ac:dyDescent="0.25">
      <c r="A40" s="2" t="s">
        <v>840</v>
      </c>
    </row>
    <row r="41" spans="1:1" x14ac:dyDescent="0.25">
      <c r="A41" s="2" t="s">
        <v>771</v>
      </c>
    </row>
    <row r="42" spans="1:1" x14ac:dyDescent="0.25">
      <c r="A42" s="2" t="s">
        <v>771</v>
      </c>
    </row>
    <row r="43" spans="1:1" x14ac:dyDescent="0.25">
      <c r="A43" s="2" t="s">
        <v>841</v>
      </c>
    </row>
    <row r="44" spans="1:1" x14ac:dyDescent="0.25">
      <c r="A44" s="2" t="s">
        <v>842</v>
      </c>
    </row>
    <row r="45" spans="1:1" x14ac:dyDescent="0.25">
      <c r="A45" s="2" t="s">
        <v>843</v>
      </c>
    </row>
    <row r="46" spans="1:1" x14ac:dyDescent="0.25">
      <c r="A46" s="2" t="s">
        <v>844</v>
      </c>
    </row>
    <row r="47" spans="1:1" x14ac:dyDescent="0.25">
      <c r="A47" s="2" t="s">
        <v>845</v>
      </c>
    </row>
    <row r="48" spans="1:1" x14ac:dyDescent="0.25">
      <c r="A48" s="2" t="s">
        <v>846</v>
      </c>
    </row>
    <row r="49" spans="1:1" x14ac:dyDescent="0.25">
      <c r="A49" s="2" t="s">
        <v>847</v>
      </c>
    </row>
    <row r="50" spans="1:1" x14ac:dyDescent="0.25">
      <c r="A50" s="2" t="s">
        <v>847</v>
      </c>
    </row>
    <row r="51" spans="1:1" x14ac:dyDescent="0.25">
      <c r="A51" s="2" t="s">
        <v>848</v>
      </c>
    </row>
    <row r="52" spans="1:1" x14ac:dyDescent="0.25">
      <c r="A52" s="2" t="s">
        <v>849</v>
      </c>
    </row>
    <row r="53" spans="1:1" x14ac:dyDescent="0.25">
      <c r="A53" s="2" t="s">
        <v>850</v>
      </c>
    </row>
    <row r="54" spans="1:1" x14ac:dyDescent="0.25">
      <c r="A54" s="2" t="s">
        <v>851</v>
      </c>
    </row>
    <row r="55" spans="1:1" x14ac:dyDescent="0.25">
      <c r="A55" s="2" t="s">
        <v>786</v>
      </c>
    </row>
    <row r="56" spans="1:1" x14ac:dyDescent="0.25">
      <c r="A56" s="2" t="s">
        <v>852</v>
      </c>
    </row>
    <row r="57" spans="1:1" x14ac:dyDescent="0.25">
      <c r="A57" s="2" t="s">
        <v>853</v>
      </c>
    </row>
    <row r="58" spans="1:1" x14ac:dyDescent="0.25">
      <c r="A58" s="2" t="s">
        <v>792</v>
      </c>
    </row>
    <row r="59" spans="1:1" x14ac:dyDescent="0.25">
      <c r="A59" s="2" t="s">
        <v>854</v>
      </c>
    </row>
    <row r="60" spans="1:1" x14ac:dyDescent="0.25">
      <c r="A60" s="2" t="s">
        <v>854</v>
      </c>
    </row>
    <row r="61" spans="1:1" x14ac:dyDescent="0.25">
      <c r="A61" s="2" t="s">
        <v>854</v>
      </c>
    </row>
    <row r="62" spans="1:1" x14ac:dyDescent="0.25">
      <c r="A62" s="2" t="s">
        <v>854</v>
      </c>
    </row>
    <row r="63" spans="1:1" x14ac:dyDescent="0.25">
      <c r="A63" s="2" t="s">
        <v>855</v>
      </c>
    </row>
    <row r="64" spans="1:1" x14ac:dyDescent="0.25">
      <c r="A64" s="2" t="s">
        <v>796</v>
      </c>
    </row>
    <row r="65" spans="1:1" x14ac:dyDescent="0.25">
      <c r="A65" s="2" t="s">
        <v>796</v>
      </c>
    </row>
    <row r="66" spans="1:1" x14ac:dyDescent="0.25">
      <c r="A66" s="2" t="s">
        <v>796</v>
      </c>
    </row>
    <row r="67" spans="1:1" x14ac:dyDescent="0.25">
      <c r="A67" s="2" t="s">
        <v>796</v>
      </c>
    </row>
    <row r="68" spans="1:1" x14ac:dyDescent="0.25">
      <c r="A68" s="2" t="s">
        <v>796</v>
      </c>
    </row>
    <row r="69" spans="1:1" x14ac:dyDescent="0.25">
      <c r="A69" s="2" t="s">
        <v>796</v>
      </c>
    </row>
    <row r="70" spans="1:1" x14ac:dyDescent="0.25">
      <c r="A70" s="2" t="s">
        <v>798</v>
      </c>
    </row>
    <row r="71" spans="1:1" x14ac:dyDescent="0.25">
      <c r="A71" s="2" t="s">
        <v>798</v>
      </c>
    </row>
    <row r="72" spans="1:1" x14ac:dyDescent="0.25">
      <c r="A72" s="2" t="s">
        <v>800</v>
      </c>
    </row>
    <row r="73" spans="1:1" x14ac:dyDescent="0.25">
      <c r="A73" s="2" t="s">
        <v>802</v>
      </c>
    </row>
    <row r="74" spans="1:1" x14ac:dyDescent="0.25">
      <c r="A74" s="2" t="s">
        <v>856</v>
      </c>
    </row>
    <row r="75" spans="1:1" x14ac:dyDescent="0.25">
      <c r="A75" s="2" t="s">
        <v>857</v>
      </c>
    </row>
    <row r="76" spans="1:1" x14ac:dyDescent="0.25">
      <c r="A76" s="2" t="s">
        <v>858</v>
      </c>
    </row>
    <row r="77" spans="1:1" x14ac:dyDescent="0.25">
      <c r="A77" s="2" t="s">
        <v>655</v>
      </c>
    </row>
    <row r="78" spans="1:1" x14ac:dyDescent="0.25">
      <c r="A78" s="2" t="s">
        <v>811</v>
      </c>
    </row>
    <row r="79" spans="1:1" x14ac:dyDescent="0.25">
      <c r="A79" s="2" t="s">
        <v>859</v>
      </c>
    </row>
    <row r="80" spans="1:1" x14ac:dyDescent="0.25">
      <c r="A80" s="2" t="s">
        <v>860</v>
      </c>
    </row>
    <row r="81" spans="1:1" x14ac:dyDescent="0.25">
      <c r="A81" s="2" t="s">
        <v>861</v>
      </c>
    </row>
    <row r="82" spans="1:1" x14ac:dyDescent="0.25">
      <c r="A82" s="2" t="s">
        <v>862</v>
      </c>
    </row>
    <row r="83" spans="1:1" x14ac:dyDescent="0.25">
      <c r="A83" s="2" t="s">
        <v>863</v>
      </c>
    </row>
    <row r="84" spans="1:1" x14ac:dyDescent="0.25">
      <c r="A84" s="2" t="s">
        <v>864</v>
      </c>
    </row>
    <row r="85" spans="1:1" x14ac:dyDescent="0.25">
      <c r="A85" s="2" t="s">
        <v>865</v>
      </c>
    </row>
    <row r="86" spans="1:1" x14ac:dyDescent="0.25">
      <c r="A86" s="2" t="s">
        <v>866</v>
      </c>
    </row>
    <row r="87" spans="1:1" x14ac:dyDescent="0.25">
      <c r="A87" s="2" t="s">
        <v>650</v>
      </c>
    </row>
    <row r="88" spans="1:1" x14ac:dyDescent="0.25">
      <c r="A88" s="2" t="s">
        <v>820</v>
      </c>
    </row>
    <row r="89" spans="1:1" x14ac:dyDescent="0.25">
      <c r="A89" s="2" t="s">
        <v>820</v>
      </c>
    </row>
    <row r="90" spans="1:1" x14ac:dyDescent="0.25">
      <c r="A90" s="2" t="s">
        <v>822</v>
      </c>
    </row>
    <row r="91" spans="1:1" x14ac:dyDescent="0.25">
      <c r="A91" s="2" t="s">
        <v>824</v>
      </c>
    </row>
    <row r="92" spans="1:1" x14ac:dyDescent="0.25">
      <c r="A92" s="2" t="s">
        <v>867</v>
      </c>
    </row>
    <row r="93" spans="1:1" x14ac:dyDescent="0.25">
      <c r="A93" s="2" t="s">
        <v>828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x14ac:dyDescent="0.2"/>
  <cols>
    <col min="1" max="16384" width="9.140625" style="2"/>
  </cols>
  <sheetData>
    <row r="5" spans="2:2" x14ac:dyDescent="0.2">
      <c r="B5" s="2" t="s">
        <v>5</v>
      </c>
    </row>
    <row r="6" spans="2:2" x14ac:dyDescent="0.2">
      <c r="B6" s="2" t="s">
        <v>6</v>
      </c>
    </row>
    <row r="7" spans="2:2" x14ac:dyDescent="0.2">
      <c r="B7" s="2" t="s">
        <v>7</v>
      </c>
    </row>
    <row r="8" spans="2:2" x14ac:dyDescent="0.2">
      <c r="B8" s="2" t="s">
        <v>8</v>
      </c>
    </row>
    <row r="9" spans="2:2" x14ac:dyDescent="0.2">
      <c r="B9" s="2" t="s">
        <v>9</v>
      </c>
    </row>
    <row r="10" spans="2:2" x14ac:dyDescent="0.2">
      <c r="B10" s="2" t="s">
        <v>10</v>
      </c>
    </row>
    <row r="11" spans="2:2" ht="15" customHeight="1" x14ac:dyDescent="0.2">
      <c r="B11" s="2" t="s">
        <v>11</v>
      </c>
    </row>
    <row r="12" spans="2:2" x14ac:dyDescent="0.2">
      <c r="B12" s="2" t="s">
        <v>12</v>
      </c>
    </row>
    <row r="13" spans="2:2" x14ac:dyDescent="0.2">
      <c r="B13" s="2" t="s">
        <v>6</v>
      </c>
    </row>
    <row r="14" spans="2:2" x14ac:dyDescent="0.2">
      <c r="B14" s="2" t="s">
        <v>7</v>
      </c>
    </row>
    <row r="15" spans="2:2" ht="15" customHeight="1" x14ac:dyDescent="0.2">
      <c r="B15" s="2" t="s">
        <v>8</v>
      </c>
    </row>
    <row r="16" spans="2:2" x14ac:dyDescent="0.2">
      <c r="B16" s="2" t="s">
        <v>9</v>
      </c>
    </row>
    <row r="17" spans="2:8" x14ac:dyDescent="0.2">
      <c r="B17" s="2" t="s">
        <v>10</v>
      </c>
    </row>
    <row r="18" spans="2:8" x14ac:dyDescent="0.2">
      <c r="B18" s="2" t="s">
        <v>11</v>
      </c>
    </row>
    <row r="19" spans="2:8" x14ac:dyDescent="0.2">
      <c r="B19" s="2" t="s">
        <v>13</v>
      </c>
    </row>
    <row r="20" spans="2:8" x14ac:dyDescent="0.2">
      <c r="B20" s="2" t="s">
        <v>14</v>
      </c>
    </row>
    <row r="21" spans="2:8" x14ac:dyDescent="0.2">
      <c r="B21" s="2" t="s">
        <v>15</v>
      </c>
      <c r="C21" s="2">
        <v>31947</v>
      </c>
    </row>
    <row r="22" spans="2:8" x14ac:dyDescent="0.2">
      <c r="B22" s="2" t="s">
        <v>16</v>
      </c>
      <c r="C22" s="2" t="s">
        <v>17</v>
      </c>
    </row>
    <row r="23" spans="2:8" x14ac:dyDescent="0.2">
      <c r="B23" s="2" t="s">
        <v>18</v>
      </c>
      <c r="C23" s="2" t="s">
        <v>19</v>
      </c>
    </row>
    <row r="24" spans="2:8" x14ac:dyDescent="0.2">
      <c r="B24" s="2" t="s">
        <v>20</v>
      </c>
      <c r="C24" s="2" t="s">
        <v>21</v>
      </c>
      <c r="D24" s="2" t="s">
        <v>22</v>
      </c>
      <c r="E24" s="2" t="s">
        <v>23</v>
      </c>
      <c r="F24" s="2" t="s">
        <v>24</v>
      </c>
      <c r="G24" s="2" t="s">
        <v>25</v>
      </c>
      <c r="H24" s="2" t="s">
        <v>26</v>
      </c>
    </row>
    <row r="25" spans="2:8" x14ac:dyDescent="0.2">
      <c r="B25" s="2">
        <v>20</v>
      </c>
      <c r="C25" s="2" t="s">
        <v>27</v>
      </c>
      <c r="D25" s="2" t="s">
        <v>28</v>
      </c>
      <c r="F25" s="2" t="s">
        <v>29</v>
      </c>
      <c r="G25" s="2">
        <v>0.16</v>
      </c>
      <c r="H25" s="2">
        <v>3.2</v>
      </c>
    </row>
    <row r="26" spans="2:8" x14ac:dyDescent="0.2">
      <c r="B26" s="2">
        <v>20</v>
      </c>
      <c r="C26" s="2" t="s">
        <v>27</v>
      </c>
      <c r="D26" s="2" t="s">
        <v>30</v>
      </c>
      <c r="F26" s="2" t="s">
        <v>29</v>
      </c>
      <c r="G26" s="2">
        <v>0.16</v>
      </c>
      <c r="H26" s="2">
        <v>3.2</v>
      </c>
    </row>
    <row r="27" spans="2:8" x14ac:dyDescent="0.2">
      <c r="B27" s="2">
        <v>20</v>
      </c>
      <c r="C27" s="2" t="s">
        <v>27</v>
      </c>
      <c r="D27" s="2" t="s">
        <v>31</v>
      </c>
      <c r="F27" s="2" t="s">
        <v>29</v>
      </c>
      <c r="G27" s="2">
        <v>0.16</v>
      </c>
      <c r="H27" s="2">
        <v>3.2</v>
      </c>
    </row>
    <row r="28" spans="2:8" x14ac:dyDescent="0.2">
      <c r="B28" s="2">
        <v>20</v>
      </c>
      <c r="C28" s="2" t="s">
        <v>27</v>
      </c>
      <c r="D28" s="2" t="s">
        <v>32</v>
      </c>
      <c r="F28" s="2" t="s">
        <v>29</v>
      </c>
      <c r="G28" s="2">
        <v>0.16</v>
      </c>
      <c r="H28" s="2">
        <v>3.2</v>
      </c>
    </row>
    <row r="29" spans="2:8" x14ac:dyDescent="0.2">
      <c r="B29" s="2">
        <v>20</v>
      </c>
      <c r="C29" s="2" t="s">
        <v>27</v>
      </c>
      <c r="D29" s="2" t="s">
        <v>33</v>
      </c>
      <c r="F29" s="2" t="s">
        <v>29</v>
      </c>
      <c r="G29" s="2">
        <v>0.16</v>
      </c>
      <c r="H29" s="2">
        <v>3.2</v>
      </c>
    </row>
    <row r="30" spans="2:8" x14ac:dyDescent="0.2">
      <c r="B30" s="2">
        <v>20</v>
      </c>
      <c r="C30" s="2" t="s">
        <v>27</v>
      </c>
      <c r="D30" s="2" t="s">
        <v>34</v>
      </c>
      <c r="F30" s="2" t="s">
        <v>29</v>
      </c>
      <c r="G30" s="2">
        <v>0.16</v>
      </c>
      <c r="H30" s="2">
        <v>3.2</v>
      </c>
    </row>
    <row r="31" spans="2:8" x14ac:dyDescent="0.2">
      <c r="B31" s="2">
        <v>5</v>
      </c>
      <c r="C31" s="2" t="s">
        <v>35</v>
      </c>
      <c r="D31" s="2" t="s">
        <v>36</v>
      </c>
      <c r="F31" s="2" t="s">
        <v>37</v>
      </c>
      <c r="G31" s="2">
        <v>0.21</v>
      </c>
      <c r="H31" s="2">
        <v>1.05</v>
      </c>
    </row>
    <row r="32" spans="2:8" x14ac:dyDescent="0.2">
      <c r="B32" s="2">
        <v>5</v>
      </c>
      <c r="C32" s="2" t="s">
        <v>35</v>
      </c>
      <c r="D32" s="2" t="s">
        <v>38</v>
      </c>
      <c r="F32" s="2" t="s">
        <v>37</v>
      </c>
      <c r="G32" s="2">
        <v>0.21</v>
      </c>
      <c r="H32" s="2">
        <v>1.05</v>
      </c>
    </row>
    <row r="33" spans="2:8" x14ac:dyDescent="0.2">
      <c r="B33" s="2">
        <v>5</v>
      </c>
      <c r="C33" s="2" t="s">
        <v>35</v>
      </c>
      <c r="D33" s="2" t="s">
        <v>39</v>
      </c>
      <c r="F33" s="2" t="s">
        <v>37</v>
      </c>
      <c r="G33" s="2">
        <v>0.21</v>
      </c>
      <c r="H33" s="2">
        <v>1.05</v>
      </c>
    </row>
    <row r="34" spans="2:8" x14ac:dyDescent="0.2">
      <c r="B34" s="2">
        <v>5</v>
      </c>
      <c r="C34" s="2" t="s">
        <v>35</v>
      </c>
      <c r="D34" s="2" t="s">
        <v>40</v>
      </c>
      <c r="F34" s="2" t="s">
        <v>37</v>
      </c>
      <c r="G34" s="2">
        <v>0.21</v>
      </c>
      <c r="H34" s="2">
        <v>1.05</v>
      </c>
    </row>
    <row r="35" spans="2:8" x14ac:dyDescent="0.2">
      <c r="B35" s="2">
        <v>5</v>
      </c>
      <c r="C35" s="2" t="s">
        <v>35</v>
      </c>
      <c r="D35" s="2" t="s">
        <v>41</v>
      </c>
      <c r="F35" s="2" t="s">
        <v>37</v>
      </c>
      <c r="G35" s="2">
        <v>0.21</v>
      </c>
      <c r="H35" s="2">
        <v>1.05</v>
      </c>
    </row>
    <row r="36" spans="2:8" x14ac:dyDescent="0.2">
      <c r="B36" s="2">
        <v>5</v>
      </c>
      <c r="C36" s="2" t="s">
        <v>35</v>
      </c>
      <c r="D36" s="2" t="s">
        <v>42</v>
      </c>
      <c r="F36" s="2" t="s">
        <v>37</v>
      </c>
      <c r="G36" s="2">
        <v>0.21</v>
      </c>
      <c r="H36" s="2">
        <v>1.05</v>
      </c>
    </row>
    <row r="37" spans="2:8" x14ac:dyDescent="0.2">
      <c r="B37" s="2">
        <v>5</v>
      </c>
      <c r="C37" s="2" t="s">
        <v>35</v>
      </c>
      <c r="D37" s="2" t="s">
        <v>43</v>
      </c>
      <c r="F37" s="2" t="s">
        <v>37</v>
      </c>
      <c r="G37" s="2">
        <v>0.21</v>
      </c>
      <c r="H37" s="2">
        <v>1.05</v>
      </c>
    </row>
    <row r="38" spans="2:8" x14ac:dyDescent="0.2">
      <c r="B38" s="2">
        <v>5</v>
      </c>
      <c r="C38" s="2" t="s">
        <v>35</v>
      </c>
      <c r="D38" s="2" t="s">
        <v>44</v>
      </c>
      <c r="F38" s="2" t="s">
        <v>37</v>
      </c>
      <c r="G38" s="2">
        <v>0.21</v>
      </c>
      <c r="H38" s="2">
        <v>1.05</v>
      </c>
    </row>
    <row r="39" spans="2:8" x14ac:dyDescent="0.2">
      <c r="B39" s="2">
        <v>5</v>
      </c>
      <c r="C39" s="2" t="s">
        <v>35</v>
      </c>
      <c r="D39" s="2" t="s">
        <v>45</v>
      </c>
      <c r="F39" s="2" t="s">
        <v>37</v>
      </c>
      <c r="G39" s="2">
        <v>0.21</v>
      </c>
      <c r="H39" s="2">
        <v>1.05</v>
      </c>
    </row>
    <row r="40" spans="2:8" x14ac:dyDescent="0.2">
      <c r="B40" s="2">
        <v>5</v>
      </c>
      <c r="C40" s="2" t="s">
        <v>35</v>
      </c>
      <c r="D40" s="2" t="s">
        <v>46</v>
      </c>
      <c r="F40" s="2" t="s">
        <v>37</v>
      </c>
      <c r="G40" s="2">
        <v>0.21</v>
      </c>
      <c r="H40" s="2">
        <v>1.05</v>
      </c>
    </row>
    <row r="41" spans="2:8" x14ac:dyDescent="0.2">
      <c r="B41" s="2">
        <v>5</v>
      </c>
      <c r="C41" s="2" t="s">
        <v>35</v>
      </c>
      <c r="D41" s="2" t="s">
        <v>47</v>
      </c>
      <c r="F41" s="2" t="s">
        <v>37</v>
      </c>
      <c r="G41" s="2">
        <v>0.21</v>
      </c>
      <c r="H41" s="2">
        <v>1.05</v>
      </c>
    </row>
    <row r="42" spans="2:8" x14ac:dyDescent="0.2">
      <c r="B42" s="2">
        <v>20</v>
      </c>
      <c r="C42" s="2" t="s">
        <v>48</v>
      </c>
      <c r="D42" s="2" t="s">
        <v>33</v>
      </c>
      <c r="F42" s="2" t="s">
        <v>49</v>
      </c>
      <c r="G42" s="2">
        <v>0.17</v>
      </c>
      <c r="H42" s="2">
        <v>3.4</v>
      </c>
    </row>
    <row r="43" spans="2:8" x14ac:dyDescent="0.2">
      <c r="B43" s="2">
        <v>20</v>
      </c>
      <c r="C43" s="2" t="s">
        <v>48</v>
      </c>
      <c r="D43" s="2" t="s">
        <v>50</v>
      </c>
      <c r="F43" s="2" t="s">
        <v>49</v>
      </c>
      <c r="G43" s="2">
        <v>0.17</v>
      </c>
      <c r="H43" s="2">
        <v>3.4</v>
      </c>
    </row>
    <row r="44" spans="2:8" x14ac:dyDescent="0.2">
      <c r="B44" s="2">
        <v>20</v>
      </c>
      <c r="C44" s="2" t="s">
        <v>48</v>
      </c>
      <c r="D44" s="2" t="s">
        <v>34</v>
      </c>
      <c r="F44" s="2" t="s">
        <v>49</v>
      </c>
      <c r="G44" s="2">
        <v>0.17</v>
      </c>
      <c r="H44" s="2">
        <v>3.4</v>
      </c>
    </row>
    <row r="45" spans="2:8" x14ac:dyDescent="0.2">
      <c r="B45" s="2">
        <v>5</v>
      </c>
      <c r="C45" s="2" t="s">
        <v>48</v>
      </c>
      <c r="D45" s="2" t="s">
        <v>51</v>
      </c>
      <c r="F45" s="2" t="s">
        <v>49</v>
      </c>
      <c r="G45" s="2">
        <v>0.17</v>
      </c>
      <c r="H45" s="2">
        <v>0.85</v>
      </c>
    </row>
    <row r="46" spans="2:8" x14ac:dyDescent="0.2">
      <c r="B46" s="2">
        <v>10</v>
      </c>
      <c r="C46" s="2" t="s">
        <v>48</v>
      </c>
      <c r="D46" s="2" t="s">
        <v>52</v>
      </c>
      <c r="F46" s="2" t="s">
        <v>49</v>
      </c>
      <c r="G46" s="2">
        <v>0.17</v>
      </c>
      <c r="H46" s="2">
        <v>1.7</v>
      </c>
    </row>
    <row r="47" spans="2:8" x14ac:dyDescent="0.2">
      <c r="B47" s="2">
        <v>5</v>
      </c>
      <c r="C47" s="2" t="s">
        <v>48</v>
      </c>
      <c r="D47" s="2" t="s">
        <v>53</v>
      </c>
      <c r="F47" s="2" t="s">
        <v>49</v>
      </c>
      <c r="G47" s="2">
        <v>0.17</v>
      </c>
      <c r="H47" s="2">
        <v>0.85</v>
      </c>
    </row>
    <row r="48" spans="2:8" x14ac:dyDescent="0.2">
      <c r="B48" s="2">
        <v>5</v>
      </c>
      <c r="C48" s="2" t="s">
        <v>48</v>
      </c>
      <c r="D48" s="2" t="s">
        <v>54</v>
      </c>
      <c r="F48" s="2" t="s">
        <v>49</v>
      </c>
      <c r="G48" s="2">
        <v>0.17</v>
      </c>
      <c r="H48" s="2">
        <v>0.85</v>
      </c>
    </row>
    <row r="49" spans="2:8" x14ac:dyDescent="0.2">
      <c r="B49" s="2">
        <v>5</v>
      </c>
      <c r="C49" s="2" t="s">
        <v>48</v>
      </c>
      <c r="D49" s="2" t="s">
        <v>55</v>
      </c>
      <c r="F49" s="2" t="s">
        <v>49</v>
      </c>
      <c r="G49" s="2">
        <v>0.17</v>
      </c>
      <c r="H49" s="2">
        <v>0.85</v>
      </c>
    </row>
    <row r="50" spans="2:8" x14ac:dyDescent="0.2">
      <c r="B50" s="2">
        <v>5</v>
      </c>
      <c r="C50" s="2" t="s">
        <v>48</v>
      </c>
      <c r="D50" s="2" t="s">
        <v>56</v>
      </c>
      <c r="F50" s="2" t="s">
        <v>49</v>
      </c>
      <c r="G50" s="2">
        <v>0.17</v>
      </c>
      <c r="H50" s="2">
        <v>0.85</v>
      </c>
    </row>
    <row r="51" spans="2:8" x14ac:dyDescent="0.2">
      <c r="B51" s="2">
        <v>5</v>
      </c>
      <c r="C51" s="2" t="s">
        <v>48</v>
      </c>
      <c r="D51" s="2" t="s">
        <v>36</v>
      </c>
      <c r="F51" s="2" t="s">
        <v>49</v>
      </c>
      <c r="G51" s="2">
        <v>0.17</v>
      </c>
      <c r="H51" s="2">
        <v>0.85</v>
      </c>
    </row>
    <row r="52" spans="2:8" x14ac:dyDescent="0.2">
      <c r="B52" s="2">
        <v>1</v>
      </c>
      <c r="C52" s="2" t="s">
        <v>57</v>
      </c>
      <c r="D52" s="2" t="s">
        <v>28</v>
      </c>
      <c r="F52" s="2" t="s">
        <v>58</v>
      </c>
      <c r="G52" s="2">
        <v>4.46</v>
      </c>
      <c r="H52" s="2">
        <v>4.46</v>
      </c>
    </row>
    <row r="53" spans="2:8" x14ac:dyDescent="0.2">
      <c r="B53" s="2">
        <v>1</v>
      </c>
      <c r="C53" s="2" t="s">
        <v>57</v>
      </c>
      <c r="D53" s="2" t="s">
        <v>30</v>
      </c>
      <c r="F53" s="2" t="s">
        <v>58</v>
      </c>
      <c r="G53" s="2">
        <v>4.46</v>
      </c>
      <c r="H53" s="2">
        <v>4.46</v>
      </c>
    </row>
    <row r="54" spans="2:8" x14ac:dyDescent="0.2">
      <c r="B54" s="2">
        <v>5</v>
      </c>
      <c r="C54" s="2" t="s">
        <v>59</v>
      </c>
      <c r="D54" s="2" t="s">
        <v>28</v>
      </c>
      <c r="E54" s="2" t="s">
        <v>60</v>
      </c>
      <c r="F54" s="2" t="s">
        <v>61</v>
      </c>
      <c r="G54" s="2">
        <v>0.56999999999999995</v>
      </c>
      <c r="H54" s="2">
        <v>2.85</v>
      </c>
    </row>
    <row r="55" spans="2:8" x14ac:dyDescent="0.2">
      <c r="B55" s="2">
        <v>10</v>
      </c>
      <c r="C55" s="2" t="s">
        <v>59</v>
      </c>
      <c r="D55" s="2" t="s">
        <v>30</v>
      </c>
      <c r="E55" s="2" t="s">
        <v>60</v>
      </c>
      <c r="F55" s="2" t="s">
        <v>61</v>
      </c>
      <c r="G55" s="2">
        <v>0.56999999999999995</v>
      </c>
      <c r="H55" s="2">
        <v>5.7</v>
      </c>
    </row>
    <row r="56" spans="2:8" x14ac:dyDescent="0.2">
      <c r="B56" s="2">
        <v>1</v>
      </c>
      <c r="C56" s="2" t="s">
        <v>62</v>
      </c>
      <c r="D56" s="2" t="s">
        <v>28</v>
      </c>
      <c r="F56" s="2" t="s">
        <v>63</v>
      </c>
      <c r="G56" s="2">
        <v>4.91</v>
      </c>
      <c r="H56" s="2">
        <v>4.91</v>
      </c>
    </row>
    <row r="57" spans="2:8" x14ac:dyDescent="0.2">
      <c r="B57" s="2">
        <v>1</v>
      </c>
      <c r="C57" s="2" t="s">
        <v>64</v>
      </c>
      <c r="D57" s="2" t="s">
        <v>28</v>
      </c>
      <c r="E57" s="2" t="s">
        <v>65</v>
      </c>
      <c r="F57" s="2" t="s">
        <v>66</v>
      </c>
      <c r="G57" s="2">
        <v>0.8</v>
      </c>
      <c r="H57" s="2">
        <v>0.8</v>
      </c>
    </row>
    <row r="58" spans="2:8" x14ac:dyDescent="0.2">
      <c r="B58" s="2">
        <v>1</v>
      </c>
      <c r="C58" s="2" t="s">
        <v>64</v>
      </c>
      <c r="D58" s="2" t="s">
        <v>28</v>
      </c>
      <c r="E58" s="2" t="s">
        <v>67</v>
      </c>
      <c r="F58" s="2" t="s">
        <v>66</v>
      </c>
      <c r="G58" s="2">
        <v>0.8</v>
      </c>
      <c r="H58" s="2">
        <v>0.8</v>
      </c>
    </row>
    <row r="59" spans="2:8" x14ac:dyDescent="0.2">
      <c r="B59" s="2">
        <v>1</v>
      </c>
      <c r="C59" s="2" t="s">
        <v>64</v>
      </c>
      <c r="D59" s="2" t="s">
        <v>28</v>
      </c>
      <c r="E59" s="2" t="s">
        <v>68</v>
      </c>
      <c r="F59" s="2" t="s">
        <v>66</v>
      </c>
      <c r="G59" s="2">
        <v>0.8</v>
      </c>
      <c r="H59" s="2">
        <v>0.8</v>
      </c>
    </row>
    <row r="60" spans="2:8" x14ac:dyDescent="0.2">
      <c r="B60" s="2">
        <v>10</v>
      </c>
      <c r="C60" s="2" t="s">
        <v>64</v>
      </c>
      <c r="D60" s="2" t="s">
        <v>28</v>
      </c>
      <c r="E60" s="2" t="s">
        <v>69</v>
      </c>
      <c r="F60" s="2" t="s">
        <v>66</v>
      </c>
      <c r="G60" s="2">
        <v>0.8</v>
      </c>
      <c r="H60" s="2">
        <v>8</v>
      </c>
    </row>
    <row r="61" spans="2:8" x14ac:dyDescent="0.2">
      <c r="B61" s="2">
        <v>1</v>
      </c>
      <c r="C61" s="2" t="s">
        <v>64</v>
      </c>
      <c r="D61" s="2" t="s">
        <v>30</v>
      </c>
      <c r="E61" s="2" t="s">
        <v>65</v>
      </c>
      <c r="F61" s="2" t="s">
        <v>66</v>
      </c>
      <c r="G61" s="2">
        <v>0.8</v>
      </c>
      <c r="H61" s="2">
        <v>0.8</v>
      </c>
    </row>
    <row r="62" spans="2:8" x14ac:dyDescent="0.2">
      <c r="B62" s="2">
        <v>1</v>
      </c>
      <c r="C62" s="2" t="s">
        <v>64</v>
      </c>
      <c r="D62" s="2" t="s">
        <v>30</v>
      </c>
      <c r="E62" s="2" t="s">
        <v>67</v>
      </c>
      <c r="F62" s="2" t="s">
        <v>66</v>
      </c>
      <c r="G62" s="2">
        <v>0.8</v>
      </c>
      <c r="H62" s="2">
        <v>0.8</v>
      </c>
    </row>
    <row r="63" spans="2:8" x14ac:dyDescent="0.2">
      <c r="B63" s="2">
        <v>1</v>
      </c>
      <c r="C63" s="2" t="s">
        <v>64</v>
      </c>
      <c r="D63" s="2" t="s">
        <v>30</v>
      </c>
      <c r="E63" s="2" t="s">
        <v>68</v>
      </c>
      <c r="F63" s="2" t="s">
        <v>66</v>
      </c>
      <c r="G63" s="2">
        <v>0.8</v>
      </c>
      <c r="H63" s="2">
        <v>0.8</v>
      </c>
    </row>
    <row r="64" spans="2:8" x14ac:dyDescent="0.2">
      <c r="B64" s="2">
        <v>10</v>
      </c>
      <c r="C64" s="2" t="s">
        <v>64</v>
      </c>
      <c r="D64" s="2" t="s">
        <v>30</v>
      </c>
      <c r="E64" s="2" t="s">
        <v>69</v>
      </c>
      <c r="F64" s="2" t="s">
        <v>66</v>
      </c>
      <c r="G64" s="2">
        <v>0.8</v>
      </c>
      <c r="H64" s="2">
        <v>8</v>
      </c>
    </row>
    <row r="65" spans="2:8" x14ac:dyDescent="0.2">
      <c r="B65" s="2">
        <v>5</v>
      </c>
      <c r="C65" s="2" t="s">
        <v>70</v>
      </c>
      <c r="D65" s="2" t="s">
        <v>30</v>
      </c>
      <c r="F65" s="2" t="s">
        <v>71</v>
      </c>
      <c r="G65" s="2">
        <v>1.29</v>
      </c>
      <c r="H65" s="2">
        <v>6.45</v>
      </c>
    </row>
    <row r="66" spans="2:8" x14ac:dyDescent="0.2">
      <c r="B66" s="2">
        <v>5</v>
      </c>
      <c r="C66" s="2" t="s">
        <v>70</v>
      </c>
      <c r="D66" s="2" t="s">
        <v>72</v>
      </c>
      <c r="F66" s="2" t="s">
        <v>71</v>
      </c>
      <c r="G66" s="2">
        <v>1.29</v>
      </c>
      <c r="H66" s="2">
        <v>6.45</v>
      </c>
    </row>
    <row r="67" spans="2:8" x14ac:dyDescent="0.2">
      <c r="B67" s="2">
        <v>5</v>
      </c>
      <c r="C67" s="2" t="s">
        <v>70</v>
      </c>
      <c r="D67" s="2" t="s">
        <v>31</v>
      </c>
      <c r="F67" s="2" t="s">
        <v>71</v>
      </c>
      <c r="G67" s="2">
        <v>1.29</v>
      </c>
      <c r="H67" s="2">
        <v>6.45</v>
      </c>
    </row>
    <row r="68" spans="2:8" x14ac:dyDescent="0.2">
      <c r="B68" s="2">
        <v>5</v>
      </c>
      <c r="C68" s="2" t="s">
        <v>70</v>
      </c>
      <c r="D68" s="2" t="s">
        <v>32</v>
      </c>
      <c r="F68" s="2" t="s">
        <v>71</v>
      </c>
      <c r="G68" s="2">
        <v>1.29</v>
      </c>
      <c r="H68" s="2">
        <v>6.45</v>
      </c>
    </row>
    <row r="69" spans="2:8" x14ac:dyDescent="0.2">
      <c r="B69" s="2">
        <v>5</v>
      </c>
      <c r="C69" s="2" t="s">
        <v>73</v>
      </c>
      <c r="D69" s="2" t="s">
        <v>28</v>
      </c>
      <c r="E69" s="2" t="s">
        <v>60</v>
      </c>
      <c r="F69" s="2" t="s">
        <v>74</v>
      </c>
      <c r="G69" s="2">
        <v>1.74</v>
      </c>
      <c r="H69" s="2">
        <v>8.6999999999999993</v>
      </c>
    </row>
    <row r="70" spans="2:8" x14ac:dyDescent="0.2">
      <c r="B70" s="2">
        <v>5</v>
      </c>
      <c r="C70" s="2" t="s">
        <v>73</v>
      </c>
      <c r="D70" s="2" t="s">
        <v>30</v>
      </c>
      <c r="E70" s="2" t="s">
        <v>60</v>
      </c>
      <c r="F70" s="2" t="s">
        <v>74</v>
      </c>
      <c r="G70" s="2">
        <v>1.74</v>
      </c>
      <c r="H70" s="2">
        <v>8.6999999999999993</v>
      </c>
    </row>
    <row r="71" spans="2:8" x14ac:dyDescent="0.2">
      <c r="B71" s="2">
        <v>5</v>
      </c>
      <c r="C71" s="2" t="s">
        <v>73</v>
      </c>
      <c r="D71" s="2" t="s">
        <v>72</v>
      </c>
      <c r="E71" s="2" t="s">
        <v>60</v>
      </c>
      <c r="F71" s="2" t="s">
        <v>74</v>
      </c>
      <c r="G71" s="2">
        <v>1.74</v>
      </c>
      <c r="H71" s="2">
        <v>8.6999999999999993</v>
      </c>
    </row>
    <row r="72" spans="2:8" x14ac:dyDescent="0.2">
      <c r="B72" s="2">
        <v>5</v>
      </c>
      <c r="C72" s="2" t="s">
        <v>75</v>
      </c>
      <c r="D72" s="2" t="s">
        <v>28</v>
      </c>
      <c r="F72" s="2" t="s">
        <v>76</v>
      </c>
      <c r="G72" s="2">
        <v>0.44</v>
      </c>
      <c r="H72" s="2">
        <v>2.2000000000000002</v>
      </c>
    </row>
    <row r="73" spans="2:8" x14ac:dyDescent="0.2">
      <c r="B73" s="2">
        <v>5</v>
      </c>
      <c r="C73" s="2" t="s">
        <v>75</v>
      </c>
      <c r="D73" s="2" t="s">
        <v>30</v>
      </c>
      <c r="F73" s="2" t="s">
        <v>76</v>
      </c>
      <c r="G73" s="2">
        <v>0.44</v>
      </c>
      <c r="H73" s="2">
        <v>2.2000000000000002</v>
      </c>
    </row>
    <row r="74" spans="2:8" x14ac:dyDescent="0.2">
      <c r="B74" s="2">
        <v>30</v>
      </c>
      <c r="C74" s="2" t="s">
        <v>75</v>
      </c>
      <c r="D74" s="2" t="s">
        <v>31</v>
      </c>
      <c r="F74" s="2" t="s">
        <v>76</v>
      </c>
      <c r="G74" s="2">
        <v>0.44</v>
      </c>
      <c r="H74" s="2">
        <v>13.2</v>
      </c>
    </row>
    <row r="75" spans="2:8" x14ac:dyDescent="0.2">
      <c r="B75" s="2">
        <v>10</v>
      </c>
      <c r="C75" s="2" t="s">
        <v>75</v>
      </c>
      <c r="D75" s="2" t="s">
        <v>32</v>
      </c>
      <c r="F75" s="2" t="s">
        <v>76</v>
      </c>
      <c r="G75" s="2">
        <v>0.44</v>
      </c>
      <c r="H75" s="2">
        <v>4.4000000000000004</v>
      </c>
    </row>
    <row r="76" spans="2:8" x14ac:dyDescent="0.2">
      <c r="B76" s="2">
        <v>4</v>
      </c>
      <c r="C76" s="2" t="s">
        <v>75</v>
      </c>
      <c r="D76" s="2" t="s">
        <v>33</v>
      </c>
      <c r="F76" s="2" t="s">
        <v>76</v>
      </c>
      <c r="G76" s="2">
        <v>0.44</v>
      </c>
      <c r="H76" s="2">
        <v>1.76</v>
      </c>
    </row>
    <row r="77" spans="2:8" x14ac:dyDescent="0.2">
      <c r="B77" s="2">
        <v>4</v>
      </c>
      <c r="C77" s="2" t="s">
        <v>75</v>
      </c>
      <c r="D77" s="2" t="s">
        <v>34</v>
      </c>
      <c r="F77" s="2" t="s">
        <v>76</v>
      </c>
      <c r="G77" s="2">
        <v>0.44</v>
      </c>
      <c r="H77" s="2">
        <v>1.76</v>
      </c>
    </row>
    <row r="78" spans="2:8" x14ac:dyDescent="0.2">
      <c r="B78" s="2">
        <v>5</v>
      </c>
      <c r="C78" s="2" t="s">
        <v>77</v>
      </c>
      <c r="D78" s="2" t="s">
        <v>30</v>
      </c>
      <c r="E78" s="2" t="s">
        <v>78</v>
      </c>
      <c r="F78" s="2" t="s">
        <v>79</v>
      </c>
      <c r="G78" s="2">
        <v>0.71</v>
      </c>
      <c r="H78" s="2">
        <v>3.55</v>
      </c>
    </row>
    <row r="79" spans="2:8" x14ac:dyDescent="0.2">
      <c r="B79" s="2">
        <v>25</v>
      </c>
      <c r="C79" s="2" t="s">
        <v>77</v>
      </c>
      <c r="D79" s="2" t="s">
        <v>31</v>
      </c>
      <c r="E79" s="2" t="s">
        <v>78</v>
      </c>
      <c r="F79" s="2" t="s">
        <v>79</v>
      </c>
      <c r="G79" s="2">
        <v>0.71</v>
      </c>
      <c r="H79" s="2">
        <v>17.75</v>
      </c>
    </row>
    <row r="80" spans="2:8" x14ac:dyDescent="0.2">
      <c r="B80" s="2">
        <v>5</v>
      </c>
      <c r="C80" s="2" t="s">
        <v>80</v>
      </c>
      <c r="D80" s="2" t="s">
        <v>28</v>
      </c>
      <c r="F80" s="2" t="s">
        <v>81</v>
      </c>
      <c r="G80" s="2">
        <v>0.53</v>
      </c>
      <c r="H80" s="2">
        <v>2.65</v>
      </c>
    </row>
    <row r="81" spans="2:8" x14ac:dyDescent="0.2">
      <c r="B81" s="2">
        <v>5</v>
      </c>
      <c r="C81" s="2" t="s">
        <v>80</v>
      </c>
      <c r="D81" s="2" t="s">
        <v>30</v>
      </c>
      <c r="F81" s="2" t="s">
        <v>81</v>
      </c>
      <c r="G81" s="2">
        <v>0.53</v>
      </c>
      <c r="H81" s="2">
        <v>2.65</v>
      </c>
    </row>
    <row r="82" spans="2:8" x14ac:dyDescent="0.2">
      <c r="B82" s="2">
        <v>10</v>
      </c>
      <c r="C82" s="2" t="s">
        <v>80</v>
      </c>
      <c r="D82" s="2" t="s">
        <v>31</v>
      </c>
      <c r="F82" s="2" t="s">
        <v>81</v>
      </c>
      <c r="G82" s="2">
        <v>0.53</v>
      </c>
      <c r="H82" s="2">
        <v>5.3</v>
      </c>
    </row>
    <row r="83" spans="2:8" x14ac:dyDescent="0.2">
      <c r="B83" s="2">
        <v>5</v>
      </c>
      <c r="C83" s="2" t="s">
        <v>80</v>
      </c>
      <c r="D83" s="2" t="s">
        <v>32</v>
      </c>
      <c r="F83" s="2" t="s">
        <v>81</v>
      </c>
      <c r="G83" s="2">
        <v>0.53</v>
      </c>
      <c r="H83" s="2">
        <v>2.65</v>
      </c>
    </row>
    <row r="84" spans="2:8" x14ac:dyDescent="0.2">
      <c r="B84" s="2">
        <v>5</v>
      </c>
      <c r="C84" s="2" t="s">
        <v>80</v>
      </c>
      <c r="D84" s="2" t="s">
        <v>33</v>
      </c>
      <c r="F84" s="2" t="s">
        <v>81</v>
      </c>
      <c r="G84" s="2">
        <v>0.53</v>
      </c>
      <c r="H84" s="2">
        <v>2.65</v>
      </c>
    </row>
    <row r="85" spans="2:8" x14ac:dyDescent="0.2">
      <c r="B85" s="2">
        <v>10</v>
      </c>
      <c r="C85" s="2" t="s">
        <v>82</v>
      </c>
      <c r="D85" s="2" t="s">
        <v>30</v>
      </c>
      <c r="F85" s="2" t="s">
        <v>83</v>
      </c>
      <c r="G85" s="2">
        <v>0.44</v>
      </c>
      <c r="H85" s="2">
        <v>4.4000000000000004</v>
      </c>
    </row>
    <row r="86" spans="2:8" x14ac:dyDescent="0.2">
      <c r="B86" s="2">
        <v>20</v>
      </c>
      <c r="C86" s="2" t="s">
        <v>82</v>
      </c>
      <c r="D86" s="2" t="s">
        <v>31</v>
      </c>
      <c r="F86" s="2" t="s">
        <v>83</v>
      </c>
      <c r="G86" s="2">
        <v>0.44</v>
      </c>
      <c r="H86" s="2">
        <v>8.8000000000000007</v>
      </c>
    </row>
    <row r="87" spans="2:8" x14ac:dyDescent="0.2">
      <c r="B87" s="2">
        <v>20</v>
      </c>
      <c r="C87" s="2" t="s">
        <v>82</v>
      </c>
      <c r="D87" s="2" t="s">
        <v>32</v>
      </c>
      <c r="F87" s="2" t="s">
        <v>83</v>
      </c>
      <c r="G87" s="2">
        <v>0.44</v>
      </c>
      <c r="H87" s="2">
        <v>8.8000000000000007</v>
      </c>
    </row>
    <row r="88" spans="2:8" x14ac:dyDescent="0.2">
      <c r="B88" s="2">
        <v>20</v>
      </c>
      <c r="C88" s="2" t="s">
        <v>84</v>
      </c>
      <c r="D88" s="2" t="s">
        <v>34</v>
      </c>
      <c r="F88" s="2" t="s">
        <v>85</v>
      </c>
      <c r="G88" s="2">
        <v>0.53</v>
      </c>
      <c r="H88" s="2">
        <v>10.6</v>
      </c>
    </row>
    <row r="89" spans="2:8" x14ac:dyDescent="0.2">
      <c r="B89" s="2">
        <v>10</v>
      </c>
      <c r="C89" s="2" t="s">
        <v>84</v>
      </c>
      <c r="D89" s="2" t="s">
        <v>53</v>
      </c>
      <c r="F89" s="2" t="s">
        <v>85</v>
      </c>
      <c r="G89" s="2">
        <v>0.53</v>
      </c>
      <c r="H89" s="2">
        <v>5.3</v>
      </c>
    </row>
    <row r="90" spans="2:8" x14ac:dyDescent="0.2">
      <c r="B90" s="2">
        <v>5</v>
      </c>
      <c r="C90" s="2" t="s">
        <v>84</v>
      </c>
      <c r="D90" s="2" t="s">
        <v>55</v>
      </c>
      <c r="F90" s="2" t="s">
        <v>85</v>
      </c>
      <c r="G90" s="2">
        <v>0.53</v>
      </c>
      <c r="H90" s="2">
        <v>2.65</v>
      </c>
    </row>
    <row r="91" spans="2:8" x14ac:dyDescent="0.2">
      <c r="B91" s="2">
        <v>10</v>
      </c>
      <c r="C91" s="2" t="s">
        <v>86</v>
      </c>
      <c r="D91" s="2" t="s">
        <v>32</v>
      </c>
      <c r="E91" s="2" t="s">
        <v>87</v>
      </c>
      <c r="F91" s="2" t="s">
        <v>88</v>
      </c>
      <c r="G91" s="2">
        <v>0.21</v>
      </c>
      <c r="H91" s="2">
        <v>2.1</v>
      </c>
    </row>
    <row r="92" spans="2:8" x14ac:dyDescent="0.2">
      <c r="B92" s="2">
        <v>10</v>
      </c>
      <c r="C92" s="2" t="s">
        <v>86</v>
      </c>
      <c r="D92" s="2" t="s">
        <v>32</v>
      </c>
      <c r="E92" s="2" t="s">
        <v>89</v>
      </c>
      <c r="F92" s="2" t="s">
        <v>88</v>
      </c>
      <c r="G92" s="2">
        <v>0.21</v>
      </c>
      <c r="H92" s="2">
        <v>2.1</v>
      </c>
    </row>
    <row r="93" spans="2:8" x14ac:dyDescent="0.2">
      <c r="B93" s="2">
        <v>10</v>
      </c>
      <c r="C93" s="2" t="s">
        <v>86</v>
      </c>
      <c r="D93" s="2" t="s">
        <v>32</v>
      </c>
      <c r="E93" s="2" t="s">
        <v>90</v>
      </c>
      <c r="F93" s="2" t="s">
        <v>88</v>
      </c>
      <c r="G93" s="2">
        <v>0.21</v>
      </c>
      <c r="H93" s="2">
        <v>2.1</v>
      </c>
    </row>
    <row r="94" spans="2:8" x14ac:dyDescent="0.2">
      <c r="B94" s="2">
        <v>10</v>
      </c>
      <c r="C94" s="2" t="s">
        <v>86</v>
      </c>
      <c r="D94" s="2" t="s">
        <v>33</v>
      </c>
      <c r="E94" s="2" t="s">
        <v>87</v>
      </c>
      <c r="F94" s="2" t="s">
        <v>88</v>
      </c>
      <c r="G94" s="2">
        <v>0.21</v>
      </c>
      <c r="H94" s="2">
        <v>2.1</v>
      </c>
    </row>
    <row r="95" spans="2:8" x14ac:dyDescent="0.2">
      <c r="B95" s="2">
        <v>10</v>
      </c>
      <c r="C95" s="2" t="s">
        <v>86</v>
      </c>
      <c r="D95" s="2" t="s">
        <v>33</v>
      </c>
      <c r="E95" s="2" t="s">
        <v>89</v>
      </c>
      <c r="F95" s="2" t="s">
        <v>88</v>
      </c>
      <c r="G95" s="2">
        <v>0.21</v>
      </c>
      <c r="H95" s="2">
        <v>2.1</v>
      </c>
    </row>
    <row r="96" spans="2:8" x14ac:dyDescent="0.2">
      <c r="B96" s="2">
        <v>10</v>
      </c>
      <c r="C96" s="2" t="s">
        <v>86</v>
      </c>
      <c r="D96" s="2" t="s">
        <v>33</v>
      </c>
      <c r="E96" s="2" t="s">
        <v>90</v>
      </c>
      <c r="F96" s="2" t="s">
        <v>88</v>
      </c>
      <c r="G96" s="2">
        <v>0.21</v>
      </c>
      <c r="H96" s="2">
        <v>2.1</v>
      </c>
    </row>
    <row r="97" spans="2:8" x14ac:dyDescent="0.2">
      <c r="B97" s="2">
        <v>10</v>
      </c>
      <c r="C97" s="2" t="s">
        <v>86</v>
      </c>
      <c r="D97" s="2" t="s">
        <v>34</v>
      </c>
      <c r="E97" s="2" t="s">
        <v>87</v>
      </c>
      <c r="F97" s="2" t="s">
        <v>88</v>
      </c>
      <c r="G97" s="2">
        <v>0.21</v>
      </c>
      <c r="H97" s="2">
        <v>2.1</v>
      </c>
    </row>
    <row r="98" spans="2:8" x14ac:dyDescent="0.2">
      <c r="B98" s="2">
        <v>10</v>
      </c>
      <c r="C98" s="2" t="s">
        <v>86</v>
      </c>
      <c r="D98" s="2" t="s">
        <v>34</v>
      </c>
      <c r="E98" s="2" t="s">
        <v>89</v>
      </c>
      <c r="F98" s="2" t="s">
        <v>88</v>
      </c>
      <c r="G98" s="2">
        <v>0.21</v>
      </c>
      <c r="H98" s="2">
        <v>2.1</v>
      </c>
    </row>
    <row r="99" spans="2:8" x14ac:dyDescent="0.2">
      <c r="B99" s="2">
        <v>10</v>
      </c>
      <c r="C99" s="2" t="s">
        <v>86</v>
      </c>
      <c r="D99" s="2" t="s">
        <v>34</v>
      </c>
      <c r="E99" s="2" t="s">
        <v>90</v>
      </c>
      <c r="F99" s="2" t="s">
        <v>88</v>
      </c>
      <c r="G99" s="2">
        <v>0.21</v>
      </c>
      <c r="H99" s="2">
        <v>2.1</v>
      </c>
    </row>
    <row r="100" spans="2:8" x14ac:dyDescent="0.2">
      <c r="B100" s="2">
        <v>10</v>
      </c>
      <c r="C100" s="2" t="s">
        <v>91</v>
      </c>
      <c r="D100" s="2" t="s">
        <v>32</v>
      </c>
      <c r="E100" s="2" t="s">
        <v>87</v>
      </c>
      <c r="F100" s="2" t="s">
        <v>92</v>
      </c>
      <c r="G100" s="2">
        <v>0.22</v>
      </c>
      <c r="H100" s="2">
        <v>2.2000000000000002</v>
      </c>
    </row>
    <row r="101" spans="2:8" x14ac:dyDescent="0.2">
      <c r="B101" s="2">
        <v>10</v>
      </c>
      <c r="C101" s="2" t="s">
        <v>91</v>
      </c>
      <c r="D101" s="2" t="s">
        <v>32</v>
      </c>
      <c r="E101" s="2" t="s">
        <v>89</v>
      </c>
      <c r="F101" s="2" t="s">
        <v>92</v>
      </c>
      <c r="G101" s="2">
        <v>0.22</v>
      </c>
      <c r="H101" s="2">
        <v>2.2000000000000002</v>
      </c>
    </row>
    <row r="102" spans="2:8" x14ac:dyDescent="0.2">
      <c r="B102" s="2">
        <v>10</v>
      </c>
      <c r="C102" s="2" t="s">
        <v>91</v>
      </c>
      <c r="D102" s="2" t="s">
        <v>32</v>
      </c>
      <c r="E102" s="2" t="s">
        <v>90</v>
      </c>
      <c r="F102" s="2" t="s">
        <v>92</v>
      </c>
      <c r="G102" s="2">
        <v>0.22</v>
      </c>
      <c r="H102" s="2">
        <v>2.2000000000000002</v>
      </c>
    </row>
    <row r="103" spans="2:8" x14ac:dyDescent="0.2">
      <c r="B103" s="2">
        <v>5</v>
      </c>
      <c r="C103" s="2" t="s">
        <v>93</v>
      </c>
      <c r="D103" s="2" t="s">
        <v>28</v>
      </c>
      <c r="F103" s="2" t="s">
        <v>94</v>
      </c>
      <c r="G103" s="2">
        <v>0.17</v>
      </c>
      <c r="H103" s="2">
        <v>0.85</v>
      </c>
    </row>
    <row r="104" spans="2:8" x14ac:dyDescent="0.2">
      <c r="B104" s="2">
        <v>10</v>
      </c>
      <c r="C104" s="2" t="s">
        <v>93</v>
      </c>
      <c r="D104" s="2" t="s">
        <v>30</v>
      </c>
      <c r="F104" s="2" t="s">
        <v>94</v>
      </c>
      <c r="G104" s="2">
        <v>0.17</v>
      </c>
      <c r="H104" s="2">
        <v>1.7</v>
      </c>
    </row>
    <row r="105" spans="2:8" x14ac:dyDescent="0.2">
      <c r="B105" s="2">
        <v>5</v>
      </c>
      <c r="C105" s="2" t="s">
        <v>93</v>
      </c>
      <c r="D105" s="2" t="s">
        <v>31</v>
      </c>
      <c r="F105" s="2" t="s">
        <v>94</v>
      </c>
      <c r="G105" s="2">
        <v>0.17</v>
      </c>
      <c r="H105" s="2">
        <v>0.85</v>
      </c>
    </row>
    <row r="106" spans="2:8" x14ac:dyDescent="0.2">
      <c r="B106" s="2">
        <v>5</v>
      </c>
      <c r="C106" s="2" t="s">
        <v>93</v>
      </c>
      <c r="D106" s="2" t="s">
        <v>95</v>
      </c>
      <c r="F106" s="2" t="s">
        <v>94</v>
      </c>
      <c r="G106" s="2">
        <v>0.17</v>
      </c>
      <c r="H106" s="2">
        <v>0.85</v>
      </c>
    </row>
    <row r="107" spans="2:8" x14ac:dyDescent="0.2">
      <c r="B107" s="2">
        <v>5</v>
      </c>
      <c r="C107" s="2" t="s">
        <v>93</v>
      </c>
      <c r="D107" s="2" t="s">
        <v>32</v>
      </c>
      <c r="F107" s="2" t="s">
        <v>94</v>
      </c>
      <c r="G107" s="2">
        <v>0.17</v>
      </c>
      <c r="H107" s="2">
        <v>0.85</v>
      </c>
    </row>
    <row r="108" spans="2:8" x14ac:dyDescent="0.2">
      <c r="B108" s="2">
        <v>5</v>
      </c>
      <c r="C108" s="2" t="s">
        <v>93</v>
      </c>
      <c r="D108" s="2" t="s">
        <v>33</v>
      </c>
      <c r="F108" s="2" t="s">
        <v>94</v>
      </c>
      <c r="G108" s="2">
        <v>0.17</v>
      </c>
      <c r="H108" s="2">
        <v>0.85</v>
      </c>
    </row>
    <row r="109" spans="2:8" x14ac:dyDescent="0.2">
      <c r="B109" s="2">
        <v>5</v>
      </c>
      <c r="C109" s="2" t="s">
        <v>93</v>
      </c>
      <c r="D109" s="2" t="s">
        <v>34</v>
      </c>
      <c r="F109" s="2" t="s">
        <v>94</v>
      </c>
      <c r="G109" s="2">
        <v>0.17</v>
      </c>
      <c r="H109" s="2">
        <v>0.85</v>
      </c>
    </row>
    <row r="110" spans="2:8" x14ac:dyDescent="0.2">
      <c r="B110" s="2">
        <v>5</v>
      </c>
      <c r="C110" s="2" t="s">
        <v>96</v>
      </c>
      <c r="D110" s="2" t="s">
        <v>30</v>
      </c>
      <c r="F110" s="2" t="s">
        <v>97</v>
      </c>
      <c r="G110" s="2">
        <v>0.16</v>
      </c>
      <c r="H110" s="2">
        <v>0.8</v>
      </c>
    </row>
    <row r="111" spans="2:8" x14ac:dyDescent="0.2">
      <c r="B111" s="2">
        <v>5</v>
      </c>
      <c r="C111" s="2" t="s">
        <v>96</v>
      </c>
      <c r="D111" s="2" t="s">
        <v>72</v>
      </c>
      <c r="F111" s="2" t="s">
        <v>97</v>
      </c>
      <c r="G111" s="2">
        <v>0.16</v>
      </c>
      <c r="H111" s="2">
        <v>0.8</v>
      </c>
    </row>
    <row r="112" spans="2:8" x14ac:dyDescent="0.2">
      <c r="B112" s="2">
        <v>5</v>
      </c>
      <c r="C112" s="2" t="s">
        <v>96</v>
      </c>
      <c r="D112" s="2" t="s">
        <v>31</v>
      </c>
      <c r="F112" s="2" t="s">
        <v>97</v>
      </c>
      <c r="G112" s="2">
        <v>0.16</v>
      </c>
      <c r="H112" s="2">
        <v>0.8</v>
      </c>
    </row>
    <row r="113" spans="2:8" x14ac:dyDescent="0.2">
      <c r="B113" s="2">
        <v>5</v>
      </c>
      <c r="C113" s="2" t="s">
        <v>96</v>
      </c>
      <c r="D113" s="2" t="s">
        <v>95</v>
      </c>
      <c r="F113" s="2" t="s">
        <v>97</v>
      </c>
      <c r="G113" s="2">
        <v>0.16</v>
      </c>
      <c r="H113" s="2">
        <v>0.8</v>
      </c>
    </row>
    <row r="114" spans="2:8" x14ac:dyDescent="0.2">
      <c r="B114" s="2">
        <v>10</v>
      </c>
      <c r="C114" s="2" t="s">
        <v>96</v>
      </c>
      <c r="D114" s="2" t="s">
        <v>32</v>
      </c>
      <c r="F114" s="2" t="s">
        <v>97</v>
      </c>
      <c r="G114" s="2">
        <v>0.16</v>
      </c>
      <c r="H114" s="2">
        <v>1.6</v>
      </c>
    </row>
    <row r="115" spans="2:8" x14ac:dyDescent="0.2">
      <c r="B115" s="2">
        <v>5</v>
      </c>
      <c r="C115" s="2" t="s">
        <v>96</v>
      </c>
      <c r="D115" s="2" t="s">
        <v>98</v>
      </c>
      <c r="F115" s="2" t="s">
        <v>97</v>
      </c>
      <c r="G115" s="2">
        <v>0.16</v>
      </c>
      <c r="H115" s="2">
        <v>0.8</v>
      </c>
    </row>
    <row r="116" spans="2:8" x14ac:dyDescent="0.2">
      <c r="B116" s="2">
        <v>5</v>
      </c>
      <c r="C116" s="2" t="s">
        <v>96</v>
      </c>
      <c r="D116" s="2" t="s">
        <v>33</v>
      </c>
      <c r="F116" s="2" t="s">
        <v>97</v>
      </c>
      <c r="G116" s="2">
        <v>0.16</v>
      </c>
      <c r="H116" s="2">
        <v>0.8</v>
      </c>
    </row>
    <row r="117" spans="2:8" x14ac:dyDescent="0.2">
      <c r="B117" s="2">
        <v>5</v>
      </c>
      <c r="C117" s="2" t="s">
        <v>96</v>
      </c>
      <c r="D117" s="2" t="s">
        <v>50</v>
      </c>
      <c r="F117" s="2" t="s">
        <v>97</v>
      </c>
      <c r="G117" s="2">
        <v>0.16</v>
      </c>
      <c r="H117" s="2">
        <v>0.8</v>
      </c>
    </row>
    <row r="118" spans="2:8" x14ac:dyDescent="0.2">
      <c r="B118" s="2">
        <v>5</v>
      </c>
      <c r="C118" s="2" t="s">
        <v>96</v>
      </c>
      <c r="D118" s="2" t="s">
        <v>34</v>
      </c>
      <c r="F118" s="2" t="s">
        <v>97</v>
      </c>
      <c r="G118" s="2">
        <v>0.16</v>
      </c>
      <c r="H118" s="2">
        <v>0.8</v>
      </c>
    </row>
    <row r="119" spans="2:8" x14ac:dyDescent="0.2">
      <c r="B119" s="2">
        <v>5</v>
      </c>
      <c r="C119" s="2" t="s">
        <v>96</v>
      </c>
      <c r="D119" s="2" t="s">
        <v>51</v>
      </c>
      <c r="F119" s="2" t="s">
        <v>97</v>
      </c>
      <c r="G119" s="2">
        <v>0.16</v>
      </c>
      <c r="H119" s="2">
        <v>0.8</v>
      </c>
    </row>
    <row r="120" spans="2:8" x14ac:dyDescent="0.2">
      <c r="B120" s="2">
        <v>5</v>
      </c>
      <c r="C120" s="2" t="s">
        <v>96</v>
      </c>
      <c r="D120" s="2" t="s">
        <v>52</v>
      </c>
      <c r="F120" s="2" t="s">
        <v>97</v>
      </c>
      <c r="G120" s="2">
        <v>0.16</v>
      </c>
      <c r="H120" s="2">
        <v>0.8</v>
      </c>
    </row>
    <row r="121" spans="2:8" x14ac:dyDescent="0.2">
      <c r="B121" s="2">
        <v>1</v>
      </c>
      <c r="C121" s="2" t="s">
        <v>99</v>
      </c>
      <c r="D121" s="2" t="s">
        <v>32</v>
      </c>
      <c r="F121" s="2" t="s">
        <v>100</v>
      </c>
      <c r="G121" s="2">
        <v>7.69</v>
      </c>
      <c r="H121" s="2">
        <v>7.69</v>
      </c>
    </row>
    <row r="122" spans="2:8" x14ac:dyDescent="0.2">
      <c r="B122" s="2">
        <v>1</v>
      </c>
      <c r="C122" s="2" t="s">
        <v>99</v>
      </c>
      <c r="D122" s="2" t="s">
        <v>33</v>
      </c>
      <c r="F122" s="2" t="s">
        <v>100</v>
      </c>
      <c r="G122" s="2">
        <v>7.69</v>
      </c>
      <c r="H122" s="2">
        <v>7.69</v>
      </c>
    </row>
    <row r="123" spans="2:8" x14ac:dyDescent="0.2">
      <c r="B123" s="2">
        <v>4</v>
      </c>
      <c r="C123" s="2" t="s">
        <v>101</v>
      </c>
      <c r="D123" s="2" t="s">
        <v>32</v>
      </c>
      <c r="E123" s="2" t="s">
        <v>78</v>
      </c>
      <c r="F123" s="2" t="s">
        <v>102</v>
      </c>
      <c r="G123" s="2">
        <v>0.61</v>
      </c>
      <c r="H123" s="2">
        <v>2.44</v>
      </c>
    </row>
    <row r="124" spans="2:8" x14ac:dyDescent="0.2">
      <c r="B124" s="2">
        <v>4</v>
      </c>
      <c r="C124" s="2" t="s">
        <v>101</v>
      </c>
      <c r="D124" s="2" t="s">
        <v>33</v>
      </c>
      <c r="E124" s="2" t="s">
        <v>78</v>
      </c>
      <c r="F124" s="2" t="s">
        <v>102</v>
      </c>
      <c r="G124" s="2">
        <v>0.61</v>
      </c>
      <c r="H124" s="2">
        <v>2.44</v>
      </c>
    </row>
    <row r="125" spans="2:8" x14ac:dyDescent="0.2">
      <c r="B125" s="2">
        <v>15</v>
      </c>
      <c r="C125" s="2" t="s">
        <v>103</v>
      </c>
      <c r="D125" s="2" t="s">
        <v>28</v>
      </c>
      <c r="E125" s="2" t="s">
        <v>60</v>
      </c>
      <c r="F125" s="2" t="s">
        <v>104</v>
      </c>
      <c r="G125" s="2">
        <v>0.53</v>
      </c>
      <c r="H125" s="2">
        <v>7.95</v>
      </c>
    </row>
    <row r="126" spans="2:8" x14ac:dyDescent="0.2">
      <c r="B126" s="2">
        <v>15</v>
      </c>
      <c r="C126" s="2" t="s">
        <v>103</v>
      </c>
      <c r="D126" s="2" t="s">
        <v>30</v>
      </c>
      <c r="E126" s="2" t="s">
        <v>60</v>
      </c>
      <c r="F126" s="2" t="s">
        <v>104</v>
      </c>
      <c r="G126" s="2">
        <v>0.53</v>
      </c>
      <c r="H126" s="2">
        <v>7.95</v>
      </c>
    </row>
    <row r="127" spans="2:8" x14ac:dyDescent="0.2">
      <c r="B127" s="2">
        <v>5</v>
      </c>
      <c r="C127" s="2" t="s">
        <v>103</v>
      </c>
      <c r="D127" s="2" t="s">
        <v>31</v>
      </c>
      <c r="E127" s="2" t="s">
        <v>87</v>
      </c>
      <c r="F127" s="2" t="s">
        <v>104</v>
      </c>
      <c r="G127" s="2">
        <v>0.53</v>
      </c>
      <c r="H127" s="2">
        <v>2.65</v>
      </c>
    </row>
    <row r="128" spans="2:8" x14ac:dyDescent="0.2">
      <c r="B128" s="2">
        <v>10</v>
      </c>
      <c r="C128" s="2" t="s">
        <v>105</v>
      </c>
      <c r="D128" s="2" t="s">
        <v>32</v>
      </c>
      <c r="E128" s="2" t="s">
        <v>78</v>
      </c>
      <c r="F128" s="2" t="s">
        <v>106</v>
      </c>
      <c r="G128" s="2">
        <v>0.89</v>
      </c>
      <c r="H128" s="2">
        <v>8.9</v>
      </c>
    </row>
    <row r="129" spans="2:8" x14ac:dyDescent="0.2">
      <c r="B129" s="2">
        <v>10</v>
      </c>
      <c r="C129" s="2" t="s">
        <v>105</v>
      </c>
      <c r="D129" s="2" t="s">
        <v>33</v>
      </c>
      <c r="E129" s="2" t="s">
        <v>78</v>
      </c>
      <c r="F129" s="2" t="s">
        <v>106</v>
      </c>
      <c r="G129" s="2">
        <v>0.89</v>
      </c>
      <c r="H129" s="2">
        <v>8.9</v>
      </c>
    </row>
    <row r="130" spans="2:8" x14ac:dyDescent="0.2">
      <c r="B130" s="2">
        <v>2</v>
      </c>
      <c r="C130" s="2" t="s">
        <v>107</v>
      </c>
      <c r="D130" s="2" t="s">
        <v>39</v>
      </c>
      <c r="E130" s="2" t="s">
        <v>78</v>
      </c>
      <c r="F130" s="2" t="s">
        <v>108</v>
      </c>
      <c r="G130" s="2">
        <v>0.89</v>
      </c>
      <c r="H130" s="2">
        <v>1.78</v>
      </c>
    </row>
    <row r="131" spans="2:8" x14ac:dyDescent="0.2">
      <c r="B131" s="2">
        <v>5</v>
      </c>
      <c r="C131" s="2" t="s">
        <v>109</v>
      </c>
      <c r="D131" s="2" t="s">
        <v>28</v>
      </c>
      <c r="F131" s="2" t="s">
        <v>110</v>
      </c>
      <c r="G131" s="2">
        <v>0.14000000000000001</v>
      </c>
      <c r="H131" s="2">
        <v>0.7</v>
      </c>
    </row>
    <row r="132" spans="2:8" x14ac:dyDescent="0.2">
      <c r="B132" s="2">
        <v>5</v>
      </c>
      <c r="C132" s="2" t="s">
        <v>109</v>
      </c>
      <c r="D132" s="2" t="s">
        <v>30</v>
      </c>
      <c r="F132" s="2" t="s">
        <v>110</v>
      </c>
      <c r="G132" s="2">
        <v>0.14000000000000001</v>
      </c>
      <c r="H132" s="2">
        <v>0.7</v>
      </c>
    </row>
    <row r="133" spans="2:8" x14ac:dyDescent="0.2">
      <c r="B133" s="2">
        <v>5</v>
      </c>
      <c r="C133" s="2" t="s">
        <v>109</v>
      </c>
      <c r="D133" s="2" t="s">
        <v>72</v>
      </c>
      <c r="F133" s="2" t="s">
        <v>110</v>
      </c>
      <c r="G133" s="2">
        <v>0.14000000000000001</v>
      </c>
      <c r="H133" s="2">
        <v>0.7</v>
      </c>
    </row>
    <row r="134" spans="2:8" x14ac:dyDescent="0.2">
      <c r="B134" s="2">
        <v>5</v>
      </c>
      <c r="C134" s="2" t="s">
        <v>109</v>
      </c>
      <c r="D134" s="2" t="s">
        <v>31</v>
      </c>
      <c r="F134" s="2" t="s">
        <v>110</v>
      </c>
      <c r="G134" s="2">
        <v>0.14000000000000001</v>
      </c>
      <c r="H134" s="2">
        <v>0.7</v>
      </c>
    </row>
    <row r="135" spans="2:8" x14ac:dyDescent="0.2">
      <c r="B135" s="2">
        <v>5</v>
      </c>
      <c r="C135" s="2" t="s">
        <v>109</v>
      </c>
      <c r="D135" s="2" t="s">
        <v>95</v>
      </c>
      <c r="F135" s="2" t="s">
        <v>110</v>
      </c>
      <c r="G135" s="2">
        <v>0.14000000000000001</v>
      </c>
      <c r="H135" s="2">
        <v>0.7</v>
      </c>
    </row>
    <row r="136" spans="2:8" x14ac:dyDescent="0.2">
      <c r="B136" s="2">
        <v>10</v>
      </c>
      <c r="C136" s="2" t="s">
        <v>109</v>
      </c>
      <c r="D136" s="2" t="s">
        <v>32</v>
      </c>
      <c r="F136" s="2" t="s">
        <v>110</v>
      </c>
      <c r="G136" s="2">
        <v>0.14000000000000001</v>
      </c>
      <c r="H136" s="2">
        <v>1.4</v>
      </c>
    </row>
    <row r="137" spans="2:8" x14ac:dyDescent="0.2">
      <c r="B137" s="2">
        <v>10</v>
      </c>
      <c r="C137" s="2" t="s">
        <v>109</v>
      </c>
      <c r="D137" s="2" t="s">
        <v>33</v>
      </c>
      <c r="F137" s="2" t="s">
        <v>110</v>
      </c>
      <c r="G137" s="2">
        <v>0.14000000000000001</v>
      </c>
      <c r="H137" s="2">
        <v>1.4</v>
      </c>
    </row>
    <row r="138" spans="2:8" x14ac:dyDescent="0.2">
      <c r="B138" s="2">
        <v>5</v>
      </c>
      <c r="C138" s="2" t="s">
        <v>111</v>
      </c>
      <c r="D138" s="2" t="s">
        <v>112</v>
      </c>
      <c r="F138" s="2" t="s">
        <v>113</v>
      </c>
      <c r="G138" s="2">
        <v>0.59</v>
      </c>
      <c r="H138" s="2">
        <v>2.95</v>
      </c>
    </row>
    <row r="139" spans="2:8" x14ac:dyDescent="0.2">
      <c r="B139" s="2">
        <v>4</v>
      </c>
      <c r="C139" s="2" t="s">
        <v>114</v>
      </c>
      <c r="D139" s="2" t="s">
        <v>115</v>
      </c>
      <c r="F139" s="2" t="s">
        <v>116</v>
      </c>
      <c r="G139" s="2">
        <v>0.55000000000000004</v>
      </c>
      <c r="H139" s="2">
        <v>2.2000000000000002</v>
      </c>
    </row>
    <row r="140" spans="2:8" x14ac:dyDescent="0.2">
      <c r="B140" s="2">
        <v>20</v>
      </c>
      <c r="C140" s="2" t="s">
        <v>117</v>
      </c>
      <c r="D140" s="2" t="s">
        <v>112</v>
      </c>
      <c r="F140" s="2" t="s">
        <v>118</v>
      </c>
      <c r="G140" s="2">
        <v>0.8</v>
      </c>
      <c r="H140" s="2">
        <v>16</v>
      </c>
    </row>
    <row r="141" spans="2:8" x14ac:dyDescent="0.2">
      <c r="B141" s="2">
        <v>4</v>
      </c>
      <c r="C141" s="2" t="s">
        <v>119</v>
      </c>
      <c r="D141" s="2" t="s">
        <v>112</v>
      </c>
      <c r="F141" s="2" t="s">
        <v>120</v>
      </c>
      <c r="G141" s="2">
        <v>0.44</v>
      </c>
      <c r="H141" s="2">
        <v>1.76</v>
      </c>
    </row>
    <row r="142" spans="2:8" x14ac:dyDescent="0.2">
      <c r="B142" s="2">
        <v>20</v>
      </c>
      <c r="C142" s="2" t="s">
        <v>121</v>
      </c>
      <c r="F142" s="2" t="s">
        <v>122</v>
      </c>
      <c r="G142" s="2">
        <v>0.17</v>
      </c>
      <c r="H142" s="2">
        <v>3.4</v>
      </c>
    </row>
    <row r="143" spans="2:8" x14ac:dyDescent="0.2">
      <c r="B143" s="2">
        <v>4</v>
      </c>
      <c r="C143" s="2" t="s">
        <v>123</v>
      </c>
      <c r="D143" s="2" t="s">
        <v>115</v>
      </c>
      <c r="F143" s="2" t="s">
        <v>124</v>
      </c>
      <c r="G143" s="2">
        <v>0.82</v>
      </c>
      <c r="H143" s="2">
        <v>3.28</v>
      </c>
    </row>
    <row r="144" spans="2:8" x14ac:dyDescent="0.2">
      <c r="B144" s="2">
        <v>10</v>
      </c>
      <c r="C144" s="2" t="s">
        <v>125</v>
      </c>
      <c r="F144" s="2" t="s">
        <v>126</v>
      </c>
      <c r="G144" s="2">
        <v>0.16</v>
      </c>
      <c r="H144" s="2">
        <v>1.6</v>
      </c>
    </row>
    <row r="145" spans="2:8" x14ac:dyDescent="0.2">
      <c r="B145" s="2">
        <v>5</v>
      </c>
      <c r="C145" s="2" t="s">
        <v>127</v>
      </c>
      <c r="D145" s="2" t="s">
        <v>128</v>
      </c>
      <c r="F145" s="2" t="s">
        <v>129</v>
      </c>
      <c r="G145" s="2">
        <v>0.53</v>
      </c>
      <c r="H145" s="2">
        <v>2.65</v>
      </c>
    </row>
    <row r="146" spans="2:8" x14ac:dyDescent="0.2">
      <c r="B146" s="2">
        <v>20</v>
      </c>
      <c r="C146" s="2" t="s">
        <v>130</v>
      </c>
      <c r="D146" s="2" t="s">
        <v>112</v>
      </c>
      <c r="F146" s="2" t="s">
        <v>131</v>
      </c>
      <c r="G146" s="2">
        <v>0.17</v>
      </c>
      <c r="H146" s="2">
        <v>3.4</v>
      </c>
    </row>
    <row r="147" spans="2:8" x14ac:dyDescent="0.2">
      <c r="B147" s="2">
        <v>5</v>
      </c>
      <c r="C147" s="2" t="s">
        <v>132</v>
      </c>
      <c r="D147" s="2" t="s">
        <v>32</v>
      </c>
      <c r="E147" s="2" t="s">
        <v>78</v>
      </c>
      <c r="F147" s="2" t="s">
        <v>133</v>
      </c>
      <c r="G147" s="2">
        <v>0.5</v>
      </c>
      <c r="H147" s="2">
        <v>2.5</v>
      </c>
    </row>
    <row r="148" spans="2:8" x14ac:dyDescent="0.2">
      <c r="B148" s="2">
        <v>5</v>
      </c>
      <c r="C148" s="2" t="s">
        <v>132</v>
      </c>
      <c r="D148" s="2" t="s">
        <v>33</v>
      </c>
      <c r="E148" s="2" t="s">
        <v>78</v>
      </c>
      <c r="F148" s="2" t="s">
        <v>133</v>
      </c>
      <c r="G148" s="2">
        <v>0.5</v>
      </c>
      <c r="H148" s="2">
        <v>2.5</v>
      </c>
    </row>
    <row r="149" spans="2:8" x14ac:dyDescent="0.2">
      <c r="F149" s="2" t="s">
        <v>134</v>
      </c>
      <c r="G149" s="2">
        <v>394.93</v>
      </c>
    </row>
    <row r="150" spans="2:8" x14ac:dyDescent="0.2">
      <c r="F150" s="2" t="s">
        <v>135</v>
      </c>
      <c r="G150" s="2">
        <v>22</v>
      </c>
    </row>
    <row r="151" spans="2:8" x14ac:dyDescent="0.2">
      <c r="F151" s="2" t="s">
        <v>136</v>
      </c>
      <c r="G151" s="2">
        <v>416.93</v>
      </c>
    </row>
    <row r="152" spans="2:8" x14ac:dyDescent="0.2">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x14ac:dyDescent="0.2"/>
  <cols>
    <col min="1" max="16384" width="9.140625" style="2"/>
  </cols>
  <sheetData>
    <row r="4" spans="2:2" x14ac:dyDescent="0.2">
      <c r="B4" s="2" t="s">
        <v>5</v>
      </c>
    </row>
    <row r="5" spans="2:2" x14ac:dyDescent="0.2">
      <c r="B5" s="2" t="s">
        <v>192</v>
      </c>
    </row>
    <row r="6" spans="2:2" x14ac:dyDescent="0.2">
      <c r="B6" s="2" t="s">
        <v>193</v>
      </c>
    </row>
    <row r="7" spans="2:2" x14ac:dyDescent="0.2">
      <c r="B7" s="2" t="s">
        <v>194</v>
      </c>
    </row>
    <row r="8" spans="2:2" x14ac:dyDescent="0.2">
      <c r="B8" s="2" t="s">
        <v>195</v>
      </c>
    </row>
    <row r="9" spans="2:2" x14ac:dyDescent="0.2">
      <c r="B9" s="2" t="s">
        <v>196</v>
      </c>
    </row>
    <row r="10" spans="2:2" x14ac:dyDescent="0.2">
      <c r="B10" s="2" t="s">
        <v>11</v>
      </c>
    </row>
    <row r="11" spans="2:2" ht="15" customHeight="1" x14ac:dyDescent="0.2">
      <c r="B11" s="2" t="s">
        <v>12</v>
      </c>
    </row>
    <row r="12" spans="2:2" x14ac:dyDescent="0.2">
      <c r="B12" s="2" t="s">
        <v>192</v>
      </c>
    </row>
    <row r="13" spans="2:2" x14ac:dyDescent="0.2">
      <c r="B13" s="2" t="s">
        <v>193</v>
      </c>
    </row>
    <row r="14" spans="2:2" x14ac:dyDescent="0.2">
      <c r="B14" s="2" t="s">
        <v>197</v>
      </c>
    </row>
    <row r="15" spans="2:2" ht="15" customHeight="1" x14ac:dyDescent="0.2">
      <c r="B15" s="2" t="s">
        <v>198</v>
      </c>
    </row>
    <row r="16" spans="2:2" x14ac:dyDescent="0.2">
      <c r="B16" s="2" t="s">
        <v>196</v>
      </c>
    </row>
    <row r="17" spans="2:8" x14ac:dyDescent="0.2">
      <c r="B17" s="2" t="s">
        <v>11</v>
      </c>
    </row>
    <row r="18" spans="2:8" x14ac:dyDescent="0.2">
      <c r="B18" s="2" t="s">
        <v>199</v>
      </c>
    </row>
    <row r="19" spans="2:8" x14ac:dyDescent="0.2">
      <c r="B19" s="2" t="s">
        <v>200</v>
      </c>
    </row>
    <row r="20" spans="2:8" x14ac:dyDescent="0.2">
      <c r="B20" s="2" t="s">
        <v>201</v>
      </c>
      <c r="C20" s="2">
        <v>32585</v>
      </c>
    </row>
    <row r="21" spans="2:8" x14ac:dyDescent="0.2">
      <c r="B21" s="2" t="s">
        <v>16</v>
      </c>
      <c r="C21" s="2" t="s">
        <v>202</v>
      </c>
    </row>
    <row r="22" spans="2:8" x14ac:dyDescent="0.2">
      <c r="B22" s="2" t="s">
        <v>203</v>
      </c>
      <c r="C22" s="2" t="s">
        <v>19</v>
      </c>
    </row>
    <row r="23" spans="2:8" x14ac:dyDescent="0.2">
      <c r="B23" s="2" t="s">
        <v>204</v>
      </c>
      <c r="C23" s="2" t="s">
        <v>205</v>
      </c>
      <c r="D23" s="2" t="s">
        <v>206</v>
      </c>
      <c r="E23" s="2" t="s">
        <v>207</v>
      </c>
      <c r="F23" s="2" t="s">
        <v>174</v>
      </c>
      <c r="G23" s="2" t="s">
        <v>208</v>
      </c>
      <c r="H23" s="2" t="s">
        <v>26</v>
      </c>
    </row>
    <row r="24" spans="2:8" x14ac:dyDescent="0.2">
      <c r="B24" s="2">
        <v>2</v>
      </c>
      <c r="C24" s="2" t="s">
        <v>209</v>
      </c>
      <c r="D24" s="2" t="s">
        <v>210</v>
      </c>
      <c r="E24" s="2" t="s">
        <v>30</v>
      </c>
      <c r="F24" s="2" t="s">
        <v>211</v>
      </c>
      <c r="G24" s="2">
        <v>70.52</v>
      </c>
      <c r="H24" s="2">
        <v>141.04</v>
      </c>
    </row>
    <row r="25" spans="2:8" x14ac:dyDescent="0.2">
      <c r="B25" s="2">
        <v>3</v>
      </c>
      <c r="C25" s="2" t="s">
        <v>212</v>
      </c>
      <c r="D25" s="2" t="s">
        <v>213</v>
      </c>
      <c r="E25" s="2" t="s">
        <v>31</v>
      </c>
      <c r="F25" s="2" t="s">
        <v>214</v>
      </c>
      <c r="G25" s="2">
        <v>9.2200000000000006</v>
      </c>
      <c r="H25" s="2">
        <v>27.66</v>
      </c>
    </row>
    <row r="26" spans="2:8" x14ac:dyDescent="0.2">
      <c r="B26" s="2">
        <v>20</v>
      </c>
      <c r="C26" s="2" t="s">
        <v>215</v>
      </c>
      <c r="D26" s="2" t="s">
        <v>32</v>
      </c>
      <c r="E26" s="2" t="s">
        <v>216</v>
      </c>
      <c r="F26" s="2" t="s">
        <v>217</v>
      </c>
      <c r="G26" s="2">
        <v>1.58</v>
      </c>
      <c r="H26" s="2">
        <v>31.6</v>
      </c>
    </row>
    <row r="27" spans="2:8" x14ac:dyDescent="0.2">
      <c r="B27" s="2">
        <v>20</v>
      </c>
      <c r="C27" s="2" t="s">
        <v>215</v>
      </c>
      <c r="D27" s="2" t="s">
        <v>32</v>
      </c>
      <c r="E27" s="2" t="s">
        <v>218</v>
      </c>
      <c r="F27" s="2" t="s">
        <v>217</v>
      </c>
      <c r="G27" s="2">
        <v>1.58</v>
      </c>
      <c r="H27" s="2">
        <v>31.6</v>
      </c>
    </row>
    <row r="28" spans="2:8" x14ac:dyDescent="0.2">
      <c r="B28" s="2">
        <v>20</v>
      </c>
      <c r="C28" s="2" t="s">
        <v>215</v>
      </c>
      <c r="D28" s="2" t="s">
        <v>32</v>
      </c>
      <c r="E28" s="2" t="s">
        <v>219</v>
      </c>
      <c r="F28" s="2" t="s">
        <v>217</v>
      </c>
      <c r="G28" s="2">
        <v>1.58</v>
      </c>
      <c r="H28" s="2">
        <v>31.6</v>
      </c>
    </row>
    <row r="29" spans="2:8" x14ac:dyDescent="0.2">
      <c r="B29" s="2">
        <v>20</v>
      </c>
      <c r="C29" s="2" t="s">
        <v>215</v>
      </c>
      <c r="D29" s="2" t="s">
        <v>32</v>
      </c>
      <c r="E29" s="2" t="s">
        <v>220</v>
      </c>
      <c r="F29" s="2" t="s">
        <v>217</v>
      </c>
      <c r="G29" s="2">
        <v>1.58</v>
      </c>
      <c r="H29" s="2">
        <v>31.6</v>
      </c>
    </row>
    <row r="30" spans="2:8" x14ac:dyDescent="0.2">
      <c r="B30" s="2">
        <v>30</v>
      </c>
      <c r="C30" s="2" t="s">
        <v>221</v>
      </c>
      <c r="D30" s="2" t="s">
        <v>31</v>
      </c>
      <c r="F30" s="2" t="s">
        <v>222</v>
      </c>
      <c r="G30" s="2">
        <v>0.85</v>
      </c>
      <c r="H30" s="2">
        <v>25.5</v>
      </c>
    </row>
    <row r="31" spans="2:8" x14ac:dyDescent="0.2">
      <c r="B31" s="2">
        <v>10</v>
      </c>
      <c r="C31" s="2" t="s">
        <v>223</v>
      </c>
      <c r="D31" s="2" t="s">
        <v>224</v>
      </c>
      <c r="F31" s="2" t="s">
        <v>225</v>
      </c>
      <c r="G31" s="2">
        <v>24.9</v>
      </c>
      <c r="H31" s="2">
        <v>249</v>
      </c>
    </row>
    <row r="32" spans="2:8" x14ac:dyDescent="0.2">
      <c r="B32" s="2">
        <v>10</v>
      </c>
      <c r="C32" s="2" t="s">
        <v>223</v>
      </c>
      <c r="D32" s="2" t="s">
        <v>226</v>
      </c>
      <c r="F32" s="2" t="s">
        <v>225</v>
      </c>
      <c r="G32" s="2">
        <v>26.37</v>
      </c>
      <c r="H32" s="2">
        <v>263.7</v>
      </c>
    </row>
    <row r="33" spans="2:8" x14ac:dyDescent="0.2">
      <c r="B33" s="2">
        <v>20</v>
      </c>
      <c r="C33" s="2" t="s">
        <v>227</v>
      </c>
      <c r="D33" s="2" t="s">
        <v>30</v>
      </c>
      <c r="F33" s="2" t="s">
        <v>228</v>
      </c>
      <c r="G33" s="2">
        <v>20.28</v>
      </c>
      <c r="H33" s="2">
        <v>405.6</v>
      </c>
    </row>
    <row r="34" spans="2:8" x14ac:dyDescent="0.2">
      <c r="B34" s="2">
        <v>40</v>
      </c>
      <c r="C34" s="2" t="s">
        <v>227</v>
      </c>
      <c r="D34" s="2" t="s">
        <v>31</v>
      </c>
      <c r="F34" s="2" t="s">
        <v>228</v>
      </c>
      <c r="G34" s="2">
        <v>25.07</v>
      </c>
      <c r="H34" s="103">
        <v>1002.8</v>
      </c>
    </row>
    <row r="35" spans="2:8" x14ac:dyDescent="0.2">
      <c r="B35" s="2">
        <v>20</v>
      </c>
      <c r="C35" s="2" t="s">
        <v>227</v>
      </c>
      <c r="D35" s="2" t="s">
        <v>32</v>
      </c>
      <c r="F35" s="2" t="s">
        <v>228</v>
      </c>
      <c r="G35" s="2">
        <v>30.75</v>
      </c>
      <c r="H35" s="2">
        <v>615</v>
      </c>
    </row>
    <row r="36" spans="2:8" x14ac:dyDescent="0.2">
      <c r="B36" s="2">
        <v>3</v>
      </c>
      <c r="C36" s="2" t="s">
        <v>229</v>
      </c>
      <c r="F36" s="2" t="s">
        <v>230</v>
      </c>
      <c r="G36" s="2">
        <v>155.41999999999999</v>
      </c>
      <c r="H36" s="2">
        <v>466.26</v>
      </c>
    </row>
    <row r="37" spans="2:8" x14ac:dyDescent="0.2">
      <c r="B37" s="2">
        <v>8</v>
      </c>
      <c r="C37" s="2" t="s">
        <v>231</v>
      </c>
      <c r="D37" s="2" t="s">
        <v>232</v>
      </c>
      <c r="F37" s="2" t="s">
        <v>233</v>
      </c>
      <c r="G37" s="2">
        <v>18.13</v>
      </c>
      <c r="H37" s="2">
        <v>145.04</v>
      </c>
    </row>
    <row r="38" spans="2:8" x14ac:dyDescent="0.2">
      <c r="B38" s="2">
        <v>2</v>
      </c>
      <c r="C38" s="2" t="s">
        <v>231</v>
      </c>
      <c r="D38" s="2" t="s">
        <v>234</v>
      </c>
      <c r="F38" s="2" t="s">
        <v>233</v>
      </c>
      <c r="G38" s="2">
        <v>19.52</v>
      </c>
      <c r="H38" s="2">
        <v>39.04</v>
      </c>
    </row>
    <row r="39" spans="2:8" x14ac:dyDescent="0.2">
      <c r="B39" s="2">
        <v>3</v>
      </c>
      <c r="C39" s="2" t="s">
        <v>231</v>
      </c>
      <c r="D39" s="2" t="s">
        <v>235</v>
      </c>
      <c r="F39" s="2" t="s">
        <v>233</v>
      </c>
      <c r="G39" s="2">
        <v>21.3</v>
      </c>
      <c r="H39" s="2">
        <v>63.9</v>
      </c>
    </row>
    <row r="40" spans="2:8" x14ac:dyDescent="0.2">
      <c r="B40" s="2">
        <v>2</v>
      </c>
      <c r="C40" s="2" t="s">
        <v>231</v>
      </c>
      <c r="D40" s="2" t="s">
        <v>236</v>
      </c>
      <c r="F40" s="2" t="s">
        <v>233</v>
      </c>
      <c r="G40" s="2">
        <v>18.829999999999998</v>
      </c>
      <c r="H40" s="2">
        <v>37.659999999999997</v>
      </c>
    </row>
    <row r="41" spans="2:8" x14ac:dyDescent="0.2">
      <c r="B41" s="2">
        <v>6</v>
      </c>
      <c r="C41" s="2" t="s">
        <v>231</v>
      </c>
      <c r="D41" s="2" t="s">
        <v>237</v>
      </c>
      <c r="F41" s="2" t="s">
        <v>233</v>
      </c>
      <c r="G41" s="2">
        <v>20.22</v>
      </c>
      <c r="H41" s="2">
        <v>121.32</v>
      </c>
    </row>
    <row r="42" spans="2:8" x14ac:dyDescent="0.2">
      <c r="B42" s="2">
        <v>7</v>
      </c>
      <c r="C42" s="2" t="s">
        <v>231</v>
      </c>
      <c r="D42" s="2" t="s">
        <v>238</v>
      </c>
      <c r="F42" s="2" t="s">
        <v>233</v>
      </c>
      <c r="G42" s="2">
        <v>22</v>
      </c>
      <c r="H42" s="2">
        <v>154</v>
      </c>
    </row>
    <row r="43" spans="2:8" x14ac:dyDescent="0.2">
      <c r="B43" s="2">
        <v>10</v>
      </c>
      <c r="C43" s="2" t="s">
        <v>231</v>
      </c>
      <c r="D43" s="2" t="s">
        <v>239</v>
      </c>
      <c r="F43" s="2" t="s">
        <v>233</v>
      </c>
      <c r="G43" s="2">
        <v>19.48</v>
      </c>
      <c r="H43" s="2">
        <v>194.8</v>
      </c>
    </row>
    <row r="44" spans="2:8" x14ac:dyDescent="0.2">
      <c r="B44" s="2">
        <v>8</v>
      </c>
      <c r="C44" s="2" t="s">
        <v>231</v>
      </c>
      <c r="D44" s="2" t="s">
        <v>240</v>
      </c>
      <c r="F44" s="2" t="s">
        <v>233</v>
      </c>
      <c r="G44" s="2">
        <v>20.88</v>
      </c>
      <c r="H44" s="2">
        <v>167.04</v>
      </c>
    </row>
    <row r="45" spans="2:8" x14ac:dyDescent="0.2">
      <c r="B45" s="2">
        <v>9</v>
      </c>
      <c r="C45" s="2" t="s">
        <v>231</v>
      </c>
      <c r="D45" s="2" t="s">
        <v>241</v>
      </c>
      <c r="F45" s="2" t="s">
        <v>233</v>
      </c>
      <c r="G45" s="2">
        <v>22.66</v>
      </c>
      <c r="H45" s="2">
        <v>203.94</v>
      </c>
    </row>
    <row r="46" spans="2:8" x14ac:dyDescent="0.2">
      <c r="B46" s="2">
        <v>1</v>
      </c>
      <c r="C46" s="2" t="s">
        <v>242</v>
      </c>
      <c r="D46" s="2" t="s">
        <v>32</v>
      </c>
      <c r="E46" s="2" t="s">
        <v>112</v>
      </c>
      <c r="F46" s="2" t="s">
        <v>243</v>
      </c>
      <c r="G46" s="2">
        <v>2.64</v>
      </c>
      <c r="H46" s="2">
        <v>2.64</v>
      </c>
    </row>
    <row r="47" spans="2:8" x14ac:dyDescent="0.2">
      <c r="B47" s="2">
        <v>1</v>
      </c>
      <c r="C47" s="2" t="s">
        <v>242</v>
      </c>
      <c r="D47" s="2" t="s">
        <v>32</v>
      </c>
      <c r="E47" s="2" t="s">
        <v>216</v>
      </c>
      <c r="F47" s="2" t="s">
        <v>243</v>
      </c>
      <c r="G47" s="2">
        <v>2.64</v>
      </c>
      <c r="H47" s="2">
        <v>2.64</v>
      </c>
    </row>
    <row r="48" spans="2:8" x14ac:dyDescent="0.2">
      <c r="B48" s="2">
        <v>1</v>
      </c>
      <c r="C48" s="2" t="s">
        <v>242</v>
      </c>
      <c r="D48" s="2" t="s">
        <v>32</v>
      </c>
      <c r="E48" s="2" t="s">
        <v>218</v>
      </c>
      <c r="F48" s="2" t="s">
        <v>243</v>
      </c>
      <c r="G48" s="2">
        <v>2.64</v>
      </c>
      <c r="H48" s="2">
        <v>2.64</v>
      </c>
    </row>
    <row r="49" spans="2:8" x14ac:dyDescent="0.2">
      <c r="B49" s="2">
        <v>1</v>
      </c>
      <c r="C49" s="2" t="s">
        <v>242</v>
      </c>
      <c r="D49" s="2" t="s">
        <v>32</v>
      </c>
      <c r="E49" s="2" t="s">
        <v>219</v>
      </c>
      <c r="F49" s="2" t="s">
        <v>243</v>
      </c>
      <c r="G49" s="2">
        <v>2.64</v>
      </c>
      <c r="H49" s="2">
        <v>2.64</v>
      </c>
    </row>
    <row r="50" spans="2:8" x14ac:dyDescent="0.2">
      <c r="B50" s="2">
        <v>20</v>
      </c>
      <c r="C50" s="2" t="s">
        <v>244</v>
      </c>
      <c r="D50" s="2" t="s">
        <v>245</v>
      </c>
      <c r="F50" s="2" t="s">
        <v>246</v>
      </c>
      <c r="G50" s="2">
        <v>5.37</v>
      </c>
      <c r="H50" s="2">
        <v>107.4</v>
      </c>
    </row>
    <row r="51" spans="2:8" x14ac:dyDescent="0.2">
      <c r="B51" s="2">
        <v>1</v>
      </c>
      <c r="C51" s="2" t="s">
        <v>247</v>
      </c>
      <c r="D51" s="2" t="s">
        <v>248</v>
      </c>
      <c r="E51" s="2" t="s">
        <v>220</v>
      </c>
      <c r="F51" s="2" t="s">
        <v>249</v>
      </c>
      <c r="G51" s="2">
        <v>27.52</v>
      </c>
      <c r="H51" s="2">
        <v>27.52</v>
      </c>
    </row>
    <row r="52" spans="2:8" x14ac:dyDescent="0.2">
      <c r="B52" s="2">
        <v>1</v>
      </c>
      <c r="C52" s="2" t="s">
        <v>247</v>
      </c>
      <c r="D52" s="2" t="s">
        <v>250</v>
      </c>
      <c r="E52" s="2" t="s">
        <v>216</v>
      </c>
      <c r="F52" s="2" t="s">
        <v>249</v>
      </c>
      <c r="G52" s="2">
        <v>251.15</v>
      </c>
      <c r="H52" s="2">
        <v>251.15</v>
      </c>
    </row>
    <row r="53" spans="2:8" x14ac:dyDescent="0.2">
      <c r="B53" s="2">
        <v>20</v>
      </c>
      <c r="C53" s="2" t="s">
        <v>251</v>
      </c>
      <c r="D53" s="2" t="s">
        <v>42</v>
      </c>
      <c r="F53" s="2" t="s">
        <v>252</v>
      </c>
      <c r="G53" s="2">
        <v>0.34</v>
      </c>
      <c r="H53" s="2">
        <v>6.8</v>
      </c>
    </row>
    <row r="54" spans="2:8" x14ac:dyDescent="0.2">
      <c r="B54" s="2">
        <v>10</v>
      </c>
      <c r="C54" s="2" t="s">
        <v>253</v>
      </c>
      <c r="D54" s="2" t="s">
        <v>245</v>
      </c>
      <c r="F54" s="2" t="s">
        <v>254</v>
      </c>
      <c r="G54" s="2">
        <v>1.01</v>
      </c>
      <c r="H54" s="2">
        <v>10.1</v>
      </c>
    </row>
    <row r="55" spans="2:8" x14ac:dyDescent="0.2">
      <c r="B55" s="2">
        <v>5</v>
      </c>
      <c r="C55" s="2" t="s">
        <v>255</v>
      </c>
      <c r="D55" s="2" t="s">
        <v>112</v>
      </c>
      <c r="F55" s="2" t="s">
        <v>256</v>
      </c>
      <c r="G55" s="2">
        <v>1.29</v>
      </c>
      <c r="H55" s="2">
        <v>6.45</v>
      </c>
    </row>
    <row r="56" spans="2:8" x14ac:dyDescent="0.2">
      <c r="B56" s="2">
        <v>5</v>
      </c>
      <c r="C56" s="2" t="s">
        <v>255</v>
      </c>
      <c r="D56" s="2" t="s">
        <v>216</v>
      </c>
      <c r="F56" s="2" t="s">
        <v>256</v>
      </c>
      <c r="G56" s="2">
        <v>1.29</v>
      </c>
      <c r="H56" s="2">
        <v>6.45</v>
      </c>
    </row>
    <row r="57" spans="2:8" x14ac:dyDescent="0.2">
      <c r="B57" s="2">
        <v>2</v>
      </c>
      <c r="C57" s="2" t="s">
        <v>257</v>
      </c>
      <c r="F57" s="2" t="s">
        <v>258</v>
      </c>
      <c r="G57" s="2">
        <v>28.26</v>
      </c>
      <c r="H57" s="2">
        <v>56.52</v>
      </c>
    </row>
    <row r="58" spans="2:8" x14ac:dyDescent="0.2">
      <c r="B58" s="2">
        <v>2</v>
      </c>
      <c r="C58" s="2" t="s">
        <v>259</v>
      </c>
      <c r="F58" s="2" t="s">
        <v>260</v>
      </c>
      <c r="G58" s="2">
        <v>30.09</v>
      </c>
      <c r="H58" s="2">
        <v>60.18</v>
      </c>
    </row>
    <row r="59" spans="2:8" x14ac:dyDescent="0.2">
      <c r="F59" s="2" t="s">
        <v>261</v>
      </c>
      <c r="G59" s="103">
        <v>4992.83</v>
      </c>
    </row>
    <row r="60" spans="2:8" x14ac:dyDescent="0.2">
      <c r="F60" s="2" t="s">
        <v>262</v>
      </c>
      <c r="G60" s="2">
        <v>624.1</v>
      </c>
    </row>
    <row r="61" spans="2:8" x14ac:dyDescent="0.2">
      <c r="F61" s="2" t="s">
        <v>263</v>
      </c>
      <c r="G61" s="103">
        <v>4368.7299999999996</v>
      </c>
    </row>
    <row r="62" spans="2:8" x14ac:dyDescent="0.2">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x14ac:dyDescent="0.2"/>
  <cols>
    <col min="1" max="16384" width="9.140625" style="2"/>
  </cols>
  <sheetData>
    <row r="4" spans="2:2" x14ac:dyDescent="0.2">
      <c r="B4" s="2" t="s">
        <v>5</v>
      </c>
    </row>
    <row r="5" spans="2:2" x14ac:dyDescent="0.2">
      <c r="B5" s="2" t="s">
        <v>283</v>
      </c>
    </row>
    <row r="6" spans="2:2" x14ac:dyDescent="0.2">
      <c r="B6" s="2" t="s">
        <v>284</v>
      </c>
    </row>
    <row r="7" spans="2:2" x14ac:dyDescent="0.2">
      <c r="B7" s="2" t="s">
        <v>285</v>
      </c>
    </row>
    <row r="8" spans="2:2" x14ac:dyDescent="0.2">
      <c r="B8" s="2" t="s">
        <v>286</v>
      </c>
    </row>
    <row r="10" spans="2:2" x14ac:dyDescent="0.2">
      <c r="B10" s="2" t="s">
        <v>11</v>
      </c>
    </row>
    <row r="11" spans="2:2" ht="15" customHeight="1" x14ac:dyDescent="0.2">
      <c r="B11" s="2" t="s">
        <v>12</v>
      </c>
    </row>
    <row r="12" spans="2:2" x14ac:dyDescent="0.2">
      <c r="B12" s="2" t="s">
        <v>283</v>
      </c>
    </row>
    <row r="13" spans="2:2" x14ac:dyDescent="0.2">
      <c r="B13" s="2" t="s">
        <v>284</v>
      </c>
    </row>
    <row r="14" spans="2:2" x14ac:dyDescent="0.2">
      <c r="B14" s="2" t="s">
        <v>285</v>
      </c>
    </row>
    <row r="15" spans="2:2" ht="15" customHeight="1" x14ac:dyDescent="0.2">
      <c r="B15" s="2" t="s">
        <v>286</v>
      </c>
    </row>
    <row r="16" spans="2:2" x14ac:dyDescent="0.2">
      <c r="B16" s="2" t="s">
        <v>11</v>
      </c>
    </row>
    <row r="18" spans="2:9" x14ac:dyDescent="0.2">
      <c r="B18" s="2" t="s">
        <v>287</v>
      </c>
    </row>
    <row r="19" spans="2:9" x14ac:dyDescent="0.2">
      <c r="B19" s="2" t="s">
        <v>288</v>
      </c>
    </row>
    <row r="20" spans="2:9" x14ac:dyDescent="0.2">
      <c r="B20" s="2" t="s">
        <v>201</v>
      </c>
      <c r="C20" s="2">
        <v>32609</v>
      </c>
    </row>
    <row r="21" spans="2:9" x14ac:dyDescent="0.2">
      <c r="B21" s="2" t="s">
        <v>16</v>
      </c>
      <c r="C21" s="108">
        <v>44896</v>
      </c>
    </row>
    <row r="22" spans="2:9" x14ac:dyDescent="0.2">
      <c r="B22" s="2" t="s">
        <v>203</v>
      </c>
      <c r="C22" s="2" t="s">
        <v>289</v>
      </c>
    </row>
    <row r="23" spans="2:9" x14ac:dyDescent="0.2">
      <c r="B23" s="2" t="s">
        <v>204</v>
      </c>
      <c r="C23" s="2" t="s">
        <v>205</v>
      </c>
      <c r="D23" s="2" t="s">
        <v>290</v>
      </c>
      <c r="E23" s="2" t="s">
        <v>206</v>
      </c>
      <c r="F23" s="2" t="s">
        <v>207</v>
      </c>
      <c r="G23" s="2" t="s">
        <v>174</v>
      </c>
      <c r="H23" s="2" t="s">
        <v>208</v>
      </c>
      <c r="I23" s="2" t="s">
        <v>26</v>
      </c>
    </row>
    <row r="24" spans="2:9" x14ac:dyDescent="0.2">
      <c r="B24" s="2">
        <v>500</v>
      </c>
      <c r="C24" s="2" t="s">
        <v>291</v>
      </c>
      <c r="D24" s="2" t="s">
        <v>292</v>
      </c>
      <c r="E24" s="2" t="s">
        <v>248</v>
      </c>
      <c r="F24" s="2" t="s">
        <v>245</v>
      </c>
      <c r="G24" s="2" t="s">
        <v>293</v>
      </c>
      <c r="H24" s="2">
        <v>78.430000000000007</v>
      </c>
      <c r="I24" s="103">
        <v>39215</v>
      </c>
    </row>
    <row r="25" spans="2:9" x14ac:dyDescent="0.2">
      <c r="B25" s="2">
        <v>1</v>
      </c>
      <c r="C25" s="2" t="s">
        <v>291</v>
      </c>
      <c r="D25" s="2" t="s">
        <v>292</v>
      </c>
      <c r="E25" s="2" t="s">
        <v>248</v>
      </c>
      <c r="F25" s="2" t="s">
        <v>216</v>
      </c>
      <c r="G25" s="2" t="s">
        <v>293</v>
      </c>
      <c r="H25" s="2">
        <v>78.430000000000007</v>
      </c>
      <c r="I25" s="2">
        <v>78.430000000000007</v>
      </c>
    </row>
    <row r="26" spans="2:9" x14ac:dyDescent="0.2">
      <c r="B26" s="2">
        <v>1</v>
      </c>
      <c r="C26" s="2" t="s">
        <v>291</v>
      </c>
      <c r="D26" s="2" t="s">
        <v>294</v>
      </c>
      <c r="E26" s="2" t="s">
        <v>210</v>
      </c>
      <c r="F26" s="2" t="s">
        <v>216</v>
      </c>
      <c r="G26" s="2" t="s">
        <v>293</v>
      </c>
      <c r="H26" s="2">
        <v>309.60000000000002</v>
      </c>
      <c r="I26" s="2">
        <v>309.60000000000002</v>
      </c>
    </row>
    <row r="27" spans="2:9" x14ac:dyDescent="0.2">
      <c r="B27" s="2">
        <v>1</v>
      </c>
      <c r="C27" s="2" t="s">
        <v>295</v>
      </c>
      <c r="D27" s="2" t="s">
        <v>296</v>
      </c>
      <c r="E27" s="2" t="s">
        <v>32</v>
      </c>
      <c r="G27" s="2" t="s">
        <v>297</v>
      </c>
      <c r="H27" s="2">
        <v>1.0900000000000001</v>
      </c>
      <c r="I27" s="2">
        <v>1.0900000000000001</v>
      </c>
    </row>
    <row r="28" spans="2:9" x14ac:dyDescent="0.2">
      <c r="B28" s="2">
        <v>1</v>
      </c>
      <c r="C28" s="2" t="s">
        <v>298</v>
      </c>
      <c r="D28" s="2" t="s">
        <v>299</v>
      </c>
      <c r="E28" s="2" t="s">
        <v>300</v>
      </c>
      <c r="F28" s="2" t="s">
        <v>245</v>
      </c>
      <c r="G28" s="2" t="s">
        <v>301</v>
      </c>
      <c r="H28" s="2">
        <v>0.93</v>
      </c>
      <c r="I28" s="2">
        <v>0.93</v>
      </c>
    </row>
    <row r="29" spans="2:9" x14ac:dyDescent="0.2">
      <c r="B29" s="2">
        <v>1</v>
      </c>
      <c r="C29" s="2" t="s">
        <v>302</v>
      </c>
      <c r="D29" s="2" t="s">
        <v>303</v>
      </c>
      <c r="E29" s="2" t="s">
        <v>304</v>
      </c>
      <c r="F29" s="2" t="s">
        <v>245</v>
      </c>
      <c r="G29" s="2" t="s">
        <v>305</v>
      </c>
      <c r="H29" s="2">
        <v>0.49</v>
      </c>
      <c r="I29" s="2">
        <v>0.49</v>
      </c>
    </row>
    <row r="30" spans="2:9" x14ac:dyDescent="0.2">
      <c r="B30" s="2">
        <v>1</v>
      </c>
      <c r="C30" s="2" t="s">
        <v>306</v>
      </c>
      <c r="D30" s="2" t="s">
        <v>307</v>
      </c>
      <c r="E30" s="2" t="s">
        <v>30</v>
      </c>
      <c r="F30" s="2" t="s">
        <v>308</v>
      </c>
      <c r="G30" s="2" t="s">
        <v>309</v>
      </c>
      <c r="H30" s="2">
        <v>28.06</v>
      </c>
      <c r="I30" s="2">
        <v>28.06</v>
      </c>
    </row>
    <row r="31" spans="2:9" x14ac:dyDescent="0.2">
      <c r="B31" s="2">
        <v>1</v>
      </c>
      <c r="C31" s="2" t="s">
        <v>310</v>
      </c>
      <c r="D31" s="2" t="s">
        <v>311</v>
      </c>
      <c r="E31" s="2" t="s">
        <v>304</v>
      </c>
      <c r="F31" s="2" t="s">
        <v>245</v>
      </c>
      <c r="G31" s="2" t="s">
        <v>312</v>
      </c>
      <c r="H31" s="2">
        <v>0.63</v>
      </c>
      <c r="I31" s="2">
        <v>0.63</v>
      </c>
    </row>
    <row r="32" spans="2:9" x14ac:dyDescent="0.2">
      <c r="B32" s="2">
        <v>1</v>
      </c>
      <c r="C32" s="2" t="s">
        <v>313</v>
      </c>
      <c r="D32" s="2" t="s">
        <v>314</v>
      </c>
      <c r="E32" s="2" t="s">
        <v>112</v>
      </c>
      <c r="G32" s="2" t="s">
        <v>315</v>
      </c>
      <c r="H32" s="2">
        <v>0.99</v>
      </c>
      <c r="I32" s="2">
        <v>0.99</v>
      </c>
    </row>
    <row r="33" spans="2:9" x14ac:dyDescent="0.2">
      <c r="B33" s="2">
        <v>1</v>
      </c>
      <c r="C33" s="2" t="s">
        <v>313</v>
      </c>
      <c r="D33" s="2" t="s">
        <v>314</v>
      </c>
      <c r="E33" s="2" t="s">
        <v>216</v>
      </c>
      <c r="G33" s="2" t="s">
        <v>315</v>
      </c>
      <c r="H33" s="2">
        <v>0.99</v>
      </c>
      <c r="I33" s="2">
        <v>0.99</v>
      </c>
    </row>
    <row r="34" spans="2:9" x14ac:dyDescent="0.2">
      <c r="B34" s="2">
        <v>1</v>
      </c>
      <c r="C34" s="2" t="s">
        <v>313</v>
      </c>
      <c r="D34" s="2" t="s">
        <v>314</v>
      </c>
      <c r="E34" s="2" t="s">
        <v>218</v>
      </c>
      <c r="G34" s="2" t="s">
        <v>315</v>
      </c>
      <c r="H34" s="2">
        <v>0.99</v>
      </c>
      <c r="I34" s="2">
        <v>0.99</v>
      </c>
    </row>
    <row r="35" spans="2:9" x14ac:dyDescent="0.2">
      <c r="B35" s="2">
        <v>1</v>
      </c>
      <c r="C35" s="2" t="s">
        <v>313</v>
      </c>
      <c r="D35" s="2" t="s">
        <v>314</v>
      </c>
      <c r="E35" s="2" t="s">
        <v>219</v>
      </c>
      <c r="G35" s="2" t="s">
        <v>315</v>
      </c>
      <c r="H35" s="2">
        <v>0.99</v>
      </c>
      <c r="I35" s="2">
        <v>0.99</v>
      </c>
    </row>
    <row r="36" spans="2:9" x14ac:dyDescent="0.2">
      <c r="B36" s="2">
        <v>1</v>
      </c>
      <c r="C36" s="2" t="s">
        <v>313</v>
      </c>
      <c r="D36" s="2" t="s">
        <v>314</v>
      </c>
      <c r="E36" s="2" t="s">
        <v>269</v>
      </c>
      <c r="G36" s="2" t="s">
        <v>315</v>
      </c>
      <c r="H36" s="2">
        <v>0.99</v>
      </c>
      <c r="I36" s="2">
        <v>0.99</v>
      </c>
    </row>
    <row r="37" spans="2:9" x14ac:dyDescent="0.2">
      <c r="B37" s="2">
        <v>1</v>
      </c>
      <c r="C37" s="2" t="s">
        <v>313</v>
      </c>
      <c r="D37" s="2" t="s">
        <v>314</v>
      </c>
      <c r="E37" s="2" t="s">
        <v>220</v>
      </c>
      <c r="G37" s="2" t="s">
        <v>315</v>
      </c>
      <c r="H37" s="2">
        <v>0.99</v>
      </c>
      <c r="I37" s="2">
        <v>0.99</v>
      </c>
    </row>
    <row r="38" spans="2:9" x14ac:dyDescent="0.2">
      <c r="B38" s="2">
        <v>1</v>
      </c>
      <c r="C38" s="2" t="s">
        <v>313</v>
      </c>
      <c r="D38" s="2" t="s">
        <v>314</v>
      </c>
      <c r="E38" s="2" t="s">
        <v>271</v>
      </c>
      <c r="G38" s="2" t="s">
        <v>315</v>
      </c>
      <c r="H38" s="2">
        <v>0.99</v>
      </c>
      <c r="I38" s="2">
        <v>0.99</v>
      </c>
    </row>
    <row r="39" spans="2:9" x14ac:dyDescent="0.2">
      <c r="B39" s="2">
        <v>1</v>
      </c>
      <c r="C39" s="2" t="s">
        <v>313</v>
      </c>
      <c r="D39" s="2" t="s">
        <v>314</v>
      </c>
      <c r="E39" s="2" t="s">
        <v>272</v>
      </c>
      <c r="G39" s="2" t="s">
        <v>315</v>
      </c>
      <c r="H39" s="2">
        <v>0.99</v>
      </c>
      <c r="I39" s="2">
        <v>0.99</v>
      </c>
    </row>
    <row r="40" spans="2:9" x14ac:dyDescent="0.2">
      <c r="B40" s="2">
        <v>1</v>
      </c>
      <c r="C40" s="2" t="s">
        <v>313</v>
      </c>
      <c r="D40" s="2" t="s">
        <v>314</v>
      </c>
      <c r="E40" s="2" t="s">
        <v>273</v>
      </c>
      <c r="G40" s="2" t="s">
        <v>315</v>
      </c>
      <c r="H40" s="2">
        <v>0.99</v>
      </c>
      <c r="I40" s="2">
        <v>0.99</v>
      </c>
    </row>
    <row r="41" spans="2:9" x14ac:dyDescent="0.2">
      <c r="B41" s="2">
        <v>1</v>
      </c>
      <c r="C41" s="2" t="s">
        <v>313</v>
      </c>
      <c r="D41" s="2" t="s">
        <v>314</v>
      </c>
      <c r="E41" s="2" t="s">
        <v>274</v>
      </c>
      <c r="G41" s="2" t="s">
        <v>315</v>
      </c>
      <c r="H41" s="2">
        <v>0.99</v>
      </c>
      <c r="I41" s="2">
        <v>0.99</v>
      </c>
    </row>
    <row r="42" spans="2:9" x14ac:dyDescent="0.2">
      <c r="B42" s="2">
        <v>1</v>
      </c>
      <c r="C42" s="2" t="s">
        <v>313</v>
      </c>
      <c r="D42" s="2" t="s">
        <v>314</v>
      </c>
      <c r="E42" s="2" t="s">
        <v>316</v>
      </c>
      <c r="G42" s="2" t="s">
        <v>315</v>
      </c>
      <c r="H42" s="2">
        <v>0.99</v>
      </c>
      <c r="I42" s="2">
        <v>0.99</v>
      </c>
    </row>
    <row r="43" spans="2:9" x14ac:dyDescent="0.2">
      <c r="B43" s="2">
        <v>1</v>
      </c>
      <c r="C43" s="2" t="s">
        <v>313</v>
      </c>
      <c r="D43" s="2" t="s">
        <v>314</v>
      </c>
      <c r="E43" s="2" t="s">
        <v>275</v>
      </c>
      <c r="G43" s="2" t="s">
        <v>315</v>
      </c>
      <c r="H43" s="2">
        <v>0.99</v>
      </c>
      <c r="I43" s="2">
        <v>0.99</v>
      </c>
    </row>
    <row r="44" spans="2:9" x14ac:dyDescent="0.2">
      <c r="B44" s="2">
        <v>1</v>
      </c>
      <c r="C44" s="2" t="s">
        <v>313</v>
      </c>
      <c r="D44" s="2" t="s">
        <v>314</v>
      </c>
      <c r="E44" s="2" t="s">
        <v>317</v>
      </c>
      <c r="G44" s="2" t="s">
        <v>315</v>
      </c>
      <c r="H44" s="2">
        <v>0.99</v>
      </c>
      <c r="I44" s="2">
        <v>0.99</v>
      </c>
    </row>
    <row r="45" spans="2:9" x14ac:dyDescent="0.2">
      <c r="B45" s="2">
        <v>1</v>
      </c>
      <c r="C45" s="2" t="s">
        <v>318</v>
      </c>
      <c r="D45" s="2" t="s">
        <v>319</v>
      </c>
      <c r="E45" s="2" t="s">
        <v>320</v>
      </c>
      <c r="G45" s="2" t="s">
        <v>321</v>
      </c>
      <c r="H45" s="2">
        <v>2.5299999999999998</v>
      </c>
      <c r="I45" s="2">
        <v>2.5299999999999998</v>
      </c>
    </row>
    <row r="46" spans="2:9" x14ac:dyDescent="0.2">
      <c r="B46" s="2">
        <v>1</v>
      </c>
      <c r="C46" s="2" t="s">
        <v>322</v>
      </c>
      <c r="D46" s="2" t="s">
        <v>323</v>
      </c>
      <c r="G46" s="2" t="s">
        <v>324</v>
      </c>
      <c r="H46" s="2">
        <v>0.79</v>
      </c>
      <c r="I46" s="2">
        <v>0.79</v>
      </c>
    </row>
    <row r="47" spans="2:9" x14ac:dyDescent="0.2">
      <c r="B47" s="2">
        <v>1</v>
      </c>
      <c r="C47" s="2" t="s">
        <v>325</v>
      </c>
      <c r="D47" s="2" t="s">
        <v>326</v>
      </c>
      <c r="E47" s="2" t="s">
        <v>320</v>
      </c>
      <c r="G47" s="2" t="s">
        <v>327</v>
      </c>
      <c r="H47" s="2">
        <v>2.8</v>
      </c>
      <c r="I47" s="2">
        <v>2.8</v>
      </c>
    </row>
    <row r="48" spans="2:9" x14ac:dyDescent="0.2">
      <c r="B48" s="2">
        <v>1</v>
      </c>
      <c r="C48" s="2" t="s">
        <v>328</v>
      </c>
      <c r="D48" s="2" t="s">
        <v>329</v>
      </c>
      <c r="E48" s="2" t="s">
        <v>304</v>
      </c>
      <c r="F48" s="2" t="s">
        <v>245</v>
      </c>
      <c r="G48" s="2" t="s">
        <v>330</v>
      </c>
      <c r="H48" s="2">
        <v>2.17</v>
      </c>
      <c r="I48" s="2">
        <v>2.17</v>
      </c>
    </row>
    <row r="49" spans="2:9" x14ac:dyDescent="0.2">
      <c r="B49" s="2">
        <v>1</v>
      </c>
      <c r="C49" s="2" t="s">
        <v>331</v>
      </c>
      <c r="D49" s="2" t="s">
        <v>332</v>
      </c>
      <c r="E49" s="2" t="s">
        <v>320</v>
      </c>
      <c r="G49" s="2" t="s">
        <v>333</v>
      </c>
      <c r="H49" s="2">
        <v>2.5</v>
      </c>
      <c r="I49" s="2">
        <v>2.5</v>
      </c>
    </row>
    <row r="50" spans="2:9" x14ac:dyDescent="0.2">
      <c r="B50" s="2">
        <v>1</v>
      </c>
      <c r="C50" s="2" t="s">
        <v>334</v>
      </c>
      <c r="D50" s="2" t="s">
        <v>335</v>
      </c>
      <c r="E50" s="2" t="s">
        <v>304</v>
      </c>
      <c r="F50" s="2" t="s">
        <v>245</v>
      </c>
      <c r="G50" s="2" t="s">
        <v>336</v>
      </c>
      <c r="H50" s="2">
        <v>1.93</v>
      </c>
      <c r="I50" s="2">
        <v>1.93</v>
      </c>
    </row>
    <row r="51" spans="2:9" x14ac:dyDescent="0.2">
      <c r="B51" s="2">
        <v>1</v>
      </c>
      <c r="C51" s="2" t="s">
        <v>334</v>
      </c>
      <c r="D51" s="2" t="s">
        <v>335</v>
      </c>
      <c r="E51" s="2" t="s">
        <v>300</v>
      </c>
      <c r="F51" s="2" t="s">
        <v>245</v>
      </c>
      <c r="G51" s="2" t="s">
        <v>336</v>
      </c>
      <c r="H51" s="2">
        <v>1.93</v>
      </c>
      <c r="I51" s="2">
        <v>1.93</v>
      </c>
    </row>
    <row r="52" spans="2:9" x14ac:dyDescent="0.2">
      <c r="B52" s="2">
        <v>1</v>
      </c>
      <c r="C52" s="2" t="s">
        <v>337</v>
      </c>
      <c r="D52" s="2" t="s">
        <v>338</v>
      </c>
      <c r="E52" s="2" t="s">
        <v>320</v>
      </c>
      <c r="G52" s="2" t="s">
        <v>339</v>
      </c>
      <c r="H52" s="2">
        <v>2.93</v>
      </c>
      <c r="I52" s="2">
        <v>2.93</v>
      </c>
    </row>
    <row r="53" spans="2:9" x14ac:dyDescent="0.2">
      <c r="B53" s="2">
        <v>1</v>
      </c>
      <c r="C53" s="2" t="s">
        <v>340</v>
      </c>
      <c r="D53" s="2" t="s">
        <v>341</v>
      </c>
      <c r="E53" s="2" t="s">
        <v>320</v>
      </c>
      <c r="G53" s="2" t="s">
        <v>342</v>
      </c>
      <c r="H53" s="2">
        <v>2.56</v>
      </c>
      <c r="I53" s="2">
        <v>2.56</v>
      </c>
    </row>
    <row r="54" spans="2:9" x14ac:dyDescent="0.2">
      <c r="B54" s="2">
        <v>1</v>
      </c>
      <c r="C54" s="2" t="s">
        <v>343</v>
      </c>
      <c r="D54" s="2" t="s">
        <v>344</v>
      </c>
      <c r="E54" s="2" t="s">
        <v>304</v>
      </c>
      <c r="F54" s="2" t="s">
        <v>245</v>
      </c>
      <c r="G54" s="2" t="s">
        <v>345</v>
      </c>
      <c r="H54" s="2">
        <v>3.42</v>
      </c>
      <c r="I54" s="2">
        <v>3.42</v>
      </c>
    </row>
    <row r="55" spans="2:9" x14ac:dyDescent="0.2">
      <c r="B55" s="2">
        <v>1</v>
      </c>
      <c r="C55" s="2" t="s">
        <v>346</v>
      </c>
      <c r="D55" s="2" t="s">
        <v>347</v>
      </c>
      <c r="E55" s="2" t="s">
        <v>213</v>
      </c>
      <c r="F55" s="2" t="s">
        <v>245</v>
      </c>
      <c r="G55" s="2" t="s">
        <v>348</v>
      </c>
      <c r="H55" s="2">
        <v>11.64</v>
      </c>
      <c r="I55" s="2">
        <v>11.64</v>
      </c>
    </row>
    <row r="56" spans="2:9" x14ac:dyDescent="0.2">
      <c r="B56" s="2">
        <v>1</v>
      </c>
      <c r="C56" s="2" t="s">
        <v>349</v>
      </c>
      <c r="D56" s="2" t="s">
        <v>350</v>
      </c>
      <c r="E56" s="2" t="s">
        <v>304</v>
      </c>
      <c r="F56" s="2" t="s">
        <v>279</v>
      </c>
      <c r="G56" s="2" t="s">
        <v>351</v>
      </c>
      <c r="H56" s="2">
        <v>0.59</v>
      </c>
      <c r="I56" s="2">
        <v>0.59</v>
      </c>
    </row>
    <row r="57" spans="2:9" x14ac:dyDescent="0.2">
      <c r="B57" s="2">
        <v>1</v>
      </c>
      <c r="C57" s="2" t="s">
        <v>352</v>
      </c>
      <c r="D57" s="2" t="s">
        <v>353</v>
      </c>
      <c r="E57" s="2" t="s">
        <v>213</v>
      </c>
      <c r="F57" s="2" t="s">
        <v>354</v>
      </c>
      <c r="G57" s="2" t="s">
        <v>355</v>
      </c>
      <c r="H57" s="2">
        <v>23.4</v>
      </c>
      <c r="I57" s="2">
        <v>23.4</v>
      </c>
    </row>
    <row r="58" spans="2:9" x14ac:dyDescent="0.2">
      <c r="B58" s="2">
        <v>1</v>
      </c>
      <c r="C58" s="2" t="s">
        <v>356</v>
      </c>
      <c r="D58" s="2" t="s">
        <v>357</v>
      </c>
      <c r="E58" s="2" t="s">
        <v>30</v>
      </c>
      <c r="G58" s="2" t="s">
        <v>358</v>
      </c>
      <c r="H58" s="2">
        <v>1.99</v>
      </c>
      <c r="I58" s="2">
        <v>1.99</v>
      </c>
    </row>
    <row r="59" spans="2:9" x14ac:dyDescent="0.2">
      <c r="B59" s="2">
        <v>1</v>
      </c>
      <c r="C59" s="2" t="s">
        <v>359</v>
      </c>
      <c r="D59" s="2" t="s">
        <v>360</v>
      </c>
      <c r="E59" s="2" t="s">
        <v>213</v>
      </c>
      <c r="F59" s="2" t="s">
        <v>112</v>
      </c>
      <c r="G59" s="2" t="s">
        <v>361</v>
      </c>
      <c r="H59" s="2">
        <v>23.4</v>
      </c>
      <c r="I59" s="2">
        <v>23.4</v>
      </c>
    </row>
    <row r="60" spans="2:9" x14ac:dyDescent="0.2">
      <c r="B60" s="2">
        <v>1</v>
      </c>
      <c r="C60" s="2" t="s">
        <v>362</v>
      </c>
      <c r="D60" s="2" t="s">
        <v>363</v>
      </c>
      <c r="E60" s="2" t="s">
        <v>30</v>
      </c>
      <c r="G60" s="2" t="s">
        <v>364</v>
      </c>
      <c r="H60" s="2">
        <v>3.21</v>
      </c>
      <c r="I60" s="2">
        <v>3.21</v>
      </c>
    </row>
    <row r="61" spans="2:9" x14ac:dyDescent="0.2">
      <c r="B61" s="2">
        <v>1</v>
      </c>
      <c r="C61" s="2" t="s">
        <v>365</v>
      </c>
      <c r="D61" s="2" t="s">
        <v>366</v>
      </c>
      <c r="E61" s="2" t="s">
        <v>300</v>
      </c>
      <c r="F61" s="2" t="s">
        <v>219</v>
      </c>
      <c r="G61" s="2" t="s">
        <v>367</v>
      </c>
      <c r="H61" s="2">
        <v>1.55</v>
      </c>
      <c r="I61" s="2">
        <v>1.55</v>
      </c>
    </row>
    <row r="62" spans="2:9" x14ac:dyDescent="0.2">
      <c r="B62" s="2">
        <v>1</v>
      </c>
      <c r="C62" s="2" t="s">
        <v>368</v>
      </c>
      <c r="D62" s="2" t="s">
        <v>369</v>
      </c>
      <c r="E62" s="2" t="s">
        <v>213</v>
      </c>
      <c r="F62" s="2" t="s">
        <v>112</v>
      </c>
      <c r="G62" s="2" t="s">
        <v>370</v>
      </c>
      <c r="H62" s="2">
        <v>23.4</v>
      </c>
      <c r="I62" s="2">
        <v>23.4</v>
      </c>
    </row>
    <row r="63" spans="2:9" x14ac:dyDescent="0.2">
      <c r="B63" s="2">
        <v>1</v>
      </c>
      <c r="C63" s="2" t="s">
        <v>365</v>
      </c>
      <c r="D63" s="2" t="s">
        <v>366</v>
      </c>
      <c r="E63" s="2" t="s">
        <v>300</v>
      </c>
      <c r="F63" s="2" t="s">
        <v>245</v>
      </c>
      <c r="G63" s="2" t="s">
        <v>367</v>
      </c>
      <c r="H63" s="2">
        <v>1.55</v>
      </c>
      <c r="I63" s="2">
        <v>1.55</v>
      </c>
    </row>
    <row r="64" spans="2:9" x14ac:dyDescent="0.2">
      <c r="B64" s="2">
        <v>1</v>
      </c>
      <c r="C64" s="2" t="s">
        <v>371</v>
      </c>
      <c r="D64" s="2" t="s">
        <v>372</v>
      </c>
      <c r="E64" s="2" t="s">
        <v>304</v>
      </c>
      <c r="F64" s="2" t="s">
        <v>245</v>
      </c>
      <c r="G64" s="2" t="s">
        <v>373</v>
      </c>
      <c r="H64" s="2">
        <v>0.74</v>
      </c>
      <c r="I64" s="2">
        <v>0.74</v>
      </c>
    </row>
    <row r="65" spans="2:9" x14ac:dyDescent="0.2">
      <c r="B65" s="2">
        <v>1</v>
      </c>
      <c r="C65" s="2" t="s">
        <v>374</v>
      </c>
      <c r="D65" s="2" t="s">
        <v>375</v>
      </c>
      <c r="E65" s="2" t="s">
        <v>304</v>
      </c>
      <c r="F65" s="2" t="s">
        <v>245</v>
      </c>
      <c r="G65" s="2" t="s">
        <v>376</v>
      </c>
      <c r="H65" s="2">
        <v>1.75</v>
      </c>
      <c r="I65" s="2">
        <v>1.75</v>
      </c>
    </row>
    <row r="66" spans="2:9" x14ac:dyDescent="0.2">
      <c r="B66" s="2">
        <v>1</v>
      </c>
      <c r="C66" s="2" t="s">
        <v>377</v>
      </c>
      <c r="D66" s="2" t="s">
        <v>378</v>
      </c>
      <c r="E66" s="2" t="s">
        <v>300</v>
      </c>
      <c r="F66" s="2" t="s">
        <v>216</v>
      </c>
      <c r="G66" s="2" t="s">
        <v>379</v>
      </c>
      <c r="H66" s="2">
        <v>0.74</v>
      </c>
      <c r="I66" s="2">
        <v>0.74</v>
      </c>
    </row>
    <row r="67" spans="2:9" x14ac:dyDescent="0.2">
      <c r="B67" s="2">
        <v>1</v>
      </c>
      <c r="C67" s="2" t="s">
        <v>380</v>
      </c>
      <c r="D67" s="2" t="s">
        <v>381</v>
      </c>
      <c r="E67" s="2" t="s">
        <v>28</v>
      </c>
      <c r="G67" s="2" t="s">
        <v>382</v>
      </c>
      <c r="H67" s="2">
        <v>2.65</v>
      </c>
      <c r="I67" s="2">
        <v>2.65</v>
      </c>
    </row>
    <row r="68" spans="2:9" x14ac:dyDescent="0.2">
      <c r="B68" s="2">
        <v>1</v>
      </c>
      <c r="C68" s="2" t="s">
        <v>383</v>
      </c>
      <c r="D68" s="2" t="s">
        <v>384</v>
      </c>
      <c r="E68" s="2" t="s">
        <v>304</v>
      </c>
      <c r="F68" s="2" t="s">
        <v>216</v>
      </c>
      <c r="G68" s="2" t="s">
        <v>385</v>
      </c>
      <c r="H68" s="2">
        <v>1.74</v>
      </c>
      <c r="I68" s="2">
        <v>1.74</v>
      </c>
    </row>
    <row r="69" spans="2:9" x14ac:dyDescent="0.2">
      <c r="B69" s="2">
        <v>1</v>
      </c>
      <c r="C69" s="2" t="s">
        <v>386</v>
      </c>
      <c r="D69" s="2" t="s">
        <v>387</v>
      </c>
      <c r="E69" s="2" t="s">
        <v>304</v>
      </c>
      <c r="F69" s="2" t="s">
        <v>245</v>
      </c>
      <c r="G69" s="2" t="s">
        <v>388</v>
      </c>
      <c r="H69" s="2">
        <v>3.34</v>
      </c>
      <c r="I69" s="2">
        <v>3.34</v>
      </c>
    </row>
    <row r="70" spans="2:9" x14ac:dyDescent="0.2">
      <c r="B70" s="2">
        <v>1</v>
      </c>
      <c r="C70" s="2" t="s">
        <v>389</v>
      </c>
      <c r="D70" s="2" t="s">
        <v>390</v>
      </c>
      <c r="E70" s="2" t="s">
        <v>304</v>
      </c>
      <c r="F70" s="2" t="s">
        <v>245</v>
      </c>
      <c r="G70" s="2" t="s">
        <v>391</v>
      </c>
      <c r="H70" s="2">
        <v>2.48</v>
      </c>
      <c r="I70" s="2">
        <v>2.48</v>
      </c>
    </row>
    <row r="71" spans="2:9" x14ac:dyDescent="0.2">
      <c r="B71" s="2">
        <v>1</v>
      </c>
      <c r="C71" s="2" t="s">
        <v>392</v>
      </c>
      <c r="D71" s="2" t="s">
        <v>393</v>
      </c>
      <c r="E71" s="2" t="s">
        <v>30</v>
      </c>
      <c r="G71" s="2" t="s">
        <v>394</v>
      </c>
      <c r="H71" s="2">
        <v>0.39</v>
      </c>
      <c r="I71" s="2">
        <v>0.39</v>
      </c>
    </row>
    <row r="72" spans="2:9" x14ac:dyDescent="0.2">
      <c r="B72" s="2">
        <v>1</v>
      </c>
      <c r="C72" s="2" t="s">
        <v>395</v>
      </c>
      <c r="D72" s="2" t="s">
        <v>396</v>
      </c>
      <c r="E72" s="2" t="s">
        <v>300</v>
      </c>
      <c r="F72" s="2" t="s">
        <v>245</v>
      </c>
      <c r="G72" s="2" t="s">
        <v>397</v>
      </c>
      <c r="H72" s="2">
        <v>1.03</v>
      </c>
      <c r="I72" s="2">
        <v>1.03</v>
      </c>
    </row>
    <row r="73" spans="2:9" x14ac:dyDescent="0.2">
      <c r="B73" s="2">
        <v>1</v>
      </c>
      <c r="C73" s="2" t="s">
        <v>398</v>
      </c>
      <c r="D73" s="2" t="s">
        <v>399</v>
      </c>
      <c r="G73" s="2" t="s">
        <v>400</v>
      </c>
      <c r="H73" s="2">
        <v>4.24</v>
      </c>
      <c r="I73" s="2">
        <v>4.24</v>
      </c>
    </row>
    <row r="74" spans="2:9" x14ac:dyDescent="0.2">
      <c r="B74" s="2">
        <v>1</v>
      </c>
      <c r="C74" s="2" t="s">
        <v>401</v>
      </c>
      <c r="D74" s="2" t="s">
        <v>402</v>
      </c>
      <c r="E74" s="2" t="s">
        <v>112</v>
      </c>
      <c r="G74" s="2" t="s">
        <v>403</v>
      </c>
      <c r="H74" s="2">
        <v>1.69</v>
      </c>
      <c r="I74" s="2">
        <v>1.69</v>
      </c>
    </row>
    <row r="75" spans="2:9" x14ac:dyDescent="0.2">
      <c r="B75" s="2">
        <v>2</v>
      </c>
      <c r="C75" s="2" t="s">
        <v>404</v>
      </c>
      <c r="D75" s="2" t="s">
        <v>405</v>
      </c>
      <c r="E75" s="2" t="s">
        <v>213</v>
      </c>
      <c r="F75" s="2" t="s">
        <v>245</v>
      </c>
      <c r="G75" s="2" t="s">
        <v>406</v>
      </c>
      <c r="H75" s="2">
        <v>11.64</v>
      </c>
      <c r="I75" s="2">
        <v>23.28</v>
      </c>
    </row>
    <row r="76" spans="2:9" x14ac:dyDescent="0.2">
      <c r="B76" s="2">
        <v>1</v>
      </c>
      <c r="C76" s="2" t="s">
        <v>407</v>
      </c>
      <c r="D76" s="2" t="s">
        <v>408</v>
      </c>
      <c r="G76" s="2" t="s">
        <v>409</v>
      </c>
      <c r="H76" s="2">
        <v>3.2</v>
      </c>
      <c r="I76" s="2">
        <v>3.2</v>
      </c>
    </row>
    <row r="77" spans="2:9" x14ac:dyDescent="0.2">
      <c r="B77" s="2">
        <v>62</v>
      </c>
      <c r="C77" s="2" t="s">
        <v>410</v>
      </c>
      <c r="D77" s="2" t="s">
        <v>411</v>
      </c>
      <c r="E77" s="2" t="s">
        <v>300</v>
      </c>
      <c r="F77" s="2" t="s">
        <v>245</v>
      </c>
      <c r="G77" s="2" t="s">
        <v>412</v>
      </c>
      <c r="H77" s="2">
        <v>2.2200000000000002</v>
      </c>
      <c r="I77" s="2">
        <v>137.63999999999999</v>
      </c>
    </row>
    <row r="78" spans="2:9" x14ac:dyDescent="0.2">
      <c r="B78" s="2">
        <v>2</v>
      </c>
      <c r="C78" s="2" t="s">
        <v>413</v>
      </c>
      <c r="D78" s="2" t="s">
        <v>414</v>
      </c>
      <c r="E78" s="2" t="s">
        <v>28</v>
      </c>
      <c r="G78" s="2" t="s">
        <v>415</v>
      </c>
      <c r="H78" s="2">
        <v>0.44</v>
      </c>
      <c r="I78" s="2">
        <v>0.88</v>
      </c>
    </row>
    <row r="79" spans="2:9" x14ac:dyDescent="0.2">
      <c r="B79" s="2">
        <v>2</v>
      </c>
      <c r="C79" s="2" t="s">
        <v>416</v>
      </c>
      <c r="D79" s="2" t="s">
        <v>417</v>
      </c>
      <c r="E79" s="2" t="s">
        <v>300</v>
      </c>
      <c r="F79" s="2" t="s">
        <v>245</v>
      </c>
      <c r="G79" s="2" t="s">
        <v>418</v>
      </c>
      <c r="H79" s="2">
        <v>3.37</v>
      </c>
      <c r="I79" s="2">
        <v>6.74</v>
      </c>
    </row>
    <row r="80" spans="2:9" x14ac:dyDescent="0.2">
      <c r="B80" s="2">
        <v>2</v>
      </c>
      <c r="C80" s="2" t="s">
        <v>419</v>
      </c>
      <c r="D80" s="2" t="s">
        <v>420</v>
      </c>
      <c r="E80" s="2" t="s">
        <v>300</v>
      </c>
      <c r="F80" s="2" t="s">
        <v>245</v>
      </c>
      <c r="G80" s="2" t="s">
        <v>421</v>
      </c>
      <c r="H80" s="2">
        <v>3.47</v>
      </c>
      <c r="I80" s="2">
        <v>6.94</v>
      </c>
    </row>
    <row r="81" spans="2:9" x14ac:dyDescent="0.2">
      <c r="B81" s="2">
        <v>1</v>
      </c>
      <c r="C81" s="2" t="s">
        <v>422</v>
      </c>
      <c r="D81" s="2" t="s">
        <v>423</v>
      </c>
      <c r="E81" s="2" t="s">
        <v>31</v>
      </c>
      <c r="G81" s="2" t="s">
        <v>424</v>
      </c>
      <c r="H81" s="2">
        <v>0.5</v>
      </c>
      <c r="I81" s="2">
        <v>0.5</v>
      </c>
    </row>
    <row r="82" spans="2:9" x14ac:dyDescent="0.2">
      <c r="B82" s="2">
        <v>1</v>
      </c>
      <c r="C82" s="2" t="s">
        <v>425</v>
      </c>
      <c r="D82" s="2" t="s">
        <v>426</v>
      </c>
      <c r="E82" s="2" t="s">
        <v>300</v>
      </c>
      <c r="F82" s="2" t="s">
        <v>245</v>
      </c>
      <c r="G82" s="2" t="s">
        <v>427</v>
      </c>
      <c r="H82" s="2">
        <v>3.37</v>
      </c>
      <c r="I82" s="2">
        <v>3.37</v>
      </c>
    </row>
    <row r="83" spans="2:9" x14ac:dyDescent="0.2">
      <c r="B83" s="2">
        <v>1</v>
      </c>
      <c r="C83" s="2" t="s">
        <v>428</v>
      </c>
      <c r="D83" s="2" t="s">
        <v>429</v>
      </c>
      <c r="E83" s="2" t="s">
        <v>28</v>
      </c>
      <c r="G83" s="2" t="s">
        <v>430</v>
      </c>
      <c r="H83" s="2">
        <v>18.05</v>
      </c>
      <c r="I83" s="2">
        <v>18.05</v>
      </c>
    </row>
    <row r="84" spans="2:9" x14ac:dyDescent="0.2">
      <c r="B84" s="2">
        <v>1</v>
      </c>
      <c r="C84" s="2" t="s">
        <v>431</v>
      </c>
      <c r="D84" s="2" t="s">
        <v>432</v>
      </c>
      <c r="E84" s="2" t="s">
        <v>304</v>
      </c>
      <c r="F84" s="2" t="s">
        <v>245</v>
      </c>
      <c r="G84" s="2" t="s">
        <v>433</v>
      </c>
      <c r="H84" s="2">
        <v>1.79</v>
      </c>
      <c r="I84" s="2">
        <v>1.79</v>
      </c>
    </row>
    <row r="85" spans="2:9" x14ac:dyDescent="0.2">
      <c r="B85" s="2">
        <v>1</v>
      </c>
      <c r="C85" s="2" t="s">
        <v>434</v>
      </c>
      <c r="D85" s="2" t="s">
        <v>435</v>
      </c>
      <c r="E85" s="2" t="s">
        <v>28</v>
      </c>
      <c r="G85" s="2" t="s">
        <v>436</v>
      </c>
      <c r="H85" s="2">
        <v>18.11</v>
      </c>
      <c r="I85" s="2">
        <v>18.11</v>
      </c>
    </row>
    <row r="86" spans="2:9" x14ac:dyDescent="0.2">
      <c r="B86" s="2">
        <v>1</v>
      </c>
      <c r="C86" s="2" t="s">
        <v>434</v>
      </c>
      <c r="D86" s="2" t="s">
        <v>437</v>
      </c>
      <c r="E86" s="2" t="s">
        <v>30</v>
      </c>
      <c r="G86" s="2" t="s">
        <v>436</v>
      </c>
      <c r="H86" s="2">
        <v>19.579999999999998</v>
      </c>
      <c r="I86" s="2">
        <v>19.579999999999998</v>
      </c>
    </row>
    <row r="87" spans="2:9" x14ac:dyDescent="0.2">
      <c r="B87" s="2">
        <v>1</v>
      </c>
      <c r="C87" s="2" t="s">
        <v>434</v>
      </c>
      <c r="D87" s="2" t="s">
        <v>438</v>
      </c>
      <c r="E87" s="2" t="s">
        <v>31</v>
      </c>
      <c r="G87" s="2" t="s">
        <v>436</v>
      </c>
      <c r="H87" s="2">
        <v>21.46</v>
      </c>
      <c r="I87" s="2">
        <v>21.46</v>
      </c>
    </row>
    <row r="88" spans="2:9" x14ac:dyDescent="0.2">
      <c r="B88" s="2">
        <v>1</v>
      </c>
      <c r="C88" s="2" t="s">
        <v>439</v>
      </c>
      <c r="D88" s="2" t="s">
        <v>440</v>
      </c>
      <c r="E88" s="2" t="s">
        <v>30</v>
      </c>
      <c r="G88" s="2" t="s">
        <v>441</v>
      </c>
      <c r="H88" s="2">
        <v>1.8</v>
      </c>
      <c r="I88" s="2">
        <v>1.8</v>
      </c>
    </row>
    <row r="89" spans="2:9" x14ac:dyDescent="0.2">
      <c r="B89" s="2">
        <v>1</v>
      </c>
      <c r="C89" s="2" t="s">
        <v>439</v>
      </c>
      <c r="D89" s="2" t="s">
        <v>440</v>
      </c>
      <c r="E89" s="2" t="s">
        <v>31</v>
      </c>
      <c r="G89" s="2" t="s">
        <v>441</v>
      </c>
      <c r="H89" s="2">
        <v>1.8</v>
      </c>
      <c r="I89" s="2">
        <v>1.8</v>
      </c>
    </row>
    <row r="90" spans="2:9" x14ac:dyDescent="0.2">
      <c r="B90" s="2">
        <v>1</v>
      </c>
      <c r="C90" s="2" t="s">
        <v>439</v>
      </c>
      <c r="D90" s="2" t="s">
        <v>440</v>
      </c>
      <c r="E90" s="2" t="s">
        <v>32</v>
      </c>
      <c r="G90" s="2" t="s">
        <v>441</v>
      </c>
      <c r="H90" s="2">
        <v>1.8</v>
      </c>
      <c r="I90" s="2">
        <v>1.8</v>
      </c>
    </row>
    <row r="91" spans="2:9" x14ac:dyDescent="0.2">
      <c r="B91" s="2">
        <v>2</v>
      </c>
      <c r="C91" s="2" t="s">
        <v>442</v>
      </c>
      <c r="D91" s="2" t="s">
        <v>443</v>
      </c>
      <c r="E91" s="2" t="s">
        <v>28</v>
      </c>
      <c r="G91" s="2" t="s">
        <v>444</v>
      </c>
      <c r="H91" s="2">
        <v>18</v>
      </c>
      <c r="I91" s="2">
        <v>36</v>
      </c>
    </row>
    <row r="92" spans="2:9" x14ac:dyDescent="0.2">
      <c r="B92" s="2">
        <v>1</v>
      </c>
      <c r="C92" s="2" t="s">
        <v>445</v>
      </c>
      <c r="D92" s="2" t="s">
        <v>446</v>
      </c>
      <c r="E92" s="2" t="s">
        <v>28</v>
      </c>
      <c r="G92" s="2" t="s">
        <v>447</v>
      </c>
      <c r="H92" s="2">
        <v>1.1000000000000001</v>
      </c>
      <c r="I92" s="2">
        <v>1.1000000000000001</v>
      </c>
    </row>
    <row r="93" spans="2:9" x14ac:dyDescent="0.2">
      <c r="B93" s="2">
        <v>1</v>
      </c>
      <c r="C93" s="2" t="s">
        <v>448</v>
      </c>
      <c r="D93" s="2" t="s">
        <v>449</v>
      </c>
      <c r="E93" s="2" t="s">
        <v>30</v>
      </c>
      <c r="G93" s="2" t="s">
        <v>450</v>
      </c>
      <c r="H93" s="2">
        <v>0.49</v>
      </c>
      <c r="I93" s="2">
        <v>0.49</v>
      </c>
    </row>
    <row r="94" spans="2:9" x14ac:dyDescent="0.2">
      <c r="B94" s="2">
        <v>1</v>
      </c>
      <c r="C94" s="2" t="s">
        <v>451</v>
      </c>
      <c r="D94" s="2" t="s">
        <v>452</v>
      </c>
      <c r="E94" s="2" t="s">
        <v>31</v>
      </c>
      <c r="G94" s="2" t="s">
        <v>453</v>
      </c>
      <c r="H94" s="2">
        <v>2.83</v>
      </c>
      <c r="I94" s="2">
        <v>2.83</v>
      </c>
    </row>
    <row r="95" spans="2:9" x14ac:dyDescent="0.2">
      <c r="B95" s="2">
        <v>1</v>
      </c>
      <c r="C95" s="2" t="s">
        <v>454</v>
      </c>
      <c r="D95" s="2" t="s">
        <v>455</v>
      </c>
      <c r="E95" s="2" t="s">
        <v>30</v>
      </c>
      <c r="G95" s="2" t="s">
        <v>456</v>
      </c>
      <c r="H95" s="2">
        <v>0.49</v>
      </c>
      <c r="I95" s="2">
        <v>0.49</v>
      </c>
    </row>
    <row r="96" spans="2:9" x14ac:dyDescent="0.2">
      <c r="B96" s="2">
        <v>1</v>
      </c>
      <c r="C96" s="2" t="s">
        <v>457</v>
      </c>
      <c r="D96" s="2" t="s">
        <v>458</v>
      </c>
      <c r="E96" s="2" t="s">
        <v>31</v>
      </c>
      <c r="G96" s="2" t="s">
        <v>459</v>
      </c>
      <c r="H96" s="2">
        <v>2.88</v>
      </c>
      <c r="I96" s="2">
        <v>2.88</v>
      </c>
    </row>
    <row r="97" spans="2:9" x14ac:dyDescent="0.2">
      <c r="B97" s="2">
        <v>1</v>
      </c>
      <c r="C97" s="2" t="s">
        <v>460</v>
      </c>
      <c r="D97" s="2" t="s">
        <v>461</v>
      </c>
      <c r="E97" s="2" t="s">
        <v>33</v>
      </c>
      <c r="G97" s="2" t="s">
        <v>462</v>
      </c>
      <c r="H97" s="2">
        <v>1.03</v>
      </c>
      <c r="I97" s="2">
        <v>1.03</v>
      </c>
    </row>
    <row r="98" spans="2:9" x14ac:dyDescent="0.2">
      <c r="B98" s="2">
        <v>1</v>
      </c>
      <c r="C98" s="2" t="s">
        <v>463</v>
      </c>
      <c r="D98" s="2" t="s">
        <v>464</v>
      </c>
      <c r="E98" s="2" t="s">
        <v>304</v>
      </c>
      <c r="G98" s="2" t="s">
        <v>465</v>
      </c>
      <c r="H98" s="2">
        <v>2.5499999999999998</v>
      </c>
      <c r="I98" s="2">
        <v>2.5499999999999998</v>
      </c>
    </row>
    <row r="99" spans="2:9" x14ac:dyDescent="0.2">
      <c r="B99" s="2">
        <v>1</v>
      </c>
      <c r="C99" s="2" t="s">
        <v>466</v>
      </c>
      <c r="D99" s="2" t="s">
        <v>467</v>
      </c>
      <c r="E99" s="2" t="s">
        <v>468</v>
      </c>
      <c r="G99" s="2" t="s">
        <v>469</v>
      </c>
      <c r="H99" s="2">
        <v>1.24</v>
      </c>
      <c r="I99" s="2">
        <v>1.24</v>
      </c>
    </row>
    <row r="100" spans="2:9" x14ac:dyDescent="0.2">
      <c r="B100" s="2">
        <v>1</v>
      </c>
      <c r="C100" s="2" t="s">
        <v>470</v>
      </c>
      <c r="D100" s="2" t="s">
        <v>471</v>
      </c>
      <c r="G100" s="2" t="s">
        <v>472</v>
      </c>
      <c r="H100" s="2">
        <v>36.97</v>
      </c>
      <c r="I100" s="2">
        <v>36.97</v>
      </c>
    </row>
    <row r="101" spans="2:9" x14ac:dyDescent="0.2">
      <c r="B101" s="2">
        <v>1</v>
      </c>
      <c r="C101" s="2" t="s">
        <v>473</v>
      </c>
      <c r="D101" s="2" t="s">
        <v>474</v>
      </c>
      <c r="E101" s="2" t="s">
        <v>300</v>
      </c>
      <c r="F101" s="2" t="s">
        <v>245</v>
      </c>
      <c r="G101" s="2" t="s">
        <v>475</v>
      </c>
      <c r="H101" s="2">
        <v>1.99</v>
      </c>
      <c r="I101" s="2">
        <v>1.99</v>
      </c>
    </row>
    <row r="102" spans="2:9" x14ac:dyDescent="0.2">
      <c r="B102" s="2">
        <v>1</v>
      </c>
      <c r="C102" s="2" t="s">
        <v>476</v>
      </c>
      <c r="D102" s="2" t="s">
        <v>477</v>
      </c>
      <c r="G102" s="2" t="s">
        <v>478</v>
      </c>
      <c r="H102" s="2">
        <v>34.340000000000003</v>
      </c>
      <c r="I102" s="2">
        <v>34.340000000000003</v>
      </c>
    </row>
    <row r="103" spans="2:9" x14ac:dyDescent="0.2">
      <c r="B103" s="2">
        <v>11</v>
      </c>
      <c r="C103" s="2" t="s">
        <v>479</v>
      </c>
      <c r="D103" s="2" t="s">
        <v>480</v>
      </c>
      <c r="E103" s="2" t="s">
        <v>304</v>
      </c>
      <c r="F103" s="2" t="s">
        <v>279</v>
      </c>
      <c r="G103" s="2" t="s">
        <v>481</v>
      </c>
      <c r="H103" s="2">
        <v>2.2400000000000002</v>
      </c>
      <c r="I103" s="2">
        <v>24.64</v>
      </c>
    </row>
    <row r="104" spans="2:9" x14ac:dyDescent="0.2">
      <c r="B104" s="2">
        <v>1</v>
      </c>
      <c r="C104" s="2" t="s">
        <v>482</v>
      </c>
      <c r="D104" s="2" t="s">
        <v>483</v>
      </c>
      <c r="G104" s="2" t="s">
        <v>484</v>
      </c>
      <c r="H104" s="2">
        <v>39.71</v>
      </c>
      <c r="I104" s="2">
        <v>39.71</v>
      </c>
    </row>
    <row r="105" spans="2:9" x14ac:dyDescent="0.2">
      <c r="B105" s="2">
        <v>1</v>
      </c>
      <c r="C105" s="2" t="s">
        <v>485</v>
      </c>
      <c r="D105" s="2" t="s">
        <v>486</v>
      </c>
      <c r="G105" s="2" t="s">
        <v>487</v>
      </c>
      <c r="H105" s="2">
        <v>35.79</v>
      </c>
      <c r="I105" s="2">
        <v>35.79</v>
      </c>
    </row>
    <row r="106" spans="2:9" x14ac:dyDescent="0.2">
      <c r="B106" s="2">
        <v>1</v>
      </c>
      <c r="C106" s="2" t="s">
        <v>488</v>
      </c>
      <c r="D106" s="2" t="s">
        <v>489</v>
      </c>
      <c r="E106" s="2" t="s">
        <v>490</v>
      </c>
      <c r="G106" s="2" t="s">
        <v>491</v>
      </c>
      <c r="H106" s="2">
        <v>0.16</v>
      </c>
      <c r="I106" s="2">
        <v>0.16</v>
      </c>
    </row>
    <row r="107" spans="2:9" x14ac:dyDescent="0.2">
      <c r="B107" s="2">
        <v>555</v>
      </c>
      <c r="C107" s="2" t="s">
        <v>431</v>
      </c>
      <c r="D107" s="2" t="s">
        <v>432</v>
      </c>
      <c r="E107" s="2" t="s">
        <v>300</v>
      </c>
      <c r="F107" s="2" t="s">
        <v>245</v>
      </c>
      <c r="G107" s="2" t="s">
        <v>433</v>
      </c>
      <c r="H107" s="2">
        <v>1.79</v>
      </c>
      <c r="I107" s="2">
        <v>993.45</v>
      </c>
    </row>
    <row r="108" spans="2:9" x14ac:dyDescent="0.2">
      <c r="B108" s="2">
        <v>4</v>
      </c>
      <c r="C108" s="2" t="s">
        <v>492</v>
      </c>
      <c r="D108" s="2" t="s">
        <v>493</v>
      </c>
      <c r="E108" s="2" t="s">
        <v>300</v>
      </c>
      <c r="F108" s="2" t="s">
        <v>245</v>
      </c>
      <c r="G108" s="2" t="s">
        <v>494</v>
      </c>
      <c r="H108" s="2">
        <v>1.96</v>
      </c>
      <c r="I108" s="2">
        <v>7.84</v>
      </c>
    </row>
    <row r="109" spans="2:9" x14ac:dyDescent="0.2">
      <c r="B109" s="2">
        <v>1</v>
      </c>
      <c r="C109" s="2" t="s">
        <v>495</v>
      </c>
      <c r="D109" s="2" t="s">
        <v>496</v>
      </c>
      <c r="G109" s="2" t="s">
        <v>497</v>
      </c>
      <c r="H109" s="2">
        <v>1.28</v>
      </c>
      <c r="I109" s="2">
        <v>1.28</v>
      </c>
    </row>
    <row r="110" spans="2:9" x14ac:dyDescent="0.2">
      <c r="B110" s="2">
        <v>1</v>
      </c>
      <c r="C110" s="2" t="s">
        <v>498</v>
      </c>
      <c r="D110" s="2" t="s">
        <v>499</v>
      </c>
      <c r="E110" s="2" t="s">
        <v>304</v>
      </c>
      <c r="F110" s="2" t="s">
        <v>245</v>
      </c>
      <c r="G110" s="2" t="s">
        <v>500</v>
      </c>
      <c r="H110" s="2">
        <v>0.8</v>
      </c>
      <c r="I110" s="2">
        <v>0.8</v>
      </c>
    </row>
    <row r="111" spans="2:9" x14ac:dyDescent="0.2">
      <c r="B111" s="2">
        <v>1</v>
      </c>
      <c r="C111" s="2" t="s">
        <v>501</v>
      </c>
      <c r="D111" s="2" t="s">
        <v>502</v>
      </c>
      <c r="G111" s="2" t="s">
        <v>503</v>
      </c>
      <c r="H111" s="2">
        <v>4.24</v>
      </c>
      <c r="I111" s="2">
        <v>4.24</v>
      </c>
    </row>
    <row r="112" spans="2:9" x14ac:dyDescent="0.2">
      <c r="B112" s="2">
        <v>1</v>
      </c>
      <c r="C112" s="2" t="s">
        <v>504</v>
      </c>
      <c r="D112" s="2" t="s">
        <v>505</v>
      </c>
      <c r="E112" s="2" t="s">
        <v>304</v>
      </c>
      <c r="F112" s="2" t="s">
        <v>245</v>
      </c>
      <c r="G112" s="2" t="s">
        <v>506</v>
      </c>
      <c r="H112" s="2">
        <v>0.51</v>
      </c>
      <c r="I112" s="2">
        <v>0.51</v>
      </c>
    </row>
    <row r="113" spans="2:9" x14ac:dyDescent="0.2">
      <c r="B113" s="2">
        <v>1</v>
      </c>
      <c r="C113" s="2" t="s">
        <v>507</v>
      </c>
      <c r="D113" s="2" t="s">
        <v>508</v>
      </c>
      <c r="E113" s="2" t="s">
        <v>304</v>
      </c>
      <c r="F113" s="2" t="s">
        <v>245</v>
      </c>
      <c r="G113" s="2" t="s">
        <v>509</v>
      </c>
      <c r="H113" s="2">
        <v>0.76</v>
      </c>
      <c r="I113" s="2">
        <v>0.76</v>
      </c>
    </row>
    <row r="114" spans="2:9" x14ac:dyDescent="0.2">
      <c r="B114" s="2">
        <v>1</v>
      </c>
      <c r="C114" s="2" t="s">
        <v>510</v>
      </c>
      <c r="D114" s="2" t="s">
        <v>511</v>
      </c>
      <c r="G114" s="2" t="s">
        <v>512</v>
      </c>
      <c r="H114" s="2">
        <v>1.46</v>
      </c>
      <c r="I114" s="2">
        <v>1.46</v>
      </c>
    </row>
    <row r="115" spans="2:9" x14ac:dyDescent="0.2">
      <c r="B115" s="2">
        <v>1</v>
      </c>
      <c r="C115" s="2" t="s">
        <v>513</v>
      </c>
      <c r="D115" s="2" t="s">
        <v>514</v>
      </c>
      <c r="E115" s="2" t="s">
        <v>304</v>
      </c>
      <c r="F115" s="2" t="s">
        <v>245</v>
      </c>
      <c r="G115" s="2" t="s">
        <v>515</v>
      </c>
      <c r="H115" s="2">
        <v>0.48</v>
      </c>
      <c r="I115" s="2">
        <v>0.48</v>
      </c>
    </row>
    <row r="116" spans="2:9" x14ac:dyDescent="0.2">
      <c r="B116" s="2">
        <v>1</v>
      </c>
      <c r="C116" s="2" t="s">
        <v>516</v>
      </c>
      <c r="D116" s="2" t="s">
        <v>517</v>
      </c>
      <c r="G116" s="2" t="s">
        <v>518</v>
      </c>
      <c r="H116" s="2">
        <v>0.69</v>
      </c>
      <c r="I116" s="2">
        <v>0.69</v>
      </c>
    </row>
    <row r="117" spans="2:9" x14ac:dyDescent="0.2">
      <c r="B117" s="2">
        <v>1</v>
      </c>
      <c r="C117" s="2" t="s">
        <v>519</v>
      </c>
      <c r="D117" s="2" t="s">
        <v>520</v>
      </c>
      <c r="E117" s="2" t="s">
        <v>216</v>
      </c>
      <c r="G117" s="2" t="s">
        <v>521</v>
      </c>
      <c r="H117" s="2">
        <v>2.59</v>
      </c>
      <c r="I117" s="2">
        <v>2.59</v>
      </c>
    </row>
    <row r="118" spans="2:9" x14ac:dyDescent="0.2">
      <c r="B118" s="2">
        <v>1</v>
      </c>
      <c r="C118" s="2" t="s">
        <v>522</v>
      </c>
      <c r="D118" s="2" t="s">
        <v>523</v>
      </c>
      <c r="G118" s="2" t="s">
        <v>524</v>
      </c>
      <c r="H118" s="2">
        <v>0.69</v>
      </c>
      <c r="I118" s="2">
        <v>0.69</v>
      </c>
    </row>
    <row r="119" spans="2:9" x14ac:dyDescent="0.2">
      <c r="B119" s="2">
        <v>1</v>
      </c>
      <c r="C119" s="2" t="s">
        <v>525</v>
      </c>
      <c r="D119" s="2" t="s">
        <v>526</v>
      </c>
      <c r="E119" s="2" t="s">
        <v>300</v>
      </c>
      <c r="F119" s="2" t="s">
        <v>527</v>
      </c>
      <c r="G119" s="2" t="s">
        <v>528</v>
      </c>
      <c r="H119" s="2">
        <v>2.4900000000000002</v>
      </c>
      <c r="I119" s="2">
        <v>2.4900000000000002</v>
      </c>
    </row>
    <row r="120" spans="2:9" x14ac:dyDescent="0.2">
      <c r="B120" s="2">
        <v>1</v>
      </c>
      <c r="C120" s="2" t="s">
        <v>529</v>
      </c>
      <c r="D120" s="2" t="s">
        <v>530</v>
      </c>
      <c r="E120" s="2" t="s">
        <v>300</v>
      </c>
      <c r="G120" s="2" t="s">
        <v>531</v>
      </c>
      <c r="H120" s="2">
        <v>10.16</v>
      </c>
      <c r="I120" s="2">
        <v>10.16</v>
      </c>
    </row>
    <row r="121" spans="2:9" x14ac:dyDescent="0.2">
      <c r="B121" s="2">
        <v>1</v>
      </c>
      <c r="C121" s="2" t="s">
        <v>532</v>
      </c>
      <c r="D121" s="2" t="s">
        <v>533</v>
      </c>
      <c r="E121" s="2" t="s">
        <v>304</v>
      </c>
      <c r="F121" s="2" t="s">
        <v>534</v>
      </c>
      <c r="G121" s="2" t="s">
        <v>535</v>
      </c>
      <c r="H121" s="2">
        <v>1.1100000000000001</v>
      </c>
      <c r="I121" s="2">
        <v>1.1100000000000001</v>
      </c>
    </row>
    <row r="122" spans="2:9" x14ac:dyDescent="0.2">
      <c r="B122" s="2">
        <v>1</v>
      </c>
      <c r="C122" s="2" t="s">
        <v>536</v>
      </c>
      <c r="D122" s="2" t="s">
        <v>537</v>
      </c>
      <c r="G122" s="2" t="s">
        <v>538</v>
      </c>
      <c r="H122" s="2">
        <v>28.56</v>
      </c>
      <c r="I122" s="2">
        <v>28.56</v>
      </c>
    </row>
    <row r="123" spans="2:9" x14ac:dyDescent="0.2">
      <c r="B123" s="2">
        <v>1</v>
      </c>
      <c r="C123" s="2" t="s">
        <v>539</v>
      </c>
      <c r="D123" s="2" t="s">
        <v>540</v>
      </c>
      <c r="E123" s="2" t="s">
        <v>300</v>
      </c>
      <c r="F123" s="2" t="s">
        <v>245</v>
      </c>
      <c r="G123" s="2" t="s">
        <v>541</v>
      </c>
      <c r="H123" s="2">
        <v>2.4900000000000002</v>
      </c>
      <c r="I123" s="2">
        <v>2.4900000000000002</v>
      </c>
    </row>
    <row r="124" spans="2:9" x14ac:dyDescent="0.2">
      <c r="B124" s="2">
        <v>1</v>
      </c>
      <c r="C124" s="2" t="s">
        <v>542</v>
      </c>
      <c r="D124" s="2" t="s">
        <v>543</v>
      </c>
      <c r="E124" s="2" t="s">
        <v>30</v>
      </c>
      <c r="G124" s="2" t="s">
        <v>544</v>
      </c>
      <c r="H124" s="2">
        <v>0.85</v>
      </c>
      <c r="I124" s="2">
        <v>0.85</v>
      </c>
    </row>
    <row r="125" spans="2:9" x14ac:dyDescent="0.2">
      <c r="B125" s="2">
        <v>1</v>
      </c>
      <c r="C125" s="2" t="s">
        <v>545</v>
      </c>
      <c r="D125" s="2" t="s">
        <v>546</v>
      </c>
      <c r="E125" s="2" t="s">
        <v>210</v>
      </c>
      <c r="F125" s="2" t="s">
        <v>112</v>
      </c>
      <c r="G125" s="2" t="s">
        <v>547</v>
      </c>
      <c r="H125" s="2">
        <v>49.79</v>
      </c>
      <c r="I125" s="2">
        <v>49.79</v>
      </c>
    </row>
    <row r="126" spans="2:9" x14ac:dyDescent="0.2">
      <c r="B126" s="2">
        <v>1</v>
      </c>
      <c r="C126" s="2" t="s">
        <v>548</v>
      </c>
      <c r="D126" s="2" t="s">
        <v>549</v>
      </c>
      <c r="E126" s="2" t="s">
        <v>210</v>
      </c>
      <c r="F126" s="2" t="s">
        <v>112</v>
      </c>
      <c r="G126" s="2" t="s">
        <v>550</v>
      </c>
      <c r="H126" s="2">
        <v>32.18</v>
      </c>
      <c r="I126" s="2">
        <v>32.18</v>
      </c>
    </row>
    <row r="127" spans="2:9" x14ac:dyDescent="0.2">
      <c r="B127" s="2">
        <v>1</v>
      </c>
      <c r="C127" s="2" t="s">
        <v>551</v>
      </c>
      <c r="D127" s="2" t="s">
        <v>552</v>
      </c>
      <c r="E127" s="2" t="s">
        <v>279</v>
      </c>
      <c r="F127" s="2" t="s">
        <v>553</v>
      </c>
      <c r="G127" s="2" t="s">
        <v>554</v>
      </c>
      <c r="H127" s="2">
        <v>1.29</v>
      </c>
      <c r="I127" s="2">
        <v>1.29</v>
      </c>
    </row>
    <row r="128" spans="2:9" x14ac:dyDescent="0.2">
      <c r="B128" s="2">
        <v>1</v>
      </c>
      <c r="C128" s="2" t="s">
        <v>555</v>
      </c>
      <c r="D128" s="2" t="s">
        <v>556</v>
      </c>
      <c r="E128" s="2" t="s">
        <v>245</v>
      </c>
      <c r="G128" s="2" t="s">
        <v>557</v>
      </c>
      <c r="H128" s="2">
        <v>5.48</v>
      </c>
      <c r="I128" s="2">
        <v>5.48</v>
      </c>
    </row>
    <row r="129" spans="2:9" x14ac:dyDescent="0.2">
      <c r="B129" s="2">
        <v>2</v>
      </c>
      <c r="C129" s="2" t="s">
        <v>558</v>
      </c>
      <c r="D129" s="2" t="s">
        <v>559</v>
      </c>
      <c r="E129" s="2" t="s">
        <v>32</v>
      </c>
      <c r="G129" s="2" t="s">
        <v>560</v>
      </c>
      <c r="H129" s="2">
        <v>1.79</v>
      </c>
      <c r="I129" s="2">
        <v>3.58</v>
      </c>
    </row>
    <row r="130" spans="2:9" x14ac:dyDescent="0.2">
      <c r="B130" s="2">
        <v>1</v>
      </c>
      <c r="C130" s="2" t="s">
        <v>561</v>
      </c>
      <c r="D130" s="2" t="s">
        <v>562</v>
      </c>
      <c r="G130" s="2" t="s">
        <v>563</v>
      </c>
      <c r="H130" s="2">
        <v>2.42</v>
      </c>
      <c r="I130" s="2">
        <v>2.42</v>
      </c>
    </row>
    <row r="131" spans="2:9" x14ac:dyDescent="0.2">
      <c r="B131" s="2">
        <v>1</v>
      </c>
      <c r="C131" s="2" t="s">
        <v>564</v>
      </c>
      <c r="D131" s="2" t="s">
        <v>565</v>
      </c>
      <c r="E131" s="2" t="s">
        <v>28</v>
      </c>
      <c r="G131" s="2" t="s">
        <v>566</v>
      </c>
      <c r="H131" s="2">
        <v>3.57</v>
      </c>
      <c r="I131" s="2">
        <v>3.57</v>
      </c>
    </row>
    <row r="132" spans="2:9" x14ac:dyDescent="0.2">
      <c r="B132" s="2">
        <v>1</v>
      </c>
      <c r="C132" s="2" t="s">
        <v>567</v>
      </c>
      <c r="D132" s="2" t="s">
        <v>568</v>
      </c>
      <c r="E132" s="2" t="s">
        <v>300</v>
      </c>
      <c r="G132" s="2" t="s">
        <v>569</v>
      </c>
      <c r="H132" s="2">
        <v>1.69</v>
      </c>
      <c r="I132" s="2">
        <v>1.69</v>
      </c>
    </row>
    <row r="133" spans="2:9" x14ac:dyDescent="0.2">
      <c r="B133" s="2">
        <v>1</v>
      </c>
      <c r="C133" s="2" t="s">
        <v>570</v>
      </c>
      <c r="D133" s="2" t="s">
        <v>571</v>
      </c>
      <c r="E133" s="2" t="s">
        <v>112</v>
      </c>
      <c r="G133" s="2" t="s">
        <v>572</v>
      </c>
      <c r="H133" s="2">
        <v>0.25</v>
      </c>
      <c r="I133" s="2">
        <v>0.25</v>
      </c>
    </row>
    <row r="134" spans="2:9" x14ac:dyDescent="0.2">
      <c r="B134" s="2">
        <v>1</v>
      </c>
      <c r="C134" s="2" t="s">
        <v>573</v>
      </c>
      <c r="D134" s="2" t="s">
        <v>574</v>
      </c>
      <c r="E134" s="2" t="s">
        <v>216</v>
      </c>
      <c r="G134" s="2" t="s">
        <v>575</v>
      </c>
      <c r="H134" s="2">
        <v>0.59</v>
      </c>
      <c r="I134" s="2">
        <v>0.59</v>
      </c>
    </row>
    <row r="135" spans="2:9" x14ac:dyDescent="0.2">
      <c r="B135" s="2">
        <v>1</v>
      </c>
      <c r="C135" s="2" t="s">
        <v>576</v>
      </c>
      <c r="D135" s="2" t="s">
        <v>577</v>
      </c>
      <c r="E135" s="2" t="s">
        <v>578</v>
      </c>
      <c r="G135" s="2" t="s">
        <v>579</v>
      </c>
      <c r="H135" s="2">
        <v>0.28999999999999998</v>
      </c>
      <c r="I135" s="2">
        <v>0.28999999999999998</v>
      </c>
    </row>
    <row r="136" spans="2:9" x14ac:dyDescent="0.2">
      <c r="B136" s="2">
        <v>1</v>
      </c>
      <c r="C136" s="2" t="s">
        <v>580</v>
      </c>
      <c r="D136" s="2" t="s">
        <v>581</v>
      </c>
      <c r="E136" s="2" t="s">
        <v>300</v>
      </c>
      <c r="G136" s="2" t="s">
        <v>582</v>
      </c>
      <c r="H136" s="2">
        <v>0.43</v>
      </c>
      <c r="I136" s="2">
        <v>0.43</v>
      </c>
    </row>
    <row r="137" spans="2:9" x14ac:dyDescent="0.2">
      <c r="B137" s="2">
        <v>1</v>
      </c>
      <c r="C137" s="2" t="s">
        <v>583</v>
      </c>
      <c r="D137" s="2" t="s">
        <v>584</v>
      </c>
      <c r="E137" s="2" t="s">
        <v>112</v>
      </c>
      <c r="G137" s="2" t="s">
        <v>585</v>
      </c>
      <c r="H137" s="2">
        <v>1.49</v>
      </c>
      <c r="I137" s="2">
        <v>1.49</v>
      </c>
    </row>
    <row r="138" spans="2:9" x14ac:dyDescent="0.2">
      <c r="B138" s="2">
        <v>1</v>
      </c>
      <c r="C138" s="2" t="s">
        <v>586</v>
      </c>
      <c r="D138" s="2" t="s">
        <v>280</v>
      </c>
      <c r="G138" s="2" t="s">
        <v>281</v>
      </c>
      <c r="H138" s="2">
        <v>0.34</v>
      </c>
      <c r="I138" s="2">
        <v>0.34</v>
      </c>
    </row>
    <row r="139" spans="2:9" x14ac:dyDescent="0.2">
      <c r="B139" s="2">
        <v>1</v>
      </c>
      <c r="C139" s="2" t="s">
        <v>587</v>
      </c>
      <c r="D139" s="2" t="s">
        <v>588</v>
      </c>
      <c r="E139" s="2" t="s">
        <v>589</v>
      </c>
      <c r="G139" s="2" t="s">
        <v>590</v>
      </c>
      <c r="H139" s="2">
        <v>0.56999999999999995</v>
      </c>
      <c r="I139" s="2">
        <v>0.56999999999999995</v>
      </c>
    </row>
    <row r="140" spans="2:9" x14ac:dyDescent="0.2">
      <c r="B140" s="2">
        <v>1</v>
      </c>
      <c r="C140" s="2" t="s">
        <v>591</v>
      </c>
      <c r="D140" s="2" t="s">
        <v>592</v>
      </c>
      <c r="E140" s="2" t="s">
        <v>28</v>
      </c>
      <c r="F140" s="2" t="s">
        <v>112</v>
      </c>
      <c r="G140" s="2" t="s">
        <v>593</v>
      </c>
      <c r="H140" s="2">
        <v>1.71</v>
      </c>
      <c r="I140" s="2">
        <v>1.71</v>
      </c>
    </row>
    <row r="141" spans="2:9" x14ac:dyDescent="0.2">
      <c r="B141" s="2">
        <v>1</v>
      </c>
      <c r="C141" s="2" t="s">
        <v>594</v>
      </c>
      <c r="D141" s="2" t="s">
        <v>595</v>
      </c>
      <c r="E141" s="2" t="s">
        <v>596</v>
      </c>
      <c r="F141" s="2" t="s">
        <v>112</v>
      </c>
      <c r="G141" s="2" t="s">
        <v>597</v>
      </c>
      <c r="H141" s="2">
        <v>0.93</v>
      </c>
      <c r="I141" s="2">
        <v>0.93</v>
      </c>
    </row>
    <row r="142" spans="2:9" x14ac:dyDescent="0.2">
      <c r="B142" s="2">
        <v>1</v>
      </c>
      <c r="C142" s="2" t="s">
        <v>598</v>
      </c>
      <c r="D142" s="2" t="s">
        <v>599</v>
      </c>
      <c r="E142" s="2" t="s">
        <v>28</v>
      </c>
      <c r="F142" s="2" t="s">
        <v>112</v>
      </c>
      <c r="G142" s="2" t="s">
        <v>600</v>
      </c>
      <c r="H142" s="2">
        <v>0.28999999999999998</v>
      </c>
      <c r="I142" s="2">
        <v>0.28999999999999998</v>
      </c>
    </row>
    <row r="143" spans="2:9" x14ac:dyDescent="0.2">
      <c r="B143" s="2">
        <v>1</v>
      </c>
      <c r="C143" s="2" t="s">
        <v>105</v>
      </c>
      <c r="D143" s="2" t="s">
        <v>601</v>
      </c>
      <c r="E143" s="2" t="s">
        <v>32</v>
      </c>
      <c r="F143" s="2" t="s">
        <v>112</v>
      </c>
      <c r="G143" s="2" t="s">
        <v>602</v>
      </c>
      <c r="H143" s="2">
        <v>0.99</v>
      </c>
      <c r="I143" s="2">
        <v>0.99</v>
      </c>
    </row>
    <row r="144" spans="2:9" x14ac:dyDescent="0.2">
      <c r="B144" s="2">
        <v>1</v>
      </c>
      <c r="C144" s="2" t="s">
        <v>603</v>
      </c>
      <c r="D144" s="2" t="s">
        <v>604</v>
      </c>
      <c r="E144" s="2" t="s">
        <v>300</v>
      </c>
      <c r="G144" s="2" t="s">
        <v>605</v>
      </c>
      <c r="H144" s="2">
        <v>1.1000000000000001</v>
      </c>
      <c r="I144" s="2">
        <v>1.1000000000000001</v>
      </c>
    </row>
    <row r="145" spans="2:9" x14ac:dyDescent="0.2">
      <c r="B145" s="2">
        <v>1</v>
      </c>
      <c r="C145" s="2" t="s">
        <v>606</v>
      </c>
      <c r="D145" s="2" t="s">
        <v>607</v>
      </c>
      <c r="E145" s="2" t="s">
        <v>28</v>
      </c>
      <c r="F145" s="2" t="s">
        <v>279</v>
      </c>
      <c r="G145" s="2" t="s">
        <v>608</v>
      </c>
      <c r="H145" s="2">
        <v>0.69</v>
      </c>
      <c r="I145" s="2">
        <v>0.69</v>
      </c>
    </row>
    <row r="146" spans="2:9" x14ac:dyDescent="0.2">
      <c r="B146" s="2">
        <v>1</v>
      </c>
      <c r="C146" s="2" t="s">
        <v>609</v>
      </c>
      <c r="D146" s="2" t="s">
        <v>610</v>
      </c>
      <c r="E146" s="2" t="s">
        <v>28</v>
      </c>
      <c r="F146" s="2" t="s">
        <v>279</v>
      </c>
      <c r="G146" s="2" t="s">
        <v>611</v>
      </c>
      <c r="H146" s="2">
        <v>1.19</v>
      </c>
      <c r="I146" s="2">
        <v>1.19</v>
      </c>
    </row>
    <row r="147" spans="2:9" x14ac:dyDescent="0.2">
      <c r="B147" s="2">
        <v>1</v>
      </c>
      <c r="C147" s="2" t="s">
        <v>612</v>
      </c>
      <c r="D147" s="2" t="s">
        <v>613</v>
      </c>
      <c r="E147" s="2" t="s">
        <v>30</v>
      </c>
      <c r="G147" s="2" t="s">
        <v>614</v>
      </c>
      <c r="H147" s="2">
        <v>0.64</v>
      </c>
      <c r="I147" s="2">
        <v>0.64</v>
      </c>
    </row>
    <row r="148" spans="2:9" x14ac:dyDescent="0.2">
      <c r="B148" s="2">
        <v>1</v>
      </c>
      <c r="C148" s="2" t="s">
        <v>615</v>
      </c>
      <c r="D148" s="2" t="s">
        <v>616</v>
      </c>
      <c r="E148" s="2" t="s">
        <v>28</v>
      </c>
      <c r="G148" s="2" t="s">
        <v>617</v>
      </c>
      <c r="H148" s="2">
        <v>0.25</v>
      </c>
      <c r="I148" s="2">
        <v>0.25</v>
      </c>
    </row>
    <row r="149" spans="2:9" x14ac:dyDescent="0.2">
      <c r="B149" s="2">
        <v>4</v>
      </c>
      <c r="C149" s="2" t="s">
        <v>618</v>
      </c>
      <c r="D149" s="2" t="s">
        <v>619</v>
      </c>
      <c r="E149" s="2" t="s">
        <v>30</v>
      </c>
      <c r="F149" s="2" t="s">
        <v>620</v>
      </c>
      <c r="G149" s="2" t="s">
        <v>621</v>
      </c>
      <c r="H149" s="2">
        <v>0.14000000000000001</v>
      </c>
      <c r="I149" s="2">
        <v>0.56000000000000005</v>
      </c>
    </row>
    <row r="150" spans="2:9" x14ac:dyDescent="0.2">
      <c r="B150" s="2">
        <v>1</v>
      </c>
      <c r="C150" s="2" t="s">
        <v>622</v>
      </c>
      <c r="D150" s="2" t="s">
        <v>623</v>
      </c>
      <c r="E150" s="2" t="s">
        <v>30</v>
      </c>
      <c r="F150" s="2" t="s">
        <v>279</v>
      </c>
      <c r="G150" s="2" t="s">
        <v>624</v>
      </c>
      <c r="H150" s="2">
        <v>0.59</v>
      </c>
      <c r="I150" s="2">
        <v>0.59</v>
      </c>
    </row>
    <row r="151" spans="2:9" x14ac:dyDescent="0.2">
      <c r="B151" s="2">
        <v>1</v>
      </c>
      <c r="C151" s="2" t="s">
        <v>625</v>
      </c>
      <c r="D151" s="2" t="s">
        <v>626</v>
      </c>
      <c r="E151" s="2" t="s">
        <v>30</v>
      </c>
      <c r="F151" s="2" t="s">
        <v>112</v>
      </c>
      <c r="G151" s="2" t="s">
        <v>627</v>
      </c>
      <c r="H151" s="2">
        <v>0.64</v>
      </c>
      <c r="I151" s="2">
        <v>0.64</v>
      </c>
    </row>
    <row r="152" spans="2:9" x14ac:dyDescent="0.2">
      <c r="B152" s="2">
        <v>1</v>
      </c>
      <c r="C152" s="2" t="s">
        <v>628</v>
      </c>
      <c r="D152" s="2" t="s">
        <v>629</v>
      </c>
      <c r="E152" s="2" t="s">
        <v>28</v>
      </c>
      <c r="F152" s="2" t="s">
        <v>112</v>
      </c>
      <c r="G152" s="2" t="s">
        <v>630</v>
      </c>
      <c r="H152" s="2">
        <v>0.42</v>
      </c>
      <c r="I152" s="2">
        <v>0.42</v>
      </c>
    </row>
    <row r="153" spans="2:9" x14ac:dyDescent="0.2">
      <c r="B153" s="2">
        <v>1</v>
      </c>
      <c r="C153" s="2" t="s">
        <v>631</v>
      </c>
      <c r="D153" s="2" t="s">
        <v>632</v>
      </c>
      <c r="E153" s="2" t="s">
        <v>279</v>
      </c>
      <c r="G153" s="2" t="s">
        <v>633</v>
      </c>
      <c r="H153" s="2">
        <v>0.39</v>
      </c>
      <c r="I153" s="2">
        <v>0.39</v>
      </c>
    </row>
    <row r="154" spans="2:9" x14ac:dyDescent="0.2">
      <c r="B154" s="2">
        <v>13</v>
      </c>
      <c r="C154" s="2" t="s">
        <v>634</v>
      </c>
      <c r="D154" s="2" t="s">
        <v>635</v>
      </c>
      <c r="E154" s="2" t="s">
        <v>28</v>
      </c>
      <c r="G154" s="2" t="s">
        <v>636</v>
      </c>
      <c r="H154" s="2">
        <v>0.49</v>
      </c>
      <c r="I154" s="2">
        <v>6.37</v>
      </c>
    </row>
    <row r="155" spans="2:9" x14ac:dyDescent="0.2">
      <c r="B155" s="2">
        <v>11</v>
      </c>
      <c r="C155" s="2" t="s">
        <v>637</v>
      </c>
      <c r="D155" s="2" t="s">
        <v>638</v>
      </c>
      <c r="E155" s="2" t="s">
        <v>639</v>
      </c>
      <c r="G155" s="2" t="s">
        <v>640</v>
      </c>
      <c r="H155" s="2">
        <v>0.21</v>
      </c>
      <c r="I155" s="2">
        <v>2.31</v>
      </c>
    </row>
    <row r="156" spans="2:9" x14ac:dyDescent="0.2">
      <c r="B156" s="2">
        <v>1</v>
      </c>
      <c r="C156" s="2" t="s">
        <v>637</v>
      </c>
      <c r="D156" s="2" t="s">
        <v>638</v>
      </c>
      <c r="E156" s="2" t="s">
        <v>641</v>
      </c>
      <c r="G156" s="2" t="s">
        <v>640</v>
      </c>
      <c r="H156" s="2">
        <v>0.21</v>
      </c>
      <c r="I156" s="2">
        <v>0.21</v>
      </c>
    </row>
    <row r="157" spans="2:9" x14ac:dyDescent="0.2">
      <c r="B157" s="2">
        <v>1</v>
      </c>
      <c r="C157" s="2" t="s">
        <v>637</v>
      </c>
      <c r="D157" s="2" t="s">
        <v>638</v>
      </c>
      <c r="E157" s="2" t="s">
        <v>642</v>
      </c>
      <c r="G157" s="2" t="s">
        <v>640</v>
      </c>
      <c r="H157" s="2">
        <v>0.21</v>
      </c>
      <c r="I157" s="2">
        <v>0.21</v>
      </c>
    </row>
    <row r="158" spans="2:9" x14ac:dyDescent="0.2">
      <c r="B158" s="2">
        <v>1</v>
      </c>
      <c r="C158" s="2" t="s">
        <v>637</v>
      </c>
      <c r="D158" s="2" t="s">
        <v>638</v>
      </c>
      <c r="E158" s="2" t="s">
        <v>643</v>
      </c>
      <c r="G158" s="2" t="s">
        <v>640</v>
      </c>
      <c r="H158" s="2">
        <v>0.21</v>
      </c>
      <c r="I158" s="2">
        <v>0.21</v>
      </c>
    </row>
    <row r="159" spans="2:9" x14ac:dyDescent="0.2">
      <c r="B159" s="2">
        <v>11</v>
      </c>
      <c r="C159" s="2" t="s">
        <v>637</v>
      </c>
      <c r="D159" s="2" t="s">
        <v>638</v>
      </c>
      <c r="E159" s="2" t="s">
        <v>644</v>
      </c>
      <c r="G159" s="2" t="s">
        <v>640</v>
      </c>
      <c r="H159" s="2">
        <v>0.21</v>
      </c>
      <c r="I159" s="2">
        <v>2.31</v>
      </c>
    </row>
    <row r="160" spans="2:9" x14ac:dyDescent="0.2">
      <c r="B160" s="2">
        <v>11</v>
      </c>
      <c r="C160" s="2" t="s">
        <v>637</v>
      </c>
      <c r="D160" s="2" t="s">
        <v>638</v>
      </c>
      <c r="E160" s="2" t="s">
        <v>645</v>
      </c>
      <c r="G160" s="2" t="s">
        <v>640</v>
      </c>
      <c r="H160" s="2">
        <v>0.21</v>
      </c>
      <c r="I160" s="2">
        <v>2.31</v>
      </c>
    </row>
    <row r="161" spans="2:9" x14ac:dyDescent="0.2">
      <c r="B161" s="2">
        <v>1</v>
      </c>
      <c r="C161" s="2" t="s">
        <v>637</v>
      </c>
      <c r="D161" s="2" t="s">
        <v>638</v>
      </c>
      <c r="E161" s="2" t="s">
        <v>646</v>
      </c>
      <c r="G161" s="2" t="s">
        <v>640</v>
      </c>
      <c r="H161" s="2">
        <v>0.21</v>
      </c>
      <c r="I161" s="2">
        <v>0.21</v>
      </c>
    </row>
    <row r="162" spans="2:9" x14ac:dyDescent="0.2">
      <c r="B162" s="2">
        <v>11</v>
      </c>
      <c r="C162" s="2" t="s">
        <v>637</v>
      </c>
      <c r="D162" s="2" t="s">
        <v>638</v>
      </c>
      <c r="E162" s="2" t="s">
        <v>647</v>
      </c>
      <c r="G162" s="2" t="s">
        <v>640</v>
      </c>
      <c r="H162" s="2">
        <v>0.21</v>
      </c>
      <c r="I162" s="2">
        <v>2.31</v>
      </c>
    </row>
    <row r="163" spans="2:9" x14ac:dyDescent="0.2">
      <c r="B163" s="2">
        <v>1</v>
      </c>
      <c r="C163" s="2" t="s">
        <v>637</v>
      </c>
      <c r="D163" s="2" t="s">
        <v>638</v>
      </c>
      <c r="E163" s="2" t="s">
        <v>648</v>
      </c>
      <c r="G163" s="2" t="s">
        <v>640</v>
      </c>
      <c r="H163" s="2">
        <v>0.21</v>
      </c>
      <c r="I163" s="2">
        <v>0.21</v>
      </c>
    </row>
    <row r="164" spans="2:9" x14ac:dyDescent="0.2">
      <c r="B164" s="2">
        <v>1</v>
      </c>
      <c r="C164" s="2" t="s">
        <v>637</v>
      </c>
      <c r="D164" s="2" t="s">
        <v>638</v>
      </c>
      <c r="E164" s="2" t="s">
        <v>649</v>
      </c>
      <c r="G164" s="2" t="s">
        <v>640</v>
      </c>
      <c r="H164" s="2">
        <v>0.21</v>
      </c>
      <c r="I164" s="2">
        <v>0.21</v>
      </c>
    </row>
    <row r="165" spans="2:9" x14ac:dyDescent="0.2">
      <c r="B165" s="2">
        <v>1</v>
      </c>
      <c r="C165" s="2" t="s">
        <v>650</v>
      </c>
      <c r="D165" s="2" t="s">
        <v>651</v>
      </c>
      <c r="E165" s="2" t="s">
        <v>641</v>
      </c>
      <c r="G165" s="2" t="s">
        <v>652</v>
      </c>
      <c r="H165" s="2">
        <v>0.14000000000000001</v>
      </c>
      <c r="I165" s="2">
        <v>0.14000000000000001</v>
      </c>
    </row>
    <row r="166" spans="2:9" x14ac:dyDescent="0.2">
      <c r="B166" s="2">
        <v>2</v>
      </c>
      <c r="C166" s="2" t="s">
        <v>80</v>
      </c>
      <c r="D166" s="2" t="s">
        <v>653</v>
      </c>
      <c r="E166" s="2" t="s">
        <v>28</v>
      </c>
      <c r="G166" s="2" t="s">
        <v>654</v>
      </c>
      <c r="H166" s="2">
        <v>0.74</v>
      </c>
      <c r="I166" s="2">
        <v>1.48</v>
      </c>
    </row>
    <row r="167" spans="2:9" x14ac:dyDescent="0.2">
      <c r="B167" s="2">
        <v>1</v>
      </c>
      <c r="C167" s="2" t="s">
        <v>655</v>
      </c>
      <c r="D167" s="2" t="s">
        <v>656</v>
      </c>
      <c r="E167" s="2" t="s">
        <v>657</v>
      </c>
      <c r="G167" s="2" t="s">
        <v>658</v>
      </c>
      <c r="H167" s="2">
        <v>1.49</v>
      </c>
      <c r="I167" s="2">
        <v>1.49</v>
      </c>
    </row>
    <row r="168" spans="2:9" x14ac:dyDescent="0.2">
      <c r="B168" s="2">
        <v>1</v>
      </c>
      <c r="C168" s="2" t="s">
        <v>659</v>
      </c>
      <c r="D168" s="2" t="s">
        <v>660</v>
      </c>
      <c r="E168" s="2" t="s">
        <v>28</v>
      </c>
      <c r="F168" s="2" t="s">
        <v>279</v>
      </c>
      <c r="G168" s="2" t="s">
        <v>661</v>
      </c>
      <c r="H168" s="2">
        <v>0.59</v>
      </c>
      <c r="I168" s="2">
        <v>0.59</v>
      </c>
    </row>
    <row r="169" spans="2:9" x14ac:dyDescent="0.2">
      <c r="B169" s="2">
        <v>1</v>
      </c>
      <c r="C169" s="2" t="s">
        <v>662</v>
      </c>
      <c r="D169" s="2" t="s">
        <v>663</v>
      </c>
      <c r="E169" s="2" t="s">
        <v>28</v>
      </c>
      <c r="G169" s="2" t="s">
        <v>664</v>
      </c>
      <c r="H169" s="2">
        <v>0.16</v>
      </c>
      <c r="I169" s="2">
        <v>0.16</v>
      </c>
    </row>
    <row r="170" spans="2:9" x14ac:dyDescent="0.2">
      <c r="B170" s="109">
        <v>1111</v>
      </c>
      <c r="C170" s="2" t="s">
        <v>662</v>
      </c>
      <c r="D170" s="2" t="s">
        <v>663</v>
      </c>
      <c r="E170" s="2" t="s">
        <v>657</v>
      </c>
      <c r="G170" s="2" t="s">
        <v>664</v>
      </c>
      <c r="H170" s="2">
        <v>0.16</v>
      </c>
      <c r="I170" s="2">
        <v>177.76</v>
      </c>
    </row>
    <row r="171" spans="2:9" x14ac:dyDescent="0.2">
      <c r="B171" s="2">
        <v>1</v>
      </c>
      <c r="C171" s="2" t="s">
        <v>662</v>
      </c>
      <c r="D171" s="2" t="s">
        <v>663</v>
      </c>
      <c r="E171" s="2" t="s">
        <v>30</v>
      </c>
      <c r="G171" s="2" t="s">
        <v>664</v>
      </c>
      <c r="H171" s="2">
        <v>0.16</v>
      </c>
      <c r="I171" s="2">
        <v>0.16</v>
      </c>
    </row>
    <row r="172" spans="2:9" x14ac:dyDescent="0.2">
      <c r="B172" s="2">
        <v>1</v>
      </c>
      <c r="C172" s="2" t="s">
        <v>662</v>
      </c>
      <c r="D172" s="2" t="s">
        <v>663</v>
      </c>
      <c r="E172" s="2" t="s">
        <v>72</v>
      </c>
      <c r="G172" s="2" t="s">
        <v>664</v>
      </c>
      <c r="H172" s="2">
        <v>0.16</v>
      </c>
      <c r="I172" s="2">
        <v>0.16</v>
      </c>
    </row>
    <row r="173" spans="2:9" x14ac:dyDescent="0.2">
      <c r="B173" s="2">
        <v>1</v>
      </c>
      <c r="C173" s="2" t="s">
        <v>662</v>
      </c>
      <c r="D173" s="2" t="s">
        <v>663</v>
      </c>
      <c r="E173" s="2" t="s">
        <v>31</v>
      </c>
      <c r="G173" s="2" t="s">
        <v>664</v>
      </c>
      <c r="H173" s="2">
        <v>0.16</v>
      </c>
      <c r="I173" s="2">
        <v>0.16</v>
      </c>
    </row>
    <row r="174" spans="2:9" x14ac:dyDescent="0.2">
      <c r="B174" s="2">
        <v>1</v>
      </c>
      <c r="C174" s="2" t="s">
        <v>662</v>
      </c>
      <c r="D174" s="2" t="s">
        <v>663</v>
      </c>
      <c r="E174" s="2" t="s">
        <v>95</v>
      </c>
      <c r="G174" s="2" t="s">
        <v>664</v>
      </c>
      <c r="H174" s="2">
        <v>0.16</v>
      </c>
      <c r="I174" s="2">
        <v>0.16</v>
      </c>
    </row>
    <row r="175" spans="2:9" x14ac:dyDescent="0.2">
      <c r="B175" s="2">
        <v>11</v>
      </c>
      <c r="C175" s="2" t="s">
        <v>662</v>
      </c>
      <c r="D175" s="2" t="s">
        <v>663</v>
      </c>
      <c r="E175" s="2" t="s">
        <v>32</v>
      </c>
      <c r="G175" s="2" t="s">
        <v>664</v>
      </c>
      <c r="H175" s="2">
        <v>0.16</v>
      </c>
      <c r="I175" s="2">
        <v>1.76</v>
      </c>
    </row>
    <row r="176" spans="2:9" x14ac:dyDescent="0.2">
      <c r="B176" s="2">
        <v>12</v>
      </c>
      <c r="C176" s="2" t="s">
        <v>662</v>
      </c>
      <c r="D176" s="2" t="s">
        <v>663</v>
      </c>
      <c r="E176" s="2" t="s">
        <v>33</v>
      </c>
      <c r="G176" s="2" t="s">
        <v>664</v>
      </c>
      <c r="H176" s="2">
        <v>0.16</v>
      </c>
      <c r="I176" s="2">
        <v>1.92</v>
      </c>
    </row>
    <row r="177" spans="2:9" x14ac:dyDescent="0.2">
      <c r="B177" s="2">
        <v>1</v>
      </c>
      <c r="C177" s="2" t="s">
        <v>662</v>
      </c>
      <c r="D177" s="2" t="s">
        <v>663</v>
      </c>
      <c r="E177" s="2" t="s">
        <v>34</v>
      </c>
      <c r="G177" s="2" t="s">
        <v>664</v>
      </c>
      <c r="H177" s="2">
        <v>0.16</v>
      </c>
      <c r="I177" s="2">
        <v>0.16</v>
      </c>
    </row>
    <row r="178" spans="2:9" x14ac:dyDescent="0.2">
      <c r="B178" s="2">
        <v>1</v>
      </c>
      <c r="C178" s="2" t="s">
        <v>665</v>
      </c>
      <c r="D178" s="2" t="s">
        <v>666</v>
      </c>
      <c r="G178" s="2" t="s">
        <v>667</v>
      </c>
      <c r="H178" s="2">
        <v>36.119999999999997</v>
      </c>
      <c r="I178" s="2">
        <v>36.119999999999997</v>
      </c>
    </row>
    <row r="179" spans="2:9" x14ac:dyDescent="0.2">
      <c r="B179" s="2">
        <v>1</v>
      </c>
      <c r="C179" s="2" t="s">
        <v>668</v>
      </c>
      <c r="D179" s="2" t="s">
        <v>268</v>
      </c>
      <c r="E179" s="2" t="s">
        <v>30</v>
      </c>
      <c r="F179" s="2" t="s">
        <v>112</v>
      </c>
      <c r="G179" s="2" t="s">
        <v>270</v>
      </c>
      <c r="H179" s="2">
        <v>0.69</v>
      </c>
      <c r="I179" s="2">
        <v>0.69</v>
      </c>
    </row>
    <row r="180" spans="2:9" x14ac:dyDescent="0.2">
      <c r="B180" s="2">
        <v>1</v>
      </c>
      <c r="C180" s="2" t="s">
        <v>668</v>
      </c>
      <c r="D180" s="2" t="s">
        <v>268</v>
      </c>
      <c r="E180" s="2" t="s">
        <v>30</v>
      </c>
      <c r="F180" s="2" t="s">
        <v>216</v>
      </c>
      <c r="G180" s="2" t="s">
        <v>270</v>
      </c>
      <c r="H180" s="2">
        <v>0.69</v>
      </c>
      <c r="I180" s="2">
        <v>0.69</v>
      </c>
    </row>
    <row r="181" spans="2:9" x14ac:dyDescent="0.2">
      <c r="B181" s="2">
        <v>1</v>
      </c>
      <c r="C181" s="2" t="s">
        <v>668</v>
      </c>
      <c r="D181" s="2" t="s">
        <v>268</v>
      </c>
      <c r="E181" s="2" t="s">
        <v>30</v>
      </c>
      <c r="F181" s="2" t="s">
        <v>218</v>
      </c>
      <c r="G181" s="2" t="s">
        <v>270</v>
      </c>
      <c r="H181" s="2">
        <v>0.69</v>
      </c>
      <c r="I181" s="2">
        <v>0.69</v>
      </c>
    </row>
    <row r="182" spans="2:9" x14ac:dyDescent="0.2">
      <c r="B182" s="2">
        <v>1</v>
      </c>
      <c r="C182" s="2" t="s">
        <v>668</v>
      </c>
      <c r="D182" s="2" t="s">
        <v>268</v>
      </c>
      <c r="E182" s="2" t="s">
        <v>30</v>
      </c>
      <c r="F182" s="2" t="s">
        <v>219</v>
      </c>
      <c r="G182" s="2" t="s">
        <v>270</v>
      </c>
      <c r="H182" s="2">
        <v>0.69</v>
      </c>
      <c r="I182" s="2">
        <v>0.69</v>
      </c>
    </row>
    <row r="183" spans="2:9" x14ac:dyDescent="0.2">
      <c r="B183" s="2">
        <v>1</v>
      </c>
      <c r="C183" s="2" t="s">
        <v>668</v>
      </c>
      <c r="D183" s="2" t="s">
        <v>268</v>
      </c>
      <c r="E183" s="2" t="s">
        <v>30</v>
      </c>
      <c r="F183" s="2" t="s">
        <v>269</v>
      </c>
      <c r="G183" s="2" t="s">
        <v>270</v>
      </c>
      <c r="H183" s="2">
        <v>0.69</v>
      </c>
      <c r="I183" s="2">
        <v>0.69</v>
      </c>
    </row>
    <row r="184" spans="2:9" x14ac:dyDescent="0.2">
      <c r="B184" s="2">
        <v>1</v>
      </c>
      <c r="C184" s="2" t="s">
        <v>668</v>
      </c>
      <c r="D184" s="2" t="s">
        <v>268</v>
      </c>
      <c r="E184" s="2" t="s">
        <v>30</v>
      </c>
      <c r="F184" s="2" t="s">
        <v>220</v>
      </c>
      <c r="G184" s="2" t="s">
        <v>270</v>
      </c>
      <c r="H184" s="2">
        <v>0.69</v>
      </c>
      <c r="I184" s="2">
        <v>0.69</v>
      </c>
    </row>
    <row r="185" spans="2:9" x14ac:dyDescent="0.2">
      <c r="B185" s="2">
        <v>1</v>
      </c>
      <c r="C185" s="2" t="s">
        <v>668</v>
      </c>
      <c r="D185" s="2" t="s">
        <v>268</v>
      </c>
      <c r="E185" s="2" t="s">
        <v>30</v>
      </c>
      <c r="F185" s="2" t="s">
        <v>271</v>
      </c>
      <c r="G185" s="2" t="s">
        <v>270</v>
      </c>
      <c r="H185" s="2">
        <v>0.69</v>
      </c>
      <c r="I185" s="2">
        <v>0.69</v>
      </c>
    </row>
    <row r="186" spans="2:9" x14ac:dyDescent="0.2">
      <c r="B186" s="2">
        <v>1</v>
      </c>
      <c r="C186" s="2" t="s">
        <v>668</v>
      </c>
      <c r="D186" s="2" t="s">
        <v>268</v>
      </c>
      <c r="E186" s="2" t="s">
        <v>30</v>
      </c>
      <c r="F186" s="2" t="s">
        <v>272</v>
      </c>
      <c r="G186" s="2" t="s">
        <v>270</v>
      </c>
      <c r="H186" s="2">
        <v>0.69</v>
      </c>
      <c r="I186" s="2">
        <v>0.69</v>
      </c>
    </row>
    <row r="187" spans="2:9" x14ac:dyDescent="0.2">
      <c r="B187" s="2">
        <v>1</v>
      </c>
      <c r="C187" s="2" t="s">
        <v>668</v>
      </c>
      <c r="D187" s="2" t="s">
        <v>268</v>
      </c>
      <c r="E187" s="2" t="s">
        <v>30</v>
      </c>
      <c r="F187" s="2" t="s">
        <v>274</v>
      </c>
      <c r="G187" s="2" t="s">
        <v>270</v>
      </c>
      <c r="H187" s="2">
        <v>0.69</v>
      </c>
      <c r="I187" s="2">
        <v>0.69</v>
      </c>
    </row>
    <row r="188" spans="2:9" x14ac:dyDescent="0.2">
      <c r="B188" s="2">
        <v>1</v>
      </c>
      <c r="C188" s="2" t="s">
        <v>668</v>
      </c>
      <c r="D188" s="2" t="s">
        <v>268</v>
      </c>
      <c r="E188" s="2" t="s">
        <v>30</v>
      </c>
      <c r="F188" s="2" t="s">
        <v>316</v>
      </c>
      <c r="G188" s="2" t="s">
        <v>270</v>
      </c>
      <c r="H188" s="2">
        <v>0.69</v>
      </c>
      <c r="I188" s="2">
        <v>0.69</v>
      </c>
    </row>
    <row r="189" spans="2:9" x14ac:dyDescent="0.2">
      <c r="B189" s="2">
        <v>1</v>
      </c>
      <c r="C189" s="2" t="s">
        <v>668</v>
      </c>
      <c r="D189" s="2" t="s">
        <v>268</v>
      </c>
      <c r="E189" s="2" t="s">
        <v>30</v>
      </c>
      <c r="F189" s="2" t="s">
        <v>275</v>
      </c>
      <c r="G189" s="2" t="s">
        <v>270</v>
      </c>
      <c r="H189" s="2">
        <v>0.69</v>
      </c>
      <c r="I189" s="2">
        <v>0.69</v>
      </c>
    </row>
    <row r="190" spans="2:9" x14ac:dyDescent="0.2">
      <c r="B190" s="2">
        <v>1</v>
      </c>
      <c r="C190" s="2" t="s">
        <v>668</v>
      </c>
      <c r="D190" s="2" t="s">
        <v>268</v>
      </c>
      <c r="E190" s="2" t="s">
        <v>30</v>
      </c>
      <c r="F190" s="2" t="s">
        <v>669</v>
      </c>
      <c r="G190" s="2" t="s">
        <v>270</v>
      </c>
      <c r="H190" s="2">
        <v>0.69</v>
      </c>
      <c r="I190" s="2">
        <v>0.69</v>
      </c>
    </row>
    <row r="191" spans="2:9" x14ac:dyDescent="0.2">
      <c r="B191" s="2">
        <v>1</v>
      </c>
      <c r="C191" s="2" t="s">
        <v>668</v>
      </c>
      <c r="D191" s="2" t="s">
        <v>268</v>
      </c>
      <c r="E191" s="2" t="s">
        <v>30</v>
      </c>
      <c r="F191" s="2" t="s">
        <v>670</v>
      </c>
      <c r="G191" s="2" t="s">
        <v>270</v>
      </c>
      <c r="H191" s="2">
        <v>0.69</v>
      </c>
      <c r="I191" s="2">
        <v>0.69</v>
      </c>
    </row>
    <row r="192" spans="2:9" x14ac:dyDescent="0.2">
      <c r="B192" s="2">
        <v>1</v>
      </c>
      <c r="C192" s="2" t="s">
        <v>668</v>
      </c>
      <c r="D192" s="2" t="s">
        <v>268</v>
      </c>
      <c r="E192" s="2" t="s">
        <v>30</v>
      </c>
      <c r="F192" s="2" t="s">
        <v>317</v>
      </c>
      <c r="G192" s="2" t="s">
        <v>270</v>
      </c>
      <c r="H192" s="2">
        <v>0.69</v>
      </c>
      <c r="I192" s="2">
        <v>0.69</v>
      </c>
    </row>
    <row r="193" spans="2:9" x14ac:dyDescent="0.2">
      <c r="B193" s="2">
        <v>1</v>
      </c>
      <c r="C193" s="2" t="s">
        <v>668</v>
      </c>
      <c r="D193" s="2" t="s">
        <v>268</v>
      </c>
      <c r="E193" s="2" t="s">
        <v>30</v>
      </c>
      <c r="F193" s="2" t="s">
        <v>308</v>
      </c>
      <c r="G193" s="2" t="s">
        <v>270</v>
      </c>
      <c r="H193" s="2">
        <v>0.69</v>
      </c>
      <c r="I193" s="2">
        <v>0.69</v>
      </c>
    </row>
    <row r="194" spans="2:9" x14ac:dyDescent="0.2">
      <c r="B194" s="2">
        <v>1</v>
      </c>
      <c r="C194" s="2" t="s">
        <v>668</v>
      </c>
      <c r="D194" s="2" t="s">
        <v>268</v>
      </c>
      <c r="E194" s="2" t="s">
        <v>31</v>
      </c>
      <c r="F194" s="2" t="s">
        <v>112</v>
      </c>
      <c r="G194" s="2" t="s">
        <v>270</v>
      </c>
      <c r="H194" s="2">
        <v>0.69</v>
      </c>
      <c r="I194" s="2">
        <v>0.69</v>
      </c>
    </row>
    <row r="195" spans="2:9" x14ac:dyDescent="0.2">
      <c r="B195" s="2">
        <v>1</v>
      </c>
      <c r="C195" s="2" t="s">
        <v>668</v>
      </c>
      <c r="D195" s="2" t="s">
        <v>268</v>
      </c>
      <c r="E195" s="2" t="s">
        <v>31</v>
      </c>
      <c r="F195" s="2" t="s">
        <v>216</v>
      </c>
      <c r="G195" s="2" t="s">
        <v>270</v>
      </c>
      <c r="H195" s="2">
        <v>0.69</v>
      </c>
      <c r="I195" s="2">
        <v>0.69</v>
      </c>
    </row>
    <row r="196" spans="2:9" x14ac:dyDescent="0.2">
      <c r="B196" s="2">
        <v>1</v>
      </c>
      <c r="C196" s="2" t="s">
        <v>668</v>
      </c>
      <c r="D196" s="2" t="s">
        <v>268</v>
      </c>
      <c r="E196" s="2" t="s">
        <v>31</v>
      </c>
      <c r="F196" s="2" t="s">
        <v>218</v>
      </c>
      <c r="G196" s="2" t="s">
        <v>270</v>
      </c>
      <c r="H196" s="2">
        <v>0.69</v>
      </c>
      <c r="I196" s="2">
        <v>0.69</v>
      </c>
    </row>
    <row r="197" spans="2:9" x14ac:dyDescent="0.2">
      <c r="B197" s="2">
        <v>1</v>
      </c>
      <c r="C197" s="2" t="s">
        <v>668</v>
      </c>
      <c r="D197" s="2" t="s">
        <v>268</v>
      </c>
      <c r="E197" s="2" t="s">
        <v>31</v>
      </c>
      <c r="F197" s="2" t="s">
        <v>219</v>
      </c>
      <c r="G197" s="2" t="s">
        <v>270</v>
      </c>
      <c r="H197" s="2">
        <v>0.69</v>
      </c>
      <c r="I197" s="2">
        <v>0.69</v>
      </c>
    </row>
    <row r="198" spans="2:9" x14ac:dyDescent="0.2">
      <c r="B198" s="2">
        <v>1</v>
      </c>
      <c r="C198" s="2" t="s">
        <v>668</v>
      </c>
      <c r="D198" s="2" t="s">
        <v>268</v>
      </c>
      <c r="E198" s="2" t="s">
        <v>31</v>
      </c>
      <c r="F198" s="2" t="s">
        <v>269</v>
      </c>
      <c r="G198" s="2" t="s">
        <v>270</v>
      </c>
      <c r="H198" s="2">
        <v>0.69</v>
      </c>
      <c r="I198" s="2">
        <v>0.69</v>
      </c>
    </row>
    <row r="199" spans="2:9" x14ac:dyDescent="0.2">
      <c r="B199" s="2">
        <v>1</v>
      </c>
      <c r="C199" s="2" t="s">
        <v>668</v>
      </c>
      <c r="D199" s="2" t="s">
        <v>268</v>
      </c>
      <c r="E199" s="2" t="s">
        <v>31</v>
      </c>
      <c r="F199" s="2" t="s">
        <v>220</v>
      </c>
      <c r="G199" s="2" t="s">
        <v>270</v>
      </c>
      <c r="H199" s="2">
        <v>0.69</v>
      </c>
      <c r="I199" s="2">
        <v>0.69</v>
      </c>
    </row>
    <row r="200" spans="2:9" x14ac:dyDescent="0.2">
      <c r="B200" s="2">
        <v>1</v>
      </c>
      <c r="C200" s="2" t="s">
        <v>668</v>
      </c>
      <c r="D200" s="2" t="s">
        <v>268</v>
      </c>
      <c r="E200" s="2" t="s">
        <v>31</v>
      </c>
      <c r="F200" s="2" t="s">
        <v>271</v>
      </c>
      <c r="G200" s="2" t="s">
        <v>270</v>
      </c>
      <c r="H200" s="2">
        <v>0.69</v>
      </c>
      <c r="I200" s="2">
        <v>0.69</v>
      </c>
    </row>
    <row r="201" spans="2:9" x14ac:dyDescent="0.2">
      <c r="B201" s="2">
        <v>11</v>
      </c>
      <c r="C201" s="2" t="s">
        <v>668</v>
      </c>
      <c r="D201" s="2" t="s">
        <v>268</v>
      </c>
      <c r="E201" s="2" t="s">
        <v>31</v>
      </c>
      <c r="F201" s="2" t="s">
        <v>272</v>
      </c>
      <c r="G201" s="2" t="s">
        <v>270</v>
      </c>
      <c r="H201" s="2">
        <v>0.69</v>
      </c>
      <c r="I201" s="2">
        <v>7.59</v>
      </c>
    </row>
    <row r="202" spans="2:9" x14ac:dyDescent="0.2">
      <c r="B202" s="2">
        <v>11</v>
      </c>
      <c r="C202" s="2" t="s">
        <v>668</v>
      </c>
      <c r="D202" s="2" t="s">
        <v>268</v>
      </c>
      <c r="E202" s="2" t="s">
        <v>31</v>
      </c>
      <c r="F202" s="2" t="s">
        <v>274</v>
      </c>
      <c r="G202" s="2" t="s">
        <v>270</v>
      </c>
      <c r="H202" s="2">
        <v>0.69</v>
      </c>
      <c r="I202" s="2">
        <v>7.59</v>
      </c>
    </row>
    <row r="203" spans="2:9" x14ac:dyDescent="0.2">
      <c r="B203" s="2">
        <v>1</v>
      </c>
      <c r="C203" s="2" t="s">
        <v>668</v>
      </c>
      <c r="D203" s="2" t="s">
        <v>268</v>
      </c>
      <c r="E203" s="2" t="s">
        <v>31</v>
      </c>
      <c r="F203" s="2" t="s">
        <v>316</v>
      </c>
      <c r="G203" s="2" t="s">
        <v>270</v>
      </c>
      <c r="H203" s="2">
        <v>0.69</v>
      </c>
      <c r="I203" s="2">
        <v>0.69</v>
      </c>
    </row>
    <row r="204" spans="2:9" x14ac:dyDescent="0.2">
      <c r="B204" s="2">
        <v>11</v>
      </c>
      <c r="C204" s="2" t="s">
        <v>668</v>
      </c>
      <c r="D204" s="2" t="s">
        <v>268</v>
      </c>
      <c r="E204" s="2" t="s">
        <v>31</v>
      </c>
      <c r="F204" s="2" t="s">
        <v>669</v>
      </c>
      <c r="G204" s="2" t="s">
        <v>270</v>
      </c>
      <c r="H204" s="2">
        <v>0.69</v>
      </c>
      <c r="I204" s="2">
        <v>7.59</v>
      </c>
    </row>
    <row r="205" spans="2:9" x14ac:dyDescent="0.2">
      <c r="B205" s="2">
        <v>11</v>
      </c>
      <c r="C205" s="2" t="s">
        <v>668</v>
      </c>
      <c r="D205" s="2" t="s">
        <v>268</v>
      </c>
      <c r="E205" s="2" t="s">
        <v>31</v>
      </c>
      <c r="F205" s="2" t="s">
        <v>317</v>
      </c>
      <c r="G205" s="2" t="s">
        <v>270</v>
      </c>
      <c r="H205" s="2">
        <v>0.69</v>
      </c>
      <c r="I205" s="2">
        <v>7.59</v>
      </c>
    </row>
    <row r="206" spans="2:9" x14ac:dyDescent="0.2">
      <c r="B206" s="2">
        <v>11</v>
      </c>
      <c r="C206" s="2" t="s">
        <v>668</v>
      </c>
      <c r="D206" s="2" t="s">
        <v>268</v>
      </c>
      <c r="E206" s="2" t="s">
        <v>31</v>
      </c>
      <c r="F206" s="2" t="s">
        <v>308</v>
      </c>
      <c r="G206" s="2" t="s">
        <v>270</v>
      </c>
      <c r="H206" s="2">
        <v>0.69</v>
      </c>
      <c r="I206" s="2">
        <v>7.59</v>
      </c>
    </row>
    <row r="207" spans="2:9" x14ac:dyDescent="0.2">
      <c r="B207" s="2">
        <v>1</v>
      </c>
      <c r="C207" s="2" t="s">
        <v>668</v>
      </c>
      <c r="D207" s="2" t="s">
        <v>268</v>
      </c>
      <c r="E207" s="2" t="s">
        <v>95</v>
      </c>
      <c r="F207" s="2" t="s">
        <v>112</v>
      </c>
      <c r="G207" s="2" t="s">
        <v>270</v>
      </c>
      <c r="H207" s="2">
        <v>0.69</v>
      </c>
      <c r="I207" s="2">
        <v>0.69</v>
      </c>
    </row>
    <row r="208" spans="2:9" x14ac:dyDescent="0.2">
      <c r="B208" s="2">
        <v>1</v>
      </c>
      <c r="C208" s="2" t="s">
        <v>668</v>
      </c>
      <c r="D208" s="2" t="s">
        <v>268</v>
      </c>
      <c r="E208" s="2" t="s">
        <v>95</v>
      </c>
      <c r="F208" s="2" t="s">
        <v>216</v>
      </c>
      <c r="G208" s="2" t="s">
        <v>270</v>
      </c>
      <c r="H208" s="2">
        <v>0.69</v>
      </c>
      <c r="I208" s="2">
        <v>0.69</v>
      </c>
    </row>
    <row r="209" spans="2:9" x14ac:dyDescent="0.2">
      <c r="B209" s="2">
        <v>1</v>
      </c>
      <c r="C209" s="2" t="s">
        <v>668</v>
      </c>
      <c r="D209" s="2" t="s">
        <v>268</v>
      </c>
      <c r="E209" s="2" t="s">
        <v>95</v>
      </c>
      <c r="F209" s="2" t="s">
        <v>218</v>
      </c>
      <c r="G209" s="2" t="s">
        <v>270</v>
      </c>
      <c r="H209" s="2">
        <v>0.69</v>
      </c>
      <c r="I209" s="2">
        <v>0.69</v>
      </c>
    </row>
    <row r="210" spans="2:9" x14ac:dyDescent="0.2">
      <c r="B210" s="2">
        <v>1</v>
      </c>
      <c r="C210" s="2" t="s">
        <v>668</v>
      </c>
      <c r="D210" s="2" t="s">
        <v>268</v>
      </c>
      <c r="E210" s="2" t="s">
        <v>95</v>
      </c>
      <c r="F210" s="2" t="s">
        <v>219</v>
      </c>
      <c r="G210" s="2" t="s">
        <v>270</v>
      </c>
      <c r="H210" s="2">
        <v>0.69</v>
      </c>
      <c r="I210" s="2">
        <v>0.69</v>
      </c>
    </row>
    <row r="211" spans="2:9" x14ac:dyDescent="0.2">
      <c r="B211" s="2">
        <v>1</v>
      </c>
      <c r="C211" s="2" t="s">
        <v>668</v>
      </c>
      <c r="D211" s="2" t="s">
        <v>268</v>
      </c>
      <c r="E211" s="2" t="s">
        <v>95</v>
      </c>
      <c r="F211" s="2" t="s">
        <v>269</v>
      </c>
      <c r="G211" s="2" t="s">
        <v>270</v>
      </c>
      <c r="H211" s="2">
        <v>0.69</v>
      </c>
      <c r="I211" s="2">
        <v>0.69</v>
      </c>
    </row>
    <row r="212" spans="2:9" x14ac:dyDescent="0.2">
      <c r="B212" s="2">
        <v>1</v>
      </c>
      <c r="C212" s="2" t="s">
        <v>668</v>
      </c>
      <c r="D212" s="2" t="s">
        <v>268</v>
      </c>
      <c r="E212" s="2" t="s">
        <v>95</v>
      </c>
      <c r="F212" s="2" t="s">
        <v>220</v>
      </c>
      <c r="G212" s="2" t="s">
        <v>270</v>
      </c>
      <c r="H212" s="2">
        <v>0.69</v>
      </c>
      <c r="I212" s="2">
        <v>0.69</v>
      </c>
    </row>
    <row r="213" spans="2:9" x14ac:dyDescent="0.2">
      <c r="B213" s="2">
        <v>1</v>
      </c>
      <c r="C213" s="2" t="s">
        <v>668</v>
      </c>
      <c r="D213" s="2" t="s">
        <v>268</v>
      </c>
      <c r="E213" s="2" t="s">
        <v>95</v>
      </c>
      <c r="F213" s="2" t="s">
        <v>271</v>
      </c>
      <c r="G213" s="2" t="s">
        <v>270</v>
      </c>
      <c r="H213" s="2">
        <v>0.69</v>
      </c>
      <c r="I213" s="2">
        <v>0.69</v>
      </c>
    </row>
    <row r="214" spans="2:9" x14ac:dyDescent="0.2">
      <c r="B214" s="2">
        <v>1</v>
      </c>
      <c r="C214" s="2" t="s">
        <v>668</v>
      </c>
      <c r="D214" s="2" t="s">
        <v>268</v>
      </c>
      <c r="E214" s="2" t="s">
        <v>95</v>
      </c>
      <c r="F214" s="2" t="s">
        <v>272</v>
      </c>
      <c r="G214" s="2" t="s">
        <v>270</v>
      </c>
      <c r="H214" s="2">
        <v>0.69</v>
      </c>
      <c r="I214" s="2">
        <v>0.69</v>
      </c>
    </row>
    <row r="215" spans="2:9" x14ac:dyDescent="0.2">
      <c r="B215" s="2">
        <v>1</v>
      </c>
      <c r="C215" s="2" t="s">
        <v>668</v>
      </c>
      <c r="D215" s="2" t="s">
        <v>268</v>
      </c>
      <c r="E215" s="2" t="s">
        <v>95</v>
      </c>
      <c r="F215" s="2" t="s">
        <v>273</v>
      </c>
      <c r="G215" s="2" t="s">
        <v>270</v>
      </c>
      <c r="H215" s="2">
        <v>0.69</v>
      </c>
      <c r="I215" s="2">
        <v>0.69</v>
      </c>
    </row>
    <row r="216" spans="2:9" x14ac:dyDescent="0.2">
      <c r="B216" s="2">
        <v>1</v>
      </c>
      <c r="C216" s="2" t="s">
        <v>668</v>
      </c>
      <c r="D216" s="2" t="s">
        <v>268</v>
      </c>
      <c r="E216" s="2" t="s">
        <v>95</v>
      </c>
      <c r="F216" s="2" t="s">
        <v>274</v>
      </c>
      <c r="G216" s="2" t="s">
        <v>270</v>
      </c>
      <c r="H216" s="2">
        <v>0.69</v>
      </c>
      <c r="I216" s="2">
        <v>0.69</v>
      </c>
    </row>
    <row r="217" spans="2:9" x14ac:dyDescent="0.2">
      <c r="B217" s="2">
        <v>1</v>
      </c>
      <c r="C217" s="2" t="s">
        <v>668</v>
      </c>
      <c r="D217" s="2" t="s">
        <v>268</v>
      </c>
      <c r="E217" s="2" t="s">
        <v>95</v>
      </c>
      <c r="F217" s="2" t="s">
        <v>316</v>
      </c>
      <c r="G217" s="2" t="s">
        <v>270</v>
      </c>
      <c r="H217" s="2">
        <v>0.69</v>
      </c>
      <c r="I217" s="2">
        <v>0.69</v>
      </c>
    </row>
    <row r="218" spans="2:9" x14ac:dyDescent="0.2">
      <c r="B218" s="2">
        <v>1</v>
      </c>
      <c r="C218" s="2" t="s">
        <v>668</v>
      </c>
      <c r="D218" s="2" t="s">
        <v>268</v>
      </c>
      <c r="E218" s="2" t="s">
        <v>95</v>
      </c>
      <c r="F218" s="2" t="s">
        <v>275</v>
      </c>
      <c r="G218" s="2" t="s">
        <v>270</v>
      </c>
      <c r="H218" s="2">
        <v>0.69</v>
      </c>
      <c r="I218" s="2">
        <v>0.69</v>
      </c>
    </row>
    <row r="219" spans="2:9" x14ac:dyDescent="0.2">
      <c r="B219" s="2">
        <v>1</v>
      </c>
      <c r="C219" s="2" t="s">
        <v>668</v>
      </c>
      <c r="D219" s="2" t="s">
        <v>268</v>
      </c>
      <c r="E219" s="2" t="s">
        <v>95</v>
      </c>
      <c r="F219" s="2" t="s">
        <v>669</v>
      </c>
      <c r="G219" s="2" t="s">
        <v>270</v>
      </c>
      <c r="H219" s="2">
        <v>0.69</v>
      </c>
      <c r="I219" s="2">
        <v>0.69</v>
      </c>
    </row>
    <row r="220" spans="2:9" x14ac:dyDescent="0.2">
      <c r="B220" s="2">
        <v>1</v>
      </c>
      <c r="C220" s="2" t="s">
        <v>668</v>
      </c>
      <c r="D220" s="2" t="s">
        <v>268</v>
      </c>
      <c r="E220" s="2" t="s">
        <v>95</v>
      </c>
      <c r="F220" s="2" t="s">
        <v>670</v>
      </c>
      <c r="G220" s="2" t="s">
        <v>270</v>
      </c>
      <c r="H220" s="2">
        <v>0.69</v>
      </c>
      <c r="I220" s="2">
        <v>0.69</v>
      </c>
    </row>
    <row r="221" spans="2:9" x14ac:dyDescent="0.2">
      <c r="B221" s="2">
        <v>1</v>
      </c>
      <c r="C221" s="2" t="s">
        <v>668</v>
      </c>
      <c r="D221" s="2" t="s">
        <v>268</v>
      </c>
      <c r="E221" s="2" t="s">
        <v>95</v>
      </c>
      <c r="F221" s="2" t="s">
        <v>317</v>
      </c>
      <c r="G221" s="2" t="s">
        <v>270</v>
      </c>
      <c r="H221" s="2">
        <v>0.69</v>
      </c>
      <c r="I221" s="2">
        <v>0.69</v>
      </c>
    </row>
    <row r="222" spans="2:9" x14ac:dyDescent="0.2">
      <c r="B222" s="2">
        <v>1</v>
      </c>
      <c r="C222" s="2" t="s">
        <v>668</v>
      </c>
      <c r="D222" s="2" t="s">
        <v>268</v>
      </c>
      <c r="E222" s="2" t="s">
        <v>95</v>
      </c>
      <c r="F222" s="2" t="s">
        <v>276</v>
      </c>
      <c r="G222" s="2" t="s">
        <v>270</v>
      </c>
      <c r="H222" s="2">
        <v>0.69</v>
      </c>
      <c r="I222" s="2">
        <v>0.69</v>
      </c>
    </row>
    <row r="223" spans="2:9" x14ac:dyDescent="0.2">
      <c r="B223" s="2">
        <v>1</v>
      </c>
      <c r="C223" s="2" t="s">
        <v>668</v>
      </c>
      <c r="D223" s="2" t="s">
        <v>268</v>
      </c>
      <c r="E223" s="2" t="s">
        <v>95</v>
      </c>
      <c r="F223" s="2" t="s">
        <v>308</v>
      </c>
      <c r="G223" s="2" t="s">
        <v>270</v>
      </c>
      <c r="H223" s="2">
        <v>0.69</v>
      </c>
      <c r="I223" s="2">
        <v>0.69</v>
      </c>
    </row>
    <row r="224" spans="2:9" x14ac:dyDescent="0.2">
      <c r="B224" s="2">
        <v>1</v>
      </c>
      <c r="C224" s="2" t="s">
        <v>668</v>
      </c>
      <c r="D224" s="2" t="s">
        <v>268</v>
      </c>
      <c r="E224" s="2" t="s">
        <v>32</v>
      </c>
      <c r="F224" s="2" t="s">
        <v>112</v>
      </c>
      <c r="G224" s="2" t="s">
        <v>270</v>
      </c>
      <c r="H224" s="2">
        <v>0.69</v>
      </c>
      <c r="I224" s="2">
        <v>0.69</v>
      </c>
    </row>
    <row r="225" spans="2:9" x14ac:dyDescent="0.2">
      <c r="B225" s="2">
        <v>1</v>
      </c>
      <c r="C225" s="2" t="s">
        <v>668</v>
      </c>
      <c r="D225" s="2" t="s">
        <v>268</v>
      </c>
      <c r="E225" s="2" t="s">
        <v>32</v>
      </c>
      <c r="F225" s="2" t="s">
        <v>216</v>
      </c>
      <c r="G225" s="2" t="s">
        <v>270</v>
      </c>
      <c r="H225" s="2">
        <v>0.69</v>
      </c>
      <c r="I225" s="2">
        <v>0.69</v>
      </c>
    </row>
    <row r="226" spans="2:9" x14ac:dyDescent="0.2">
      <c r="B226" s="2">
        <v>1</v>
      </c>
      <c r="C226" s="2" t="s">
        <v>668</v>
      </c>
      <c r="D226" s="2" t="s">
        <v>268</v>
      </c>
      <c r="E226" s="2" t="s">
        <v>32</v>
      </c>
      <c r="F226" s="2" t="s">
        <v>218</v>
      </c>
      <c r="G226" s="2" t="s">
        <v>270</v>
      </c>
      <c r="H226" s="2">
        <v>0.69</v>
      </c>
      <c r="I226" s="2">
        <v>0.69</v>
      </c>
    </row>
    <row r="227" spans="2:9" x14ac:dyDescent="0.2">
      <c r="B227" s="2">
        <v>1</v>
      </c>
      <c r="C227" s="2" t="s">
        <v>668</v>
      </c>
      <c r="D227" s="2" t="s">
        <v>268</v>
      </c>
      <c r="E227" s="2" t="s">
        <v>32</v>
      </c>
      <c r="F227" s="2" t="s">
        <v>219</v>
      </c>
      <c r="G227" s="2" t="s">
        <v>270</v>
      </c>
      <c r="H227" s="2">
        <v>0.69</v>
      </c>
      <c r="I227" s="2">
        <v>0.69</v>
      </c>
    </row>
    <row r="228" spans="2:9" x14ac:dyDescent="0.2">
      <c r="B228" s="2">
        <v>11</v>
      </c>
      <c r="C228" s="2" t="s">
        <v>668</v>
      </c>
      <c r="D228" s="2" t="s">
        <v>268</v>
      </c>
      <c r="E228" s="2" t="s">
        <v>32</v>
      </c>
      <c r="F228" s="2" t="s">
        <v>220</v>
      </c>
      <c r="G228" s="2" t="s">
        <v>270</v>
      </c>
      <c r="H228" s="2">
        <v>0.69</v>
      </c>
      <c r="I228" s="2">
        <v>7.59</v>
      </c>
    </row>
    <row r="229" spans="2:9" x14ac:dyDescent="0.2">
      <c r="B229" s="2">
        <v>1</v>
      </c>
      <c r="C229" s="2" t="s">
        <v>668</v>
      </c>
      <c r="D229" s="2" t="s">
        <v>268</v>
      </c>
      <c r="E229" s="2" t="s">
        <v>32</v>
      </c>
      <c r="F229" s="2" t="s">
        <v>271</v>
      </c>
      <c r="G229" s="2" t="s">
        <v>270</v>
      </c>
      <c r="H229" s="2">
        <v>0.69</v>
      </c>
      <c r="I229" s="2">
        <v>0.69</v>
      </c>
    </row>
    <row r="230" spans="2:9" x14ac:dyDescent="0.2">
      <c r="B230" s="2">
        <v>1</v>
      </c>
      <c r="C230" s="2" t="s">
        <v>668</v>
      </c>
      <c r="D230" s="2" t="s">
        <v>268</v>
      </c>
      <c r="E230" s="2" t="s">
        <v>32</v>
      </c>
      <c r="F230" s="2" t="s">
        <v>272</v>
      </c>
      <c r="G230" s="2" t="s">
        <v>270</v>
      </c>
      <c r="H230" s="2">
        <v>0.69</v>
      </c>
      <c r="I230" s="2">
        <v>0.69</v>
      </c>
    </row>
    <row r="231" spans="2:9" x14ac:dyDescent="0.2">
      <c r="B231" s="2">
        <v>1</v>
      </c>
      <c r="C231" s="2" t="s">
        <v>668</v>
      </c>
      <c r="D231" s="2" t="s">
        <v>268</v>
      </c>
      <c r="E231" s="2" t="s">
        <v>32</v>
      </c>
      <c r="F231" s="2" t="s">
        <v>273</v>
      </c>
      <c r="G231" s="2" t="s">
        <v>270</v>
      </c>
      <c r="H231" s="2">
        <v>0.69</v>
      </c>
      <c r="I231" s="2">
        <v>0.69</v>
      </c>
    </row>
    <row r="232" spans="2:9" x14ac:dyDescent="0.2">
      <c r="B232" s="2">
        <v>1</v>
      </c>
      <c r="C232" s="2" t="s">
        <v>668</v>
      </c>
      <c r="D232" s="2" t="s">
        <v>268</v>
      </c>
      <c r="E232" s="2" t="s">
        <v>32</v>
      </c>
      <c r="F232" s="2" t="s">
        <v>274</v>
      </c>
      <c r="G232" s="2" t="s">
        <v>270</v>
      </c>
      <c r="H232" s="2">
        <v>0.69</v>
      </c>
      <c r="I232" s="2">
        <v>0.69</v>
      </c>
    </row>
    <row r="233" spans="2:9" x14ac:dyDescent="0.2">
      <c r="B233" s="2">
        <v>1</v>
      </c>
      <c r="C233" s="2" t="s">
        <v>671</v>
      </c>
      <c r="D233" s="2" t="s">
        <v>672</v>
      </c>
      <c r="G233" s="2" t="s">
        <v>673</v>
      </c>
      <c r="H233" s="2">
        <v>37.36</v>
      </c>
      <c r="I233" s="2">
        <v>37.36</v>
      </c>
    </row>
    <row r="234" spans="2:9" x14ac:dyDescent="0.2">
      <c r="B234" s="2">
        <v>2</v>
      </c>
      <c r="C234" s="2" t="s">
        <v>109</v>
      </c>
      <c r="D234" s="2" t="s">
        <v>674</v>
      </c>
      <c r="E234" s="2" t="s">
        <v>28</v>
      </c>
      <c r="G234" s="2" t="s">
        <v>675</v>
      </c>
      <c r="H234" s="2">
        <v>0.16</v>
      </c>
      <c r="I234" s="2">
        <v>0.32</v>
      </c>
    </row>
    <row r="235" spans="2:9" x14ac:dyDescent="0.2">
      <c r="B235" s="2">
        <v>2</v>
      </c>
      <c r="C235" s="2" t="s">
        <v>109</v>
      </c>
      <c r="D235" s="2" t="s">
        <v>674</v>
      </c>
      <c r="E235" s="2" t="s">
        <v>72</v>
      </c>
      <c r="G235" s="2" t="s">
        <v>675</v>
      </c>
      <c r="H235" s="2">
        <v>0.16</v>
      </c>
      <c r="I235" s="2">
        <v>0.32</v>
      </c>
    </row>
    <row r="236" spans="2:9" x14ac:dyDescent="0.2">
      <c r="B236" s="2">
        <v>334</v>
      </c>
      <c r="C236" s="2" t="s">
        <v>109</v>
      </c>
      <c r="D236" s="2" t="s">
        <v>674</v>
      </c>
      <c r="E236" s="2" t="s">
        <v>31</v>
      </c>
      <c r="G236" s="2" t="s">
        <v>675</v>
      </c>
      <c r="H236" s="2">
        <v>0.16</v>
      </c>
      <c r="I236" s="2">
        <v>53.44</v>
      </c>
    </row>
    <row r="237" spans="2:9" x14ac:dyDescent="0.2">
      <c r="B237" s="2">
        <v>1</v>
      </c>
      <c r="C237" s="2" t="s">
        <v>676</v>
      </c>
      <c r="D237" s="2" t="s">
        <v>677</v>
      </c>
      <c r="E237" s="2" t="s">
        <v>28</v>
      </c>
      <c r="F237" s="2" t="s">
        <v>279</v>
      </c>
      <c r="G237" s="2" t="s">
        <v>678</v>
      </c>
      <c r="H237" s="2">
        <v>0.66</v>
      </c>
      <c r="I237" s="2">
        <v>0.66</v>
      </c>
    </row>
    <row r="238" spans="2:9" x14ac:dyDescent="0.2">
      <c r="B238" s="2">
        <v>1</v>
      </c>
      <c r="C238" s="2" t="s">
        <v>676</v>
      </c>
      <c r="D238" s="2" t="s">
        <v>677</v>
      </c>
      <c r="E238" s="2" t="s">
        <v>28</v>
      </c>
      <c r="F238" s="2" t="s">
        <v>679</v>
      </c>
      <c r="G238" s="2" t="s">
        <v>678</v>
      </c>
      <c r="H238" s="2">
        <v>0.66</v>
      </c>
      <c r="I238" s="2">
        <v>0.66</v>
      </c>
    </row>
    <row r="239" spans="2:9" x14ac:dyDescent="0.2">
      <c r="B239" s="2">
        <v>1</v>
      </c>
      <c r="C239" s="2" t="s">
        <v>676</v>
      </c>
      <c r="D239" s="2" t="s">
        <v>677</v>
      </c>
      <c r="E239" s="2" t="s">
        <v>28</v>
      </c>
      <c r="F239" s="2" t="s">
        <v>277</v>
      </c>
      <c r="G239" s="2" t="s">
        <v>678</v>
      </c>
      <c r="H239" s="2">
        <v>0.66</v>
      </c>
      <c r="I239" s="2">
        <v>0.66</v>
      </c>
    </row>
    <row r="240" spans="2:9" x14ac:dyDescent="0.2">
      <c r="B240" s="2">
        <v>1</v>
      </c>
      <c r="C240" s="2" t="s">
        <v>676</v>
      </c>
      <c r="D240" s="2" t="s">
        <v>677</v>
      </c>
      <c r="E240" s="2" t="s">
        <v>28</v>
      </c>
      <c r="F240" s="2" t="s">
        <v>278</v>
      </c>
      <c r="G240" s="2" t="s">
        <v>678</v>
      </c>
      <c r="H240" s="2">
        <v>0.66</v>
      </c>
      <c r="I240" s="2">
        <v>0.66</v>
      </c>
    </row>
    <row r="241" spans="2:9" x14ac:dyDescent="0.2">
      <c r="B241" s="2">
        <v>1</v>
      </c>
      <c r="C241" s="2" t="s">
        <v>676</v>
      </c>
      <c r="D241" s="2" t="s">
        <v>677</v>
      </c>
      <c r="E241" s="2" t="s">
        <v>30</v>
      </c>
      <c r="F241" s="2" t="s">
        <v>279</v>
      </c>
      <c r="G241" s="2" t="s">
        <v>678</v>
      </c>
      <c r="H241" s="2">
        <v>0.66</v>
      </c>
      <c r="I241" s="2">
        <v>0.66</v>
      </c>
    </row>
    <row r="242" spans="2:9" x14ac:dyDescent="0.2">
      <c r="B242" s="2">
        <v>1</v>
      </c>
      <c r="C242" s="2" t="s">
        <v>676</v>
      </c>
      <c r="D242" s="2" t="s">
        <v>677</v>
      </c>
      <c r="E242" s="2" t="s">
        <v>30</v>
      </c>
      <c r="F242" s="2" t="s">
        <v>679</v>
      </c>
      <c r="G242" s="2" t="s">
        <v>678</v>
      </c>
      <c r="H242" s="2">
        <v>0.66</v>
      </c>
      <c r="I242" s="2">
        <v>0.66</v>
      </c>
    </row>
    <row r="243" spans="2:9" x14ac:dyDescent="0.2">
      <c r="B243" s="2">
        <v>1</v>
      </c>
      <c r="C243" s="2" t="s">
        <v>676</v>
      </c>
      <c r="D243" s="2" t="s">
        <v>677</v>
      </c>
      <c r="E243" s="2" t="s">
        <v>30</v>
      </c>
      <c r="F243" s="2" t="s">
        <v>277</v>
      </c>
      <c r="G243" s="2" t="s">
        <v>678</v>
      </c>
      <c r="H243" s="2">
        <v>0.66</v>
      </c>
      <c r="I243" s="2">
        <v>0.66</v>
      </c>
    </row>
    <row r="244" spans="2:9" x14ac:dyDescent="0.2">
      <c r="B244" s="2">
        <v>1</v>
      </c>
      <c r="C244" s="2" t="s">
        <v>676</v>
      </c>
      <c r="D244" s="2" t="s">
        <v>677</v>
      </c>
      <c r="E244" s="2" t="s">
        <v>30</v>
      </c>
      <c r="F244" s="2" t="s">
        <v>278</v>
      </c>
      <c r="G244" s="2" t="s">
        <v>678</v>
      </c>
      <c r="H244" s="2">
        <v>0.66</v>
      </c>
      <c r="I244" s="2">
        <v>0.66</v>
      </c>
    </row>
    <row r="245" spans="2:9" x14ac:dyDescent="0.2">
      <c r="B245" s="2">
        <v>1</v>
      </c>
      <c r="C245" s="2" t="s">
        <v>676</v>
      </c>
      <c r="D245" s="2" t="s">
        <v>677</v>
      </c>
      <c r="E245" s="2" t="s">
        <v>31</v>
      </c>
      <c r="F245" s="2" t="s">
        <v>279</v>
      </c>
      <c r="G245" s="2" t="s">
        <v>678</v>
      </c>
      <c r="H245" s="2">
        <v>0.66</v>
      </c>
      <c r="I245" s="2">
        <v>0.66</v>
      </c>
    </row>
    <row r="246" spans="2:9" x14ac:dyDescent="0.2">
      <c r="B246" s="2">
        <v>1</v>
      </c>
      <c r="C246" s="2" t="s">
        <v>676</v>
      </c>
      <c r="D246" s="2" t="s">
        <v>677</v>
      </c>
      <c r="E246" s="2" t="s">
        <v>31</v>
      </c>
      <c r="F246" s="2" t="s">
        <v>679</v>
      </c>
      <c r="G246" s="2" t="s">
        <v>678</v>
      </c>
      <c r="H246" s="2">
        <v>0.66</v>
      </c>
      <c r="I246" s="2">
        <v>0.66</v>
      </c>
    </row>
    <row r="247" spans="2:9" x14ac:dyDescent="0.2">
      <c r="B247" s="2">
        <v>1</v>
      </c>
      <c r="C247" s="2" t="s">
        <v>676</v>
      </c>
      <c r="D247" s="2" t="s">
        <v>677</v>
      </c>
      <c r="E247" s="2" t="s">
        <v>31</v>
      </c>
      <c r="F247" s="2" t="s">
        <v>277</v>
      </c>
      <c r="G247" s="2" t="s">
        <v>678</v>
      </c>
      <c r="H247" s="2">
        <v>0.66</v>
      </c>
      <c r="I247" s="2">
        <v>0.66</v>
      </c>
    </row>
    <row r="248" spans="2:9" x14ac:dyDescent="0.2">
      <c r="B248" s="2">
        <v>1</v>
      </c>
      <c r="C248" s="2" t="s">
        <v>676</v>
      </c>
      <c r="D248" s="2" t="s">
        <v>677</v>
      </c>
      <c r="E248" s="2" t="s">
        <v>31</v>
      </c>
      <c r="F248" s="2" t="s">
        <v>278</v>
      </c>
      <c r="G248" s="2" t="s">
        <v>678</v>
      </c>
      <c r="H248" s="2">
        <v>0.66</v>
      </c>
      <c r="I248" s="2">
        <v>0.66</v>
      </c>
    </row>
    <row r="249" spans="2:9" x14ac:dyDescent="0.2">
      <c r="B249" s="2">
        <v>1</v>
      </c>
      <c r="C249" s="2" t="s">
        <v>676</v>
      </c>
      <c r="D249" s="2" t="s">
        <v>677</v>
      </c>
      <c r="E249" s="2" t="s">
        <v>32</v>
      </c>
      <c r="F249" s="2" t="s">
        <v>679</v>
      </c>
      <c r="G249" s="2" t="s">
        <v>678</v>
      </c>
      <c r="H249" s="2">
        <v>0.66</v>
      </c>
      <c r="I249" s="2">
        <v>0.66</v>
      </c>
    </row>
    <row r="250" spans="2:9" x14ac:dyDescent="0.2">
      <c r="B250" s="2">
        <v>1</v>
      </c>
      <c r="C250" s="2" t="s">
        <v>680</v>
      </c>
      <c r="D250" s="2" t="s">
        <v>681</v>
      </c>
      <c r="E250" s="2" t="s">
        <v>28</v>
      </c>
      <c r="F250" s="2" t="s">
        <v>279</v>
      </c>
      <c r="G250" s="2" t="s">
        <v>682</v>
      </c>
      <c r="H250" s="2">
        <v>0.61</v>
      </c>
      <c r="I250" s="2">
        <v>0.61</v>
      </c>
    </row>
    <row r="251" spans="2:9" x14ac:dyDescent="0.2">
      <c r="B251" s="2">
        <v>1</v>
      </c>
      <c r="C251" s="2" t="s">
        <v>683</v>
      </c>
      <c r="D251" s="2" t="s">
        <v>684</v>
      </c>
      <c r="E251" s="2" t="s">
        <v>28</v>
      </c>
      <c r="G251" s="2" t="s">
        <v>685</v>
      </c>
      <c r="H251" s="2">
        <v>0.14000000000000001</v>
      </c>
      <c r="I251" s="2">
        <v>0.14000000000000001</v>
      </c>
    </row>
    <row r="252" spans="2:9" x14ac:dyDescent="0.2">
      <c r="B252" s="2">
        <v>1</v>
      </c>
      <c r="C252" s="2" t="s">
        <v>686</v>
      </c>
      <c r="D252" s="2" t="s">
        <v>687</v>
      </c>
      <c r="E252" s="2" t="s">
        <v>279</v>
      </c>
      <c r="G252" s="2" t="s">
        <v>688</v>
      </c>
      <c r="H252" s="2">
        <v>0.14000000000000001</v>
      </c>
      <c r="I252" s="2">
        <v>0.14000000000000001</v>
      </c>
    </row>
    <row r="253" spans="2:9" x14ac:dyDescent="0.2">
      <c r="B253" s="2">
        <v>1</v>
      </c>
      <c r="C253" s="2" t="s">
        <v>689</v>
      </c>
      <c r="D253" s="2" t="s">
        <v>690</v>
      </c>
      <c r="E253" s="2" t="s">
        <v>641</v>
      </c>
      <c r="G253" s="2" t="s">
        <v>691</v>
      </c>
      <c r="H253" s="2">
        <v>0.14000000000000001</v>
      </c>
      <c r="I253" s="2">
        <v>0.14000000000000001</v>
      </c>
    </row>
    <row r="254" spans="2:9" x14ac:dyDescent="0.2">
      <c r="B254" s="2">
        <v>1</v>
      </c>
      <c r="C254" s="2" t="s">
        <v>692</v>
      </c>
      <c r="D254" s="2" t="s">
        <v>693</v>
      </c>
      <c r="G254" s="2" t="s">
        <v>694</v>
      </c>
      <c r="H254" s="2">
        <v>0.14000000000000001</v>
      </c>
      <c r="I254" s="2">
        <v>0.14000000000000001</v>
      </c>
    </row>
    <row r="255" spans="2:9" x14ac:dyDescent="0.2">
      <c r="B255" s="2">
        <v>1</v>
      </c>
      <c r="C255" s="2" t="s">
        <v>695</v>
      </c>
      <c r="D255" s="2" t="s">
        <v>696</v>
      </c>
      <c r="G255" s="2" t="s">
        <v>697</v>
      </c>
      <c r="H255" s="2">
        <v>0.14000000000000001</v>
      </c>
      <c r="I255" s="2">
        <v>0.14000000000000001</v>
      </c>
    </row>
    <row r="256" spans="2:9" x14ac:dyDescent="0.2">
      <c r="B256" s="2">
        <v>1</v>
      </c>
      <c r="C256" s="2" t="s">
        <v>698</v>
      </c>
      <c r="D256" s="2" t="s">
        <v>699</v>
      </c>
      <c r="E256" s="2" t="s">
        <v>31</v>
      </c>
      <c r="F256" s="2" t="s">
        <v>112</v>
      </c>
      <c r="G256" s="2" t="s">
        <v>700</v>
      </c>
      <c r="H256" s="2">
        <v>0.55000000000000004</v>
      </c>
      <c r="I256" s="2">
        <v>0.55000000000000004</v>
      </c>
    </row>
    <row r="257" spans="2:9" x14ac:dyDescent="0.2">
      <c r="B257" s="2">
        <v>1</v>
      </c>
      <c r="C257" s="2" t="s">
        <v>132</v>
      </c>
      <c r="D257" s="2" t="s">
        <v>701</v>
      </c>
      <c r="E257" s="2" t="s">
        <v>31</v>
      </c>
      <c r="F257" s="2" t="s">
        <v>112</v>
      </c>
      <c r="G257" s="2" t="s">
        <v>702</v>
      </c>
      <c r="H257" s="2">
        <v>0.56000000000000005</v>
      </c>
      <c r="I257" s="2">
        <v>0.56000000000000005</v>
      </c>
    </row>
    <row r="258" spans="2:9" x14ac:dyDescent="0.2">
      <c r="B258" s="2">
        <v>1</v>
      </c>
      <c r="C258" s="2" t="s">
        <v>703</v>
      </c>
      <c r="D258" s="2" t="s">
        <v>704</v>
      </c>
      <c r="E258" s="2" t="s">
        <v>705</v>
      </c>
      <c r="G258" s="2" t="s">
        <v>706</v>
      </c>
      <c r="H258" s="2">
        <v>24.43</v>
      </c>
      <c r="I258" s="2">
        <v>24.43</v>
      </c>
    </row>
    <row r="259" spans="2:9" x14ac:dyDescent="0.2">
      <c r="B259" s="2">
        <v>2</v>
      </c>
      <c r="C259" s="2" t="s">
        <v>132</v>
      </c>
      <c r="D259" s="2" t="s">
        <v>701</v>
      </c>
      <c r="E259" s="2" t="s">
        <v>707</v>
      </c>
      <c r="F259" s="2" t="s">
        <v>245</v>
      </c>
      <c r="G259" s="2" t="s">
        <v>702</v>
      </c>
      <c r="H259" s="2">
        <v>0.56000000000000005</v>
      </c>
      <c r="I259" s="2">
        <v>1.1200000000000001</v>
      </c>
    </row>
    <row r="260" spans="2:9" x14ac:dyDescent="0.2">
      <c r="B260" s="2">
        <v>1</v>
      </c>
      <c r="C260" s="2" t="s">
        <v>708</v>
      </c>
      <c r="D260" s="2" t="s">
        <v>709</v>
      </c>
      <c r="E260" s="2" t="s">
        <v>30</v>
      </c>
      <c r="G260" s="2" t="s">
        <v>710</v>
      </c>
      <c r="H260" s="2">
        <v>1.1599999999999999</v>
      </c>
      <c r="I260" s="2">
        <v>1.1599999999999999</v>
      </c>
    </row>
    <row r="261" spans="2:9" x14ac:dyDescent="0.2">
      <c r="F261" s="2" t="s">
        <v>261</v>
      </c>
      <c r="G261" s="103">
        <v>41893.03</v>
      </c>
    </row>
    <row r="262" spans="2:9" x14ac:dyDescent="0.2">
      <c r="F262" s="2" t="s">
        <v>262</v>
      </c>
      <c r="G262" s="103">
        <v>6283.95</v>
      </c>
    </row>
    <row r="263" spans="2:9" x14ac:dyDescent="0.2">
      <c r="F263" s="2" t="s">
        <v>263</v>
      </c>
      <c r="G263" s="103">
        <v>35609.08</v>
      </c>
    </row>
    <row r="264" spans="2:9" x14ac:dyDescent="0.2">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2024-04-19T03:30:01Z</cp:lastPrinted>
  <dcterms:created xsi:type="dcterms:W3CDTF">2009-06-02T18:56:54Z</dcterms:created>
  <dcterms:modified xsi:type="dcterms:W3CDTF">2024-04-19T03:30:04Z</dcterms:modified>
</cp:coreProperties>
</file>