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F11575B-2B7D-4061-9FF9-E66F0F1AC956}"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Invoice!$A$1:$K$158</definedName>
    <definedName name="_xlnm.Print_Area" localSheetId="3">'Shipping Invoice'!$A$1:$L$151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9" i="2" l="1"/>
  <c r="K149" i="7"/>
  <c r="K14" i="7"/>
  <c r="K17" i="7"/>
  <c r="K10" i="7"/>
  <c r="B146" i="7"/>
  <c r="I144" i="7"/>
  <c r="I141" i="7"/>
  <c r="I140" i="7"/>
  <c r="B139" i="7"/>
  <c r="B138" i="7"/>
  <c r="K138" i="7" s="1"/>
  <c r="I138" i="7"/>
  <c r="I137" i="7"/>
  <c r="I134" i="7"/>
  <c r="I133" i="7"/>
  <c r="B130" i="7"/>
  <c r="I128" i="7"/>
  <c r="I127" i="7"/>
  <c r="I126" i="7"/>
  <c r="I125" i="7"/>
  <c r="I124" i="7"/>
  <c r="I123" i="7"/>
  <c r="B122" i="7"/>
  <c r="I120" i="7"/>
  <c r="I119" i="7"/>
  <c r="I116" i="7"/>
  <c r="I113" i="7"/>
  <c r="I112" i="7"/>
  <c r="I111" i="7"/>
  <c r="I110" i="7"/>
  <c r="I109" i="7"/>
  <c r="I108" i="7"/>
  <c r="I107" i="7"/>
  <c r="B106" i="7"/>
  <c r="I105" i="7"/>
  <c r="I104" i="7"/>
  <c r="I101" i="7"/>
  <c r="B98" i="7"/>
  <c r="I98" i="7"/>
  <c r="I97" i="7"/>
  <c r="I96" i="7"/>
  <c r="I95" i="7"/>
  <c r="I94" i="7"/>
  <c r="I93" i="7"/>
  <c r="B90" i="7"/>
  <c r="I90" i="7"/>
  <c r="I87" i="7"/>
  <c r="I84" i="7"/>
  <c r="I83" i="7"/>
  <c r="I82" i="7"/>
  <c r="I81" i="7"/>
  <c r="I80" i="7"/>
  <c r="I79" i="7"/>
  <c r="I78" i="7"/>
  <c r="I75" i="7"/>
  <c r="I74" i="7"/>
  <c r="I71" i="7"/>
  <c r="I68" i="7"/>
  <c r="I67" i="7"/>
  <c r="I66" i="7"/>
  <c r="I65" i="7"/>
  <c r="I64" i="7"/>
  <c r="I63" i="7"/>
  <c r="I62" i="7"/>
  <c r="I59" i="7"/>
  <c r="I58" i="7"/>
  <c r="I55" i="7"/>
  <c r="I52" i="7"/>
  <c r="I51" i="7"/>
  <c r="I50" i="7"/>
  <c r="I49" i="7"/>
  <c r="I48" i="7"/>
  <c r="I47" i="7"/>
  <c r="I46" i="7"/>
  <c r="I43" i="7"/>
  <c r="I42" i="7"/>
  <c r="I39" i="7"/>
  <c r="I36" i="7"/>
  <c r="I35" i="7"/>
  <c r="I34" i="7"/>
  <c r="I33" i="7"/>
  <c r="I32" i="7"/>
  <c r="I31" i="7"/>
  <c r="I30" i="7"/>
  <c r="I27" i="7"/>
  <c r="I26" i="7"/>
  <c r="I23" i="7"/>
  <c r="N1" i="7"/>
  <c r="I136" i="7" s="1"/>
  <c r="N1" i="6"/>
  <c r="E133" i="6" s="1"/>
  <c r="F1002" i="6"/>
  <c r="D142" i="6"/>
  <c r="D141" i="6"/>
  <c r="B145" i="7" s="1"/>
  <c r="D140" i="6"/>
  <c r="B144" i="7" s="1"/>
  <c r="K144" i="7" s="1"/>
  <c r="D139" i="6"/>
  <c r="B143" i="7" s="1"/>
  <c r="D138" i="6"/>
  <c r="B142" i="7" s="1"/>
  <c r="D137" i="6"/>
  <c r="B141" i="7" s="1"/>
  <c r="D136" i="6"/>
  <c r="B140" i="7" s="1"/>
  <c r="D135" i="6"/>
  <c r="D134" i="6"/>
  <c r="D133" i="6"/>
  <c r="B137" i="7" s="1"/>
  <c r="D132" i="6"/>
  <c r="B136" i="7" s="1"/>
  <c r="D131" i="6"/>
  <c r="B135" i="7" s="1"/>
  <c r="D130" i="6"/>
  <c r="B134" i="7" s="1"/>
  <c r="D129" i="6"/>
  <c r="B133" i="7" s="1"/>
  <c r="K133" i="7" s="1"/>
  <c r="D128" i="6"/>
  <c r="B132" i="7" s="1"/>
  <c r="D127" i="6"/>
  <c r="B131" i="7" s="1"/>
  <c r="D126" i="6"/>
  <c r="D125" i="6"/>
  <c r="B129" i="7" s="1"/>
  <c r="D124" i="6"/>
  <c r="B128" i="7" s="1"/>
  <c r="K128" i="7" s="1"/>
  <c r="D123" i="6"/>
  <c r="B127" i="7" s="1"/>
  <c r="K127" i="7" s="1"/>
  <c r="D122" i="6"/>
  <c r="B126" i="7" s="1"/>
  <c r="D121" i="6"/>
  <c r="B125" i="7" s="1"/>
  <c r="D120" i="6"/>
  <c r="B124" i="7" s="1"/>
  <c r="D119" i="6"/>
  <c r="B123" i="7" s="1"/>
  <c r="K123" i="7" s="1"/>
  <c r="D118" i="6"/>
  <c r="D117" i="6"/>
  <c r="B121" i="7" s="1"/>
  <c r="D116" i="6"/>
  <c r="B120" i="7" s="1"/>
  <c r="K120" i="7" s="1"/>
  <c r="D115" i="6"/>
  <c r="B119" i="7" s="1"/>
  <c r="D114" i="6"/>
  <c r="B118" i="7" s="1"/>
  <c r="D113" i="6"/>
  <c r="B117" i="7" s="1"/>
  <c r="D112" i="6"/>
  <c r="B116" i="7" s="1"/>
  <c r="K116" i="7" s="1"/>
  <c r="D111" i="6"/>
  <c r="B115" i="7" s="1"/>
  <c r="D110" i="6"/>
  <c r="B114" i="7" s="1"/>
  <c r="D109" i="6"/>
  <c r="B113" i="7" s="1"/>
  <c r="K113" i="7" s="1"/>
  <c r="D108" i="6"/>
  <c r="B112" i="7" s="1"/>
  <c r="K112" i="7" s="1"/>
  <c r="D107" i="6"/>
  <c r="B111" i="7" s="1"/>
  <c r="K111" i="7" s="1"/>
  <c r="D106" i="6"/>
  <c r="B110" i="7" s="1"/>
  <c r="D105" i="6"/>
  <c r="B109" i="7" s="1"/>
  <c r="D104" i="6"/>
  <c r="B108" i="7" s="1"/>
  <c r="D103" i="6"/>
  <c r="B107" i="7" s="1"/>
  <c r="K107" i="7" s="1"/>
  <c r="D102" i="6"/>
  <c r="D101" i="6"/>
  <c r="B105" i="7" s="1"/>
  <c r="D100" i="6"/>
  <c r="B104" i="7" s="1"/>
  <c r="D99" i="6"/>
  <c r="B103" i="7" s="1"/>
  <c r="D98" i="6"/>
  <c r="B102" i="7" s="1"/>
  <c r="D97" i="6"/>
  <c r="B101" i="7" s="1"/>
  <c r="K101" i="7" s="1"/>
  <c r="D96" i="6"/>
  <c r="B100" i="7" s="1"/>
  <c r="D95" i="6"/>
  <c r="B99" i="7" s="1"/>
  <c r="D94" i="6"/>
  <c r="D93" i="6"/>
  <c r="B97" i="7" s="1"/>
  <c r="K97" i="7" s="1"/>
  <c r="D92" i="6"/>
  <c r="B96" i="7" s="1"/>
  <c r="K96" i="7" s="1"/>
  <c r="D91" i="6"/>
  <c r="B95" i="7" s="1"/>
  <c r="K95" i="7" s="1"/>
  <c r="D90" i="6"/>
  <c r="B94" i="7" s="1"/>
  <c r="D89" i="6"/>
  <c r="B93" i="7" s="1"/>
  <c r="D88" i="6"/>
  <c r="B92" i="7" s="1"/>
  <c r="D87" i="6"/>
  <c r="B91" i="7" s="1"/>
  <c r="D86" i="6"/>
  <c r="D85" i="6"/>
  <c r="B89" i="7" s="1"/>
  <c r="D84" i="6"/>
  <c r="B88" i="7" s="1"/>
  <c r="D83" i="6"/>
  <c r="B87" i="7" s="1"/>
  <c r="D82" i="6"/>
  <c r="B86" i="7" s="1"/>
  <c r="D81" i="6"/>
  <c r="B85" i="7" s="1"/>
  <c r="D80" i="6"/>
  <c r="B84" i="7" s="1"/>
  <c r="K84" i="7" s="1"/>
  <c r="D79" i="6"/>
  <c r="B83" i="7" s="1"/>
  <c r="K83" i="7" s="1"/>
  <c r="D78" i="6"/>
  <c r="B82" i="7" s="1"/>
  <c r="D77" i="6"/>
  <c r="B81" i="7" s="1"/>
  <c r="K81" i="7" s="1"/>
  <c r="D76" i="6"/>
  <c r="B80" i="7" s="1"/>
  <c r="K80" i="7" s="1"/>
  <c r="D75" i="6"/>
  <c r="B79" i="7" s="1"/>
  <c r="K79" i="7" s="1"/>
  <c r="D74" i="6"/>
  <c r="B78" i="7" s="1"/>
  <c r="D73" i="6"/>
  <c r="B77" i="7" s="1"/>
  <c r="D72" i="6"/>
  <c r="B76" i="7" s="1"/>
  <c r="D71" i="6"/>
  <c r="B75" i="7" s="1"/>
  <c r="K75" i="7" s="1"/>
  <c r="D70" i="6"/>
  <c r="B74" i="7" s="1"/>
  <c r="D69" i="6"/>
  <c r="B73" i="7" s="1"/>
  <c r="D68" i="6"/>
  <c r="B72" i="7" s="1"/>
  <c r="D67" i="6"/>
  <c r="B71" i="7" s="1"/>
  <c r="D66" i="6"/>
  <c r="B70" i="7" s="1"/>
  <c r="D65" i="6"/>
  <c r="B69" i="7" s="1"/>
  <c r="D64" i="6"/>
  <c r="B68" i="7" s="1"/>
  <c r="K68" i="7" s="1"/>
  <c r="D63" i="6"/>
  <c r="B67" i="7" s="1"/>
  <c r="K67" i="7" s="1"/>
  <c r="D62" i="6"/>
  <c r="B66" i="7" s="1"/>
  <c r="D61" i="6"/>
  <c r="B65" i="7" s="1"/>
  <c r="K65" i="7" s="1"/>
  <c r="D60" i="6"/>
  <c r="B64" i="7" s="1"/>
  <c r="K64" i="7" s="1"/>
  <c r="D59" i="6"/>
  <c r="B63" i="7" s="1"/>
  <c r="K63" i="7" s="1"/>
  <c r="D58" i="6"/>
  <c r="B62" i="7" s="1"/>
  <c r="D57" i="6"/>
  <c r="B61" i="7" s="1"/>
  <c r="D56" i="6"/>
  <c r="B60" i="7" s="1"/>
  <c r="D55" i="6"/>
  <c r="B59" i="7" s="1"/>
  <c r="K59" i="7" s="1"/>
  <c r="D54" i="6"/>
  <c r="B58" i="7" s="1"/>
  <c r="D53" i="6"/>
  <c r="B57" i="7" s="1"/>
  <c r="D52" i="6"/>
  <c r="B56" i="7" s="1"/>
  <c r="D51" i="6"/>
  <c r="B55" i="7" s="1"/>
  <c r="D50" i="6"/>
  <c r="B54" i="7" s="1"/>
  <c r="D49" i="6"/>
  <c r="B53" i="7" s="1"/>
  <c r="D48" i="6"/>
  <c r="B52" i="7" s="1"/>
  <c r="K52" i="7" s="1"/>
  <c r="D47" i="6"/>
  <c r="B51" i="7" s="1"/>
  <c r="K51" i="7" s="1"/>
  <c r="D46" i="6"/>
  <c r="B50" i="7" s="1"/>
  <c r="D45" i="6"/>
  <c r="B49" i="7" s="1"/>
  <c r="K49" i="7" s="1"/>
  <c r="D44" i="6"/>
  <c r="B48" i="7" s="1"/>
  <c r="K48" i="7" s="1"/>
  <c r="D43" i="6"/>
  <c r="B47" i="7" s="1"/>
  <c r="K47" i="7" s="1"/>
  <c r="D42" i="6"/>
  <c r="B46" i="7" s="1"/>
  <c r="D41" i="6"/>
  <c r="B45" i="7" s="1"/>
  <c r="D40" i="6"/>
  <c r="B44" i="7" s="1"/>
  <c r="D39" i="6"/>
  <c r="B43" i="7" s="1"/>
  <c r="K43" i="7" s="1"/>
  <c r="D38" i="6"/>
  <c r="B42" i="7" s="1"/>
  <c r="D37" i="6"/>
  <c r="B41" i="7" s="1"/>
  <c r="D36" i="6"/>
  <c r="B40" i="7" s="1"/>
  <c r="D35" i="6"/>
  <c r="B39" i="7" s="1"/>
  <c r="D34" i="6"/>
  <c r="B38" i="7" s="1"/>
  <c r="D33" i="6"/>
  <c r="B37" i="7" s="1"/>
  <c r="D32" i="6"/>
  <c r="B36" i="7" s="1"/>
  <c r="K36" i="7" s="1"/>
  <c r="D31" i="6"/>
  <c r="B35" i="7" s="1"/>
  <c r="K35" i="7" s="1"/>
  <c r="D30" i="6"/>
  <c r="B34" i="7" s="1"/>
  <c r="D29" i="6"/>
  <c r="B33" i="7" s="1"/>
  <c r="K33" i="7" s="1"/>
  <c r="D28" i="6"/>
  <c r="B32" i="7" s="1"/>
  <c r="K32" i="7" s="1"/>
  <c r="D27" i="6"/>
  <c r="B31" i="7" s="1"/>
  <c r="K31" i="7" s="1"/>
  <c r="D26" i="6"/>
  <c r="B30" i="7" s="1"/>
  <c r="D25" i="6"/>
  <c r="B29" i="7" s="1"/>
  <c r="D24" i="6"/>
  <c r="B28" i="7" s="1"/>
  <c r="D23" i="6"/>
  <c r="B27" i="7" s="1"/>
  <c r="K27" i="7" s="1"/>
  <c r="D22" i="6"/>
  <c r="B26" i="7" s="1"/>
  <c r="D21" i="6"/>
  <c r="B25" i="7" s="1"/>
  <c r="D20" i="6"/>
  <c r="B24" i="7" s="1"/>
  <c r="D19" i="6"/>
  <c r="B23" i="7" s="1"/>
  <c r="D18" i="6"/>
  <c r="B22" i="7" s="1"/>
  <c r="G3" i="6"/>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47" i="2" l="1"/>
  <c r="K34" i="7"/>
  <c r="K50" i="7"/>
  <c r="K66" i="7"/>
  <c r="K82" i="7"/>
  <c r="I139" i="7"/>
  <c r="K139" i="7"/>
  <c r="K99" i="7"/>
  <c r="K131" i="7"/>
  <c r="K98" i="7"/>
  <c r="K22" i="7"/>
  <c r="K70" i="7"/>
  <c r="K134" i="7"/>
  <c r="I37" i="7"/>
  <c r="I53" i="7"/>
  <c r="K53" i="7" s="1"/>
  <c r="I69" i="7"/>
  <c r="I85" i="7"/>
  <c r="I99" i="7"/>
  <c r="I114" i="7"/>
  <c r="K114" i="7" s="1"/>
  <c r="I129" i="7"/>
  <c r="K129" i="7" s="1"/>
  <c r="I142" i="7"/>
  <c r="K37" i="7"/>
  <c r="K85" i="7"/>
  <c r="K23" i="7"/>
  <c r="K39" i="7"/>
  <c r="K55" i="7"/>
  <c r="K71" i="7"/>
  <c r="K87" i="7"/>
  <c r="K119" i="7"/>
  <c r="K135" i="7"/>
  <c r="I22" i="7"/>
  <c r="I38" i="7"/>
  <c r="K38" i="7" s="1"/>
  <c r="I54" i="7"/>
  <c r="K54" i="7" s="1"/>
  <c r="I70" i="7"/>
  <c r="I86" i="7"/>
  <c r="K86" i="7" s="1"/>
  <c r="I100" i="7"/>
  <c r="K100" i="7" s="1"/>
  <c r="I115" i="7"/>
  <c r="K115" i="7" s="1"/>
  <c r="I130" i="7"/>
  <c r="K130" i="7" s="1"/>
  <c r="I143" i="7"/>
  <c r="K56" i="7"/>
  <c r="K88" i="7"/>
  <c r="K25" i="7"/>
  <c r="K41" i="7"/>
  <c r="K57" i="7"/>
  <c r="K73" i="7"/>
  <c r="K89" i="7"/>
  <c r="K105" i="7"/>
  <c r="K137" i="7"/>
  <c r="I24" i="7"/>
  <c r="K24" i="7" s="1"/>
  <c r="K147" i="7" s="1"/>
  <c r="I40" i="7"/>
  <c r="K40" i="7" s="1"/>
  <c r="I56" i="7"/>
  <c r="I72" i="7"/>
  <c r="I88" i="7"/>
  <c r="I102" i="7"/>
  <c r="K102" i="7" s="1"/>
  <c r="I117" i="7"/>
  <c r="I131" i="7"/>
  <c r="I145" i="7"/>
  <c r="K145" i="7" s="1"/>
  <c r="K69" i="7"/>
  <c r="K117" i="7"/>
  <c r="K72" i="7"/>
  <c r="K104" i="7"/>
  <c r="K136" i="7"/>
  <c r="K26" i="7"/>
  <c r="K42" i="7"/>
  <c r="K58" i="7"/>
  <c r="K74" i="7"/>
  <c r="I25" i="7"/>
  <c r="I41" i="7"/>
  <c r="I57" i="7"/>
  <c r="I73" i="7"/>
  <c r="I89" i="7"/>
  <c r="I103" i="7"/>
  <c r="K103" i="7" s="1"/>
  <c r="I118" i="7"/>
  <c r="K118" i="7" s="1"/>
  <c r="I132" i="7"/>
  <c r="K132" i="7" s="1"/>
  <c r="I146" i="7"/>
  <c r="K146" i="7"/>
  <c r="K44" i="7"/>
  <c r="K108" i="7"/>
  <c r="K140" i="7"/>
  <c r="K61" i="7"/>
  <c r="K77" i="7"/>
  <c r="K93" i="7"/>
  <c r="K109" i="7"/>
  <c r="K125" i="7"/>
  <c r="K141" i="7"/>
  <c r="I28" i="7"/>
  <c r="K28" i="7" s="1"/>
  <c r="I44" i="7"/>
  <c r="I60" i="7"/>
  <c r="K60" i="7" s="1"/>
  <c r="I76" i="7"/>
  <c r="K76" i="7" s="1"/>
  <c r="I91" i="7"/>
  <c r="K91" i="7" s="1"/>
  <c r="I106" i="7"/>
  <c r="K106" i="7" s="1"/>
  <c r="I121" i="7"/>
  <c r="K121" i="7" s="1"/>
  <c r="I135" i="7"/>
  <c r="K124" i="7"/>
  <c r="K90" i="7"/>
  <c r="K30" i="7"/>
  <c r="K46" i="7"/>
  <c r="K62" i="7"/>
  <c r="K78" i="7"/>
  <c r="K94" i="7"/>
  <c r="K110" i="7"/>
  <c r="K126" i="7"/>
  <c r="K142" i="7"/>
  <c r="I29" i="7"/>
  <c r="K29" i="7" s="1"/>
  <c r="I45" i="7"/>
  <c r="K45" i="7" s="1"/>
  <c r="I61" i="7"/>
  <c r="I77" i="7"/>
  <c r="I92" i="7"/>
  <c r="K92" i="7" s="1"/>
  <c r="I122" i="7"/>
  <c r="K143" i="7"/>
  <c r="K122" i="7"/>
  <c r="E22" i="6"/>
  <c r="E38" i="6"/>
  <c r="E54" i="6"/>
  <c r="E70" i="6"/>
  <c r="E86" i="6"/>
  <c r="E102" i="6"/>
  <c r="E118" i="6"/>
  <c r="E134" i="6"/>
  <c r="E23" i="6"/>
  <c r="E39" i="6"/>
  <c r="E55" i="6"/>
  <c r="E71" i="6"/>
  <c r="E87" i="6"/>
  <c r="E103" i="6"/>
  <c r="E119" i="6"/>
  <c r="E135" i="6"/>
  <c r="E24" i="6"/>
  <c r="E40" i="6"/>
  <c r="E56" i="6"/>
  <c r="E72" i="6"/>
  <c r="E88" i="6"/>
  <c r="E104" i="6"/>
  <c r="E120" i="6"/>
  <c r="E136" i="6"/>
  <c r="E25" i="6"/>
  <c r="E57" i="6"/>
  <c r="E73" i="6"/>
  <c r="E89" i="6"/>
  <c r="E105" i="6"/>
  <c r="E121" i="6"/>
  <c r="E137" i="6"/>
  <c r="E41" i="6"/>
  <c r="E26" i="6"/>
  <c r="E42" i="6"/>
  <c r="E58" i="6"/>
  <c r="E74" i="6"/>
  <c r="E90" i="6"/>
  <c r="E106" i="6"/>
  <c r="E122" i="6"/>
  <c r="E138" i="6"/>
  <c r="E27" i="6"/>
  <c r="E43" i="6"/>
  <c r="E59" i="6"/>
  <c r="E75" i="6"/>
  <c r="E91" i="6"/>
  <c r="E107" i="6"/>
  <c r="E123" i="6"/>
  <c r="E139" i="6"/>
  <c r="E28" i="6"/>
  <c r="E44" i="6"/>
  <c r="E60" i="6"/>
  <c r="E76" i="6"/>
  <c r="E92" i="6"/>
  <c r="E108" i="6"/>
  <c r="E124" i="6"/>
  <c r="E140" i="6"/>
  <c r="E29" i="6"/>
  <c r="E45" i="6"/>
  <c r="E61" i="6"/>
  <c r="E77" i="6"/>
  <c r="E93" i="6"/>
  <c r="E109" i="6"/>
  <c r="E125" i="6"/>
  <c r="E141" i="6"/>
  <c r="E30" i="6"/>
  <c r="E46" i="6"/>
  <c r="E62" i="6"/>
  <c r="E78" i="6"/>
  <c r="E94" i="6"/>
  <c r="E110" i="6"/>
  <c r="E126" i="6"/>
  <c r="E142" i="6"/>
  <c r="E31" i="6"/>
  <c r="E47" i="6"/>
  <c r="E63" i="6"/>
  <c r="E79" i="6"/>
  <c r="E95" i="6"/>
  <c r="E111" i="6"/>
  <c r="E127" i="6"/>
  <c r="E32" i="6"/>
  <c r="E48" i="6"/>
  <c r="E64" i="6"/>
  <c r="E80" i="6"/>
  <c r="E96" i="6"/>
  <c r="E112" i="6"/>
  <c r="E128" i="6"/>
  <c r="E33" i="6"/>
  <c r="E49" i="6"/>
  <c r="E65" i="6"/>
  <c r="E81" i="6"/>
  <c r="E97" i="6"/>
  <c r="E113" i="6"/>
  <c r="E129" i="6"/>
  <c r="E18" i="6"/>
  <c r="E34" i="6"/>
  <c r="E50" i="6"/>
  <c r="E66" i="6"/>
  <c r="E82" i="6"/>
  <c r="E98" i="6"/>
  <c r="E114" i="6"/>
  <c r="E130" i="6"/>
  <c r="E19" i="6"/>
  <c r="E35" i="6"/>
  <c r="E51" i="6"/>
  <c r="E67" i="6"/>
  <c r="E83" i="6"/>
  <c r="E99" i="6"/>
  <c r="E115" i="6"/>
  <c r="E131" i="6"/>
  <c r="E20" i="6"/>
  <c r="E36" i="6"/>
  <c r="E52" i="6"/>
  <c r="E68" i="6"/>
  <c r="E84" i="6"/>
  <c r="E100" i="6"/>
  <c r="E116" i="6"/>
  <c r="E132" i="6"/>
  <c r="E21" i="6"/>
  <c r="E37" i="6"/>
  <c r="E53" i="6"/>
  <c r="E69" i="6"/>
  <c r="E85" i="6"/>
  <c r="E101" i="6"/>
  <c r="E117" i="6"/>
  <c r="B147" i="7"/>
  <c r="M11" i="6"/>
  <c r="J148" i="2" l="1"/>
  <c r="I157" i="2"/>
  <c r="I155" i="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48" i="7" l="1"/>
  <c r="K150" i="7" s="1"/>
  <c r="F1001" i="6"/>
  <c r="J150" i="2"/>
  <c r="I158" i="2" s="1"/>
  <c r="I156" i="2"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<sst xmlns="http://schemas.openxmlformats.org/spreadsheetml/2006/main" count="3748" uniqueCount="951">
  <si>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</si>
  <si>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</si>
  <si>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</si>
  <si>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</si>
  <si>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</si>
  <si>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</si>
  <si>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</si>
  <si>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</si>
  <si>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</si>
  <si>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</si>
  <si>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</si>
  <si>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</si>
  <si>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</si>
  <si>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</si>
  <si>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</si>
  <si>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</si>
  <si>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</si>
  <si>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</si>
  <si>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</si>
  <si>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</si>
  <si>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</si>
  <si>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</si>
  <si>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</si>
  <si>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</si>
  <si>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</si>
  <si>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</si>
  <si>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</si>
  <si>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</si>
  <si>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</si>
  <si>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</si>
  <si>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</si>
  <si>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</si>
  <si>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</si>
  <si>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</si>
  <si>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</si>
  <si>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</si>
  <si>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</si>
  <si>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</si>
  <si>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</si>
  <si>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</si>
  <si>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</si>
  <si>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</si>
  <si>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</si>
  <si>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</si>
  <si>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</si>
  <si>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</si>
  <si>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</si>
  <si>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</si>
  <si>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</si>
  <si>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</si>
  <si>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</si>
  <si>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</si>
  <si>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</si>
  <si>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</si>
  <si>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</si>
  <si>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</si>
  <si>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</si>
  <si>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</si>
  <si>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</si>
  <si>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</si>
  <si>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</si>
  <si>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</si>
  <si>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</si>
  <si>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</si>
  <si>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</si>
  <si>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</si>
  <si>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</si>
  <si>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</si>
  <si>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</si>
  <si>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</si>
  <si>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</si>
  <si>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</si>
  <si>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</si>
  <si>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</si>
  <si>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</si>
  <si>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</si>
  <si>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</si>
  <si>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</si>
  <si>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</si>
  <si>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</si>
  <si>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</si>
  <si>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</si>
  <si>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</si>
  <si>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</si>
  <si>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</si>
  <si>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</si>
  <si>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</si>
  <si>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</si>
  <si>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</si>
  <si>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</si>
  <si>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</si>
  <si>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</si>
  <si>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</si>
  <si>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</si>
  <si>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</si>
  <si>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</si>
  <si>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</si>
  <si>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</si>
  <si>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</si>
  <si>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</si>
  <si>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</si>
  <si>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</si>
  <si>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</si>
  <si>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</si>
  <si>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</si>
  <si>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</si>
  <si>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</si>
  <si>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</si>
  <si>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</si>
  <si>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</si>
  <si>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</si>
  <si>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</si>
  <si>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</si>
  <si>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</si>
  <si>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</si>
  <si>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</si>
  <si>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</si>
  <si>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</si>
  <si>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</si>
  <si>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</si>
  <si>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</si>
  <si>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</si>
  <si>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</si>
  <si>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</si>
  <si>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</si>
  <si>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</si>
  <si>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</si>
  <si>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</si>
  <si>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</si>
  <si>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</si>
  <si>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</si>
  <si>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</si>
  <si>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</si>
  <si>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</si>
  <si>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</si>
  <si>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</si>
  <si>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</si>
  <si>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</si>
  <si>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</si>
  <si>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</si>
  <si>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</si>
  <si>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</si>
  <si>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</si>
  <si>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</si>
  <si>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</si>
  <si>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</si>
  <si>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</si>
  <si>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</si>
  <si>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</si>
  <si>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</si>
  <si>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</si>
  <si>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</si>
  <si>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</si>
  <si>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</si>
  <si>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</si>
  <si>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</si>
  <si>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</si>
  <si>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</si>
  <si>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</si>
  <si>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</si>
  <si>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</si>
  <si>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</si>
  <si>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</si>
  <si>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</si>
  <si>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</si>
  <si>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</si>
  <si>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</si>
  <si>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</si>
  <si>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</si>
  <si>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</si>
  <si>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</si>
  <si>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</si>
  <si>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</si>
  <si>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</si>
  <si>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</si>
  <si>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</si>
  <si>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</si>
  <si>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</si>
  <si>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</si>
  <si>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</si>
  <si>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</si>
  <si>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</si>
  <si>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</si>
  <si>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</si>
  <si>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</si>
  <si>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</si>
  <si>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</si>
  <si>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</si>
  <si>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</si>
  <si>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</si>
  <si>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</si>
  <si>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</si>
  <si>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</si>
  <si>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</si>
  <si>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</si>
  <si>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</si>
  <si>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</si>
  <si>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</si>
  <si>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</si>
  <si>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</si>
  <si>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</si>
  <si>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</si>
  <si>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</si>
  <si>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</si>
  <si>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</si>
  <si>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</si>
  <si>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</si>
  <si>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</si>
  <si>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</si>
  <si>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</si>
  <si>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</si>
  <si>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</si>
  <si>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</si>
  <si>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</si>
  <si>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</si>
  <si>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</si>
  <si>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</si>
  <si>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</si>
  <si>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</si>
  <si>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</si>
  <si>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</si>
  <si>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</si>
  <si>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</si>
  <si>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</si>
  <si>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</si>
  <si>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</si>
  <si>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</si>
  <si>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</si>
  <si>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</si>
  <si>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</si>
  <si>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</si>
  <si>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</si>
  <si>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</si>
  <si>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</si>
  <si>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</si>
  <si>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</si>
  <si>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</si>
  <si>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</si>
  <si>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</si>
  <si>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</si>
  <si>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</si>
  <si>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</si>
  <si>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</si>
  <si>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</si>
  <si>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</si>
  <si>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</si>
  <si>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</si>
  <si>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</si>
  <si>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</si>
  <si>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</si>
  <si>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</si>
  <si>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</si>
  <si>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</si>
  <si>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</si>
  <si>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</si>
  <si>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</si>
  <si>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</si>
  <si>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</si>
  <si>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</si>
  <si>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</si>
  <si>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</si>
  <si>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</si>
  <si>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</si>
  <si>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</si>
  <si>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</si>
  <si>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</si>
  <si>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</si>
  <si>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</si>
  <si>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</si>
  <si>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</si>
  <si>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</si>
  <si>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</si>
  <si>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</si>
  <si>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</si>
  <si>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</si>
  <si>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</si>
  <si>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</si>
  <si>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</si>
  <si>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</si>
  <si>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</si>
  <si>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</si>
  <si>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</si>
  <si>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</si>
  <si>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</si>
  <si>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</si>
  <si>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</si>
  <si>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</si>
  <si>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</si>
  <si>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</si>
  <si>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</si>
  <si>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</si>
  <si>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</si>
  <si>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</si>
  <si>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</si>
  <si>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</si>
  <si>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</si>
  <si>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</si>
  <si>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</si>
  <si>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</si>
  <si>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</si>
  <si>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</si>
  <si>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</si>
  <si>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</si>
  <si>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</si>
  <si>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</si>
  <si>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</si>
  <si>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</si>
  <si>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</si>
  <si>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</si>
  <si>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</si>
  <si>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</si>
  <si>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</si>
  <si>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</si>
  <si>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</si>
  <si>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</si>
  <si>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</si>
  <si>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</si>
  <si>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</si>
  <si>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</si>
  <si>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</si>
  <si>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</si>
  <si>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</si>
  <si>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</si>
  <si>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</si>
  <si>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</si>
  <si>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</si>
  <si>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</si>
  <si>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</si>
  <si>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</si>
  <si>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</si>
  <si>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</si>
  <si>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</si>
  <si>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</si>
  <si>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</si>
  <si>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</si>
  <si>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</si>
  <si>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</si>
  <si>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</si>
  <si>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</si>
  <si>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</si>
  <si>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</si>
  <si>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</si>
  <si>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</si>
  <si>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</si>
  <si>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</si>
  <si>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</si>
  <si>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</si>
  <si>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</si>
  <si>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</si>
  <si>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</si>
  <si>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</si>
  <si>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</si>
  <si>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</si>
  <si>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</si>
  <si>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</si>
  <si>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</si>
  <si>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</si>
  <si>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</si>
  <si>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</si>
  <si>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</si>
  <si>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</si>
  <si>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</si>
  <si>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</si>
  <si>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</si>
  <si>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</si>
  <si>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</si>
  <si>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</si>
  <si>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</si>
  <si>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</si>
  <si>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</si>
  <si>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</si>
  <si>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</si>
  <si>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</si>
  <si>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</si>
  <si>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</si>
  <si>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</si>
  <si>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</si>
  <si>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</si>
  <si>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</si>
  <si>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</si>
  <si>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</si>
  <si>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</si>
  <si>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</si>
  <si>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</si>
  <si>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</si>
  <si>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</si>
  <si>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</si>
  <si>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</si>
  <si>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</si>
  <si>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</si>
  <si>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</si>
  <si>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</si>
  <si>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</si>
  <si>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</si>
  <si>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</si>
  <si>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</si>
  <si>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</si>
  <si>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</si>
  <si>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</si>
  <si>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</si>
  <si>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</si>
  <si>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</si>
  <si>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</si>
  <si>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</si>
  <si>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</si>
  <si>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</si>
  <si>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</si>
  <si>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</si>
  <si>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</si>
  <si>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</si>
  <si>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</si>
  <si>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</si>
  <si>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</si>
  <si>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</si>
  <si>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</si>
  <si>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</si>
  <si>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</si>
  <si>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</si>
  <si>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</si>
  <si>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</si>
  <si>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</si>
  <si>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</si>
  <si>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</si>
  <si>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</si>
  <si>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</si>
  <si>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</si>
  <si>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</si>
  <si>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</si>
  <si>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</si>
  <si>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</si>
  <si>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</si>
  <si>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</si>
  <si>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</si>
  <si>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</si>
  <si>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</si>
  <si>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</si>
  <si>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</si>
  <si>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</si>
  <si>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</si>
  <si>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</si>
  <si>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</si>
  <si>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</si>
  <si>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</si>
  <si>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</si>
  <si>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</si>
  <si>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</si>
  <si>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</si>
  <si>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</si>
  <si>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</si>
  <si>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</si>
  <si>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</si>
  <si>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</si>
  <si>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</si>
  <si>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</si>
  <si>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</si>
  <si>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</si>
  <si>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</si>
  <si>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</si>
  <si>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</si>
  <si>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</si>
  <si>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</si>
  <si>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</si>
  <si>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</si>
  <si>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</si>
  <si>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</si>
  <si>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</si>
  <si>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</si>
  <si>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</si>
  <si>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</si>
  <si>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</si>
  <si>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</si>
  <si>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</si>
  <si>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</si>
  <si>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</si>
  <si>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</si>
  <si>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</si>
  <si>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</si>
  <si>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</si>
  <si>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</si>
  <si>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</si>
  <si>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</si>
  <si>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</si>
  <si>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</si>
  <si>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</si>
  <si>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</si>
  <si>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</si>
  <si>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</si>
  <si>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</si>
  <si>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</si>
  <si>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</si>
  <si>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</si>
  <si>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</si>
  <si>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</si>
  <si>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</si>
  <si>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</si>
  <si>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</si>
  <si>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</si>
  <si>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</si>
  <si>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</si>
  <si>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</si>
  <si>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</si>
  <si>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</si>
  <si>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</si>
  <si>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</si>
  <si>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</si>
  <si>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</si>
  <si>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</si>
  <si>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</si>
  <si>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</si>
  <si>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</si>
  <si>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</si>
  <si>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</si>
  <si>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</si>
  <si>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</si>
  <si>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</si>
  <si>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</si>
  <si>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</si>
  <si>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</si>
  <si>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</si>
  <si>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</si>
  <si>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</si>
  <si>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</si>
  <si>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</si>
  <si>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</si>
  <si>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</si>
  <si>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</si>
  <si>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</si>
  <si>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</si>
  <si>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</si>
  <si>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</si>
  <si>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</si>
  <si>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</si>
  <si>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</si>
  <si>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</si>
  <si>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</si>
  <si>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</si>
  <si>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</si>
  <si>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</si>
  <si>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</si>
  <si>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</si>
  <si>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</si>
  <si>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</si>
  <si>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</si>
  <si>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</si>
  <si>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</si>
  <si>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</si>
  <si>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</si>
  <si>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</si>
  <si>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</si>
  <si>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</si>
  <si>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</si>
  <si>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</si>
  <si>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</si>
  <si>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</si>
  <si>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</si>
  <si>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</si>
  <si>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</si>
  <si>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</si>
  <si>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</si>
  <si>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</si>
  <si>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</si>
  <si>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</si>
  <si>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</si>
  <si>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</si>
  <si>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</si>
  <si>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</si>
  <si>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</si>
  <si>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</si>
  <si>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</si>
  <si>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</si>
  <si>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</si>
  <si>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</si>
  <si>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</si>
  <si>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</si>
  <si>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</si>
  <si>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</si>
  <si>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</si>
  <si>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</si>
  <si>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</si>
  <si>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</si>
  <si>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</si>
  <si>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</si>
  <si>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</si>
  <si>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</si>
  <si>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</si>
  <si>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</si>
  <si>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</si>
  <si>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</si>
  <si>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</si>
  <si>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</si>
  <si>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</si>
  <si>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</si>
  <si>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</si>
  <si>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</si>
  <si>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</si>
  <si>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</si>
  <si>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</si>
  <si>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</si>
  <si>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</si>
  <si>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</si>
  <si>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</si>
  <si>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</si>
  <si>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</si>
  <si>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</si>
  <si>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</si>
  <si>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</si>
  <si>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</si>
  <si>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</si>
  <si>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</si>
  <si>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</si>
  <si>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</si>
  <si>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</si>
  <si>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</si>
  <si>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</si>
  <si>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</si>
  <si>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</si>
  <si>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</si>
  <si>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</si>
  <si>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</si>
  <si>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</si>
  <si>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</si>
  <si>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</si>
  <si>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</si>
  <si>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</si>
  <si>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</si>
  <si>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</si>
  <si>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</si>
  <si>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</si>
  <si>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</si>
  <si>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</si>
  <si>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</si>
  <si>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</si>
  <si>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</si>
  <si>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</si>
  <si>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</si>
  <si>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</si>
  <si>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</si>
  <si>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</si>
  <si>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</si>
  <si>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</si>
  <si>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</si>
  <si>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</si>
  <si>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</si>
  <si>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</si>
  <si>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</si>
  <si>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</si>
  <si>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</si>
  <si>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</si>
  <si>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</si>
  <si>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</si>
  <si>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</si>
  <si>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</si>
  <si>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</si>
  <si>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</si>
  <si>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</si>
  <si>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</si>
  <si>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</si>
  <si>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</si>
  <si>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</si>
  <si>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</si>
  <si>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</si>
  <si>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</si>
  <si>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</si>
  <si>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</si>
  <si>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</si>
  <si>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</si>
  <si>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</si>
  <si>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</si>
  <si>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</si>
  <si>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</si>
  <si>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</si>
  <si>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</si>
  <si>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</si>
  <si>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</si>
  <si>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</si>
  <si>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</si>
  <si>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</si>
  <si>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</si>
  <si>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</si>
  <si>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</si>
  <si>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</si>
  <si>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</si>
  <si>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</si>
  <si>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</si>
  <si>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</si>
  <si>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</si>
  <si>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</si>
  <si>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</si>
  <si>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</si>
  <si>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</si>
  <si>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</si>
  <si>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</si>
  <si>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</si>
  <si>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</si>
  <si>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</si>
  <si>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</si>
  <si>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</si>
  <si>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</si>
  <si>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</si>
  <si>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</si>
  <si>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</si>
  <si>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</si>
  <si>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</si>
  <si>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</si>
  <si>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</si>
  <si>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</si>
  <si>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</si>
  <si>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</si>
  <si>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</si>
  <si>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</si>
  <si>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</si>
  <si>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Gauge: 3mm</t>
  </si>
  <si>
    <t>Gauge: 10mm</t>
  </si>
  <si>
    <t>Tel: +66 0967325866</t>
  </si>
  <si>
    <t>DPWB</t>
  </si>
  <si>
    <t>Gauge: 5mm</t>
  </si>
  <si>
    <t>Coconut wood double flared flesh tunnel</t>
  </si>
  <si>
    <t>Silicone double flared flesh tunnel</t>
  </si>
  <si>
    <t>IPTE</t>
  </si>
  <si>
    <t>Sawo wood spiral coil taper</t>
  </si>
  <si>
    <t>NLSPGX</t>
  </si>
  <si>
    <t>High polished surgical steel taper with double rubber O-rings</t>
  </si>
  <si>
    <t>SPG</t>
  </si>
  <si>
    <t>Gauge: 7mm</t>
  </si>
  <si>
    <t>High polished surgical steel single flesh tunnel with rubber O-ring</t>
  </si>
  <si>
    <t>DPWB4</t>
  </si>
  <si>
    <t>Sunny</t>
  </si>
  <si>
    <t>Pick up at the Shop:</t>
  </si>
  <si>
    <t>JS Sourcings2</t>
  </si>
  <si>
    <t>Sam2 Kong2</t>
  </si>
  <si>
    <t>30/F Room 30-01 / S-01 152 Chartered Square Building</t>
  </si>
  <si>
    <t>10500 Bang Rak</t>
  </si>
  <si>
    <t>Email: jssourcings@gmail.com</t>
  </si>
  <si>
    <t>ACCOF</t>
  </si>
  <si>
    <t>Gauge: 12mm</t>
  </si>
  <si>
    <t>Acrylic spiral coil taper with snake skin pattern design</t>
  </si>
  <si>
    <t>ACCOR</t>
  </si>
  <si>
    <t>Acrylic solid &amp; UV spiral coil taper with two rubber O-rings</t>
  </si>
  <si>
    <t>Color: Pink</t>
  </si>
  <si>
    <t>ACFP</t>
  </si>
  <si>
    <t>Gauge: 4mm</t>
  </si>
  <si>
    <t>Acrylic flesh tunnel with external screw-fit</t>
  </si>
  <si>
    <t>Color: Green</t>
  </si>
  <si>
    <t>Gauge: 8mm</t>
  </si>
  <si>
    <t>Gauge: 20mm</t>
  </si>
  <si>
    <t>AFEM</t>
  </si>
  <si>
    <t>White acrylic screw-fit flesh tunnel with crystal studded rim</t>
  </si>
  <si>
    <t>AFEMK</t>
  </si>
  <si>
    <t>Gauge: 18mm</t>
  </si>
  <si>
    <t>Black acrylic screw-fit flesh tunnel with clear crystal studded rim</t>
  </si>
  <si>
    <t>AFTP</t>
  </si>
  <si>
    <t>Color: Red</t>
  </si>
  <si>
    <t>Black acrylic screw-fit flesh tunnel with colored rim</t>
  </si>
  <si>
    <t>Gauge: 16mm</t>
  </si>
  <si>
    <t>AHP</t>
  </si>
  <si>
    <t>Double flared acrylic flesh tunnel with internal screw-fit</t>
  </si>
  <si>
    <t>ASPG</t>
  </si>
  <si>
    <t>Solid acrylic double flared plug</t>
  </si>
  <si>
    <t>Gauge: 14mm</t>
  </si>
  <si>
    <t>Gauge: 19mm</t>
  </si>
  <si>
    <t>BSHP</t>
  </si>
  <si>
    <t>Bi color PVD plated &amp; mirror polished surgical steel double flared flesh tunnel with internal screw-fit Enjoy having two different colors in a single plug</t>
  </si>
  <si>
    <t>DPG</t>
  </si>
  <si>
    <t>Gauge: 25mm</t>
  </si>
  <si>
    <t>Gauge: 6mm</t>
  </si>
  <si>
    <t>DTPG</t>
  </si>
  <si>
    <t>Gauge: 22mm</t>
  </si>
  <si>
    <t>Gauge: 11mm</t>
  </si>
  <si>
    <t>ERHSDSR</t>
  </si>
  <si>
    <t>Pair of high polished stainless steel huggies earrings with a dangling David star</t>
  </si>
  <si>
    <t>FPG</t>
  </si>
  <si>
    <t>Mirror polished surgical steel screw-fit flesh tunnel</t>
  </si>
  <si>
    <t>Gauge: 35mm</t>
  </si>
  <si>
    <t>FSCPC</t>
  </si>
  <si>
    <t>Crystal Color: Black&amp;White</t>
  </si>
  <si>
    <t>High polished surgical steel screw-fit flesh tunnel with crystal studded rim</t>
  </si>
  <si>
    <t>FSZC</t>
  </si>
  <si>
    <t>High polished surgical steel screw-fit flesh tunnel with clear star-shaped CZ stone in the center and crystal studded rim</t>
  </si>
  <si>
    <t>FTPG</t>
  </si>
  <si>
    <t>PVD plated surgical steel screw-fit flesh tunnel</t>
  </si>
  <si>
    <t>FTSI</t>
  </si>
  <si>
    <t>IPAR</t>
  </si>
  <si>
    <t>Areng wood spiral coil taper</t>
  </si>
  <si>
    <t>IPGLR</t>
  </si>
  <si>
    <t>Glow in the dark acrylic fake plug with rubber O-rings - size 6mm to 10mm</t>
  </si>
  <si>
    <t>IPR</t>
  </si>
  <si>
    <t>High polished surgical steel fake plug with rubber O-Rings</t>
  </si>
  <si>
    <t>IPTM</t>
  </si>
  <si>
    <t>Tamarind wood spiral coil taper</t>
  </si>
  <si>
    <t>IPTR</t>
  </si>
  <si>
    <t>Anodized surgical steel fake plug with rubber O-Rings</t>
  </si>
  <si>
    <t>IPTRD</t>
  </si>
  <si>
    <t>Anodized surgical steel fake plug in black and gold without O-Rings</t>
  </si>
  <si>
    <t>IPVRD</t>
  </si>
  <si>
    <t>Acrylic fake plug without rubber O-rings</t>
  </si>
  <si>
    <t>Gauge: 1.6mm</t>
  </si>
  <si>
    <t>PACP</t>
  </si>
  <si>
    <t>Pincher Size: Thickness 1.6mm &amp; width 10mm</t>
  </si>
  <si>
    <t>Acrylic pincher with double rubber O-Rings - gauge 14g to 00g (1.6mm - 10mm)</t>
  </si>
  <si>
    <t>Pincher Size: Thickness 8mm &amp; width 22mm</t>
  </si>
  <si>
    <t>PBA</t>
  </si>
  <si>
    <t>Double flare Batik wood plug</t>
  </si>
  <si>
    <t>PGSFF</t>
  </si>
  <si>
    <t>Amethyst double flared stone plug</t>
  </si>
  <si>
    <t>PGSHH</t>
  </si>
  <si>
    <t>Black Onyx double flared stone plug</t>
  </si>
  <si>
    <t>PGSJJ</t>
  </si>
  <si>
    <t>Snowflake obsidian double flare stone plug</t>
  </si>
  <si>
    <t>PGTZS</t>
  </si>
  <si>
    <t>Black or gold anodized surgical steel screw-fit flesh tunnel with clear star-shaped CZ stone</t>
  </si>
  <si>
    <t>PWB</t>
  </si>
  <si>
    <t>Coconut wood double flared solid plug</t>
  </si>
  <si>
    <t>PWKK</t>
  </si>
  <si>
    <t>Double flare areng wood plug</t>
  </si>
  <si>
    <t>PWT</t>
  </si>
  <si>
    <t>Teak wood double flared solid plug</t>
  </si>
  <si>
    <t>PWY</t>
  </si>
  <si>
    <t>Crocodile wood double flared solid plug</t>
  </si>
  <si>
    <t>SIDP</t>
  </si>
  <si>
    <t>2 tone silicon double flare plug - Enjoy having two different colors in a single plug</t>
  </si>
  <si>
    <t>SIPG</t>
  </si>
  <si>
    <t>Silicone double flared solid plug retainer</t>
  </si>
  <si>
    <t>SIUT</t>
  </si>
  <si>
    <t>Silicone Ultra Thin double flared flesh tunnel</t>
  </si>
  <si>
    <t>Color: Purple</t>
  </si>
  <si>
    <t>Color: Skin Tone</t>
  </si>
  <si>
    <t>Gauge: 28mm</t>
  </si>
  <si>
    <t>Gauge: 32mm</t>
  </si>
  <si>
    <t>STPG</t>
  </si>
  <si>
    <t>PVD plated surgical steel single flared flesh tunnel with rubber O-ring</t>
  </si>
  <si>
    <t>Gauge: 38mm</t>
  </si>
  <si>
    <t>STSI</t>
  </si>
  <si>
    <t>Silicon Plug with star shaped cut out</t>
  </si>
  <si>
    <t>TPSAFL</t>
  </si>
  <si>
    <t>Sawo wood taper with a hand carved rose shaped top</t>
  </si>
  <si>
    <t>TPSASK</t>
  </si>
  <si>
    <t>Sawo wood taper with a hand carved skull shaped top</t>
  </si>
  <si>
    <t>TPSV</t>
  </si>
  <si>
    <t>Solid colored acrylic taper with double rubber O-rings</t>
  </si>
  <si>
    <t>UFPG</t>
  </si>
  <si>
    <t>High polished titanium G23 screw-fit flesh tunnel</t>
  </si>
  <si>
    <t>ACCOF1/2</t>
  </si>
  <si>
    <t>ACCOR4</t>
  </si>
  <si>
    <t>ACFP6</t>
  </si>
  <si>
    <t>ACFP0</t>
  </si>
  <si>
    <t>ACFP00</t>
  </si>
  <si>
    <t>ACFP13/16</t>
  </si>
  <si>
    <t>AFEM4</t>
  </si>
  <si>
    <t>AFEMK11/16</t>
  </si>
  <si>
    <t>AFTP4</t>
  </si>
  <si>
    <t>AFTP5/8</t>
  </si>
  <si>
    <t>AFTP11/16</t>
  </si>
  <si>
    <t>AHP0</t>
  </si>
  <si>
    <t>AHP11/16</t>
  </si>
  <si>
    <t>ASPG6</t>
  </si>
  <si>
    <t>ASPG4</t>
  </si>
  <si>
    <t>ASPG0</t>
  </si>
  <si>
    <t>ASPG00</t>
  </si>
  <si>
    <t>ASPG1/2</t>
  </si>
  <si>
    <t>ASPG9/16</t>
  </si>
  <si>
    <t>ASPG5/8</t>
  </si>
  <si>
    <t>ASPG3/4</t>
  </si>
  <si>
    <t>BSHP00</t>
  </si>
  <si>
    <t>DPG1</t>
  </si>
  <si>
    <t>DPWB6</t>
  </si>
  <si>
    <t>DPWB2</t>
  </si>
  <si>
    <t>DPWB0</t>
  </si>
  <si>
    <t>DTPG7/8</t>
  </si>
  <si>
    <t>DTPG7/16</t>
  </si>
  <si>
    <t>FPG1</t>
  </si>
  <si>
    <t>FPG13/8</t>
  </si>
  <si>
    <t>FSCPC4</t>
  </si>
  <si>
    <t>FSZC2</t>
  </si>
  <si>
    <t>FTPG9/32</t>
  </si>
  <si>
    <t>FTPG7/16</t>
  </si>
  <si>
    <t>FTSI0</t>
  </si>
  <si>
    <t>IPAR6</t>
  </si>
  <si>
    <t>IPAR4</t>
  </si>
  <si>
    <t>IPR6</t>
  </si>
  <si>
    <t>IPTE2</t>
  </si>
  <si>
    <t>IPTE1/2</t>
  </si>
  <si>
    <t>IPTM00</t>
  </si>
  <si>
    <t>IPTR6</t>
  </si>
  <si>
    <t>IPTR8</t>
  </si>
  <si>
    <t>IPTRD8</t>
  </si>
  <si>
    <t>NLSPGX14</t>
  </si>
  <si>
    <t>NLSPGX4</t>
  </si>
  <si>
    <t>NLSPGX00</t>
  </si>
  <si>
    <t>PACP14</t>
  </si>
  <si>
    <t>PACP0</t>
  </si>
  <si>
    <t>PBA0</t>
  </si>
  <si>
    <t>PBA9/16</t>
  </si>
  <si>
    <t>PGSFF6</t>
  </si>
  <si>
    <t>PGSFF4</t>
  </si>
  <si>
    <t>PGSHH11/16</t>
  </si>
  <si>
    <t>PGSJJ6</t>
  </si>
  <si>
    <t>PGTZS8</t>
  </si>
  <si>
    <t>PGTZS6</t>
  </si>
  <si>
    <t>PWB6</t>
  </si>
  <si>
    <t>PWB1/2</t>
  </si>
  <si>
    <t>PWKK0</t>
  </si>
  <si>
    <t>PWT1/2</t>
  </si>
  <si>
    <t>PWY1/2</t>
  </si>
  <si>
    <t>SIDP0</t>
  </si>
  <si>
    <t>SIPG1/2</t>
  </si>
  <si>
    <t>SIPG9/16</t>
  </si>
  <si>
    <t>SIPG13/16</t>
  </si>
  <si>
    <t>SIUT8</t>
  </si>
  <si>
    <t>SIUT6</t>
  </si>
  <si>
    <t>SIUT4</t>
  </si>
  <si>
    <t>SIUT2</t>
  </si>
  <si>
    <t>SIUT0</t>
  </si>
  <si>
    <t>SIUT00</t>
  </si>
  <si>
    <t>SIUT1/2</t>
  </si>
  <si>
    <t>SIUT13/16</t>
  </si>
  <si>
    <t>SIUT7/8</t>
  </si>
  <si>
    <t>SPG4</t>
  </si>
  <si>
    <t>SPG2</t>
  </si>
  <si>
    <t>SPG11/16</t>
  </si>
  <si>
    <t>SPG7/8</t>
  </si>
  <si>
    <t>SPG11/8</t>
  </si>
  <si>
    <t>SPG11/4</t>
  </si>
  <si>
    <t>SPG7/16</t>
  </si>
  <si>
    <t>STPG14</t>
  </si>
  <si>
    <t>STPG4</t>
  </si>
  <si>
    <t>STPG2</t>
  </si>
  <si>
    <t>STPG0</t>
  </si>
  <si>
    <t>STPG7/8</t>
  </si>
  <si>
    <t>STPG11/2</t>
  </si>
  <si>
    <t>STPG9/32</t>
  </si>
  <si>
    <t>STPG7/16</t>
  </si>
  <si>
    <t>STSI2</t>
  </si>
  <si>
    <t>TPSAFL1/2</t>
  </si>
  <si>
    <t>TPSASK2</t>
  </si>
  <si>
    <t>TPSV14</t>
  </si>
  <si>
    <t>TPSV1/2</t>
  </si>
  <si>
    <t>UFPG0</t>
  </si>
  <si>
    <t>UFPG00</t>
  </si>
  <si>
    <t>Twenty Eight Thousand Five Hundred Ninety Nine and 80 cents THB</t>
  </si>
  <si>
    <t>High polished surgical steel double flared flesh tunnel - size 12g to 2'' (2mm - 52mm)</t>
  </si>
  <si>
    <t>PVD plated surgical steel double flared flesh tunnel - 12g (2mm) to 2'' (52mm)</t>
  </si>
  <si>
    <t xml:space="preserve">Credit 90 Days from the day order is picked up. </t>
  </si>
  <si>
    <r>
      <t xml:space="preserve">40% Discount as per </t>
    </r>
    <r>
      <rPr>
        <b/>
        <sz val="10"/>
        <color indexed="8"/>
        <rFont val="Arial"/>
        <family val="2"/>
      </rPr>
      <t>Platinum Membership</t>
    </r>
    <r>
      <rPr>
        <sz val="10"/>
        <color indexed="8"/>
        <rFont val="Arial"/>
        <family val="2"/>
      </rPr>
      <t>:</t>
    </r>
  </si>
  <si>
    <t>Due Date</t>
  </si>
  <si>
    <t>Seventeen Thousand Thirteen and 38 cents THB</t>
  </si>
  <si>
    <t>Exchange Rate THB-THB</t>
  </si>
  <si>
    <t>Exchange Rate USD-THB</t>
  </si>
  <si>
    <t>Total Order USD</t>
  </si>
  <si>
    <t>Total Invoice USD</t>
  </si>
  <si>
    <t>Total Order THB</t>
  </si>
  <si>
    <t>Total Invoice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</si>
</sst>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 numFmtId="168"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0" fontId="8" fillId="0" borderId="0"/>
    <xf numFmtId="167"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0" fontId="5" fillId="0" borderId="0"/>
  </cellStyleXfs>
  <cellXfs count="17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4" fontId="4" fillId="2" borderId="17" xfId="0" applyNumberFormat="1" applyFont="1" applyFill="1" applyBorder="1"/>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68" fontId="40" fillId="2" borderId="7" xfId="78" applyNumberFormat="1" applyFont="1" applyFill="1" applyBorder="1" applyAlignment="1">
      <alignment horizontal="center" vertical="center"/>
    </xf>
    <xf numFmtId="1" fontId="4" fillId="2" borderId="2" xfId="0" applyNumberFormat="1" applyFont="1" applyFill="1" applyBorder="1"/>
    <xf numFmtId="1" fontId="4" fillId="2" borderId="7" xfId="0" applyNumberFormat="1" applyFont="1" applyFill="1" applyBorder="1"/>
    <xf numFmtId="1" fontId="4" fillId="2" borderId="8" xfId="0" applyNumberFormat="1" applyFont="1" applyFill="1" applyBorder="1"/>
    <xf numFmtId="1" fontId="21" fillId="2" borderId="1" xfId="78" applyNumberFormat="1" applyFont="1" applyFill="1" applyBorder="1"/>
    <xf numFmtId="165" fontId="40" fillId="2" borderId="7" xfId="78" applyNumberFormat="1" applyFont="1" applyFill="1" applyBorder="1" applyAlignment="1">
      <alignment horizontal="center"/>
    </xf>
    <xf numFmtId="1" fontId="21" fillId="2" borderId="2" xfId="78" applyNumberFormat="1" applyFont="1" applyFill="1" applyBorder="1"/>
    <xf numFmtId="1" fontId="4" fillId="2" borderId="3" xfId="0" applyNumberFormat="1" applyFont="1" applyFill="1" applyBorder="1"/>
    <xf numFmtId="1" fontId="21" fillId="2" borderId="6" xfId="78" applyNumberFormat="1" applyFont="1" applyFill="1" applyBorder="1"/>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6"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2" fontId="4" fillId="2" borderId="0" xfId="2" applyNumberFormat="1" applyFont="1" applyFill="1" applyAlignment="1">
      <alignment horizontal="right"/>
    </xf>
  </cellXfs>
  <cellStyles count="5367">
    <cellStyle name="Comma 2" xfId="7" xr:uid="{E12AD914-CB88-4C9E-A75D-A7553CF1AC53}"/>
    <cellStyle name="Comma 2 2" xfId="4430" xr:uid="{F2DF8C18-95DB-452A-AF6A-E8E7048AB32F}"/>
    <cellStyle name="Comma 2 2 2" xfId="4755" xr:uid="{FEC5CE19-5256-47C0-AB1E-5719FFD21E08}"/>
    <cellStyle name="Comma 2 2 2 2" xfId="5326" xr:uid="{94D03318-CBA2-4D89-87EA-BF4168926DB1}"/>
    <cellStyle name="Comma 2 2 3" xfId="4591" xr:uid="{6E4AE1D8-B4DE-467A-B401-F8A4A5F8174B}"/>
    <cellStyle name="Comma 2 2 4" xfId="5352" xr:uid="{D9B12583-667D-47F1-B65F-7FDC7DEE8717}"/>
    <cellStyle name="Comma 3" xfId="4318" xr:uid="{7D8C669F-ACB6-4FFE-8423-1DD20CAC5C0D}"/>
    <cellStyle name="Comma 3 2" xfId="4432" xr:uid="{B91BCE82-0FAF-4995-94A3-2BA450E763DB}"/>
    <cellStyle name="Comma 3 2 2" xfId="4756" xr:uid="{5A3DCBCB-6DA5-4B4A-83A7-E5FA46FE43A9}"/>
    <cellStyle name="Comma 3 2 2 2" xfId="5327" xr:uid="{A5B3F5B4-7AA7-4B3F-BDF2-BD33F7F866D5}"/>
    <cellStyle name="Comma 3 2 3" xfId="5325" xr:uid="{15AB3BAB-49D2-4731-B527-36657C904679}"/>
    <cellStyle name="Comma 3 2 4" xfId="5353" xr:uid="{B8052929-88F0-4FF9-8C9D-6100E09251A1}"/>
    <cellStyle name="Currency 10" xfId="8" xr:uid="{BBC45C85-D509-41BB-B72B-DCD5F4A366EE}"/>
    <cellStyle name="Currency 10 2" xfId="9" xr:uid="{7FDD1651-D3BC-488A-B3CD-880097C4BDF0}"/>
    <cellStyle name="Currency 10 2 2" xfId="203" xr:uid="{F42B96DC-F263-44E8-BB19-5D66DE168F61}"/>
    <cellStyle name="Currency 10 2 2 2" xfId="4616" xr:uid="{03B688F2-F37D-430A-816D-3B5616C1BD96}"/>
    <cellStyle name="Currency 10 2 3" xfId="4511" xr:uid="{7C4F2219-AA13-4BE4-AC57-90B25A7E9DC6}"/>
    <cellStyle name="Currency 10 3" xfId="10" xr:uid="{2A68C8F4-8EC5-49BA-961D-4CF22BDEE59C}"/>
    <cellStyle name="Currency 10 3 2" xfId="204" xr:uid="{C07AC8BD-D0E6-4F57-AFFF-3ED2E9C26D69}"/>
    <cellStyle name="Currency 10 3 2 2" xfId="4617" xr:uid="{20478403-2B32-476E-ABB6-D906B42ED2F7}"/>
    <cellStyle name="Currency 10 3 3" xfId="4512" xr:uid="{DB755B68-5175-4631-83C1-19C5A3A8CA90}"/>
    <cellStyle name="Currency 10 4" xfId="205" xr:uid="{01BA83D7-ABCD-45EF-B7AC-A2B583BED2E4}"/>
    <cellStyle name="Currency 10 4 2" xfId="4618" xr:uid="{5551EE0D-9E00-4E5C-A332-CA0A62E2345D}"/>
    <cellStyle name="Currency 10 5" xfId="4437" xr:uid="{F87780AC-5332-4F87-94C7-D145D1DC1B6C}"/>
    <cellStyle name="Currency 10 6" xfId="4510" xr:uid="{EAE98ABE-EAEC-4F9B-8BAE-FE739759863E}"/>
    <cellStyle name="Currency 11" xfId="11" xr:uid="{040DAA8C-3AA8-417F-972F-22BD34DF8606}"/>
    <cellStyle name="Currency 11 2" xfId="12" xr:uid="{3A474335-D427-46BF-B9EC-FEAFD8F2A7C4}"/>
    <cellStyle name="Currency 11 2 2" xfId="206" xr:uid="{BB23D1B7-1856-4A2D-AAB2-2075F6F72A66}"/>
    <cellStyle name="Currency 11 2 2 2" xfId="4619" xr:uid="{A374C5ED-2BBF-4B41-871D-CF0090394724}"/>
    <cellStyle name="Currency 11 2 3" xfId="4514" xr:uid="{07F6348D-0036-4790-AA26-5590A5FB99B3}"/>
    <cellStyle name="Currency 11 3" xfId="13" xr:uid="{09F04087-980C-4E9A-84D8-475D5AF6286E}"/>
    <cellStyle name="Currency 11 3 2" xfId="207" xr:uid="{076EBD91-E479-4574-ABA7-B893A69C2E13}"/>
    <cellStyle name="Currency 11 3 2 2" xfId="4620" xr:uid="{68CDB74D-A607-43E6-9427-4C8A595108EA}"/>
    <cellStyle name="Currency 11 3 3" xfId="4515" xr:uid="{58ACEB6F-7336-4464-A6CA-B16E6B6582DD}"/>
    <cellStyle name="Currency 11 4" xfId="208" xr:uid="{DBFEFEEE-EC16-49A2-B316-A559FD5D6DF2}"/>
    <cellStyle name="Currency 11 4 2" xfId="4621" xr:uid="{B3A34466-CFCA-4039-BB25-C1687FF92980}"/>
    <cellStyle name="Currency 11 5" xfId="4319" xr:uid="{C8420C71-A249-459A-BDEE-E04CB2339A4C}"/>
    <cellStyle name="Currency 11 5 2" xfId="4438" xr:uid="{8859A78A-1EFF-4304-A9E5-A76BA998BDAA}"/>
    <cellStyle name="Currency 11 5 3" xfId="4720" xr:uid="{2F8AEAD9-A730-466A-9565-19A6CE4BBC81}"/>
    <cellStyle name="Currency 11 5 3 2" xfId="5315" xr:uid="{8311B4E3-9CC5-4442-B5D6-5F2A8BC590AB}"/>
    <cellStyle name="Currency 11 5 3 3" xfId="4757" xr:uid="{896D848C-19CC-4AEE-A8BE-5C404FCBE257}"/>
    <cellStyle name="Currency 11 5 4" xfId="4697" xr:uid="{80C95738-A177-4E96-8584-264D4EE093DE}"/>
    <cellStyle name="Currency 11 6" xfId="4513" xr:uid="{AD375A69-27EE-4148-8509-17D601CCEA46}"/>
    <cellStyle name="Currency 12" xfId="14" xr:uid="{5C86AF19-FC31-4B93-8E16-01BA2B3EF6A8}"/>
    <cellStyle name="Currency 12 2" xfId="15" xr:uid="{DB984786-75D1-4108-8580-10FEB1877F87}"/>
    <cellStyle name="Currency 12 2 2" xfId="209" xr:uid="{B72BD2FE-8DBB-4E65-B933-7D05D7E653F5}"/>
    <cellStyle name="Currency 12 2 2 2" xfId="4622" xr:uid="{F8588148-3F5E-455E-8A7E-0F07EA5E09C5}"/>
    <cellStyle name="Currency 12 2 3" xfId="4517" xr:uid="{05399CB8-17B6-47F8-A6C8-A8173357A9F0}"/>
    <cellStyle name="Currency 12 3" xfId="210" xr:uid="{FE4A6DB0-4F5B-487C-9832-AA8F474F01D8}"/>
    <cellStyle name="Currency 12 3 2" xfId="4623" xr:uid="{79D7A893-0936-4DD9-BCFD-DECCA863AC8C}"/>
    <cellStyle name="Currency 12 4" xfId="4516" xr:uid="{92D3E80A-0F07-43A6-BC94-75A45674E0B2}"/>
    <cellStyle name="Currency 13" xfId="16" xr:uid="{C0B109C8-ECBE-4BE7-A2C2-C46D1342E179}"/>
    <cellStyle name="Currency 13 2" xfId="4321" xr:uid="{29ADD5EF-8473-4473-8101-7DEE227E2174}"/>
    <cellStyle name="Currency 13 3" xfId="4322" xr:uid="{B51A1ADC-E9A4-4B35-B257-F3B60225321B}"/>
    <cellStyle name="Currency 13 3 2" xfId="4759" xr:uid="{AECE8402-F290-4D9F-89E5-518AC7644E29}"/>
    <cellStyle name="Currency 13 4" xfId="4320" xr:uid="{E805C89B-6025-4D40-90BB-AA9828CD2A96}"/>
    <cellStyle name="Currency 13 5" xfId="4758" xr:uid="{8DEAC8FB-4B11-43FB-B11E-65AFCD76944E}"/>
    <cellStyle name="Currency 14" xfId="17" xr:uid="{51BDEDF3-FCF3-4DA5-A9BF-0A869E6E5849}"/>
    <cellStyle name="Currency 14 2" xfId="211" xr:uid="{AAA974DA-788E-4143-B84E-2761B9C399D3}"/>
    <cellStyle name="Currency 14 2 2" xfId="4624" xr:uid="{0030DF80-F6FC-415C-A391-B6F224A78AD7}"/>
    <cellStyle name="Currency 14 3" xfId="4518" xr:uid="{65F4E915-01CE-4D2D-B707-1047B9AE3CDB}"/>
    <cellStyle name="Currency 15" xfId="4414" xr:uid="{AB3B98E8-E067-479E-9058-655FF7CA919B}"/>
    <cellStyle name="Currency 15 2" xfId="5358" xr:uid="{0519BC0A-57DA-49C6-AF14-0D408201899C}"/>
    <cellStyle name="Currency 17" xfId="4323" xr:uid="{FDA921B5-0936-4B54-8B00-DDB1F89D06EA}"/>
    <cellStyle name="Currency 2" xfId="18" xr:uid="{2EF52CC5-E916-4880-9704-30A7B2E818B2}"/>
    <cellStyle name="Currency 2 2" xfId="19" xr:uid="{72B1C078-F0A2-45D4-ACAD-33AA6BDCFCCB}"/>
    <cellStyle name="Currency 2 2 2" xfId="20" xr:uid="{F91148C1-31A8-4C6C-AE82-A25DF8822004}"/>
    <cellStyle name="Currency 2 2 2 2" xfId="21" xr:uid="{D8272318-C7A6-4CE5-B0E2-D0B545B8B285}"/>
    <cellStyle name="Currency 2 2 2 2 2" xfId="4760" xr:uid="{B17609E0-267B-4201-8841-BC210FEB1110}"/>
    <cellStyle name="Currency 2 2 2 3" xfId="22" xr:uid="{1A34A274-382A-4DE6-8E04-AEE028E19AD2}"/>
    <cellStyle name="Currency 2 2 2 3 2" xfId="212" xr:uid="{53141461-236D-4676-BF1C-DE1AEC13C268}"/>
    <cellStyle name="Currency 2 2 2 3 2 2" xfId="4625" xr:uid="{7407384D-821C-4183-84EC-EE830A9E9CE6}"/>
    <cellStyle name="Currency 2 2 2 3 3" xfId="4521" xr:uid="{A5BA38FF-CFE2-4AB4-82B7-94AC3E74AB55}"/>
    <cellStyle name="Currency 2 2 2 4" xfId="213" xr:uid="{A6D7713B-925C-46D2-A84E-068999134634}"/>
    <cellStyle name="Currency 2 2 2 4 2" xfId="4626" xr:uid="{59FFE6BB-3007-450F-B63F-42B75A278D93}"/>
    <cellStyle name="Currency 2 2 2 5" xfId="4520" xr:uid="{64437D18-11A7-40F6-86B2-90B7B399D08C}"/>
    <cellStyle name="Currency 2 2 3" xfId="214" xr:uid="{8A7B7C13-7F7E-4AFB-A94C-37150F31DC3A}"/>
    <cellStyle name="Currency 2 2 3 2" xfId="4627" xr:uid="{86823E2D-34C2-4E46-A7C7-4481571F22BD}"/>
    <cellStyle name="Currency 2 2 4" xfId="4519" xr:uid="{09A1D755-4C33-4902-A0B4-B179FFC5535A}"/>
    <cellStyle name="Currency 2 3" xfId="23" xr:uid="{B93C491D-BFAD-45DD-BA93-3F2D363C8F85}"/>
    <cellStyle name="Currency 2 3 2" xfId="215" xr:uid="{9C537174-C1BB-4626-BF20-1E0B74AE2814}"/>
    <cellStyle name="Currency 2 3 2 2" xfId="4628" xr:uid="{905846B5-5D4A-486D-BF8E-6640F4760A64}"/>
    <cellStyle name="Currency 2 3 3" xfId="4522" xr:uid="{9F0DD5FD-39A5-420F-80B2-8B675DA96561}"/>
    <cellStyle name="Currency 2 4" xfId="216" xr:uid="{3911EE10-0BC4-435F-9AB8-9938E397015D}"/>
    <cellStyle name="Currency 2 4 2" xfId="217" xr:uid="{DD8863DA-97DB-4A1B-A11E-904C2F857F08}"/>
    <cellStyle name="Currency 2 5" xfId="218" xr:uid="{37404AA3-6B05-410D-8B5F-1D9BF5507AB9}"/>
    <cellStyle name="Currency 2 5 2" xfId="219" xr:uid="{2DDF21EC-F8F0-4F18-BCFF-92E5B87C6E6E}"/>
    <cellStyle name="Currency 2 6" xfId="220" xr:uid="{E8D4BAC8-6B5A-4E94-BB99-FB1BEE4F13DD}"/>
    <cellStyle name="Currency 3" xfId="24" xr:uid="{ECD95B06-7A9A-403E-A27A-C8C62C7E3DC0}"/>
    <cellStyle name="Currency 3 2" xfId="25" xr:uid="{0309E02F-A7C8-4309-BF7C-45F690EEAA24}"/>
    <cellStyle name="Currency 3 2 2" xfId="221" xr:uid="{F6D65D0A-29C2-4800-8B05-630475CF29DD}"/>
    <cellStyle name="Currency 3 2 2 2" xfId="4629" xr:uid="{E19BF4E8-8522-4411-AEC2-C807F8E50C09}"/>
    <cellStyle name="Currency 3 2 3" xfId="4524" xr:uid="{D4A86D43-57A1-48ED-BD8B-EDD87BBC6307}"/>
    <cellStyle name="Currency 3 3" xfId="26" xr:uid="{82CBFBC2-2C65-4609-B507-D096E0B77220}"/>
    <cellStyle name="Currency 3 3 2" xfId="222" xr:uid="{E36AAB40-5F9D-429F-9148-BE716F7E3DB8}"/>
    <cellStyle name="Currency 3 3 2 2" xfId="4630" xr:uid="{B45BB0F6-EE77-4958-9C4A-8ECA68B069E6}"/>
    <cellStyle name="Currency 3 3 3" xfId="4525" xr:uid="{4B86EE1D-ED05-440E-A760-860FB8CC9D7A}"/>
    <cellStyle name="Currency 3 4" xfId="27" xr:uid="{583908C0-290D-4CAF-B6EE-E89AF4214468}"/>
    <cellStyle name="Currency 3 4 2" xfId="223" xr:uid="{1A889956-72D6-48A5-93E6-4A3BC7B409E4}"/>
    <cellStyle name="Currency 3 4 2 2" xfId="4631" xr:uid="{D87BAD44-1173-455E-9404-4A546FA4FA10}"/>
    <cellStyle name="Currency 3 4 3" xfId="4526" xr:uid="{D9AB9A50-78A9-4DB7-9523-D4692F7477CD}"/>
    <cellStyle name="Currency 3 5" xfId="224" xr:uid="{9AD65AB9-D00A-49C1-829A-A75605450C20}"/>
    <cellStyle name="Currency 3 5 2" xfId="4632" xr:uid="{B0641A88-8610-451A-A97A-F85F2E84DB5D}"/>
    <cellStyle name="Currency 3 6" xfId="4523" xr:uid="{C4DAFD3C-F40C-489A-B87F-C4B0B75E39D9}"/>
    <cellStyle name="Currency 4" xfId="28" xr:uid="{BCB514A2-5E4F-463E-B234-B2909D96DA01}"/>
    <cellStyle name="Currency 4 2" xfId="29" xr:uid="{AB69ABB4-C5FB-4152-9440-1A1C49A025AA}"/>
    <cellStyle name="Currency 4 2 2" xfId="225" xr:uid="{7E1DC3F9-5E7B-44B2-BD2D-E0DE0871D6FF}"/>
    <cellStyle name="Currency 4 2 2 2" xfId="4633" xr:uid="{547A9421-AB35-4301-A65B-220B59BCD269}"/>
    <cellStyle name="Currency 4 2 3" xfId="4528" xr:uid="{3B93B6F5-FA72-4D39-9210-EBF376FF7594}"/>
    <cellStyle name="Currency 4 3" xfId="30" xr:uid="{3F6A8D94-5C5E-4B37-9726-B90EB442F652}"/>
    <cellStyle name="Currency 4 3 2" xfId="226" xr:uid="{0D5369B5-CD05-4729-AEEF-B54DF1FFD59D}"/>
    <cellStyle name="Currency 4 3 2 2" xfId="4634" xr:uid="{696772B8-E995-4E9F-9FC1-2B467F74A991}"/>
    <cellStyle name="Currency 4 3 3" xfId="4529" xr:uid="{F78FE7F5-AFF7-4AB0-8D7B-A64F30D086CC}"/>
    <cellStyle name="Currency 4 4" xfId="227" xr:uid="{61BA2E86-0475-465C-A410-E89CE58377DF}"/>
    <cellStyle name="Currency 4 4 2" xfId="4635" xr:uid="{84A73C3A-17AB-4FD8-B91E-66E96A6A246D}"/>
    <cellStyle name="Currency 4 5" xfId="4324" xr:uid="{81C3712E-B1EC-4D1C-A76E-796D144B3CB4}"/>
    <cellStyle name="Currency 4 5 2" xfId="4439" xr:uid="{F85BFFE2-3F29-419E-B69A-F175EB4EC5EB}"/>
    <cellStyle name="Currency 4 5 3" xfId="4721" xr:uid="{C9DC7C90-143E-460F-AC0F-C1C663FE2DE8}"/>
    <cellStyle name="Currency 4 5 3 2" xfId="5316" xr:uid="{FE631F94-BD84-400B-975C-A68EA5B3F19F}"/>
    <cellStyle name="Currency 4 5 3 3" xfId="4761" xr:uid="{699AB1F9-1BEB-412B-B403-2CBCB3D79E89}"/>
    <cellStyle name="Currency 4 5 4" xfId="4698" xr:uid="{E76800C8-D0CB-4E81-A5A4-3D52C210E0CE}"/>
    <cellStyle name="Currency 4 6" xfId="4527" xr:uid="{6C569BED-DC02-4A1D-A173-D5A943414AB3}"/>
    <cellStyle name="Currency 5" xfId="31" xr:uid="{8D297C5F-D66C-47F2-8AD2-FF85CDFD87E0}"/>
    <cellStyle name="Currency 5 2" xfId="32" xr:uid="{8CEF8CB0-C8E3-49BE-BA25-88898E7AD565}"/>
    <cellStyle name="Currency 5 2 2" xfId="228" xr:uid="{0003D810-372A-417B-A1B1-F5C8216BD539}"/>
    <cellStyle name="Currency 5 2 2 2" xfId="4636" xr:uid="{70990693-9A8D-4C24-AE13-CB54D542970C}"/>
    <cellStyle name="Currency 5 2 3" xfId="4530" xr:uid="{77C97844-F1AE-40DF-90FA-C5EFF12A4CB8}"/>
    <cellStyle name="Currency 5 3" xfId="4325" xr:uid="{24D3CC25-66CE-4A19-9599-F6D9D6EBAB23}"/>
    <cellStyle name="Currency 5 3 2" xfId="4440" xr:uid="{C3DE8FB4-4903-47E1-8E15-EAF774453F24}"/>
    <cellStyle name="Currency 5 3 2 2" xfId="5306" xr:uid="{37F1CAFD-3CD3-4DAA-A608-7F22D8277F44}"/>
    <cellStyle name="Currency 5 3 2 3" xfId="4763" xr:uid="{F8C7D5C1-E101-442E-9111-F7438D8ABE27}"/>
    <cellStyle name="Currency 5 4" xfId="4762" xr:uid="{DF756180-AA1C-47E0-895D-BB3047661F27}"/>
    <cellStyle name="Currency 6" xfId="33" xr:uid="{75A3CC9A-6740-4BCB-8E01-D846E6B8E076}"/>
    <cellStyle name="Currency 6 2" xfId="229" xr:uid="{228446F8-ADEB-4391-A220-B7DCE17048C6}"/>
    <cellStyle name="Currency 6 2 2" xfId="4637" xr:uid="{7F98DB2B-1B4B-48B3-9329-4C1123308B5B}"/>
    <cellStyle name="Currency 6 3" xfId="4326" xr:uid="{C4647E52-87F5-472A-A124-FDA670D079D6}"/>
    <cellStyle name="Currency 6 3 2" xfId="4441" xr:uid="{702D44BC-406E-4416-930B-2F1B517C287B}"/>
    <cellStyle name="Currency 6 3 3" xfId="4722" xr:uid="{73B07329-C557-43A7-90C2-7504C78B09C6}"/>
    <cellStyle name="Currency 6 3 3 2" xfId="5317" xr:uid="{A64A5CE5-6644-4ECC-A052-8D89AD77B2B2}"/>
    <cellStyle name="Currency 6 3 3 3" xfId="4764" xr:uid="{089A4DB6-7902-42FC-A392-99C184C439EB}"/>
    <cellStyle name="Currency 6 3 4" xfId="4699" xr:uid="{FBAF34B2-3F98-4534-AE5C-292AECAC9B21}"/>
    <cellStyle name="Currency 6 4" xfId="4531" xr:uid="{2EE1F24C-B3F4-4B04-BA31-2DD2F7236CE6}"/>
    <cellStyle name="Currency 7" xfId="34" xr:uid="{C658154C-734B-4989-91B3-F1A0D20D0C06}"/>
    <cellStyle name="Currency 7 2" xfId="35" xr:uid="{6F88A844-B1FA-4822-A30F-7890960DB5C5}"/>
    <cellStyle name="Currency 7 2 2" xfId="250" xr:uid="{B363A12F-52E3-40F9-89AA-77020CE7BEF0}"/>
    <cellStyle name="Currency 7 2 2 2" xfId="4638" xr:uid="{5E6661AE-7CBE-416C-B899-47DD69EF1EB5}"/>
    <cellStyle name="Currency 7 2 3" xfId="4533" xr:uid="{816DC0A0-0285-4D79-A1DF-968A62FE81F0}"/>
    <cellStyle name="Currency 7 3" xfId="230" xr:uid="{6A8F3352-D3AB-45C0-A6AE-22BC54BDCC6F}"/>
    <cellStyle name="Currency 7 3 2" xfId="4639" xr:uid="{00518A1C-EF50-4C32-BEB6-D560E44AC934}"/>
    <cellStyle name="Currency 7 4" xfId="4442" xr:uid="{3641AABB-F803-4ADE-8475-BE891B944EE6}"/>
    <cellStyle name="Currency 7 5" xfId="4532" xr:uid="{BCF0A50F-4AF6-45A5-97D1-211AED00927B}"/>
    <cellStyle name="Currency 8" xfId="36" xr:uid="{6C3DFAEE-2D6D-44AD-9F86-551C4B87FBA9}"/>
    <cellStyle name="Currency 8 2" xfId="37" xr:uid="{36A62A8B-E808-4A5B-BE68-DCBBFDC1637E}"/>
    <cellStyle name="Currency 8 2 2" xfId="231" xr:uid="{FAA734CF-0F49-4EA3-86EE-7FB028ABC454}"/>
    <cellStyle name="Currency 8 2 2 2" xfId="4640" xr:uid="{09E2AFD4-1A66-44AF-A1EB-59F422AC6C38}"/>
    <cellStyle name="Currency 8 2 3" xfId="4535" xr:uid="{5A258D53-810B-44FD-A993-1D813D5D6192}"/>
    <cellStyle name="Currency 8 3" xfId="38" xr:uid="{B5C4FEAA-E793-42DA-91AC-8C21A6A3E4A3}"/>
    <cellStyle name="Currency 8 3 2" xfId="232" xr:uid="{E66E8E5A-D94F-4C84-8573-89B57D5B0AD0}"/>
    <cellStyle name="Currency 8 3 2 2" xfId="4641" xr:uid="{5A46F212-CB9A-4BDE-8AFC-A965CBF96DFD}"/>
    <cellStyle name="Currency 8 3 3" xfId="4536" xr:uid="{26321953-20B7-4283-929C-BF2C36321AD6}"/>
    <cellStyle name="Currency 8 4" xfId="39" xr:uid="{081A0AA5-B975-41BD-9F31-A4575977ECCD}"/>
    <cellStyle name="Currency 8 4 2" xfId="233" xr:uid="{12FC8A8A-EA0C-4762-A982-B7518D12E208}"/>
    <cellStyle name="Currency 8 4 2 2" xfId="4642" xr:uid="{FC71E8E6-F078-4C07-8F04-D24D4D0F7B53}"/>
    <cellStyle name="Currency 8 4 3" xfId="4537" xr:uid="{9D6E04F4-A371-4785-B686-6E8523701A7A}"/>
    <cellStyle name="Currency 8 5" xfId="234" xr:uid="{81870BDF-DE64-49E0-9D98-D0FAEF969F13}"/>
    <cellStyle name="Currency 8 5 2" xfId="4643" xr:uid="{8EB56F87-A7F9-4FBE-A654-3D06325038EF}"/>
    <cellStyle name="Currency 8 6" xfId="4443" xr:uid="{674A32FF-3FAB-4270-827F-E8F9067D0D9A}"/>
    <cellStyle name="Currency 8 7" xfId="4534" xr:uid="{F612DDE2-78B1-45E5-96C9-E2AE8FF96E4E}"/>
    <cellStyle name="Currency 9" xfId="40" xr:uid="{E1E76D98-48F6-45AF-8944-5A4A35BE6025}"/>
    <cellStyle name="Currency 9 2" xfId="41" xr:uid="{EDEFA652-E6A2-4329-846D-3298705CB182}"/>
    <cellStyle name="Currency 9 2 2" xfId="235" xr:uid="{96573362-830D-4DD9-8C83-F96269307D0F}"/>
    <cellStyle name="Currency 9 2 2 2" xfId="4644" xr:uid="{B0D699D9-D483-4EB6-8C58-1F59DFAEF3B0}"/>
    <cellStyle name="Currency 9 2 3" xfId="4539" xr:uid="{C15730D4-9AF6-4173-86EE-7E62D57F1868}"/>
    <cellStyle name="Currency 9 3" xfId="42" xr:uid="{F96D8D80-FF5C-489A-B6BF-F30EAE83BE66}"/>
    <cellStyle name="Currency 9 3 2" xfId="236" xr:uid="{3E5AD932-B42A-46D1-880A-507AF8245734}"/>
    <cellStyle name="Currency 9 3 2 2" xfId="4645" xr:uid="{703D24C7-D8A7-4F26-B593-66D7B417CFA3}"/>
    <cellStyle name="Currency 9 3 3" xfId="4540" xr:uid="{A37F365E-162D-4647-B5F0-261432A413D7}"/>
    <cellStyle name="Currency 9 4" xfId="237" xr:uid="{585595FE-604E-42B7-9E99-249285608FB5}"/>
    <cellStyle name="Currency 9 4 2" xfId="4646" xr:uid="{34D8C9EE-139E-4E91-A610-E72D8A53D4F0}"/>
    <cellStyle name="Currency 9 5" xfId="4327" xr:uid="{CED21C63-B70E-485B-941E-E6D7138DF715}"/>
    <cellStyle name="Currency 9 5 2" xfId="4444" xr:uid="{7785122B-B2DF-4604-A75F-8CE63C67120C}"/>
    <cellStyle name="Currency 9 5 3" xfId="4723" xr:uid="{9A2A7C3E-2B5B-4D97-A462-75D74648DA5C}"/>
    <cellStyle name="Currency 9 5 4" xfId="4700" xr:uid="{2E81A37B-1CF7-4BEC-9CC8-9E661CC3A117}"/>
    <cellStyle name="Currency 9 6" xfId="4538" xr:uid="{9DB8DDFE-0A8C-4758-A3B9-802784C7D395}"/>
    <cellStyle name="Hyperlink 2" xfId="6" xr:uid="{6CFFD761-E1C4-4FFC-9C82-FDD569F38491}"/>
    <cellStyle name="Hyperlink 2 2" xfId="5362" xr:uid="{D7817FE4-7961-4223-8C0C-82BCB5B142C2}"/>
    <cellStyle name="Hyperlink 3" xfId="202" xr:uid="{A698537C-6AD9-44C7-8B09-E2636EE34A7C}"/>
    <cellStyle name="Hyperlink 3 2" xfId="4415" xr:uid="{74B89ABB-0DB4-4C2A-9840-56889C96E8B6}"/>
    <cellStyle name="Hyperlink 3 3" xfId="4328" xr:uid="{0FDB0712-FBEB-4C6F-8AE3-2E674DACF7E7}"/>
    <cellStyle name="Hyperlink 4" xfId="4329" xr:uid="{BC1509F0-C81D-443B-B5B8-FB5DBC4D6CAE}"/>
    <cellStyle name="Hyperlink 4 2" xfId="5356" xr:uid="{712F1FCC-544F-44E3-9280-A3B0878A1DC2}"/>
    <cellStyle name="Normal" xfId="0" builtinId="0"/>
    <cellStyle name="Normal 10" xfId="43" xr:uid="{2E6E7210-95B1-4FFC-8862-0AD15233ECD5}"/>
    <cellStyle name="Normal 10 10" xfId="903" xr:uid="{1E7E4B6F-26E4-400C-A0BB-8072EA3DB150}"/>
    <cellStyle name="Normal 10 10 2" xfId="2508" xr:uid="{4628991D-A7A4-4AFD-B2DA-EFF4112AA227}"/>
    <cellStyle name="Normal 10 10 2 2" xfId="4331" xr:uid="{A89439A1-449C-4F86-84BF-BEDABFF8B597}"/>
    <cellStyle name="Normal 10 10 2 3" xfId="4675" xr:uid="{19D938EF-8E3C-4BFF-8BD7-7948C06522D6}"/>
    <cellStyle name="Normal 10 10 3" xfId="2509" xr:uid="{3C4E953E-69CE-4B84-87C0-B72E264AC30D}"/>
    <cellStyle name="Normal 10 10 4" xfId="2510" xr:uid="{5C51EA2F-A272-4F01-B2B0-E29179A335F4}"/>
    <cellStyle name="Normal 10 11" xfId="2511" xr:uid="{057FF83E-09A0-47B7-8453-23378CF815D7}"/>
    <cellStyle name="Normal 10 11 2" xfId="2512" xr:uid="{A4E03CDF-F700-4A3D-AEE4-B518D89698B9}"/>
    <cellStyle name="Normal 10 11 3" xfId="2513" xr:uid="{7DD02DEB-1ECC-44D5-9BDA-BAC7C6F6117E}"/>
    <cellStyle name="Normal 10 11 4" xfId="2514" xr:uid="{D8151B7D-3B2E-4B90-B2DA-B780E5A5EE71}"/>
    <cellStyle name="Normal 10 12" xfId="2515" xr:uid="{B5025747-C08E-42CD-8E11-63A67A151EF0}"/>
    <cellStyle name="Normal 10 12 2" xfId="2516" xr:uid="{63D1EA0E-CD74-413D-9DB2-68E8E3EE8624}"/>
    <cellStyle name="Normal 10 13" xfId="2517" xr:uid="{0AE1FEC6-A2D6-4FCD-9A6A-66F6866989AA}"/>
    <cellStyle name="Normal 10 14" xfId="2518" xr:uid="{E629A538-CBBA-4E8E-8656-F019CA81823B}"/>
    <cellStyle name="Normal 10 15" xfId="2519" xr:uid="{16713B00-76BA-44F2-B6B1-9526404B4AAD}"/>
    <cellStyle name="Normal 10 2" xfId="44" xr:uid="{4C24D088-0274-4CC3-988F-DF95E31E280C}"/>
    <cellStyle name="Normal 10 2 10" xfId="2520" xr:uid="{A8A58369-92A8-41E6-933B-41DBB2D28F9A}"/>
    <cellStyle name="Normal 10 2 11" xfId="2521" xr:uid="{ED5A8BFD-6784-484C-B945-1939563F5413}"/>
    <cellStyle name="Normal 10 2 2" xfId="45" xr:uid="{C693B315-4DDA-491B-A20F-C567EE212A65}"/>
    <cellStyle name="Normal 10 2 2 2" xfId="46" xr:uid="{20303898-7EDC-4672-96E8-E4947DAFDF39}"/>
    <cellStyle name="Normal 10 2 2 2 2" xfId="238" xr:uid="{10EDE993-FB5A-4481-880A-E7DAF0CD6DAF}"/>
    <cellStyle name="Normal 10 2 2 2 2 2" xfId="454" xr:uid="{DAE30506-06D8-4AFD-9264-D8EADAD99F8A}"/>
    <cellStyle name="Normal 10 2 2 2 2 2 2" xfId="455" xr:uid="{820F92A7-32E3-4823-B794-D32B22C167DB}"/>
    <cellStyle name="Normal 10 2 2 2 2 2 2 2" xfId="904" xr:uid="{6771E9D0-4990-453F-96FC-7B7F9F806D1A}"/>
    <cellStyle name="Normal 10 2 2 2 2 2 2 2 2" xfId="905" xr:uid="{FA8109A2-246E-46AE-A6ED-63806502CF83}"/>
    <cellStyle name="Normal 10 2 2 2 2 2 2 3" xfId="906" xr:uid="{00CEE575-9A65-4C80-A193-DF94A9141DF3}"/>
    <cellStyle name="Normal 10 2 2 2 2 2 3" xfId="907" xr:uid="{9175E697-FFBB-47D9-8115-B99645407866}"/>
    <cellStyle name="Normal 10 2 2 2 2 2 3 2" xfId="908" xr:uid="{E579B36C-8C4C-4ECD-9728-13B251A97A40}"/>
    <cellStyle name="Normal 10 2 2 2 2 2 4" xfId="909" xr:uid="{B5FF100C-6369-4021-84BF-D89C33EB878C}"/>
    <cellStyle name="Normal 10 2 2 2 2 3" xfId="456" xr:uid="{05CC1B4E-BECA-4970-993F-93665BCBB0C7}"/>
    <cellStyle name="Normal 10 2 2 2 2 3 2" xfId="910" xr:uid="{139BD26E-7ED8-4E4A-A567-CD408E9158BB}"/>
    <cellStyle name="Normal 10 2 2 2 2 3 2 2" xfId="911" xr:uid="{BECD18DB-33F6-4590-8FC0-76435FFE18AE}"/>
    <cellStyle name="Normal 10 2 2 2 2 3 3" xfId="912" xr:uid="{3308B7F1-C28C-44E4-AACD-6C94CECE4D21}"/>
    <cellStyle name="Normal 10 2 2 2 2 3 4" xfId="2522" xr:uid="{5DA904B9-68D3-4379-B2BF-EE982B657FE2}"/>
    <cellStyle name="Normal 10 2 2 2 2 4" xfId="913" xr:uid="{DFC12467-BAA5-4D13-8645-DC955C021ADA}"/>
    <cellStyle name="Normal 10 2 2 2 2 4 2" xfId="914" xr:uid="{123DA62C-677E-4824-83CA-50997A487CE4}"/>
    <cellStyle name="Normal 10 2 2 2 2 5" xfId="915" xr:uid="{E20E911A-14FC-4F2C-850B-DF5E6D7FEE61}"/>
    <cellStyle name="Normal 10 2 2 2 2 6" xfId="2523" xr:uid="{6AE8BE6C-B2D1-478C-AD9E-9CAED837693E}"/>
    <cellStyle name="Normal 10 2 2 2 3" xfId="239" xr:uid="{E0A30BED-7D4F-4321-9645-7D20FA94399B}"/>
    <cellStyle name="Normal 10 2 2 2 3 2" xfId="457" xr:uid="{1B3C5982-A761-47CC-A877-E6F100DB5D2E}"/>
    <cellStyle name="Normal 10 2 2 2 3 2 2" xfId="458" xr:uid="{6EC164A7-ED68-44AB-B196-5146F034FCA0}"/>
    <cellStyle name="Normal 10 2 2 2 3 2 2 2" xfId="916" xr:uid="{70512B23-7405-42A6-9BD3-ECE6F431EA3C}"/>
    <cellStyle name="Normal 10 2 2 2 3 2 2 2 2" xfId="917" xr:uid="{5618BAA9-6C70-4E04-BCD0-6AABCAF7766D}"/>
    <cellStyle name="Normal 10 2 2 2 3 2 2 3" xfId="918" xr:uid="{4A2330FD-411A-402E-B716-E302173A4AE0}"/>
    <cellStyle name="Normal 10 2 2 2 3 2 3" xfId="919" xr:uid="{1AA2CBD5-8C08-45E9-B8D2-622429778FE7}"/>
    <cellStyle name="Normal 10 2 2 2 3 2 3 2" xfId="920" xr:uid="{CFF4B07A-A5E1-4150-8424-92F83DC7F52A}"/>
    <cellStyle name="Normal 10 2 2 2 3 2 4" xfId="921" xr:uid="{58E7A2DE-B705-4D0C-B9DD-21486D8F6AA0}"/>
    <cellStyle name="Normal 10 2 2 2 3 3" xfId="459" xr:uid="{89707C2F-7EEB-4F3C-A543-896D551092AA}"/>
    <cellStyle name="Normal 10 2 2 2 3 3 2" xfId="922" xr:uid="{796468E3-98CC-4980-B7A4-047A42D1E9B7}"/>
    <cellStyle name="Normal 10 2 2 2 3 3 2 2" xfId="923" xr:uid="{C6AA2B3E-6B0C-49BF-B02C-BBD538EAC074}"/>
    <cellStyle name="Normal 10 2 2 2 3 3 3" xfId="924" xr:uid="{E19BCA7C-FA0D-4A38-B52A-68988EDEE8E6}"/>
    <cellStyle name="Normal 10 2 2 2 3 4" xfId="925" xr:uid="{B7A6DC5D-6470-4E0E-9BCA-2CD93789FDD0}"/>
    <cellStyle name="Normal 10 2 2 2 3 4 2" xfId="926" xr:uid="{1BF642EC-C56A-41C9-8DFD-302D1644A13D}"/>
    <cellStyle name="Normal 10 2 2 2 3 5" xfId="927" xr:uid="{43CE7542-07BF-43B8-8756-B8640E9ED279}"/>
    <cellStyle name="Normal 10 2 2 2 4" xfId="460" xr:uid="{7ADAB56F-01B7-46FF-A5A8-23D44C6FDB51}"/>
    <cellStyle name="Normal 10 2 2 2 4 2" xfId="461" xr:uid="{D70E4FD0-700F-4F51-A5D5-C3469A9DAA9D}"/>
    <cellStyle name="Normal 10 2 2 2 4 2 2" xfId="928" xr:uid="{FC8FF654-2017-46B0-BF36-A45D17362EF6}"/>
    <cellStyle name="Normal 10 2 2 2 4 2 2 2" xfId="929" xr:uid="{85B2085D-A655-43BD-BF72-FFEAEB255DF7}"/>
    <cellStyle name="Normal 10 2 2 2 4 2 3" xfId="930" xr:uid="{6C4979AB-9308-44BE-B7B1-66F5EA38D2AC}"/>
    <cellStyle name="Normal 10 2 2 2 4 3" xfId="931" xr:uid="{0548B13A-EF05-4BAA-9A90-E6B9458F6354}"/>
    <cellStyle name="Normal 10 2 2 2 4 3 2" xfId="932" xr:uid="{D44A1637-AA8D-459D-98E5-D2604026E201}"/>
    <cellStyle name="Normal 10 2 2 2 4 4" xfId="933" xr:uid="{2795E499-5543-4B54-870C-DC4DB16C098F}"/>
    <cellStyle name="Normal 10 2 2 2 5" xfId="462" xr:uid="{37AD1D41-6D50-40B1-A9E4-76F056A1A984}"/>
    <cellStyle name="Normal 10 2 2 2 5 2" xfId="934" xr:uid="{B254F025-B360-41C9-BD17-D3B4EED3111C}"/>
    <cellStyle name="Normal 10 2 2 2 5 2 2" xfId="935" xr:uid="{EE08B0E3-9F3D-4AC0-A5CA-F34BFEAEEA29}"/>
    <cellStyle name="Normal 10 2 2 2 5 3" xfId="936" xr:uid="{80946F3D-220A-4BE7-B622-A8176DB4266F}"/>
    <cellStyle name="Normal 10 2 2 2 5 4" xfId="2524" xr:uid="{BB3E5683-EC5A-4CC1-B3CD-A1651875D1EB}"/>
    <cellStyle name="Normal 10 2 2 2 6" xfId="937" xr:uid="{075E5667-947F-4F06-855D-E18454D2A4E4}"/>
    <cellStyle name="Normal 10 2 2 2 6 2" xfId="938" xr:uid="{A8F2544F-283F-4412-B9B8-239E8C981D0C}"/>
    <cellStyle name="Normal 10 2 2 2 7" xfId="939" xr:uid="{BA645C89-B03A-436B-8190-13FC424FC10B}"/>
    <cellStyle name="Normal 10 2 2 2 8" xfId="2525" xr:uid="{D7042864-A82A-4F05-B1B6-232F43B95B4F}"/>
    <cellStyle name="Normal 10 2 2 3" xfId="240" xr:uid="{4FF5FE00-4559-4E83-BAF6-6285CA9EB3DD}"/>
    <cellStyle name="Normal 10 2 2 3 2" xfId="463" xr:uid="{BC702BBF-95A6-4D43-8681-EF68CDC8C835}"/>
    <cellStyle name="Normal 10 2 2 3 2 2" xfId="464" xr:uid="{4BF0FB42-8CAE-439E-8A1C-9D2186AF13E8}"/>
    <cellStyle name="Normal 10 2 2 3 2 2 2" xfId="940" xr:uid="{F28DF2D8-F47D-4315-BEBA-241FA3CC2D1F}"/>
    <cellStyle name="Normal 10 2 2 3 2 2 2 2" xfId="941" xr:uid="{710B0153-3C58-4A28-B1E1-2896D7DFF804}"/>
    <cellStyle name="Normal 10 2 2 3 2 2 3" xfId="942" xr:uid="{B5E4AE6C-EDBB-4720-99BF-A392B7C790B0}"/>
    <cellStyle name="Normal 10 2 2 3 2 3" xfId="943" xr:uid="{C3284878-923E-437A-BA64-A9A2125E64AB}"/>
    <cellStyle name="Normal 10 2 2 3 2 3 2" xfId="944" xr:uid="{FDA12708-DA8B-4412-BE2A-14C8B1728483}"/>
    <cellStyle name="Normal 10 2 2 3 2 4" xfId="945" xr:uid="{8474BE9B-8F89-4B0F-9EC0-D0309C1643E3}"/>
    <cellStyle name="Normal 10 2 2 3 3" xfId="465" xr:uid="{DCFF9D13-FB95-42EF-9804-1805652083C9}"/>
    <cellStyle name="Normal 10 2 2 3 3 2" xfId="946" xr:uid="{AE9D1497-E573-45F3-AD36-610A7EB75D90}"/>
    <cellStyle name="Normal 10 2 2 3 3 2 2" xfId="947" xr:uid="{1301B5FE-789A-45BA-83CB-3D67BD5910E6}"/>
    <cellStyle name="Normal 10 2 2 3 3 3" xfId="948" xr:uid="{E2299CD2-543A-4065-B416-89555073871C}"/>
    <cellStyle name="Normal 10 2 2 3 3 4" xfId="2526" xr:uid="{E0FA8342-F4C3-4358-A418-B2B9BE2ACE34}"/>
    <cellStyle name="Normal 10 2 2 3 4" xfId="949" xr:uid="{4984FCB4-FC02-4E90-A256-FE8E7F73B026}"/>
    <cellStyle name="Normal 10 2 2 3 4 2" xfId="950" xr:uid="{B56B9481-2F42-48CC-AB39-3D3228721446}"/>
    <cellStyle name="Normal 10 2 2 3 5" xfId="951" xr:uid="{1E3ADB6C-0DF6-4FCE-AE0A-FE0A78DF50E0}"/>
    <cellStyle name="Normal 10 2 2 3 6" xfId="2527" xr:uid="{30785DF6-E1FA-42D5-978B-9DE6A005DC25}"/>
    <cellStyle name="Normal 10 2 2 4" xfId="241" xr:uid="{035D85B7-9A82-47B6-8E76-432E018DDC23}"/>
    <cellStyle name="Normal 10 2 2 4 2" xfId="466" xr:uid="{3265FC8A-4E82-4BF1-9B95-03D4F1C49C02}"/>
    <cellStyle name="Normal 10 2 2 4 2 2" xfId="467" xr:uid="{3CC65131-BA95-49F9-9392-96FA70A65888}"/>
    <cellStyle name="Normal 10 2 2 4 2 2 2" xfId="952" xr:uid="{BDBAA1F7-3965-4FEE-9D40-B63FF6CFFC86}"/>
    <cellStyle name="Normal 10 2 2 4 2 2 2 2" xfId="953" xr:uid="{7533074D-B190-4E14-856D-AC5DB467EE51}"/>
    <cellStyle name="Normal 10 2 2 4 2 2 3" xfId="954" xr:uid="{060833AF-8920-4ECA-B363-08D436C61E9C}"/>
    <cellStyle name="Normal 10 2 2 4 2 3" xfId="955" xr:uid="{25E190D3-FEB2-49C4-8B7D-E88C33AB4BFC}"/>
    <cellStyle name="Normal 10 2 2 4 2 3 2" xfId="956" xr:uid="{BED1DCB7-5460-4136-AFAD-2D634344F124}"/>
    <cellStyle name="Normal 10 2 2 4 2 4" xfId="957" xr:uid="{40A78919-C29D-4121-BE49-58347AEFD51E}"/>
    <cellStyle name="Normal 10 2 2 4 3" xfId="468" xr:uid="{A65EC2EA-481A-4A73-9CA0-8629ACC6A41D}"/>
    <cellStyle name="Normal 10 2 2 4 3 2" xfId="958" xr:uid="{2571030B-965F-4BD1-9E1D-5E02A92B924D}"/>
    <cellStyle name="Normal 10 2 2 4 3 2 2" xfId="959" xr:uid="{232E1F82-3CA9-4005-8213-A11BA88F8319}"/>
    <cellStyle name="Normal 10 2 2 4 3 3" xfId="960" xr:uid="{032AA265-562E-4BF1-9C49-AFEC97F365B4}"/>
    <cellStyle name="Normal 10 2 2 4 4" xfId="961" xr:uid="{C28F7AD0-F58F-4762-BE90-22BA2D29DEA4}"/>
    <cellStyle name="Normal 10 2 2 4 4 2" xfId="962" xr:uid="{2793702B-0EC3-4995-83FF-9F5C3FF28EC5}"/>
    <cellStyle name="Normal 10 2 2 4 5" xfId="963" xr:uid="{7F00093A-73B3-44BF-B1FD-1B42511B1388}"/>
    <cellStyle name="Normal 10 2 2 5" xfId="242" xr:uid="{121C81B1-4A32-4A5A-BB49-44524A3FF16B}"/>
    <cellStyle name="Normal 10 2 2 5 2" xfId="469" xr:uid="{E04BC4C1-E293-4D7B-B2CF-4ED1FB9828EE}"/>
    <cellStyle name="Normal 10 2 2 5 2 2" xfId="964" xr:uid="{1B4A16E8-22E1-422B-B553-BF24D8946C56}"/>
    <cellStyle name="Normal 10 2 2 5 2 2 2" xfId="965" xr:uid="{83CF6365-CC95-411F-B32B-05FE8464424E}"/>
    <cellStyle name="Normal 10 2 2 5 2 3" xfId="966" xr:uid="{30B24DCD-75B9-4CEF-8113-1B93A981F873}"/>
    <cellStyle name="Normal 10 2 2 5 3" xfId="967" xr:uid="{39D80112-D9CD-4E4A-B318-7C0C7412FF65}"/>
    <cellStyle name="Normal 10 2 2 5 3 2" xfId="968" xr:uid="{339D7157-9740-447F-9195-948E0154B164}"/>
    <cellStyle name="Normal 10 2 2 5 4" xfId="969" xr:uid="{A70B49D2-09DC-4213-949F-0431E21D329A}"/>
    <cellStyle name="Normal 10 2 2 6" xfId="470" xr:uid="{4E5D3463-00D4-4868-9186-C6F6A91F7AE3}"/>
    <cellStyle name="Normal 10 2 2 6 2" xfId="970" xr:uid="{004B9631-1634-4125-8F77-75D1F8729040}"/>
    <cellStyle name="Normal 10 2 2 6 2 2" xfId="971" xr:uid="{CC50FA0F-F3CD-44C2-A0DC-DF3B756B7D5F}"/>
    <cellStyle name="Normal 10 2 2 6 2 3" xfId="4333" xr:uid="{D9FC5787-C2B1-495E-9470-1C962C3A64E7}"/>
    <cellStyle name="Normal 10 2 2 6 3" xfId="972" xr:uid="{79A1724B-D0E2-4E22-826F-BD3D7599382D}"/>
    <cellStyle name="Normal 10 2 2 6 4" xfId="2528" xr:uid="{26BCC455-6F8A-42CB-9B3A-C8DEEB50BF0E}"/>
    <cellStyle name="Normal 10 2 2 6 4 2" xfId="4564" xr:uid="{D03FC4B7-7669-440D-A5D1-D1EF6462CBB8}"/>
    <cellStyle name="Normal 10 2 2 6 4 3" xfId="4676" xr:uid="{94A862B8-114A-4FBC-9525-DE472F8AE1F9}"/>
    <cellStyle name="Normal 10 2 2 6 4 4" xfId="4602" xr:uid="{E474D5C4-7514-40BE-83CD-8DCCBDA93EFE}"/>
    <cellStyle name="Normal 10 2 2 7" xfId="973" xr:uid="{A3B4E5B3-E0F0-4CDC-B742-352A3D6EE6D8}"/>
    <cellStyle name="Normal 10 2 2 7 2" xfId="974" xr:uid="{04FFD23C-2114-41AC-B05B-7786E8E88211}"/>
    <cellStyle name="Normal 10 2 2 8" xfId="975" xr:uid="{4825C868-2D8F-4B3C-A88B-E92B9F9D7BBD}"/>
    <cellStyle name="Normal 10 2 2 9" xfId="2529" xr:uid="{9B97F946-8490-44A2-9F6B-C4358BD89131}"/>
    <cellStyle name="Normal 10 2 3" xfId="47" xr:uid="{9AF258D3-2352-4D5D-9627-DA580106B17F}"/>
    <cellStyle name="Normal 10 2 3 2" xfId="48" xr:uid="{D005817F-40EB-4BC7-8CD7-CEE5EF32A13D}"/>
    <cellStyle name="Normal 10 2 3 2 2" xfId="471" xr:uid="{EFD203FB-19DB-4693-A3B7-A286554BF762}"/>
    <cellStyle name="Normal 10 2 3 2 2 2" xfId="472" xr:uid="{1DA25944-B57F-48EF-AFA6-68BE26B20429}"/>
    <cellStyle name="Normal 10 2 3 2 2 2 2" xfId="976" xr:uid="{1BF01936-5C4B-4E8A-B04F-284C6E88E712}"/>
    <cellStyle name="Normal 10 2 3 2 2 2 2 2" xfId="977" xr:uid="{A3D93930-357C-42AA-BAAB-92D593332C70}"/>
    <cellStyle name="Normal 10 2 3 2 2 2 3" xfId="978" xr:uid="{6FBC9FC4-2889-4044-8313-78AA9802B200}"/>
    <cellStyle name="Normal 10 2 3 2 2 3" xfId="979" xr:uid="{3060187D-62F7-4C45-BF65-12A91B1F2FC4}"/>
    <cellStyle name="Normal 10 2 3 2 2 3 2" xfId="980" xr:uid="{82CB814A-BD3B-4151-AE15-DC7388F4D738}"/>
    <cellStyle name="Normal 10 2 3 2 2 4" xfId="981" xr:uid="{277205B0-2085-4B39-AF96-621A8B953B81}"/>
    <cellStyle name="Normal 10 2 3 2 3" xfId="473" xr:uid="{9A30DA88-7BF9-42A5-BECC-78D62545DE01}"/>
    <cellStyle name="Normal 10 2 3 2 3 2" xfId="982" xr:uid="{C711EE92-C3F3-44AF-B561-41574DF7B671}"/>
    <cellStyle name="Normal 10 2 3 2 3 2 2" xfId="983" xr:uid="{6260AE32-F536-4C27-98AF-BFA640E33F74}"/>
    <cellStyle name="Normal 10 2 3 2 3 3" xfId="984" xr:uid="{71AAE52E-6820-4669-95B3-D7454974671B}"/>
    <cellStyle name="Normal 10 2 3 2 3 4" xfId="2530" xr:uid="{06D0664F-5EDC-423E-A5DF-7B0AC1390C14}"/>
    <cellStyle name="Normal 10 2 3 2 4" xfId="985" xr:uid="{08CF0270-8A56-4DAB-939B-F34AE0AE0D2D}"/>
    <cellStyle name="Normal 10 2 3 2 4 2" xfId="986" xr:uid="{218E68F6-CFBE-4DD2-96BD-784857C375F0}"/>
    <cellStyle name="Normal 10 2 3 2 5" xfId="987" xr:uid="{01E4D98E-AFE0-4CA3-9EBF-1C5D2BC25E26}"/>
    <cellStyle name="Normal 10 2 3 2 6" xfId="2531" xr:uid="{373CA2A2-27F3-4A46-BB2D-464DC6A8276C}"/>
    <cellStyle name="Normal 10 2 3 3" xfId="243" xr:uid="{CAD879AA-8E29-44C5-8D85-93DC38EDB4F6}"/>
    <cellStyle name="Normal 10 2 3 3 2" xfId="474" xr:uid="{58B28590-32E9-4CF7-A3F0-5A7837FEF56A}"/>
    <cellStyle name="Normal 10 2 3 3 2 2" xfId="475" xr:uid="{044740E9-0D74-49F8-82DA-E458268DC56F}"/>
    <cellStyle name="Normal 10 2 3 3 2 2 2" xfId="988" xr:uid="{641BDB28-623C-4460-ABF3-2CE57A2480AE}"/>
    <cellStyle name="Normal 10 2 3 3 2 2 2 2" xfId="989" xr:uid="{6CB8B745-8708-404E-B6AC-02389C13C4A5}"/>
    <cellStyle name="Normal 10 2 3 3 2 2 3" xfId="990" xr:uid="{8596E1EE-7EED-4E05-815A-397144F510BB}"/>
    <cellStyle name="Normal 10 2 3 3 2 3" xfId="991" xr:uid="{D255861F-FA80-45BB-A80B-542E558F7FD0}"/>
    <cellStyle name="Normal 10 2 3 3 2 3 2" xfId="992" xr:uid="{CFE170DB-E861-48EF-940D-3FDADC5CC02E}"/>
    <cellStyle name="Normal 10 2 3 3 2 4" xfId="993" xr:uid="{8CDC0B6B-8AB3-46A7-B0B9-723583C0A35B}"/>
    <cellStyle name="Normal 10 2 3 3 3" xfId="476" xr:uid="{88A7B53E-585E-4A8B-A0B4-266ED0DABE70}"/>
    <cellStyle name="Normal 10 2 3 3 3 2" xfId="994" xr:uid="{13CDB62D-527D-49EC-8F2D-DEC0C70A9FA4}"/>
    <cellStyle name="Normal 10 2 3 3 3 2 2" xfId="995" xr:uid="{807CB9FD-3ED3-4212-A223-36FA26290C32}"/>
    <cellStyle name="Normal 10 2 3 3 3 3" xfId="996" xr:uid="{D92F991D-26D9-42A8-B92E-751D565DC202}"/>
    <cellStyle name="Normal 10 2 3 3 4" xfId="997" xr:uid="{BB2BDE34-B8B9-46E6-9C05-D07F0BBEDC15}"/>
    <cellStyle name="Normal 10 2 3 3 4 2" xfId="998" xr:uid="{CFDAD885-544C-4EE3-97FB-B249E0CDC100}"/>
    <cellStyle name="Normal 10 2 3 3 5" xfId="999" xr:uid="{549775FC-4083-4A22-A76A-C259F1E22538}"/>
    <cellStyle name="Normal 10 2 3 4" xfId="244" xr:uid="{0F32371A-E24B-4594-AEC8-CE7E9574C901}"/>
    <cellStyle name="Normal 10 2 3 4 2" xfId="477" xr:uid="{535A8D8A-A56E-433D-9D09-93D8D4812AE7}"/>
    <cellStyle name="Normal 10 2 3 4 2 2" xfId="1000" xr:uid="{08A9754C-B72F-4617-A47A-48A47840441D}"/>
    <cellStyle name="Normal 10 2 3 4 2 2 2" xfId="1001" xr:uid="{44096674-BB82-495A-9AA2-889D11530551}"/>
    <cellStyle name="Normal 10 2 3 4 2 3" xfId="1002" xr:uid="{D08571CE-DD8D-4D1A-AEE9-B7250BDC1114}"/>
    <cellStyle name="Normal 10 2 3 4 3" xfId="1003" xr:uid="{7D1D985D-0533-48A7-9FD2-C2253F0D203D}"/>
    <cellStyle name="Normal 10 2 3 4 3 2" xfId="1004" xr:uid="{F373B666-AF60-4FA5-9758-849AAB41A36C}"/>
    <cellStyle name="Normal 10 2 3 4 4" xfId="1005" xr:uid="{6E305850-6A74-4DDE-879F-04BEFDCBF662}"/>
    <cellStyle name="Normal 10 2 3 5" xfId="478" xr:uid="{7F0A5163-ADF2-4BBD-8C02-1308BC929795}"/>
    <cellStyle name="Normal 10 2 3 5 2" xfId="1006" xr:uid="{CC16A58D-2B1A-47F3-B43E-61350C6C891A}"/>
    <cellStyle name="Normal 10 2 3 5 2 2" xfId="1007" xr:uid="{AECDDDBD-C6CC-4ECC-B134-66BD00CBF557}"/>
    <cellStyle name="Normal 10 2 3 5 2 3" xfId="4334" xr:uid="{ADBF9149-5862-4912-B6A0-134E4789F582}"/>
    <cellStyle name="Normal 10 2 3 5 3" xfId="1008" xr:uid="{D9863181-3606-43D2-AC8E-97E232819921}"/>
    <cellStyle name="Normal 10 2 3 5 4" xfId="2532" xr:uid="{71E06456-AD1A-4483-B5E3-14B3935651CA}"/>
    <cellStyle name="Normal 10 2 3 5 4 2" xfId="4565" xr:uid="{3ACA5DCF-F095-4A3F-920B-AE72BF690495}"/>
    <cellStyle name="Normal 10 2 3 5 4 3" xfId="4677" xr:uid="{F05C7AB3-CF76-4D6F-BB4C-B0D85DB8F985}"/>
    <cellStyle name="Normal 10 2 3 5 4 4" xfId="4603" xr:uid="{D4A53AA2-BC85-4C0B-8E50-969490B0D9A0}"/>
    <cellStyle name="Normal 10 2 3 6" xfId="1009" xr:uid="{20495876-72B7-4195-9F96-B649A56B8084}"/>
    <cellStyle name="Normal 10 2 3 6 2" xfId="1010" xr:uid="{12E57E04-CA92-4BDD-A045-4372405F2567}"/>
    <cellStyle name="Normal 10 2 3 7" xfId="1011" xr:uid="{17B3C071-2428-4844-A65B-1B1235D95C1A}"/>
    <cellStyle name="Normal 10 2 3 8" xfId="2533" xr:uid="{6ADADBFB-9318-450A-9B83-0AAC2FE85C35}"/>
    <cellStyle name="Normal 10 2 4" xfId="49" xr:uid="{9DD53A3F-B7C6-474D-8000-B5C63A2179B6}"/>
    <cellStyle name="Normal 10 2 4 2" xfId="429" xr:uid="{79F0DBDF-7A5E-4B66-A64F-839CE068B59C}"/>
    <cellStyle name="Normal 10 2 4 2 2" xfId="479" xr:uid="{BB24FBB2-CB0C-4A52-B01F-17F7F4AD8D21}"/>
    <cellStyle name="Normal 10 2 4 2 2 2" xfId="1012" xr:uid="{97E1C271-EF82-43BE-B3EC-18240E208B2F}"/>
    <cellStyle name="Normal 10 2 4 2 2 2 2" xfId="1013" xr:uid="{33B78250-45F8-4088-88F1-98D99AD60225}"/>
    <cellStyle name="Normal 10 2 4 2 2 3" xfId="1014" xr:uid="{1E3720CF-34C6-4E47-8148-2FE75E658682}"/>
    <cellStyle name="Normal 10 2 4 2 2 4" xfId="2534" xr:uid="{11DEB708-76D5-42F5-B774-6FF9B48030DB}"/>
    <cellStyle name="Normal 10 2 4 2 3" xfId="1015" xr:uid="{25E891AC-C12C-4921-8F0F-20E9F6AEFB3F}"/>
    <cellStyle name="Normal 10 2 4 2 3 2" xfId="1016" xr:uid="{E6558182-57EE-4EA9-8814-73299089B1A6}"/>
    <cellStyle name="Normal 10 2 4 2 4" xfId="1017" xr:uid="{1BA11A90-E683-4F6B-9D7B-53D375643B72}"/>
    <cellStyle name="Normal 10 2 4 2 5" xfId="2535" xr:uid="{1D7D095F-57DF-4474-913B-AFD406581C6C}"/>
    <cellStyle name="Normal 10 2 4 3" xfId="480" xr:uid="{F4E18352-4258-4935-8527-D25B3D10DF14}"/>
    <cellStyle name="Normal 10 2 4 3 2" xfId="1018" xr:uid="{76040069-A8C7-4AA0-93C5-53900F12FB82}"/>
    <cellStyle name="Normal 10 2 4 3 2 2" xfId="1019" xr:uid="{232F13EC-7FC6-4417-BD25-88C9395BEC8E}"/>
    <cellStyle name="Normal 10 2 4 3 3" xfId="1020" xr:uid="{65D439BF-B165-494A-9C48-166591E9EAB9}"/>
    <cellStyle name="Normal 10 2 4 3 4" xfId="2536" xr:uid="{75270697-8581-4FBA-950F-FEC1C22F507D}"/>
    <cellStyle name="Normal 10 2 4 4" xfId="1021" xr:uid="{F734F135-883C-4CDD-832D-CE92D59759BA}"/>
    <cellStyle name="Normal 10 2 4 4 2" xfId="1022" xr:uid="{862668E8-1244-4BFE-8229-A1A1E5B87CC4}"/>
    <cellStyle name="Normal 10 2 4 4 3" xfId="2537" xr:uid="{2E79F923-7632-4D78-B017-5BD2827AE9AB}"/>
    <cellStyle name="Normal 10 2 4 4 4" xfId="2538" xr:uid="{DD4F094B-BC60-4C70-8549-DF2E8831B423}"/>
    <cellStyle name="Normal 10 2 4 5" xfId="1023" xr:uid="{661858C3-75FD-4403-B95F-EBB18DCAA396}"/>
    <cellStyle name="Normal 10 2 4 6" xfId="2539" xr:uid="{2270D83B-93C3-4F5A-BE3D-3EA2426AF885}"/>
    <cellStyle name="Normal 10 2 4 7" xfId="2540" xr:uid="{8E4F5796-700C-4E5B-9CC9-2E67AC4364D0}"/>
    <cellStyle name="Normal 10 2 5" xfId="245" xr:uid="{23204975-CF70-4A8E-894F-98013D18F594}"/>
    <cellStyle name="Normal 10 2 5 2" xfId="481" xr:uid="{2F49CFF0-8C1F-4BD1-B397-77695F4BFA8E}"/>
    <cellStyle name="Normal 10 2 5 2 2" xfId="482" xr:uid="{882B0EAE-B433-493B-850D-4E612BCDB9F3}"/>
    <cellStyle name="Normal 10 2 5 2 2 2" xfId="1024" xr:uid="{C1801C3E-BF7E-497B-BB1B-CA1BE78CC864}"/>
    <cellStyle name="Normal 10 2 5 2 2 2 2" xfId="1025" xr:uid="{08F3ACE9-D132-4F80-9202-72C6AA782E8E}"/>
    <cellStyle name="Normal 10 2 5 2 2 3" xfId="1026" xr:uid="{C12D50DF-0F71-4B79-8121-235ECB5AB0BB}"/>
    <cellStyle name="Normal 10 2 5 2 3" xfId="1027" xr:uid="{9D426EC2-D3D0-4BEF-8BC3-5CF3776CDCFC}"/>
    <cellStyle name="Normal 10 2 5 2 3 2" xfId="1028" xr:uid="{7E67DB1C-5888-4A39-8A83-0F23CFEB1158}"/>
    <cellStyle name="Normal 10 2 5 2 4" xfId="1029" xr:uid="{E3CF0F7F-C354-45F7-B391-8B6A134983BB}"/>
    <cellStyle name="Normal 10 2 5 3" xfId="483" xr:uid="{51406F0B-305F-45D2-B49C-892C657F2BED}"/>
    <cellStyle name="Normal 10 2 5 3 2" xfId="1030" xr:uid="{0EC445BF-DA65-45E5-8ACB-BEAC3AC19390}"/>
    <cellStyle name="Normal 10 2 5 3 2 2" xfId="1031" xr:uid="{A8A54D5E-B179-4681-A48D-510D53EC16B4}"/>
    <cellStyle name="Normal 10 2 5 3 3" xfId="1032" xr:uid="{877BDC41-BC01-43D7-8931-139712A15163}"/>
    <cellStyle name="Normal 10 2 5 3 4" xfId="2541" xr:uid="{4E646C18-9598-4A4D-90D9-C242D6A07FD0}"/>
    <cellStyle name="Normal 10 2 5 4" xfId="1033" xr:uid="{41F0987E-87AF-4E7D-A9F7-7DD60207B6D5}"/>
    <cellStyle name="Normal 10 2 5 4 2" xfId="1034" xr:uid="{DD1B7146-C757-4C78-8292-3A8023B13C52}"/>
    <cellStyle name="Normal 10 2 5 5" xfId="1035" xr:uid="{5035BE2A-E01D-4E69-AAA4-DB294682F80C}"/>
    <cellStyle name="Normal 10 2 5 6" xfId="2542" xr:uid="{B618C8BE-244D-45B4-B101-BB3F2C709217}"/>
    <cellStyle name="Normal 10 2 6" xfId="246" xr:uid="{E95FE122-D907-48E2-B67C-12AE035A12E1}"/>
    <cellStyle name="Normal 10 2 6 2" xfId="484" xr:uid="{E24DC059-7223-476F-A85A-39E849ECC031}"/>
    <cellStyle name="Normal 10 2 6 2 2" xfId="1036" xr:uid="{E8F8B57E-A9AE-4669-B412-0CE4BC143A40}"/>
    <cellStyle name="Normal 10 2 6 2 2 2" xfId="1037" xr:uid="{D8EBF80D-DD97-48F8-93E3-860C54E54680}"/>
    <cellStyle name="Normal 10 2 6 2 3" xfId="1038" xr:uid="{ACB7BB26-D99C-410A-B2A1-2082FFE1A9CD}"/>
    <cellStyle name="Normal 10 2 6 2 4" xfId="2543" xr:uid="{95F16935-8A8D-4D32-9065-9924313D4D3C}"/>
    <cellStyle name="Normal 10 2 6 3" xfId="1039" xr:uid="{C58F8249-FBBB-417F-A726-770FE4EB7C23}"/>
    <cellStyle name="Normal 10 2 6 3 2" xfId="1040" xr:uid="{8687CC7F-FAEF-401B-ABED-9F5A3F3EC79E}"/>
    <cellStyle name="Normal 10 2 6 4" xfId="1041" xr:uid="{8AA926BF-62CC-4886-A999-4A1C9211F655}"/>
    <cellStyle name="Normal 10 2 6 5" xfId="2544" xr:uid="{1D2BD9EA-13E6-4B08-B734-40A4B3828273}"/>
    <cellStyle name="Normal 10 2 7" xfId="485" xr:uid="{228E9A51-0150-46A4-BB07-9B1291D9C0B7}"/>
    <cellStyle name="Normal 10 2 7 2" xfId="1042" xr:uid="{B5F9A6A9-5843-4C7B-AA65-108F7EB4E965}"/>
    <cellStyle name="Normal 10 2 7 2 2" xfId="1043" xr:uid="{F2135F5D-4287-4A2F-8C8C-B4EE9A83E83F}"/>
    <cellStyle name="Normal 10 2 7 2 3" xfId="4332" xr:uid="{4A10CE7D-2EEB-43A6-884D-8AEDCD16B7BF}"/>
    <cellStyle name="Normal 10 2 7 3" xfId="1044" xr:uid="{E1A31E71-5673-42A8-ADFD-383380F20A15}"/>
    <cellStyle name="Normal 10 2 7 4" xfId="2545" xr:uid="{2EAF2C9B-3E91-4C60-BD5F-D73A6DC553CE}"/>
    <cellStyle name="Normal 10 2 7 4 2" xfId="4563" xr:uid="{C7033299-25A1-429A-BE4B-644A76A3726B}"/>
    <cellStyle name="Normal 10 2 7 4 3" xfId="4678" xr:uid="{78180DBB-5942-48E7-857D-D3529AEAE28A}"/>
    <cellStyle name="Normal 10 2 7 4 4" xfId="4601" xr:uid="{566926DF-E77A-4466-B984-124287CFB117}"/>
    <cellStyle name="Normal 10 2 8" xfId="1045" xr:uid="{4D77AAFB-DB1E-463B-BDEA-1DF272309118}"/>
    <cellStyle name="Normal 10 2 8 2" xfId="1046" xr:uid="{51986DF6-6DA5-45B3-A1A3-EE5BF4BEB64A}"/>
    <cellStyle name="Normal 10 2 8 3" xfId="2546" xr:uid="{785E9208-5DD4-4751-B39C-6BE51041EFAE}"/>
    <cellStyle name="Normal 10 2 8 4" xfId="2547" xr:uid="{C8D2F6C2-F890-4399-A869-3040C1B4681A}"/>
    <cellStyle name="Normal 10 2 9" xfId="1047" xr:uid="{09470A6C-1F86-48C9-B960-146AD591AC28}"/>
    <cellStyle name="Normal 10 3" xfId="50" xr:uid="{3CDDAE5F-44B9-49C0-97B6-5AF460F54E14}"/>
    <cellStyle name="Normal 10 3 10" xfId="2548" xr:uid="{D2A0CEC6-FC12-4DD2-BEF8-01E380282E6B}"/>
    <cellStyle name="Normal 10 3 11" xfId="2549" xr:uid="{F5C0AB58-AF4A-47F6-90DE-01A21073BF2E}"/>
    <cellStyle name="Normal 10 3 2" xfId="51" xr:uid="{6BDDF75D-944F-46B8-B6EF-2684C8AD3361}"/>
    <cellStyle name="Normal 10 3 2 2" xfId="52" xr:uid="{D550B2B8-1099-4D1D-B07B-6A3AA3F61ED8}"/>
    <cellStyle name="Normal 10 3 2 2 2" xfId="247" xr:uid="{D7FA4207-D329-4A10-855F-7A8C607592E9}"/>
    <cellStyle name="Normal 10 3 2 2 2 2" xfId="486" xr:uid="{EBE387B3-4E97-43A4-8AF3-2051AEFE5F9E}"/>
    <cellStyle name="Normal 10 3 2 2 2 2 2" xfId="1048" xr:uid="{4A35664A-87BA-4E5C-BB49-47977286F478}"/>
    <cellStyle name="Normal 10 3 2 2 2 2 2 2" xfId="1049" xr:uid="{77E9D0CA-2CF3-4C14-99E2-5F5EB85DE385}"/>
    <cellStyle name="Normal 10 3 2 2 2 2 3" xfId="1050" xr:uid="{F5BC4140-ABE8-4788-8B0A-253B86C4F33A}"/>
    <cellStyle name="Normal 10 3 2 2 2 2 4" xfId="2550" xr:uid="{92562683-0881-4653-A08D-2480068BD2FD}"/>
    <cellStyle name="Normal 10 3 2 2 2 3" xfId="1051" xr:uid="{070334BC-AD44-4FDF-9940-00671915F921}"/>
    <cellStyle name="Normal 10 3 2 2 2 3 2" xfId="1052" xr:uid="{D982F9DF-0359-47C3-958A-6D045017F835}"/>
    <cellStyle name="Normal 10 3 2 2 2 3 3" xfId="2551" xr:uid="{8CB01092-4AA1-4259-ACF9-3FE7A49FE517}"/>
    <cellStyle name="Normal 10 3 2 2 2 3 4" xfId="2552" xr:uid="{C19B7025-7537-4C97-B0E0-9AC1F52EB0A3}"/>
    <cellStyle name="Normal 10 3 2 2 2 4" xfId="1053" xr:uid="{2CCF9A44-0121-472F-A1C1-1F93C23A6B44}"/>
    <cellStyle name="Normal 10 3 2 2 2 5" xfId="2553" xr:uid="{8297A785-2906-4F56-AAC6-6750C75AC26C}"/>
    <cellStyle name="Normal 10 3 2 2 2 6" xfId="2554" xr:uid="{0C9BF892-DF2B-46E8-ADB1-BE6AAFB65797}"/>
    <cellStyle name="Normal 10 3 2 2 3" xfId="487" xr:uid="{0F70EE4D-94C5-42B4-B096-D28BF8B91DFE}"/>
    <cellStyle name="Normal 10 3 2 2 3 2" xfId="1054" xr:uid="{1469776A-CA97-42D5-BB9E-C59ECCAF458E}"/>
    <cellStyle name="Normal 10 3 2 2 3 2 2" xfId="1055" xr:uid="{932948AC-F858-4EC6-86F3-B243821AA210}"/>
    <cellStyle name="Normal 10 3 2 2 3 2 3" xfId="2555" xr:uid="{61C12104-5A37-48BD-865C-F153DB01A42C}"/>
    <cellStyle name="Normal 10 3 2 2 3 2 4" xfId="2556" xr:uid="{F9067788-5BE2-4F59-9264-CDBCD28864AA}"/>
    <cellStyle name="Normal 10 3 2 2 3 3" xfId="1056" xr:uid="{4E970AC3-6048-4266-B815-A70ADC08F939}"/>
    <cellStyle name="Normal 10 3 2 2 3 4" xfId="2557" xr:uid="{1EA40BE9-7B26-44EC-BAD1-2D1449C31F0D}"/>
    <cellStyle name="Normal 10 3 2 2 3 5" xfId="2558" xr:uid="{196879AB-8175-409B-8429-16E8AC9C5652}"/>
    <cellStyle name="Normal 10 3 2 2 4" xfId="1057" xr:uid="{5D664ABD-DC5F-4BF4-8C2B-6A1AC9C68D40}"/>
    <cellStyle name="Normal 10 3 2 2 4 2" xfId="1058" xr:uid="{4DC52456-93EB-48D2-A5EF-29F0CC34F41E}"/>
    <cellStyle name="Normal 10 3 2 2 4 3" xfId="2559" xr:uid="{9C4EC880-6D52-4D6B-9F27-86B2FB9BF7E8}"/>
    <cellStyle name="Normal 10 3 2 2 4 4" xfId="2560" xr:uid="{8C06BD27-7ECE-49CE-A2A0-F7CBF5F674DD}"/>
    <cellStyle name="Normal 10 3 2 2 5" xfId="1059" xr:uid="{BF28DD8D-7E9C-4F55-867E-ADF7F080AB65}"/>
    <cellStyle name="Normal 10 3 2 2 5 2" xfId="2561" xr:uid="{94717FBA-AD72-4DB3-A6A0-BC7CAFA69B37}"/>
    <cellStyle name="Normal 10 3 2 2 5 3" xfId="2562" xr:uid="{429055A6-F887-4753-B1D2-E447D0AC51CF}"/>
    <cellStyle name="Normal 10 3 2 2 5 4" xfId="2563" xr:uid="{2ADB07E6-98E7-4DE2-863F-072154E9FFC9}"/>
    <cellStyle name="Normal 10 3 2 2 6" xfId="2564" xr:uid="{CBEB6321-7479-489B-BCCC-19422B1038F7}"/>
    <cellStyle name="Normal 10 3 2 2 7" xfId="2565" xr:uid="{90DA2A82-0303-40DF-908D-F574D49C508B}"/>
    <cellStyle name="Normal 10 3 2 2 8" xfId="2566" xr:uid="{279F5000-89DA-400B-9BC8-644324A9816D}"/>
    <cellStyle name="Normal 10 3 2 3" xfId="248" xr:uid="{27D03E79-4639-4AFE-A33F-7C81315CD8CE}"/>
    <cellStyle name="Normal 10 3 2 3 2" xfId="488" xr:uid="{3DC91A08-EA60-4B26-9961-551DDDEB2D3B}"/>
    <cellStyle name="Normal 10 3 2 3 2 2" xfId="489" xr:uid="{E0331038-B9F4-459F-AD35-B9CCAA2C9591}"/>
    <cellStyle name="Normal 10 3 2 3 2 2 2" xfId="1060" xr:uid="{4032E9C5-5C2B-4A87-B575-0808BBD25405}"/>
    <cellStyle name="Normal 10 3 2 3 2 2 2 2" xfId="1061" xr:uid="{0662996A-FEDC-423D-AF8A-2A36BF3B05F8}"/>
    <cellStyle name="Normal 10 3 2 3 2 2 3" xfId="1062" xr:uid="{2059890F-27D5-406F-973E-8C574328F415}"/>
    <cellStyle name="Normal 10 3 2 3 2 3" xfId="1063" xr:uid="{633CEB7D-D2CD-4C38-B89F-88996B6650B4}"/>
    <cellStyle name="Normal 10 3 2 3 2 3 2" xfId="1064" xr:uid="{32B0402C-3681-4778-9CFA-EC1A37A2DA0F}"/>
    <cellStyle name="Normal 10 3 2 3 2 4" xfId="1065" xr:uid="{FAE49CE6-C978-4294-9E43-D5554A372DAF}"/>
    <cellStyle name="Normal 10 3 2 3 3" xfId="490" xr:uid="{B08DDE35-777A-4174-807E-673A065D875C}"/>
    <cellStyle name="Normal 10 3 2 3 3 2" xfId="1066" xr:uid="{49C5EEB8-E982-4957-9BD3-D56715C46226}"/>
    <cellStyle name="Normal 10 3 2 3 3 2 2" xfId="1067" xr:uid="{80AE8BF8-44B8-49D5-AD3D-BF6BA5AE485B}"/>
    <cellStyle name="Normal 10 3 2 3 3 3" xfId="1068" xr:uid="{FFA1E101-994A-47DF-B141-33750A09B9A2}"/>
    <cellStyle name="Normal 10 3 2 3 3 4" xfId="2567" xr:uid="{C8E39DA7-449E-4148-8A0C-F8E4749F8DD5}"/>
    <cellStyle name="Normal 10 3 2 3 4" xfId="1069" xr:uid="{13BC959B-4713-4339-81BA-817AEDB32709}"/>
    <cellStyle name="Normal 10 3 2 3 4 2" xfId="1070" xr:uid="{0E1C0914-DE46-411E-8D5F-5CC8CCC012DE}"/>
    <cellStyle name="Normal 10 3 2 3 5" xfId="1071" xr:uid="{FD4714C5-D4E5-4133-A896-3ED8A143AD06}"/>
    <cellStyle name="Normal 10 3 2 3 6" xfId="2568" xr:uid="{C6BA3421-8C45-42CA-914D-C7502A90C602}"/>
    <cellStyle name="Normal 10 3 2 4" xfId="249" xr:uid="{A4F5B712-09DF-42D9-8F0E-F133B64BEC14}"/>
    <cellStyle name="Normal 10 3 2 4 2" xfId="491" xr:uid="{AAB31C0B-3BED-45AF-8671-ED70B207804A}"/>
    <cellStyle name="Normal 10 3 2 4 2 2" xfId="1072" xr:uid="{98C24FA1-C5FB-4FB4-9607-CAAC5556E101}"/>
    <cellStyle name="Normal 10 3 2 4 2 2 2" xfId="1073" xr:uid="{CA70B92F-E416-4FCE-A678-81286CDDF7C6}"/>
    <cellStyle name="Normal 10 3 2 4 2 3" xfId="1074" xr:uid="{35BB36B5-A254-4CCB-8819-E1220F4DE6D1}"/>
    <cellStyle name="Normal 10 3 2 4 2 4" xfId="2569" xr:uid="{227577AA-0722-4DEF-A611-650D7E3F4D7A}"/>
    <cellStyle name="Normal 10 3 2 4 3" xfId="1075" xr:uid="{072D971E-1C56-4854-8171-CE4197066616}"/>
    <cellStyle name="Normal 10 3 2 4 3 2" xfId="1076" xr:uid="{AB5816CB-2CE2-410E-833C-B4B9FE97CED9}"/>
    <cellStyle name="Normal 10 3 2 4 4" xfId="1077" xr:uid="{17B21084-4C68-4A40-82A2-C8719A0DA018}"/>
    <cellStyle name="Normal 10 3 2 4 5" xfId="2570" xr:uid="{85154C96-EDEE-4C81-8B5C-0695F1C37BF6}"/>
    <cellStyle name="Normal 10 3 2 5" xfId="251" xr:uid="{4C62B61E-2333-4024-BF0E-1DFDB68BEE47}"/>
    <cellStyle name="Normal 10 3 2 5 2" xfId="1078" xr:uid="{511F330D-6A69-483A-84B0-A06D132DD582}"/>
    <cellStyle name="Normal 10 3 2 5 2 2" xfId="1079" xr:uid="{C76AB429-EB1D-414A-A654-73E7DAAB18E5}"/>
    <cellStyle name="Normal 10 3 2 5 3" xfId="1080" xr:uid="{3EB103A0-A0A0-4E1E-8905-0E605B7794AB}"/>
    <cellStyle name="Normal 10 3 2 5 4" xfId="2571" xr:uid="{C6C03C9A-6E19-4256-B8BC-8C6AEF21DB34}"/>
    <cellStyle name="Normal 10 3 2 6" xfId="1081" xr:uid="{6B6BBAE1-A652-4D23-B255-21C2F7641975}"/>
    <cellStyle name="Normal 10 3 2 6 2" xfId="1082" xr:uid="{D35D970D-8584-4648-9D19-DAEEE03D0497}"/>
    <cellStyle name="Normal 10 3 2 6 3" xfId="2572" xr:uid="{BD3EEAD7-462A-4E51-A464-03506715BBB3}"/>
    <cellStyle name="Normal 10 3 2 6 4" xfId="2573" xr:uid="{84EDF11F-4768-4347-AE80-D186924E8496}"/>
    <cellStyle name="Normal 10 3 2 7" xfId="1083" xr:uid="{8F825F0C-47F3-42E4-96F0-5DAA5B4BC441}"/>
    <cellStyle name="Normal 10 3 2 8" xfId="2574" xr:uid="{7269D072-E767-4406-BFD1-1502A74242FF}"/>
    <cellStyle name="Normal 10 3 2 9" xfId="2575" xr:uid="{27BD192A-13E3-48FB-BFA2-2C5C5B2D27EC}"/>
    <cellStyle name="Normal 10 3 3" xfId="53" xr:uid="{F77FF527-30F5-4E76-A8D5-4A3A01C9A5FD}"/>
    <cellStyle name="Normal 10 3 3 2" xfId="54" xr:uid="{F820BA0D-9D99-4B78-8D39-8E49A1EC5B49}"/>
    <cellStyle name="Normal 10 3 3 2 2" xfId="492" xr:uid="{C1E645C3-96E2-4329-BF9A-285BBAC259AD}"/>
    <cellStyle name="Normal 10 3 3 2 2 2" xfId="1084" xr:uid="{0D054939-8FF6-4D63-BBCA-E69E3DAC26F7}"/>
    <cellStyle name="Normal 10 3 3 2 2 2 2" xfId="1085" xr:uid="{366D860B-4FD5-4690-9D01-F1683DFDE907}"/>
    <cellStyle name="Normal 10 3 3 2 2 2 2 2" xfId="4445" xr:uid="{F5BBCBAE-688F-4EA1-A958-E81E07D89F71}"/>
    <cellStyle name="Normal 10 3 3 2 2 2 3" xfId="4446" xr:uid="{E7EEDC5E-2C8D-4E86-8A74-50CC84871EBA}"/>
    <cellStyle name="Normal 10 3 3 2 2 3" xfId="1086" xr:uid="{23DCEE95-95B9-4380-A01D-7EE9F004B63B}"/>
    <cellStyle name="Normal 10 3 3 2 2 3 2" xfId="4447" xr:uid="{EA584207-9BCF-42F6-9F57-C48F5DA81205}"/>
    <cellStyle name="Normal 10 3 3 2 2 4" xfId="2576" xr:uid="{17D68CE2-2673-4A5D-AEE2-8E6E36B18F08}"/>
    <cellStyle name="Normal 10 3 3 2 3" xfId="1087" xr:uid="{E2D3B36A-5A04-4C41-8692-968D88BA43D3}"/>
    <cellStyle name="Normal 10 3 3 2 3 2" xfId="1088" xr:uid="{6D8E60D5-67C8-44C4-A659-2CE9BC3DC554}"/>
    <cellStyle name="Normal 10 3 3 2 3 2 2" xfId="4448" xr:uid="{10FBBB9C-E722-4F94-B604-FB816DD925B3}"/>
    <cellStyle name="Normal 10 3 3 2 3 3" xfId="2577" xr:uid="{D3EED804-8820-43CB-A65C-3D6F42FF3196}"/>
    <cellStyle name="Normal 10 3 3 2 3 4" xfId="2578" xr:uid="{F36308B0-951F-4BA0-B6CA-E542A6504811}"/>
    <cellStyle name="Normal 10 3 3 2 4" xfId="1089" xr:uid="{AF597778-FF52-4914-90F6-22BB6259EB2D}"/>
    <cellStyle name="Normal 10 3 3 2 4 2" xfId="4449" xr:uid="{B5FD30E4-74DC-48CB-A683-49C10DEE0FC7}"/>
    <cellStyle name="Normal 10 3 3 2 5" xfId="2579" xr:uid="{DD0A34B9-EDAB-48C7-82B7-8204929D6271}"/>
    <cellStyle name="Normal 10 3 3 2 6" xfId="2580" xr:uid="{16CF8320-88E2-4482-9E8C-517C07724400}"/>
    <cellStyle name="Normal 10 3 3 3" xfId="252" xr:uid="{8FB1201E-B3EB-42A9-9EAD-56B190CB3D02}"/>
    <cellStyle name="Normal 10 3 3 3 2" xfId="1090" xr:uid="{CE0EEAC5-5CF3-4C01-AB6B-5EB3F1629272}"/>
    <cellStyle name="Normal 10 3 3 3 2 2" xfId="1091" xr:uid="{63BB429A-64A5-406A-9629-084393E5C503}"/>
    <cellStyle name="Normal 10 3 3 3 2 2 2" xfId="4450" xr:uid="{FB86A50B-0CB7-4797-A3C0-B45B028B4365}"/>
    <cellStyle name="Normal 10 3 3 3 2 3" xfId="2581" xr:uid="{52E9FC4C-56CE-44E6-BC61-2BA155A8EDB0}"/>
    <cellStyle name="Normal 10 3 3 3 2 4" xfId="2582" xr:uid="{8809BD7A-D503-42F7-AA9E-42456E3F26AC}"/>
    <cellStyle name="Normal 10 3 3 3 3" xfId="1092" xr:uid="{6FA77FAE-2089-4146-B6EB-E894208462F0}"/>
    <cellStyle name="Normal 10 3 3 3 3 2" xfId="4451" xr:uid="{F98F65BD-C506-484E-8A94-5D8405C7F216}"/>
    <cellStyle name="Normal 10 3 3 3 4" xfId="2583" xr:uid="{6A5F466C-72BA-4994-A22F-F3B5D931BD8F}"/>
    <cellStyle name="Normal 10 3 3 3 5" xfId="2584" xr:uid="{3893ABE9-A8F2-4BDA-B3F3-D383F6006CE6}"/>
    <cellStyle name="Normal 10 3 3 4" xfId="1093" xr:uid="{3652C7DE-32A4-4714-BBF8-D4A8519C111F}"/>
    <cellStyle name="Normal 10 3 3 4 2" xfId="1094" xr:uid="{3CC1F782-1AA8-4826-A38F-3A348B2C0822}"/>
    <cellStyle name="Normal 10 3 3 4 2 2" xfId="4452" xr:uid="{E5773889-2C89-473C-BADA-626255971420}"/>
    <cellStyle name="Normal 10 3 3 4 3" xfId="2585" xr:uid="{40D56883-9D80-4F8A-8D79-8560082511A4}"/>
    <cellStyle name="Normal 10 3 3 4 4" xfId="2586" xr:uid="{23DF124F-AFDD-4A1B-856F-12F8683DF196}"/>
    <cellStyle name="Normal 10 3 3 5" xfId="1095" xr:uid="{6092D722-F447-4FA0-B32F-0395C7970CB8}"/>
    <cellStyle name="Normal 10 3 3 5 2" xfId="2587" xr:uid="{C5D8A8EA-CE3C-4627-AE16-C9363C50D71B}"/>
    <cellStyle name="Normal 10 3 3 5 3" xfId="2588" xr:uid="{3530B2DD-97D4-4BEC-94BD-C6B9F9D8B372}"/>
    <cellStyle name="Normal 10 3 3 5 4" xfId="2589" xr:uid="{D7B1B5F6-6E38-418D-AC49-3C12132F4889}"/>
    <cellStyle name="Normal 10 3 3 6" xfId="2590" xr:uid="{FF511DBE-9738-4224-9583-51C994757CB7}"/>
    <cellStyle name="Normal 10 3 3 7" xfId="2591" xr:uid="{165662C9-FD44-4CFB-9B14-2455FBADD100}"/>
    <cellStyle name="Normal 10 3 3 8" xfId="2592" xr:uid="{E80F8D20-0A90-482E-84E5-8F8BD71AB0C4}"/>
    <cellStyle name="Normal 10 3 4" xfId="55" xr:uid="{E5D1B984-05E1-481F-BDF4-91E5179DB339}"/>
    <cellStyle name="Normal 10 3 4 2" xfId="493" xr:uid="{1066F0E3-FB13-46BD-A0A2-31CE90E04A80}"/>
    <cellStyle name="Normal 10 3 4 2 2" xfId="494" xr:uid="{8D842299-4326-4DBE-8C26-98B74F9FC513}"/>
    <cellStyle name="Normal 10 3 4 2 2 2" xfId="1096" xr:uid="{96F3FA60-D253-405E-B2AB-F2D9679BF755}"/>
    <cellStyle name="Normal 10 3 4 2 2 2 2" xfId="1097" xr:uid="{AA3BE71F-6CF0-4D98-B07D-1B60BCC09539}"/>
    <cellStyle name="Normal 10 3 4 2 2 3" xfId="1098" xr:uid="{7EB8EC19-D397-4DF6-8CD8-0E5FE83C5BBA}"/>
    <cellStyle name="Normal 10 3 4 2 2 4" xfId="2593" xr:uid="{F5640190-3DF5-4A05-B67C-2DD1A28BBFB6}"/>
    <cellStyle name="Normal 10 3 4 2 3" xfId="1099" xr:uid="{09FFDCF7-4405-4202-B3C2-1504413C14A4}"/>
    <cellStyle name="Normal 10 3 4 2 3 2" xfId="1100" xr:uid="{E5859A3F-B2B8-4174-AE46-F55046E6E269}"/>
    <cellStyle name="Normal 10 3 4 2 4" xfId="1101" xr:uid="{7720BA37-ABFD-4614-B05F-371458D70D05}"/>
    <cellStyle name="Normal 10 3 4 2 5" xfId="2594" xr:uid="{D131B4A4-ECF0-4E3B-A396-CC7690995781}"/>
    <cellStyle name="Normal 10 3 4 3" xfId="495" xr:uid="{E7406369-DD0E-4EFA-81C7-6605CFDADEE1}"/>
    <cellStyle name="Normal 10 3 4 3 2" xfId="1102" xr:uid="{8D35F4FC-21A3-45D7-A660-5380C29DA431}"/>
    <cellStyle name="Normal 10 3 4 3 2 2" xfId="1103" xr:uid="{139017AD-FBA8-4CB8-983C-9F536A9D7757}"/>
    <cellStyle name="Normal 10 3 4 3 3" xfId="1104" xr:uid="{466F799E-A932-4D61-B4FC-0043485E1900}"/>
    <cellStyle name="Normal 10 3 4 3 4" xfId="2595" xr:uid="{2712A478-5118-4181-AA83-866593BB1F0E}"/>
    <cellStyle name="Normal 10 3 4 4" xfId="1105" xr:uid="{E8171330-5A25-4AF2-9CEF-D7B825F30AA5}"/>
    <cellStyle name="Normal 10 3 4 4 2" xfId="1106" xr:uid="{D8A65BF7-A0D5-4C41-97F0-20A7B148D623}"/>
    <cellStyle name="Normal 10 3 4 4 3" xfId="2596" xr:uid="{3938EA3E-B06C-4E00-8839-6DA7D10DED4F}"/>
    <cellStyle name="Normal 10 3 4 4 4" xfId="2597" xr:uid="{B7FA612D-68CD-4957-B4EC-83DA6FE4883D}"/>
    <cellStyle name="Normal 10 3 4 5" xfId="1107" xr:uid="{752DF4C2-093A-418B-974B-F59A0CD31BBE}"/>
    <cellStyle name="Normal 10 3 4 6" xfId="2598" xr:uid="{EF580724-2AA8-42D3-8444-E14DD1E21214}"/>
    <cellStyle name="Normal 10 3 4 7" xfId="2599" xr:uid="{CA3FABF6-0CE6-4569-8D34-BAE401F8F334}"/>
    <cellStyle name="Normal 10 3 5" xfId="253" xr:uid="{A65550D0-5145-4207-92A3-2EC12C5540F2}"/>
    <cellStyle name="Normal 10 3 5 2" xfId="496" xr:uid="{C8810139-9293-4D79-9080-3EFECF8A0F76}"/>
    <cellStyle name="Normal 10 3 5 2 2" xfId="1108" xr:uid="{BDFFC515-404A-4C39-A071-75A7BAB1486C}"/>
    <cellStyle name="Normal 10 3 5 2 2 2" xfId="1109" xr:uid="{EF9C7563-F11B-49D7-A5BD-A0069EBCD01B}"/>
    <cellStyle name="Normal 10 3 5 2 3" xfId="1110" xr:uid="{078C2E46-36BE-4442-BB5E-40B4DC7BF58B}"/>
    <cellStyle name="Normal 10 3 5 2 4" xfId="2600" xr:uid="{6880AE1B-4827-474D-8B01-1932B0DC8EDC}"/>
    <cellStyle name="Normal 10 3 5 3" xfId="1111" xr:uid="{700D7856-211F-4AE7-A9B9-41BE49DD3D7C}"/>
    <cellStyle name="Normal 10 3 5 3 2" xfId="1112" xr:uid="{B59BCF66-FC81-4B39-9002-1DEA11EBF36C}"/>
    <cellStyle name="Normal 10 3 5 3 3" xfId="2601" xr:uid="{23EF566C-E1E1-4490-AAD1-FDE46D677FAC}"/>
    <cellStyle name="Normal 10 3 5 3 4" xfId="2602" xr:uid="{7D6D934E-A609-46BC-B4E7-CF532AE73DBC}"/>
    <cellStyle name="Normal 10 3 5 4" xfId="1113" xr:uid="{90DB02C9-952B-4941-A818-E9269C00AC2F}"/>
    <cellStyle name="Normal 10 3 5 5" xfId="2603" xr:uid="{1CA99468-7F05-4B5F-A773-DC3A184F8619}"/>
    <cellStyle name="Normal 10 3 5 6" xfId="2604" xr:uid="{3F1EBA2B-7816-4538-8BE0-D13D710E1CA7}"/>
    <cellStyle name="Normal 10 3 6" xfId="254" xr:uid="{DA587506-086B-4F69-9449-FD6D70518CCF}"/>
    <cellStyle name="Normal 10 3 6 2" xfId="1114" xr:uid="{9107D418-D766-4E87-A2AA-72233F6BAD65}"/>
    <cellStyle name="Normal 10 3 6 2 2" xfId="1115" xr:uid="{527170B4-370F-4ABC-93A9-660CE427C37C}"/>
    <cellStyle name="Normal 10 3 6 2 3" xfId="2605" xr:uid="{9D45DED6-E85C-4221-9A15-65D18A77EF6B}"/>
    <cellStyle name="Normal 10 3 6 2 4" xfId="2606" xr:uid="{1A63F8AC-D4D9-47B0-ABFA-2C99CA8E3146}"/>
    <cellStyle name="Normal 10 3 6 3" xfId="1116" xr:uid="{225D2EE0-E677-4A37-848B-ABD28E816184}"/>
    <cellStyle name="Normal 10 3 6 4" xfId="2607" xr:uid="{C852944B-A5D8-4C6F-A121-6FBD49BAD079}"/>
    <cellStyle name="Normal 10 3 6 5" xfId="2608" xr:uid="{20CB9B5D-D5B4-46C9-BB7D-6E85E2EC176B}"/>
    <cellStyle name="Normal 10 3 7" xfId="1117" xr:uid="{9570E399-073B-44EC-8190-7E658B933929}"/>
    <cellStyle name="Normal 10 3 7 2" xfId="1118" xr:uid="{0A20BC73-9C8C-4B0B-8C76-4B342E39EA29}"/>
    <cellStyle name="Normal 10 3 7 3" xfId="2609" xr:uid="{CF0FE936-B74E-4926-8C9B-652B568BB70C}"/>
    <cellStyle name="Normal 10 3 7 4" xfId="2610" xr:uid="{FF5033FD-2DE3-4851-AFE1-18E680E99A75}"/>
    <cellStyle name="Normal 10 3 8" xfId="1119" xr:uid="{76FA7CCA-3D18-4268-B6A3-392DDE83D067}"/>
    <cellStyle name="Normal 10 3 8 2" xfId="2611" xr:uid="{4ACCAC03-3197-450A-B9A2-0A5AA00B3477}"/>
    <cellStyle name="Normal 10 3 8 3" xfId="2612" xr:uid="{D3A52481-6323-45D2-8FEE-7077B3339F84}"/>
    <cellStyle name="Normal 10 3 8 4" xfId="2613" xr:uid="{BA80F9D0-3A03-4601-9AF3-D16D9506234E}"/>
    <cellStyle name="Normal 10 3 9" xfId="2614" xr:uid="{FA4CF7F0-B885-4DFF-A051-A9695D172372}"/>
    <cellStyle name="Normal 10 4" xfId="56" xr:uid="{6C030086-DC3D-418C-A5A2-45109170BBB7}"/>
    <cellStyle name="Normal 10 4 10" xfId="2615" xr:uid="{07EFB914-FFCA-4AD1-A29F-2D443D04B0AD}"/>
    <cellStyle name="Normal 10 4 11" xfId="2616" xr:uid="{7B73F016-DE5D-46E2-A10A-770EC2E6490D}"/>
    <cellStyle name="Normal 10 4 2" xfId="57" xr:uid="{3FABC250-98C0-441D-924D-CF551D9C834D}"/>
    <cellStyle name="Normal 10 4 2 2" xfId="255" xr:uid="{B556BE18-B0E6-4375-82C5-496B8E2FAF1E}"/>
    <cellStyle name="Normal 10 4 2 2 2" xfId="497" xr:uid="{4ED42C42-C43D-4DAB-AF3C-0189EEA7278A}"/>
    <cellStyle name="Normal 10 4 2 2 2 2" xfId="498" xr:uid="{FF5D436F-6E7B-47C6-813A-8AA4D197753F}"/>
    <cellStyle name="Normal 10 4 2 2 2 2 2" xfId="1120" xr:uid="{87FDC103-79C7-40D4-B2B9-9C4F058BDA95}"/>
    <cellStyle name="Normal 10 4 2 2 2 2 3" xfId="2617" xr:uid="{9F50248F-A85D-4996-8BB4-49798330A08C}"/>
    <cellStyle name="Normal 10 4 2 2 2 2 4" xfId="2618" xr:uid="{A1435860-2E9E-42DC-8228-6965D196528D}"/>
    <cellStyle name="Normal 10 4 2 2 2 3" xfId="1121" xr:uid="{68CD28DC-959D-4827-9527-03C76BEFB648}"/>
    <cellStyle name="Normal 10 4 2 2 2 3 2" xfId="2619" xr:uid="{28F5897B-B66C-4C9C-A7F7-550C2DD36270}"/>
    <cellStyle name="Normal 10 4 2 2 2 3 3" xfId="2620" xr:uid="{FD9692B7-9E12-400F-A612-4BC99419CE1B}"/>
    <cellStyle name="Normal 10 4 2 2 2 3 4" xfId="2621" xr:uid="{D19DE11E-9B0C-4F7B-ACBC-3E6DC63C01C0}"/>
    <cellStyle name="Normal 10 4 2 2 2 4" xfId="2622" xr:uid="{235C2D1D-31A8-427B-A481-48FBAFE38C7D}"/>
    <cellStyle name="Normal 10 4 2 2 2 5" xfId="2623" xr:uid="{A9D59D50-6F9E-4AF1-8380-FE77A11538D4}"/>
    <cellStyle name="Normal 10 4 2 2 2 6" xfId="2624" xr:uid="{742A57AA-E5DD-4625-B52A-87D5EF2BD161}"/>
    <cellStyle name="Normal 10 4 2 2 3" xfId="499" xr:uid="{02697ED0-A932-4A93-96B0-B6BB88B722B5}"/>
    <cellStyle name="Normal 10 4 2 2 3 2" xfId="1122" xr:uid="{C3B57431-23E3-4AB1-91F2-06FE5DEFCA9C}"/>
    <cellStyle name="Normal 10 4 2 2 3 2 2" xfId="2625" xr:uid="{6E934DED-A66E-4080-8705-EFE8DCA06935}"/>
    <cellStyle name="Normal 10 4 2 2 3 2 3" xfId="2626" xr:uid="{D4377C56-3A54-48BB-ABD7-35671EB1CE26}"/>
    <cellStyle name="Normal 10 4 2 2 3 2 4" xfId="2627" xr:uid="{45E54DB4-0DE8-418D-8E94-CA4EF9840723}"/>
    <cellStyle name="Normal 10 4 2 2 3 3" xfId="2628" xr:uid="{CC484FDD-EC80-4E71-B80E-D55582C56B43}"/>
    <cellStyle name="Normal 10 4 2 2 3 4" xfId="2629" xr:uid="{55E7B71C-1EEE-40FC-BA57-D6C01F97B375}"/>
    <cellStyle name="Normal 10 4 2 2 3 5" xfId="2630" xr:uid="{A99A48A3-116E-42EB-9CC1-6395B3BE4DDF}"/>
    <cellStyle name="Normal 10 4 2 2 4" xfId="1123" xr:uid="{321F9AD0-AD5E-4000-97EF-47004ECAF445}"/>
    <cellStyle name="Normal 10 4 2 2 4 2" xfId="2631" xr:uid="{221B23A1-947A-4A29-A778-4E6C05960F2B}"/>
    <cellStyle name="Normal 10 4 2 2 4 3" xfId="2632" xr:uid="{656A4A80-C186-4271-A800-F021B28EA7C4}"/>
    <cellStyle name="Normal 10 4 2 2 4 4" xfId="2633" xr:uid="{59BE1D4B-2CBE-4464-AF0D-9B88B64FE547}"/>
    <cellStyle name="Normal 10 4 2 2 5" xfId="2634" xr:uid="{5755667B-5E04-4D6E-9AEB-26A87E6FF161}"/>
    <cellStyle name="Normal 10 4 2 2 5 2" xfId="2635" xr:uid="{33F9CB5A-22B4-4E96-97F6-4BA06DB0CCA4}"/>
    <cellStyle name="Normal 10 4 2 2 5 3" xfId="2636" xr:uid="{EC78032F-2650-4ACF-9975-FC2ED0FDC682}"/>
    <cellStyle name="Normal 10 4 2 2 5 4" xfId="2637" xr:uid="{7A4CE23D-A42E-4088-A25A-0708961C1286}"/>
    <cellStyle name="Normal 10 4 2 2 6" xfId="2638" xr:uid="{97425BD6-82C1-4C96-A7BA-4F598C40C0FA}"/>
    <cellStyle name="Normal 10 4 2 2 7" xfId="2639" xr:uid="{70414D0B-93C8-4FE1-AF3B-F5590C4CC17E}"/>
    <cellStyle name="Normal 10 4 2 2 8" xfId="2640" xr:uid="{0E322C3F-79D3-46AE-A8FA-392715B530E4}"/>
    <cellStyle name="Normal 10 4 2 3" xfId="500" xr:uid="{4F1A550B-DBD2-48F9-AF2E-294093187DF1}"/>
    <cellStyle name="Normal 10 4 2 3 2" xfId="501" xr:uid="{B988F28C-FE52-47E3-889E-B5C8BD55FF7E}"/>
    <cellStyle name="Normal 10 4 2 3 2 2" xfId="502" xr:uid="{7F99FA27-1F2E-462D-A16B-40FC5025BA20}"/>
    <cellStyle name="Normal 10 4 2 3 2 3" xfId="2641" xr:uid="{7F6AD619-1031-4350-A0AD-8751BA8D0DF1}"/>
    <cellStyle name="Normal 10 4 2 3 2 4" xfId="2642" xr:uid="{051CD7BB-5A54-4471-A379-6D67DED3A997}"/>
    <cellStyle name="Normal 10 4 2 3 3" xfId="503" xr:uid="{ABCDA26E-4EED-4DE2-A58A-61F76CFFDB27}"/>
    <cellStyle name="Normal 10 4 2 3 3 2" xfId="2643" xr:uid="{13F0C922-60EC-48D5-9633-02F9ABF341AB}"/>
    <cellStyle name="Normal 10 4 2 3 3 3" xfId="2644" xr:uid="{C6F4CC2A-008F-4F66-BB33-E6F72EDEA2E1}"/>
    <cellStyle name="Normal 10 4 2 3 3 4" xfId="2645" xr:uid="{36D05498-EB52-4AF9-A788-F6B4DC66DB91}"/>
    <cellStyle name="Normal 10 4 2 3 4" xfId="2646" xr:uid="{85F42F69-3569-4080-AB54-929DEE71B04D}"/>
    <cellStyle name="Normal 10 4 2 3 5" xfId="2647" xr:uid="{08F683BD-816E-4D2F-A880-E2334D38E44B}"/>
    <cellStyle name="Normal 10 4 2 3 6" xfId="2648" xr:uid="{C1011D55-9D55-4186-9226-3477E6B9AE4A}"/>
    <cellStyle name="Normal 10 4 2 4" xfId="504" xr:uid="{E2F085AC-0D4F-4715-A01C-63D5285DC848}"/>
    <cellStyle name="Normal 10 4 2 4 2" xfId="505" xr:uid="{EAF3E2DA-B1E5-43AC-BA0D-B747C163F3E7}"/>
    <cellStyle name="Normal 10 4 2 4 2 2" xfId="2649" xr:uid="{2C6ED2DC-2F31-4551-8915-B31472FB3DDA}"/>
    <cellStyle name="Normal 10 4 2 4 2 3" xfId="2650" xr:uid="{8A8CE3CA-7C6F-4529-8C0C-6398DF49B6F8}"/>
    <cellStyle name="Normal 10 4 2 4 2 4" xfId="2651" xr:uid="{2705FA31-90AB-46A4-B6DC-4F1AEAEDCFD7}"/>
    <cellStyle name="Normal 10 4 2 4 3" xfId="2652" xr:uid="{A508CF68-A9DF-4B53-906C-1363AF4A4017}"/>
    <cellStyle name="Normal 10 4 2 4 4" xfId="2653" xr:uid="{206C2E03-9CA0-40DD-8A0C-DC222FDF579A}"/>
    <cellStyle name="Normal 10 4 2 4 5" xfId="2654" xr:uid="{E5EAA209-824E-4C96-8F85-71BFB0611271}"/>
    <cellStyle name="Normal 10 4 2 5" xfId="506" xr:uid="{6A2190FA-1EF7-4223-A9BE-3E9828EE15C2}"/>
    <cellStyle name="Normal 10 4 2 5 2" xfId="2655" xr:uid="{6CF08458-3B25-49A2-BCEA-8C2DB9A0A522}"/>
    <cellStyle name="Normal 10 4 2 5 3" xfId="2656" xr:uid="{088A8599-9C19-4C66-9155-BD9A208CF695}"/>
    <cellStyle name="Normal 10 4 2 5 4" xfId="2657" xr:uid="{CDA40461-2B13-468F-A7F4-003AC41A35E8}"/>
    <cellStyle name="Normal 10 4 2 6" xfId="2658" xr:uid="{18B1E61B-FA7D-43B3-996D-03B7DAD64C1D}"/>
    <cellStyle name="Normal 10 4 2 6 2" xfId="2659" xr:uid="{40A74321-CF51-4B40-A5DC-4D3A6EB13A53}"/>
    <cellStyle name="Normal 10 4 2 6 3" xfId="2660" xr:uid="{C05EF2ED-EF61-46E1-806F-6BA17BE8075F}"/>
    <cellStyle name="Normal 10 4 2 6 4" xfId="2661" xr:uid="{95F208B4-BA42-4123-A388-B26D8989617A}"/>
    <cellStyle name="Normal 10 4 2 7" xfId="2662" xr:uid="{61C57C73-89E0-4A03-AB3D-CFF521BCFA2B}"/>
    <cellStyle name="Normal 10 4 2 8" xfId="2663" xr:uid="{B50BFE30-6EC3-408B-8E4A-5CE1A25BBA8D}"/>
    <cellStyle name="Normal 10 4 2 9" xfId="2664" xr:uid="{CE1BC9CB-26DA-499B-BBE7-6CCA2819A60A}"/>
    <cellStyle name="Normal 10 4 3" xfId="256" xr:uid="{27F34F9E-8EC5-40B7-918E-5627EFD4CC26}"/>
    <cellStyle name="Normal 10 4 3 2" xfId="507" xr:uid="{8EA71691-9170-4564-959D-4344ECB839AB}"/>
    <cellStyle name="Normal 10 4 3 2 2" xfId="508" xr:uid="{A40E9E1C-BABE-46AF-B970-7B12CB52D0EE}"/>
    <cellStyle name="Normal 10 4 3 2 2 2" xfId="1124" xr:uid="{89B153A8-71FA-4C34-9820-4D4030FB23D0}"/>
    <cellStyle name="Normal 10 4 3 2 2 2 2" xfId="1125" xr:uid="{169B3D8C-0BAF-4119-88DB-F36FB80073F0}"/>
    <cellStyle name="Normal 10 4 3 2 2 3" xfId="1126" xr:uid="{25E4DEFC-F67D-4D53-B90B-96CA79EC3E4C}"/>
    <cellStyle name="Normal 10 4 3 2 2 4" xfId="2665" xr:uid="{D2C8F599-533B-4FA8-B2C1-68755B4ED2C5}"/>
    <cellStyle name="Normal 10 4 3 2 3" xfId="1127" xr:uid="{A362EC0D-A97C-463D-BC4A-2B0127DB9667}"/>
    <cellStyle name="Normal 10 4 3 2 3 2" xfId="1128" xr:uid="{F496F2EC-6387-48E4-B0CA-38654A16FDA8}"/>
    <cellStyle name="Normal 10 4 3 2 3 3" xfId="2666" xr:uid="{3EAE14EF-D48C-4C8D-8372-E40419349DB5}"/>
    <cellStyle name="Normal 10 4 3 2 3 4" xfId="2667" xr:uid="{356E41C8-86DA-4B9E-BB06-585C8CF0DCF3}"/>
    <cellStyle name="Normal 10 4 3 2 4" xfId="1129" xr:uid="{842A9E09-6C79-46C2-963B-221BE5C677A9}"/>
    <cellStyle name="Normal 10 4 3 2 5" xfId="2668" xr:uid="{F39E229A-12BB-421A-A174-256D25D9C6FD}"/>
    <cellStyle name="Normal 10 4 3 2 6" xfId="2669" xr:uid="{025CB51F-1712-45CC-BF31-64B109B0B7AF}"/>
    <cellStyle name="Normal 10 4 3 3" xfId="509" xr:uid="{5827093B-E07B-453C-9D00-F06F3A3AC7D2}"/>
    <cellStyle name="Normal 10 4 3 3 2" xfId="1130" xr:uid="{F94451A3-E3BA-429C-9EA4-6EE371113AAC}"/>
    <cellStyle name="Normal 10 4 3 3 2 2" xfId="1131" xr:uid="{8A434A1B-EF38-4B19-BCED-60B76EB77671}"/>
    <cellStyle name="Normal 10 4 3 3 2 3" xfId="2670" xr:uid="{E06292B7-87A6-442F-A2C6-828961CAB557}"/>
    <cellStyle name="Normal 10 4 3 3 2 4" xfId="2671" xr:uid="{E83CE66D-19A7-4E5D-AA27-4C72EE36E427}"/>
    <cellStyle name="Normal 10 4 3 3 3" xfId="1132" xr:uid="{BE7E3648-AA93-4482-A6A0-A173D84CE98C}"/>
    <cellStyle name="Normal 10 4 3 3 4" xfId="2672" xr:uid="{D1359815-9C97-419A-A0B5-56A60922B0F3}"/>
    <cellStyle name="Normal 10 4 3 3 5" xfId="2673" xr:uid="{513C19D3-3AFE-4310-BF15-9467C4C03C19}"/>
    <cellStyle name="Normal 10 4 3 4" xfId="1133" xr:uid="{27BE9EA6-EA54-49DA-B6BE-F14D11AEB6CC}"/>
    <cellStyle name="Normal 10 4 3 4 2" xfId="1134" xr:uid="{992E13E4-1644-45C9-84F4-14E5386C3127}"/>
    <cellStyle name="Normal 10 4 3 4 3" xfId="2674" xr:uid="{7C4CFCE2-89FD-4A86-B3F7-3E057BACB0B8}"/>
    <cellStyle name="Normal 10 4 3 4 4" xfId="2675" xr:uid="{EEA26C0F-1B0E-4659-AEC9-9121EF1093DF}"/>
    <cellStyle name="Normal 10 4 3 5" xfId="1135" xr:uid="{08F309F0-B086-4989-99FB-84E0C2B27726}"/>
    <cellStyle name="Normal 10 4 3 5 2" xfId="2676" xr:uid="{757F7D08-1575-4770-9A32-7FF4D0CEAFA0}"/>
    <cellStyle name="Normal 10 4 3 5 3" xfId="2677" xr:uid="{EA2FE6F3-CBFF-494C-9B15-D4EAE1C4873A}"/>
    <cellStyle name="Normal 10 4 3 5 4" xfId="2678" xr:uid="{F628DE78-E84A-4D60-9EA2-D7C22B0789E2}"/>
    <cellStyle name="Normal 10 4 3 6" xfId="2679" xr:uid="{392FECA8-B51F-482F-AEF2-FAD85F0D8D73}"/>
    <cellStyle name="Normal 10 4 3 7" xfId="2680" xr:uid="{3A5AA1AB-754C-4032-AA49-D6BB45D85C4F}"/>
    <cellStyle name="Normal 10 4 3 8" xfId="2681" xr:uid="{0F6583CA-47A5-4360-8C88-E6C77B02A188}"/>
    <cellStyle name="Normal 10 4 4" xfId="257" xr:uid="{2847BC9E-EB37-4D80-9CBD-7986A73A70D1}"/>
    <cellStyle name="Normal 10 4 4 2" xfId="510" xr:uid="{915751A7-1E02-4F25-AD2C-16EB96D3F445}"/>
    <cellStyle name="Normal 10 4 4 2 2" xfId="511" xr:uid="{8F867169-751E-4863-A544-A0CDA01F7BFB}"/>
    <cellStyle name="Normal 10 4 4 2 2 2" xfId="1136" xr:uid="{1BEB67E0-30B3-4932-AB1B-DB554FA8A2CD}"/>
    <cellStyle name="Normal 10 4 4 2 2 3" xfId="2682" xr:uid="{F1C492C9-46A5-4D69-AA77-0E43B5EA2D0D}"/>
    <cellStyle name="Normal 10 4 4 2 2 4" xfId="2683" xr:uid="{99EFA616-997A-45C4-ACEC-BEB9C59510C3}"/>
    <cellStyle name="Normal 10 4 4 2 3" xfId="1137" xr:uid="{7054707F-D5AF-4668-906E-D8ADE166B453}"/>
    <cellStyle name="Normal 10 4 4 2 4" xfId="2684" xr:uid="{97DBBC80-A339-4772-8975-2A0826FB9156}"/>
    <cellStyle name="Normal 10 4 4 2 5" xfId="2685" xr:uid="{903CC4F8-F7F4-444A-95F7-514F4B1C57E6}"/>
    <cellStyle name="Normal 10 4 4 3" xfId="512" xr:uid="{5856CE2F-C2E2-47E6-9A8E-D540C02266B4}"/>
    <cellStyle name="Normal 10 4 4 3 2" xfId="1138" xr:uid="{EDD2809F-E5A3-4D2C-86D8-5100B8563189}"/>
    <cellStyle name="Normal 10 4 4 3 3" xfId="2686" xr:uid="{F84D126A-2E0B-4BA8-A269-DE63CE465BCF}"/>
    <cellStyle name="Normal 10 4 4 3 4" xfId="2687" xr:uid="{F7FD1381-1958-4E89-9F98-682BF602EA26}"/>
    <cellStyle name="Normal 10 4 4 4" xfId="1139" xr:uid="{4553E0BA-855C-43EC-9116-F2CD4C9A6F4F}"/>
    <cellStyle name="Normal 10 4 4 4 2" xfId="2688" xr:uid="{E87BB06D-1E4F-49AA-B5E4-77177D6A3069}"/>
    <cellStyle name="Normal 10 4 4 4 3" xfId="2689" xr:uid="{2B489E5D-0504-4EA7-A8BF-8F15C6A92458}"/>
    <cellStyle name="Normal 10 4 4 4 4" xfId="2690" xr:uid="{1ED9E73F-D378-4A3E-95C5-B32D31294A5D}"/>
    <cellStyle name="Normal 10 4 4 5" xfId="2691" xr:uid="{FCD3CFE5-8AC5-4B85-9976-5F92077E475A}"/>
    <cellStyle name="Normal 10 4 4 6" xfId="2692" xr:uid="{BA966ED1-1099-4539-8215-B9E5648C0B39}"/>
    <cellStyle name="Normal 10 4 4 7" xfId="2693" xr:uid="{0A8558C3-B4F9-4DFD-BE4B-6FD676A4C149}"/>
    <cellStyle name="Normal 10 4 5" xfId="258" xr:uid="{591B3025-53C5-4152-AECB-6F339FCE22D6}"/>
    <cellStyle name="Normal 10 4 5 2" xfId="513" xr:uid="{2F6030BD-64EC-4B19-BD94-836E050511A9}"/>
    <cellStyle name="Normal 10 4 5 2 2" xfId="1140" xr:uid="{AABA7172-E111-4676-8C35-E8AA1D87E6A9}"/>
    <cellStyle name="Normal 10 4 5 2 3" xfId="2694" xr:uid="{7D11475B-5285-4B6F-AB1C-9BF546CED85C}"/>
    <cellStyle name="Normal 10 4 5 2 4" xfId="2695" xr:uid="{89406AB4-F99F-47C3-B9EE-026161332953}"/>
    <cellStyle name="Normal 10 4 5 3" xfId="1141" xr:uid="{641BB1A0-C1EC-455B-95A5-13A214B947D5}"/>
    <cellStyle name="Normal 10 4 5 3 2" xfId="2696" xr:uid="{936A1F51-502E-475C-82B7-6B0176AF963F}"/>
    <cellStyle name="Normal 10 4 5 3 3" xfId="2697" xr:uid="{EC015076-5DCB-4B0C-8C21-9100EC69DC34}"/>
    <cellStyle name="Normal 10 4 5 3 4" xfId="2698" xr:uid="{F59F847A-260A-4408-9E48-713927AA3EDA}"/>
    <cellStyle name="Normal 10 4 5 4" xfId="2699" xr:uid="{F1C577B7-894E-4B70-B135-3E0B5F96A217}"/>
    <cellStyle name="Normal 10 4 5 5" xfId="2700" xr:uid="{EA567024-9868-4291-937D-8E07A9BC5310}"/>
    <cellStyle name="Normal 10 4 5 6" xfId="2701" xr:uid="{AB7DE31D-A3AB-454C-81B5-11FD5DFDF288}"/>
    <cellStyle name="Normal 10 4 6" xfId="514" xr:uid="{643F9254-2D7C-446A-B9C9-32AF394D67D0}"/>
    <cellStyle name="Normal 10 4 6 2" xfId="1142" xr:uid="{316B8740-D10E-4524-9BF6-7E50F82816CD}"/>
    <cellStyle name="Normal 10 4 6 2 2" xfId="2702" xr:uid="{B67C752B-E41E-40DF-92E0-3F3EA96AF036}"/>
    <cellStyle name="Normal 10 4 6 2 3" xfId="2703" xr:uid="{8B3A169E-8ECA-467B-B598-B3B4D18A1F40}"/>
    <cellStyle name="Normal 10 4 6 2 4" xfId="2704" xr:uid="{DBC197B8-F375-4D0A-B28E-A442C6BD7EAC}"/>
    <cellStyle name="Normal 10 4 6 3" xfId="2705" xr:uid="{033B429B-324B-46B6-8F1B-890A16CF752B}"/>
    <cellStyle name="Normal 10 4 6 4" xfId="2706" xr:uid="{FF81C915-530E-4AA9-A1ED-E9CD4F7F7E8B}"/>
    <cellStyle name="Normal 10 4 6 5" xfId="2707" xr:uid="{85583ED2-11C0-4AF8-AC31-B2F4D711262C}"/>
    <cellStyle name="Normal 10 4 7" xfId="1143" xr:uid="{0943BD31-1A40-440F-AE05-0CB510D03658}"/>
    <cellStyle name="Normal 10 4 7 2" xfId="2708" xr:uid="{BC47281F-ED5C-4E90-B5B2-C28B2BB39DE1}"/>
    <cellStyle name="Normal 10 4 7 3" xfId="2709" xr:uid="{4CD6D115-B682-458A-B580-E407A4E2DED4}"/>
    <cellStyle name="Normal 10 4 7 4" xfId="2710" xr:uid="{9340DA8A-6ADB-4962-BB34-9DD80C133962}"/>
    <cellStyle name="Normal 10 4 8" xfId="2711" xr:uid="{F8EA4C4E-E5E9-4ECF-A636-B38A2EFFDD46}"/>
    <cellStyle name="Normal 10 4 8 2" xfId="2712" xr:uid="{634D40BC-B159-41DB-85EF-ADCA3E561936}"/>
    <cellStyle name="Normal 10 4 8 3" xfId="2713" xr:uid="{86919389-7F16-4497-B057-43E03C586871}"/>
    <cellStyle name="Normal 10 4 8 4" xfId="2714" xr:uid="{435CEF1A-A6C6-463B-ADFB-7E305C2796FD}"/>
    <cellStyle name="Normal 10 4 9" xfId="2715" xr:uid="{75B593EE-FE69-4037-BC01-18F5B62315D1}"/>
    <cellStyle name="Normal 10 5" xfId="58" xr:uid="{9AB124E5-08EC-4AF9-865E-FAAE579471A1}"/>
    <cellStyle name="Normal 10 5 2" xfId="59" xr:uid="{17572DC3-EA1B-4E6F-9DF6-B5DBBE1FC516}"/>
    <cellStyle name="Normal 10 5 2 2" xfId="259" xr:uid="{7E8E58D3-DA64-4D42-84AD-473542EE087A}"/>
    <cellStyle name="Normal 10 5 2 2 2" xfId="515" xr:uid="{96CEBADE-C9B8-4C34-B32A-4DFBFA7FD3CE}"/>
    <cellStyle name="Normal 10 5 2 2 2 2" xfId="1144" xr:uid="{F765FE71-36C1-4AA8-BABA-BCAEEEB7D339}"/>
    <cellStyle name="Normal 10 5 2 2 2 3" xfId="2716" xr:uid="{54BCCCED-F4E7-4E13-A33D-313A58CBB266}"/>
    <cellStyle name="Normal 10 5 2 2 2 4" xfId="2717" xr:uid="{B0A48EA1-7678-45E0-A0D5-8A1A838F5477}"/>
    <cellStyle name="Normal 10 5 2 2 3" xfId="1145" xr:uid="{9EA36A2E-F40D-4980-809B-22516D3EBEB9}"/>
    <cellStyle name="Normal 10 5 2 2 3 2" xfId="2718" xr:uid="{4FDE5EDF-7DFC-4F98-91BA-44ED4D140783}"/>
    <cellStyle name="Normal 10 5 2 2 3 3" xfId="2719" xr:uid="{7EEF82C2-5FE9-46EB-9307-2A2A84BD9B12}"/>
    <cellStyle name="Normal 10 5 2 2 3 4" xfId="2720" xr:uid="{DC9A0256-021E-42FB-A3DB-031D75F6C3F5}"/>
    <cellStyle name="Normal 10 5 2 2 4" xfId="2721" xr:uid="{74DBBB12-C904-47DA-BB09-E7D9020DF095}"/>
    <cellStyle name="Normal 10 5 2 2 5" xfId="2722" xr:uid="{9679ED37-CBE9-4AD1-89ED-347042AF2B81}"/>
    <cellStyle name="Normal 10 5 2 2 6" xfId="2723" xr:uid="{C141795D-B607-4E14-9028-88BB1139CD5F}"/>
    <cellStyle name="Normal 10 5 2 3" xfId="516" xr:uid="{A069B707-19B9-4743-85E7-FB9AA84F5DD0}"/>
    <cellStyle name="Normal 10 5 2 3 2" xfId="1146" xr:uid="{7BF3DCB5-88EA-4DB9-8AE3-B28765990E16}"/>
    <cellStyle name="Normal 10 5 2 3 2 2" xfId="2724" xr:uid="{836423F8-8996-40FD-87B6-609A79B2EAD7}"/>
    <cellStyle name="Normal 10 5 2 3 2 3" xfId="2725" xr:uid="{BEE92371-0110-432F-A6C2-E8CA792FBF7F}"/>
    <cellStyle name="Normal 10 5 2 3 2 4" xfId="2726" xr:uid="{173A9225-026A-4B31-A297-906529C99137}"/>
    <cellStyle name="Normal 10 5 2 3 3" xfId="2727" xr:uid="{A19716B4-1E80-4CC8-96BC-DD36940E6CD9}"/>
    <cellStyle name="Normal 10 5 2 3 4" xfId="2728" xr:uid="{B42966D1-99C3-4059-A6DD-17BB082246DD}"/>
    <cellStyle name="Normal 10 5 2 3 5" xfId="2729" xr:uid="{B3168425-E95F-4E4A-BD1A-B1C95E74126F}"/>
    <cellStyle name="Normal 10 5 2 4" xfId="1147" xr:uid="{64A8C578-7329-43ED-BDBC-7E7B27FE021D}"/>
    <cellStyle name="Normal 10 5 2 4 2" xfId="2730" xr:uid="{2534080A-C8AE-454B-9CAE-F48F91C29B73}"/>
    <cellStyle name="Normal 10 5 2 4 3" xfId="2731" xr:uid="{4371691C-AA27-4C6F-B3D1-BBBD6B94635E}"/>
    <cellStyle name="Normal 10 5 2 4 4" xfId="2732" xr:uid="{367DB508-39C9-4B47-B57A-952916CE1067}"/>
    <cellStyle name="Normal 10 5 2 5" xfId="2733" xr:uid="{B44F19B7-D89B-44E8-BCD9-558ADAE827E1}"/>
    <cellStyle name="Normal 10 5 2 5 2" xfId="2734" xr:uid="{123B8A97-7E71-4E9C-920B-28D75571607A}"/>
    <cellStyle name="Normal 10 5 2 5 3" xfId="2735" xr:uid="{3BF5E651-FBB6-4050-B91C-B5D9FD690348}"/>
    <cellStyle name="Normal 10 5 2 5 4" xfId="2736" xr:uid="{994B0DD9-6E59-4875-9F26-7378C656B82D}"/>
    <cellStyle name="Normal 10 5 2 6" xfId="2737" xr:uid="{D4BFD813-5960-46A8-98F1-93EA40360A49}"/>
    <cellStyle name="Normal 10 5 2 7" xfId="2738" xr:uid="{4CB213F2-73CB-4042-AF34-16BC03AC9C78}"/>
    <cellStyle name="Normal 10 5 2 8" xfId="2739" xr:uid="{744FAFAE-3F52-449E-9782-3E6386C94613}"/>
    <cellStyle name="Normal 10 5 3" xfId="260" xr:uid="{327288BB-6AB2-4576-AD64-7F48437AFD3D}"/>
    <cellStyle name="Normal 10 5 3 2" xfId="517" xr:uid="{4D3064B4-67AB-4DCA-AFDA-E81F53D35A01}"/>
    <cellStyle name="Normal 10 5 3 2 2" xfId="518" xr:uid="{210C7551-8FE0-445F-A840-93917FA4CC43}"/>
    <cellStyle name="Normal 10 5 3 2 3" xfId="2740" xr:uid="{8CE5F91A-5125-4AFA-A625-28B8E50694EA}"/>
    <cellStyle name="Normal 10 5 3 2 4" xfId="2741" xr:uid="{B18DBD27-DA0D-46E3-B865-EF8AB909BAD4}"/>
    <cellStyle name="Normal 10 5 3 3" xfId="519" xr:uid="{9AA3D9C3-7F8F-46D5-B9BB-F0960759320C}"/>
    <cellStyle name="Normal 10 5 3 3 2" xfId="2742" xr:uid="{CFD7D6D7-80F8-4586-A0DA-C5FEBEC6BAE9}"/>
    <cellStyle name="Normal 10 5 3 3 3" xfId="2743" xr:uid="{86A49B3F-EAC3-4998-A90C-C9EBDF2E0507}"/>
    <cellStyle name="Normal 10 5 3 3 4" xfId="2744" xr:uid="{7D58C284-1F65-4466-B2E9-3CB18687E426}"/>
    <cellStyle name="Normal 10 5 3 4" xfId="2745" xr:uid="{15F37CAC-07E9-43B9-9550-D895923D3A6C}"/>
    <cellStyle name="Normal 10 5 3 5" xfId="2746" xr:uid="{276E8236-3E46-41D7-B824-C5C6DA5D39B8}"/>
    <cellStyle name="Normal 10 5 3 6" xfId="2747" xr:uid="{16E15FDD-029B-4969-9A00-80008E249940}"/>
    <cellStyle name="Normal 10 5 4" xfId="261" xr:uid="{8E1A4B80-4E19-4B43-8F5F-3D3B43C4B957}"/>
    <cellStyle name="Normal 10 5 4 2" xfId="520" xr:uid="{FB471307-9ADB-4021-B9DA-FA534A60B01F}"/>
    <cellStyle name="Normal 10 5 4 2 2" xfId="2748" xr:uid="{0CD899E3-68F4-4E93-9634-7A0EA7B36D7E}"/>
    <cellStyle name="Normal 10 5 4 2 3" xfId="2749" xr:uid="{44A91E8E-AB38-4F71-A578-EB9AC7D66DC1}"/>
    <cellStyle name="Normal 10 5 4 2 4" xfId="2750" xr:uid="{51BC2913-5DD9-4490-BEB1-3EA44DAB5654}"/>
    <cellStyle name="Normal 10 5 4 3" xfId="2751" xr:uid="{B828C523-7F2E-42D3-A074-4F1D76338D72}"/>
    <cellStyle name="Normal 10 5 4 4" xfId="2752" xr:uid="{FB518759-E9C9-44DD-9F7B-30C7C5308FE6}"/>
    <cellStyle name="Normal 10 5 4 5" xfId="2753" xr:uid="{4566851E-D33F-46BC-92F2-771EAA226BBF}"/>
    <cellStyle name="Normal 10 5 5" xfId="521" xr:uid="{7CAA4A5E-D204-4173-801F-55CC2D0D94EB}"/>
    <cellStyle name="Normal 10 5 5 2" xfId="2754" xr:uid="{B47D9342-A783-4CA6-84EF-64ED5055095B}"/>
    <cellStyle name="Normal 10 5 5 3" xfId="2755" xr:uid="{50DCCD97-9057-4BA5-9FB8-C88B4439FCDD}"/>
    <cellStyle name="Normal 10 5 5 4" xfId="2756" xr:uid="{38F85B5F-4842-4E52-8C9B-491F3DDF0B2B}"/>
    <cellStyle name="Normal 10 5 6" xfId="2757" xr:uid="{954A499B-2AC2-4491-A76D-FC0ED328AA1A}"/>
    <cellStyle name="Normal 10 5 6 2" xfId="2758" xr:uid="{2EC2E02A-E5A4-4DFE-AF99-0127DF79A46F}"/>
    <cellStyle name="Normal 10 5 6 3" xfId="2759" xr:uid="{6FD002BE-C6D3-4A32-9868-EA7D7DA39A1C}"/>
    <cellStyle name="Normal 10 5 6 4" xfId="2760" xr:uid="{29600B4C-E626-438E-BE59-2014EFF0DCE0}"/>
    <cellStyle name="Normal 10 5 7" xfId="2761" xr:uid="{2F1DDC44-9269-4B68-BCED-5CE13AF4242F}"/>
    <cellStyle name="Normal 10 5 8" xfId="2762" xr:uid="{D09C94E6-AF48-4484-A09F-DE3BC110EBD2}"/>
    <cellStyle name="Normal 10 5 9" xfId="2763" xr:uid="{C241E85B-9AD0-484F-80CE-069A2E004922}"/>
    <cellStyle name="Normal 10 6" xfId="60" xr:uid="{29A067D1-479E-4198-81EF-D5FB807DC5DB}"/>
    <cellStyle name="Normal 10 6 2" xfId="262" xr:uid="{671CA31E-2875-4C9C-B64D-BF4AD0343DA2}"/>
    <cellStyle name="Normal 10 6 2 2" xfId="522" xr:uid="{BA99A8A4-5724-454C-B95F-A134CF04FBBF}"/>
    <cellStyle name="Normal 10 6 2 2 2" xfId="1148" xr:uid="{8475B95F-0D57-478D-974F-C5A6E41CD499}"/>
    <cellStyle name="Normal 10 6 2 2 2 2" xfId="1149" xr:uid="{D46A4315-8F06-441A-A8C9-71D8C3B10D4B}"/>
    <cellStyle name="Normal 10 6 2 2 3" xfId="1150" xr:uid="{49A27C7D-8AFF-4B2D-98BE-4040534E855C}"/>
    <cellStyle name="Normal 10 6 2 2 4" xfId="2764" xr:uid="{E234AA0E-B27A-47F1-878E-46BBFDD5E0B8}"/>
    <cellStyle name="Normal 10 6 2 3" xfId="1151" xr:uid="{467AB962-8D8D-4C89-83BF-1A92F35812A0}"/>
    <cellStyle name="Normal 10 6 2 3 2" xfId="1152" xr:uid="{E2452B45-9A5C-40B0-B507-392D82AF15E4}"/>
    <cellStyle name="Normal 10 6 2 3 3" xfId="2765" xr:uid="{C7DB0B59-3F14-4259-B9E5-A56960AADAF0}"/>
    <cellStyle name="Normal 10 6 2 3 4" xfId="2766" xr:uid="{FC6E48D3-7FB6-412C-A93F-7CB95B64E666}"/>
    <cellStyle name="Normal 10 6 2 4" xfId="1153" xr:uid="{620DEC16-4D30-415F-B8A4-C7A7609E566A}"/>
    <cellStyle name="Normal 10 6 2 5" xfId="2767" xr:uid="{1A562689-001A-45D2-A535-5A96766E12CA}"/>
    <cellStyle name="Normal 10 6 2 6" xfId="2768" xr:uid="{9DB46566-4228-44B9-8CA3-D85871D97ED6}"/>
    <cellStyle name="Normal 10 6 3" xfId="523" xr:uid="{87AB7982-FE55-4889-91B9-614ED50A9E5D}"/>
    <cellStyle name="Normal 10 6 3 2" xfId="1154" xr:uid="{6DC842A0-3B99-4041-8960-31FFEA8DA06A}"/>
    <cellStyle name="Normal 10 6 3 2 2" xfId="1155" xr:uid="{16DA7162-9FD2-44D4-877F-2B5AEEC53D64}"/>
    <cellStyle name="Normal 10 6 3 2 3" xfId="2769" xr:uid="{45D1A1C4-307F-4D7F-945A-78ECC5A543B9}"/>
    <cellStyle name="Normal 10 6 3 2 4" xfId="2770" xr:uid="{BDDD81BB-C55C-499A-91D5-8E00B386A802}"/>
    <cellStyle name="Normal 10 6 3 3" xfId="1156" xr:uid="{12E9A050-8246-4F86-A560-2D67DDAF8384}"/>
    <cellStyle name="Normal 10 6 3 4" xfId="2771" xr:uid="{1BEAEB34-CD74-49FE-8F23-CDDD59BD7D54}"/>
    <cellStyle name="Normal 10 6 3 5" xfId="2772" xr:uid="{226C5F38-9237-4BB7-B52C-F99DDF737214}"/>
    <cellStyle name="Normal 10 6 4" xfId="1157" xr:uid="{9B973460-C863-4D7F-A9EE-B07BBCDEBAA0}"/>
    <cellStyle name="Normal 10 6 4 2" xfId="1158" xr:uid="{47BA22CC-B61F-4C96-8313-2984499BFD3E}"/>
    <cellStyle name="Normal 10 6 4 3" xfId="2773" xr:uid="{13A74CC1-596A-406F-A5BE-400786C25478}"/>
    <cellStyle name="Normal 10 6 4 4" xfId="2774" xr:uid="{D6D093FD-3D72-4BF9-BD84-C2B480F5BD25}"/>
    <cellStyle name="Normal 10 6 5" xfId="1159" xr:uid="{EE161439-458B-45EE-8CA8-3C2F6B999808}"/>
    <cellStyle name="Normal 10 6 5 2" xfId="2775" xr:uid="{25B6BAD3-DE18-4717-9F2A-135468E54722}"/>
    <cellStyle name="Normal 10 6 5 3" xfId="2776" xr:uid="{60F1AAD9-D531-442F-B62A-C9E1EDBD410B}"/>
    <cellStyle name="Normal 10 6 5 4" xfId="2777" xr:uid="{0B4DCF93-AAD5-48E5-AD6F-755E0836244F}"/>
    <cellStyle name="Normal 10 6 6" xfId="2778" xr:uid="{61A3A6A0-55B5-4BAE-AFB3-75190EE4B7D6}"/>
    <cellStyle name="Normal 10 6 7" xfId="2779" xr:uid="{CC4B6FDF-EBFE-4069-B96B-DD7B6BABD777}"/>
    <cellStyle name="Normal 10 6 8" xfId="2780" xr:uid="{69415AD7-9BF8-4544-A19A-D2B93790CC9F}"/>
    <cellStyle name="Normal 10 7" xfId="263" xr:uid="{875BFEC2-9B72-4EE3-B1E1-0B65941A2249}"/>
    <cellStyle name="Normal 10 7 2" xfId="524" xr:uid="{40712F3F-D94B-44F4-B8C0-027948E149AA}"/>
    <cellStyle name="Normal 10 7 2 2" xfId="525" xr:uid="{F3771CC0-A535-446A-9BA2-9F5F97CEEB1C}"/>
    <cellStyle name="Normal 10 7 2 2 2" xfId="1160" xr:uid="{7FE3DB77-E1AB-4614-BFE5-A1F0130E38C1}"/>
    <cellStyle name="Normal 10 7 2 2 3" xfId="2781" xr:uid="{8F4ACE1E-8A87-4A38-A5B7-FA4BC15C8C71}"/>
    <cellStyle name="Normal 10 7 2 2 4" xfId="2782" xr:uid="{0B6BC436-7360-46F3-AC15-5EAC7B1A3E7B}"/>
    <cellStyle name="Normal 10 7 2 3" xfId="1161" xr:uid="{C7FB9DF9-3D20-49AA-92C9-F62E84B87BBB}"/>
    <cellStyle name="Normal 10 7 2 4" xfId="2783" xr:uid="{A61877D4-06E1-485B-954C-11D7B0318290}"/>
    <cellStyle name="Normal 10 7 2 5" xfId="2784" xr:uid="{54F6A337-AC23-4A35-ABD2-003D330BF610}"/>
    <cellStyle name="Normal 10 7 3" xfId="526" xr:uid="{0A89448F-FF09-4165-BDBB-3F3CDD38571F}"/>
    <cellStyle name="Normal 10 7 3 2" xfId="1162" xr:uid="{815E993F-438B-44AB-81D4-E7CF7818D9CB}"/>
    <cellStyle name="Normal 10 7 3 3" xfId="2785" xr:uid="{F9779504-09F0-4BE8-8E34-821A6E18DCEA}"/>
    <cellStyle name="Normal 10 7 3 4" xfId="2786" xr:uid="{148F3E24-187F-4AA5-91EB-D93347FD3FC8}"/>
    <cellStyle name="Normal 10 7 4" xfId="1163" xr:uid="{1A677AD1-0087-4631-9D53-E6DABECC0240}"/>
    <cellStyle name="Normal 10 7 4 2" xfId="2787" xr:uid="{293CFEFB-8D2A-49FD-8554-24DBCE38BE48}"/>
    <cellStyle name="Normal 10 7 4 3" xfId="2788" xr:uid="{C15A0C76-DF8C-425E-B3B7-F64C7F6E140B}"/>
    <cellStyle name="Normal 10 7 4 4" xfId="2789" xr:uid="{B83FA431-4AD9-428B-A84A-FC0996F69EAF}"/>
    <cellStyle name="Normal 10 7 5" xfId="2790" xr:uid="{06AD79C7-F85D-4D19-BC0B-F1F599673D4B}"/>
    <cellStyle name="Normal 10 7 6" xfId="2791" xr:uid="{9060DB25-D9FE-4175-9FA9-9B6A40046FD9}"/>
    <cellStyle name="Normal 10 7 7" xfId="2792" xr:uid="{57C887C7-12F8-45B7-986D-CEAA57FB20CD}"/>
    <cellStyle name="Normal 10 8" xfId="264" xr:uid="{DBF00064-9322-42B7-938D-9B705A3776CB}"/>
    <cellStyle name="Normal 10 8 2" xfId="527" xr:uid="{5D9287E0-FF63-4239-918D-73728EAE3679}"/>
    <cellStyle name="Normal 10 8 2 2" xfId="1164" xr:uid="{D728DF3B-AA28-42C4-9571-E7B6D5CC8754}"/>
    <cellStyle name="Normal 10 8 2 3" xfId="2793" xr:uid="{1FB2E43D-04B9-4F70-8E75-CC83BC6C5664}"/>
    <cellStyle name="Normal 10 8 2 4" xfId="2794" xr:uid="{A614B404-40F6-408F-87C4-FC2DCCAABAD1}"/>
    <cellStyle name="Normal 10 8 3" xfId="1165" xr:uid="{7D7073B1-FBF1-4F76-9B1A-1F62B5ECD6BC}"/>
    <cellStyle name="Normal 10 8 3 2" xfId="2795" xr:uid="{90D149EA-B4D8-48D4-9FE2-BFD128861B1F}"/>
    <cellStyle name="Normal 10 8 3 3" xfId="2796" xr:uid="{48855D14-FAAF-4C2C-845F-0D324D4ED204}"/>
    <cellStyle name="Normal 10 8 3 4" xfId="2797" xr:uid="{8BEEF988-1BA3-4621-97F9-522AA3A8DC66}"/>
    <cellStyle name="Normal 10 8 4" xfId="2798" xr:uid="{4A9401BA-CF46-4A95-8149-C2B7BBB5DBED}"/>
    <cellStyle name="Normal 10 8 5" xfId="2799" xr:uid="{EBD9A659-0530-4FB9-A7B5-A05EE6A405C4}"/>
    <cellStyle name="Normal 10 8 6" xfId="2800" xr:uid="{64F6CF55-C43E-48A1-A23F-D4F20574F4E0}"/>
    <cellStyle name="Normal 10 9" xfId="265" xr:uid="{BF496759-3A4B-473C-B205-642C0AAAD895}"/>
    <cellStyle name="Normal 10 9 2" xfId="1166" xr:uid="{2780F6FA-7D08-4DDA-A5EA-AB339A6DEDC2}"/>
    <cellStyle name="Normal 10 9 2 2" xfId="2801" xr:uid="{C90DE266-1B53-48E6-AF9E-DBE39F0AC734}"/>
    <cellStyle name="Normal 10 9 2 2 2" xfId="4330" xr:uid="{3C8BAA98-A8BA-46F3-850C-B658364F6A6E}"/>
    <cellStyle name="Normal 10 9 2 2 3" xfId="4679" xr:uid="{9FF11518-DC86-4CC5-922D-B625A93AC992}"/>
    <cellStyle name="Normal 10 9 2 3" xfId="2802" xr:uid="{0339E24D-3C1A-435B-BEED-7E98DDD97793}"/>
    <cellStyle name="Normal 10 9 2 4" xfId="2803" xr:uid="{B46B0C0A-DA47-4008-9ED9-B86278C38B5A}"/>
    <cellStyle name="Normal 10 9 3" xfId="2804" xr:uid="{3C94D816-FD87-47F1-924A-E0FB6849001D}"/>
    <cellStyle name="Normal 10 9 3 2" xfId="5339" xr:uid="{4D730721-1AB0-4AB7-AE3A-86A17542F1EA}"/>
    <cellStyle name="Normal 10 9 4" xfId="2805" xr:uid="{8706F2FE-A675-46FA-8BD8-8F5E8BA2AAA5}"/>
    <cellStyle name="Normal 10 9 4 2" xfId="4562" xr:uid="{C0EA8114-1497-476B-B2EE-B2EA2128EFD2}"/>
    <cellStyle name="Normal 10 9 4 3" xfId="4680" xr:uid="{709FE776-7B2D-48D5-A0AA-F9ED41EC00A4}"/>
    <cellStyle name="Normal 10 9 4 4" xfId="4600" xr:uid="{F2B05A31-44CA-45EC-9490-3DBA7A1308AD}"/>
    <cellStyle name="Normal 10 9 5" xfId="2806" xr:uid="{EA2294E5-1C1A-4A58-AEDD-24D892A23CCA}"/>
    <cellStyle name="Normal 11" xfId="61" xr:uid="{5FE3F232-EA43-4916-8C2D-6B8C434D192C}"/>
    <cellStyle name="Normal 11 2" xfId="266" xr:uid="{4702FC53-EA1E-46E3-BEEA-9B316D1389F1}"/>
    <cellStyle name="Normal 11 2 2" xfId="4647" xr:uid="{4A96F277-4D0F-4B95-965B-C33605141FBE}"/>
    <cellStyle name="Normal 11 3" xfId="4335" xr:uid="{D96C66A9-CE30-48BD-80C9-977993757D1B}"/>
    <cellStyle name="Normal 11 3 2" xfId="4541" xr:uid="{85FA8883-917E-46A6-9E50-94E663CA79EF}"/>
    <cellStyle name="Normal 11 3 3" xfId="4724" xr:uid="{58B3CCC2-5186-480F-91C0-4BC61890084D}"/>
    <cellStyle name="Normal 11 3 4" xfId="4701" xr:uid="{936F2F69-A965-4795-AD70-81FAB44FF7E9}"/>
    <cellStyle name="Normal 12" xfId="62" xr:uid="{826BE2B4-5B20-4011-A02B-4DC21CBE7E3A}"/>
    <cellStyle name="Normal 12 2" xfId="267" xr:uid="{5F65B8DB-FC6A-49AC-8E93-986743B94E58}"/>
    <cellStyle name="Normal 12 2 2" xfId="4648" xr:uid="{63008887-9F83-4653-869E-FA8F28AD4A8F}"/>
    <cellStyle name="Normal 12 3" xfId="4542" xr:uid="{49D6EF4F-01EA-41C3-8197-45B8A796BD69}"/>
    <cellStyle name="Normal 13" xfId="63" xr:uid="{F9FADDDB-11AA-4C14-8C29-6F7A76726F3E}"/>
    <cellStyle name="Normal 13 2" xfId="64" xr:uid="{1C657321-148B-40BE-BADE-8F2EE067F7CC}"/>
    <cellStyle name="Normal 13 2 2" xfId="268" xr:uid="{A0160D17-B7F9-4A74-9A8B-0B5E890D0A9B}"/>
    <cellStyle name="Normal 13 2 2 2" xfId="4649" xr:uid="{A21C9A2A-60B3-4FCB-B8E0-FC68C737051A}"/>
    <cellStyle name="Normal 13 2 3" xfId="4337" xr:uid="{C8E63DFA-C14D-41F8-BC32-3D73612CCD6B}"/>
    <cellStyle name="Normal 13 2 3 2" xfId="4543" xr:uid="{896B3642-0F3A-4188-ABAF-26835436E3FF}"/>
    <cellStyle name="Normal 13 2 3 3" xfId="4725" xr:uid="{B2C6BD49-F749-4F40-AA19-1EA62EB0C3A9}"/>
    <cellStyle name="Normal 13 2 3 4" xfId="4702" xr:uid="{7B78648E-7405-44F8-A204-E6ADAA1629AC}"/>
    <cellStyle name="Normal 13 3" xfId="269" xr:uid="{B60345F9-B8D0-4280-882A-AD0C16D9C679}"/>
    <cellStyle name="Normal 13 3 2" xfId="4421" xr:uid="{037BFDD4-A37F-4C9C-9D0C-F0D841201723}"/>
    <cellStyle name="Normal 13 3 3" xfId="4338" xr:uid="{C8B1EAD4-E5FE-404C-B335-40F4FE31782D}"/>
    <cellStyle name="Normal 13 3 4" xfId="4566" xr:uid="{79A8F40F-1E49-4DC7-BB41-6B33CC32887D}"/>
    <cellStyle name="Normal 13 3 5" xfId="4726" xr:uid="{697691E5-5E59-46F0-8A60-FD6ECDB7AE53}"/>
    <cellStyle name="Normal 13 4" xfId="4339" xr:uid="{06FF93A4-947F-4704-8A9F-BBD5B89AEFF0}"/>
    <cellStyle name="Normal 13 5" xfId="4336" xr:uid="{641C3FC3-67B6-4CE0-AF37-50D319C8CC27}"/>
    <cellStyle name="Normal 14" xfId="65" xr:uid="{5CBC83A9-89D3-4C0E-9DE5-DEE600E72BBC}"/>
    <cellStyle name="Normal 14 18" xfId="4341" xr:uid="{C7E079BA-6084-4929-9182-C1B8E23D1EFD}"/>
    <cellStyle name="Normal 14 2" xfId="270" xr:uid="{602B97E0-AA3D-4ABF-94CF-37FA095256C9}"/>
    <cellStyle name="Normal 14 2 2" xfId="430" xr:uid="{146D720C-1D2F-4C5D-B80B-337052D249ED}"/>
    <cellStyle name="Normal 14 2 2 2" xfId="431" xr:uid="{C093BA56-B84D-4A24-A66C-1C8F917A27B2}"/>
    <cellStyle name="Normal 14 2 3" xfId="432" xr:uid="{2FF8EE22-F30C-4D1E-91E9-36B9D4C0833F}"/>
    <cellStyle name="Normal 14 3" xfId="433" xr:uid="{F8D06E62-6D2D-41F9-919B-3BA566D88E1B}"/>
    <cellStyle name="Normal 14 3 2" xfId="4650" xr:uid="{F13F5091-FEEB-4D67-BF78-E0465DD34FEA}"/>
    <cellStyle name="Normal 14 4" xfId="4340" xr:uid="{463885CB-351A-4CAB-B356-BA928DC83F31}"/>
    <cellStyle name="Normal 14 4 2" xfId="4544" xr:uid="{4C9B4C47-C4E3-4CD1-B36C-36142BFC5ED8}"/>
    <cellStyle name="Normal 14 4 3" xfId="4727" xr:uid="{6F04ED44-9E97-4573-B96A-CCC0D51F7BF4}"/>
    <cellStyle name="Normal 14 4 4" xfId="4703" xr:uid="{47417EC1-9C02-4287-92B3-FD4481136C9B}"/>
    <cellStyle name="Normal 15" xfId="66" xr:uid="{7BB32BFA-593B-45F3-A3AA-E52F4142A237}"/>
    <cellStyle name="Normal 15 2" xfId="67" xr:uid="{724A3CEF-6A04-4D41-910F-FBF5E522783C}"/>
    <cellStyle name="Normal 15 2 2" xfId="271" xr:uid="{9703662B-E50A-4DE1-985F-E1442D6FE92A}"/>
    <cellStyle name="Normal 15 2 2 2" xfId="4453" xr:uid="{E547A36F-3701-43EA-9D1D-7C47FD3FBE02}"/>
    <cellStyle name="Normal 15 2 3" xfId="4546" xr:uid="{90375C94-E902-4CC6-9EBE-5006EA83717D}"/>
    <cellStyle name="Normal 15 3" xfId="272" xr:uid="{B7005995-1D5A-4A32-A6F7-3B3E17C3B376}"/>
    <cellStyle name="Normal 15 3 2" xfId="4422" xr:uid="{4D2CEA8A-0DAF-4921-966B-47F879820AEA}"/>
    <cellStyle name="Normal 15 3 3" xfId="4343" xr:uid="{D395C32F-7AF6-4E60-8CF0-E4257EF81CE9}"/>
    <cellStyle name="Normal 15 3 4" xfId="4567" xr:uid="{7AEC3EFA-062C-4F63-93D4-0A8057BEF52A}"/>
    <cellStyle name="Normal 15 3 5" xfId="4729" xr:uid="{D486E0DA-47F8-48D4-B4B9-74ECB00C0ABA}"/>
    <cellStyle name="Normal 15 4" xfId="4342" xr:uid="{2889ADF2-1859-40E6-801E-DBF6BEEC0300}"/>
    <cellStyle name="Normal 15 4 2" xfId="4545" xr:uid="{E8C93A01-EAF9-435F-96DB-2C09D8FC7A60}"/>
    <cellStyle name="Normal 15 4 3" xfId="4728" xr:uid="{27DD7107-659B-4AA0-9E4E-9944C3448088}"/>
    <cellStyle name="Normal 15 4 4" xfId="4704" xr:uid="{D0AB4D91-BC6C-42AE-A933-EF341F7D062F}"/>
    <cellStyle name="Normal 16" xfId="68" xr:uid="{79552E7F-B75E-431D-82BB-EABDE19E0E1E}"/>
    <cellStyle name="Normal 16 2" xfId="273" xr:uid="{2663175B-DCF0-4832-A653-DFC4C501DAD6}"/>
    <cellStyle name="Normal 16 2 2" xfId="4423" xr:uid="{5CE6FA46-954E-4231-9F59-8A064FB196E5}"/>
    <cellStyle name="Normal 16 2 3" xfId="4344" xr:uid="{16BEEDCF-E86D-4D39-B5B4-D26F82FE63F8}"/>
    <cellStyle name="Normal 16 2 4" xfId="4568" xr:uid="{5E3BDF11-9C9A-4189-B7FC-8295AD29318D}"/>
    <cellStyle name="Normal 16 2 5" xfId="4730" xr:uid="{CB2ACDC4-2B0C-45D6-BD4C-B088BCD91959}"/>
    <cellStyle name="Normal 16 3" xfId="274" xr:uid="{DDB7E12B-1299-469C-8D5A-4487ABD847B1}"/>
    <cellStyle name="Normal 17" xfId="69" xr:uid="{526AD3CE-4099-4C44-822C-E25C38DB8C17}"/>
    <cellStyle name="Normal 17 2" xfId="275" xr:uid="{8100122E-129C-4898-A39B-3DD7E2F4EE65}"/>
    <cellStyle name="Normal 17 2 2" xfId="4424" xr:uid="{B3C12337-64DF-46EA-BC4A-CE7B0DDC1A58}"/>
    <cellStyle name="Normal 17 2 3" xfId="4346" xr:uid="{5DF94131-77EE-48B4-968A-20D3E735D0BF}"/>
    <cellStyle name="Normal 17 2 4" xfId="4569" xr:uid="{596E1B2A-B5E9-40BE-A466-F83FBEDF2428}"/>
    <cellStyle name="Normal 17 2 5" xfId="4731" xr:uid="{6DA9A0EF-2A8A-4056-8F4A-7FD2F4DA558E}"/>
    <cellStyle name="Normal 17 3" xfId="4347" xr:uid="{13685ED6-940E-4281-9A74-CECED59C3EC1}"/>
    <cellStyle name="Normal 17 4" xfId="4345" xr:uid="{C5301E06-2BB6-4498-B60F-EB5C77245AED}"/>
    <cellStyle name="Normal 18" xfId="70" xr:uid="{8EBB9C53-02C8-4E2D-88C0-691E89CF5355}"/>
    <cellStyle name="Normal 18 2" xfId="276" xr:uid="{5B26D354-7931-468B-825F-08B7EA855F50}"/>
    <cellStyle name="Normal 18 2 2" xfId="4454" xr:uid="{B1D17227-D1CF-4DF4-962F-34831AB64479}"/>
    <cellStyle name="Normal 18 3" xfId="4348" xr:uid="{D9D6BCDF-24CD-4877-8302-2C87A5FB296A}"/>
    <cellStyle name="Normal 18 3 2" xfId="4547" xr:uid="{25DDE655-872C-4434-926F-C428DAC87DEF}"/>
    <cellStyle name="Normal 18 3 3" xfId="4732" xr:uid="{2883FF00-ED97-489B-928F-E4C043D1FA03}"/>
    <cellStyle name="Normal 18 3 4" xfId="4705" xr:uid="{4AB51AC7-65DA-4898-9933-25E5AEB875B8}"/>
    <cellStyle name="Normal 19" xfId="71" xr:uid="{C63FAB75-35D7-4A9B-BC12-5B287278D01F}"/>
    <cellStyle name="Normal 19 2" xfId="72" xr:uid="{E547B662-8F78-4F2C-844C-DEF2D8019004}"/>
    <cellStyle name="Normal 19 2 2" xfId="277" xr:uid="{4EB54E4B-68C7-4552-8AE4-5A939B486948}"/>
    <cellStyle name="Normal 19 2 2 2" xfId="4651" xr:uid="{4085F866-B038-4197-A8A6-CD3CA7135F71}"/>
    <cellStyle name="Normal 19 2 3" xfId="4549" xr:uid="{8037D0E2-658A-4841-82E1-08DE4663CA6C}"/>
    <cellStyle name="Normal 19 3" xfId="278" xr:uid="{78A6B87E-93E8-4457-943F-A5CDA56EEE76}"/>
    <cellStyle name="Normal 19 3 2" xfId="4652" xr:uid="{C2EA964F-F3CA-445B-BAD4-F76907D87023}"/>
    <cellStyle name="Normal 19 4" xfId="4548" xr:uid="{6B1C75A7-49C5-4A4A-BEEB-2F4A6444FC61}"/>
    <cellStyle name="Normal 2" xfId="3" xr:uid="{0035700C-F3A5-4A6F-B63A-5CE25669DEE2}"/>
    <cellStyle name="Normal 2 2" xfId="73" xr:uid="{F6F7062E-EE73-4C6E-891F-B7C9377E9918}"/>
    <cellStyle name="Normal 2 2 2" xfId="74" xr:uid="{95A5144B-17F4-4566-A110-300C8C00F1C9}"/>
    <cellStyle name="Normal 2 2 2 2" xfId="279" xr:uid="{22005816-F90C-4F63-A0A6-8B736E7BDE7E}"/>
    <cellStyle name="Normal 2 2 2 2 2" xfId="4655" xr:uid="{8EFD2E1A-B0F0-40B5-9569-0DFB02474AC5}"/>
    <cellStyle name="Normal 2 2 2 3" xfId="4551" xr:uid="{1C9F6C20-95A7-4534-8AAF-6284FE750383}"/>
    <cellStyle name="Normal 2 2 3" xfId="280" xr:uid="{66C9F5A5-B5CB-4520-8E2C-995F545EF993}"/>
    <cellStyle name="Normal 2 2 3 2" xfId="4455" xr:uid="{6373542A-EDF2-44EC-A071-28773BAAA638}"/>
    <cellStyle name="Normal 2 2 3 2 2" xfId="4585" xr:uid="{A6120801-E81B-40E1-B066-400CCD0CB7DA}"/>
    <cellStyle name="Normal 2 2 3 2 2 2" xfId="4656" xr:uid="{ECC85017-A7FB-4189-8457-D93F5383134D}"/>
    <cellStyle name="Normal 2 2 3 2 2 3" xfId="5354" xr:uid="{33A8F7E1-67EE-43C5-8FDD-4852C61B0618}"/>
    <cellStyle name="Normal 2 2 3 2 3" xfId="4750" xr:uid="{A8C7B09F-9A54-4C68-B415-2486C36C380E}"/>
    <cellStyle name="Normal 2 2 3 2 4" xfId="5305" xr:uid="{9F7EAD53-3929-4412-97C1-319168C85E00}"/>
    <cellStyle name="Normal 2 2 3 3" xfId="4435" xr:uid="{67E8111F-10DF-405F-B157-52D27A712BCF}"/>
    <cellStyle name="Normal 2 2 3 4" xfId="4706" xr:uid="{17DC08AD-FAA9-4029-BD9D-EEF8E06604DC}"/>
    <cellStyle name="Normal 2 2 3 5" xfId="4695" xr:uid="{C97BEB19-EC7D-43D1-9B11-E90B96EFB8C6}"/>
    <cellStyle name="Normal 2 2 4" xfId="4349" xr:uid="{5984A074-6412-4137-A156-F1BDDFFE91E1}"/>
    <cellStyle name="Normal 2 2 4 2" xfId="4550" xr:uid="{78FF6CEF-DD6D-4731-815B-2397DA291140}"/>
    <cellStyle name="Normal 2 2 4 3" xfId="4733" xr:uid="{1449F86C-DC0C-4F52-9FEF-22FE94E129F1}"/>
    <cellStyle name="Normal 2 2 4 4" xfId="4707" xr:uid="{5064C99B-9A6A-4737-BC26-0043F824ABF6}"/>
    <cellStyle name="Normal 2 2 5" xfId="4654" xr:uid="{394DEA81-693C-4D7C-ADA7-9DEF156EAEBF}"/>
    <cellStyle name="Normal 2 2 6" xfId="4753" xr:uid="{F6E84426-795F-4001-8656-8D658D3E5856}"/>
    <cellStyle name="Normal 2 3" xfId="75" xr:uid="{DDE8BA58-BA72-43E6-A766-4E9FD116062E}"/>
    <cellStyle name="Normal 2 3 2" xfId="76" xr:uid="{A0279E9A-EBD5-44E2-8D20-E34D5B502A22}"/>
    <cellStyle name="Normal 2 3 2 2" xfId="281" xr:uid="{909DF817-3138-435C-AEFF-B9FD87C54518}"/>
    <cellStyle name="Normal 2 3 2 2 2" xfId="4657" xr:uid="{A1E4389A-D450-4FCE-BAE8-D570D8767AC5}"/>
    <cellStyle name="Normal 2 3 2 3" xfId="4351" xr:uid="{E686E8B1-0C04-4064-A588-650D1EA38489}"/>
    <cellStyle name="Normal 2 3 2 3 2" xfId="4553" xr:uid="{72A4A73B-23A4-40A9-9E24-8D5866026C34}"/>
    <cellStyle name="Normal 2 3 2 3 3" xfId="4735" xr:uid="{5D2111D1-4970-454D-B4BD-13EE0D1FDE32}"/>
    <cellStyle name="Normal 2 3 2 3 4" xfId="4708" xr:uid="{AD9A276B-BFA5-4D5E-8F3D-E9DAB9F6FA3A}"/>
    <cellStyle name="Normal 2 3 3" xfId="77" xr:uid="{E6C66B8A-5544-4F35-A8B6-ADB29ED445D6}"/>
    <cellStyle name="Normal 2 3 4" xfId="78" xr:uid="{3CD62DAC-F334-48FC-B4A3-4AE209B145A6}"/>
    <cellStyle name="Normal 2 3 5" xfId="185" xr:uid="{86261F99-6B33-458E-9F82-A19257D964E3}"/>
    <cellStyle name="Normal 2 3 5 2" xfId="4658" xr:uid="{4EE90711-073A-4F5C-9052-D77AA2A6DA79}"/>
    <cellStyle name="Normal 2 3 6" xfId="4350" xr:uid="{5D9F7763-2E71-4BA2-9058-71528E91001B}"/>
    <cellStyle name="Normal 2 3 6 2" xfId="4552" xr:uid="{2F124B2E-7637-49FD-A1B9-05AE88569947}"/>
    <cellStyle name="Normal 2 3 6 3" xfId="4734" xr:uid="{B65F8A82-9FE1-4F60-9606-ACF4F0BF50AB}"/>
    <cellStyle name="Normal 2 3 6 4" xfId="4709" xr:uid="{FEEB9C6F-5AAD-42CD-A081-7F5EE1A6B3B5}"/>
    <cellStyle name="Normal 2 3 7" xfId="5318" xr:uid="{D19A7638-B793-4FE2-B453-0D2A9F34277B}"/>
    <cellStyle name="Normal 2 4" xfId="79" xr:uid="{B8AA74F5-A39D-469C-8932-BA852D00BDE8}"/>
    <cellStyle name="Normal 2 4 2" xfId="80" xr:uid="{4B7B9991-8AF9-48A3-BEA3-211A4B9B18CC}"/>
    <cellStyle name="Normal 2 4 3" xfId="282" xr:uid="{AACA8AC3-EF8D-4394-A247-AAEC59243301}"/>
    <cellStyle name="Normal 2 4 3 2" xfId="4659" xr:uid="{00481BDC-4229-4AF3-BB01-8504BBCA23DC}"/>
    <cellStyle name="Normal 2 4 3 3" xfId="4673" xr:uid="{9772B956-0E99-4C54-888B-F32D9B3FA135}"/>
    <cellStyle name="Normal 2 4 4" xfId="4554" xr:uid="{E7ED1C7C-6A74-49FE-9313-BB8E4B91650B}"/>
    <cellStyle name="Normal 2 4 5" xfId="4754" xr:uid="{846F37EE-055F-4DF8-B5E3-2B4FEF6210E4}"/>
    <cellStyle name="Normal 2 4 6" xfId="4752" xr:uid="{7D0A7CAE-F6C1-468D-B495-FA89D411AE8D}"/>
    <cellStyle name="Normal 2 5" xfId="184" xr:uid="{802707C1-5FEA-4883-A46A-79D3B7C69DF1}"/>
    <cellStyle name="Normal 2 5 2" xfId="284" xr:uid="{94AB264E-C36F-49BA-8BBE-DCD417572C39}"/>
    <cellStyle name="Normal 2 5 2 2" xfId="2505" xr:uid="{5C3C6F53-CE79-4CF2-B93A-5A213D996888}"/>
    <cellStyle name="Normal 2 5 3" xfId="283" xr:uid="{37B59D98-71D6-4D09-9C20-36EB7C3E767B}"/>
    <cellStyle name="Normal 2 5 3 2" xfId="4586" xr:uid="{E599E686-55A1-4FB4-8B88-6A3ADD0FF13E}"/>
    <cellStyle name="Normal 2 5 3 3" xfId="4746" xr:uid="{ACEEFFFB-A401-4BAB-930D-33D1EBFC72D6}"/>
    <cellStyle name="Normal 2 5 3 4" xfId="5302" xr:uid="{238A8389-2485-4D3F-B083-76DA62FFE218}"/>
    <cellStyle name="Normal 2 5 3 4 2" xfId="5348" xr:uid="{33A4C15C-4072-4F8E-9921-1149433C0A3A}"/>
    <cellStyle name="Normal 2 5 4" xfId="4660" xr:uid="{9FC0C41D-C7D4-4716-8DFE-DDCA54870B23}"/>
    <cellStyle name="Normal 2 5 5" xfId="4615" xr:uid="{2FE98477-D143-46EB-98B3-106EC4E37FBD}"/>
    <cellStyle name="Normal 2 5 6" xfId="4614" xr:uid="{2534B762-A5F6-45A9-81D2-E2350142F580}"/>
    <cellStyle name="Normal 2 5 7" xfId="4749" xr:uid="{2010A113-CFF8-45EA-84EE-6CC8313DCD55}"/>
    <cellStyle name="Normal 2 5 8" xfId="4719" xr:uid="{D49C9EE0-1FF5-47D9-B18D-29E8717BA0A2}"/>
    <cellStyle name="Normal 2 6" xfId="285" xr:uid="{F76D7933-5C74-4B11-8E00-2AAA936C188D}"/>
    <cellStyle name="Normal 2 6 2" xfId="286" xr:uid="{AD3979C8-3733-43A2-8F66-AF11005B1652}"/>
    <cellStyle name="Normal 2 6 3" xfId="452" xr:uid="{9538C068-3202-4314-A27D-1B12FDBF6950}"/>
    <cellStyle name="Normal 2 6 3 2" xfId="5335" xr:uid="{4B60038C-842F-4B41-8C3A-FD4657F05A5C}"/>
    <cellStyle name="Normal 2 6 4" xfId="4661" xr:uid="{271EA491-4073-4B7E-A4FC-BF120832D2CB}"/>
    <cellStyle name="Normal 2 6 5" xfId="4612" xr:uid="{F474192C-7DF8-4B24-AF84-248B35E2CA5F}"/>
    <cellStyle name="Normal 2 6 5 2" xfId="4710" xr:uid="{9DA4E0A1-3A0D-42FB-B58A-B8CB2DF13170}"/>
    <cellStyle name="Normal 2 6 6" xfId="4598" xr:uid="{CF29970C-5742-458C-B85D-267B02946E9E}"/>
    <cellStyle name="Normal 2 6 7" xfId="5322" xr:uid="{A03C82E1-ED04-4F5B-9EBD-0393EB8ECFFE}"/>
    <cellStyle name="Normal 2 6 8" xfId="5331" xr:uid="{F16A4B11-9B53-4D15-A0C1-0852A22F260C}"/>
    <cellStyle name="Normal 2 7" xfId="287" xr:uid="{BF0ECFD4-1D16-4E48-A114-D55EC3EA2330}"/>
    <cellStyle name="Normal 2 7 2" xfId="4456" xr:uid="{D9206622-B59C-459C-A84D-51DC5459A283}"/>
    <cellStyle name="Normal 2 7 3" xfId="4662" xr:uid="{108A2F2B-E334-452D-88DC-EEC0FD2B8511}"/>
    <cellStyle name="Normal 2 7 4" xfId="5303" xr:uid="{156493CA-320D-4ED7-9ADE-979BA5F5ADD4}"/>
    <cellStyle name="Normal 2 8" xfId="4508" xr:uid="{C1A5BC2A-0DA6-4C2B-9AF4-7E34B9D88564}"/>
    <cellStyle name="Normal 2 9" xfId="4653" xr:uid="{604DAD5D-4F39-44D8-9BE8-D4D8EEDAC6A8}"/>
    <cellStyle name="Normal 20" xfId="434" xr:uid="{89C00119-E1B7-4E01-A718-0C36371BF7A2}"/>
    <cellStyle name="Normal 20 2" xfId="435" xr:uid="{E157D11C-6C95-4991-BCA4-C58FF8080D54}"/>
    <cellStyle name="Normal 20 2 2" xfId="436" xr:uid="{A3DDEFBC-5D13-48C4-8030-DA31F3C715B2}"/>
    <cellStyle name="Normal 20 2 2 2" xfId="4425" xr:uid="{5C0E4786-100D-4CF4-B945-38792624600C}"/>
    <cellStyle name="Normal 20 2 2 3" xfId="4417" xr:uid="{F743248D-B78E-4396-96CE-A476FD068CDF}"/>
    <cellStyle name="Normal 20 2 2 4" xfId="4582" xr:uid="{184989C9-9E1C-4125-802F-E787A7B8495D}"/>
    <cellStyle name="Normal 20 2 2 5" xfId="4744" xr:uid="{68CAA9BE-E365-4ADF-8837-D481D1C4E0F7}"/>
    <cellStyle name="Normal 20 2 3" xfId="4420" xr:uid="{B8B33D0E-FC74-41E7-ACE6-8916F02CD66B}"/>
    <cellStyle name="Normal 20 2 4" xfId="4416" xr:uid="{E1C32CAE-1122-4B85-A985-68CC9C9BF362}"/>
    <cellStyle name="Normal 20 2 5" xfId="4581" xr:uid="{799370A8-8DE4-4CA0-8FB4-78C61770F7F1}"/>
    <cellStyle name="Normal 20 2 6" xfId="4743" xr:uid="{8B28C0D0-1C0B-428E-94B2-04C840F5E41E}"/>
    <cellStyle name="Normal 20 3" xfId="1167" xr:uid="{D2C11681-AAA9-4B59-BF33-C28838B4B63B}"/>
    <cellStyle name="Normal 20 3 2" xfId="4457" xr:uid="{D4F9DD46-19C1-4162-9DF6-09F30CCAC037}"/>
    <cellStyle name="Normal 20 4" xfId="4352" xr:uid="{CFCB0FFA-8ECA-4D43-AC73-CCDB0A8D1D5B}"/>
    <cellStyle name="Normal 20 4 2" xfId="4555" xr:uid="{C9522CE1-751F-4BC6-AE19-307A7AF6B914}"/>
    <cellStyle name="Normal 20 4 3" xfId="4736" xr:uid="{6E812E2A-46FF-4279-8B5E-0261C66E29FB}"/>
    <cellStyle name="Normal 20 4 4" xfId="4711" xr:uid="{E2D7F121-EE93-4630-A416-B77983331AD8}"/>
    <cellStyle name="Normal 20 5" xfId="4433" xr:uid="{DF6977DD-DCA3-4EFA-87F6-F62EA45F82A8}"/>
    <cellStyle name="Normal 20 5 2" xfId="5328" xr:uid="{A4CC97C6-1629-4FEE-B842-E3C26F70A282}"/>
    <cellStyle name="Normal 20 6" xfId="4587" xr:uid="{6E541B13-0DEB-485E-91C9-85C31A43F7F2}"/>
    <cellStyle name="Normal 20 7" xfId="4696" xr:uid="{829B8737-8BCD-4189-8675-B22BCC230C6F}"/>
    <cellStyle name="Normal 20 8" xfId="4717" xr:uid="{B1F6DB87-6940-4C0D-AC73-988464CBEF0C}"/>
    <cellStyle name="Normal 20 9" xfId="4716" xr:uid="{A1006818-047B-479A-AC30-5FB783D6B1DC}"/>
    <cellStyle name="Normal 21" xfId="437" xr:uid="{3EF74B5D-4D06-4AF1-AB9B-F262FE61CC68}"/>
    <cellStyle name="Normal 21 2" xfId="438" xr:uid="{0800F9DC-F15F-4F62-B488-CC07F5BFB202}"/>
    <cellStyle name="Normal 21 2 2" xfId="439" xr:uid="{B9102072-FE97-497A-88A0-AD0EDC7E1120}"/>
    <cellStyle name="Normal 21 3" xfId="4353" xr:uid="{DC7BB5CD-26EE-4CDF-B501-BDEEB3B63E18}"/>
    <cellStyle name="Normal 21 3 2" xfId="4459" xr:uid="{D28DF6B9-FC97-4266-BF7A-285B3CF91928}"/>
    <cellStyle name="Normal 21 3 2 2" xfId="5359" xr:uid="{8EB05EA4-FEC8-4261-AF6F-4D3C573900D7}"/>
    <cellStyle name="Normal 21 3 3" xfId="4458" xr:uid="{3D174680-0166-4297-B0D4-811CFF609964}"/>
    <cellStyle name="Normal 21 4" xfId="4570" xr:uid="{E8BB0477-F949-4B21-87F7-F8D35A85EC8E}"/>
    <cellStyle name="Normal 21 4 2" xfId="5360" xr:uid="{A37673B6-7021-4EE1-9D54-8BF287BDDAFC}"/>
    <cellStyle name="Normal 21 5" xfId="4737" xr:uid="{7D228F6A-AE03-4D65-87A9-B4B427D99B4E}"/>
    <cellStyle name="Normal 22" xfId="440" xr:uid="{2D6F6857-5CAE-40DE-9AEC-6B278EEC5FFB}"/>
    <cellStyle name="Normal 22 2" xfId="441" xr:uid="{0B047A01-DA2A-421A-A0DE-3334EAE7C090}"/>
    <cellStyle name="Normal 22 3" xfId="4310" xr:uid="{7334AEE5-D9C5-49B3-AB6B-F5E5433233E8}"/>
    <cellStyle name="Normal 22 3 2" xfId="4354" xr:uid="{D56DFB66-BD89-4E5B-A88C-ADABDFF541CB}"/>
    <cellStyle name="Normal 22 3 2 2" xfId="4461" xr:uid="{209BFDA4-CCA8-4C5F-B645-FD4F8C8A7708}"/>
    <cellStyle name="Normal 22 3 3" xfId="4460" xr:uid="{E230A0DC-112E-4116-906E-6732E131D4FA}"/>
    <cellStyle name="Normal 22 3 4" xfId="4691" xr:uid="{5B5F376E-8444-4DBD-B28D-296AF748EF47}"/>
    <cellStyle name="Normal 22 4" xfId="4313" xr:uid="{5EF84169-0C80-4B46-9B14-6528D939DF38}"/>
    <cellStyle name="Normal 22 4 10" xfId="5357" xr:uid="{A48D7434-2273-465B-AFFD-B9B36F6EF08A}"/>
    <cellStyle name="Normal 22 4 2" xfId="4431" xr:uid="{2604F075-5E8C-4F80-9440-256192C34311}"/>
    <cellStyle name="Normal 22 4 3" xfId="4571" xr:uid="{D2FDD3E3-73BB-40D5-8873-3598B3032CCC}"/>
    <cellStyle name="Normal 22 4 3 2" xfId="4590" xr:uid="{47919D26-5C50-457D-94A5-E0021CD06492}"/>
    <cellStyle name="Normal 22 4 3 3" xfId="4748" xr:uid="{1A7FCFA8-F4E6-4162-99B1-E28D33F9CA38}"/>
    <cellStyle name="Normal 22 4 3 4" xfId="5338" xr:uid="{54F52D79-77F4-4139-ACEB-2180853628DC}"/>
    <cellStyle name="Normal 22 4 3 5" xfId="5334" xr:uid="{CDEAC850-AF31-4E25-AD48-6A5A40A3D21A}"/>
    <cellStyle name="Normal 22 4 4" xfId="4692" xr:uid="{E5744485-14E9-4B2C-AAA4-0E5E9584EFA7}"/>
    <cellStyle name="Normal 22 4 5" xfId="4604" xr:uid="{BFC025AF-E408-42A1-9787-EAF722B7E902}"/>
    <cellStyle name="Normal 22 4 6" xfId="4595" xr:uid="{A65C8670-08EE-4399-BD47-0AB3427722E6}"/>
    <cellStyle name="Normal 22 4 7" xfId="4594" xr:uid="{E6E7794B-6DC1-4C72-AAC9-7A7E4EBC33A9}"/>
    <cellStyle name="Normal 22 4 8" xfId="4593" xr:uid="{FB13251B-6964-45F8-A0C3-CE559D1764EB}"/>
    <cellStyle name="Normal 22 4 9" xfId="4592" xr:uid="{495AB00D-864E-4CCB-A919-D265E74E34A4}"/>
    <cellStyle name="Normal 22 5" xfId="4738" xr:uid="{B1A6AD29-7803-4B2C-8141-B0C11B38707B}"/>
    <cellStyle name="Normal 23" xfId="442" xr:uid="{96CFFEB8-4D3C-40EF-AB3C-ABDFDD2588C1}"/>
    <cellStyle name="Normal 23 2" xfId="2500" xr:uid="{6218742F-ED08-405B-83BA-FFF6BCA70ABA}"/>
    <cellStyle name="Normal 23 2 2" xfId="4356" xr:uid="{1A287396-442E-4095-8057-2B1A037D160A}"/>
    <cellStyle name="Normal 23 2 2 2" xfId="4751" xr:uid="{30819AC2-C1E6-4697-81F6-ED8D9F828A71}"/>
    <cellStyle name="Normal 23 2 2 3" xfId="4693" xr:uid="{F9EFC83D-E299-4BE0-8FBA-628416ABDEBA}"/>
    <cellStyle name="Normal 23 2 2 4" xfId="4663" xr:uid="{22823E80-0E56-4985-8A7C-4704BC5CC3FC}"/>
    <cellStyle name="Normal 23 2 3" xfId="4605" xr:uid="{6370D92A-1250-4459-9232-A574E475EFC3}"/>
    <cellStyle name="Normal 23 2 4" xfId="4712" xr:uid="{4937D314-04DC-40B4-AFB2-9D17D70D5F37}"/>
    <cellStyle name="Normal 23 3" xfId="4426" xr:uid="{74D00FDD-B652-43D7-8DB0-D5C92BB044C8}"/>
    <cellStyle name="Normal 23 4" xfId="4355" xr:uid="{3E7C569B-6303-4A71-A28A-8E1B67590D2F}"/>
    <cellStyle name="Normal 23 5" xfId="4572" xr:uid="{61C7CF7B-9D66-4DD4-B576-B9E1189931A6}"/>
    <cellStyle name="Normal 23 6" xfId="4739" xr:uid="{6037EEB4-F78B-4EFA-A34C-6B9D0D23CF7E}"/>
    <cellStyle name="Normal 24" xfId="443" xr:uid="{EB783D14-4134-4F58-9A7D-2799BB6F54A4}"/>
    <cellStyle name="Normal 24 2" xfId="444" xr:uid="{BBFC79BA-C27D-4826-8EFC-7FAC26025836}"/>
    <cellStyle name="Normal 24 2 2" xfId="4428" xr:uid="{91C62C7F-FEC7-4F76-AF52-BB69D700841E}"/>
    <cellStyle name="Normal 24 2 3" xfId="4358" xr:uid="{FDFFADD8-1DE3-442E-A8EA-6776018567B5}"/>
    <cellStyle name="Normal 24 2 4" xfId="4574" xr:uid="{153E6048-77D4-46A8-9577-C9E1D987829F}"/>
    <cellStyle name="Normal 24 2 5" xfId="4741" xr:uid="{F195441B-41D2-432A-AE23-AF875310EDEA}"/>
    <cellStyle name="Normal 24 3" xfId="4427" xr:uid="{903B385B-4D3C-4FD6-BA09-7EE1450C9403}"/>
    <cellStyle name="Normal 24 4" xfId="4357" xr:uid="{E7889070-A1BD-4806-B3B2-950D800EB824}"/>
    <cellStyle name="Normal 24 5" xfId="4573" xr:uid="{39B8391B-C994-48AF-9B1C-FDBCB35FBC24}"/>
    <cellStyle name="Normal 24 6" xfId="4740" xr:uid="{9288C709-01CF-4AEB-A7AC-4CC0134BDF36}"/>
    <cellStyle name="Normal 25" xfId="451" xr:uid="{27933D44-F297-4A82-A375-73E1A819D5F8}"/>
    <cellStyle name="Normal 25 2" xfId="4360" xr:uid="{D35BA634-6236-40BC-BAD7-C67304E2DA25}"/>
    <cellStyle name="Normal 25 2 2" xfId="5337" xr:uid="{492C3253-16A2-4473-91D3-2538C1A68C33}"/>
    <cellStyle name="Normal 25 3" xfId="4429" xr:uid="{B4D5F5AD-ACED-4F25-A86D-B8FBAD7BBF3F}"/>
    <cellStyle name="Normal 25 4" xfId="4359" xr:uid="{487ECC0B-B046-45BF-98FF-92D441A1AEB5}"/>
    <cellStyle name="Normal 25 5" xfId="4575" xr:uid="{95F13EF3-EA24-419B-823F-33B901627B93}"/>
    <cellStyle name="Normal 25 5 2" xfId="5365" xr:uid="{E20FF917-8B46-4CE5-A339-AF222FEBE81B}"/>
    <cellStyle name="Normal 26" xfId="2498" xr:uid="{1701BA74-642E-4E57-934B-BC9AD9C522CB}"/>
    <cellStyle name="Normal 26 2" xfId="2499" xr:uid="{93ABB0F1-D309-4BF1-A087-F25845C2E532}"/>
    <cellStyle name="Normal 26 2 2" xfId="4362" xr:uid="{3C06F2A7-0B0E-4942-995E-26ABE7E1B3F4}"/>
    <cellStyle name="Normal 26 3" xfId="4361" xr:uid="{59570B1F-C8D5-4BD8-AF53-CD602F549EC2}"/>
    <cellStyle name="Normal 26 3 2" xfId="4436" xr:uid="{E516CC85-7455-4932-A0D7-2DD937923D3E}"/>
    <cellStyle name="Normal 27" xfId="2507" xr:uid="{E7994AA9-9F89-439A-A03A-DAF70BA866A9}"/>
    <cellStyle name="Normal 27 2" xfId="4364" xr:uid="{217C5763-3566-418D-8BF6-240D11184A9D}"/>
    <cellStyle name="Normal 27 3" xfId="4363" xr:uid="{F6A67A54-9ECD-4817-AF1E-0D62235B7B4F}"/>
    <cellStyle name="Normal 27 4" xfId="4599" xr:uid="{B26BD88E-D649-4CC4-AE68-9A4A273802B5}"/>
    <cellStyle name="Normal 27 5" xfId="5320" xr:uid="{3C20D409-AC9F-44B3-93C2-1C432EDE0DB2}"/>
    <cellStyle name="Normal 27 6" xfId="4589" xr:uid="{BBBAC54C-6951-42AC-BBA4-D9B140C3AFD7}"/>
    <cellStyle name="Normal 27 7" xfId="5332" xr:uid="{4DCACA22-AF32-44D6-85B6-4C9A32EDE0F6}"/>
    <cellStyle name="Normal 28" xfId="4365" xr:uid="{0F8349B8-807B-4541-B73D-27AAE6768FC0}"/>
    <cellStyle name="Normal 28 2" xfId="4366" xr:uid="{0E9B75D6-9FFF-43D2-8396-BFB3AFDA8498}"/>
    <cellStyle name="Normal 28 3" xfId="4367" xr:uid="{8FE99876-C53B-47DC-B93D-472B9CF9078B}"/>
    <cellStyle name="Normal 29" xfId="4368" xr:uid="{0EB9FB89-7AC6-4C11-B1A7-9CA3D85C31B5}"/>
    <cellStyle name="Normal 29 2" xfId="4369" xr:uid="{5F986A46-15B6-4252-9DC6-B58E386FF29B}"/>
    <cellStyle name="Normal 3" xfId="2" xr:uid="{665067A7-73F8-4B7E-BFD2-7BB3B9468366}"/>
    <cellStyle name="Normal 3 2" xfId="81" xr:uid="{ED33B67C-30F5-4861-90A2-54CC73A5B523}"/>
    <cellStyle name="Normal 3 2 2" xfId="82" xr:uid="{3E2EF461-833B-4AF7-B110-1735AF03C889}"/>
    <cellStyle name="Normal 3 2 2 2" xfId="288" xr:uid="{74281AFA-DCE4-4B88-82BD-408F8B02820B}"/>
    <cellStyle name="Normal 3 2 2 2 2" xfId="4665" xr:uid="{7EE6D675-0FCC-46FB-B4EB-49466A6F21CF}"/>
    <cellStyle name="Normal 3 2 2 3" xfId="4556" xr:uid="{DBBC2459-4BB2-499B-9CBF-1210A5811E1A}"/>
    <cellStyle name="Normal 3 2 3" xfId="83" xr:uid="{CD502E12-39F4-4363-9EAC-7E6BA33D680A}"/>
    <cellStyle name="Normal 3 2 4" xfId="289" xr:uid="{972A7EC3-D6C4-40B6-9768-E68C0DD41D5C}"/>
    <cellStyle name="Normal 3 2 4 2" xfId="4666" xr:uid="{48A0D339-320A-4F87-96BC-A5A07A414968}"/>
    <cellStyle name="Normal 3 2 5" xfId="2506" xr:uid="{3B25911A-26CC-4E20-9368-3A27A250A949}"/>
    <cellStyle name="Normal 3 2 5 2" xfId="4509" xr:uid="{0ED31A89-9E80-4AD1-A3DC-44DC966ED23F}"/>
    <cellStyle name="Normal 3 2 5 3" xfId="5304" xr:uid="{694B0EBA-952A-4F5B-8956-41D65ABBFF35}"/>
    <cellStyle name="Normal 3 3" xfId="84" xr:uid="{903703B5-9239-45BD-A6FE-4E178C5E6C91}"/>
    <cellStyle name="Normal 3 3 2" xfId="290" xr:uid="{A8A22C46-8EB6-4AC2-9448-64D7F8ED0E22}"/>
    <cellStyle name="Normal 3 3 2 2" xfId="4667" xr:uid="{ECF359AE-D4F0-40E4-BB79-2C94E756E877}"/>
    <cellStyle name="Normal 3 3 3" xfId="4557" xr:uid="{6D2A6F98-E462-4321-B520-4C5EEF9786E3}"/>
    <cellStyle name="Normal 3 4" xfId="85" xr:uid="{7964B0F8-175A-4922-A157-C6CB5A0036FA}"/>
    <cellStyle name="Normal 3 4 2" xfId="2502" xr:uid="{443B50E2-08E9-4DE5-BB15-5657CEB2F215}"/>
    <cellStyle name="Normal 3 4 2 2" xfId="4668" xr:uid="{7666388B-B9AD-4398-BCE6-0811A029047E}"/>
    <cellStyle name="Normal 3 4 2 3" xfId="5366" xr:uid="{C7AF0122-5A4A-4325-AAC3-9BA4FD2D0AFF}"/>
    <cellStyle name="Normal 3 4 3" xfId="5341" xr:uid="{D081BD33-F269-4FE8-9B0D-6B00D236C966}"/>
    <cellStyle name="Normal 3 5" xfId="2501" xr:uid="{FF3EFEFC-358F-4BE5-98AB-EE2CA69FF873}"/>
    <cellStyle name="Normal 3 5 2" xfId="4669" xr:uid="{D757373E-8E1F-47AE-BEB8-F31D6560DC01}"/>
    <cellStyle name="Normal 3 5 3" xfId="4745" xr:uid="{74E84C4F-B600-473E-959E-0DBEE0AE2052}"/>
    <cellStyle name="Normal 3 5 4" xfId="4713" xr:uid="{985AC35B-095E-4E53-BBD7-1B4DC12A1F3E}"/>
    <cellStyle name="Normal 3 6" xfId="4664" xr:uid="{1B6E43E2-790C-4B97-802E-B6C7430FDAD6}"/>
    <cellStyle name="Normal 3 6 2" xfId="5336" xr:uid="{DFE829C1-DA96-4712-B6A4-C89D186DCF05}"/>
    <cellStyle name="Normal 3 6 2 2" xfId="5333" xr:uid="{0856E5F5-00E0-4A7B-9FC5-C5A2CD99F947}"/>
    <cellStyle name="Normal 3 6 3" xfId="5344" xr:uid="{9BE21C54-7FDB-4915-B866-024B08DE60DF}"/>
    <cellStyle name="Normal 30" xfId="4370" xr:uid="{9F67C3F4-43D3-4393-8551-637EC99A93B7}"/>
    <cellStyle name="Normal 30 2" xfId="4371" xr:uid="{5818FC6C-811D-48A9-9BCF-364B26A050BA}"/>
    <cellStyle name="Normal 31" xfId="4372" xr:uid="{2E3E29CC-4815-4D3B-88F8-A73ECF7F0BDE}"/>
    <cellStyle name="Normal 31 2" xfId="4373" xr:uid="{92936BE0-D460-48BE-9871-BF6CE71D6068}"/>
    <cellStyle name="Normal 32" xfId="4374" xr:uid="{D9EE8545-F1AA-4766-8F62-EA184194B347}"/>
    <cellStyle name="Normal 33" xfId="4375" xr:uid="{C3AD3248-2725-4A14-905C-360D7E7A9FA8}"/>
    <cellStyle name="Normal 33 2" xfId="4376" xr:uid="{81C0ECEC-8A32-4A9D-AC91-B7618CAD1F81}"/>
    <cellStyle name="Normal 34" xfId="4377" xr:uid="{83527AF0-9734-468F-9FB3-8E03BAA112C9}"/>
    <cellStyle name="Normal 34 2" xfId="4378" xr:uid="{76428BEE-17A3-4D6D-BE82-2B5F2F205734}"/>
    <cellStyle name="Normal 35" xfId="4379" xr:uid="{713B0412-D298-4302-9855-F18E57D9169A}"/>
    <cellStyle name="Normal 35 2" xfId="4380" xr:uid="{D2BCBA3C-984C-4943-BDD3-F859751CD267}"/>
    <cellStyle name="Normal 36" xfId="4381" xr:uid="{C3B78DF1-62B1-4658-A7FF-7A042615E4D6}"/>
    <cellStyle name="Normal 36 2" xfId="4382" xr:uid="{6F2FEE06-A549-49AA-9E7A-6E97E45D07F1}"/>
    <cellStyle name="Normal 37" xfId="4383" xr:uid="{20FDC07C-CE00-48B5-8B86-CD15589CDFB2}"/>
    <cellStyle name="Normal 37 2" xfId="4384" xr:uid="{6C8F6C83-C5CD-4FDC-8D73-EA38F76E4FE3}"/>
    <cellStyle name="Normal 38" xfId="4385" xr:uid="{12BEFE15-43E5-4E15-8CC1-88DAA830CEB3}"/>
    <cellStyle name="Normal 38 2" xfId="4386" xr:uid="{49E39A74-E567-4D34-A819-2409CAA19401}"/>
    <cellStyle name="Normal 39" xfId="4387" xr:uid="{5EE15B66-3CCD-4424-B9E3-EBEAEB4A3710}"/>
    <cellStyle name="Normal 39 2" xfId="4388" xr:uid="{1A8C83F6-5317-4946-B33B-BEDDE9D3F499}"/>
    <cellStyle name="Normal 39 2 2" xfId="4389" xr:uid="{853A01FE-C21A-459D-ABD7-D67A58727658}"/>
    <cellStyle name="Normal 39 3" xfId="4390" xr:uid="{7F0E1F77-9C4E-46D1-AA49-5F74FA6B54C4}"/>
    <cellStyle name="Normal 4" xfId="86" xr:uid="{6FC761A9-B541-4EB1-8E20-A1F57122E6A8}"/>
    <cellStyle name="Normal 4 2" xfId="87" xr:uid="{45DB7F86-8EBE-4F6C-9A30-4FBD5D34ABF4}"/>
    <cellStyle name="Normal 4 2 2" xfId="88" xr:uid="{6620503F-0D47-4ECC-B67C-2300AE5A72F0}"/>
    <cellStyle name="Normal 4 2 2 2" xfId="445" xr:uid="{65FD0052-61A7-4FA9-9175-0B099F484E3F}"/>
    <cellStyle name="Normal 4 2 2 3" xfId="2807" xr:uid="{5E85A6A9-92B5-4261-9F3A-20910F58959B}"/>
    <cellStyle name="Normal 4 2 2 4" xfId="2808" xr:uid="{26F688E2-3818-4C79-91F6-3D6CFCCC573C}"/>
    <cellStyle name="Normal 4 2 2 4 2" xfId="2809" xr:uid="{62FC535C-EF53-435D-9058-1A8D88C8B5D6}"/>
    <cellStyle name="Normal 4 2 2 4 3" xfId="2810" xr:uid="{F18B3C90-44E9-4138-B3D4-227AC2DFFC9D}"/>
    <cellStyle name="Normal 4 2 2 4 3 2" xfId="2811" xr:uid="{36F551D2-6B8D-414C-AAF3-3871027CA72F}"/>
    <cellStyle name="Normal 4 2 2 4 3 3" xfId="4312" xr:uid="{B4C007E9-FAC8-4750-BD41-7F8B56156C8A}"/>
    <cellStyle name="Normal 4 2 3" xfId="2493" xr:uid="{5C0AE646-D59C-4D5A-9784-01C79EA32A24}"/>
    <cellStyle name="Normal 4 2 3 2" xfId="2504" xr:uid="{790EBEBB-38FE-434C-BC2D-234EDBF00114}"/>
    <cellStyle name="Normal 4 2 3 2 2" xfId="4462" xr:uid="{94D56544-EA08-486E-9968-617AF97F3924}"/>
    <cellStyle name="Normal 4 2 3 2 3" xfId="5347" xr:uid="{A13C2015-4645-4D9D-96BE-F4D9ED7D86F8}"/>
    <cellStyle name="Normal 4 2 3 3" xfId="4463" xr:uid="{F8882CA6-A3D7-4C0A-AFDD-1B44ECA1BB19}"/>
    <cellStyle name="Normal 4 2 3 3 2" xfId="4464" xr:uid="{9C40487B-2107-4B32-9E77-372C450FF57F}"/>
    <cellStyle name="Normal 4 2 3 4" xfId="4465" xr:uid="{6E54C6B0-B0F6-461E-81DF-C04AD3E3135F}"/>
    <cellStyle name="Normal 4 2 3 5" xfId="4466" xr:uid="{908C9977-25DF-4456-9C3F-FB67D4AD3283}"/>
    <cellStyle name="Normal 4 2 4" xfId="2494" xr:uid="{208AC093-7BBC-410A-BC5D-496EB8904FB1}"/>
    <cellStyle name="Normal 4 2 4 2" xfId="4392" xr:uid="{515AFCA7-D3AD-4DCC-BB69-557F9D4EF7B3}"/>
    <cellStyle name="Normal 4 2 4 2 2" xfId="4467" xr:uid="{EDFBCCF0-70C5-4281-9D18-BE2084D60FA0}"/>
    <cellStyle name="Normal 4 2 4 2 3" xfId="4694" xr:uid="{1E6447C0-5565-4ABC-90FA-AEEE85C25A36}"/>
    <cellStyle name="Normal 4 2 4 2 4" xfId="4613" xr:uid="{922DA34C-53D4-455A-A9DA-E4191C77508F}"/>
    <cellStyle name="Normal 4 2 4 3" xfId="4576" xr:uid="{DBB5E0AA-50A9-4E3C-975F-5A11D617D1BE}"/>
    <cellStyle name="Normal 4 2 4 4" xfId="4714" xr:uid="{EAD3F3D6-D303-4425-8244-967E9D985FF1}"/>
    <cellStyle name="Normal 4 2 5" xfId="1168" xr:uid="{551C8945-532C-4C9B-A199-CD0F1F1428A7}"/>
    <cellStyle name="Normal 4 2 6" xfId="4558" xr:uid="{45C4F9D8-295E-4887-A88C-E49F8FD60E85}"/>
    <cellStyle name="Normal 4 2 7" xfId="5351" xr:uid="{C2401C01-2DEB-43C0-BECF-A2A211FC4BC0}"/>
    <cellStyle name="Normal 4 3" xfId="528" xr:uid="{EF91C5F2-8984-44F0-ABEB-F46A724AE7B2}"/>
    <cellStyle name="Normal 4 3 2" xfId="1170" xr:uid="{E7F5F3F5-E46B-4B78-A3B0-F50567ABA41D}"/>
    <cellStyle name="Normal 4 3 2 2" xfId="1171" xr:uid="{D767041B-8DBD-483B-868E-89E04F415B33}"/>
    <cellStyle name="Normal 4 3 2 3" xfId="1172" xr:uid="{5AA306D0-0CD2-4397-AAB1-75963B6108A2}"/>
    <cellStyle name="Normal 4 3 3" xfId="1169" xr:uid="{15AE916C-4A02-47D7-9FFE-0E218D5051E7}"/>
    <cellStyle name="Normal 4 3 3 2" xfId="4434" xr:uid="{7BD50CD7-AB3D-4761-B54F-7650406943B2}"/>
    <cellStyle name="Normal 4 3 4" xfId="2812" xr:uid="{EC27043A-1EA9-4F93-9905-7866C4ED2DD6}"/>
    <cellStyle name="Normal 4 3 4 2" xfId="5363" xr:uid="{BA410BDC-0838-4DA4-8D35-0EA8689D4B9C}"/>
    <cellStyle name="Normal 4 3 5" xfId="2813" xr:uid="{B583FD72-6E5C-43D5-9F81-CBD5DE527A14}"/>
    <cellStyle name="Normal 4 3 5 2" xfId="2814" xr:uid="{C49E73ED-150D-4B88-AC85-3CB3D85F8D35}"/>
    <cellStyle name="Normal 4 3 5 3" xfId="2815" xr:uid="{1E681D01-A4BB-4D90-BCC7-5DB2D147EAAA}"/>
    <cellStyle name="Normal 4 3 5 3 2" xfId="2816" xr:uid="{7B811095-C8B4-4376-9890-5B5A6411C03C}"/>
    <cellStyle name="Normal 4 3 5 3 3" xfId="4311" xr:uid="{82A77E25-1ACD-4C9A-8EF8-5C20C7169FCC}"/>
    <cellStyle name="Normal 4 3 6" xfId="4314" xr:uid="{620C398A-89DE-4A1D-AA82-2A13A91CB27B}"/>
    <cellStyle name="Normal 4 3 7" xfId="5346" xr:uid="{1F02F56B-E6A8-4BD5-9020-95681D3548A4}"/>
    <cellStyle name="Normal 4 4" xfId="453" xr:uid="{2CAB500B-AE57-4ED6-8F17-95E4A6DDBCF5}"/>
    <cellStyle name="Normal 4 4 2" xfId="2495" xr:uid="{B65A0944-D11B-4F39-A8B9-87DF4537FD5C}"/>
    <cellStyle name="Normal 4 4 2 2" xfId="5355" xr:uid="{EC4C8845-B256-4694-A13E-AE29BBE51A3F}"/>
    <cellStyle name="Normal 4 4 3" xfId="2503" xr:uid="{51680551-5279-4F0F-AD3E-D285893B7E27}"/>
    <cellStyle name="Normal 4 4 3 2" xfId="4317" xr:uid="{A1284082-D3D9-4E8D-8075-1C59169A74EB}"/>
    <cellStyle name="Normal 4 4 3 3" xfId="4316" xr:uid="{C0C88B8A-C648-499F-94C2-0B6B376A55A1}"/>
    <cellStyle name="Normal 4 4 4" xfId="4747" xr:uid="{41125670-4505-4520-8801-F4E15BE3F39A}"/>
    <cellStyle name="Normal 4 4 4 2" xfId="5364" xr:uid="{406AF07E-C399-49AA-9E8B-350E98DBA458}"/>
    <cellStyle name="Normal 4 4 5" xfId="5345" xr:uid="{8E85EBF2-AEAA-445C-8080-766ABC846526}"/>
    <cellStyle name="Normal 4 5" xfId="2496" xr:uid="{361C2852-20C8-4ACC-B290-916CABCD66A0}"/>
    <cellStyle name="Normal 4 5 2" xfId="4391" xr:uid="{529EDAD4-E95C-42D1-A549-DD5D12BC019C}"/>
    <cellStyle name="Normal 4 6" xfId="2497" xr:uid="{303B04F4-F57F-4630-95CF-9282E761B03E}"/>
    <cellStyle name="Normal 4 7" xfId="900" xr:uid="{3F70D0A9-3737-4C80-BD6B-B252BF38195D}"/>
    <cellStyle name="Normal 4 8" xfId="5350" xr:uid="{7BECFBC6-7E19-43ED-A23D-8628F6F79BAE}"/>
    <cellStyle name="Normal 40" xfId="4393" xr:uid="{4564D429-AA94-4B74-944C-91E299D6FA12}"/>
    <cellStyle name="Normal 40 2" xfId="4394" xr:uid="{066C915C-B06D-4725-B67A-4B83083C857C}"/>
    <cellStyle name="Normal 40 2 2" xfId="4395" xr:uid="{C7DFB800-3D1C-4661-9EB2-4F00AEA8AEAC}"/>
    <cellStyle name="Normal 40 3" xfId="4396" xr:uid="{CDD35193-6CB9-4DC5-BC11-F0554622867C}"/>
    <cellStyle name="Normal 41" xfId="4397" xr:uid="{93212C1A-4A34-4DE7-8258-F4688B5F6445}"/>
    <cellStyle name="Normal 41 2" xfId="4398" xr:uid="{78493E22-7AA2-46B8-B7D0-E9E26D6E6BEA}"/>
    <cellStyle name="Normal 42" xfId="4399" xr:uid="{535A26DA-0F90-4C3F-A504-5B42786A8267}"/>
    <cellStyle name="Normal 42 2" xfId="4400" xr:uid="{576357E9-3563-4CEE-A0B3-11BCD03675BF}"/>
    <cellStyle name="Normal 43" xfId="4401" xr:uid="{7F7AC532-A6B1-4D69-9688-41769BCB0CD2}"/>
    <cellStyle name="Normal 43 2" xfId="4402" xr:uid="{53C3F2DD-6212-4799-A111-ED491130A631}"/>
    <cellStyle name="Normal 44" xfId="4412" xr:uid="{E67E4DDE-D81E-43FF-9DB1-9BD4CB3E0730}"/>
    <cellStyle name="Normal 44 2" xfId="4413" xr:uid="{52B93704-30F9-4080-9114-45FD8A631AD2}"/>
    <cellStyle name="Normal 45" xfId="4674" xr:uid="{B0744092-569C-434E-953E-6D9E2D1DBB51}"/>
    <cellStyle name="Normal 45 2" xfId="5324" xr:uid="{543E7035-051A-4020-9AAA-561E21E27111}"/>
    <cellStyle name="Normal 45 3" xfId="5323" xr:uid="{23630640-65D2-4E71-80A7-6DB81FA0D0A5}"/>
    <cellStyle name="Normal 5" xfId="89" xr:uid="{235524D1-275D-4B12-8289-D12DC709E560}"/>
    <cellStyle name="Normal 5 10" xfId="291" xr:uid="{4180ECEF-6F6C-44A5-B695-F67E2BE2EA0F}"/>
    <cellStyle name="Normal 5 10 2" xfId="529" xr:uid="{CE8EC141-F3D0-4626-B509-110D5D8D4AD8}"/>
    <cellStyle name="Normal 5 10 2 2" xfId="1173" xr:uid="{CDECD5CF-16E4-409E-A84E-08F50A51511A}"/>
    <cellStyle name="Normal 5 10 2 3" xfId="2817" xr:uid="{D942EF8D-0BBC-4530-8B23-3C96BFBBB71A}"/>
    <cellStyle name="Normal 5 10 2 4" xfId="2818" xr:uid="{9335C108-C042-4055-A139-D1736D3DF7BC}"/>
    <cellStyle name="Normal 5 10 3" xfId="1174" xr:uid="{68588C63-A649-4B33-9AF1-FD3903DF3308}"/>
    <cellStyle name="Normal 5 10 3 2" xfId="2819" xr:uid="{604E17DA-692C-4E9A-B7D4-D70AA6421B42}"/>
    <cellStyle name="Normal 5 10 3 3" xfId="2820" xr:uid="{10B07845-8C74-4C0B-A432-58D756D1FD57}"/>
    <cellStyle name="Normal 5 10 3 4" xfId="2821" xr:uid="{C2AB3CF0-F9CD-4224-81F9-56FCA3337BEC}"/>
    <cellStyle name="Normal 5 10 4" xfId="2822" xr:uid="{9CB13309-6E9C-4E88-9D61-CBD3178B5F6A}"/>
    <cellStyle name="Normal 5 10 5" xfId="2823" xr:uid="{3BD426D0-2BA5-4FE2-B38B-AF174B45626F}"/>
    <cellStyle name="Normal 5 10 6" xfId="2824" xr:uid="{C29D6E00-5ADA-442F-ADE0-ACD98FBE54ED}"/>
    <cellStyle name="Normal 5 11" xfId="292" xr:uid="{2B62BE8B-0B84-4FEB-8607-42815E1E7165}"/>
    <cellStyle name="Normal 5 11 2" xfId="1175" xr:uid="{37AFA070-4785-44FB-81E1-31A1899DBEAE}"/>
    <cellStyle name="Normal 5 11 2 2" xfId="2825" xr:uid="{00137452-5F1B-4EFF-82C9-01526A106E5F}"/>
    <cellStyle name="Normal 5 11 2 2 2" xfId="4403" xr:uid="{3D32CC07-D7CF-4D31-863E-D95164472F3F}"/>
    <cellStyle name="Normal 5 11 2 2 3" xfId="4681" xr:uid="{A2E04535-1F80-424D-BFE0-8061E90165B1}"/>
    <cellStyle name="Normal 5 11 2 3" xfId="2826" xr:uid="{E4FAA77D-F6CC-49AF-B286-F646B27646EE}"/>
    <cellStyle name="Normal 5 11 2 4" xfId="2827" xr:uid="{DC0B336C-CC22-4ABA-8AC4-3FF5E5D31C8E}"/>
    <cellStyle name="Normal 5 11 3" xfId="2828" xr:uid="{11671F20-CB34-4362-87C9-753B9659BFCF}"/>
    <cellStyle name="Normal 5 11 3 2" xfId="5340" xr:uid="{39271BFF-9C47-4956-A685-4FA2F83E8A10}"/>
    <cellStyle name="Normal 5 11 4" xfId="2829" xr:uid="{64798794-A9B9-49F9-B244-5B623A0A4B95}"/>
    <cellStyle name="Normal 5 11 4 2" xfId="4577" xr:uid="{20DBCBD8-DBE7-4AF9-A7F4-ACD7D61C150C}"/>
    <cellStyle name="Normal 5 11 4 3" xfId="4682" xr:uid="{D4681086-0312-462B-A4A6-B975C50A937D}"/>
    <cellStyle name="Normal 5 11 4 4" xfId="4606" xr:uid="{5D5E0F47-B3B0-44D4-86FB-0A4FD9214361}"/>
    <cellStyle name="Normal 5 11 5" xfId="2830" xr:uid="{E7BB8DEF-F980-4FC7-8B5D-AEE9DE28233C}"/>
    <cellStyle name="Normal 5 12" xfId="1176" xr:uid="{3C701E1F-7731-4D9C-BC27-0DF69031789F}"/>
    <cellStyle name="Normal 5 12 2" xfId="2831" xr:uid="{00573659-132B-435D-A5ED-5E2A655AA5D7}"/>
    <cellStyle name="Normal 5 12 3" xfId="2832" xr:uid="{7B41514D-783C-435D-AD29-D528F63EA59D}"/>
    <cellStyle name="Normal 5 12 4" xfId="2833" xr:uid="{2FE60C78-7C22-49DE-B1A8-C6817A2E2802}"/>
    <cellStyle name="Normal 5 13" xfId="901" xr:uid="{1E878EC5-64A8-453E-97EE-A4262DDBFB9D}"/>
    <cellStyle name="Normal 5 13 2" xfId="2834" xr:uid="{564A0664-E4A7-47A4-90CD-D11BA27C2702}"/>
    <cellStyle name="Normal 5 13 3" xfId="2835" xr:uid="{9FF12C4E-C1D2-4F51-877B-555207577D1C}"/>
    <cellStyle name="Normal 5 13 4" xfId="2836" xr:uid="{DC02061C-6C91-4B34-A268-9B13957BECE0}"/>
    <cellStyle name="Normal 5 14" xfId="2837" xr:uid="{A2CBFE32-B0DA-4C47-B447-EAE633588B60}"/>
    <cellStyle name="Normal 5 14 2" xfId="2838" xr:uid="{2E32B0A9-1B8C-4210-BA01-BA9F7B020ACB}"/>
    <cellStyle name="Normal 5 15" xfId="2839" xr:uid="{146925C9-455B-4393-B9ED-6103CD307F4D}"/>
    <cellStyle name="Normal 5 16" xfId="2840" xr:uid="{68EA6CE2-0A5E-4D58-9495-A1F79C47BA25}"/>
    <cellStyle name="Normal 5 17" xfId="2841" xr:uid="{20EC1F4F-CE57-4E17-B7D5-56E96AA3DCCC}"/>
    <cellStyle name="Normal 5 18" xfId="5361" xr:uid="{673BDE4E-693E-4788-A634-39F6D1D1A042}"/>
    <cellStyle name="Normal 5 2" xfId="90" xr:uid="{02041CF9-C600-4700-BC97-01DD63D701E7}"/>
    <cellStyle name="Normal 5 2 2" xfId="187" xr:uid="{12E2BE11-AAD0-4259-8F93-9295573F1D6E}"/>
    <cellStyle name="Normal 5 2 2 2" xfId="188" xr:uid="{8B572966-01A8-4D0F-B375-CC09292E01B3}"/>
    <cellStyle name="Normal 5 2 2 2 2" xfId="189" xr:uid="{A11940A4-BC2E-44FE-9F89-8DE077531680}"/>
    <cellStyle name="Normal 5 2 2 2 2 2" xfId="190" xr:uid="{791AE572-B992-4B9E-9EFE-9BB8D0325862}"/>
    <cellStyle name="Normal 5 2 2 2 3" xfId="191" xr:uid="{E8D6B1A0-D9DE-4122-845F-1D8537BDD6F8}"/>
    <cellStyle name="Normal 5 2 2 2 4" xfId="4670" xr:uid="{D733C4F6-E1FE-4618-9AB9-3A3B43EEC368}"/>
    <cellStyle name="Normal 5 2 2 2 5" xfId="5300" xr:uid="{52BA5110-EDCE-4998-89D1-3A061B3D655D}"/>
    <cellStyle name="Normal 5 2 2 3" xfId="192" xr:uid="{29E44DEA-BE09-4691-8B9A-34B8716E35FD}"/>
    <cellStyle name="Normal 5 2 2 3 2" xfId="193" xr:uid="{D00AB925-07AA-411C-B7F0-43F36C3A709C}"/>
    <cellStyle name="Normal 5 2 2 4" xfId="194" xr:uid="{E6943748-2F16-41D6-B6FE-B8E4DA1805A2}"/>
    <cellStyle name="Normal 5 2 2 5" xfId="293" xr:uid="{1B144605-3ACA-4E38-8E01-FCE33CA71889}"/>
    <cellStyle name="Normal 5 2 2 6" xfId="4596" xr:uid="{29FF4D5E-3A3F-464C-83B6-6789F0A42B0E}"/>
    <cellStyle name="Normal 5 2 2 7" xfId="5329" xr:uid="{5D7E4F1B-F2A0-46F4-B545-30E4FD847650}"/>
    <cellStyle name="Normal 5 2 3" xfId="195" xr:uid="{8B2112B8-1B30-44A2-9E4A-608C4D44DE4B}"/>
    <cellStyle name="Normal 5 2 3 2" xfId="196" xr:uid="{A95C04DC-576C-476D-B12E-37F4E9392A4B}"/>
    <cellStyle name="Normal 5 2 3 2 2" xfId="197" xr:uid="{EB5C8D7F-CF61-46E4-AFC8-C5CCFBD6A9D3}"/>
    <cellStyle name="Normal 5 2 3 2 3" xfId="4559" xr:uid="{7E1397C5-6AC7-4CD1-AF82-1FF00365C305}"/>
    <cellStyle name="Normal 5 2 3 2 4" xfId="5301" xr:uid="{704D66E4-1818-4856-871B-62C83AB0D00E}"/>
    <cellStyle name="Normal 5 2 3 3" xfId="198" xr:uid="{62FBC05B-2FD0-4DBD-91A7-4B29C0E1DF97}"/>
    <cellStyle name="Normal 5 2 3 3 2" xfId="4742" xr:uid="{C23216DD-1AF5-43F0-8FC6-378EE3BBA65F}"/>
    <cellStyle name="Normal 5 2 3 4" xfId="4404" xr:uid="{121FB517-F395-4154-BB3A-0AE417988327}"/>
    <cellStyle name="Normal 5 2 3 4 2" xfId="4715" xr:uid="{ED4CDECB-0EF0-44C8-A59D-2771C5778967}"/>
    <cellStyle name="Normal 5 2 3 5" xfId="4597" xr:uid="{E376465D-12DB-448D-BD2B-8678DEA7D6A4}"/>
    <cellStyle name="Normal 5 2 3 6" xfId="5321" xr:uid="{631BA965-E48F-418A-B84D-1B62C4391351}"/>
    <cellStyle name="Normal 5 2 3 7" xfId="5330" xr:uid="{72B888DD-1D5E-47EE-81FA-8C012EB33443}"/>
    <cellStyle name="Normal 5 2 4" xfId="199" xr:uid="{6091F168-E0DA-4FDA-BBE7-678FCD9D60D8}"/>
    <cellStyle name="Normal 5 2 4 2" xfId="200" xr:uid="{ACA62A69-B49B-488C-BF90-0FC3C08BBF6E}"/>
    <cellStyle name="Normal 5 2 5" xfId="201" xr:uid="{152B9718-78DE-461E-A1D6-A149D17F93D8}"/>
    <cellStyle name="Normal 5 2 6" xfId="186" xr:uid="{123B3B82-A4DA-496C-BBE9-74659D2958A3}"/>
    <cellStyle name="Normal 5 3" xfId="91" xr:uid="{E8B9CB9D-B0C8-46A1-94F9-BD02913333C2}"/>
    <cellStyle name="Normal 5 3 2" xfId="4406" xr:uid="{3B4FA28C-C731-4E3B-9C03-D163D8042682}"/>
    <cellStyle name="Normal 5 3 3" xfId="4405" xr:uid="{A6273FD7-5C85-4023-A3C2-E5AB4E6DA2C5}"/>
    <cellStyle name="Normal 5 4" xfId="92" xr:uid="{D7931D0C-565D-4055-ABB1-427C7B144C88}"/>
    <cellStyle name="Normal 5 4 10" xfId="2842" xr:uid="{4709D4F8-1B9C-481C-BE88-0C128F279033}"/>
    <cellStyle name="Normal 5 4 11" xfId="2843" xr:uid="{3E489A36-06D3-4F49-B332-7B07C3D44FDC}"/>
    <cellStyle name="Normal 5 4 2" xfId="93" xr:uid="{64B178E6-2522-4ACF-B53B-8B75A1A7189D}"/>
    <cellStyle name="Normal 5 4 2 2" xfId="94" xr:uid="{BB6CA9E8-571B-4819-96A8-64B6BD4E50D6}"/>
    <cellStyle name="Normal 5 4 2 2 2" xfId="294" xr:uid="{1A374A77-880F-4E8C-B956-E214DABAB685}"/>
    <cellStyle name="Normal 5 4 2 2 2 2" xfId="530" xr:uid="{45801B1A-D66C-4A91-B00F-8CD5A511AA86}"/>
    <cellStyle name="Normal 5 4 2 2 2 2 2" xfId="531" xr:uid="{0B194C9A-FD77-4ED8-B64A-9451676A480F}"/>
    <cellStyle name="Normal 5 4 2 2 2 2 2 2" xfId="1177" xr:uid="{6E895907-2B6F-405D-B441-AC1516C0A2DF}"/>
    <cellStyle name="Normal 5 4 2 2 2 2 2 2 2" xfId="1178" xr:uid="{130DC2F8-9176-4A19-98FE-66CEFE7AD63B}"/>
    <cellStyle name="Normal 5 4 2 2 2 2 2 3" xfId="1179" xr:uid="{D0F4ABD1-8363-4428-9356-02B93C4112C1}"/>
    <cellStyle name="Normal 5 4 2 2 2 2 3" xfId="1180" xr:uid="{2DFA2CB5-1196-4824-B157-D36CE67ADB1C}"/>
    <cellStyle name="Normal 5 4 2 2 2 2 3 2" xfId="1181" xr:uid="{18C6DA6A-B530-4483-B02D-8FE544500AEC}"/>
    <cellStyle name="Normal 5 4 2 2 2 2 4" xfId="1182" xr:uid="{93A0E04D-EBB8-4425-9082-EB6702045496}"/>
    <cellStyle name="Normal 5 4 2 2 2 3" xfId="532" xr:uid="{840CDA31-030F-4BBD-AC83-5B983C554017}"/>
    <cellStyle name="Normal 5 4 2 2 2 3 2" xfId="1183" xr:uid="{3C7BE4FC-8FE4-4FB1-B3A0-099DFEA8528F}"/>
    <cellStyle name="Normal 5 4 2 2 2 3 2 2" xfId="1184" xr:uid="{8A8D3E75-A4F8-40FA-89B3-3C08F88E3D90}"/>
    <cellStyle name="Normal 5 4 2 2 2 3 3" xfId="1185" xr:uid="{827853C2-CDBC-4D5F-979B-CFE3261C8875}"/>
    <cellStyle name="Normal 5 4 2 2 2 3 4" xfId="2844" xr:uid="{F2D11A34-9FF1-4E00-ABF1-D80B49118AB2}"/>
    <cellStyle name="Normal 5 4 2 2 2 4" xfId="1186" xr:uid="{C6457439-677E-4956-A94E-A8ED14E2903F}"/>
    <cellStyle name="Normal 5 4 2 2 2 4 2" xfId="1187" xr:uid="{06DF57FB-317C-443D-A727-51A66FDBE72F}"/>
    <cellStyle name="Normal 5 4 2 2 2 5" xfId="1188" xr:uid="{97086637-94A1-40A9-AE62-210DA09A0FD8}"/>
    <cellStyle name="Normal 5 4 2 2 2 6" xfId="2845" xr:uid="{39EFBFF7-CD8E-4A10-9EBE-1F8560F5BE40}"/>
    <cellStyle name="Normal 5 4 2 2 3" xfId="295" xr:uid="{C8D1F439-F24E-472D-AAC9-5ACBC01395F4}"/>
    <cellStyle name="Normal 5 4 2 2 3 2" xfId="533" xr:uid="{A3450EBD-CAE5-46B7-B4CC-1D64D1EFAD78}"/>
    <cellStyle name="Normal 5 4 2 2 3 2 2" xfId="534" xr:uid="{F854F59F-671D-4D55-B115-3777D470279E}"/>
    <cellStyle name="Normal 5 4 2 2 3 2 2 2" xfId="1189" xr:uid="{E0385298-144D-4709-B172-8BC3102B2F7D}"/>
    <cellStyle name="Normal 5 4 2 2 3 2 2 2 2" xfId="1190" xr:uid="{67FF121F-2E82-4848-9AD7-FDC965CDE746}"/>
    <cellStyle name="Normal 5 4 2 2 3 2 2 3" xfId="1191" xr:uid="{BD0D5597-0746-4237-B63B-E2A5124F310B}"/>
    <cellStyle name="Normal 5 4 2 2 3 2 3" xfId="1192" xr:uid="{3B5114C9-FE47-48ED-B460-A5460D107DB4}"/>
    <cellStyle name="Normal 5 4 2 2 3 2 3 2" xfId="1193" xr:uid="{8FA4DFFF-DD29-464D-8484-4FE20FAE4EFF}"/>
    <cellStyle name="Normal 5 4 2 2 3 2 4" xfId="1194" xr:uid="{16AC3B68-530B-4868-B543-EC4861F80D69}"/>
    <cellStyle name="Normal 5 4 2 2 3 3" xfId="535" xr:uid="{A2B9550F-5F34-4DF2-A812-9638358A6241}"/>
    <cellStyle name="Normal 5 4 2 2 3 3 2" xfId="1195" xr:uid="{15A78108-A436-4FD4-A3B9-51154645568B}"/>
    <cellStyle name="Normal 5 4 2 2 3 3 2 2" xfId="1196" xr:uid="{33BE7317-C3DF-4C0B-82B4-CBA9C7314F55}"/>
    <cellStyle name="Normal 5 4 2 2 3 3 3" xfId="1197" xr:uid="{EB5AA6EC-67B0-41B8-AC6D-D0F3F4C88883}"/>
    <cellStyle name="Normal 5 4 2 2 3 4" xfId="1198" xr:uid="{C0EE2173-E177-4E47-A941-EB0DCEB2CCF1}"/>
    <cellStyle name="Normal 5 4 2 2 3 4 2" xfId="1199" xr:uid="{FA1EF311-58BD-4374-A5E3-4224C12BB110}"/>
    <cellStyle name="Normal 5 4 2 2 3 5" xfId="1200" xr:uid="{10F267F6-49E7-4895-8875-EFFF8C333C30}"/>
    <cellStyle name="Normal 5 4 2 2 4" xfId="536" xr:uid="{FD71A5AD-6140-489F-AA90-68D4264F25D3}"/>
    <cellStyle name="Normal 5 4 2 2 4 2" xfId="537" xr:uid="{D9F81AF5-FE6A-4363-A8E8-29C3DA438E8C}"/>
    <cellStyle name="Normal 5 4 2 2 4 2 2" xfId="1201" xr:uid="{CEC55EAF-C4EF-4D72-97AD-3D48DA474047}"/>
    <cellStyle name="Normal 5 4 2 2 4 2 2 2" xfId="1202" xr:uid="{F72A0FBE-7788-4E52-9B79-E850F7C8455B}"/>
    <cellStyle name="Normal 5 4 2 2 4 2 3" xfId="1203" xr:uid="{464460F8-7775-414E-B19E-95D2A8C8E884}"/>
    <cellStyle name="Normal 5 4 2 2 4 3" xfId="1204" xr:uid="{929F2F53-1B79-4188-A723-BC9B43443A4D}"/>
    <cellStyle name="Normal 5 4 2 2 4 3 2" xfId="1205" xr:uid="{4031D281-D652-45A1-86AB-C12C37F8D4BD}"/>
    <cellStyle name="Normal 5 4 2 2 4 4" xfId="1206" xr:uid="{8FCFF90D-E256-4343-8813-1E9898BC87FF}"/>
    <cellStyle name="Normal 5 4 2 2 5" xfId="538" xr:uid="{3FF12E16-4234-4C72-B73D-70E15F25CF92}"/>
    <cellStyle name="Normal 5 4 2 2 5 2" xfId="1207" xr:uid="{185AE0B6-0652-4D14-BA10-F3F839856407}"/>
    <cellStyle name="Normal 5 4 2 2 5 2 2" xfId="1208" xr:uid="{ACC79591-C743-413F-AD55-192FB0F78E8E}"/>
    <cellStyle name="Normal 5 4 2 2 5 3" xfId="1209" xr:uid="{78D9AABD-4F19-47C9-8354-1B1E1DFF21F9}"/>
    <cellStyle name="Normal 5 4 2 2 5 4" xfId="2846" xr:uid="{9148B1D2-50B6-40D6-B11A-EBAFDCE7B3BD}"/>
    <cellStyle name="Normal 5 4 2 2 6" xfId="1210" xr:uid="{71C22973-6DCC-4AD7-A405-5D10D533DF3F}"/>
    <cellStyle name="Normal 5 4 2 2 6 2" xfId="1211" xr:uid="{954BF372-65B5-4C94-9AA2-33A29EB5DCC9}"/>
    <cellStyle name="Normal 5 4 2 2 7" xfId="1212" xr:uid="{46CF6B63-EA69-4355-8D9C-F97036708F58}"/>
    <cellStyle name="Normal 5 4 2 2 8" xfId="2847" xr:uid="{D4D78BB6-D41D-448C-9117-542AA1B9E424}"/>
    <cellStyle name="Normal 5 4 2 3" xfId="296" xr:uid="{6891FE17-938B-4B13-B936-037E82B31160}"/>
    <cellStyle name="Normal 5 4 2 3 2" xfId="539" xr:uid="{9D44B177-D074-4CF3-9333-11808D8A8B00}"/>
    <cellStyle name="Normal 5 4 2 3 2 2" xfId="540" xr:uid="{4C131EB6-934D-4B3D-ACAE-68F78B2CF4BD}"/>
    <cellStyle name="Normal 5 4 2 3 2 2 2" xfId="1213" xr:uid="{55619C44-E92F-4119-BC83-34B787F9FE12}"/>
    <cellStyle name="Normal 5 4 2 3 2 2 2 2" xfId="1214" xr:uid="{48CFE258-54C1-47C2-9F27-ACF7123B3159}"/>
    <cellStyle name="Normal 5 4 2 3 2 2 3" xfId="1215" xr:uid="{262659EA-130C-4089-BFD4-5359DBEE6493}"/>
    <cellStyle name="Normal 5 4 2 3 2 3" xfId="1216" xr:uid="{C9CFDD8D-73EC-49F4-9032-B7A992A07DF6}"/>
    <cellStyle name="Normal 5 4 2 3 2 3 2" xfId="1217" xr:uid="{05957E42-04F9-445C-8AD5-C424BD0C26B7}"/>
    <cellStyle name="Normal 5 4 2 3 2 4" xfId="1218" xr:uid="{0BD155D5-F889-482B-BF42-BD338EFF29ED}"/>
    <cellStyle name="Normal 5 4 2 3 3" xfId="541" xr:uid="{D7446403-7F22-4A41-A5AA-4BAA97E27FEA}"/>
    <cellStyle name="Normal 5 4 2 3 3 2" xfId="1219" xr:uid="{C486A9E4-9999-4C7D-8DF6-C1206264E172}"/>
    <cellStyle name="Normal 5 4 2 3 3 2 2" xfId="1220" xr:uid="{60D29309-9F3E-48B5-81B8-025F2C905A89}"/>
    <cellStyle name="Normal 5 4 2 3 3 3" xfId="1221" xr:uid="{CAA55B8F-40EA-4126-84E2-27E4250B5F61}"/>
    <cellStyle name="Normal 5 4 2 3 3 4" xfId="2848" xr:uid="{60DF3ED5-9F2D-4581-B42F-E88BC69AB2C4}"/>
    <cellStyle name="Normal 5 4 2 3 4" xfId="1222" xr:uid="{D4EF0095-8E82-46F0-A8BD-64397D8D9B33}"/>
    <cellStyle name="Normal 5 4 2 3 4 2" xfId="1223" xr:uid="{23BB1DCB-45D9-4F28-889D-70BCDA455532}"/>
    <cellStyle name="Normal 5 4 2 3 5" xfId="1224" xr:uid="{F7DF264C-C4C5-4634-8A7A-1B5FF13DFC25}"/>
    <cellStyle name="Normal 5 4 2 3 6" xfId="2849" xr:uid="{59F8DA21-B6C2-4A15-A68F-6F4A5D0EE8E6}"/>
    <cellStyle name="Normal 5 4 2 4" xfId="297" xr:uid="{4E383767-E295-49E1-BAB3-61BCABD9B84F}"/>
    <cellStyle name="Normal 5 4 2 4 2" xfId="542" xr:uid="{85CD23AF-EFAC-4D65-BE1B-D9B14C318340}"/>
    <cellStyle name="Normal 5 4 2 4 2 2" xfId="543" xr:uid="{E6A490B2-E2CB-4949-B7E5-566BC338FBA6}"/>
    <cellStyle name="Normal 5 4 2 4 2 2 2" xfId="1225" xr:uid="{882FFFFC-5803-4C18-93E2-F2AEA24C2C43}"/>
    <cellStyle name="Normal 5 4 2 4 2 2 2 2" xfId="1226" xr:uid="{77D8E066-4973-45C5-AFA8-A87CA061AD74}"/>
    <cellStyle name="Normal 5 4 2 4 2 2 3" xfId="1227" xr:uid="{23ADA0C3-B4C6-40A2-82D5-3F39E4C334CB}"/>
    <cellStyle name="Normal 5 4 2 4 2 3" xfId="1228" xr:uid="{6452658A-618F-4E93-9822-CFEFE26F5B14}"/>
    <cellStyle name="Normal 5 4 2 4 2 3 2" xfId="1229" xr:uid="{CEE01890-D9E6-4C2D-8551-241D43DC0C1E}"/>
    <cellStyle name="Normal 5 4 2 4 2 4" xfId="1230" xr:uid="{4A5F2BE0-CCAB-4625-9ADF-C45299DB2E7D}"/>
    <cellStyle name="Normal 5 4 2 4 3" xfId="544" xr:uid="{A9F2B333-302F-4FFA-BD8A-705E0286434A}"/>
    <cellStyle name="Normal 5 4 2 4 3 2" xfId="1231" xr:uid="{933F2476-F2FD-46F1-9726-851623FCCDE9}"/>
    <cellStyle name="Normal 5 4 2 4 3 2 2" xfId="1232" xr:uid="{F342EF3A-FBF2-4E8A-8A4F-45AF577A4738}"/>
    <cellStyle name="Normal 5 4 2 4 3 3" xfId="1233" xr:uid="{03E30B1B-7144-465E-9F81-867AB5D49927}"/>
    <cellStyle name="Normal 5 4 2 4 4" xfId="1234" xr:uid="{0DD4B79E-858B-44E4-AA4C-53D15F001C95}"/>
    <cellStyle name="Normal 5 4 2 4 4 2" xfId="1235" xr:uid="{D06CE210-0669-40C9-A981-EF2841B86B71}"/>
    <cellStyle name="Normal 5 4 2 4 5" xfId="1236" xr:uid="{DD741ED0-8E05-410D-9A83-0516A9F587CB}"/>
    <cellStyle name="Normal 5 4 2 5" xfId="298" xr:uid="{544B8902-D48A-4D72-A97F-036B8CC7ACF7}"/>
    <cellStyle name="Normal 5 4 2 5 2" xfId="545" xr:uid="{C950373E-990C-4CCF-9B33-E4E6A8763583}"/>
    <cellStyle name="Normal 5 4 2 5 2 2" xfId="1237" xr:uid="{3FEE071A-8297-4B77-9B67-C6A670398715}"/>
    <cellStyle name="Normal 5 4 2 5 2 2 2" xfId="1238" xr:uid="{D5CD3E46-BE03-4190-AB04-ABE468EF9D1B}"/>
    <cellStyle name="Normal 5 4 2 5 2 3" xfId="1239" xr:uid="{C2627948-41D9-4675-B562-446EADFE3E68}"/>
    <cellStyle name="Normal 5 4 2 5 3" xfId="1240" xr:uid="{E983E261-0895-45D6-BA1C-231A458E8F43}"/>
    <cellStyle name="Normal 5 4 2 5 3 2" xfId="1241" xr:uid="{BE9B211D-4364-47D3-9E38-CAE7022CA966}"/>
    <cellStyle name="Normal 5 4 2 5 4" xfId="1242" xr:uid="{1B2C54E6-2EB1-482C-9E2A-98BC1CF578EE}"/>
    <cellStyle name="Normal 5 4 2 6" xfId="546" xr:uid="{992FA6FE-A64D-46D8-96BB-C62B26A8AF36}"/>
    <cellStyle name="Normal 5 4 2 6 2" xfId="1243" xr:uid="{90F04C48-25F8-4ED6-8B1A-104FBDFEB243}"/>
    <cellStyle name="Normal 5 4 2 6 2 2" xfId="1244" xr:uid="{F71309CA-966D-454D-B19E-F5D44E92DC01}"/>
    <cellStyle name="Normal 5 4 2 6 2 3" xfId="4419" xr:uid="{E08D553F-EE46-4602-B210-0F6AC57EA228}"/>
    <cellStyle name="Normal 5 4 2 6 3" xfId="1245" xr:uid="{7C3FEDAB-59CE-4014-A4AE-F5F5D38A03C2}"/>
    <cellStyle name="Normal 5 4 2 6 4" xfId="2850" xr:uid="{05B8F586-DAC0-48DC-9882-C9587854E68B}"/>
    <cellStyle name="Normal 5 4 2 6 4 2" xfId="4584" xr:uid="{88A91CDD-F484-4EB4-BF06-565EA9113DBC}"/>
    <cellStyle name="Normal 5 4 2 6 4 3" xfId="4683" xr:uid="{2B6CB834-CF27-450A-BC64-1F1B4C18D312}"/>
    <cellStyle name="Normal 5 4 2 6 4 4" xfId="4611" xr:uid="{A516AFF5-8703-4C20-976E-218BCA1A04FC}"/>
    <cellStyle name="Normal 5 4 2 7" xfId="1246" xr:uid="{FD097793-2D09-4853-901C-1E821E191DA4}"/>
    <cellStyle name="Normal 5 4 2 7 2" xfId="1247" xr:uid="{4E9004E5-1A29-4364-A09B-91C6E72E6AB0}"/>
    <cellStyle name="Normal 5 4 2 8" xfId="1248" xr:uid="{CEA65516-CF98-44CC-947C-8CEA58D02F25}"/>
    <cellStyle name="Normal 5 4 2 9" xfId="2851" xr:uid="{96E8E00B-812E-441E-9A20-0A5E9F6E32B3}"/>
    <cellStyle name="Normal 5 4 3" xfId="95" xr:uid="{D820EB15-A9DB-41B1-9217-988072E50704}"/>
    <cellStyle name="Normal 5 4 3 2" xfId="96" xr:uid="{D06535CB-E80F-472C-A6DC-E4E1CC35D710}"/>
    <cellStyle name="Normal 5 4 3 2 2" xfId="547" xr:uid="{B1E478C0-18EB-4F51-A089-3AB5F4C43B88}"/>
    <cellStyle name="Normal 5 4 3 2 2 2" xfId="548" xr:uid="{A48AFF67-C614-48DA-9811-F6C8A115E7A5}"/>
    <cellStyle name="Normal 5 4 3 2 2 2 2" xfId="1249" xr:uid="{DA634261-0E22-4E01-B5CD-201AC82DD92E}"/>
    <cellStyle name="Normal 5 4 3 2 2 2 2 2" xfId="1250" xr:uid="{8285C59E-A1C0-4E66-82B8-7CE71D1E5D6F}"/>
    <cellStyle name="Normal 5 4 3 2 2 2 3" xfId="1251" xr:uid="{81641172-6194-47B0-9C4B-1BF8F902C6CB}"/>
    <cellStyle name="Normal 5 4 3 2 2 3" xfId="1252" xr:uid="{29A02D27-1647-488E-8432-BD752D87AD42}"/>
    <cellStyle name="Normal 5 4 3 2 2 3 2" xfId="1253" xr:uid="{B3DA7A3E-9810-4A0C-93B8-93D63153BBA9}"/>
    <cellStyle name="Normal 5 4 3 2 2 4" xfId="1254" xr:uid="{B3F65CEA-3281-44D3-A4E1-6FD9E4C83EF2}"/>
    <cellStyle name="Normal 5 4 3 2 3" xfId="549" xr:uid="{AE384CE2-BEF7-4424-9E9C-FFB2E4556897}"/>
    <cellStyle name="Normal 5 4 3 2 3 2" xfId="1255" xr:uid="{A15081B7-0B9B-4C4E-BC42-51227A26689E}"/>
    <cellStyle name="Normal 5 4 3 2 3 2 2" xfId="1256" xr:uid="{69F365FC-ADD6-4379-A878-8E900020B5A1}"/>
    <cellStyle name="Normal 5 4 3 2 3 3" xfId="1257" xr:uid="{C05E262E-DE73-4DD4-9B27-D20C85139C61}"/>
    <cellStyle name="Normal 5 4 3 2 3 4" xfId="2852" xr:uid="{108EA97B-7312-47F4-B86B-0FCC53C2EACA}"/>
    <cellStyle name="Normal 5 4 3 2 4" xfId="1258" xr:uid="{89959B50-1D71-4529-A5DA-A14C69F6F555}"/>
    <cellStyle name="Normal 5 4 3 2 4 2" xfId="1259" xr:uid="{48F53F32-A78A-463E-9F20-E396F205F9C3}"/>
    <cellStyle name="Normal 5 4 3 2 5" xfId="1260" xr:uid="{DFFCCD18-6BC7-4B0D-B502-2F126D73F7D1}"/>
    <cellStyle name="Normal 5 4 3 2 6" xfId="2853" xr:uid="{9B695705-549D-4A62-B707-0059564FFB03}"/>
    <cellStyle name="Normal 5 4 3 3" xfId="299" xr:uid="{C46050BB-371A-41DB-8F16-AD07462F16A9}"/>
    <cellStyle name="Normal 5 4 3 3 2" xfId="550" xr:uid="{9DA20A0F-8D7B-42A8-8B46-F7E56E0C2393}"/>
    <cellStyle name="Normal 5 4 3 3 2 2" xfId="551" xr:uid="{4D3036FE-A4D0-4805-9747-E0DA932B15DC}"/>
    <cellStyle name="Normal 5 4 3 3 2 2 2" xfId="1261" xr:uid="{5098C43B-533E-432D-8F37-DA02B1799587}"/>
    <cellStyle name="Normal 5 4 3 3 2 2 2 2" xfId="1262" xr:uid="{E67077BA-F6AB-4700-9501-0B2F0DC2DCAF}"/>
    <cellStyle name="Normal 5 4 3 3 2 2 3" xfId="1263" xr:uid="{243D3150-89A6-4959-9DE6-8D6021C2368B}"/>
    <cellStyle name="Normal 5 4 3 3 2 3" xfId="1264" xr:uid="{4355B4A2-4881-4A4A-A706-FB27404CEB62}"/>
    <cellStyle name="Normal 5 4 3 3 2 3 2" xfId="1265" xr:uid="{453DC520-3529-4CE2-AF94-D00E5838CD38}"/>
    <cellStyle name="Normal 5 4 3 3 2 4" xfId="1266" xr:uid="{DE666D01-161E-45E6-9239-349A1AD4EE89}"/>
    <cellStyle name="Normal 5 4 3 3 3" xfId="552" xr:uid="{3FE4638E-384E-484A-AF9B-84DE95CA2325}"/>
    <cellStyle name="Normal 5 4 3 3 3 2" xfId="1267" xr:uid="{04A46D88-0591-4F7A-A658-0B7440914C5F}"/>
    <cellStyle name="Normal 5 4 3 3 3 2 2" xfId="1268" xr:uid="{0AFCA7ED-1455-4181-8747-EC152C0D4B94}"/>
    <cellStyle name="Normal 5 4 3 3 3 3" xfId="1269" xr:uid="{AB89A398-F05B-4103-9A0B-010FFBD9F2F9}"/>
    <cellStyle name="Normal 5 4 3 3 4" xfId="1270" xr:uid="{7C2E4D3A-D948-4771-9FA7-F642E481CFF9}"/>
    <cellStyle name="Normal 5 4 3 3 4 2" xfId="1271" xr:uid="{5CE05ECE-74C1-46FB-85EE-9BA2ADA24FB5}"/>
    <cellStyle name="Normal 5 4 3 3 5" xfId="1272" xr:uid="{C9277E5D-A741-4965-8D37-68937D034D4C}"/>
    <cellStyle name="Normal 5 4 3 4" xfId="300" xr:uid="{2F2A725A-A131-403B-9B91-BD830505615A}"/>
    <cellStyle name="Normal 5 4 3 4 2" xfId="553" xr:uid="{8EF288B6-1C4C-4CB9-A9A2-EDD7EBD79B53}"/>
    <cellStyle name="Normal 5 4 3 4 2 2" xfId="1273" xr:uid="{5A60AD5A-B809-4859-92D7-851B49A052B4}"/>
    <cellStyle name="Normal 5 4 3 4 2 2 2" xfId="1274" xr:uid="{C84777A2-1FA2-45C0-A5E0-A0F5E758F8B7}"/>
    <cellStyle name="Normal 5 4 3 4 2 3" xfId="1275" xr:uid="{1EE3839F-4844-4200-B71A-62AC1743644D}"/>
    <cellStyle name="Normal 5 4 3 4 3" xfId="1276" xr:uid="{94502970-1AE8-4A98-A9BA-C5C924099A2A}"/>
    <cellStyle name="Normal 5 4 3 4 3 2" xfId="1277" xr:uid="{30379607-70AB-42D4-8920-80DDE0CF5E47}"/>
    <cellStyle name="Normal 5 4 3 4 4" xfId="1278" xr:uid="{9B22BB78-24A4-4AEC-B071-91CA4D9464C6}"/>
    <cellStyle name="Normal 5 4 3 5" xfId="554" xr:uid="{C19B6D6B-335D-4C22-8D69-AD267B7A447D}"/>
    <cellStyle name="Normal 5 4 3 5 2" xfId="1279" xr:uid="{9AA5BFEC-A9DC-45FF-8121-0F7976C0421B}"/>
    <cellStyle name="Normal 5 4 3 5 2 2" xfId="1280" xr:uid="{8671AAE5-B0C8-4C28-891E-2F412F93C11B}"/>
    <cellStyle name="Normal 5 4 3 5 3" xfId="1281" xr:uid="{F22CBAD8-1BF6-4B7F-BB92-6139CF0BDCD8}"/>
    <cellStyle name="Normal 5 4 3 5 4" xfId="2854" xr:uid="{566ADB1B-8132-4C7C-B549-A9CFCE2E3A89}"/>
    <cellStyle name="Normal 5 4 3 6" xfId="1282" xr:uid="{A6241035-3DF4-4BE0-8876-5ACBFDA5A5DC}"/>
    <cellStyle name="Normal 5 4 3 6 2" xfId="1283" xr:uid="{E6F43DC9-A45A-4363-9504-62279751379A}"/>
    <cellStyle name="Normal 5 4 3 7" xfId="1284" xr:uid="{381C50B8-9BAF-40BA-8345-840D0F1FAC81}"/>
    <cellStyle name="Normal 5 4 3 8" xfId="2855" xr:uid="{8E6B5EC1-D88F-4DB7-9279-3BA404DA2486}"/>
    <cellStyle name="Normal 5 4 4" xfId="97" xr:uid="{2348CC93-57A0-446C-88A1-3EF3EADB7175}"/>
    <cellStyle name="Normal 5 4 4 2" xfId="446" xr:uid="{0DC4157B-18BD-4500-824B-AF925DF9F758}"/>
    <cellStyle name="Normal 5 4 4 2 2" xfId="555" xr:uid="{DF27D85C-580C-42E2-9540-1FF3F946C90D}"/>
    <cellStyle name="Normal 5 4 4 2 2 2" xfId="1285" xr:uid="{44F60986-D939-4D66-85B1-C8F176098933}"/>
    <cellStyle name="Normal 5 4 4 2 2 2 2" xfId="1286" xr:uid="{23AB64AD-98D0-4E5E-9CC7-F6454B1BC4D9}"/>
    <cellStyle name="Normal 5 4 4 2 2 3" xfId="1287" xr:uid="{F72C2BA5-6823-40D5-BE8D-C3B8668AA28B}"/>
    <cellStyle name="Normal 5 4 4 2 2 4" xfId="2856" xr:uid="{D080CDAE-42F0-4209-8EC8-583C8BEAE5F3}"/>
    <cellStyle name="Normal 5 4 4 2 3" xfId="1288" xr:uid="{2F6F3072-D18F-4B32-898A-6BE9D145A012}"/>
    <cellStyle name="Normal 5 4 4 2 3 2" xfId="1289" xr:uid="{8AF289BD-631A-4347-BADF-D33AEED9F8B3}"/>
    <cellStyle name="Normal 5 4 4 2 4" xfId="1290" xr:uid="{75F560F2-D5A5-47E6-8DB4-B07DC93AF609}"/>
    <cellStyle name="Normal 5 4 4 2 5" xfId="2857" xr:uid="{B5A2F7A5-75A0-4AED-9FBF-577245B7ADD8}"/>
    <cellStyle name="Normal 5 4 4 3" xfId="556" xr:uid="{28C3E4DA-D506-4457-87FA-249A740D45BB}"/>
    <cellStyle name="Normal 5 4 4 3 2" xfId="1291" xr:uid="{FA351B9F-734A-4BAE-912E-3C678E86252F}"/>
    <cellStyle name="Normal 5 4 4 3 2 2" xfId="1292" xr:uid="{22DD548C-37CE-4833-9CCF-022D1B62F81C}"/>
    <cellStyle name="Normal 5 4 4 3 3" xfId="1293" xr:uid="{79132D8D-731C-4E17-8A05-86176106B956}"/>
    <cellStyle name="Normal 5 4 4 3 4" xfId="2858" xr:uid="{E8A1717B-BEFF-4711-829C-0676F969A0F1}"/>
    <cellStyle name="Normal 5 4 4 4" xfId="1294" xr:uid="{F357A8F3-F0AB-4874-8875-8213B210BF7F}"/>
    <cellStyle name="Normal 5 4 4 4 2" xfId="1295" xr:uid="{64CE086A-D15B-4F44-AFFA-2CE4B956E336}"/>
    <cellStyle name="Normal 5 4 4 4 3" xfId="2859" xr:uid="{F07CFCE8-AB3A-4AEC-93EF-E3BA6DE07D1D}"/>
    <cellStyle name="Normal 5 4 4 4 4" xfId="2860" xr:uid="{73090DCC-09E0-44B1-B549-188E0FB5D13E}"/>
    <cellStyle name="Normal 5 4 4 5" xfId="1296" xr:uid="{B6907DDD-D93A-4139-BFF8-737717F7CD17}"/>
    <cellStyle name="Normal 5 4 4 6" xfId="2861" xr:uid="{D0D41185-D98F-4CE3-B8A6-BB86C8700D65}"/>
    <cellStyle name="Normal 5 4 4 7" xfId="2862" xr:uid="{D8A91A84-BED1-4A06-B7AA-425477158B6D}"/>
    <cellStyle name="Normal 5 4 5" xfId="301" xr:uid="{2A4AB489-1A77-436D-A280-BB2D11DD2FBD}"/>
    <cellStyle name="Normal 5 4 5 2" xfId="557" xr:uid="{0E012436-ABC1-4B99-B843-74C80A37BD77}"/>
    <cellStyle name="Normal 5 4 5 2 2" xfId="558" xr:uid="{C4DC29A5-2A61-4270-9B29-4D68409ECD3E}"/>
    <cellStyle name="Normal 5 4 5 2 2 2" xfId="1297" xr:uid="{F354A6A0-92F2-4CBA-B37A-48B6FA13E2AF}"/>
    <cellStyle name="Normal 5 4 5 2 2 2 2" xfId="1298" xr:uid="{2174937D-2644-46FD-BF43-EA6B25C747A8}"/>
    <cellStyle name="Normal 5 4 5 2 2 3" xfId="1299" xr:uid="{ED493781-FE3E-49AC-BA3B-C3899F31725A}"/>
    <cellStyle name="Normal 5 4 5 2 3" xfId="1300" xr:uid="{8FA8665C-DBAE-42CC-B53C-592E79C946B4}"/>
    <cellStyle name="Normal 5 4 5 2 3 2" xfId="1301" xr:uid="{DB457940-EA24-47EB-B9F5-A942CBAAA7ED}"/>
    <cellStyle name="Normal 5 4 5 2 4" xfId="1302" xr:uid="{244986B5-A51B-4735-81E1-DE9FC904B153}"/>
    <cellStyle name="Normal 5 4 5 3" xfId="559" xr:uid="{52E8CB4C-9381-4469-8804-95FF75FC9F0B}"/>
    <cellStyle name="Normal 5 4 5 3 2" xfId="1303" xr:uid="{7413AE34-9EED-4998-82A3-2D870945DC40}"/>
    <cellStyle name="Normal 5 4 5 3 2 2" xfId="1304" xr:uid="{6C219CDB-B6F7-45B1-94B2-CE9AD1B04086}"/>
    <cellStyle name="Normal 5 4 5 3 3" xfId="1305" xr:uid="{53F0947F-4668-48D2-BBC8-D561158695F1}"/>
    <cellStyle name="Normal 5 4 5 3 4" xfId="2863" xr:uid="{27BE7320-648D-4DC8-8D3A-B90474FDF10E}"/>
    <cellStyle name="Normal 5 4 5 4" xfId="1306" xr:uid="{428D0BE5-1D8F-48EC-BFBD-5C7A77139578}"/>
    <cellStyle name="Normal 5 4 5 4 2" xfId="1307" xr:uid="{84892AC0-9E85-418B-B767-B7722C308C36}"/>
    <cellStyle name="Normal 5 4 5 5" xfId="1308" xr:uid="{03FFF004-9E40-4F61-BA7A-35044F799E92}"/>
    <cellStyle name="Normal 5 4 5 6" xfId="2864" xr:uid="{99175671-489D-4890-A32E-42AEF5B36DA5}"/>
    <cellStyle name="Normal 5 4 6" xfId="302" xr:uid="{DAD8B746-C876-463C-97E7-9353289CD204}"/>
    <cellStyle name="Normal 5 4 6 2" xfId="560" xr:uid="{003FC8D9-B9A4-48F1-BD2A-979941109E6C}"/>
    <cellStyle name="Normal 5 4 6 2 2" xfId="1309" xr:uid="{1F917019-ED20-4853-A99F-3AE3024CAAF7}"/>
    <cellStyle name="Normal 5 4 6 2 2 2" xfId="1310" xr:uid="{935B590C-7365-4C3D-A359-0477DFBB5574}"/>
    <cellStyle name="Normal 5 4 6 2 3" xfId="1311" xr:uid="{0DE87A7B-A28E-4AD0-B8C3-353BDCA2FF2D}"/>
    <cellStyle name="Normal 5 4 6 2 4" xfId="2865" xr:uid="{85C45F82-0A10-487D-8DB4-295C335DE439}"/>
    <cellStyle name="Normal 5 4 6 3" xfId="1312" xr:uid="{BA7919AD-F7EA-4957-8B80-187FBEB2A993}"/>
    <cellStyle name="Normal 5 4 6 3 2" xfId="1313" xr:uid="{F1207739-67D6-4768-9A90-3CFE11ADFAA3}"/>
    <cellStyle name="Normal 5 4 6 4" xfId="1314" xr:uid="{2F551420-53BA-4754-AD7D-D0399F847CBC}"/>
    <cellStyle name="Normal 5 4 6 5" xfId="2866" xr:uid="{40864534-9252-49A1-A4D9-A8038AE0BFDF}"/>
    <cellStyle name="Normal 5 4 7" xfId="561" xr:uid="{FBAE188A-A899-4BBD-998C-065BBBF57007}"/>
    <cellStyle name="Normal 5 4 7 2" xfId="1315" xr:uid="{365C2591-14A5-4083-BD7A-11E93927E30A}"/>
    <cellStyle name="Normal 5 4 7 2 2" xfId="1316" xr:uid="{F000B101-4E04-49BB-82A4-2BD6FEDBF31A}"/>
    <cellStyle name="Normal 5 4 7 2 3" xfId="4418" xr:uid="{D6381F19-6E87-4A32-8359-37F90A61541A}"/>
    <cellStyle name="Normal 5 4 7 3" xfId="1317" xr:uid="{64BB9A37-7348-4C01-9D5A-A0E8B344A10B}"/>
    <cellStyle name="Normal 5 4 7 4" xfId="2867" xr:uid="{91653F85-63E8-4E5B-9CF0-A152982FFAE3}"/>
    <cellStyle name="Normal 5 4 7 4 2" xfId="4583" xr:uid="{38FD63B7-74D9-4B3C-AC2B-3178826FC6B6}"/>
    <cellStyle name="Normal 5 4 7 4 3" xfId="4684" xr:uid="{9B89196D-E96E-4168-AB13-9591018508AF}"/>
    <cellStyle name="Normal 5 4 7 4 4" xfId="4610" xr:uid="{A928169D-09F7-49E2-A7F2-BEC7C3FCBA34}"/>
    <cellStyle name="Normal 5 4 8" xfId="1318" xr:uid="{2DE32A53-E051-4BD2-9251-AB69E0A6FE82}"/>
    <cellStyle name="Normal 5 4 8 2" xfId="1319" xr:uid="{D36BB149-730C-4AC3-BEBB-3BA14CB7E84C}"/>
    <cellStyle name="Normal 5 4 8 3" xfId="2868" xr:uid="{285378ED-D9A1-48C3-9D5D-45D74C0FD448}"/>
    <cellStyle name="Normal 5 4 8 4" xfId="2869" xr:uid="{D3EACA71-2A3C-401D-8CCE-3B0FE04A6F49}"/>
    <cellStyle name="Normal 5 4 9" xfId="1320" xr:uid="{9E5AC83D-B23C-4B23-8042-404390C12D46}"/>
    <cellStyle name="Normal 5 5" xfId="98" xr:uid="{5E7EAD44-155D-47C7-B404-C1DD926A5167}"/>
    <cellStyle name="Normal 5 5 10" xfId="2870" xr:uid="{C72A5573-5D95-409F-8354-4856269291C1}"/>
    <cellStyle name="Normal 5 5 11" xfId="2871" xr:uid="{7B143058-D5E1-4E00-8E4A-C9E0EB3A6910}"/>
    <cellStyle name="Normal 5 5 2" xfId="99" xr:uid="{3A6E6B31-CAD2-4EED-BDFD-0DC0582D5511}"/>
    <cellStyle name="Normal 5 5 2 2" xfId="100" xr:uid="{0D219A2B-BDB9-48AD-A474-1219AE02AE18}"/>
    <cellStyle name="Normal 5 5 2 2 2" xfId="303" xr:uid="{569F31C3-492E-4B0A-82FC-0712D91D6518}"/>
    <cellStyle name="Normal 5 5 2 2 2 2" xfId="562" xr:uid="{07CDFB57-0362-48E6-AE31-F20E81C529EA}"/>
    <cellStyle name="Normal 5 5 2 2 2 2 2" xfId="1321" xr:uid="{BB69E66C-204F-4FD2-AA9C-B0708FF150F2}"/>
    <cellStyle name="Normal 5 5 2 2 2 2 2 2" xfId="1322" xr:uid="{BB8B04D5-DCDF-470E-AE5E-08D0685C6960}"/>
    <cellStyle name="Normal 5 5 2 2 2 2 3" xfId="1323" xr:uid="{9019BB17-4D84-4AD5-9411-7B4D855891FD}"/>
    <cellStyle name="Normal 5 5 2 2 2 2 4" xfId="2872" xr:uid="{CF3B9343-1D94-418E-B063-E179C0D0772A}"/>
    <cellStyle name="Normal 5 5 2 2 2 3" xfId="1324" xr:uid="{E56C6C85-BCC4-4719-B9A2-D3E2C14EF125}"/>
    <cellStyle name="Normal 5 5 2 2 2 3 2" xfId="1325" xr:uid="{E68099D0-B600-47B6-B06E-264605113979}"/>
    <cellStyle name="Normal 5 5 2 2 2 3 3" xfId="2873" xr:uid="{2FA3A79E-3E22-4D04-8E47-AEA7F0735303}"/>
    <cellStyle name="Normal 5 5 2 2 2 3 4" xfId="2874" xr:uid="{2CBC4302-638D-4330-92EF-885CEC32CF1C}"/>
    <cellStyle name="Normal 5 5 2 2 2 4" xfId="1326" xr:uid="{9156944C-128D-4F34-A388-82EA3C95F959}"/>
    <cellStyle name="Normal 5 5 2 2 2 5" xfId="2875" xr:uid="{0608D410-3569-4F12-A04A-4F487A2E99CA}"/>
    <cellStyle name="Normal 5 5 2 2 2 6" xfId="2876" xr:uid="{275D1C01-A086-4165-BB45-878E57EFB2F2}"/>
    <cellStyle name="Normal 5 5 2 2 3" xfId="563" xr:uid="{EABC07EC-005E-4C4D-9FB5-153550147197}"/>
    <cellStyle name="Normal 5 5 2 2 3 2" xfId="1327" xr:uid="{C9738A3A-4782-4C18-B342-205C2AEB6352}"/>
    <cellStyle name="Normal 5 5 2 2 3 2 2" xfId="1328" xr:uid="{88DE394B-37D1-458E-BF69-008B60BFA878}"/>
    <cellStyle name="Normal 5 5 2 2 3 2 3" xfId="2877" xr:uid="{6318291B-0465-4209-B317-4B89FCE4F847}"/>
    <cellStyle name="Normal 5 5 2 2 3 2 4" xfId="2878" xr:uid="{4A6243C4-D982-4D9D-9981-E340E38C56AD}"/>
    <cellStyle name="Normal 5 5 2 2 3 3" xfId="1329" xr:uid="{5EA482F6-CC4D-4452-ADB8-4F4286B6071D}"/>
    <cellStyle name="Normal 5 5 2 2 3 4" xfId="2879" xr:uid="{20273307-B5EA-4907-B0F7-A19E69EF3087}"/>
    <cellStyle name="Normal 5 5 2 2 3 5" xfId="2880" xr:uid="{1131864C-9FE4-40AB-ABCA-21CEED257846}"/>
    <cellStyle name="Normal 5 5 2 2 4" xfId="1330" xr:uid="{E286C843-B2E1-48B8-880D-731C16C0897A}"/>
    <cellStyle name="Normal 5 5 2 2 4 2" xfId="1331" xr:uid="{832016EA-4502-4F58-A2CC-BCEAB4B32955}"/>
    <cellStyle name="Normal 5 5 2 2 4 3" xfId="2881" xr:uid="{1FB95F7C-6C94-4C79-9CFC-A4F8DA4AB59D}"/>
    <cellStyle name="Normal 5 5 2 2 4 4" xfId="2882" xr:uid="{1D04475A-69FB-47A8-8F74-6DDC1067904E}"/>
    <cellStyle name="Normal 5 5 2 2 5" xfId="1332" xr:uid="{62908AD9-4947-4F2F-B11F-F171B975A5AB}"/>
    <cellStyle name="Normal 5 5 2 2 5 2" xfId="2883" xr:uid="{48A89B62-3D80-447C-AE6A-35F1D97BFBDA}"/>
    <cellStyle name="Normal 5 5 2 2 5 3" xfId="2884" xr:uid="{6251FBAD-B4A5-408F-85A2-F4CE73DFBB7F}"/>
    <cellStyle name="Normal 5 5 2 2 5 4" xfId="2885" xr:uid="{BE067D60-D427-40E3-AE7E-18E5CD73C8D7}"/>
    <cellStyle name="Normal 5 5 2 2 6" xfId="2886" xr:uid="{C93ABAE8-F782-4732-A7DB-A94028E716F1}"/>
    <cellStyle name="Normal 5 5 2 2 7" xfId="2887" xr:uid="{FA837F20-D6C3-484E-AD12-65623FD8548C}"/>
    <cellStyle name="Normal 5 5 2 2 8" xfId="2888" xr:uid="{392253DD-CEA2-47FF-A063-25A833C4EC00}"/>
    <cellStyle name="Normal 5 5 2 3" xfId="304" xr:uid="{C7B43B67-2D91-4AAF-9DCF-AC94DE70F938}"/>
    <cellStyle name="Normal 5 5 2 3 2" xfId="564" xr:uid="{17B95AAB-9BC1-4443-9ACE-6CE015E67D4F}"/>
    <cellStyle name="Normal 5 5 2 3 2 2" xfId="565" xr:uid="{E0D93BA1-404B-4B11-923E-D6C20CE4FA3F}"/>
    <cellStyle name="Normal 5 5 2 3 2 2 2" xfId="1333" xr:uid="{C6557968-5DCF-4CD6-8563-8039B91CFA6C}"/>
    <cellStyle name="Normal 5 5 2 3 2 2 2 2" xfId="1334" xr:uid="{78F64349-4964-4BB9-A243-A9F41A9C3B71}"/>
    <cellStyle name="Normal 5 5 2 3 2 2 3" xfId="1335" xr:uid="{B903BDBD-62AC-4D44-9062-BBCF74469112}"/>
    <cellStyle name="Normal 5 5 2 3 2 3" xfId="1336" xr:uid="{1011BED9-3DE1-4DFD-B12D-35D6A1545559}"/>
    <cellStyle name="Normal 5 5 2 3 2 3 2" xfId="1337" xr:uid="{01238558-0AF8-4EC4-A22F-E8CFF0F497B7}"/>
    <cellStyle name="Normal 5 5 2 3 2 4" xfId="1338" xr:uid="{1C173B4C-EA0B-4084-BDAC-8C0BFA88F79A}"/>
    <cellStyle name="Normal 5 5 2 3 3" xfId="566" xr:uid="{A535F8C4-44EA-46B7-883B-64B6F9E30A2B}"/>
    <cellStyle name="Normal 5 5 2 3 3 2" xfId="1339" xr:uid="{38299CD8-B006-40E4-A0B9-0E51D41D076B}"/>
    <cellStyle name="Normal 5 5 2 3 3 2 2" xfId="1340" xr:uid="{73C3F51F-49C7-4E26-AAFA-982013B7D9B7}"/>
    <cellStyle name="Normal 5 5 2 3 3 3" xfId="1341" xr:uid="{DBBD6C13-7F90-478C-886B-17178C1B5AC0}"/>
    <cellStyle name="Normal 5 5 2 3 3 4" xfId="2889" xr:uid="{34813061-6A81-4303-83DA-ABCFC3EED8A9}"/>
    <cellStyle name="Normal 5 5 2 3 4" xfId="1342" xr:uid="{9689E86E-9668-4FFB-84EF-0C949F02EE86}"/>
    <cellStyle name="Normal 5 5 2 3 4 2" xfId="1343" xr:uid="{0A6D7089-F4DB-4E42-AAFA-D2D7708C3308}"/>
    <cellStyle name="Normal 5 5 2 3 5" xfId="1344" xr:uid="{9DBF0573-A0A3-4793-AD63-481EA2B6B414}"/>
    <cellStyle name="Normal 5 5 2 3 6" xfId="2890" xr:uid="{A7443E2E-55FE-462A-83D4-E08D63B88E8B}"/>
    <cellStyle name="Normal 5 5 2 4" xfId="305" xr:uid="{7D38B5BD-D46A-4A8B-ABE8-F2C6789DE3B6}"/>
    <cellStyle name="Normal 5 5 2 4 2" xfId="567" xr:uid="{33F5402F-340B-4264-B5F9-43EE4ADDAD0E}"/>
    <cellStyle name="Normal 5 5 2 4 2 2" xfId="1345" xr:uid="{009BAD75-E7FE-4365-848D-FEC96EFBAFCE}"/>
    <cellStyle name="Normal 5 5 2 4 2 2 2" xfId="1346" xr:uid="{CEE55CAC-7D50-4292-B814-13A2280820B3}"/>
    <cellStyle name="Normal 5 5 2 4 2 3" xfId="1347" xr:uid="{3237F4A2-42D5-4663-BBF4-BAF905A57855}"/>
    <cellStyle name="Normal 5 5 2 4 2 4" xfId="2891" xr:uid="{9C95B40D-A5FA-47E3-AFF5-FCA6138340B3}"/>
    <cellStyle name="Normal 5 5 2 4 3" xfId="1348" xr:uid="{CC225A81-408D-4AFA-8439-36D906A4CC0C}"/>
    <cellStyle name="Normal 5 5 2 4 3 2" xfId="1349" xr:uid="{C2B7BD28-7683-40C4-9A56-2DFC2D582891}"/>
    <cellStyle name="Normal 5 5 2 4 4" xfId="1350" xr:uid="{47063374-A78E-4B1C-A37B-25A55EFCC17B}"/>
    <cellStyle name="Normal 5 5 2 4 5" xfId="2892" xr:uid="{1D81D038-A246-4ECB-BD11-E490972C4FE7}"/>
    <cellStyle name="Normal 5 5 2 5" xfId="306" xr:uid="{C7575F68-D223-4523-8ADD-5ECEAFE6DAF3}"/>
    <cellStyle name="Normal 5 5 2 5 2" xfId="1351" xr:uid="{87DADB77-AA23-4D15-8189-CAC29F377DF4}"/>
    <cellStyle name="Normal 5 5 2 5 2 2" xfId="1352" xr:uid="{A2D26D28-A158-4AE4-B10B-D20162736B11}"/>
    <cellStyle name="Normal 5 5 2 5 3" xfId="1353" xr:uid="{F2676ED5-6FC2-4421-A04D-A40D5D6C941B}"/>
    <cellStyle name="Normal 5 5 2 5 4" xfId="2893" xr:uid="{24120BC0-7121-4CEC-9840-B696B967BEB5}"/>
    <cellStyle name="Normal 5 5 2 6" xfId="1354" xr:uid="{6B16D0E5-89D6-41DF-BF83-AB7A8AC6669A}"/>
    <cellStyle name="Normal 5 5 2 6 2" xfId="1355" xr:uid="{E1BE089E-C37D-4267-942B-58EE000BFFBD}"/>
    <cellStyle name="Normal 5 5 2 6 3" xfId="2894" xr:uid="{5409F51C-D904-4D3B-AFDD-742A9CA4FB37}"/>
    <cellStyle name="Normal 5 5 2 6 4" xfId="2895" xr:uid="{17E71486-43F2-40D7-A3F5-1EBD98D406EB}"/>
    <cellStyle name="Normal 5 5 2 7" xfId="1356" xr:uid="{799EAC9A-D8DA-4A56-BD38-58D857284A7A}"/>
    <cellStyle name="Normal 5 5 2 8" xfId="2896" xr:uid="{B7ED4D86-ED19-4263-8F65-8E736B5614EB}"/>
    <cellStyle name="Normal 5 5 2 9" xfId="2897" xr:uid="{964F6F80-B62C-4AAC-812C-A14486A1EB47}"/>
    <cellStyle name="Normal 5 5 3" xfId="101" xr:uid="{7FDA8EDD-B6C8-49CC-B047-6013A0501828}"/>
    <cellStyle name="Normal 5 5 3 2" xfId="102" xr:uid="{C8538F0B-4F4A-4C95-B90D-2CA6E541D345}"/>
    <cellStyle name="Normal 5 5 3 2 2" xfId="568" xr:uid="{1EA194D1-447C-4E1D-A452-CF37882B670A}"/>
    <cellStyle name="Normal 5 5 3 2 2 2" xfId="1357" xr:uid="{12F1B7B8-2F0D-46B6-8768-2C9FEFC63D41}"/>
    <cellStyle name="Normal 5 5 3 2 2 2 2" xfId="1358" xr:uid="{4BC5030B-36BC-497F-906E-750AEEA938B7}"/>
    <cellStyle name="Normal 5 5 3 2 2 2 2 2" xfId="4468" xr:uid="{1F044A10-88C3-4FE1-8142-4164FD1C8DE2}"/>
    <cellStyle name="Normal 5 5 3 2 2 2 3" xfId="4469" xr:uid="{90F23D8E-FEC9-4491-B4B6-8067694C9D63}"/>
    <cellStyle name="Normal 5 5 3 2 2 3" xfId="1359" xr:uid="{D428BD3A-2798-41F4-98DF-D11DDA8487FF}"/>
    <cellStyle name="Normal 5 5 3 2 2 3 2" xfId="4470" xr:uid="{510C2F02-33DE-4DDD-811A-DDA2E9EEADE5}"/>
    <cellStyle name="Normal 5 5 3 2 2 4" xfId="2898" xr:uid="{19094CC5-5A3A-4386-B8C4-5F825640DD40}"/>
    <cellStyle name="Normal 5 5 3 2 3" xfId="1360" xr:uid="{69399D92-1A96-4CD1-90C5-4FF54891BCF6}"/>
    <cellStyle name="Normal 5 5 3 2 3 2" xfId="1361" xr:uid="{0CD28739-005B-40C9-A088-6415038EC5CB}"/>
    <cellStyle name="Normal 5 5 3 2 3 2 2" xfId="4471" xr:uid="{BCB5F5C2-04E6-4196-9F7C-246CE09036F8}"/>
    <cellStyle name="Normal 5 5 3 2 3 3" xfId="2899" xr:uid="{38B62E75-C9BD-4C10-9D44-BA2F90388352}"/>
    <cellStyle name="Normal 5 5 3 2 3 4" xfId="2900" xr:uid="{622C2EB5-DFD9-4940-BBCB-9DF41B7BDFF1}"/>
    <cellStyle name="Normal 5 5 3 2 4" xfId="1362" xr:uid="{90E3D831-E76A-4A9C-954C-43D952DB9FB6}"/>
    <cellStyle name="Normal 5 5 3 2 4 2" xfId="4472" xr:uid="{D600835E-B06F-4EF1-89DB-3C6D6A0966B5}"/>
    <cellStyle name="Normal 5 5 3 2 5" xfId="2901" xr:uid="{BA491184-7E00-4920-9E72-A8F5C242200C}"/>
    <cellStyle name="Normal 5 5 3 2 6" xfId="2902" xr:uid="{A795EF85-D5A0-45EC-B47F-B456BE4358F5}"/>
    <cellStyle name="Normal 5 5 3 3" xfId="307" xr:uid="{1289E4BB-2642-4FF4-8A66-BD624B340951}"/>
    <cellStyle name="Normal 5 5 3 3 2" xfId="1363" xr:uid="{07B26F4F-479D-4872-A26E-1A58D0A700B9}"/>
    <cellStyle name="Normal 5 5 3 3 2 2" xfId="1364" xr:uid="{4D5D60B4-1570-4D7D-8C08-5552C310812C}"/>
    <cellStyle name="Normal 5 5 3 3 2 2 2" xfId="4473" xr:uid="{4D57B536-D57E-4838-9521-1CFEC21ED856}"/>
    <cellStyle name="Normal 5 5 3 3 2 3" xfId="2903" xr:uid="{6B561146-979A-4E48-AD8D-FE42E6510637}"/>
    <cellStyle name="Normal 5 5 3 3 2 4" xfId="2904" xr:uid="{65866D0B-CDE5-4201-8DA5-25F5EE4109E2}"/>
    <cellStyle name="Normal 5 5 3 3 3" xfId="1365" xr:uid="{78BF382D-285A-4A75-A66D-C91E6E81AF85}"/>
    <cellStyle name="Normal 5 5 3 3 3 2" xfId="4474" xr:uid="{EBDB84E5-106C-4287-B301-2D1504E81A26}"/>
    <cellStyle name="Normal 5 5 3 3 4" xfId="2905" xr:uid="{D2A99CB1-435B-4F9F-9A0E-CC9EC85B3286}"/>
    <cellStyle name="Normal 5 5 3 3 5" xfId="2906" xr:uid="{A126A3F5-94C4-46C3-8709-096160BC05F3}"/>
    <cellStyle name="Normal 5 5 3 4" xfId="1366" xr:uid="{C26904A9-96DD-448A-BA85-D5E82B8B5238}"/>
    <cellStyle name="Normal 5 5 3 4 2" xfId="1367" xr:uid="{4040646D-C3D6-41CD-A6B6-E5C6263C1335}"/>
    <cellStyle name="Normal 5 5 3 4 2 2" xfId="4475" xr:uid="{AAE7D913-B730-4F00-9F15-5CD5E504A75B}"/>
    <cellStyle name="Normal 5 5 3 4 3" xfId="2907" xr:uid="{D11D106D-6123-4E6F-A070-2449B021348D}"/>
    <cellStyle name="Normal 5 5 3 4 4" xfId="2908" xr:uid="{941415F1-ED91-446B-B806-4B4D750708D6}"/>
    <cellStyle name="Normal 5 5 3 5" xfId="1368" xr:uid="{A20574DE-DEEF-4935-816C-5B69C4ABEE2F}"/>
    <cellStyle name="Normal 5 5 3 5 2" xfId="2909" xr:uid="{1F2467D6-642E-4A86-8087-B4B01515C946}"/>
    <cellStyle name="Normal 5 5 3 5 3" xfId="2910" xr:uid="{CF2546B0-FF15-4C4F-9D35-2C3BD99498F8}"/>
    <cellStyle name="Normal 5 5 3 5 4" xfId="2911" xr:uid="{938BE314-ED4F-4BC6-930B-E7DF6B4A76F6}"/>
    <cellStyle name="Normal 5 5 3 6" xfId="2912" xr:uid="{E6F7AFE6-7606-47AA-8088-B82BC3B4D4DC}"/>
    <cellStyle name="Normal 5 5 3 7" xfId="2913" xr:uid="{0F7C09AC-1D24-4E45-83AD-66E2923D3854}"/>
    <cellStyle name="Normal 5 5 3 8" xfId="2914" xr:uid="{C6A2781F-1F94-4CBC-BCC7-19FE20B467D9}"/>
    <cellStyle name="Normal 5 5 4" xfId="103" xr:uid="{7C655071-7582-4766-BDB8-E313F2EDB64F}"/>
    <cellStyle name="Normal 5 5 4 2" xfId="569" xr:uid="{3CED92F9-7054-49B7-9294-3260465FE3F3}"/>
    <cellStyle name="Normal 5 5 4 2 2" xfId="570" xr:uid="{1BCAE2A0-C543-4C4B-9CB0-BB814B65ABA4}"/>
    <cellStyle name="Normal 5 5 4 2 2 2" xfId="1369" xr:uid="{6B0D01E8-EC82-4B16-9872-184891916D42}"/>
    <cellStyle name="Normal 5 5 4 2 2 2 2" xfId="1370" xr:uid="{3E2C81FF-400A-4C53-BE88-CE85FE64D6A0}"/>
    <cellStyle name="Normal 5 5 4 2 2 3" xfId="1371" xr:uid="{B2F4C959-4C21-422C-A65D-09510E91DB67}"/>
    <cellStyle name="Normal 5 5 4 2 2 4" xfId="2915" xr:uid="{78261BE6-0F75-4BC9-B936-AFE2DAF3E04A}"/>
    <cellStyle name="Normal 5 5 4 2 3" xfId="1372" xr:uid="{44D94ABA-A868-4D0F-BA31-644E063A8862}"/>
    <cellStyle name="Normal 5 5 4 2 3 2" xfId="1373" xr:uid="{0B7F3D6C-F999-4432-9C9A-4EE44E561C9E}"/>
    <cellStyle name="Normal 5 5 4 2 4" xfId="1374" xr:uid="{0306CFC3-BDAC-4060-BD25-89D5C106F3E8}"/>
    <cellStyle name="Normal 5 5 4 2 5" xfId="2916" xr:uid="{2F494366-3BEC-4E85-ADD8-83245D36CB06}"/>
    <cellStyle name="Normal 5 5 4 3" xfId="571" xr:uid="{60F36F0A-A458-41B9-BD46-0DBC70FFA94D}"/>
    <cellStyle name="Normal 5 5 4 3 2" xfId="1375" xr:uid="{3A0DAB4A-6C39-4861-9235-F964F82EF148}"/>
    <cellStyle name="Normal 5 5 4 3 2 2" xfId="1376" xr:uid="{6F9DE330-CF57-45C2-85AA-34D8EF043DEA}"/>
    <cellStyle name="Normal 5 5 4 3 3" xfId="1377" xr:uid="{BD8603E6-CAAB-414A-AAD3-8DE0E345F157}"/>
    <cellStyle name="Normal 5 5 4 3 4" xfId="2917" xr:uid="{5D88552D-6977-40AE-8F5C-BFA5C65F9180}"/>
    <cellStyle name="Normal 5 5 4 4" xfId="1378" xr:uid="{F6A3F405-0E51-4419-98E7-D4153C136DF0}"/>
    <cellStyle name="Normal 5 5 4 4 2" xfId="1379" xr:uid="{0802A9CB-4892-4FA1-BF07-9197106F44A7}"/>
    <cellStyle name="Normal 5 5 4 4 3" xfId="2918" xr:uid="{A81431CB-80A9-400D-9592-1EAA38794F2B}"/>
    <cellStyle name="Normal 5 5 4 4 4" xfId="2919" xr:uid="{A840EAB2-60B9-4A13-9011-CF0BE1EB91B1}"/>
    <cellStyle name="Normal 5 5 4 5" xfId="1380" xr:uid="{F6BEF398-1B65-48CA-A4C5-4FE4F2D38265}"/>
    <cellStyle name="Normal 5 5 4 6" xfId="2920" xr:uid="{B35AD3A9-E741-4920-AE95-1E6C03E0A3A6}"/>
    <cellStyle name="Normal 5 5 4 7" xfId="2921" xr:uid="{85B05EA8-BF16-44E6-9EE1-94A68C148E91}"/>
    <cellStyle name="Normal 5 5 5" xfId="308" xr:uid="{942B29CF-CC4E-443A-A34F-DDEB98493F24}"/>
    <cellStyle name="Normal 5 5 5 2" xfId="572" xr:uid="{6655A269-47E3-4826-AEAE-F3B49A5CF522}"/>
    <cellStyle name="Normal 5 5 5 2 2" xfId="1381" xr:uid="{2D54F006-5937-4BC4-8C08-1E9C41A23C30}"/>
    <cellStyle name="Normal 5 5 5 2 2 2" xfId="1382" xr:uid="{8357F1EC-12C9-4E8C-8255-1CC3821E75E5}"/>
    <cellStyle name="Normal 5 5 5 2 3" xfId="1383" xr:uid="{4F2010DA-6A6B-4BE1-9757-2B38F0E8E49A}"/>
    <cellStyle name="Normal 5 5 5 2 4" xfId="2922" xr:uid="{697D9A69-5AEE-4EDB-8CBC-CA70A668A6D2}"/>
    <cellStyle name="Normal 5 5 5 3" xfId="1384" xr:uid="{D5E137D4-90FC-4027-8621-983C59E51A70}"/>
    <cellStyle name="Normal 5 5 5 3 2" xfId="1385" xr:uid="{145AF7E3-2836-408E-894E-0F253FA43D4F}"/>
    <cellStyle name="Normal 5 5 5 3 3" xfId="2923" xr:uid="{B42684A3-D97E-4CB2-951D-DD11F82F25CA}"/>
    <cellStyle name="Normal 5 5 5 3 4" xfId="2924" xr:uid="{34E66471-3C00-4FFD-AD13-392BAD6E03AB}"/>
    <cellStyle name="Normal 5 5 5 4" xfId="1386" xr:uid="{D779CC33-496F-41E6-959F-2FCF3F16F5E6}"/>
    <cellStyle name="Normal 5 5 5 5" xfId="2925" xr:uid="{F4FB73B1-CBAF-430F-A9CC-590CAB228143}"/>
    <cellStyle name="Normal 5 5 5 6" xfId="2926" xr:uid="{CB88C4CD-77B3-4A11-989E-1364CB12105B}"/>
    <cellStyle name="Normal 5 5 6" xfId="309" xr:uid="{D222F14D-20F7-4A03-A47F-54742F864B2A}"/>
    <cellStyle name="Normal 5 5 6 2" xfId="1387" xr:uid="{8DA49398-2265-4082-8903-F113E040A01B}"/>
    <cellStyle name="Normal 5 5 6 2 2" xfId="1388" xr:uid="{43CB73E1-CE8F-4DFD-9105-315B3DBE7704}"/>
    <cellStyle name="Normal 5 5 6 2 3" xfId="2927" xr:uid="{FE0FB709-687C-4FC8-9AAE-0948A3B34641}"/>
    <cellStyle name="Normal 5 5 6 2 4" xfId="2928" xr:uid="{6BD61E25-072B-40FD-8CE7-5AB44CF3BCC1}"/>
    <cellStyle name="Normal 5 5 6 3" xfId="1389" xr:uid="{855AC96B-7EBB-43C3-9C17-87B1B43379A1}"/>
    <cellStyle name="Normal 5 5 6 4" xfId="2929" xr:uid="{F3CABEAD-4455-4E05-ABBE-061C3D75ED37}"/>
    <cellStyle name="Normal 5 5 6 5" xfId="2930" xr:uid="{434AF9F3-371A-466E-881C-5C1E6FF0236A}"/>
    <cellStyle name="Normal 5 5 7" xfId="1390" xr:uid="{B3815E83-0C4E-4242-9FFB-2AAA8AE7551D}"/>
    <cellStyle name="Normal 5 5 7 2" xfId="1391" xr:uid="{E6462760-4C48-4285-BD71-1E3C95058764}"/>
    <cellStyle name="Normal 5 5 7 3" xfId="2931" xr:uid="{F260D8F5-FEA2-4D7B-8EEB-C797E912C857}"/>
    <cellStyle name="Normal 5 5 7 4" xfId="2932" xr:uid="{8CEC6832-CE58-4453-BBF0-0308E66E3510}"/>
    <cellStyle name="Normal 5 5 8" xfId="1392" xr:uid="{F1737099-550E-4926-A662-142A0C9D000D}"/>
    <cellStyle name="Normal 5 5 8 2" xfId="2933" xr:uid="{22F8AAD2-51FF-4A51-A113-BEDEFFAAF001}"/>
    <cellStyle name="Normal 5 5 8 3" xfId="2934" xr:uid="{7AB8048A-D596-414A-B980-C3BE65C3D43D}"/>
    <cellStyle name="Normal 5 5 8 4" xfId="2935" xr:uid="{88B0364F-F7B7-43EE-9A85-D6A8B720B3EC}"/>
    <cellStyle name="Normal 5 5 9" xfId="2936" xr:uid="{5275D5C9-9638-4D79-8894-630BD1518014}"/>
    <cellStyle name="Normal 5 6" xfId="104" xr:uid="{5D5F5B2B-51C8-4A11-95D5-F7800F8F6FDD}"/>
    <cellStyle name="Normal 5 6 10" xfId="2937" xr:uid="{DB0FCEFD-DC12-4141-B2B3-A146FEE61DFE}"/>
    <cellStyle name="Normal 5 6 11" xfId="2938" xr:uid="{7D9FA766-2BB3-4B2A-B56B-0E6E170CBDF1}"/>
    <cellStyle name="Normal 5 6 2" xfId="105" xr:uid="{0BD2E0F0-21CA-41CB-8173-9E5F3E43613D}"/>
    <cellStyle name="Normal 5 6 2 2" xfId="310" xr:uid="{248AC2C0-5712-477E-BD84-6C8D56FA2A69}"/>
    <cellStyle name="Normal 5 6 2 2 2" xfId="573" xr:uid="{E959FA32-7386-42CD-A5A5-1E71F3E03586}"/>
    <cellStyle name="Normal 5 6 2 2 2 2" xfId="574" xr:uid="{729B7777-C69F-48FB-B3C5-F1839C06C935}"/>
    <cellStyle name="Normal 5 6 2 2 2 2 2" xfId="1393" xr:uid="{64B5F1AD-7C13-44F1-ACF4-1FA5A5372C9C}"/>
    <cellStyle name="Normal 5 6 2 2 2 2 3" xfId="2939" xr:uid="{F4F620CB-FC20-40A4-B79E-35D6EBE907F1}"/>
    <cellStyle name="Normal 5 6 2 2 2 2 4" xfId="2940" xr:uid="{31AD4762-26C2-44FB-B607-7D1C16F3C688}"/>
    <cellStyle name="Normal 5 6 2 2 2 3" xfId="1394" xr:uid="{F6146F7A-EC92-4618-AAE9-C0DF99BEA9A5}"/>
    <cellStyle name="Normal 5 6 2 2 2 3 2" xfId="2941" xr:uid="{D1003E6C-66F3-404A-A701-0B4EE0AB557A}"/>
    <cellStyle name="Normal 5 6 2 2 2 3 3" xfId="2942" xr:uid="{BFE1166A-AAF1-4B92-8246-56B8504DD8EF}"/>
    <cellStyle name="Normal 5 6 2 2 2 3 4" xfId="2943" xr:uid="{89050E1C-8B2F-4F41-AB8B-E838B93020AB}"/>
    <cellStyle name="Normal 5 6 2 2 2 4" xfId="2944" xr:uid="{2FADA497-7CE8-4A61-9BE6-07BD8CC93083}"/>
    <cellStyle name="Normal 5 6 2 2 2 5" xfId="2945" xr:uid="{EFA3693D-B609-417B-A627-A60966C04FB0}"/>
    <cellStyle name="Normal 5 6 2 2 2 6" xfId="2946" xr:uid="{9F75E225-6980-4EBC-AB1E-15FF641B5046}"/>
    <cellStyle name="Normal 5 6 2 2 3" xfId="575" xr:uid="{DAEFA219-896C-4F97-8F88-CA1A1A8289CC}"/>
    <cellStyle name="Normal 5 6 2 2 3 2" xfId="1395" xr:uid="{7AE6639D-ECFD-48B0-B658-5A0DB3363409}"/>
    <cellStyle name="Normal 5 6 2 2 3 2 2" xfId="2947" xr:uid="{E90AD5B5-65E1-4B2B-9144-10E3196711F6}"/>
    <cellStyle name="Normal 5 6 2 2 3 2 3" xfId="2948" xr:uid="{DA608851-2CB1-45FF-B47B-A81AB9734E99}"/>
    <cellStyle name="Normal 5 6 2 2 3 2 4" xfId="2949" xr:uid="{80EB45C9-D840-4194-AFE7-E31C60D8BC65}"/>
    <cellStyle name="Normal 5 6 2 2 3 3" xfId="2950" xr:uid="{845283B1-DCE9-4D0E-99CA-76FB906BDDCB}"/>
    <cellStyle name="Normal 5 6 2 2 3 4" xfId="2951" xr:uid="{B9C10A21-4C93-4D76-B392-2805FCFE5D6A}"/>
    <cellStyle name="Normal 5 6 2 2 3 5" xfId="2952" xr:uid="{0D35B900-6053-4FAC-875E-48F4D8D24891}"/>
    <cellStyle name="Normal 5 6 2 2 4" xfId="1396" xr:uid="{CB59F927-C7C8-43BF-924E-5ABD30451A85}"/>
    <cellStyle name="Normal 5 6 2 2 4 2" xfId="2953" xr:uid="{EAF86CB7-1B39-4902-9A05-D7AB001A2583}"/>
    <cellStyle name="Normal 5 6 2 2 4 3" xfId="2954" xr:uid="{8E4744CA-98FC-4D30-AE09-F1F8E0AF874B}"/>
    <cellStyle name="Normal 5 6 2 2 4 4" xfId="2955" xr:uid="{4F4C4C0A-5C34-456B-B08C-BD6BE9FB5D74}"/>
    <cellStyle name="Normal 5 6 2 2 5" xfId="2956" xr:uid="{68939126-000D-4EA8-BFD3-319818D7AC0A}"/>
    <cellStyle name="Normal 5 6 2 2 5 2" xfId="2957" xr:uid="{16CA3DAC-2406-480E-A6D1-3EF8DE2EF3B5}"/>
    <cellStyle name="Normal 5 6 2 2 5 3" xfId="2958" xr:uid="{8BB49AF7-D874-4819-9A6D-8190C7875DF3}"/>
    <cellStyle name="Normal 5 6 2 2 5 4" xfId="2959" xr:uid="{C0DA7C05-9E83-4E5B-A6BC-10691C2BDE92}"/>
    <cellStyle name="Normal 5 6 2 2 6" xfId="2960" xr:uid="{FC13036D-BF1F-46A5-A517-2A42057121B5}"/>
    <cellStyle name="Normal 5 6 2 2 7" xfId="2961" xr:uid="{9906A895-C417-45F8-98D7-9B735F9B6460}"/>
    <cellStyle name="Normal 5 6 2 2 8" xfId="2962" xr:uid="{DDC08558-2E2A-457A-BDC9-4663E1CB77BF}"/>
    <cellStyle name="Normal 5 6 2 3" xfId="576" xr:uid="{FCB459FC-EE36-4015-8812-2DAA653BDE04}"/>
    <cellStyle name="Normal 5 6 2 3 2" xfId="577" xr:uid="{B7A57E12-867C-41AB-8A48-9AE4042A512B}"/>
    <cellStyle name="Normal 5 6 2 3 2 2" xfId="578" xr:uid="{7FFAD835-9456-41A0-B370-3E05529C4EB2}"/>
    <cellStyle name="Normal 5 6 2 3 2 3" xfId="2963" xr:uid="{1E2579A6-196C-4DF7-ACDF-91CFCB1AC754}"/>
    <cellStyle name="Normal 5 6 2 3 2 4" xfId="2964" xr:uid="{382AA013-271C-4C20-870E-5FC214D482A2}"/>
    <cellStyle name="Normal 5 6 2 3 3" xfId="579" xr:uid="{A112BEDE-E461-4D4A-9C87-5FA677359C88}"/>
    <cellStyle name="Normal 5 6 2 3 3 2" xfId="2965" xr:uid="{2CCA3458-E7A2-4C9D-9BB5-9F81A549AF90}"/>
    <cellStyle name="Normal 5 6 2 3 3 3" xfId="2966" xr:uid="{DA8D2FA1-F0B4-48A9-9141-B5DBD02E3396}"/>
    <cellStyle name="Normal 5 6 2 3 3 4" xfId="2967" xr:uid="{5FAD2691-BEBD-4661-A997-6B6A6B874288}"/>
    <cellStyle name="Normal 5 6 2 3 4" xfId="2968" xr:uid="{24B7C716-E969-407E-8EF6-3A1079FD079D}"/>
    <cellStyle name="Normal 5 6 2 3 5" xfId="2969" xr:uid="{47CAF9DB-1F19-49FC-9A97-A9906854715B}"/>
    <cellStyle name="Normal 5 6 2 3 6" xfId="2970" xr:uid="{A34E4ABD-2901-4BD7-A345-E3779829C119}"/>
    <cellStyle name="Normal 5 6 2 4" xfId="580" xr:uid="{B7549D08-6694-4C56-840A-81F73743D2F0}"/>
    <cellStyle name="Normal 5 6 2 4 2" xfId="581" xr:uid="{8278D93F-CCEB-4213-9473-10DBEF9EA133}"/>
    <cellStyle name="Normal 5 6 2 4 2 2" xfId="2971" xr:uid="{D0009ACD-942B-4328-889B-9172C7969801}"/>
    <cellStyle name="Normal 5 6 2 4 2 3" xfId="2972" xr:uid="{CBAA98D1-35A8-4F5B-9D24-9E21AAFB4EAD}"/>
    <cellStyle name="Normal 5 6 2 4 2 4" xfId="2973" xr:uid="{179125DB-CB81-4D97-B705-5EF884379281}"/>
    <cellStyle name="Normal 5 6 2 4 3" xfId="2974" xr:uid="{63E29146-107B-4EE9-9F23-15F1614B4B99}"/>
    <cellStyle name="Normal 5 6 2 4 4" xfId="2975" xr:uid="{6A3B2DA2-A22F-4B47-8761-895815C518B2}"/>
    <cellStyle name="Normal 5 6 2 4 5" xfId="2976" xr:uid="{F0600A95-F707-47D2-90F4-7FCEE7FB6FD6}"/>
    <cellStyle name="Normal 5 6 2 5" xfId="582" xr:uid="{E0877219-8EEF-4561-9289-ADA2D75143AB}"/>
    <cellStyle name="Normal 5 6 2 5 2" xfId="2977" xr:uid="{35B7CE25-2311-43B2-9269-51D7078C5B3B}"/>
    <cellStyle name="Normal 5 6 2 5 3" xfId="2978" xr:uid="{2BEA9936-683A-4D8D-A642-6204964A4071}"/>
    <cellStyle name="Normal 5 6 2 5 4" xfId="2979" xr:uid="{4E2D86B6-E884-4D77-B54C-8E08A50A5E06}"/>
    <cellStyle name="Normal 5 6 2 6" xfId="2980" xr:uid="{7DACCE1D-474B-44BF-8795-4D0B949B5DC9}"/>
    <cellStyle name="Normal 5 6 2 6 2" xfId="2981" xr:uid="{888C751F-7BC0-4A2D-80C1-FEA9C2C59D7C}"/>
    <cellStyle name="Normal 5 6 2 6 3" xfId="2982" xr:uid="{51F4F4AF-1EAF-4CF5-B709-9890C554AC56}"/>
    <cellStyle name="Normal 5 6 2 6 4" xfId="2983" xr:uid="{990E1A63-98A0-43E8-AE34-E97E13B6B953}"/>
    <cellStyle name="Normal 5 6 2 7" xfId="2984" xr:uid="{2CEF8EED-FA10-47B2-B787-631889EFDD08}"/>
    <cellStyle name="Normal 5 6 2 8" xfId="2985" xr:uid="{05325C96-C291-409E-A479-96FF7A693753}"/>
    <cellStyle name="Normal 5 6 2 9" xfId="2986" xr:uid="{148F21CA-C020-4C01-BC57-CB49D204A816}"/>
    <cellStyle name="Normal 5 6 3" xfId="311" xr:uid="{2C23944B-1EB9-4079-AF75-7E2CB57F8DF1}"/>
    <cellStyle name="Normal 5 6 3 2" xfId="583" xr:uid="{E5F4BB88-C25E-458A-AE7B-2081064664F5}"/>
    <cellStyle name="Normal 5 6 3 2 2" xfId="584" xr:uid="{7E2EA9B9-EEDE-42FF-8929-7DCFDAA5F241}"/>
    <cellStyle name="Normal 5 6 3 2 2 2" xfId="1397" xr:uid="{27FA4AEC-20FA-4FDB-8668-BBE158146433}"/>
    <cellStyle name="Normal 5 6 3 2 2 2 2" xfId="1398" xr:uid="{F36A13D4-79D6-423F-9640-206E5F0A2CE8}"/>
    <cellStyle name="Normal 5 6 3 2 2 3" xfId="1399" xr:uid="{263768FD-86E5-4A96-BBE7-CC48DF3C14D8}"/>
    <cellStyle name="Normal 5 6 3 2 2 4" xfId="2987" xr:uid="{BC98BCBD-A682-4940-9740-A0B3B8BE6E7D}"/>
    <cellStyle name="Normal 5 6 3 2 3" xfId="1400" xr:uid="{15CEBC1F-0008-43A0-9A96-52F4303C75BD}"/>
    <cellStyle name="Normal 5 6 3 2 3 2" xfId="1401" xr:uid="{B33727D2-2E23-4848-9E58-897A502606F7}"/>
    <cellStyle name="Normal 5 6 3 2 3 3" xfId="2988" xr:uid="{484F0A5E-44F0-4324-AD08-FAA969E50DD8}"/>
    <cellStyle name="Normal 5 6 3 2 3 4" xfId="2989" xr:uid="{F8E68217-AA87-45FD-B205-0CCDAF3B09C3}"/>
    <cellStyle name="Normal 5 6 3 2 4" xfId="1402" xr:uid="{2D6DCA85-B430-4993-BCC5-1E057B137AB2}"/>
    <cellStyle name="Normal 5 6 3 2 5" xfId="2990" xr:uid="{6892BA3F-15FB-44C6-A55D-209A481F92FE}"/>
    <cellStyle name="Normal 5 6 3 2 6" xfId="2991" xr:uid="{80DD60B4-4F0E-455C-8457-09CBB19278A3}"/>
    <cellStyle name="Normal 5 6 3 3" xfId="585" xr:uid="{672AF2D7-5F0C-458D-854A-7802622938A8}"/>
    <cellStyle name="Normal 5 6 3 3 2" xfId="1403" xr:uid="{FF2D1F80-3411-4C2D-BF39-3DC05ACB4DA0}"/>
    <cellStyle name="Normal 5 6 3 3 2 2" xfId="1404" xr:uid="{D6AAC757-AABE-4070-A047-D3F82A1B8E8D}"/>
    <cellStyle name="Normal 5 6 3 3 2 3" xfId="2992" xr:uid="{67E34214-7CE6-42CC-A6DC-2D373B8C49E9}"/>
    <cellStyle name="Normal 5 6 3 3 2 4" xfId="2993" xr:uid="{0204E639-EC9C-4592-9B87-413048510338}"/>
    <cellStyle name="Normal 5 6 3 3 3" xfId="1405" xr:uid="{BE26B549-C681-4675-829B-4DBA29F48089}"/>
    <cellStyle name="Normal 5 6 3 3 4" xfId="2994" xr:uid="{8640E6EC-AEF2-413A-A3B5-D77D577EF984}"/>
    <cellStyle name="Normal 5 6 3 3 5" xfId="2995" xr:uid="{B0D96065-E15C-45F3-8EB9-F006B5D16945}"/>
    <cellStyle name="Normal 5 6 3 4" xfId="1406" xr:uid="{204D5704-4673-4881-A880-43657CD738C9}"/>
    <cellStyle name="Normal 5 6 3 4 2" xfId="1407" xr:uid="{8D2D3237-3DCD-4F64-8048-1DE6DFB22FD9}"/>
    <cellStyle name="Normal 5 6 3 4 3" xfId="2996" xr:uid="{F7F89BC0-67B3-4A5D-AC5B-34A70A332AE2}"/>
    <cellStyle name="Normal 5 6 3 4 4" xfId="2997" xr:uid="{43056EF0-4A73-4A72-8C44-BB7249A67497}"/>
    <cellStyle name="Normal 5 6 3 5" xfId="1408" xr:uid="{6E3A39F5-D15A-4E8E-B522-398B6AB3895F}"/>
    <cellStyle name="Normal 5 6 3 5 2" xfId="2998" xr:uid="{32CCA372-FC7E-43B8-83D6-5A7BB432F44A}"/>
    <cellStyle name="Normal 5 6 3 5 3" xfId="2999" xr:uid="{CD5CC039-5119-421B-97A0-D4A0810FAB94}"/>
    <cellStyle name="Normal 5 6 3 5 4" xfId="3000" xr:uid="{02DDCCA4-EB78-4FA9-BC29-7825E4970905}"/>
    <cellStyle name="Normal 5 6 3 6" xfId="3001" xr:uid="{AA6D7ED0-39A3-49C5-B4D6-F7513AA7D234}"/>
    <cellStyle name="Normal 5 6 3 7" xfId="3002" xr:uid="{1A2018DA-90BB-4726-83AF-F63A427E28BF}"/>
    <cellStyle name="Normal 5 6 3 8" xfId="3003" xr:uid="{5E62D77A-CE14-4953-AD56-66CE2F16BD50}"/>
    <cellStyle name="Normal 5 6 4" xfId="312" xr:uid="{5F0BE880-148F-418E-93B8-DB296D6EB64C}"/>
    <cellStyle name="Normal 5 6 4 2" xfId="586" xr:uid="{3F999777-FE63-42B6-A60B-2769F8D720BD}"/>
    <cellStyle name="Normal 5 6 4 2 2" xfId="587" xr:uid="{3D45B890-5F4A-4F11-BA26-AF43CE2A28B1}"/>
    <cellStyle name="Normal 5 6 4 2 2 2" xfId="1409" xr:uid="{8C371D8F-1427-4300-8133-DD82A8789739}"/>
    <cellStyle name="Normal 5 6 4 2 2 3" xfId="3004" xr:uid="{D2DBA353-2D1A-4F89-8DB8-D29E7E42116A}"/>
    <cellStyle name="Normal 5 6 4 2 2 4" xfId="3005" xr:uid="{EB873AA7-5AD7-4590-8B83-2D6A3BAF6827}"/>
    <cellStyle name="Normal 5 6 4 2 3" xfId="1410" xr:uid="{1C152914-B1C6-4490-BB19-A504D1797BBC}"/>
    <cellStyle name="Normal 5 6 4 2 4" xfId="3006" xr:uid="{BF1099DA-AA67-461F-9D98-0DD4E248C74C}"/>
    <cellStyle name="Normal 5 6 4 2 5" xfId="3007" xr:uid="{08625F69-2D4B-4DB3-8BB5-45134DCDA679}"/>
    <cellStyle name="Normal 5 6 4 3" xfId="588" xr:uid="{044C550A-9196-4ADC-96E4-384C74F2F5C0}"/>
    <cellStyle name="Normal 5 6 4 3 2" xfId="1411" xr:uid="{3B700E9A-9D7E-4ABD-A0A5-5FD616C535D5}"/>
    <cellStyle name="Normal 5 6 4 3 3" xfId="3008" xr:uid="{D1F390E3-82A7-4207-86CD-901C77C3F84D}"/>
    <cellStyle name="Normal 5 6 4 3 4" xfId="3009" xr:uid="{976F138F-E9A3-4AFC-90FB-35B0AD03F2A7}"/>
    <cellStyle name="Normal 5 6 4 4" xfId="1412" xr:uid="{6266F61D-A1E1-4A0F-B221-39223E7C47A1}"/>
    <cellStyle name="Normal 5 6 4 4 2" xfId="3010" xr:uid="{02C41082-3559-45D6-9979-3CBF9EF2B831}"/>
    <cellStyle name="Normal 5 6 4 4 3" xfId="3011" xr:uid="{BD99E66D-A08F-4DD1-A091-AA58634B478C}"/>
    <cellStyle name="Normal 5 6 4 4 4" xfId="3012" xr:uid="{7F818D04-E57D-4259-BCC7-0D4911CD1714}"/>
    <cellStyle name="Normal 5 6 4 5" xfId="3013" xr:uid="{1D7169F5-3B41-42B9-9903-C6046EF5F893}"/>
    <cellStyle name="Normal 5 6 4 6" xfId="3014" xr:uid="{121063EB-CDE5-4449-AFFE-713011E0CB42}"/>
    <cellStyle name="Normal 5 6 4 7" xfId="3015" xr:uid="{1342A5EB-BBF7-45FA-B732-865B44BE5804}"/>
    <cellStyle name="Normal 5 6 5" xfId="313" xr:uid="{056C0544-B89F-45FE-BEC3-50BA9D1E38C1}"/>
    <cellStyle name="Normal 5 6 5 2" xfId="589" xr:uid="{823D9E60-CAB1-4BF7-B88F-3E54C8C9768A}"/>
    <cellStyle name="Normal 5 6 5 2 2" xfId="1413" xr:uid="{51EA1394-C82C-40D3-BDCF-17121C8A55EE}"/>
    <cellStyle name="Normal 5 6 5 2 3" xfId="3016" xr:uid="{4CC8CA6F-28C1-48EE-8BFE-22998F032836}"/>
    <cellStyle name="Normal 5 6 5 2 4" xfId="3017" xr:uid="{CB6ED85E-6359-49C2-82D8-B4644E84128F}"/>
    <cellStyle name="Normal 5 6 5 3" xfId="1414" xr:uid="{B251ACBA-52A0-4286-BE9C-589E90FF1EE1}"/>
    <cellStyle name="Normal 5 6 5 3 2" xfId="3018" xr:uid="{81C2C3C5-FE4B-4225-AC80-6162C2B5F971}"/>
    <cellStyle name="Normal 5 6 5 3 3" xfId="3019" xr:uid="{6FCF8268-93A4-427A-B9CE-882DB20B1A5D}"/>
    <cellStyle name="Normal 5 6 5 3 4" xfId="3020" xr:uid="{6BE99248-2030-4489-BAE9-0B96A76C3714}"/>
    <cellStyle name="Normal 5 6 5 4" xfId="3021" xr:uid="{81D12BA7-B5B7-4178-B1B2-5041A60717D6}"/>
    <cellStyle name="Normal 5 6 5 5" xfId="3022" xr:uid="{AA333566-4D20-4CB6-AA58-810FDC22C661}"/>
    <cellStyle name="Normal 5 6 5 6" xfId="3023" xr:uid="{125321F7-FE50-48FF-835C-F722DC1F4974}"/>
    <cellStyle name="Normal 5 6 6" xfId="590" xr:uid="{6CA492D7-8CA2-4CDF-943F-7E7C8E0CFC15}"/>
    <cellStyle name="Normal 5 6 6 2" xfId="1415" xr:uid="{5F2572BE-E7C1-41A4-9A9D-DAE98D1442B6}"/>
    <cellStyle name="Normal 5 6 6 2 2" xfId="3024" xr:uid="{BF720284-D27D-43F9-9847-C34ABAAFA4CA}"/>
    <cellStyle name="Normal 5 6 6 2 3" xfId="3025" xr:uid="{C4DC2D99-10E6-4751-B822-76CEF176F73E}"/>
    <cellStyle name="Normal 5 6 6 2 4" xfId="3026" xr:uid="{A9A570A3-7041-4C6A-A870-E903013705B9}"/>
    <cellStyle name="Normal 5 6 6 3" xfId="3027" xr:uid="{D67062AB-4EB5-4E37-9B2E-B95FAD08E732}"/>
    <cellStyle name="Normal 5 6 6 4" xfId="3028" xr:uid="{23120BC8-45FD-4907-A106-291330638D17}"/>
    <cellStyle name="Normal 5 6 6 5" xfId="3029" xr:uid="{9F7B07B3-0AF7-4AB8-88FC-038F105BEC9A}"/>
    <cellStyle name="Normal 5 6 7" xfId="1416" xr:uid="{65463621-96E1-457B-8AA8-EB4A4128A996}"/>
    <cellStyle name="Normal 5 6 7 2" xfId="3030" xr:uid="{CA666951-6D98-4FE2-A097-C3BD3EFB9C9A}"/>
    <cellStyle name="Normal 5 6 7 3" xfId="3031" xr:uid="{A60C4F5D-9B95-431A-BDC0-5304A7AD7727}"/>
    <cellStyle name="Normal 5 6 7 4" xfId="3032" xr:uid="{28E8F6F0-60A1-4461-B649-679B4FE5033E}"/>
    <cellStyle name="Normal 5 6 8" xfId="3033" xr:uid="{3F74397C-BDBE-4AAE-BA33-1B796D4E1B46}"/>
    <cellStyle name="Normal 5 6 8 2" xfId="3034" xr:uid="{4FBF30E7-0706-4094-BFE0-0F25F1407073}"/>
    <cellStyle name="Normal 5 6 8 3" xfId="3035" xr:uid="{D18D7A19-1F31-4F3B-A116-3C2EE4539AC1}"/>
    <cellStyle name="Normal 5 6 8 4" xfId="3036" xr:uid="{4E967DCD-77B4-4E86-B4BE-472C4CFFF0B2}"/>
    <cellStyle name="Normal 5 6 9" xfId="3037" xr:uid="{C082496B-A4B2-4D67-9A9A-F06498231305}"/>
    <cellStyle name="Normal 5 7" xfId="106" xr:uid="{FE39983B-82C8-474B-A163-98F06FC132E7}"/>
    <cellStyle name="Normal 5 7 2" xfId="107" xr:uid="{80769AED-D3DB-4606-A447-AFBF803AE12C}"/>
    <cellStyle name="Normal 5 7 2 2" xfId="314" xr:uid="{BE466510-3139-4012-8CD7-AB53A42339BD}"/>
    <cellStyle name="Normal 5 7 2 2 2" xfId="591" xr:uid="{0522865D-08B6-41D5-BD68-CD89E8093336}"/>
    <cellStyle name="Normal 5 7 2 2 2 2" xfId="1417" xr:uid="{052FCFF7-3A71-4ECF-ACB4-C6D65D562129}"/>
    <cellStyle name="Normal 5 7 2 2 2 3" xfId="3038" xr:uid="{A130645D-7F3C-4640-996E-DED6A1A4CC60}"/>
    <cellStyle name="Normal 5 7 2 2 2 4" xfId="3039" xr:uid="{0CFFBE9E-F007-4FA4-AECA-ABDF18C0D58D}"/>
    <cellStyle name="Normal 5 7 2 2 3" xfId="1418" xr:uid="{88CEDBB1-B327-4BAF-9800-06E2307CDE8E}"/>
    <cellStyle name="Normal 5 7 2 2 3 2" xfId="3040" xr:uid="{F6CEE577-8302-44A8-BEF4-D0E3B2EECDF9}"/>
    <cellStyle name="Normal 5 7 2 2 3 3" xfId="3041" xr:uid="{CA1C941D-9133-4EE5-8100-0F8356B46FD0}"/>
    <cellStyle name="Normal 5 7 2 2 3 4" xfId="3042" xr:uid="{C27A30CD-D8A6-441C-B44B-1CACD9393FFF}"/>
    <cellStyle name="Normal 5 7 2 2 4" xfId="3043" xr:uid="{B35CE6F2-2A81-415B-9B89-1C6A15DD3081}"/>
    <cellStyle name="Normal 5 7 2 2 5" xfId="3044" xr:uid="{FBA28DDD-4064-43E1-8B89-9043F0BF082C}"/>
    <cellStyle name="Normal 5 7 2 2 6" xfId="3045" xr:uid="{0E33EC9D-4290-4FCA-9E47-2A271D7D63E1}"/>
    <cellStyle name="Normal 5 7 2 3" xfId="592" xr:uid="{FD30FAAE-E76D-4342-AA00-81B180101979}"/>
    <cellStyle name="Normal 5 7 2 3 2" xfId="1419" xr:uid="{573FC4B8-7D3B-470A-A92E-C5E2ACFE74A1}"/>
    <cellStyle name="Normal 5 7 2 3 2 2" xfId="3046" xr:uid="{EA9C6A45-9583-4D2B-BACF-A63FB51EC609}"/>
    <cellStyle name="Normal 5 7 2 3 2 3" xfId="3047" xr:uid="{31650F1F-2B2C-4632-88FB-66FF2E48AD78}"/>
    <cellStyle name="Normal 5 7 2 3 2 4" xfId="3048" xr:uid="{0AD4046E-280B-47B9-BF2E-92DD8254E109}"/>
    <cellStyle name="Normal 5 7 2 3 3" xfId="3049" xr:uid="{97026E7F-B5CD-4C80-9B6E-1E0C5F414CE9}"/>
    <cellStyle name="Normal 5 7 2 3 4" xfId="3050" xr:uid="{9C65BB1F-654B-4A8A-BC73-52FB1613B809}"/>
    <cellStyle name="Normal 5 7 2 3 5" xfId="3051" xr:uid="{50E4B360-6B0B-42FA-8909-39022D313C8F}"/>
    <cellStyle name="Normal 5 7 2 4" xfId="1420" xr:uid="{B6A357EB-AC57-4583-9D5B-0814655CBD1B}"/>
    <cellStyle name="Normal 5 7 2 4 2" xfId="3052" xr:uid="{E1F3E9BA-9C12-4B1B-898A-0FF3D5CAA06C}"/>
    <cellStyle name="Normal 5 7 2 4 3" xfId="3053" xr:uid="{E2C6FACE-3626-47B3-BB64-B1A09515CC3F}"/>
    <cellStyle name="Normal 5 7 2 4 4" xfId="3054" xr:uid="{0652DFBE-54D6-46C0-9E7C-A7DBD31A9421}"/>
    <cellStyle name="Normal 5 7 2 5" xfId="3055" xr:uid="{C11AC2E3-6B3F-4F32-8ABB-C4C5FF4A87E1}"/>
    <cellStyle name="Normal 5 7 2 5 2" xfId="3056" xr:uid="{81FA0988-2876-4F38-A566-2AAAC5133E7D}"/>
    <cellStyle name="Normal 5 7 2 5 3" xfId="3057" xr:uid="{6FF56C4C-52DF-44C0-8FB7-111485074E21}"/>
    <cellStyle name="Normal 5 7 2 5 4" xfId="3058" xr:uid="{EB249DC3-4345-4499-BFCF-9BAA7B955AA9}"/>
    <cellStyle name="Normal 5 7 2 6" xfId="3059" xr:uid="{8A14E4FF-DB5B-4D64-BC1B-1B4CBE2D1E66}"/>
    <cellStyle name="Normal 5 7 2 7" xfId="3060" xr:uid="{17E6DC59-6B58-4B64-9DEC-3BF34566B8F6}"/>
    <cellStyle name="Normal 5 7 2 8" xfId="3061" xr:uid="{AFD7E67C-04B8-4FE7-AC82-B42140AFFB86}"/>
    <cellStyle name="Normal 5 7 3" xfId="315" xr:uid="{ADE092C4-6416-4587-B83F-C156702670CC}"/>
    <cellStyle name="Normal 5 7 3 2" xfId="593" xr:uid="{2BF3EB2B-812D-4054-8DEA-4B3DA8F81ECC}"/>
    <cellStyle name="Normal 5 7 3 2 2" xfId="594" xr:uid="{7181640A-91B6-4F38-A91F-56ECBE54B40B}"/>
    <cellStyle name="Normal 5 7 3 2 3" xfId="3062" xr:uid="{A4AA2270-B1AD-47C1-887D-201781BAA4DE}"/>
    <cellStyle name="Normal 5 7 3 2 4" xfId="3063" xr:uid="{1AD1D001-1554-4C0E-9234-D1E4A49499F8}"/>
    <cellStyle name="Normal 5 7 3 3" xfId="595" xr:uid="{88E531A4-E5BC-4EA4-946D-0D8A76836A74}"/>
    <cellStyle name="Normal 5 7 3 3 2" xfId="3064" xr:uid="{82C5E80D-C31D-45F5-BA83-982597034F1D}"/>
    <cellStyle name="Normal 5 7 3 3 3" xfId="3065" xr:uid="{BFCEF836-4139-4BEF-B1EA-3D0707E6B65E}"/>
    <cellStyle name="Normal 5 7 3 3 4" xfId="3066" xr:uid="{8802B00B-9745-46FD-8DCD-D6C85B76B3F6}"/>
    <cellStyle name="Normal 5 7 3 4" xfId="3067" xr:uid="{3E54A4F0-8DEC-41CC-A694-0BDA92ED97CA}"/>
    <cellStyle name="Normal 5 7 3 5" xfId="3068" xr:uid="{DD0FBEA9-D8BD-49A8-9E36-518F1C7E944B}"/>
    <cellStyle name="Normal 5 7 3 6" xfId="3069" xr:uid="{2C1AE09B-32F0-44B2-B2F0-068E964D133A}"/>
    <cellStyle name="Normal 5 7 4" xfId="316" xr:uid="{7FB31907-9CEE-4C29-B626-BECC4FF6EDFD}"/>
    <cellStyle name="Normal 5 7 4 2" xfId="596" xr:uid="{CDCE27D7-B9AD-4C1A-A830-696EB4D2C819}"/>
    <cellStyle name="Normal 5 7 4 2 2" xfId="3070" xr:uid="{5CD75248-5ECB-428B-BC72-615664B839B1}"/>
    <cellStyle name="Normal 5 7 4 2 3" xfId="3071" xr:uid="{13D1B462-BCD9-44E7-A55B-876B5EE18485}"/>
    <cellStyle name="Normal 5 7 4 2 4" xfId="3072" xr:uid="{7209B8AB-697B-48BE-99A9-BD92E1B9A4C6}"/>
    <cellStyle name="Normal 5 7 4 3" xfId="3073" xr:uid="{CE91555A-441A-4370-A46D-C56F95968B67}"/>
    <cellStyle name="Normal 5 7 4 4" xfId="3074" xr:uid="{9E0CAF87-4ABB-4714-9FBA-62276ECD7F2C}"/>
    <cellStyle name="Normal 5 7 4 5" xfId="3075" xr:uid="{266AEA58-F715-476E-AFD0-820A47DDFCA4}"/>
    <cellStyle name="Normal 5 7 5" xfId="597" xr:uid="{85F41C8C-1DBB-4F4A-9873-7B0580A110DC}"/>
    <cellStyle name="Normal 5 7 5 2" xfId="3076" xr:uid="{E32CDD9D-5E0B-47E0-B92B-F7E8D162DF01}"/>
    <cellStyle name="Normal 5 7 5 3" xfId="3077" xr:uid="{A686ABA6-5B58-40DD-A843-94DECDDA502D}"/>
    <cellStyle name="Normal 5 7 5 4" xfId="3078" xr:uid="{EDB24827-BB0F-4201-8BB5-3F19AF6E7135}"/>
    <cellStyle name="Normal 5 7 6" xfId="3079" xr:uid="{E939A241-6505-474C-B2E2-32E8B4171851}"/>
    <cellStyle name="Normal 5 7 6 2" xfId="3080" xr:uid="{98E31862-AB1D-4DA9-A3F1-2F8F93F4CE35}"/>
    <cellStyle name="Normal 5 7 6 3" xfId="3081" xr:uid="{A0366E69-FF1F-44A5-A8F4-FB1C8ED4DBB3}"/>
    <cellStyle name="Normal 5 7 6 4" xfId="3082" xr:uid="{959FE160-25A1-4D65-B8FD-8C16278B5FF9}"/>
    <cellStyle name="Normal 5 7 7" xfId="3083" xr:uid="{662DA23B-F4C4-46FC-870A-02D7DB0F44F3}"/>
    <cellStyle name="Normal 5 7 8" xfId="3084" xr:uid="{1349A574-B30F-40F0-92DA-20EDAD2C363A}"/>
    <cellStyle name="Normal 5 7 9" xfId="3085" xr:uid="{31EC2834-14BF-46C9-ABE4-F32250DE0397}"/>
    <cellStyle name="Normal 5 8" xfId="108" xr:uid="{ABD5789B-A2BA-4752-A0F0-B28A56FAA165}"/>
    <cellStyle name="Normal 5 8 2" xfId="317" xr:uid="{560F3C4D-B232-4E18-A1B6-4E370801173D}"/>
    <cellStyle name="Normal 5 8 2 2" xfId="598" xr:uid="{F45AF847-2165-4EEA-A88F-0078C53B319B}"/>
    <cellStyle name="Normal 5 8 2 2 2" xfId="1421" xr:uid="{2ED8926E-3140-4668-9AE3-DA08092285BF}"/>
    <cellStyle name="Normal 5 8 2 2 2 2" xfId="1422" xr:uid="{0D84DDE1-3CB4-4ED9-8304-0731DBCF6947}"/>
    <cellStyle name="Normal 5 8 2 2 3" xfId="1423" xr:uid="{54F1CFC6-4439-40FB-A38F-42D264903556}"/>
    <cellStyle name="Normal 5 8 2 2 4" xfId="3086" xr:uid="{38CAECD9-3EFC-456C-B907-A2B7C2913992}"/>
    <cellStyle name="Normal 5 8 2 3" xfId="1424" xr:uid="{BAF06A01-4BE3-4D18-A07A-93ED9C33F0E1}"/>
    <cellStyle name="Normal 5 8 2 3 2" xfId="1425" xr:uid="{18447E83-5E5C-4836-B24B-674FD52A19FE}"/>
    <cellStyle name="Normal 5 8 2 3 3" xfId="3087" xr:uid="{A97B497C-A5BC-47C5-9001-C6DB9A4760C2}"/>
    <cellStyle name="Normal 5 8 2 3 4" xfId="3088" xr:uid="{E092E496-76B6-4452-9585-9933E3B0162A}"/>
    <cellStyle name="Normal 5 8 2 4" xfId="1426" xr:uid="{9A7B2A1C-FF8F-46DF-9B1A-175393C3A279}"/>
    <cellStyle name="Normal 5 8 2 5" xfId="3089" xr:uid="{D0418991-99F2-4459-8D1B-1060D274BC77}"/>
    <cellStyle name="Normal 5 8 2 6" xfId="3090" xr:uid="{E06ECA3D-DAE3-4F98-A5EA-9C45855BAB07}"/>
    <cellStyle name="Normal 5 8 3" xfId="599" xr:uid="{CC7B030D-ECA8-47FF-A2A9-164EB777D151}"/>
    <cellStyle name="Normal 5 8 3 2" xfId="1427" xr:uid="{09A19C32-60BF-4E99-9921-BCF313EDE83A}"/>
    <cellStyle name="Normal 5 8 3 2 2" xfId="1428" xr:uid="{91E57354-1124-4C58-B988-4FCD07E27BFB}"/>
    <cellStyle name="Normal 5 8 3 2 3" xfId="3091" xr:uid="{EE0A6D23-F008-4004-B54A-0EE25C3375AC}"/>
    <cellStyle name="Normal 5 8 3 2 4" xfId="3092" xr:uid="{712EB5F3-7918-4CB5-9760-960C2E5BF749}"/>
    <cellStyle name="Normal 5 8 3 3" xfId="1429" xr:uid="{A19CB7AF-D669-44C9-92F9-DECFABBE5BC6}"/>
    <cellStyle name="Normal 5 8 3 4" xfId="3093" xr:uid="{1D7D7546-B7D8-483E-8D26-9388AECBF85C}"/>
    <cellStyle name="Normal 5 8 3 5" xfId="3094" xr:uid="{BCA6EC6F-3E6E-4A65-98B1-FEE38920D8CC}"/>
    <cellStyle name="Normal 5 8 4" xfId="1430" xr:uid="{A18F7392-40EE-4519-A6C5-14B6AAC22CED}"/>
    <cellStyle name="Normal 5 8 4 2" xfId="1431" xr:uid="{EE1B1FB0-E5F5-4758-8A9B-066AA123A44F}"/>
    <cellStyle name="Normal 5 8 4 3" xfId="3095" xr:uid="{6391ABE5-C702-4E1B-A879-301784D8C75C}"/>
    <cellStyle name="Normal 5 8 4 4" xfId="3096" xr:uid="{F5796BB9-3530-417D-B19B-9F777D5276AB}"/>
    <cellStyle name="Normal 5 8 5" xfId="1432" xr:uid="{59BE9A6F-414E-40FF-99FB-05F4E5DC7A01}"/>
    <cellStyle name="Normal 5 8 5 2" xfId="3097" xr:uid="{93A687C2-4371-4F27-833F-0B3FB8A96895}"/>
    <cellStyle name="Normal 5 8 5 3" xfId="3098" xr:uid="{95273451-AC35-47A0-806F-A1C44338D22F}"/>
    <cellStyle name="Normal 5 8 5 4" xfId="3099" xr:uid="{4FBDA173-A25A-49BE-943E-C04E419217E5}"/>
    <cellStyle name="Normal 5 8 6" xfId="3100" xr:uid="{F05D0BF0-208E-4CDC-91DF-08066F64B651}"/>
    <cellStyle name="Normal 5 8 7" xfId="3101" xr:uid="{1C1D9A45-E6E2-4F87-B295-840C78CC9C5C}"/>
    <cellStyle name="Normal 5 8 8" xfId="3102" xr:uid="{558174AB-0312-41F5-8955-6917F3176F72}"/>
    <cellStyle name="Normal 5 9" xfId="318" xr:uid="{774F2828-0FB8-4B5C-B886-184A34DC32E6}"/>
    <cellStyle name="Normal 5 9 2" xfId="600" xr:uid="{5D907C96-4C6B-4F74-AE7D-EA5148D15F70}"/>
    <cellStyle name="Normal 5 9 2 2" xfId="601" xr:uid="{C6B99C00-35EB-4515-86C2-7F8BB6FE7BC3}"/>
    <cellStyle name="Normal 5 9 2 2 2" xfId="1433" xr:uid="{B48098C5-06F8-4761-A662-818932283C1D}"/>
    <cellStyle name="Normal 5 9 2 2 3" xfId="3103" xr:uid="{57366047-4410-4708-9A31-3BB2F641DBBF}"/>
    <cellStyle name="Normal 5 9 2 2 4" xfId="3104" xr:uid="{4552DC3F-253E-49FA-A511-D7145F9180A1}"/>
    <cellStyle name="Normal 5 9 2 3" xfId="1434" xr:uid="{6C60CDF8-18F6-4D25-B31D-DEC950DE2E4C}"/>
    <cellStyle name="Normal 5 9 2 4" xfId="3105" xr:uid="{FEBFB293-DF21-439D-82E4-FC3EE2A25FCE}"/>
    <cellStyle name="Normal 5 9 2 5" xfId="3106" xr:uid="{DA9A659C-9A92-42BC-B6CA-744E59DE2579}"/>
    <cellStyle name="Normal 5 9 3" xfId="602" xr:uid="{21D3B501-584A-4B4E-B92B-8340C08E8A88}"/>
    <cellStyle name="Normal 5 9 3 2" xfId="1435" xr:uid="{0056F7C6-45F8-4F62-B0D0-29284399060F}"/>
    <cellStyle name="Normal 5 9 3 3" xfId="3107" xr:uid="{D3F5D3E7-84CB-4DD1-8733-B7DE457FA223}"/>
    <cellStyle name="Normal 5 9 3 4" xfId="3108" xr:uid="{2C477452-D515-4C79-8F71-86BD56D5CE02}"/>
    <cellStyle name="Normal 5 9 4" xfId="1436" xr:uid="{07970872-EB53-4F36-9573-8A983F858080}"/>
    <cellStyle name="Normal 5 9 4 2" xfId="3109" xr:uid="{15122CAB-CAF6-4CF8-985B-15D27C16D4FB}"/>
    <cellStyle name="Normal 5 9 4 3" xfId="3110" xr:uid="{667734F1-E950-4C55-9339-CEE7C773241A}"/>
    <cellStyle name="Normal 5 9 4 4" xfId="3111" xr:uid="{C478DC69-6935-4E57-91F8-779BF464D9D6}"/>
    <cellStyle name="Normal 5 9 5" xfId="3112" xr:uid="{E3174DD4-CA8A-4597-94EE-3C79A278C494}"/>
    <cellStyle name="Normal 5 9 6" xfId="3113" xr:uid="{FE60632F-0AC8-4761-9EC7-BA9A0ADDEE68}"/>
    <cellStyle name="Normal 5 9 7" xfId="3114" xr:uid="{854CDD4E-872D-4F0E-B1FA-C7714423F1C2}"/>
    <cellStyle name="Normal 6" xfId="109" xr:uid="{6B046526-A3BD-439B-9930-F0BD9F213BD4}"/>
    <cellStyle name="Normal 6 10" xfId="319" xr:uid="{1D363F44-511A-4017-8C17-BCF4C5B89667}"/>
    <cellStyle name="Normal 6 10 2" xfId="1437" xr:uid="{2202E7F6-3A79-42DC-BAF4-E06E44A967CA}"/>
    <cellStyle name="Normal 6 10 2 2" xfId="3115" xr:uid="{A1900B00-277F-4DCE-8F63-1016E122A049}"/>
    <cellStyle name="Normal 6 10 2 2 2" xfId="4588" xr:uid="{C5019C62-3D9B-4467-A818-7C2CAAD52021}"/>
    <cellStyle name="Normal 6 10 2 3" xfId="3116" xr:uid="{F83478E4-DE0A-4FBF-A0B5-857734A0AF47}"/>
    <cellStyle name="Normal 6 10 2 4" xfId="3117" xr:uid="{018056AA-74D9-44C9-A2B9-60571A82C71B}"/>
    <cellStyle name="Normal 6 10 2 5" xfId="5349" xr:uid="{FEB120A8-EFF9-45D8-A6D5-532A2B548BD0}"/>
    <cellStyle name="Normal 6 10 3" xfId="3118" xr:uid="{37635E57-500C-4E5C-9CF1-C4081528DD2C}"/>
    <cellStyle name="Normal 6 10 4" xfId="3119" xr:uid="{0B84AE17-0E23-475E-9B5D-6C18AC0E59FC}"/>
    <cellStyle name="Normal 6 10 5" xfId="3120" xr:uid="{0D7379AF-F7F3-4569-A3C4-713B765B7306}"/>
    <cellStyle name="Normal 6 11" xfId="1438" xr:uid="{238C2A69-DF33-4A7C-BA1A-E56B030D2CB8}"/>
    <cellStyle name="Normal 6 11 2" xfId="3121" xr:uid="{CBD57922-327D-4BCD-A226-C0E7B251648C}"/>
    <cellStyle name="Normal 6 11 3" xfId="3122" xr:uid="{82714D52-FC88-484F-AA9F-54AE9E05C2EA}"/>
    <cellStyle name="Normal 6 11 4" xfId="3123" xr:uid="{E7A59A87-9A37-4318-896E-6865EDE27CC7}"/>
    <cellStyle name="Normal 6 12" xfId="902" xr:uid="{2D3790FA-0FBE-409C-B565-2D65925B7945}"/>
    <cellStyle name="Normal 6 12 2" xfId="3124" xr:uid="{1D4FAEA5-71C1-432C-B508-B8EE5E39761E}"/>
    <cellStyle name="Normal 6 12 3" xfId="3125" xr:uid="{82BB6FB9-FFC5-41E2-8E94-63702D0BBF19}"/>
    <cellStyle name="Normal 6 12 4" xfId="3126" xr:uid="{30B8D82C-A014-4632-864A-1C421E36369C}"/>
    <cellStyle name="Normal 6 13" xfId="899" xr:uid="{333EDDAD-315F-4DCA-B0F1-B4D80CF6FB17}"/>
    <cellStyle name="Normal 6 13 2" xfId="3128" xr:uid="{14AE5782-8EE4-49DA-8666-DEC4E804B4AE}"/>
    <cellStyle name="Normal 6 13 3" xfId="4315" xr:uid="{9B126160-12A1-4050-9072-338F6AB9A0D8}"/>
    <cellStyle name="Normal 6 13 4" xfId="3127" xr:uid="{A046D64B-8797-4C89-90BD-8C3FE6255254}"/>
    <cellStyle name="Normal 6 13 5" xfId="5319" xr:uid="{5EC150A4-B613-4589-8B65-E416450A3597}"/>
    <cellStyle name="Normal 6 14" xfId="3129" xr:uid="{DD4F0226-8066-4406-9D1A-9D4BD93E43C6}"/>
    <cellStyle name="Normal 6 15" xfId="3130" xr:uid="{81860C1D-788C-45FF-B115-69AF8E510F50}"/>
    <cellStyle name="Normal 6 16" xfId="3131" xr:uid="{7631E374-F53B-44B8-856D-635DC67A98E7}"/>
    <cellStyle name="Normal 6 2" xfId="110" xr:uid="{357744E1-96E0-4C12-8157-C3E05C3A4CE8}"/>
    <cellStyle name="Normal 6 2 2" xfId="320" xr:uid="{00C0C0E2-6639-454B-83EF-B004E81C105D}"/>
    <cellStyle name="Normal 6 2 2 2" xfId="4671" xr:uid="{CD130E95-FC1B-4248-A751-1E887F6FD39A}"/>
    <cellStyle name="Normal 6 2 3" xfId="4560" xr:uid="{5261C4DB-E1EC-4C7A-9A85-BD409D3E72EB}"/>
    <cellStyle name="Normal 6 3" xfId="111" xr:uid="{54713285-17BE-4A0A-9689-818FDA1A176C}"/>
    <cellStyle name="Normal 6 3 10" xfId="3132" xr:uid="{2A71B094-5561-4592-ACE7-D37686230BF7}"/>
    <cellStyle name="Normal 6 3 11" xfId="3133" xr:uid="{A3D8DFEC-605B-4F3A-8779-F4628DD9F106}"/>
    <cellStyle name="Normal 6 3 2" xfId="112" xr:uid="{A3E1A31E-D283-4FE6-A7FA-367D37F0E39C}"/>
    <cellStyle name="Normal 6 3 2 2" xfId="113" xr:uid="{9A1BCF17-728C-48C3-A27F-54C23DBFD16E}"/>
    <cellStyle name="Normal 6 3 2 2 2" xfId="321" xr:uid="{259FF5A2-F44C-4383-956D-E042E427AFF4}"/>
    <cellStyle name="Normal 6 3 2 2 2 2" xfId="603" xr:uid="{CE752C95-F511-42E3-8B82-A3E073AD27A0}"/>
    <cellStyle name="Normal 6 3 2 2 2 2 2" xfId="604" xr:uid="{F7683C72-2DAA-482B-AE06-7ABA9CD28F1B}"/>
    <cellStyle name="Normal 6 3 2 2 2 2 2 2" xfId="1439" xr:uid="{B7D332E6-7EE6-427C-B820-2CB916DC45B9}"/>
    <cellStyle name="Normal 6 3 2 2 2 2 2 2 2" xfId="1440" xr:uid="{13380A08-E270-4AD9-A01B-30F7B99FCEA3}"/>
    <cellStyle name="Normal 6 3 2 2 2 2 2 3" xfId="1441" xr:uid="{33F5CC73-7CB9-450C-8A54-C87FB6A62391}"/>
    <cellStyle name="Normal 6 3 2 2 2 2 3" xfId="1442" xr:uid="{55CCB6C1-4E1E-40C6-B914-908766B24F3A}"/>
    <cellStyle name="Normal 6 3 2 2 2 2 3 2" xfId="1443" xr:uid="{D818EFA4-296F-4B66-80A6-890D3AD47F2E}"/>
    <cellStyle name="Normal 6 3 2 2 2 2 4" xfId="1444" xr:uid="{B053DD59-E6BB-44C0-92D9-561AF3433187}"/>
    <cellStyle name="Normal 6 3 2 2 2 3" xfId="605" xr:uid="{F5407BB1-847B-4B70-95FA-487B7A9AE39C}"/>
    <cellStyle name="Normal 6 3 2 2 2 3 2" xfId="1445" xr:uid="{657B3950-DD60-4C42-AECC-9A97F4EAE699}"/>
    <cellStyle name="Normal 6 3 2 2 2 3 2 2" xfId="1446" xr:uid="{FC9B505B-C9DF-4233-9B6C-179386BE19EA}"/>
    <cellStyle name="Normal 6 3 2 2 2 3 3" xfId="1447" xr:uid="{82C4316E-D7D1-4C44-A33E-D4874A05A473}"/>
    <cellStyle name="Normal 6 3 2 2 2 3 4" xfId="3134" xr:uid="{A9B20AA8-F5D6-4169-AF41-D05D7D0462C7}"/>
    <cellStyle name="Normal 6 3 2 2 2 4" xfId="1448" xr:uid="{CA0C23ED-58A6-449C-800E-AE2297DFE474}"/>
    <cellStyle name="Normal 6 3 2 2 2 4 2" xfId="1449" xr:uid="{087E685F-BD19-441B-9742-955E7A23EAC3}"/>
    <cellStyle name="Normal 6 3 2 2 2 5" xfId="1450" xr:uid="{F3393469-E018-4AB3-A9B7-011C3A6EFF5B}"/>
    <cellStyle name="Normal 6 3 2 2 2 6" xfId="3135" xr:uid="{30B798D9-756A-403A-A28F-9A7023049D5A}"/>
    <cellStyle name="Normal 6 3 2 2 3" xfId="322" xr:uid="{36E19FC7-D228-4890-A4D6-98D49ACD2049}"/>
    <cellStyle name="Normal 6 3 2 2 3 2" xfId="606" xr:uid="{4573C8AE-BDB3-4A7A-A982-F337DC34BAC1}"/>
    <cellStyle name="Normal 6 3 2 2 3 2 2" xfId="607" xr:uid="{73F3E2DA-A065-4276-8C5C-C61C61BC9B7F}"/>
    <cellStyle name="Normal 6 3 2 2 3 2 2 2" xfId="1451" xr:uid="{1A1BDB7D-5D4A-473D-96A9-0B35A1518A0D}"/>
    <cellStyle name="Normal 6 3 2 2 3 2 2 2 2" xfId="1452" xr:uid="{59A1FA4F-1178-4B8A-8DE8-842876736E11}"/>
    <cellStyle name="Normal 6 3 2 2 3 2 2 3" xfId="1453" xr:uid="{F6DCF8A5-B169-47B3-9A2B-FD069F392AC2}"/>
    <cellStyle name="Normal 6 3 2 2 3 2 3" xfId="1454" xr:uid="{1D6084D9-C5CD-45B4-BA8D-28BB72BED3E7}"/>
    <cellStyle name="Normal 6 3 2 2 3 2 3 2" xfId="1455" xr:uid="{BF221C1D-D0FB-4C8A-B568-ACA70AC2F8CE}"/>
    <cellStyle name="Normal 6 3 2 2 3 2 4" xfId="1456" xr:uid="{2A45DC26-2AE6-4EC8-AC58-6F20C2B481AF}"/>
    <cellStyle name="Normal 6 3 2 2 3 3" xfId="608" xr:uid="{89483605-CD49-4DB2-B0C4-AA8A352FF1B8}"/>
    <cellStyle name="Normal 6 3 2 2 3 3 2" xfId="1457" xr:uid="{2DF7DCAD-7935-45D9-9953-D0EAC791233A}"/>
    <cellStyle name="Normal 6 3 2 2 3 3 2 2" xfId="1458" xr:uid="{AD8D6D17-D30E-4B0E-B000-0F6980CF981D}"/>
    <cellStyle name="Normal 6 3 2 2 3 3 3" xfId="1459" xr:uid="{95C37DD2-A692-4A7E-8B3B-9DA02EAF6F90}"/>
    <cellStyle name="Normal 6 3 2 2 3 4" xfId="1460" xr:uid="{CE0BAA7A-E3D0-43A5-9381-5A59D594B795}"/>
    <cellStyle name="Normal 6 3 2 2 3 4 2" xfId="1461" xr:uid="{B4C81460-54F8-4F6A-8AF2-745924CEA884}"/>
    <cellStyle name="Normal 6 3 2 2 3 5" xfId="1462" xr:uid="{8FC49424-24C3-4890-945E-4E5C02D6DD3F}"/>
    <cellStyle name="Normal 6 3 2 2 4" xfId="609" xr:uid="{B145A6B8-4D69-45BD-A5DC-320F3536961D}"/>
    <cellStyle name="Normal 6 3 2 2 4 2" xfId="610" xr:uid="{B0594B75-68DE-4739-A5C0-5DCE17C691B7}"/>
    <cellStyle name="Normal 6 3 2 2 4 2 2" xfId="1463" xr:uid="{AB9BC761-850E-4216-9305-4D237A1A5FB0}"/>
    <cellStyle name="Normal 6 3 2 2 4 2 2 2" xfId="1464" xr:uid="{236F9073-6CD6-44CF-943E-CC6C962F02A1}"/>
    <cellStyle name="Normal 6 3 2 2 4 2 3" xfId="1465" xr:uid="{0710A44C-3358-4985-B798-7F83178B36DC}"/>
    <cellStyle name="Normal 6 3 2 2 4 3" xfId="1466" xr:uid="{F4789496-A7B0-4A41-A81A-E21E3229A404}"/>
    <cellStyle name="Normal 6 3 2 2 4 3 2" xfId="1467" xr:uid="{11013AF1-18F4-47A1-9C2E-F4088E1D60EA}"/>
    <cellStyle name="Normal 6 3 2 2 4 4" xfId="1468" xr:uid="{9F461070-2F1E-47F2-9DCF-C74FC3FB65AC}"/>
    <cellStyle name="Normal 6 3 2 2 5" xfId="611" xr:uid="{95055041-C72C-447D-985B-25A3957DBA52}"/>
    <cellStyle name="Normal 6 3 2 2 5 2" xfId="1469" xr:uid="{2BF05978-892C-48AE-A9BD-73E964E66302}"/>
    <cellStyle name="Normal 6 3 2 2 5 2 2" xfId="1470" xr:uid="{8FA3A079-AA29-48BE-BC18-A594043A38ED}"/>
    <cellStyle name="Normal 6 3 2 2 5 3" xfId="1471" xr:uid="{FF27E595-C8F3-46ED-A19A-03254FB85D97}"/>
    <cellStyle name="Normal 6 3 2 2 5 4" xfId="3136" xr:uid="{60E37D30-2AEF-4CB3-9F15-490EDEF15CF6}"/>
    <cellStyle name="Normal 6 3 2 2 6" xfId="1472" xr:uid="{B725D5F2-B582-48A9-A30E-F2BE9DECCC80}"/>
    <cellStyle name="Normal 6 3 2 2 6 2" xfId="1473" xr:uid="{AC84E5EC-6B23-4587-BF40-004B83CA6561}"/>
    <cellStyle name="Normal 6 3 2 2 7" xfId="1474" xr:uid="{222CAE38-965B-4427-B92E-41CBA543837C}"/>
    <cellStyle name="Normal 6 3 2 2 8" xfId="3137" xr:uid="{80048AF8-E222-44E9-BEDB-E85248711358}"/>
    <cellStyle name="Normal 6 3 2 3" xfId="323" xr:uid="{1E0813EF-BB71-4BBA-939F-2A1E4E8C6E29}"/>
    <cellStyle name="Normal 6 3 2 3 2" xfId="612" xr:uid="{ED18F01F-82E8-419B-95F4-C996319DA130}"/>
    <cellStyle name="Normal 6 3 2 3 2 2" xfId="613" xr:uid="{1BC2B0F5-A2D5-42A1-9D22-ECF99461C48B}"/>
    <cellStyle name="Normal 6 3 2 3 2 2 2" xfId="1475" xr:uid="{7C73BFC2-7ED6-432C-A2D7-0579CC88BBE9}"/>
    <cellStyle name="Normal 6 3 2 3 2 2 2 2" xfId="1476" xr:uid="{EFF51579-7A80-4A87-831C-DDD6EEF37E7C}"/>
    <cellStyle name="Normal 6 3 2 3 2 2 3" xfId="1477" xr:uid="{D2110499-D712-4CC8-9DF1-B9DD65DFFB7C}"/>
    <cellStyle name="Normal 6 3 2 3 2 3" xfId="1478" xr:uid="{2FD5C364-BB9E-4B59-A166-8E12D46216A8}"/>
    <cellStyle name="Normal 6 3 2 3 2 3 2" xfId="1479" xr:uid="{CC414D23-5A3E-4ECC-AF4B-C36CFB21842E}"/>
    <cellStyle name="Normal 6 3 2 3 2 4" xfId="1480" xr:uid="{71E5740F-19BD-4F8D-85EE-30101DC20605}"/>
    <cellStyle name="Normal 6 3 2 3 3" xfId="614" xr:uid="{ACF902C7-7C9B-414C-9901-B2C5400809A0}"/>
    <cellStyle name="Normal 6 3 2 3 3 2" xfId="1481" xr:uid="{D1155E80-7520-432B-B029-83F409471D27}"/>
    <cellStyle name="Normal 6 3 2 3 3 2 2" xfId="1482" xr:uid="{4014859D-ACF3-4396-8759-979274E9079A}"/>
    <cellStyle name="Normal 6 3 2 3 3 3" xfId="1483" xr:uid="{CB53177B-204E-4ABB-BE7E-D11D1ACD2AF1}"/>
    <cellStyle name="Normal 6 3 2 3 3 4" xfId="3138" xr:uid="{734B85D5-3016-438A-8F08-D4CF2272EABC}"/>
    <cellStyle name="Normal 6 3 2 3 4" xfId="1484" xr:uid="{9FA9CD48-057E-4420-B6FE-F6023BFAB3B3}"/>
    <cellStyle name="Normal 6 3 2 3 4 2" xfId="1485" xr:uid="{22E77211-9C44-44DA-A312-56C7829F7C7B}"/>
    <cellStyle name="Normal 6 3 2 3 5" xfId="1486" xr:uid="{791AD6A5-47BB-4AC5-B708-47814B1EBB68}"/>
    <cellStyle name="Normal 6 3 2 3 6" xfId="3139" xr:uid="{0D5D66F8-1F0B-430C-AD2C-830E6C830483}"/>
    <cellStyle name="Normal 6 3 2 4" xfId="324" xr:uid="{C07D1202-F260-495C-BE13-A8E40E6623B1}"/>
    <cellStyle name="Normal 6 3 2 4 2" xfId="615" xr:uid="{2CD9DFC6-EA70-4E81-B309-6450B5C332EB}"/>
    <cellStyle name="Normal 6 3 2 4 2 2" xfId="616" xr:uid="{5FEE79BD-CFEB-412B-9616-86D052A57743}"/>
    <cellStyle name="Normal 6 3 2 4 2 2 2" xfId="1487" xr:uid="{DFB56E50-5AFF-4FE1-AAFF-436BE2AD5F6F}"/>
    <cellStyle name="Normal 6 3 2 4 2 2 2 2" xfId="1488" xr:uid="{41364BF8-FDAB-4DCF-A086-ED77D5764F2E}"/>
    <cellStyle name="Normal 6 3 2 4 2 2 3" xfId="1489" xr:uid="{11D5556C-43BF-442B-AAF4-0BA447B3C031}"/>
    <cellStyle name="Normal 6 3 2 4 2 3" xfId="1490" xr:uid="{1C8246BF-E6AE-4EB1-A848-2C2FAF7E7B5C}"/>
    <cellStyle name="Normal 6 3 2 4 2 3 2" xfId="1491" xr:uid="{28D72DBE-ED13-4224-BA66-834F5B2F43A4}"/>
    <cellStyle name="Normal 6 3 2 4 2 4" xfId="1492" xr:uid="{2BE865C9-2285-49E3-9A12-A43F4BEB166E}"/>
    <cellStyle name="Normal 6 3 2 4 3" xfId="617" xr:uid="{A4FF7018-3AB3-4023-9FB0-DECA3B99241E}"/>
    <cellStyle name="Normal 6 3 2 4 3 2" xfId="1493" xr:uid="{1D11B61C-7F2D-4D2E-AF17-D1AFDCCB7AF7}"/>
    <cellStyle name="Normal 6 3 2 4 3 2 2" xfId="1494" xr:uid="{03B2BBC6-658D-4EF5-84BC-A3B48513F89A}"/>
    <cellStyle name="Normal 6 3 2 4 3 3" xfId="1495" xr:uid="{F72887BD-8E52-4778-8139-9B498B65B083}"/>
    <cellStyle name="Normal 6 3 2 4 4" xfId="1496" xr:uid="{B9417F90-6B0B-4DAD-A25F-79FB9F5394E4}"/>
    <cellStyle name="Normal 6 3 2 4 4 2" xfId="1497" xr:uid="{07732D55-D581-497F-8802-A9294B53B8C5}"/>
    <cellStyle name="Normal 6 3 2 4 5" xfId="1498" xr:uid="{C6A1A23B-4012-479E-B990-58156C424273}"/>
    <cellStyle name="Normal 6 3 2 5" xfId="325" xr:uid="{3D1E2831-3EB3-4449-B656-F689000440E3}"/>
    <cellStyle name="Normal 6 3 2 5 2" xfId="618" xr:uid="{E2A212A7-A478-46C7-BE3B-3787755A9A33}"/>
    <cellStyle name="Normal 6 3 2 5 2 2" xfId="1499" xr:uid="{6677909E-E30F-4199-9CD2-5BA592F70731}"/>
    <cellStyle name="Normal 6 3 2 5 2 2 2" xfId="1500" xr:uid="{F88D6EC0-0D92-4698-91CF-91D1CEDDD4A5}"/>
    <cellStyle name="Normal 6 3 2 5 2 3" xfId="1501" xr:uid="{9A35BADC-9C82-42EE-9D44-77847E3EEE77}"/>
    <cellStyle name="Normal 6 3 2 5 3" xfId="1502" xr:uid="{D89308F2-2E8E-4FA5-8C7E-BA38B1DEE62D}"/>
    <cellStyle name="Normal 6 3 2 5 3 2" xfId="1503" xr:uid="{1D4146DD-4F10-416C-823A-823458082528}"/>
    <cellStyle name="Normal 6 3 2 5 4" xfId="1504" xr:uid="{A2F10A19-D736-406F-9813-CC3B49636F1C}"/>
    <cellStyle name="Normal 6 3 2 6" xfId="619" xr:uid="{BBBB27A1-5DB5-4CEC-B358-4A4524566B59}"/>
    <cellStyle name="Normal 6 3 2 6 2" xfId="1505" xr:uid="{134BCE69-460B-4892-8CFC-F285C7E28BC2}"/>
    <cellStyle name="Normal 6 3 2 6 2 2" xfId="1506" xr:uid="{1CE93A12-EEE0-4A23-935F-214CF8594202}"/>
    <cellStyle name="Normal 6 3 2 6 3" xfId="1507" xr:uid="{A0B16FD8-5908-463A-A8E7-581E14AE9D0F}"/>
    <cellStyle name="Normal 6 3 2 6 4" xfId="3140" xr:uid="{D806FB72-70F2-4E83-B28A-BBF67D0DEA72}"/>
    <cellStyle name="Normal 6 3 2 7" xfId="1508" xr:uid="{8423703F-3AE3-4B6E-B667-C42B5F792C10}"/>
    <cellStyle name="Normal 6 3 2 7 2" xfId="1509" xr:uid="{DE91885F-620F-4770-B455-5FE241ED41C8}"/>
    <cellStyle name="Normal 6 3 2 8" xfId="1510" xr:uid="{7ECDC35B-07D4-4022-9552-893F9E053CC2}"/>
    <cellStyle name="Normal 6 3 2 9" xfId="3141" xr:uid="{B86B6CAA-D9C2-405E-8F09-4CFB3ECAF79F}"/>
    <cellStyle name="Normal 6 3 3" xfId="114" xr:uid="{29D50AD7-D04C-4155-ADB9-70CDD730618A}"/>
    <cellStyle name="Normal 6 3 3 2" xfId="115" xr:uid="{620D3B9C-CBAA-40C4-8EC8-5B90A1E410F5}"/>
    <cellStyle name="Normal 6 3 3 2 2" xfId="620" xr:uid="{813942DF-8AB9-40B3-B1BD-18F803EA8CA2}"/>
    <cellStyle name="Normal 6 3 3 2 2 2" xfId="621" xr:uid="{23BA628D-5090-43AB-B721-8C428DE51582}"/>
    <cellStyle name="Normal 6 3 3 2 2 2 2" xfId="1511" xr:uid="{EAE857A6-9209-477E-82E8-FD88B2590852}"/>
    <cellStyle name="Normal 6 3 3 2 2 2 2 2" xfId="1512" xr:uid="{634AF0E8-BFB6-4F53-91EA-E5FC4B9B4B26}"/>
    <cellStyle name="Normal 6 3 3 2 2 2 3" xfId="1513" xr:uid="{F0F15FB4-975B-4C1A-BD7A-478B80E495A2}"/>
    <cellStyle name="Normal 6 3 3 2 2 3" xfId="1514" xr:uid="{40AAD041-4172-40BA-83A5-F44A79725674}"/>
    <cellStyle name="Normal 6 3 3 2 2 3 2" xfId="1515" xr:uid="{785A02BF-1367-4487-8E4F-5F3496206764}"/>
    <cellStyle name="Normal 6 3 3 2 2 4" xfId="1516" xr:uid="{125C3842-2A89-4C39-AD31-15D9CE54644B}"/>
    <cellStyle name="Normal 6 3 3 2 3" xfId="622" xr:uid="{B9B51EFA-8788-4339-BF86-AE3A9C624347}"/>
    <cellStyle name="Normal 6 3 3 2 3 2" xfId="1517" xr:uid="{DC072A06-BF15-4EC4-AE93-1A045A68C6E5}"/>
    <cellStyle name="Normal 6 3 3 2 3 2 2" xfId="1518" xr:uid="{8F426423-4C4A-487D-B78A-FA1AE645A952}"/>
    <cellStyle name="Normal 6 3 3 2 3 3" xfId="1519" xr:uid="{287ADB28-4C13-4486-845B-92A7A9ED6635}"/>
    <cellStyle name="Normal 6 3 3 2 3 4" xfId="3142" xr:uid="{A54097C8-B0BE-4898-A639-3D3DBF2486C5}"/>
    <cellStyle name="Normal 6 3 3 2 4" xfId="1520" xr:uid="{5CC21BD8-C5B7-401B-AAB6-320C13A1DEF4}"/>
    <cellStyle name="Normal 6 3 3 2 4 2" xfId="1521" xr:uid="{A4B35A7F-4333-48BC-8DBB-F50D70D275AB}"/>
    <cellStyle name="Normal 6 3 3 2 5" xfId="1522" xr:uid="{2E9865E3-3D57-4282-B2FB-3DE59E2E59D4}"/>
    <cellStyle name="Normal 6 3 3 2 6" xfId="3143" xr:uid="{592D9673-AB5B-4D98-AC72-264595094E26}"/>
    <cellStyle name="Normal 6 3 3 3" xfId="326" xr:uid="{070CB3A1-063E-486A-AC27-0D7DF88466E6}"/>
    <cellStyle name="Normal 6 3 3 3 2" xfId="623" xr:uid="{AF12180B-687B-4432-90CA-7A20CC8C3601}"/>
    <cellStyle name="Normal 6 3 3 3 2 2" xfId="624" xr:uid="{01CCE6C4-BF8A-4007-A80B-4D546A5D7A19}"/>
    <cellStyle name="Normal 6 3 3 3 2 2 2" xfId="1523" xr:uid="{C2D62248-FD33-46F1-8B6C-A546E759F951}"/>
    <cellStyle name="Normal 6 3 3 3 2 2 2 2" xfId="1524" xr:uid="{93ABB4B8-80EF-4843-A98B-63FEDD7DFB2A}"/>
    <cellStyle name="Normal 6 3 3 3 2 2 3" xfId="1525" xr:uid="{67858496-8253-4884-B2E4-EF8F9DF153E2}"/>
    <cellStyle name="Normal 6 3 3 3 2 3" xfId="1526" xr:uid="{C8138157-D66D-4CEE-AC61-BC0B2DFB1D50}"/>
    <cellStyle name="Normal 6 3 3 3 2 3 2" xfId="1527" xr:uid="{436C44A9-91EA-47E7-AE2C-7EE691B4D81B}"/>
    <cellStyle name="Normal 6 3 3 3 2 4" xfId="1528" xr:uid="{25D0A8E4-A4C8-4AF6-89B1-1512D47CBC8F}"/>
    <cellStyle name="Normal 6 3 3 3 3" xfId="625" xr:uid="{AA0391E0-E46C-41FB-955F-369D310D581B}"/>
    <cellStyle name="Normal 6 3 3 3 3 2" xfId="1529" xr:uid="{A8EE720B-A9C2-4763-BB12-DEEDF3F0996C}"/>
    <cellStyle name="Normal 6 3 3 3 3 2 2" xfId="1530" xr:uid="{B3B614A2-39D6-464F-A0B0-02253630F95B}"/>
    <cellStyle name="Normal 6 3 3 3 3 3" xfId="1531" xr:uid="{D1DEFAC4-E9F7-4FC2-A607-26F51B174D00}"/>
    <cellStyle name="Normal 6 3 3 3 4" xfId="1532" xr:uid="{C8425DA5-E017-4CF3-824A-0624B6A2D1E9}"/>
    <cellStyle name="Normal 6 3 3 3 4 2" xfId="1533" xr:uid="{2E80CBFF-46C0-463C-9194-E1FB9AC1EFF3}"/>
    <cellStyle name="Normal 6 3 3 3 5" xfId="1534" xr:uid="{FCE4B866-0DCF-4252-B051-884207E3710C}"/>
    <cellStyle name="Normal 6 3 3 4" xfId="327" xr:uid="{F591CEDB-92A7-4EC1-BA7E-F18B58813E59}"/>
    <cellStyle name="Normal 6 3 3 4 2" xfId="626" xr:uid="{F2EF9326-FEE2-4013-B4B5-AF4918D04FC2}"/>
    <cellStyle name="Normal 6 3 3 4 2 2" xfId="1535" xr:uid="{AEC4192A-7E31-4DA9-A605-9ED3A572E23D}"/>
    <cellStyle name="Normal 6 3 3 4 2 2 2" xfId="1536" xr:uid="{FB7ACA81-24EA-4961-BE47-6CA176FB2BAF}"/>
    <cellStyle name="Normal 6 3 3 4 2 3" xfId="1537" xr:uid="{3BC780A1-2CBD-41F1-90D2-4E39E7271123}"/>
    <cellStyle name="Normal 6 3 3 4 3" xfId="1538" xr:uid="{3E49A73E-9A36-434B-9DBC-09C1D8A9A962}"/>
    <cellStyle name="Normal 6 3 3 4 3 2" xfId="1539" xr:uid="{9D363D9F-A83A-49D8-B8C1-A0585E19245F}"/>
    <cellStyle name="Normal 6 3 3 4 4" xfId="1540" xr:uid="{172B3F1B-8A75-4545-AA36-E2D2D6F21B9F}"/>
    <cellStyle name="Normal 6 3 3 5" xfId="627" xr:uid="{6B7955CA-B7BA-4F6F-9035-4C33039B85ED}"/>
    <cellStyle name="Normal 6 3 3 5 2" xfId="1541" xr:uid="{E02CD178-B356-4894-AE3F-CE843FDF29C1}"/>
    <cellStyle name="Normal 6 3 3 5 2 2" xfId="1542" xr:uid="{51B0752A-AB15-4AFC-8E99-ECD9E6640E76}"/>
    <cellStyle name="Normal 6 3 3 5 3" xfId="1543" xr:uid="{4B19BA63-80D5-454A-8A7F-DD6ACF893DDE}"/>
    <cellStyle name="Normal 6 3 3 5 4" xfId="3144" xr:uid="{B1C58E3C-F9A8-461D-9A49-785BDF8A10E1}"/>
    <cellStyle name="Normal 6 3 3 6" xfId="1544" xr:uid="{64C2F258-D040-429A-96B6-DDB9CD4C8402}"/>
    <cellStyle name="Normal 6 3 3 6 2" xfId="1545" xr:uid="{1EFDCE06-FDC0-4EC2-8DAF-E4870C8B7CD7}"/>
    <cellStyle name="Normal 6 3 3 7" xfId="1546" xr:uid="{FB02C7B2-AB77-4620-A704-5E902A6ECF2E}"/>
    <cellStyle name="Normal 6 3 3 8" xfId="3145" xr:uid="{4488F8A1-44F6-4E77-9189-E9F0A890E4AE}"/>
    <cellStyle name="Normal 6 3 4" xfId="116" xr:uid="{47E66777-0E5A-4724-B17E-357A6796CA20}"/>
    <cellStyle name="Normal 6 3 4 2" xfId="447" xr:uid="{EB28D1FD-BA66-4CDD-8549-634B649ADD02}"/>
    <cellStyle name="Normal 6 3 4 2 2" xfId="628" xr:uid="{461CFFD0-D8E1-4991-8BDC-ADFFBD85F06C}"/>
    <cellStyle name="Normal 6 3 4 2 2 2" xfId="1547" xr:uid="{0DF28FEF-87C4-4892-922C-043CC2E012A5}"/>
    <cellStyle name="Normal 6 3 4 2 2 2 2" xfId="1548" xr:uid="{26973D74-25BB-484D-BE62-A64A81AD8CF5}"/>
    <cellStyle name="Normal 6 3 4 2 2 3" xfId="1549" xr:uid="{DD7DEC69-EE50-4F01-A838-AAE28B4962C1}"/>
    <cellStyle name="Normal 6 3 4 2 2 4" xfId="3146" xr:uid="{3C93D999-354A-4703-A46F-5611A996D564}"/>
    <cellStyle name="Normal 6 3 4 2 3" xfId="1550" xr:uid="{71A4F432-B9E8-47C6-B8C6-4D71DFE0AC46}"/>
    <cellStyle name="Normal 6 3 4 2 3 2" xfId="1551" xr:uid="{6CE69CB0-3EA0-48E6-B205-D44EEF2579AA}"/>
    <cellStyle name="Normal 6 3 4 2 4" xfId="1552" xr:uid="{27152BDC-54C2-4409-8807-58A9BB7B5CDA}"/>
    <cellStyle name="Normal 6 3 4 2 5" xfId="3147" xr:uid="{3B3EFCA7-3927-42B6-8419-06B3987D8274}"/>
    <cellStyle name="Normal 6 3 4 3" xfId="629" xr:uid="{B73FC9EE-8243-41DA-B68F-59D6DB54B14F}"/>
    <cellStyle name="Normal 6 3 4 3 2" xfId="1553" xr:uid="{FCBCEBD2-2E70-41C2-8DB5-4D8D1032FA1B}"/>
    <cellStyle name="Normal 6 3 4 3 2 2" xfId="1554" xr:uid="{560B8024-1052-4D95-A4EA-B5A5643916B1}"/>
    <cellStyle name="Normal 6 3 4 3 3" xfId="1555" xr:uid="{20095DC2-4C2F-418F-98DC-C60A21579807}"/>
    <cellStyle name="Normal 6 3 4 3 4" xfId="3148" xr:uid="{2ECD9D37-B276-4F3E-9252-FFA2FF3029BB}"/>
    <cellStyle name="Normal 6 3 4 4" xfId="1556" xr:uid="{D8FF9EEB-A57D-4822-A68A-57E4E760D53D}"/>
    <cellStyle name="Normal 6 3 4 4 2" xfId="1557" xr:uid="{7F18301F-46E6-4820-B18C-04A17713C105}"/>
    <cellStyle name="Normal 6 3 4 4 3" xfId="3149" xr:uid="{5E9E5A28-FE07-43A2-9E5E-D040AD661F9A}"/>
    <cellStyle name="Normal 6 3 4 4 4" xfId="3150" xr:uid="{701D849D-41F1-461D-AD5D-24C13BD393AA}"/>
    <cellStyle name="Normal 6 3 4 5" xfId="1558" xr:uid="{BB1CE75C-19F0-4343-BFA8-D84CB52254B6}"/>
    <cellStyle name="Normal 6 3 4 6" xfId="3151" xr:uid="{91249C77-92CB-4551-9CEA-6C703194173E}"/>
    <cellStyle name="Normal 6 3 4 7" xfId="3152" xr:uid="{2026F81A-33D6-44B8-94C9-9A34DCB72C8C}"/>
    <cellStyle name="Normal 6 3 5" xfId="328" xr:uid="{37DCD981-62F6-432B-92BF-5EC4536F2C7C}"/>
    <cellStyle name="Normal 6 3 5 2" xfId="630" xr:uid="{C237C41E-E07F-4615-B755-AF90F2687EFC}"/>
    <cellStyle name="Normal 6 3 5 2 2" xfId="631" xr:uid="{A58B209C-21DB-413F-A503-2137A7F2E496}"/>
    <cellStyle name="Normal 6 3 5 2 2 2" xfId="1559" xr:uid="{31FFC3D6-44E8-455A-B11E-4F83CC8CA06A}"/>
    <cellStyle name="Normal 6 3 5 2 2 2 2" xfId="1560" xr:uid="{535863ED-6D77-4DE3-A329-889A8C8CCBF1}"/>
    <cellStyle name="Normal 6 3 5 2 2 3" xfId="1561" xr:uid="{1EA55511-3EF7-4ECC-B67B-B39E0A277CA4}"/>
    <cellStyle name="Normal 6 3 5 2 3" xfId="1562" xr:uid="{DDA062E9-2E54-4FF8-B803-ADB5463B48D2}"/>
    <cellStyle name="Normal 6 3 5 2 3 2" xfId="1563" xr:uid="{27978364-7744-4FFC-AF8E-CFE140F60A10}"/>
    <cellStyle name="Normal 6 3 5 2 4" xfId="1564" xr:uid="{D9FC05DA-9B32-4F2C-A2AA-F1E5702A2CF6}"/>
    <cellStyle name="Normal 6 3 5 3" xfId="632" xr:uid="{5B615D8F-A14C-4366-A107-BD9539C3D83E}"/>
    <cellStyle name="Normal 6 3 5 3 2" xfId="1565" xr:uid="{7FFCC411-7ADB-49D9-96D3-D0BF84A00AE6}"/>
    <cellStyle name="Normal 6 3 5 3 2 2" xfId="1566" xr:uid="{0606EA5B-7AA2-422F-A66D-48217C51D58C}"/>
    <cellStyle name="Normal 6 3 5 3 3" xfId="1567" xr:uid="{2F2694F5-F911-4927-9CEF-E4832E954D49}"/>
    <cellStyle name="Normal 6 3 5 3 4" xfId="3153" xr:uid="{85A52BD4-3995-4F32-A04C-1AC725597047}"/>
    <cellStyle name="Normal 6 3 5 4" xfId="1568" xr:uid="{1F262F88-2FD9-4989-A5F8-940829456611}"/>
    <cellStyle name="Normal 6 3 5 4 2" xfId="1569" xr:uid="{EB63A479-1FD2-4356-9B3D-EB76FD081AA0}"/>
    <cellStyle name="Normal 6 3 5 5" xfId="1570" xr:uid="{70110FF8-92EF-4CE9-8173-008E337FDE6B}"/>
    <cellStyle name="Normal 6 3 5 6" xfId="3154" xr:uid="{B9CF151B-95F4-4BAE-B1C2-2BC1D20D1619}"/>
    <cellStyle name="Normal 6 3 6" xfId="329" xr:uid="{C5C03A8C-D30F-47DF-92E2-12158754FDE7}"/>
    <cellStyle name="Normal 6 3 6 2" xfId="633" xr:uid="{D5C20095-03E4-4A1B-8A4C-4C1C001AD74C}"/>
    <cellStyle name="Normal 6 3 6 2 2" xfId="1571" xr:uid="{38D76EE9-FA65-45CA-A366-2D080525939D}"/>
    <cellStyle name="Normal 6 3 6 2 2 2" xfId="1572" xr:uid="{200152BE-90DD-4E40-8F46-938415889F6E}"/>
    <cellStyle name="Normal 6 3 6 2 3" xfId="1573" xr:uid="{CC15887C-E19A-4DCE-91AF-E096DCC7B39F}"/>
    <cellStyle name="Normal 6 3 6 2 4" xfId="3155" xr:uid="{D4CF11BF-D07C-4B59-9A6B-33CDFC1BFF32}"/>
    <cellStyle name="Normal 6 3 6 3" xfId="1574" xr:uid="{0FE27B0A-E330-4B51-84AA-0C4582010C26}"/>
    <cellStyle name="Normal 6 3 6 3 2" xfId="1575" xr:uid="{4C335DC8-863E-46A0-A126-3BBC69EB3FA4}"/>
    <cellStyle name="Normal 6 3 6 4" xfId="1576" xr:uid="{E30723CB-55D8-4612-A28F-DF95902066C8}"/>
    <cellStyle name="Normal 6 3 6 5" xfId="3156" xr:uid="{EA93CE39-2093-430D-9309-D7880D5C190D}"/>
    <cellStyle name="Normal 6 3 7" xfId="634" xr:uid="{7182FF79-5C53-43B4-9FE8-F1447AFABB1A}"/>
    <cellStyle name="Normal 6 3 7 2" xfId="1577" xr:uid="{35DD399F-4C68-4EBC-9E96-CE553DCA6A86}"/>
    <cellStyle name="Normal 6 3 7 2 2" xfId="1578" xr:uid="{249FA5E7-D6B0-471D-9139-6A13D68AB897}"/>
    <cellStyle name="Normal 6 3 7 3" xfId="1579" xr:uid="{5AF62F23-7CC4-49F8-A4FE-4417268553F7}"/>
    <cellStyle name="Normal 6 3 7 4" xfId="3157" xr:uid="{7295C5CA-FC44-49C4-AEBB-49264CFB3128}"/>
    <cellStyle name="Normal 6 3 8" xfId="1580" xr:uid="{62F130E7-CDD6-4601-A28B-1FFE986A2459}"/>
    <cellStyle name="Normal 6 3 8 2" xfId="1581" xr:uid="{91AE4F70-E968-4959-B16A-98E271DF0D70}"/>
    <cellStyle name="Normal 6 3 8 3" xfId="3158" xr:uid="{E005CCFB-25C0-4A7F-ABB4-16F7CDF40831}"/>
    <cellStyle name="Normal 6 3 8 4" xfId="3159" xr:uid="{E73BC507-69EC-4955-A0B6-ACFCE7605249}"/>
    <cellStyle name="Normal 6 3 9" xfId="1582" xr:uid="{676A5326-F616-4328-9C63-7439EB7A1CF0}"/>
    <cellStyle name="Normal 6 3 9 2" xfId="4718" xr:uid="{F7E80BF7-8076-4F4C-A6EB-63F0A0B67453}"/>
    <cellStyle name="Normal 6 4" xfId="117" xr:uid="{7846EEC5-5AAC-4D5D-BDD4-AD3C4DA8A6F5}"/>
    <cellStyle name="Normal 6 4 10" xfId="3160" xr:uid="{9FAA0272-36FE-43E5-8408-03D6241FA83E}"/>
    <cellStyle name="Normal 6 4 11" xfId="3161" xr:uid="{09ECE2CD-01AD-42B7-B3F4-F40B236B5CF0}"/>
    <cellStyle name="Normal 6 4 2" xfId="118" xr:uid="{3A3B8789-147D-4D6A-8714-A8C016C6FBF8}"/>
    <cellStyle name="Normal 6 4 2 2" xfId="119" xr:uid="{9FAC867E-8537-489A-9D04-D86AC6A77E0F}"/>
    <cellStyle name="Normal 6 4 2 2 2" xfId="330" xr:uid="{9509071E-FA27-4D7E-8A9D-EAC643911C3C}"/>
    <cellStyle name="Normal 6 4 2 2 2 2" xfId="635" xr:uid="{5F9B7C2F-6358-40DF-ADA6-FAD83815C776}"/>
    <cellStyle name="Normal 6 4 2 2 2 2 2" xfId="1583" xr:uid="{D7EBEF66-6263-41B4-BBA7-75D72F11DDDD}"/>
    <cellStyle name="Normal 6 4 2 2 2 2 2 2" xfId="1584" xr:uid="{98A38428-F7BC-45AB-81DF-52D22C4961F1}"/>
    <cellStyle name="Normal 6 4 2 2 2 2 3" xfId="1585" xr:uid="{B91C2B6A-511E-4089-B9EF-6A75E2BCCBEF}"/>
    <cellStyle name="Normal 6 4 2 2 2 2 4" xfId="3162" xr:uid="{FE612240-FD53-43BF-BA11-0B39445C028D}"/>
    <cellStyle name="Normal 6 4 2 2 2 3" xfId="1586" xr:uid="{E95EB947-2897-46AF-8C10-DFBACDCC554E}"/>
    <cellStyle name="Normal 6 4 2 2 2 3 2" xfId="1587" xr:uid="{E3824136-CCD1-41E8-8608-4E500080EA04}"/>
    <cellStyle name="Normal 6 4 2 2 2 3 3" xfId="3163" xr:uid="{4681C0AB-BE5D-4AD7-8F17-06B6B0DDF7BB}"/>
    <cellStyle name="Normal 6 4 2 2 2 3 4" xfId="3164" xr:uid="{8BB84A16-8E08-4C9F-9B91-1571170D7AD4}"/>
    <cellStyle name="Normal 6 4 2 2 2 4" xfId="1588" xr:uid="{BA4F225C-D325-4564-A61F-4662AEEC7EC7}"/>
    <cellStyle name="Normal 6 4 2 2 2 5" xfId="3165" xr:uid="{08145E33-1760-43B0-A063-4AFE1EAFA685}"/>
    <cellStyle name="Normal 6 4 2 2 2 6" xfId="3166" xr:uid="{4930B3C5-E69B-438C-9BC4-D999DA54CEEE}"/>
    <cellStyle name="Normal 6 4 2 2 3" xfId="636" xr:uid="{713DE02A-799B-49F8-A42D-011E5EF8E6BA}"/>
    <cellStyle name="Normal 6 4 2 2 3 2" xfId="1589" xr:uid="{D7E54955-07A3-45DE-A155-F121C33DED06}"/>
    <cellStyle name="Normal 6 4 2 2 3 2 2" xfId="1590" xr:uid="{79DEA099-9E21-4918-BE86-E59E5DD4F740}"/>
    <cellStyle name="Normal 6 4 2 2 3 2 3" xfId="3167" xr:uid="{E2DA560A-B4CC-4D65-93B6-22C37501AA79}"/>
    <cellStyle name="Normal 6 4 2 2 3 2 4" xfId="3168" xr:uid="{8B2A5C2C-D73C-4349-8F12-CF23269CFA59}"/>
    <cellStyle name="Normal 6 4 2 2 3 3" xfId="1591" xr:uid="{B042483E-8B82-4FAC-9464-9E9AF29E4434}"/>
    <cellStyle name="Normal 6 4 2 2 3 4" xfId="3169" xr:uid="{0FC72F2A-E500-4DBC-8441-BED14E0215BC}"/>
    <cellStyle name="Normal 6 4 2 2 3 5" xfId="3170" xr:uid="{520AC12A-BC87-4162-BB8B-D57C0F858B51}"/>
    <cellStyle name="Normal 6 4 2 2 4" xfId="1592" xr:uid="{21B257ED-F52A-44C3-B82D-87BCACE84C63}"/>
    <cellStyle name="Normal 6 4 2 2 4 2" xfId="1593" xr:uid="{516D8B9D-F0E7-4DED-B0D5-662656ADCEC3}"/>
    <cellStyle name="Normal 6 4 2 2 4 3" xfId="3171" xr:uid="{35EFC7BB-1D46-40FD-87F5-3D55A6BF85CA}"/>
    <cellStyle name="Normal 6 4 2 2 4 4" xfId="3172" xr:uid="{712177A4-2B79-4B1C-A600-FF8C6B60787D}"/>
    <cellStyle name="Normal 6 4 2 2 5" xfId="1594" xr:uid="{6E2DC880-9D9D-4AB0-8E46-8C7A1A767642}"/>
    <cellStyle name="Normal 6 4 2 2 5 2" xfId="3173" xr:uid="{AD7263F1-7F29-48F9-BA33-B991FDCACAF7}"/>
    <cellStyle name="Normal 6 4 2 2 5 3" xfId="3174" xr:uid="{9B79DF3D-2FD9-4E08-9807-B7EAF15A7279}"/>
    <cellStyle name="Normal 6 4 2 2 5 4" xfId="3175" xr:uid="{9E8DC36F-E07B-4B54-A849-91598EA19DA2}"/>
    <cellStyle name="Normal 6 4 2 2 6" xfId="3176" xr:uid="{C320AFDB-CB12-4DA7-8D09-B2EDCA852510}"/>
    <cellStyle name="Normal 6 4 2 2 7" xfId="3177" xr:uid="{FCE31C8E-C292-40D9-8F3B-C2D0D15110B1}"/>
    <cellStyle name="Normal 6 4 2 2 8" xfId="3178" xr:uid="{B6767BBA-6A2A-4768-846F-C52D4E887D99}"/>
    <cellStyle name="Normal 6 4 2 3" xfId="331" xr:uid="{0535D874-E50E-4F2D-953D-788CA83102B9}"/>
    <cellStyle name="Normal 6 4 2 3 2" xfId="637" xr:uid="{7782B371-CA23-40EA-A861-44981A939AC2}"/>
    <cellStyle name="Normal 6 4 2 3 2 2" xfId="638" xr:uid="{CC2F9DBA-9141-40E2-A8E0-5BF7D166377B}"/>
    <cellStyle name="Normal 6 4 2 3 2 2 2" xfId="1595" xr:uid="{031394DA-EC54-4852-8C14-EDFB14CBAC83}"/>
    <cellStyle name="Normal 6 4 2 3 2 2 2 2" xfId="1596" xr:uid="{8014E14E-B4B7-4D8C-8B94-DFDA0265BDE0}"/>
    <cellStyle name="Normal 6 4 2 3 2 2 3" xfId="1597" xr:uid="{AEC1371E-BC81-482B-A340-54F419766765}"/>
    <cellStyle name="Normal 6 4 2 3 2 3" xfId="1598" xr:uid="{11ECBC26-343D-4BA4-A7C3-AC536420555B}"/>
    <cellStyle name="Normal 6 4 2 3 2 3 2" xfId="1599" xr:uid="{BFB88F5A-5AD7-4C20-BF66-DCB1B64C58A3}"/>
    <cellStyle name="Normal 6 4 2 3 2 4" xfId="1600" xr:uid="{EFA3D169-AF63-465B-B9B6-4E5802C6336F}"/>
    <cellStyle name="Normal 6 4 2 3 3" xfId="639" xr:uid="{7C7E637F-7EAF-45E2-9028-A25CA9E0A388}"/>
    <cellStyle name="Normal 6 4 2 3 3 2" xfId="1601" xr:uid="{1EF23E99-4CD0-4B2A-B2CC-C2E831F6773E}"/>
    <cellStyle name="Normal 6 4 2 3 3 2 2" xfId="1602" xr:uid="{291FD79A-9A54-4397-9ED4-5F71AA11DBDA}"/>
    <cellStyle name="Normal 6 4 2 3 3 3" xfId="1603" xr:uid="{E406500F-6655-4232-8395-D103C5AB7BC2}"/>
    <cellStyle name="Normal 6 4 2 3 3 4" xfId="3179" xr:uid="{D313BE30-331A-40F0-8A25-7EB10904B68B}"/>
    <cellStyle name="Normal 6 4 2 3 4" xfId="1604" xr:uid="{4D06D3F3-933F-483B-BA8E-85A11C924E1F}"/>
    <cellStyle name="Normal 6 4 2 3 4 2" xfId="1605" xr:uid="{4B2C92A1-8DE1-41B9-8F46-438DCCA248C7}"/>
    <cellStyle name="Normal 6 4 2 3 5" xfId="1606" xr:uid="{F7BC4006-9332-4ED5-A608-F2206F06DE56}"/>
    <cellStyle name="Normal 6 4 2 3 6" xfId="3180" xr:uid="{E522D1D8-7E71-44E0-A262-9EC4EE10E572}"/>
    <cellStyle name="Normal 6 4 2 4" xfId="332" xr:uid="{6E647BF7-273C-4B31-A904-E037DBAF96D0}"/>
    <cellStyle name="Normal 6 4 2 4 2" xfId="640" xr:uid="{98767118-0819-445E-876A-62B5CF060272}"/>
    <cellStyle name="Normal 6 4 2 4 2 2" xfId="1607" xr:uid="{3C81A602-046D-4639-A0D0-07210AC97155}"/>
    <cellStyle name="Normal 6 4 2 4 2 2 2" xfId="1608" xr:uid="{46E6D40A-0CA9-4A95-B92B-C75E10B10528}"/>
    <cellStyle name="Normal 6 4 2 4 2 3" xfId="1609" xr:uid="{512A5C07-8F63-4388-8236-074FE4A6B5B3}"/>
    <cellStyle name="Normal 6 4 2 4 2 4" xfId="3181" xr:uid="{0E9EBC39-1002-4BCE-9FCD-88A5080861ED}"/>
    <cellStyle name="Normal 6 4 2 4 3" xfId="1610" xr:uid="{8BF98D19-4691-4FF1-BF30-19AA39375FDE}"/>
    <cellStyle name="Normal 6 4 2 4 3 2" xfId="1611" xr:uid="{8CE88F29-A39C-4C09-B485-42A9CA76AE6A}"/>
    <cellStyle name="Normal 6 4 2 4 4" xfId="1612" xr:uid="{D9E0E781-662C-40BD-B196-60960A3EFAC1}"/>
    <cellStyle name="Normal 6 4 2 4 5" xfId="3182" xr:uid="{EB51E7D9-9A07-4D88-910A-76BEFA728A00}"/>
    <cellStyle name="Normal 6 4 2 5" xfId="333" xr:uid="{F0028955-9F3D-4686-AE9E-CFB5043BAED9}"/>
    <cellStyle name="Normal 6 4 2 5 2" xfId="1613" xr:uid="{80553F7F-BD43-49F4-97C0-9BCC3214A7B1}"/>
    <cellStyle name="Normal 6 4 2 5 2 2" xfId="1614" xr:uid="{9C2FACA5-D3CF-46B5-92D2-88B1E6E34D95}"/>
    <cellStyle name="Normal 6 4 2 5 3" xfId="1615" xr:uid="{063E0779-AA47-457F-B795-F56881D77672}"/>
    <cellStyle name="Normal 6 4 2 5 4" xfId="3183" xr:uid="{00AD2113-60A7-4FAD-A991-CEBBFF1B4462}"/>
    <cellStyle name="Normal 6 4 2 6" xfId="1616" xr:uid="{EAC19E18-AE18-43B7-A699-9B01425AFB3B}"/>
    <cellStyle name="Normal 6 4 2 6 2" xfId="1617" xr:uid="{E15C2EA6-F29B-4EB4-B1E4-944960E839FF}"/>
    <cellStyle name="Normal 6 4 2 6 3" xfId="3184" xr:uid="{9FB43373-ADCA-493A-9BC9-9F7A934F924B}"/>
    <cellStyle name="Normal 6 4 2 6 4" xfId="3185" xr:uid="{07FD3636-A5E6-4D84-A7B1-FAED1F646236}"/>
    <cellStyle name="Normal 6 4 2 7" xfId="1618" xr:uid="{C9B5A914-9230-4230-AADA-31C50D31CAF1}"/>
    <cellStyle name="Normal 6 4 2 8" xfId="3186" xr:uid="{6820AC20-C335-40B9-AAD6-B7CC02499573}"/>
    <cellStyle name="Normal 6 4 2 9" xfId="3187" xr:uid="{26D28E74-DDF0-4D05-9B82-E8346589D136}"/>
    <cellStyle name="Normal 6 4 3" xfId="120" xr:uid="{1248886E-53E2-410D-8D0D-BB05D6046DA9}"/>
    <cellStyle name="Normal 6 4 3 2" xfId="121" xr:uid="{FBD3AF05-57F2-4026-8661-6F6D674B6719}"/>
    <cellStyle name="Normal 6 4 3 2 2" xfId="641" xr:uid="{270C65E8-B6FB-43B8-8C26-0C56B5CA9731}"/>
    <cellStyle name="Normal 6 4 3 2 2 2" xfId="1619" xr:uid="{9CD5AB61-B0F9-46F8-8AC0-F9BBD2B2E83E}"/>
    <cellStyle name="Normal 6 4 3 2 2 2 2" xfId="1620" xr:uid="{1B991D3B-A60C-4FFF-A5CA-991B3C0D3C47}"/>
    <cellStyle name="Normal 6 4 3 2 2 2 2 2" xfId="4476" xr:uid="{A6CD20B5-C559-492D-AAE8-499E810F2B51}"/>
    <cellStyle name="Normal 6 4 3 2 2 2 3" xfId="4477" xr:uid="{6AF72817-0A35-42EC-B615-B4A495C52D29}"/>
    <cellStyle name="Normal 6 4 3 2 2 3" xfId="1621" xr:uid="{CFE6C134-30E6-4645-B849-E5A9428C9A61}"/>
    <cellStyle name="Normal 6 4 3 2 2 3 2" xfId="4478" xr:uid="{BEA3AA86-FFE1-4989-915E-8BC1B5C893FA}"/>
    <cellStyle name="Normal 6 4 3 2 2 4" xfId="3188" xr:uid="{788A3613-3F45-4DDB-BD0D-79D501F029DE}"/>
    <cellStyle name="Normal 6 4 3 2 3" xfId="1622" xr:uid="{F173791D-EB22-4C24-8422-872280239043}"/>
    <cellStyle name="Normal 6 4 3 2 3 2" xfId="1623" xr:uid="{F2096FFC-3089-4A3E-9092-983F04D229A4}"/>
    <cellStyle name="Normal 6 4 3 2 3 2 2" xfId="4479" xr:uid="{F27A2545-269C-4A11-B307-3C1286A4F97B}"/>
    <cellStyle name="Normal 6 4 3 2 3 3" xfId="3189" xr:uid="{514FACC9-6A27-484C-871C-874376646A38}"/>
    <cellStyle name="Normal 6 4 3 2 3 4" xfId="3190" xr:uid="{CADE207D-5368-42A0-A573-06868DD4E440}"/>
    <cellStyle name="Normal 6 4 3 2 4" xfId="1624" xr:uid="{0D71EE14-1F61-4006-AFB3-161F6E3D9AF2}"/>
    <cellStyle name="Normal 6 4 3 2 4 2" xfId="4480" xr:uid="{8712CBFB-64CB-46E4-9B2C-DD22D4593C5C}"/>
    <cellStyle name="Normal 6 4 3 2 5" xfId="3191" xr:uid="{5C73A230-D905-4E3F-B843-FEE0E5DF553F}"/>
    <cellStyle name="Normal 6 4 3 2 6" xfId="3192" xr:uid="{3CF8C30A-B42F-4610-AA89-E88746454B74}"/>
    <cellStyle name="Normal 6 4 3 3" xfId="334" xr:uid="{17401B09-50A5-43F7-B57C-08C725DC188B}"/>
    <cellStyle name="Normal 6 4 3 3 2" xfId="1625" xr:uid="{2AE4ED62-455E-44B3-814A-8A12084A1471}"/>
    <cellStyle name="Normal 6 4 3 3 2 2" xfId="1626" xr:uid="{4F83C567-EBD6-4D8F-8379-1FA806FAD00C}"/>
    <cellStyle name="Normal 6 4 3 3 2 2 2" xfId="4481" xr:uid="{065177AA-D3C3-453C-B24C-DF09FDF1AD07}"/>
    <cellStyle name="Normal 6 4 3 3 2 3" xfId="3193" xr:uid="{0824C2C8-CF53-44C0-9245-C82FD6ABB163}"/>
    <cellStyle name="Normal 6 4 3 3 2 4" xfId="3194" xr:uid="{43AA841B-CC56-49D2-B02B-4E59818580CB}"/>
    <cellStyle name="Normal 6 4 3 3 3" xfId="1627" xr:uid="{2460ED1B-E556-43D4-A72C-E8BBAC48D9A2}"/>
    <cellStyle name="Normal 6 4 3 3 3 2" xfId="4482" xr:uid="{348D3298-C1A4-46DE-888A-94B395372CAF}"/>
    <cellStyle name="Normal 6 4 3 3 4" xfId="3195" xr:uid="{5C20B52F-75F3-41FA-8F3D-157FA0BF19D9}"/>
    <cellStyle name="Normal 6 4 3 3 5" xfId="3196" xr:uid="{B8937676-950E-4A82-BD6F-F61DA48F25E9}"/>
    <cellStyle name="Normal 6 4 3 4" xfId="1628" xr:uid="{2FED747C-985E-4F3A-BEE1-27FC3123BC21}"/>
    <cellStyle name="Normal 6 4 3 4 2" xfId="1629" xr:uid="{ED46A706-5EB8-45E2-AD39-EFAAECEE7D6A}"/>
    <cellStyle name="Normal 6 4 3 4 2 2" xfId="4483" xr:uid="{05F349E3-4123-4433-8B74-1BBEAD27A284}"/>
    <cellStyle name="Normal 6 4 3 4 3" xfId="3197" xr:uid="{C9CE103E-464E-463F-9AA8-DDFAB32409D4}"/>
    <cellStyle name="Normal 6 4 3 4 4" xfId="3198" xr:uid="{319164EA-F975-4A19-B624-04A962497685}"/>
    <cellStyle name="Normal 6 4 3 5" xfId="1630" xr:uid="{8C4CDDAD-6BBF-4B68-B4CF-0A02BF841222}"/>
    <cellStyle name="Normal 6 4 3 5 2" xfId="3199" xr:uid="{469EC595-996C-4BCD-97D1-1DC1365AC01E}"/>
    <cellStyle name="Normal 6 4 3 5 3" xfId="3200" xr:uid="{2A7B7F4D-7EF0-480E-AD56-27EA8ACA017F}"/>
    <cellStyle name="Normal 6 4 3 5 4" xfId="3201" xr:uid="{3DB48FE2-F2EB-40CB-894C-D51CFACA8F3A}"/>
    <cellStyle name="Normal 6 4 3 6" xfId="3202" xr:uid="{A179C3CE-EDEC-4A24-BAD0-AF205B937C88}"/>
    <cellStyle name="Normal 6 4 3 7" xfId="3203" xr:uid="{8F49EF32-3340-4B6E-8D10-9F031870DBFE}"/>
    <cellStyle name="Normal 6 4 3 8" xfId="3204" xr:uid="{8A165B55-ECE7-456D-87CF-48101EF0AB84}"/>
    <cellStyle name="Normal 6 4 4" xfId="122" xr:uid="{8CCC5EB1-7CB8-4D45-951D-B8023923F7C1}"/>
    <cellStyle name="Normal 6 4 4 2" xfId="642" xr:uid="{407C2280-3760-48D3-8AD0-8B52F25149EC}"/>
    <cellStyle name="Normal 6 4 4 2 2" xfId="643" xr:uid="{7EB8C2D9-D0F0-4BDB-8257-926CD2BFB267}"/>
    <cellStyle name="Normal 6 4 4 2 2 2" xfId="1631" xr:uid="{EE36C977-AB44-459A-9173-E1D0D55EB674}"/>
    <cellStyle name="Normal 6 4 4 2 2 2 2" xfId="1632" xr:uid="{B4F4D8B7-E173-4248-A60B-00C237510300}"/>
    <cellStyle name="Normal 6 4 4 2 2 3" xfId="1633" xr:uid="{3D45E76A-10E0-4CF5-9E14-8142089FF804}"/>
    <cellStyle name="Normal 6 4 4 2 2 4" xfId="3205" xr:uid="{7E92B757-0BCC-4136-B35B-47A82863852C}"/>
    <cellStyle name="Normal 6 4 4 2 3" xfId="1634" xr:uid="{9E835075-C5D8-49E9-B160-9AF7ADBB0B02}"/>
    <cellStyle name="Normal 6 4 4 2 3 2" xfId="1635" xr:uid="{75807450-56B5-447C-BCE9-DEEFB7FF9C49}"/>
    <cellStyle name="Normal 6 4 4 2 4" xfId="1636" xr:uid="{7CE56843-2F34-450C-8C55-56A23E17EB98}"/>
    <cellStyle name="Normal 6 4 4 2 5" xfId="3206" xr:uid="{BCF24DCC-9BBC-42BE-A240-B0FC5B407738}"/>
    <cellStyle name="Normal 6 4 4 3" xfId="644" xr:uid="{F3F41F71-727B-4682-930A-9159DCAEFA54}"/>
    <cellStyle name="Normal 6 4 4 3 2" xfId="1637" xr:uid="{6BA5F024-A273-41D7-BB3B-D99819C40C37}"/>
    <cellStyle name="Normal 6 4 4 3 2 2" xfId="1638" xr:uid="{C6DF7CC7-EC79-447E-8EBA-B7F7055CD258}"/>
    <cellStyle name="Normal 6 4 4 3 3" xfId="1639" xr:uid="{E30C9B18-0C97-4F8C-8E28-0457F31B010B}"/>
    <cellStyle name="Normal 6 4 4 3 4" xfId="3207" xr:uid="{D3D3CCFD-4B6B-4432-B0C0-01C319C587FE}"/>
    <cellStyle name="Normal 6 4 4 4" xfId="1640" xr:uid="{AAA8FCC0-971C-41C1-8811-CF62BE53784A}"/>
    <cellStyle name="Normal 6 4 4 4 2" xfId="1641" xr:uid="{843C93FB-11AD-4B19-B40E-8D568218FD9C}"/>
    <cellStyle name="Normal 6 4 4 4 3" xfId="3208" xr:uid="{24926F40-B254-4B98-A962-72287380D6C0}"/>
    <cellStyle name="Normal 6 4 4 4 4" xfId="3209" xr:uid="{80CD5C60-7FC2-4B87-9AEF-2B00860012F6}"/>
    <cellStyle name="Normal 6 4 4 5" xfId="1642" xr:uid="{23357135-13CD-4A12-B910-C9905A4B09AA}"/>
    <cellStyle name="Normal 6 4 4 6" xfId="3210" xr:uid="{F2BAADE1-DF7B-4E35-96B2-601B92B34ED4}"/>
    <cellStyle name="Normal 6 4 4 7" xfId="3211" xr:uid="{3A0CB52C-FD3F-4CE3-AD1D-12D4B141AC14}"/>
    <cellStyle name="Normal 6 4 5" xfId="335" xr:uid="{A330BA37-57E0-40CE-9D23-7EB3F0732A5F}"/>
    <cellStyle name="Normal 6 4 5 2" xfId="645" xr:uid="{CD7617E8-4B86-4A48-A3CA-EF3D97A39087}"/>
    <cellStyle name="Normal 6 4 5 2 2" xfId="1643" xr:uid="{39BF34CD-BD13-46E9-BCF9-099AEBCE7A4D}"/>
    <cellStyle name="Normal 6 4 5 2 2 2" xfId="1644" xr:uid="{D20B1892-7083-488E-83A4-BA147DECFD38}"/>
    <cellStyle name="Normal 6 4 5 2 3" xfId="1645" xr:uid="{BA3B62D9-AECE-4BBB-A86C-265266B59F49}"/>
    <cellStyle name="Normal 6 4 5 2 4" xfId="3212" xr:uid="{1E29B5EB-47B1-42DE-9091-707DB1C09D54}"/>
    <cellStyle name="Normal 6 4 5 3" xfId="1646" xr:uid="{B6DC3DE3-4DC3-4A78-9DED-611DC4564CED}"/>
    <cellStyle name="Normal 6 4 5 3 2" xfId="1647" xr:uid="{D55F3B38-B1DA-4797-ADE8-2DA5E719F0DE}"/>
    <cellStyle name="Normal 6 4 5 3 3" xfId="3213" xr:uid="{D1E2C68E-6524-47A9-B970-A72C9C9DEF65}"/>
    <cellStyle name="Normal 6 4 5 3 4" xfId="3214" xr:uid="{74CBDFF8-39FE-491A-8097-2D910776B942}"/>
    <cellStyle name="Normal 6 4 5 4" xfId="1648" xr:uid="{FE835B93-91BF-4F6A-A285-698B52135422}"/>
    <cellStyle name="Normal 6 4 5 5" xfId="3215" xr:uid="{DFE9E2A0-F28A-4379-9037-192688EE1744}"/>
    <cellStyle name="Normal 6 4 5 6" xfId="3216" xr:uid="{E9F4E5B7-DB9F-4551-82A0-D9C97C118C92}"/>
    <cellStyle name="Normal 6 4 6" xfId="336" xr:uid="{B4071923-9B04-49F6-96FF-B4213F42A6FD}"/>
    <cellStyle name="Normal 6 4 6 2" xfId="1649" xr:uid="{189DF303-B1D4-402B-8701-05AEDE606A98}"/>
    <cellStyle name="Normal 6 4 6 2 2" xfId="1650" xr:uid="{8A79BF94-EC31-44DD-8B6E-EB80CF5A42A4}"/>
    <cellStyle name="Normal 6 4 6 2 3" xfId="3217" xr:uid="{E57BB97A-664A-4CDE-B78E-831012CBEC2A}"/>
    <cellStyle name="Normal 6 4 6 2 4" xfId="3218" xr:uid="{E8ADFDD5-BAB3-45F5-AEB1-35F8656D859B}"/>
    <cellStyle name="Normal 6 4 6 3" xfId="1651" xr:uid="{C4465C99-0536-4208-A84F-FD6A102ACE40}"/>
    <cellStyle name="Normal 6 4 6 4" xfId="3219" xr:uid="{30DE4914-7854-402A-BF5D-63471B04C745}"/>
    <cellStyle name="Normal 6 4 6 5" xfId="3220" xr:uid="{12888F46-EA95-4F24-9BDA-4D7A8DD844A5}"/>
    <cellStyle name="Normal 6 4 7" xfId="1652" xr:uid="{B7CFB043-5923-439C-BF9D-B201DF8C8FD0}"/>
    <cellStyle name="Normal 6 4 7 2" xfId="1653" xr:uid="{7F6E36FD-6F0B-4588-9AD8-D4B1804C7802}"/>
    <cellStyle name="Normal 6 4 7 3" xfId="3221" xr:uid="{480DEC4F-E118-454C-95C0-9B817B00A6FD}"/>
    <cellStyle name="Normal 6 4 7 3 2" xfId="4407" xr:uid="{90385C84-E984-414F-90A3-9DAE7765E87E}"/>
    <cellStyle name="Normal 6 4 7 3 3" xfId="4685" xr:uid="{B7A8FAC2-FA94-4338-ADE7-43E8229859C5}"/>
    <cellStyle name="Normal 6 4 7 4" xfId="3222" xr:uid="{11BD095B-A918-4F92-A268-1F004F586F88}"/>
    <cellStyle name="Normal 6 4 8" xfId="1654" xr:uid="{8A8D3D7E-87A7-4A81-B272-0B4A5ADCF67C}"/>
    <cellStyle name="Normal 6 4 8 2" xfId="3223" xr:uid="{40CDCA85-BC44-4D22-B33C-8F2F641BFA88}"/>
    <cellStyle name="Normal 6 4 8 3" xfId="3224" xr:uid="{331EC461-C0E3-4AD0-9D32-8804C9D1FBDB}"/>
    <cellStyle name="Normal 6 4 8 4" xfId="3225" xr:uid="{DE735A3D-6740-457C-A3D9-4C51C39CC8A4}"/>
    <cellStyle name="Normal 6 4 9" xfId="3226" xr:uid="{B1552A6C-C80C-4433-BA2E-829991494D2F}"/>
    <cellStyle name="Normal 6 5" xfId="123" xr:uid="{C4D4EBF5-B193-49FC-AA0D-8EFDE87D684A}"/>
    <cellStyle name="Normal 6 5 10" xfId="3227" xr:uid="{1C62B90A-9C60-4C04-9664-4CAC4E4FEE51}"/>
    <cellStyle name="Normal 6 5 11" xfId="3228" xr:uid="{C288BE37-6DB3-4BDE-9E59-9C0FB925FF18}"/>
    <cellStyle name="Normal 6 5 2" xfId="124" xr:uid="{98C1CB0F-30CA-4673-8545-DF57A45595F1}"/>
    <cellStyle name="Normal 6 5 2 2" xfId="337" xr:uid="{20BEE738-05BE-439B-8B0B-C9DA0C519DF1}"/>
    <cellStyle name="Normal 6 5 2 2 2" xfId="646" xr:uid="{9827751D-5310-4DBE-BDC5-871879BB996A}"/>
    <cellStyle name="Normal 6 5 2 2 2 2" xfId="647" xr:uid="{AF883B90-7813-42F9-AC1F-1ED09AC04A18}"/>
    <cellStyle name="Normal 6 5 2 2 2 2 2" xfId="1655" xr:uid="{F8E1AFB5-447F-41B7-9FB9-BCAA13A2AA0B}"/>
    <cellStyle name="Normal 6 5 2 2 2 2 3" xfId="3229" xr:uid="{5FD4B062-3C0C-4F50-BBF2-5B75566ABAFD}"/>
    <cellStyle name="Normal 6 5 2 2 2 2 4" xfId="3230" xr:uid="{7B0A6FFC-3D84-4DDC-A9D1-94082AF06A61}"/>
    <cellStyle name="Normal 6 5 2 2 2 3" xfId="1656" xr:uid="{5DE3AF79-6E54-4623-816F-9A98DFE2067D}"/>
    <cellStyle name="Normal 6 5 2 2 2 3 2" xfId="3231" xr:uid="{0BA65F55-EF14-4CF0-95DC-0E2CE1055C4F}"/>
    <cellStyle name="Normal 6 5 2 2 2 3 3" xfId="3232" xr:uid="{5B06DC8D-0CA1-4913-B29A-06CB70321042}"/>
    <cellStyle name="Normal 6 5 2 2 2 3 4" xfId="3233" xr:uid="{384A42F0-B9ED-4E96-B7C3-90C22F61E82F}"/>
    <cellStyle name="Normal 6 5 2 2 2 4" xfId="3234" xr:uid="{13980005-6F54-42B2-9B9C-EC7FC7BF0294}"/>
    <cellStyle name="Normal 6 5 2 2 2 5" xfId="3235" xr:uid="{FFFA238A-3F54-49BD-BB06-B624031C1C0F}"/>
    <cellStyle name="Normal 6 5 2 2 2 6" xfId="3236" xr:uid="{5C317EAE-4606-49C5-ACD0-D56D6099D1F9}"/>
    <cellStyle name="Normal 6 5 2 2 3" xfId="648" xr:uid="{9A425ADA-7D80-4BA5-8E70-ACBDC536D264}"/>
    <cellStyle name="Normal 6 5 2 2 3 2" xfId="1657" xr:uid="{B8E1828F-EAE4-4D2D-854D-4B75181988AD}"/>
    <cellStyle name="Normal 6 5 2 2 3 2 2" xfId="3237" xr:uid="{294DD800-7BED-4D52-BEDE-98424389AE2A}"/>
    <cellStyle name="Normal 6 5 2 2 3 2 3" xfId="3238" xr:uid="{4B3453E5-ACF3-4391-B4A8-3474CAC834F4}"/>
    <cellStyle name="Normal 6 5 2 2 3 2 4" xfId="3239" xr:uid="{995ABCF8-C586-433C-A371-3BD7B58A9EDC}"/>
    <cellStyle name="Normal 6 5 2 2 3 3" xfId="3240" xr:uid="{22CE2E86-3877-46D7-B512-C6D9B090B203}"/>
    <cellStyle name="Normal 6 5 2 2 3 4" xfId="3241" xr:uid="{683545C2-3CD7-4E1B-A789-281E40BACAAF}"/>
    <cellStyle name="Normal 6 5 2 2 3 5" xfId="3242" xr:uid="{0A93F87D-4865-45C9-8232-45A730B26429}"/>
    <cellStyle name="Normal 6 5 2 2 4" xfId="1658" xr:uid="{8804E73D-610F-42E8-ABC8-737C0CEF2213}"/>
    <cellStyle name="Normal 6 5 2 2 4 2" xfId="3243" xr:uid="{CAC31A56-BC47-4DFB-9E53-90545E438F82}"/>
    <cellStyle name="Normal 6 5 2 2 4 3" xfId="3244" xr:uid="{96DFB836-A105-4096-85A5-DA43E78CF064}"/>
    <cellStyle name="Normal 6 5 2 2 4 4" xfId="3245" xr:uid="{C21A6F59-7719-454F-B49F-D92520DC25D8}"/>
    <cellStyle name="Normal 6 5 2 2 5" xfId="3246" xr:uid="{4C555F89-FE9C-49DF-9297-66B6649201DB}"/>
    <cellStyle name="Normal 6 5 2 2 5 2" xfId="3247" xr:uid="{EEE3FD11-4A59-4B72-BBC1-68F62E1CC75D}"/>
    <cellStyle name="Normal 6 5 2 2 5 3" xfId="3248" xr:uid="{24819E6B-7B3E-4BAA-9A20-533DB9E79F1A}"/>
    <cellStyle name="Normal 6 5 2 2 5 4" xfId="3249" xr:uid="{EBCF3467-DCAB-4029-B382-663CBB1E47BE}"/>
    <cellStyle name="Normal 6 5 2 2 6" xfId="3250" xr:uid="{0A0FC037-7FC5-47E7-AC0B-BCF61F8354F0}"/>
    <cellStyle name="Normal 6 5 2 2 7" xfId="3251" xr:uid="{2B03874E-CA2F-46B2-A223-660716234FEE}"/>
    <cellStyle name="Normal 6 5 2 2 8" xfId="3252" xr:uid="{45313AEB-F3B4-415E-B7A9-E508BEDB7866}"/>
    <cellStyle name="Normal 6 5 2 3" xfId="649" xr:uid="{1E5D2AE4-AF2D-4C78-B6FF-692B17C59A39}"/>
    <cellStyle name="Normal 6 5 2 3 2" xfId="650" xr:uid="{489C0562-130F-4DC0-97F3-5FF697D20832}"/>
    <cellStyle name="Normal 6 5 2 3 2 2" xfId="651" xr:uid="{9F45C0B0-8F84-401B-9647-904B51C8A090}"/>
    <cellStyle name="Normal 6 5 2 3 2 3" xfId="3253" xr:uid="{50370317-5A3B-4AEC-88B0-094CF51FB1CC}"/>
    <cellStyle name="Normal 6 5 2 3 2 4" xfId="3254" xr:uid="{64107C60-E758-472A-875C-346F71213F8A}"/>
    <cellStyle name="Normal 6 5 2 3 3" xfId="652" xr:uid="{C8F679C6-D9C0-4B41-AECD-313005A8BB4E}"/>
    <cellStyle name="Normal 6 5 2 3 3 2" xfId="3255" xr:uid="{7764C638-3F3F-4830-A00A-1BCF765BFFBF}"/>
    <cellStyle name="Normal 6 5 2 3 3 3" xfId="3256" xr:uid="{5A5D1F0A-F7FA-4D4D-9A4C-107AF0E5B73F}"/>
    <cellStyle name="Normal 6 5 2 3 3 4" xfId="3257" xr:uid="{1049FEF6-A73E-4875-ADF2-53F64355AB37}"/>
    <cellStyle name="Normal 6 5 2 3 4" xfId="3258" xr:uid="{B055C59D-6E57-4362-AE81-23E88F251546}"/>
    <cellStyle name="Normal 6 5 2 3 5" xfId="3259" xr:uid="{AA330B1D-F901-42E5-B574-23FC8FA47E82}"/>
    <cellStyle name="Normal 6 5 2 3 6" xfId="3260" xr:uid="{3F14E793-2E7B-4874-AC24-A8CD8EF060E4}"/>
    <cellStyle name="Normal 6 5 2 4" xfId="653" xr:uid="{E7DD04F1-EB33-409C-84A7-91D685914A64}"/>
    <cellStyle name="Normal 6 5 2 4 2" xfId="654" xr:uid="{35B2B19C-F6F0-47F9-98B8-F3B78A5E58EC}"/>
    <cellStyle name="Normal 6 5 2 4 2 2" xfId="3261" xr:uid="{77AC12CC-08DB-4948-BEC4-EEBF0F5BCD39}"/>
    <cellStyle name="Normal 6 5 2 4 2 3" xfId="3262" xr:uid="{EA1D1D31-1C0B-4553-85D3-2B4D71DD5268}"/>
    <cellStyle name="Normal 6 5 2 4 2 4" xfId="3263" xr:uid="{73D08C7A-EB39-465F-81D1-F039A7F3317A}"/>
    <cellStyle name="Normal 6 5 2 4 3" xfId="3264" xr:uid="{F3FDD249-BECF-4542-829D-7393B8045017}"/>
    <cellStyle name="Normal 6 5 2 4 4" xfId="3265" xr:uid="{5636ABBA-2947-4A49-B357-6726812B6E5D}"/>
    <cellStyle name="Normal 6 5 2 4 5" xfId="3266" xr:uid="{8E464FC3-8B09-4C72-92D9-133C24CFC110}"/>
    <cellStyle name="Normal 6 5 2 5" xfId="655" xr:uid="{FC51E398-4844-462C-9917-165DF5658E04}"/>
    <cellStyle name="Normal 6 5 2 5 2" xfId="3267" xr:uid="{646928F6-BBEC-4F63-919E-FE7D80B26D29}"/>
    <cellStyle name="Normal 6 5 2 5 3" xfId="3268" xr:uid="{9F97AD05-F73F-41FF-9391-3B112027F84F}"/>
    <cellStyle name="Normal 6 5 2 5 4" xfId="3269" xr:uid="{F5E0F8CE-D370-446A-9E42-E86E074B343B}"/>
    <cellStyle name="Normal 6 5 2 6" xfId="3270" xr:uid="{FA4E5D54-4602-4AF5-83FA-93212C498156}"/>
    <cellStyle name="Normal 6 5 2 6 2" xfId="3271" xr:uid="{2D7ED875-7ACB-4051-AD63-2B476A471958}"/>
    <cellStyle name="Normal 6 5 2 6 3" xfId="3272" xr:uid="{F312759E-D3B6-44C2-86B8-C670CDEEB1FE}"/>
    <cellStyle name="Normal 6 5 2 6 4" xfId="3273" xr:uid="{22D3F1CB-224F-49D2-90C6-D7379488B684}"/>
    <cellStyle name="Normal 6 5 2 7" xfId="3274" xr:uid="{3806C249-7529-4E81-9273-5DE4E78CC8B9}"/>
    <cellStyle name="Normal 6 5 2 8" xfId="3275" xr:uid="{D5D9D71D-82D3-443A-9DF6-47F0929C223A}"/>
    <cellStyle name="Normal 6 5 2 9" xfId="3276" xr:uid="{3ACA71CD-EDDC-4D1D-AA53-11F440D8D849}"/>
    <cellStyle name="Normal 6 5 3" xfId="338" xr:uid="{8C09A2A3-90BD-4D65-A361-723606F0C245}"/>
    <cellStyle name="Normal 6 5 3 2" xfId="656" xr:uid="{04F67CF2-EB6D-490B-9D9B-A507371D3D57}"/>
    <cellStyle name="Normal 6 5 3 2 2" xfId="657" xr:uid="{E2BB3B5C-E21F-4242-9C17-119237102D9B}"/>
    <cellStyle name="Normal 6 5 3 2 2 2" xfId="1659" xr:uid="{E4695E56-2E23-495E-99D5-ABA45CBCD2BB}"/>
    <cellStyle name="Normal 6 5 3 2 2 2 2" xfId="1660" xr:uid="{FCA18152-E7A6-4B14-8B36-6568B1F6685C}"/>
    <cellStyle name="Normal 6 5 3 2 2 3" xfId="1661" xr:uid="{7232C235-1753-4B41-8109-3C3B18D613DD}"/>
    <cellStyle name="Normal 6 5 3 2 2 4" xfId="3277" xr:uid="{A95B68FF-91B6-4557-B2B5-667603A1FD4D}"/>
    <cellStyle name="Normal 6 5 3 2 3" xfId="1662" xr:uid="{0929DA91-3598-4C9D-B3A6-8919DBBA6067}"/>
    <cellStyle name="Normal 6 5 3 2 3 2" xfId="1663" xr:uid="{94F82251-9312-49BF-B712-A22F075F99F9}"/>
    <cellStyle name="Normal 6 5 3 2 3 3" xfId="3278" xr:uid="{ACA5EC1C-4D16-42AE-96C6-3DD29A2CAAF5}"/>
    <cellStyle name="Normal 6 5 3 2 3 4" xfId="3279" xr:uid="{06DCBA8E-BB38-4553-8101-30FF2686151A}"/>
    <cellStyle name="Normal 6 5 3 2 4" xfId="1664" xr:uid="{D4CBC3A0-7016-4A6F-A5A9-04F4FF4B1DE0}"/>
    <cellStyle name="Normal 6 5 3 2 5" xfId="3280" xr:uid="{68DD4D53-5BF0-4117-AC1C-AFC857AA9734}"/>
    <cellStyle name="Normal 6 5 3 2 6" xfId="3281" xr:uid="{D3B3BC49-C105-468A-9C59-1BAED75FC61C}"/>
    <cellStyle name="Normal 6 5 3 3" xfId="658" xr:uid="{E4878825-41EE-4E45-BA28-238987DF73F7}"/>
    <cellStyle name="Normal 6 5 3 3 2" xfId="1665" xr:uid="{D96DF6C7-6978-48CE-BC56-A03E76DCE381}"/>
    <cellStyle name="Normal 6 5 3 3 2 2" xfId="1666" xr:uid="{2EB7BFDC-9A1F-4BDA-81AF-CABABB028F6C}"/>
    <cellStyle name="Normal 6 5 3 3 2 3" xfId="3282" xr:uid="{0C32712C-FE02-4D54-9A64-6F3E57D271DD}"/>
    <cellStyle name="Normal 6 5 3 3 2 4" xfId="3283" xr:uid="{8269CE01-D6E8-495A-9493-C046D6BD9734}"/>
    <cellStyle name="Normal 6 5 3 3 3" xfId="1667" xr:uid="{EB34DA7F-B30B-4AD6-B564-73D8489A1EE5}"/>
    <cellStyle name="Normal 6 5 3 3 4" xfId="3284" xr:uid="{278F070A-0B55-452E-811C-D77196D61440}"/>
    <cellStyle name="Normal 6 5 3 3 5" xfId="3285" xr:uid="{036B144E-FBCE-4B3B-A0C7-2360C37601EE}"/>
    <cellStyle name="Normal 6 5 3 4" xfId="1668" xr:uid="{4CD4A27B-A715-4DDB-BFBB-D0B35F645724}"/>
    <cellStyle name="Normal 6 5 3 4 2" xfId="1669" xr:uid="{44867500-AF0F-40C5-9394-74CCF8F3A5A6}"/>
    <cellStyle name="Normal 6 5 3 4 3" xfId="3286" xr:uid="{F98E1287-77C3-45AA-B6FE-B1D42FCD1757}"/>
    <cellStyle name="Normal 6 5 3 4 4" xfId="3287" xr:uid="{0A43FF85-8DC1-4EC3-85E2-7768BAA7220B}"/>
    <cellStyle name="Normal 6 5 3 5" xfId="1670" xr:uid="{E677A458-5F54-4080-85F3-A6BF4C87BF32}"/>
    <cellStyle name="Normal 6 5 3 5 2" xfId="3288" xr:uid="{4D357CCA-EDDF-4B84-A425-F421CC324047}"/>
    <cellStyle name="Normal 6 5 3 5 3" xfId="3289" xr:uid="{67273276-2065-4BF2-87F1-352B0602D041}"/>
    <cellStyle name="Normal 6 5 3 5 4" xfId="3290" xr:uid="{2DC00308-8EA2-4451-8F0F-7CF83B7192A6}"/>
    <cellStyle name="Normal 6 5 3 6" xfId="3291" xr:uid="{5F7896F5-6E7D-455A-88BB-9285301006DB}"/>
    <cellStyle name="Normal 6 5 3 7" xfId="3292" xr:uid="{26A7DEB0-35FA-4759-8803-B3EB4543DC2D}"/>
    <cellStyle name="Normal 6 5 3 8" xfId="3293" xr:uid="{C4CAF68D-1C1A-4627-AE1E-42F3096FF9C2}"/>
    <cellStyle name="Normal 6 5 4" xfId="339" xr:uid="{BB099E3F-C574-4645-AF10-2A094638E0AF}"/>
    <cellStyle name="Normal 6 5 4 2" xfId="659" xr:uid="{2390EC0E-CFED-4D9D-B266-F1D81419AAEE}"/>
    <cellStyle name="Normal 6 5 4 2 2" xfId="660" xr:uid="{9023197E-5B3A-40F4-986F-DB57CB48F230}"/>
    <cellStyle name="Normal 6 5 4 2 2 2" xfId="1671" xr:uid="{AC26FCA9-3875-4EE6-92A7-307C95E4EB4C}"/>
    <cellStyle name="Normal 6 5 4 2 2 3" xfId="3294" xr:uid="{C2940BFA-83C6-4C20-B22F-F4E99CC4B88A}"/>
    <cellStyle name="Normal 6 5 4 2 2 4" xfId="3295" xr:uid="{F6B905B8-7819-43E7-AB20-7A791AC26E82}"/>
    <cellStyle name="Normal 6 5 4 2 3" xfId="1672" xr:uid="{DF579BC6-6E0B-4733-A8B8-0EC79A1A2FDE}"/>
    <cellStyle name="Normal 6 5 4 2 4" xfId="3296" xr:uid="{54D404A9-2FE1-41B1-812C-3F34E527C8F3}"/>
    <cellStyle name="Normal 6 5 4 2 5" xfId="3297" xr:uid="{9F3AEE67-4D50-4648-B373-3EB7F323D9D3}"/>
    <cellStyle name="Normal 6 5 4 3" xfId="661" xr:uid="{72B09320-98CD-47EC-89B1-51CBA146FAE6}"/>
    <cellStyle name="Normal 6 5 4 3 2" xfId="1673" xr:uid="{80FBD4BC-F526-4911-AE13-95E2D138B8C3}"/>
    <cellStyle name="Normal 6 5 4 3 3" xfId="3298" xr:uid="{FA41128F-7938-4407-AC92-B1BF3DBAC961}"/>
    <cellStyle name="Normal 6 5 4 3 4" xfId="3299" xr:uid="{7E0CEE84-BD51-44B4-877F-2AB3B57C9459}"/>
    <cellStyle name="Normal 6 5 4 4" xfId="1674" xr:uid="{986E4D16-0F13-4B8E-9653-0ADC8FFEDA1C}"/>
    <cellStyle name="Normal 6 5 4 4 2" xfId="3300" xr:uid="{982E1984-DBB8-4F18-AC04-5D6E62A50B79}"/>
    <cellStyle name="Normal 6 5 4 4 3" xfId="3301" xr:uid="{08657ED2-B159-4A7B-AA8A-B6887024231C}"/>
    <cellStyle name="Normal 6 5 4 4 4" xfId="3302" xr:uid="{CFD2EC83-CBB8-4FD4-96F8-8103631E2C31}"/>
    <cellStyle name="Normal 6 5 4 5" xfId="3303" xr:uid="{CFF01C58-CDDA-40D7-8822-BED6D5879F2A}"/>
    <cellStyle name="Normal 6 5 4 6" xfId="3304" xr:uid="{7FF2F9DB-8DB7-4C5F-83BC-CFB14CA9F9A8}"/>
    <cellStyle name="Normal 6 5 4 7" xfId="3305" xr:uid="{0591DBFE-414B-4E04-8D38-BA3EE1668921}"/>
    <cellStyle name="Normal 6 5 5" xfId="340" xr:uid="{1B2768DD-8112-46A3-83B9-9F99D99FFFF2}"/>
    <cellStyle name="Normal 6 5 5 2" xfId="662" xr:uid="{78AD3262-5D27-49D2-A311-B87FF0D54546}"/>
    <cellStyle name="Normal 6 5 5 2 2" xfId="1675" xr:uid="{662C94C8-8D98-4686-AB12-71AF8CD1FFBD}"/>
    <cellStyle name="Normal 6 5 5 2 3" xfId="3306" xr:uid="{468D33B6-6A06-4280-82B6-7539F7CC4B90}"/>
    <cellStyle name="Normal 6 5 5 2 4" xfId="3307" xr:uid="{A1F8721C-77BC-43EA-A473-161C08C66417}"/>
    <cellStyle name="Normal 6 5 5 3" xfId="1676" xr:uid="{5D64B93C-5F93-4BA3-B946-C48708852B8E}"/>
    <cellStyle name="Normal 6 5 5 3 2" xfId="3308" xr:uid="{F7AF3CD9-8FF6-436C-88BB-720DB770ADDA}"/>
    <cellStyle name="Normal 6 5 5 3 3" xfId="3309" xr:uid="{51EDC4D2-526E-4809-88CC-6EAF5327B41C}"/>
    <cellStyle name="Normal 6 5 5 3 4" xfId="3310" xr:uid="{60DBF294-2C5A-48C5-8F55-5258EE53DC4A}"/>
    <cellStyle name="Normal 6 5 5 4" xfId="3311" xr:uid="{9886EC1C-1D07-4DEE-990A-3209B44A0A38}"/>
    <cellStyle name="Normal 6 5 5 5" xfId="3312" xr:uid="{EF5F0A6C-DB0E-4B7D-B9F0-E6CE68978A79}"/>
    <cellStyle name="Normal 6 5 5 6" xfId="3313" xr:uid="{3A666DBE-EE5D-40CE-ADCD-96A9075158AD}"/>
    <cellStyle name="Normal 6 5 6" xfId="663" xr:uid="{2CE0B49A-5FB3-4287-8031-455B7211EB64}"/>
    <cellStyle name="Normal 6 5 6 2" xfId="1677" xr:uid="{828C982D-B85B-42CC-AAAC-6E1AC294EFE1}"/>
    <cellStyle name="Normal 6 5 6 2 2" xfId="3314" xr:uid="{A0956074-0CE2-40DC-BF87-BB0B40A9ECFF}"/>
    <cellStyle name="Normal 6 5 6 2 3" xfId="3315" xr:uid="{AD4892E6-6A10-42B3-8280-A297B5C62BBE}"/>
    <cellStyle name="Normal 6 5 6 2 4" xfId="3316" xr:uid="{B8E8D4F9-FF26-4D8A-985D-C6FD7FB63101}"/>
    <cellStyle name="Normal 6 5 6 3" xfId="3317" xr:uid="{6C3DF610-33C6-4614-921B-263C433F1504}"/>
    <cellStyle name="Normal 6 5 6 4" xfId="3318" xr:uid="{8A7AE686-1B0A-40DF-B9EE-7EAF5EEC143C}"/>
    <cellStyle name="Normal 6 5 6 5" xfId="3319" xr:uid="{DE86314B-5430-4912-9D17-30A873227317}"/>
    <cellStyle name="Normal 6 5 7" xfId="1678" xr:uid="{0A864657-43D6-4236-A2F9-537601A5BA36}"/>
    <cellStyle name="Normal 6 5 7 2" xfId="3320" xr:uid="{71F87C3E-B722-49C1-9BF2-11196EEF413C}"/>
    <cellStyle name="Normal 6 5 7 3" xfId="3321" xr:uid="{33CF6ED2-E5B9-4300-AFB2-29915A159C7B}"/>
    <cellStyle name="Normal 6 5 7 4" xfId="3322" xr:uid="{856D84C4-062E-48ED-A4C3-15866F5FBAF9}"/>
    <cellStyle name="Normal 6 5 8" xfId="3323" xr:uid="{16F05AED-5640-46AE-B355-EE8EA36380A7}"/>
    <cellStyle name="Normal 6 5 8 2" xfId="3324" xr:uid="{56977BD8-2792-4638-B22F-FD2B8A1568C0}"/>
    <cellStyle name="Normal 6 5 8 3" xfId="3325" xr:uid="{F41773A4-4A36-4C29-9C78-B841E29D958F}"/>
    <cellStyle name="Normal 6 5 8 4" xfId="3326" xr:uid="{0980D028-EE4F-4DED-94CF-F85642771FFC}"/>
    <cellStyle name="Normal 6 5 9" xfId="3327" xr:uid="{79A53476-3A1D-4FF9-B645-6283024177EE}"/>
    <cellStyle name="Normal 6 6" xfId="125" xr:uid="{741D5F35-A24D-4104-A9E5-7B436740EC10}"/>
    <cellStyle name="Normal 6 6 2" xfId="126" xr:uid="{9C8E8398-FF6E-4694-95E4-FC2BF3BF8D27}"/>
    <cellStyle name="Normal 6 6 2 2" xfId="341" xr:uid="{BB525771-2CA2-4D37-898B-096FC960B281}"/>
    <cellStyle name="Normal 6 6 2 2 2" xfId="664" xr:uid="{E5D645DF-9C1C-497E-9F3E-BD06A60AEE44}"/>
    <cellStyle name="Normal 6 6 2 2 2 2" xfId="1679" xr:uid="{CC64B9FA-DE4C-4C49-B54D-697FB9F13AC1}"/>
    <cellStyle name="Normal 6 6 2 2 2 3" xfId="3328" xr:uid="{9DF4BBF2-B23B-4F59-806F-75EC56A3613E}"/>
    <cellStyle name="Normal 6 6 2 2 2 4" xfId="3329" xr:uid="{5CF5C4D1-D7C7-49C2-AB2A-11F039AADB7C}"/>
    <cellStyle name="Normal 6 6 2 2 3" xfId="1680" xr:uid="{1057128F-9DC0-445F-B6EA-CEC9B06344BA}"/>
    <cellStyle name="Normal 6 6 2 2 3 2" xfId="3330" xr:uid="{E3318CDB-B189-4E9B-BF82-5AD7C4621B28}"/>
    <cellStyle name="Normal 6 6 2 2 3 3" xfId="3331" xr:uid="{7BBF54D6-E358-4C50-9CB0-A19CF3FBB31B}"/>
    <cellStyle name="Normal 6 6 2 2 3 4" xfId="3332" xr:uid="{0DAFDB70-B1F1-40DB-B0D1-91748C524205}"/>
    <cellStyle name="Normal 6 6 2 2 4" xfId="3333" xr:uid="{DA6008B0-A454-4EAC-8407-C5E7A9D84D81}"/>
    <cellStyle name="Normal 6 6 2 2 5" xfId="3334" xr:uid="{2FE6E273-BE1D-4785-A607-9B7DD033E521}"/>
    <cellStyle name="Normal 6 6 2 2 6" xfId="3335" xr:uid="{C37B62FD-4B94-4A53-B0F6-4DF580C73172}"/>
    <cellStyle name="Normal 6 6 2 3" xfId="665" xr:uid="{198B4AE1-B955-412F-8D2F-A2CD0D44648A}"/>
    <cellStyle name="Normal 6 6 2 3 2" xfId="1681" xr:uid="{08B9A04C-D9D1-4F1B-A2F8-6FD9D4055F71}"/>
    <cellStyle name="Normal 6 6 2 3 2 2" xfId="3336" xr:uid="{F5BD0B97-5522-49E8-BB36-55B45101D35C}"/>
    <cellStyle name="Normal 6 6 2 3 2 3" xfId="3337" xr:uid="{CF368F34-E733-4192-AC3D-9396BA65C880}"/>
    <cellStyle name="Normal 6 6 2 3 2 4" xfId="3338" xr:uid="{8192DCFC-B9C3-4F46-8B68-A6E50E868406}"/>
    <cellStyle name="Normal 6 6 2 3 3" xfId="3339" xr:uid="{45A31BA4-D667-4C23-BFDE-419D70689635}"/>
    <cellStyle name="Normal 6 6 2 3 4" xfId="3340" xr:uid="{B06B89C1-D7EC-468E-B630-0E1F34F0D044}"/>
    <cellStyle name="Normal 6 6 2 3 5" xfId="3341" xr:uid="{87B2B59F-DF8B-49B6-9908-927EB7334979}"/>
    <cellStyle name="Normal 6 6 2 4" xfId="1682" xr:uid="{EFE81DAE-D528-4157-844A-DFC71431D9FB}"/>
    <cellStyle name="Normal 6 6 2 4 2" xfId="3342" xr:uid="{4334DCD3-59CE-455E-B203-776698ADD463}"/>
    <cellStyle name="Normal 6 6 2 4 3" xfId="3343" xr:uid="{396AAAB7-D3F5-4F89-8009-DE5C80A0A7ED}"/>
    <cellStyle name="Normal 6 6 2 4 4" xfId="3344" xr:uid="{29E5C855-FD59-4EFA-87AC-7E111BBCFFBF}"/>
    <cellStyle name="Normal 6 6 2 5" xfId="3345" xr:uid="{F9F10B8C-2DD7-4852-8168-5595AD2BE366}"/>
    <cellStyle name="Normal 6 6 2 5 2" xfId="3346" xr:uid="{C9AA2A9C-0EF4-40DF-AC10-D78ADBF2A2C0}"/>
    <cellStyle name="Normal 6 6 2 5 3" xfId="3347" xr:uid="{273D2F4D-39A5-47DE-B186-4B7C744234C3}"/>
    <cellStyle name="Normal 6 6 2 5 4" xfId="3348" xr:uid="{0854CD7F-CBAD-483A-8DD5-AB522FA392CC}"/>
    <cellStyle name="Normal 6 6 2 6" xfId="3349" xr:uid="{AB8A7E37-B975-4D48-908F-E8FA79A05F3D}"/>
    <cellStyle name="Normal 6 6 2 7" xfId="3350" xr:uid="{16122A89-161C-4B99-971C-BE37130D8E03}"/>
    <cellStyle name="Normal 6 6 2 8" xfId="3351" xr:uid="{C13F3B0B-91AC-47AD-BD1A-4423D0DEEC97}"/>
    <cellStyle name="Normal 6 6 3" xfId="342" xr:uid="{8F11EA30-EB66-42F5-8303-C557DF5ADC7A}"/>
    <cellStyle name="Normal 6 6 3 2" xfId="666" xr:uid="{175BFE5C-0EB9-4122-ABDA-ACEFF4FD44FA}"/>
    <cellStyle name="Normal 6 6 3 2 2" xfId="667" xr:uid="{9AA15CA5-DCBF-43C5-923B-6EF21CE8B23C}"/>
    <cellStyle name="Normal 6 6 3 2 3" xfId="3352" xr:uid="{5DA89192-BA53-4EFB-89F0-E4E47330A220}"/>
    <cellStyle name="Normal 6 6 3 2 4" xfId="3353" xr:uid="{CA276B8F-8457-4A1A-9ACC-460434578115}"/>
    <cellStyle name="Normal 6 6 3 3" xfId="668" xr:uid="{6C0562EC-B88F-45B8-9BBF-7E535F919E8D}"/>
    <cellStyle name="Normal 6 6 3 3 2" xfId="3354" xr:uid="{1D613EEE-1ABC-4A0F-B1B5-0E888E27F89C}"/>
    <cellStyle name="Normal 6 6 3 3 3" xfId="3355" xr:uid="{6906A091-995E-4073-94BB-7B6358416CD1}"/>
    <cellStyle name="Normal 6 6 3 3 4" xfId="3356" xr:uid="{4EB2D52F-2A75-4D9C-8CF8-4CDEDDCCBA95}"/>
    <cellStyle name="Normal 6 6 3 4" xfId="3357" xr:uid="{5E2D10F9-A392-43ED-92D3-D013F3ACC897}"/>
    <cellStyle name="Normal 6 6 3 5" xfId="3358" xr:uid="{D3409956-9887-4854-A2E2-AA7F1569605E}"/>
    <cellStyle name="Normal 6 6 3 6" xfId="3359" xr:uid="{A16A53D9-1728-443F-85CC-40FB95D5B4FD}"/>
    <cellStyle name="Normal 6 6 4" xfId="343" xr:uid="{DA1901C3-4545-4520-8EE4-1D644F83C2F8}"/>
    <cellStyle name="Normal 6 6 4 2" xfId="669" xr:uid="{7803771E-4A29-48FE-B4BC-F96D86408D1C}"/>
    <cellStyle name="Normal 6 6 4 2 2" xfId="3360" xr:uid="{BB382818-F4E5-445E-95CC-BEBF75B1F684}"/>
    <cellStyle name="Normal 6 6 4 2 3" xfId="3361" xr:uid="{2B45E6BE-D4C5-4CE3-B2A1-1ADD1302DF29}"/>
    <cellStyle name="Normal 6 6 4 2 4" xfId="3362" xr:uid="{01E182C2-70C4-4FA7-8272-DAED0403A9D5}"/>
    <cellStyle name="Normal 6 6 4 3" xfId="3363" xr:uid="{BE019CED-2B21-4023-94B5-AB850DBC24D7}"/>
    <cellStyle name="Normal 6 6 4 4" xfId="3364" xr:uid="{C9CC541C-DCD6-42A8-B583-B7E9B646E60F}"/>
    <cellStyle name="Normal 6 6 4 5" xfId="3365" xr:uid="{EFB02283-7897-495F-BD6F-9208F2C4CAD3}"/>
    <cellStyle name="Normal 6 6 5" xfId="670" xr:uid="{8BE6738F-15F7-44B7-B60F-C57FB7AE1A33}"/>
    <cellStyle name="Normal 6 6 5 2" xfId="3366" xr:uid="{595D6FAC-CD8B-4E01-9AEF-512261213E45}"/>
    <cellStyle name="Normal 6 6 5 3" xfId="3367" xr:uid="{AFC0C20F-CA89-4A70-9609-28B4439A0B9F}"/>
    <cellStyle name="Normal 6 6 5 4" xfId="3368" xr:uid="{2797043C-FC02-4226-8F77-17FC428A3581}"/>
    <cellStyle name="Normal 6 6 6" xfId="3369" xr:uid="{54563D88-F3AD-44DA-8317-C049579D35D1}"/>
    <cellStyle name="Normal 6 6 6 2" xfId="3370" xr:uid="{6C4B74FA-D2EA-4D60-9B14-06C07375DE64}"/>
    <cellStyle name="Normal 6 6 6 3" xfId="3371" xr:uid="{377BBBCD-FCB0-47D6-B57C-7EFB2BCB2D55}"/>
    <cellStyle name="Normal 6 6 6 4" xfId="3372" xr:uid="{2A7432DC-73B6-424A-9EF9-B82413732156}"/>
    <cellStyle name="Normal 6 6 7" xfId="3373" xr:uid="{B7ED26D1-C7CD-4BAA-A65C-998072B712E3}"/>
    <cellStyle name="Normal 6 6 8" xfId="3374" xr:uid="{99504100-98BD-4E83-9A1D-EA0871553E0C}"/>
    <cellStyle name="Normal 6 6 9" xfId="3375" xr:uid="{252BA94D-A3CA-427E-9117-C1380878E9CE}"/>
    <cellStyle name="Normal 6 7" xfId="127" xr:uid="{7F420414-C81C-4E4E-9FA6-7C5CBA2B3DDA}"/>
    <cellStyle name="Normal 6 7 2" xfId="344" xr:uid="{D7739A4F-34E5-4D63-98D2-B87EF18CD6F0}"/>
    <cellStyle name="Normal 6 7 2 2" xfId="671" xr:uid="{5A28D98B-8ADC-4A95-883F-7B111770E288}"/>
    <cellStyle name="Normal 6 7 2 2 2" xfId="1683" xr:uid="{916A7A5E-6E5F-4147-A19D-EB10CA2EDAB1}"/>
    <cellStyle name="Normal 6 7 2 2 2 2" xfId="1684" xr:uid="{BCD8821A-DEB9-4A1E-8A28-A699F658C9A4}"/>
    <cellStyle name="Normal 6 7 2 2 3" xfId="1685" xr:uid="{40C1B33B-A9E5-4795-B61D-02F2290C6411}"/>
    <cellStyle name="Normal 6 7 2 2 4" xfId="3376" xr:uid="{C7912796-B6E1-448A-9960-0C679DB73E59}"/>
    <cellStyle name="Normal 6 7 2 3" xfId="1686" xr:uid="{C2561599-6A5D-43F7-B0C4-7B52B7AB0E25}"/>
    <cellStyle name="Normal 6 7 2 3 2" xfId="1687" xr:uid="{FB4C28A0-D9BE-4F77-9D25-D95C8276A27E}"/>
    <cellStyle name="Normal 6 7 2 3 3" xfId="3377" xr:uid="{3E9DEBD1-432B-4A51-906E-BF4057728DCB}"/>
    <cellStyle name="Normal 6 7 2 3 4" xfId="3378" xr:uid="{92AC11E5-7CA9-4E80-91E4-28EBF061369C}"/>
    <cellStyle name="Normal 6 7 2 4" xfId="1688" xr:uid="{9140D8A6-8D25-46FB-B850-2F6A7EBB0C36}"/>
    <cellStyle name="Normal 6 7 2 5" xfId="3379" xr:uid="{56EAAD82-AC15-44A2-AB1B-C3487D1E0FF2}"/>
    <cellStyle name="Normal 6 7 2 6" xfId="3380" xr:uid="{3712EE02-7778-4AAD-8675-E2E4FC132011}"/>
    <cellStyle name="Normal 6 7 3" xfId="672" xr:uid="{9E211BC2-DCE6-41AD-956C-B530DE1BED76}"/>
    <cellStyle name="Normal 6 7 3 2" xfId="1689" xr:uid="{964FCC4E-3F87-4C41-BE26-8F295022B6D8}"/>
    <cellStyle name="Normal 6 7 3 2 2" xfId="1690" xr:uid="{ADB35B50-885A-4067-BFF5-30B31B60CD08}"/>
    <cellStyle name="Normal 6 7 3 2 3" xfId="3381" xr:uid="{5546C217-8C0B-4CC3-852C-D8DEA4FFD082}"/>
    <cellStyle name="Normal 6 7 3 2 4" xfId="3382" xr:uid="{DF42D323-1F3B-45D6-B27F-A7AD68931FE8}"/>
    <cellStyle name="Normal 6 7 3 3" xfId="1691" xr:uid="{0C62097B-F2B9-415E-982F-93968F8C44EE}"/>
    <cellStyle name="Normal 6 7 3 4" xfId="3383" xr:uid="{9B3BF0DC-CCB0-41D2-B03E-3DD4B3E07486}"/>
    <cellStyle name="Normal 6 7 3 5" xfId="3384" xr:uid="{E30181AF-2385-439F-AA5D-07AFBD2C9843}"/>
    <cellStyle name="Normal 6 7 4" xfId="1692" xr:uid="{D200EC91-AE34-4AAF-99C3-AAAC5D42B408}"/>
    <cellStyle name="Normal 6 7 4 2" xfId="1693" xr:uid="{B6CC3CA1-D0B8-47B1-B812-30E1606C8641}"/>
    <cellStyle name="Normal 6 7 4 3" xfId="3385" xr:uid="{2362A662-C9E4-4116-8BAE-38339898788C}"/>
    <cellStyle name="Normal 6 7 4 4" xfId="3386" xr:uid="{DF077303-1779-4E42-9036-95F73A5DDC12}"/>
    <cellStyle name="Normal 6 7 5" xfId="1694" xr:uid="{7A9E2CEF-7424-47A3-80EA-4B21607CB17B}"/>
    <cellStyle name="Normal 6 7 5 2" xfId="3387" xr:uid="{BB147068-94A6-45CA-BC39-3D10F8844BE6}"/>
    <cellStyle name="Normal 6 7 5 3" xfId="3388" xr:uid="{B3CB04CB-1A23-40C0-91EF-53C38A56044A}"/>
    <cellStyle name="Normal 6 7 5 4" xfId="3389" xr:uid="{D0379743-F444-4FC4-82D0-A793CAE27382}"/>
    <cellStyle name="Normal 6 7 6" xfId="3390" xr:uid="{5E7D5FC9-C881-4093-9945-4181840360CB}"/>
    <cellStyle name="Normal 6 7 7" xfId="3391" xr:uid="{753F8A73-F053-47A8-AD79-B060B26F44DF}"/>
    <cellStyle name="Normal 6 7 8" xfId="3392" xr:uid="{A5FE117E-CAC7-4DCE-A0F3-77C45023947B}"/>
    <cellStyle name="Normal 6 8" xfId="345" xr:uid="{72C4673A-FA84-4CB3-9B26-F8F0DA890D36}"/>
    <cellStyle name="Normal 6 8 2" xfId="673" xr:uid="{45D7A12D-4B90-440B-A8B3-E6B8AD3DE3F1}"/>
    <cellStyle name="Normal 6 8 2 2" xfId="674" xr:uid="{8B52EEA8-CAA4-456C-A4AF-FA40E8F3EC7F}"/>
    <cellStyle name="Normal 6 8 2 2 2" xfId="1695" xr:uid="{22719444-56DD-4C3D-AA1D-8FC87954271A}"/>
    <cellStyle name="Normal 6 8 2 2 3" xfId="3393" xr:uid="{066B52B5-CDAD-4E83-900E-3F8BBAC4DA2E}"/>
    <cellStyle name="Normal 6 8 2 2 4" xfId="3394" xr:uid="{4F5E21FB-5A2C-494A-B36C-072428751AEB}"/>
    <cellStyle name="Normal 6 8 2 3" xfId="1696" xr:uid="{F86A7819-D3BE-4872-A743-7E70C3C40BF8}"/>
    <cellStyle name="Normal 6 8 2 4" xfId="3395" xr:uid="{08213E97-D58F-4107-9A33-696BB6B9490E}"/>
    <cellStyle name="Normal 6 8 2 5" xfId="3396" xr:uid="{10D18036-CE8B-478F-9769-6206397B51AB}"/>
    <cellStyle name="Normal 6 8 3" xfId="675" xr:uid="{76760696-B7D3-4C81-B975-E712FCA2B9C8}"/>
    <cellStyle name="Normal 6 8 3 2" xfId="1697" xr:uid="{8922352A-4220-4CE9-A607-74AB3FE0956B}"/>
    <cellStyle name="Normal 6 8 3 3" xfId="3397" xr:uid="{508ED844-B9B5-4A5B-8CD9-C1E4F842CA3F}"/>
    <cellStyle name="Normal 6 8 3 4" xfId="3398" xr:uid="{C8DC3AC9-E8C5-45AD-9728-5AFD02F181EF}"/>
    <cellStyle name="Normal 6 8 4" xfId="1698" xr:uid="{319338E4-81C2-42D0-808E-35F27E3F4539}"/>
    <cellStyle name="Normal 6 8 4 2" xfId="3399" xr:uid="{85AD2C87-0103-4B53-A855-F88AEE50D328}"/>
    <cellStyle name="Normal 6 8 4 3" xfId="3400" xr:uid="{C05D7D74-B264-47E5-A8D3-AB5B43BBF69A}"/>
    <cellStyle name="Normal 6 8 4 4" xfId="3401" xr:uid="{3E4ADF65-AEA3-4B7C-BBC6-5812C19AF5E2}"/>
    <cellStyle name="Normal 6 8 5" xfId="3402" xr:uid="{B2BA2127-2F82-423C-804A-F8F9A998604C}"/>
    <cellStyle name="Normal 6 8 6" xfId="3403" xr:uid="{D1EA2E9A-2ED5-424E-94D6-0D0D95EC4584}"/>
    <cellStyle name="Normal 6 8 7" xfId="3404" xr:uid="{E2DC33DA-131A-4211-BDE5-76D54ADDBFC5}"/>
    <cellStyle name="Normal 6 9" xfId="346" xr:uid="{6B2C09AA-A911-45E7-B909-8CAD6FD37ACA}"/>
    <cellStyle name="Normal 6 9 2" xfId="676" xr:uid="{4ABA2CC0-5E4A-40E7-A93E-21A78A80CA23}"/>
    <cellStyle name="Normal 6 9 2 2" xfId="1699" xr:uid="{04946933-3B30-491C-A0C1-D5400679369F}"/>
    <cellStyle name="Normal 6 9 2 3" xfId="3405" xr:uid="{49A2EB49-691B-432A-85BC-9311D7DB362A}"/>
    <cellStyle name="Normal 6 9 2 4" xfId="3406" xr:uid="{4E7F90E5-D9A4-4C2D-9151-10827CBDA2EE}"/>
    <cellStyle name="Normal 6 9 3" xfId="1700" xr:uid="{1E0D42AB-B987-44CF-9DA1-3CF2F54809F0}"/>
    <cellStyle name="Normal 6 9 3 2" xfId="3407" xr:uid="{93712E13-0D4E-4BAF-AB75-50822FB67998}"/>
    <cellStyle name="Normal 6 9 3 3" xfId="3408" xr:uid="{82507E50-6826-4A40-8F06-8A724D81D05E}"/>
    <cellStyle name="Normal 6 9 3 4" xfId="3409" xr:uid="{9D0BFA6D-F3B8-4D2B-BD6E-6E9073DCAB3D}"/>
    <cellStyle name="Normal 6 9 4" xfId="3410" xr:uid="{8BECA04E-B463-4D86-A47F-FC8362408260}"/>
    <cellStyle name="Normal 6 9 5" xfId="3411" xr:uid="{83BB98C4-629C-4D55-86C8-75A760507484}"/>
    <cellStyle name="Normal 6 9 6" xfId="3412" xr:uid="{DEBCBE7E-793C-4312-97DC-FCB2A4E47989}"/>
    <cellStyle name="Normal 7" xfId="128" xr:uid="{437CCA44-DAED-4B3E-92FF-3911EDBC5B92}"/>
    <cellStyle name="Normal 7 10" xfId="1701" xr:uid="{C91BCA13-66DA-436A-8343-C078EC896463}"/>
    <cellStyle name="Normal 7 10 2" xfId="3413" xr:uid="{F6B03C24-41E4-479A-8296-E0250884B038}"/>
    <cellStyle name="Normal 7 10 3" xfId="3414" xr:uid="{5075E220-77AA-4B97-8137-385C847AF568}"/>
    <cellStyle name="Normal 7 10 4" xfId="3415" xr:uid="{82358403-81AD-4080-9F41-4C7647E1CC27}"/>
    <cellStyle name="Normal 7 11" xfId="3416" xr:uid="{0BD95071-1CDC-4A4C-A0B0-5FD39B6E90CA}"/>
    <cellStyle name="Normal 7 11 2" xfId="3417" xr:uid="{4E42FD78-7D9F-49D8-8370-C1B16A323A63}"/>
    <cellStyle name="Normal 7 11 3" xfId="3418" xr:uid="{1432D5E6-F28B-4D00-A385-78E872813876}"/>
    <cellStyle name="Normal 7 11 4" xfId="3419" xr:uid="{5B69DA6A-F35D-4CD6-AB98-29733C61DDB8}"/>
    <cellStyle name="Normal 7 12" xfId="3420" xr:uid="{6FEC048C-971E-4460-A68B-3D58D45D7192}"/>
    <cellStyle name="Normal 7 12 2" xfId="3421" xr:uid="{37C36581-C9BD-4ECF-AE47-657C2365A755}"/>
    <cellStyle name="Normal 7 13" xfId="3422" xr:uid="{8950DDC1-E22B-4679-8073-C524B5605973}"/>
    <cellStyle name="Normal 7 14" xfId="3423" xr:uid="{6D05929C-63E7-44E4-B038-F39608BBB6A3}"/>
    <cellStyle name="Normal 7 15" xfId="3424" xr:uid="{556F3AB9-6796-4A3B-AE9B-1CC89414E4A7}"/>
    <cellStyle name="Normal 7 2" xfId="129" xr:uid="{72AE2219-F373-439C-804F-54897AF176D3}"/>
    <cellStyle name="Normal 7 2 10" xfId="3425" xr:uid="{05DFD147-6813-4DC7-A475-F96D5338A559}"/>
    <cellStyle name="Normal 7 2 11" xfId="3426" xr:uid="{97E56A96-69DE-487A-850A-D9820AED20F8}"/>
    <cellStyle name="Normal 7 2 2" xfId="130" xr:uid="{5C07FFB6-B6C4-4942-8621-11943BFDF7F6}"/>
    <cellStyle name="Normal 7 2 2 2" xfId="131" xr:uid="{D37A158B-0C5E-42BE-B0C1-28B541392E6D}"/>
    <cellStyle name="Normal 7 2 2 2 2" xfId="347" xr:uid="{2C290E1A-1142-421A-914E-1A9C726E0086}"/>
    <cellStyle name="Normal 7 2 2 2 2 2" xfId="677" xr:uid="{454F2DC0-2930-4404-BE41-BD8109EF5332}"/>
    <cellStyle name="Normal 7 2 2 2 2 2 2" xfId="678" xr:uid="{EC3F68A1-058E-456E-AD7D-0B44E4CE36BC}"/>
    <cellStyle name="Normal 7 2 2 2 2 2 2 2" xfId="1702" xr:uid="{7686787D-DAD8-4CF6-9C8F-CBD579972AD7}"/>
    <cellStyle name="Normal 7 2 2 2 2 2 2 2 2" xfId="1703" xr:uid="{CFCC8BD6-CACB-4DD2-96B6-884233411413}"/>
    <cellStyle name="Normal 7 2 2 2 2 2 2 3" xfId="1704" xr:uid="{FA8AA971-B740-4FFB-8C32-963FBB1831E2}"/>
    <cellStyle name="Normal 7 2 2 2 2 2 3" xfId="1705" xr:uid="{BA83C84D-8FE8-46FC-AAE5-30B23F70B245}"/>
    <cellStyle name="Normal 7 2 2 2 2 2 3 2" xfId="1706" xr:uid="{C9D4B8C8-04B9-4E92-93E1-D26FA1212294}"/>
    <cellStyle name="Normal 7 2 2 2 2 2 4" xfId="1707" xr:uid="{0BDB6CCC-A00E-4C84-8116-C630CF0BE91F}"/>
    <cellStyle name="Normal 7 2 2 2 2 3" xfId="679" xr:uid="{7334682B-3430-46A8-8919-2979C4C1B954}"/>
    <cellStyle name="Normal 7 2 2 2 2 3 2" xfId="1708" xr:uid="{BF634EF1-80B2-42E7-81B3-D73F5B2C655D}"/>
    <cellStyle name="Normal 7 2 2 2 2 3 2 2" xfId="1709" xr:uid="{3518268C-5647-4D9A-81F3-D337A2E4539C}"/>
    <cellStyle name="Normal 7 2 2 2 2 3 3" xfId="1710" xr:uid="{39889434-7113-45AC-B61E-3834186AB41C}"/>
    <cellStyle name="Normal 7 2 2 2 2 3 4" xfId="3427" xr:uid="{D676C471-EC88-491E-871F-D279F0ADA00D}"/>
    <cellStyle name="Normal 7 2 2 2 2 4" xfId="1711" xr:uid="{0E4971A8-53C9-46E3-B0FB-924FF2810ED0}"/>
    <cellStyle name="Normal 7 2 2 2 2 4 2" xfId="1712" xr:uid="{9B472D33-D8D8-47D0-AE1E-D450FEFF28DC}"/>
    <cellStyle name="Normal 7 2 2 2 2 5" xfId="1713" xr:uid="{413EDC00-D9B1-4282-9CDE-0CDDFBAAFA4F}"/>
    <cellStyle name="Normal 7 2 2 2 2 6" xfId="3428" xr:uid="{0672A16D-C47A-4B47-A93C-A040930F1A5C}"/>
    <cellStyle name="Normal 7 2 2 2 3" xfId="348" xr:uid="{72A1ED1B-CD98-4AA0-A03D-C215E854AE2C}"/>
    <cellStyle name="Normal 7 2 2 2 3 2" xfId="680" xr:uid="{77177701-C241-466D-A6AF-73504B0518DA}"/>
    <cellStyle name="Normal 7 2 2 2 3 2 2" xfId="681" xr:uid="{77F4A464-CC68-4387-AD50-A2F4ED84DF27}"/>
    <cellStyle name="Normal 7 2 2 2 3 2 2 2" xfId="1714" xr:uid="{20D1AAAE-7AE3-48CC-85C4-5A30A0771B78}"/>
    <cellStyle name="Normal 7 2 2 2 3 2 2 2 2" xfId="1715" xr:uid="{606F9645-34B0-4510-A395-257C39E9FD52}"/>
    <cellStyle name="Normal 7 2 2 2 3 2 2 3" xfId="1716" xr:uid="{BA201BE8-0C83-4A71-B261-28F84ACF64C7}"/>
    <cellStyle name="Normal 7 2 2 2 3 2 3" xfId="1717" xr:uid="{A6302BA8-2D5D-4DD2-BF1E-5835B26F6972}"/>
    <cellStyle name="Normal 7 2 2 2 3 2 3 2" xfId="1718" xr:uid="{074D8943-CFB0-4149-87F2-07776DA08CA0}"/>
    <cellStyle name="Normal 7 2 2 2 3 2 4" xfId="1719" xr:uid="{5F10F2D2-5DA0-49B1-BA40-CA3F1D2A263A}"/>
    <cellStyle name="Normal 7 2 2 2 3 3" xfId="682" xr:uid="{ADD94490-A84B-475A-A76A-C2AEDD746F39}"/>
    <cellStyle name="Normal 7 2 2 2 3 3 2" xfId="1720" xr:uid="{7060F05B-FC04-49B9-B295-E3F9333E13F1}"/>
    <cellStyle name="Normal 7 2 2 2 3 3 2 2" xfId="1721" xr:uid="{3B61F091-D352-40C8-A6CD-E37733ED4E51}"/>
    <cellStyle name="Normal 7 2 2 2 3 3 3" xfId="1722" xr:uid="{988709A5-9CBC-4C12-9081-6668D321661B}"/>
    <cellStyle name="Normal 7 2 2 2 3 4" xfId="1723" xr:uid="{43DDF8BE-A14E-4B2A-8096-0D28ACAF4BF0}"/>
    <cellStyle name="Normal 7 2 2 2 3 4 2" xfId="1724" xr:uid="{4A464DA3-16F1-4603-848A-0299D2905CB0}"/>
    <cellStyle name="Normal 7 2 2 2 3 5" xfId="1725" xr:uid="{AFFD4ADE-83B8-4C1A-9743-B7B193E3F803}"/>
    <cellStyle name="Normal 7 2 2 2 4" xfId="683" xr:uid="{53EC6C8C-5590-48EF-A05E-EBFA16F3B8BD}"/>
    <cellStyle name="Normal 7 2 2 2 4 2" xfId="684" xr:uid="{2A787B51-7B01-4A70-A1B4-53883CF38A4C}"/>
    <cellStyle name="Normal 7 2 2 2 4 2 2" xfId="1726" xr:uid="{C9BC8459-2E96-4C88-A7FE-BE903A698F15}"/>
    <cellStyle name="Normal 7 2 2 2 4 2 2 2" xfId="1727" xr:uid="{27E1AAFD-5310-4FD0-92C3-6CEC34DC5DB1}"/>
    <cellStyle name="Normal 7 2 2 2 4 2 3" xfId="1728" xr:uid="{64FCFB03-2210-48C6-9E97-5B7C0EC2C2FA}"/>
    <cellStyle name="Normal 7 2 2 2 4 3" xfId="1729" xr:uid="{BF517BDC-9012-4D06-B087-8A5DABC65B73}"/>
    <cellStyle name="Normal 7 2 2 2 4 3 2" xfId="1730" xr:uid="{95BD6B96-ECF6-4C30-8088-AD8E5CAC1083}"/>
    <cellStyle name="Normal 7 2 2 2 4 4" xfId="1731" xr:uid="{124DBC30-D01A-49D0-9AA2-824AFBB46BD4}"/>
    <cellStyle name="Normal 7 2 2 2 5" xfId="685" xr:uid="{AD6A7F3A-939B-4E9F-9A4B-A0F3F04D2D05}"/>
    <cellStyle name="Normal 7 2 2 2 5 2" xfId="1732" xr:uid="{07333C43-D35A-4ED3-A063-042E68FBA194}"/>
    <cellStyle name="Normal 7 2 2 2 5 2 2" xfId="1733" xr:uid="{E973AF93-236A-466B-91E8-8BF78DA7D47A}"/>
    <cellStyle name="Normal 7 2 2 2 5 3" xfId="1734" xr:uid="{1249BED3-5E9F-4B36-8DE0-F90A14DE8A2A}"/>
    <cellStyle name="Normal 7 2 2 2 5 4" xfId="3429" xr:uid="{0C3EA77A-D0D0-4814-B2E9-A93D8501B368}"/>
    <cellStyle name="Normal 7 2 2 2 6" xfId="1735" xr:uid="{ECB8306A-5FCE-4C64-B2C8-A8ADB8AD01E8}"/>
    <cellStyle name="Normal 7 2 2 2 6 2" xfId="1736" xr:uid="{14041931-E9B7-45FE-A001-B411FEE8BC71}"/>
    <cellStyle name="Normal 7 2 2 2 7" xfId="1737" xr:uid="{C4D799B4-4341-498F-8583-17267CD9BE1D}"/>
    <cellStyle name="Normal 7 2 2 2 8" xfId="3430" xr:uid="{8762FCE6-E523-4870-BA2C-C79C6393F712}"/>
    <cellStyle name="Normal 7 2 2 3" xfId="349" xr:uid="{53ED4004-8C81-4597-8E56-28E41FE68D5D}"/>
    <cellStyle name="Normal 7 2 2 3 2" xfId="686" xr:uid="{44954AF2-79D7-477A-A154-3B286E936A8B}"/>
    <cellStyle name="Normal 7 2 2 3 2 2" xfId="687" xr:uid="{FC582B39-E447-4601-B294-BE6AEB32CB94}"/>
    <cellStyle name="Normal 7 2 2 3 2 2 2" xfId="1738" xr:uid="{ED4726EC-BF14-471D-8BFF-6B80577DAA9D}"/>
    <cellStyle name="Normal 7 2 2 3 2 2 2 2" xfId="1739" xr:uid="{C2C6396F-B7FD-4BEE-9BFC-CF8D4A969F2E}"/>
    <cellStyle name="Normal 7 2 2 3 2 2 3" xfId="1740" xr:uid="{155C22F3-3D33-4241-A3CE-6370652E7971}"/>
    <cellStyle name="Normal 7 2 2 3 2 3" xfId="1741" xr:uid="{5D0BAB23-9BA1-498A-9776-CA5596FEFBDA}"/>
    <cellStyle name="Normal 7 2 2 3 2 3 2" xfId="1742" xr:uid="{B4E77506-61CD-44A9-839D-78472CE0806A}"/>
    <cellStyle name="Normal 7 2 2 3 2 4" xfId="1743" xr:uid="{2E22AF72-4702-41AC-A0E5-03DE2B2363F8}"/>
    <cellStyle name="Normal 7 2 2 3 3" xfId="688" xr:uid="{DE7D8945-D66D-4930-B781-D0383D364DC7}"/>
    <cellStyle name="Normal 7 2 2 3 3 2" xfId="1744" xr:uid="{BEA0E93A-FAED-434E-98AA-BFE8F0B91E72}"/>
    <cellStyle name="Normal 7 2 2 3 3 2 2" xfId="1745" xr:uid="{DBF86554-C3C9-46BE-9D4E-992695B9D316}"/>
    <cellStyle name="Normal 7 2 2 3 3 3" xfId="1746" xr:uid="{425F0615-1934-4099-8519-A1EFC6319A29}"/>
    <cellStyle name="Normal 7 2 2 3 3 4" xfId="3431" xr:uid="{E2E1E2A9-3A4A-4F0D-8B6E-2444D41C92DF}"/>
    <cellStyle name="Normal 7 2 2 3 4" xfId="1747" xr:uid="{BF40E59E-EB28-4C14-853B-C1F44D81F70F}"/>
    <cellStyle name="Normal 7 2 2 3 4 2" xfId="1748" xr:uid="{D58D31F1-2670-4B5F-8BE6-E775E4073CF7}"/>
    <cellStyle name="Normal 7 2 2 3 5" xfId="1749" xr:uid="{11BD7B38-5B85-4076-BC99-9EE1DC77272F}"/>
    <cellStyle name="Normal 7 2 2 3 6" xfId="3432" xr:uid="{668163C1-7C74-4B26-A07C-1AE139DD6C92}"/>
    <cellStyle name="Normal 7 2 2 4" xfId="350" xr:uid="{C7A04705-C67F-487B-A0C9-005EADABFB96}"/>
    <cellStyle name="Normal 7 2 2 4 2" xfId="689" xr:uid="{E9C0BF31-91A1-4002-A3BE-00169EF16CED}"/>
    <cellStyle name="Normal 7 2 2 4 2 2" xfId="690" xr:uid="{C81E5A07-FF0B-4470-8B7E-603B3F8A1EC6}"/>
    <cellStyle name="Normal 7 2 2 4 2 2 2" xfId="1750" xr:uid="{01FC4F0C-1147-401F-93A9-EDB94B1BE343}"/>
    <cellStyle name="Normal 7 2 2 4 2 2 2 2" xfId="1751" xr:uid="{5ED6C2FA-205B-4186-ADEB-B82BF25853AC}"/>
    <cellStyle name="Normal 7 2 2 4 2 2 3" xfId="1752" xr:uid="{82EC5B0A-4ABE-4559-BB31-F5927F0A3B0F}"/>
    <cellStyle name="Normal 7 2 2 4 2 3" xfId="1753" xr:uid="{51F00F24-BC69-4020-B579-0C1C5F6262C0}"/>
    <cellStyle name="Normal 7 2 2 4 2 3 2" xfId="1754" xr:uid="{14ACAD7D-D044-470A-BA43-3C9DD1A4153C}"/>
    <cellStyle name="Normal 7 2 2 4 2 4" xfId="1755" xr:uid="{6382CEFE-1F1D-45D0-A191-DC528E61AC14}"/>
    <cellStyle name="Normal 7 2 2 4 3" xfId="691" xr:uid="{438A8197-04F2-42E9-AC90-6C3F626E2A02}"/>
    <cellStyle name="Normal 7 2 2 4 3 2" xfId="1756" xr:uid="{BE9423D6-835A-48E6-82A9-4A90C946AC92}"/>
    <cellStyle name="Normal 7 2 2 4 3 2 2" xfId="1757" xr:uid="{9C52B209-093D-411E-8E32-1D12B0CFC230}"/>
    <cellStyle name="Normal 7 2 2 4 3 3" xfId="1758" xr:uid="{60DD4BC3-A81F-478A-BA8F-76CCB921E59B}"/>
    <cellStyle name="Normal 7 2 2 4 4" xfId="1759" xr:uid="{6ADA4F7D-1E94-4448-AEBB-8FB3553DCC83}"/>
    <cellStyle name="Normal 7 2 2 4 4 2" xfId="1760" xr:uid="{540D9927-8038-4338-AC89-37E77F6B71B3}"/>
    <cellStyle name="Normal 7 2 2 4 5" xfId="1761" xr:uid="{FDEA68E2-E12A-4B78-AC8B-79823BE9B0F3}"/>
    <cellStyle name="Normal 7 2 2 5" xfId="351" xr:uid="{DE4B98CD-A960-4A46-B1C9-86297617591B}"/>
    <cellStyle name="Normal 7 2 2 5 2" xfId="692" xr:uid="{BDC5914F-7515-427B-A335-430160E077A8}"/>
    <cellStyle name="Normal 7 2 2 5 2 2" xfId="1762" xr:uid="{B8102EFA-9D56-460E-9F52-783789BD6421}"/>
    <cellStyle name="Normal 7 2 2 5 2 2 2" xfId="1763" xr:uid="{6CCD2FEA-9376-4519-B71A-15AA966997F4}"/>
    <cellStyle name="Normal 7 2 2 5 2 3" xfId="1764" xr:uid="{2637A1D3-AD01-4FE3-9410-47EF58DF5DE7}"/>
    <cellStyle name="Normal 7 2 2 5 3" xfId="1765" xr:uid="{D1BB92FC-3743-4FB5-9D1A-13FAD9CC47A9}"/>
    <cellStyle name="Normal 7 2 2 5 3 2" xfId="1766" xr:uid="{780CBAFE-5DA0-43B6-A2B1-5F5BD12F65FD}"/>
    <cellStyle name="Normal 7 2 2 5 4" xfId="1767" xr:uid="{397E8E70-88C0-40F8-B19B-E620AC9CF4BB}"/>
    <cellStyle name="Normal 7 2 2 6" xfId="693" xr:uid="{F6FD676D-F326-4734-B605-1D1F5883B0FD}"/>
    <cellStyle name="Normal 7 2 2 6 2" xfId="1768" xr:uid="{72D9A8CF-8744-49AB-969E-7A2C75716BA7}"/>
    <cellStyle name="Normal 7 2 2 6 2 2" xfId="1769" xr:uid="{768243C0-626B-4229-A77A-791932588EDE}"/>
    <cellStyle name="Normal 7 2 2 6 3" xfId="1770" xr:uid="{BF9E5C3E-8414-4CD0-9059-DD339F4236D6}"/>
    <cellStyle name="Normal 7 2 2 6 4" xfId="3433" xr:uid="{EEEEFCFB-7353-4BDA-8AFB-188E1B599515}"/>
    <cellStyle name="Normal 7 2 2 7" xfId="1771" xr:uid="{FEB26E30-8542-4472-90B5-CCBFE1D254F5}"/>
    <cellStyle name="Normal 7 2 2 7 2" xfId="1772" xr:uid="{CEA9DB92-D81D-45B3-849B-902BFB315342}"/>
    <cellStyle name="Normal 7 2 2 8" xfId="1773" xr:uid="{1E122B22-206F-4994-BDAD-CDBDDAFFF68D}"/>
    <cellStyle name="Normal 7 2 2 9" xfId="3434" xr:uid="{CC7BAB64-79FE-4505-95FF-6B30797D2178}"/>
    <cellStyle name="Normal 7 2 3" xfId="132" xr:uid="{82184499-B81C-4065-99FD-57BE8CF41805}"/>
    <cellStyle name="Normal 7 2 3 2" xfId="133" xr:uid="{FB6BB1FD-B77B-4F29-82EB-904660344085}"/>
    <cellStyle name="Normal 7 2 3 2 2" xfId="694" xr:uid="{DA7C5681-AEDF-47E0-9398-B1DE29AE56E5}"/>
    <cellStyle name="Normal 7 2 3 2 2 2" xfId="695" xr:uid="{73558849-6CC7-4C93-8635-80CF61386845}"/>
    <cellStyle name="Normal 7 2 3 2 2 2 2" xfId="1774" xr:uid="{6F927142-C6DC-41B0-B3D2-C3639648981A}"/>
    <cellStyle name="Normal 7 2 3 2 2 2 2 2" xfId="1775" xr:uid="{3092D90F-C181-4549-A8A9-0C8B4DB0D9DB}"/>
    <cellStyle name="Normal 7 2 3 2 2 2 3" xfId="1776" xr:uid="{DD219540-9EEA-4D0E-A5D4-CA559901E369}"/>
    <cellStyle name="Normal 7 2 3 2 2 3" xfId="1777" xr:uid="{EC767905-6C9D-464F-B1EF-9EBA3B7FCE60}"/>
    <cellStyle name="Normal 7 2 3 2 2 3 2" xfId="1778" xr:uid="{AFC38B33-D47E-4E1A-94F2-408E7DBD0982}"/>
    <cellStyle name="Normal 7 2 3 2 2 4" xfId="1779" xr:uid="{E594A400-C2E4-4083-ACB4-D5900A4F3020}"/>
    <cellStyle name="Normal 7 2 3 2 3" xfId="696" xr:uid="{39FDC1C3-5D0E-4428-ADDA-AE466DCB02D3}"/>
    <cellStyle name="Normal 7 2 3 2 3 2" xfId="1780" xr:uid="{60BF75AE-3A81-482B-9B61-30924B56B82B}"/>
    <cellStyle name="Normal 7 2 3 2 3 2 2" xfId="1781" xr:uid="{45278681-17D7-46B2-BB35-4D56D292A79A}"/>
    <cellStyle name="Normal 7 2 3 2 3 3" xfId="1782" xr:uid="{DF3B4C3F-BB61-4511-AB8D-DE5A3799C7C1}"/>
    <cellStyle name="Normal 7 2 3 2 3 4" xfId="3435" xr:uid="{D40CE246-0771-4805-8EEA-D99DD0491304}"/>
    <cellStyle name="Normal 7 2 3 2 4" xfId="1783" xr:uid="{3B8740EC-E342-44E4-BE37-B341197CE90F}"/>
    <cellStyle name="Normal 7 2 3 2 4 2" xfId="1784" xr:uid="{2276E2DA-5242-4DFA-A5D0-CEF375CAEA74}"/>
    <cellStyle name="Normal 7 2 3 2 5" xfId="1785" xr:uid="{324B6B7B-06CE-47E0-92D2-C3F223888D7E}"/>
    <cellStyle name="Normal 7 2 3 2 6" xfId="3436" xr:uid="{9CCFE218-AEFA-4F1C-9721-98852F879C97}"/>
    <cellStyle name="Normal 7 2 3 3" xfId="352" xr:uid="{E3EB9B77-FFED-475C-AD25-48E0F859B1F6}"/>
    <cellStyle name="Normal 7 2 3 3 2" xfId="697" xr:uid="{E29DBCB7-43C0-467E-9EAA-F6D519ABFD72}"/>
    <cellStyle name="Normal 7 2 3 3 2 2" xfId="698" xr:uid="{37999922-D0E6-4290-9975-73894BEDAEE2}"/>
    <cellStyle name="Normal 7 2 3 3 2 2 2" xfId="1786" xr:uid="{6B25B3EE-90FD-4C15-B622-40F992183B5B}"/>
    <cellStyle name="Normal 7 2 3 3 2 2 2 2" xfId="1787" xr:uid="{BFAA9598-916C-4479-BAD5-8B4EFA00586A}"/>
    <cellStyle name="Normal 7 2 3 3 2 2 3" xfId="1788" xr:uid="{F20EB750-F1E1-4621-9656-2F793B5972BD}"/>
    <cellStyle name="Normal 7 2 3 3 2 3" xfId="1789" xr:uid="{013AF657-3CFF-4F34-8B18-A846A0365A43}"/>
    <cellStyle name="Normal 7 2 3 3 2 3 2" xfId="1790" xr:uid="{99617C01-9CD1-4C1D-85DD-9E1A62B7B511}"/>
    <cellStyle name="Normal 7 2 3 3 2 4" xfId="1791" xr:uid="{C6FEE0F7-ECD8-4390-85CB-9F30D4848A1D}"/>
    <cellStyle name="Normal 7 2 3 3 3" xfId="699" xr:uid="{25B742BB-A585-4B13-8590-EA63F0F69AC3}"/>
    <cellStyle name="Normal 7 2 3 3 3 2" xfId="1792" xr:uid="{4ACBD84B-2268-4A8D-A18A-444C9F53EE2F}"/>
    <cellStyle name="Normal 7 2 3 3 3 2 2" xfId="1793" xr:uid="{0DD61844-65EA-4C12-AB41-1630944360BB}"/>
    <cellStyle name="Normal 7 2 3 3 3 3" xfId="1794" xr:uid="{AA38BE2F-16A0-4D8C-8046-E3741241D218}"/>
    <cellStyle name="Normal 7 2 3 3 4" xfId="1795" xr:uid="{D55CF528-A094-44FA-97CE-5C6335B7CDDD}"/>
    <cellStyle name="Normal 7 2 3 3 4 2" xfId="1796" xr:uid="{9A96C6A2-DD66-4EB4-B78B-25CF4A433AE0}"/>
    <cellStyle name="Normal 7 2 3 3 5" xfId="1797" xr:uid="{CF624AF3-2CEE-49E9-AE70-4164A2C93F60}"/>
    <cellStyle name="Normal 7 2 3 4" xfId="353" xr:uid="{AFC8FF08-885B-4025-AFD9-7C2043967DAD}"/>
    <cellStyle name="Normal 7 2 3 4 2" xfId="700" xr:uid="{CE0B26BC-8ED6-4F72-A94D-8F2D7674476E}"/>
    <cellStyle name="Normal 7 2 3 4 2 2" xfId="1798" xr:uid="{CE3461DE-A45D-4237-B205-A550DC66CE91}"/>
    <cellStyle name="Normal 7 2 3 4 2 2 2" xfId="1799" xr:uid="{7B0C7F75-BF6A-4FCA-BBB2-61EA6C2F1E03}"/>
    <cellStyle name="Normal 7 2 3 4 2 3" xfId="1800" xr:uid="{CC5969E0-12D6-49DB-9358-EBC4E6052A73}"/>
    <cellStyle name="Normal 7 2 3 4 3" xfId="1801" xr:uid="{8F74916E-55DF-43D5-9EA4-2D83C2DDB19C}"/>
    <cellStyle name="Normal 7 2 3 4 3 2" xfId="1802" xr:uid="{D01AFAC9-713C-4DB3-8AC0-CD69A9D8604C}"/>
    <cellStyle name="Normal 7 2 3 4 4" xfId="1803" xr:uid="{86948FB8-DCC6-4B5B-AF9A-BF33F2B43D99}"/>
    <cellStyle name="Normal 7 2 3 5" xfId="701" xr:uid="{2519B485-3A98-4793-B6B5-12DC2C421D10}"/>
    <cellStyle name="Normal 7 2 3 5 2" xfId="1804" xr:uid="{9B17702B-DF41-492D-991B-30C69BDCAFFC}"/>
    <cellStyle name="Normal 7 2 3 5 2 2" xfId="1805" xr:uid="{D5913E5B-FD66-409D-8D0E-60F49368BD8F}"/>
    <cellStyle name="Normal 7 2 3 5 3" xfId="1806" xr:uid="{CD585DFE-FEE1-4168-9760-9B377C4D9B1A}"/>
    <cellStyle name="Normal 7 2 3 5 4" xfId="3437" xr:uid="{377319E4-E416-4DFD-BAE1-585BE3692959}"/>
    <cellStyle name="Normal 7 2 3 6" xfId="1807" xr:uid="{88AFF466-D03A-42C2-9F39-5AF0B9F21AF2}"/>
    <cellStyle name="Normal 7 2 3 6 2" xfId="1808" xr:uid="{C63B4AED-E676-45E3-A50B-474DC0760D50}"/>
    <cellStyle name="Normal 7 2 3 7" xfId="1809" xr:uid="{60F86CC7-3DC2-4AB6-BB98-F30C4219BB78}"/>
    <cellStyle name="Normal 7 2 3 8" xfId="3438" xr:uid="{90B0109F-35E2-4453-AC6E-4D13210CF3E8}"/>
    <cellStyle name="Normal 7 2 4" xfId="134" xr:uid="{DDFD6D1F-8D2A-4618-BA41-DFC759CA683E}"/>
    <cellStyle name="Normal 7 2 4 2" xfId="448" xr:uid="{05CD05AC-1F15-40F9-9414-868D037FC91B}"/>
    <cellStyle name="Normal 7 2 4 2 2" xfId="702" xr:uid="{2E9AEBB9-B13F-422F-934D-D93223E50176}"/>
    <cellStyle name="Normal 7 2 4 2 2 2" xfId="1810" xr:uid="{87819E32-3139-4F92-B7D3-28D8C8437AAB}"/>
    <cellStyle name="Normal 7 2 4 2 2 2 2" xfId="1811" xr:uid="{417F4C10-CC19-4DEB-80D4-FAE137806C8D}"/>
    <cellStyle name="Normal 7 2 4 2 2 3" xfId="1812" xr:uid="{7F6DD720-2344-476B-BDBE-0037001631E9}"/>
    <cellStyle name="Normal 7 2 4 2 2 4" xfId="3439" xr:uid="{5B3D0289-7F0C-4137-BBE3-EE188492AC91}"/>
    <cellStyle name="Normal 7 2 4 2 3" xfId="1813" xr:uid="{70EE22F6-643E-4DFD-B641-54A9150E43D5}"/>
    <cellStyle name="Normal 7 2 4 2 3 2" xfId="1814" xr:uid="{2154CA69-EEE7-44AD-BD9F-2BBB4016AAEE}"/>
    <cellStyle name="Normal 7 2 4 2 4" xfId="1815" xr:uid="{2832199B-C6A3-48B2-9F1F-7A18A74AB017}"/>
    <cellStyle name="Normal 7 2 4 2 5" xfId="3440" xr:uid="{A53784A4-0458-479D-AE58-021B9CE71671}"/>
    <cellStyle name="Normal 7 2 4 3" xfId="703" xr:uid="{A57CFAAC-9EE0-4B29-9E02-B15914F8D66E}"/>
    <cellStyle name="Normal 7 2 4 3 2" xfId="1816" xr:uid="{BA2873C7-B667-4405-9392-85097EC5ED7D}"/>
    <cellStyle name="Normal 7 2 4 3 2 2" xfId="1817" xr:uid="{D1D0CEDC-216B-4E69-B0E1-60F929F93015}"/>
    <cellStyle name="Normal 7 2 4 3 3" xfId="1818" xr:uid="{0EFDF5B8-0BB7-46DA-BB97-E5E4DCC8601B}"/>
    <cellStyle name="Normal 7 2 4 3 4" xfId="3441" xr:uid="{EEA831AE-68A4-43F3-807B-52CD35F41083}"/>
    <cellStyle name="Normal 7 2 4 4" xfId="1819" xr:uid="{14224F97-9377-4D05-A01F-430EDC5F5BD1}"/>
    <cellStyle name="Normal 7 2 4 4 2" xfId="1820" xr:uid="{E4A6DFEC-8274-4876-9AD0-6E3906F1889A}"/>
    <cellStyle name="Normal 7 2 4 4 3" xfId="3442" xr:uid="{7CB88D8D-97DE-40DC-B175-55A3E62E03AB}"/>
    <cellStyle name="Normal 7 2 4 4 4" xfId="3443" xr:uid="{52423CCE-17B6-43F0-9C5D-EF6000FC1ED7}"/>
    <cellStyle name="Normal 7 2 4 5" xfId="1821" xr:uid="{87862C12-6AE6-4C92-A956-682D5DA7E491}"/>
    <cellStyle name="Normal 7 2 4 6" xfId="3444" xr:uid="{85BE4170-D236-4D76-9D43-58352EC1A334}"/>
    <cellStyle name="Normal 7 2 4 7" xfId="3445" xr:uid="{99C34BFC-B864-4182-9F20-9A3A5FEDBD9D}"/>
    <cellStyle name="Normal 7 2 5" xfId="354" xr:uid="{09EEB750-AA0A-42D3-BF7F-BDC262A52C9C}"/>
    <cellStyle name="Normal 7 2 5 2" xfId="704" xr:uid="{A8A89FB1-41EB-4E39-B257-420CE6624EFD}"/>
    <cellStyle name="Normal 7 2 5 2 2" xfId="705" xr:uid="{13A74214-418D-4E32-A73A-6FBA09C20465}"/>
    <cellStyle name="Normal 7 2 5 2 2 2" xfId="1822" xr:uid="{637ED29B-D034-4722-9F5B-81A43247EDF5}"/>
    <cellStyle name="Normal 7 2 5 2 2 2 2" xfId="1823" xr:uid="{D5209284-54F4-4FC8-9A64-DADF3B3A698E}"/>
    <cellStyle name="Normal 7 2 5 2 2 3" xfId="1824" xr:uid="{18B1097D-9383-40B7-8B3B-908E67663C95}"/>
    <cellStyle name="Normal 7 2 5 2 3" xfId="1825" xr:uid="{EDCC3C56-3FC4-434F-99EF-ECC847DBA2E4}"/>
    <cellStyle name="Normal 7 2 5 2 3 2" xfId="1826" xr:uid="{2C5E15F6-44CB-40FB-B097-42B31DB8F903}"/>
    <cellStyle name="Normal 7 2 5 2 4" xfId="1827" xr:uid="{6195572B-3553-46F8-A3C2-FA85B4B5D75E}"/>
    <cellStyle name="Normal 7 2 5 3" xfId="706" xr:uid="{457E0BFE-C9BD-4A66-8678-270F6FCF6B22}"/>
    <cellStyle name="Normal 7 2 5 3 2" xfId="1828" xr:uid="{DF24E40C-A7E6-4DCD-B449-320874A721F7}"/>
    <cellStyle name="Normal 7 2 5 3 2 2" xfId="1829" xr:uid="{546AFAC9-8F1D-4AC5-AE59-2C6CAB118336}"/>
    <cellStyle name="Normal 7 2 5 3 3" xfId="1830" xr:uid="{AEA836A3-A05A-47D1-966B-C10492C49C4B}"/>
    <cellStyle name="Normal 7 2 5 3 4" xfId="3446" xr:uid="{9D563CDE-ED7D-49DC-83F4-5C8E70EDE3AD}"/>
    <cellStyle name="Normal 7 2 5 4" xfId="1831" xr:uid="{528C3BEF-D2A9-4973-AF2D-82641B553FE3}"/>
    <cellStyle name="Normal 7 2 5 4 2" xfId="1832" xr:uid="{EBB996DB-650D-4109-955E-A31ABFF232D6}"/>
    <cellStyle name="Normal 7 2 5 5" xfId="1833" xr:uid="{9BBDA31B-24B6-466A-BFF0-B14D4AB66B15}"/>
    <cellStyle name="Normal 7 2 5 6" xfId="3447" xr:uid="{C816FDEF-981C-4FBF-8718-EDDC286DBF67}"/>
    <cellStyle name="Normal 7 2 6" xfId="355" xr:uid="{9936AD80-709D-40E4-8A9C-F344EF3BE99F}"/>
    <cellStyle name="Normal 7 2 6 2" xfId="707" xr:uid="{51C69E52-C209-4217-B702-4532E705460D}"/>
    <cellStyle name="Normal 7 2 6 2 2" xfId="1834" xr:uid="{ED3F6F87-D25D-45B4-A1CD-9DB52A30E230}"/>
    <cellStyle name="Normal 7 2 6 2 2 2" xfId="1835" xr:uid="{5D44A224-0929-44E0-AA97-FF16EC1BC533}"/>
    <cellStyle name="Normal 7 2 6 2 3" xfId="1836" xr:uid="{F75C3C93-A7B3-46C6-B693-1077ED41C896}"/>
    <cellStyle name="Normal 7 2 6 2 4" xfId="3448" xr:uid="{7C11EF86-5768-4473-A1D1-8F5D5D2FC201}"/>
    <cellStyle name="Normal 7 2 6 3" xfId="1837" xr:uid="{C309A487-CAD7-4B29-BE6B-1093D3932FFE}"/>
    <cellStyle name="Normal 7 2 6 3 2" xfId="1838" xr:uid="{7A9F47A8-5222-4104-8FE3-A234D2F79E16}"/>
    <cellStyle name="Normal 7 2 6 4" xfId="1839" xr:uid="{74340808-4FDD-41E3-BDB5-1D9C65DD4D0B}"/>
    <cellStyle name="Normal 7 2 6 5" xfId="3449" xr:uid="{1C933C79-CCA5-481E-87A5-B4878F0B826C}"/>
    <cellStyle name="Normal 7 2 7" xfId="708" xr:uid="{666643F9-5654-43F3-94F1-2EE72745B5CC}"/>
    <cellStyle name="Normal 7 2 7 2" xfId="1840" xr:uid="{E3CECDFD-5AD1-46A5-BFA1-2F333683B5E7}"/>
    <cellStyle name="Normal 7 2 7 2 2" xfId="1841" xr:uid="{07B99ACF-1E15-42D4-9781-40B1C3EB3CD1}"/>
    <cellStyle name="Normal 7 2 7 2 3" xfId="4409" xr:uid="{11003DDC-46A6-4757-A66F-6B497F62E144}"/>
    <cellStyle name="Normal 7 2 7 3" xfId="1842" xr:uid="{CDE7F26A-19F6-46BE-9F7E-82373051D76D}"/>
    <cellStyle name="Normal 7 2 7 4" xfId="3450" xr:uid="{8387023C-5F8A-4CD8-B846-04F56F4E4888}"/>
    <cellStyle name="Normal 7 2 7 4 2" xfId="4579" xr:uid="{18741390-CF84-4A85-9E5F-19A27A481A60}"/>
    <cellStyle name="Normal 7 2 7 4 3" xfId="4686" xr:uid="{B3ADA300-FFCD-4836-A03B-CC286168A2CC}"/>
    <cellStyle name="Normal 7 2 7 4 4" xfId="4608" xr:uid="{0D7C8A0B-67D7-49BF-B083-8AFB4AE23433}"/>
    <cellStyle name="Normal 7 2 8" xfId="1843" xr:uid="{EDBD94AF-B07F-48B1-978B-222519AD6CE6}"/>
    <cellStyle name="Normal 7 2 8 2" xfId="1844" xr:uid="{A24D54FF-AA41-4FBF-9C66-380FDE26B461}"/>
    <cellStyle name="Normal 7 2 8 3" xfId="3451" xr:uid="{006405B4-D722-4691-9FD9-641F87C52B44}"/>
    <cellStyle name="Normal 7 2 8 4" xfId="3452" xr:uid="{AAB9319C-0771-42EE-B8E9-E6A0379C9E2B}"/>
    <cellStyle name="Normal 7 2 9" xfId="1845" xr:uid="{1734B1E6-D61E-4DF0-A780-676A03F6E1A3}"/>
    <cellStyle name="Normal 7 3" xfId="135" xr:uid="{A2B7EC75-D5EE-46FA-97CA-2E4348312CCD}"/>
    <cellStyle name="Normal 7 3 10" xfId="3453" xr:uid="{7689AA45-38A5-4011-903A-AEB5E099A80C}"/>
    <cellStyle name="Normal 7 3 11" xfId="3454" xr:uid="{81F97010-A338-47B7-8FFA-4427066B2485}"/>
    <cellStyle name="Normal 7 3 2" xfId="136" xr:uid="{02C11750-69D5-4797-9A9D-D365EFD2E07C}"/>
    <cellStyle name="Normal 7 3 2 2" xfId="137" xr:uid="{C2DF1C91-5565-497D-9E88-9961849508DF}"/>
    <cellStyle name="Normal 7 3 2 2 2" xfId="356" xr:uid="{EB088D8F-2B2C-432D-AEBF-BBB37A906AE5}"/>
    <cellStyle name="Normal 7 3 2 2 2 2" xfId="709" xr:uid="{7B4173F6-D993-48C0-A8B4-69910C017F3E}"/>
    <cellStyle name="Normal 7 3 2 2 2 2 2" xfId="1846" xr:uid="{8F205E6D-0736-49B3-BBBB-996654BDFF90}"/>
    <cellStyle name="Normal 7 3 2 2 2 2 2 2" xfId="1847" xr:uid="{B800E4A6-DF43-4CDF-A254-6D453712E8CC}"/>
    <cellStyle name="Normal 7 3 2 2 2 2 3" xfId="1848" xr:uid="{6B65345C-EE4B-4594-A9E6-04BB44D243C5}"/>
    <cellStyle name="Normal 7 3 2 2 2 2 4" xfId="3455" xr:uid="{27CEB6CE-9E77-4C84-99C7-8C7D338C7CC4}"/>
    <cellStyle name="Normal 7 3 2 2 2 3" xfId="1849" xr:uid="{7B8A9E29-3429-4B08-B6BD-8B68FEA515C9}"/>
    <cellStyle name="Normal 7 3 2 2 2 3 2" xfId="1850" xr:uid="{E9DA5BBE-04CE-418A-BFDF-4DC22D6A2DEE}"/>
    <cellStyle name="Normal 7 3 2 2 2 3 3" xfId="3456" xr:uid="{B6F8FFD4-A53C-4B4F-925A-6ADDDA88E258}"/>
    <cellStyle name="Normal 7 3 2 2 2 3 4" xfId="3457" xr:uid="{9BF5ACD5-535C-4495-AA17-E4048F4166A6}"/>
    <cellStyle name="Normal 7 3 2 2 2 4" xfId="1851" xr:uid="{E1F3CB4F-180E-47E2-BB54-C5DB10151156}"/>
    <cellStyle name="Normal 7 3 2 2 2 5" xfId="3458" xr:uid="{B4E11A33-2055-454A-811C-5F4377DC8369}"/>
    <cellStyle name="Normal 7 3 2 2 2 6" xfId="3459" xr:uid="{B110D070-F57E-47D3-9119-610145E3E6FD}"/>
    <cellStyle name="Normal 7 3 2 2 3" xfId="710" xr:uid="{573B5B4B-167A-41DA-95AC-4C06F378C72A}"/>
    <cellStyle name="Normal 7 3 2 2 3 2" xfId="1852" xr:uid="{CC147669-AD0A-4D91-A690-1C22169CBC56}"/>
    <cellStyle name="Normal 7 3 2 2 3 2 2" xfId="1853" xr:uid="{9CEBC9CD-BAAD-4862-8670-0FDBFAC3C260}"/>
    <cellStyle name="Normal 7 3 2 2 3 2 3" xfId="3460" xr:uid="{7216975B-EE4B-49BC-B7AE-B6DFEDC34C41}"/>
    <cellStyle name="Normal 7 3 2 2 3 2 4" xfId="3461" xr:uid="{9257DA43-53EB-498F-9CE9-7CAD253117E8}"/>
    <cellStyle name="Normal 7 3 2 2 3 3" xfId="1854" xr:uid="{E17D085D-0E51-41B9-AC76-ACD4DD2B8140}"/>
    <cellStyle name="Normal 7 3 2 2 3 4" xfId="3462" xr:uid="{C77CA884-D0BA-4425-9E1C-67039A4865D4}"/>
    <cellStyle name="Normal 7 3 2 2 3 5" xfId="3463" xr:uid="{38269CB3-6E4C-485B-A739-4803460D3BF4}"/>
    <cellStyle name="Normal 7 3 2 2 4" xfId="1855" xr:uid="{7942047A-D544-4D69-A4B4-06071CA208BC}"/>
    <cellStyle name="Normal 7 3 2 2 4 2" xfId="1856" xr:uid="{A27DBD98-5D85-477C-9F39-67D672553DE1}"/>
    <cellStyle name="Normal 7 3 2 2 4 3" xfId="3464" xr:uid="{A8151CED-BAF0-427A-AA9C-1D9E18EB3B7B}"/>
    <cellStyle name="Normal 7 3 2 2 4 4" xfId="3465" xr:uid="{3C10B365-8E58-470A-AEAD-4CA572F3AD71}"/>
    <cellStyle name="Normal 7 3 2 2 5" xfId="1857" xr:uid="{AED5D9F1-69FF-4E03-8613-3E5A909B7B0C}"/>
    <cellStyle name="Normal 7 3 2 2 5 2" xfId="3466" xr:uid="{FA373586-A4E5-4878-87E0-8AFF9BC27520}"/>
    <cellStyle name="Normal 7 3 2 2 5 3" xfId="3467" xr:uid="{FF9E2EC7-E043-4D6C-908A-07B0F437D5F4}"/>
    <cellStyle name="Normal 7 3 2 2 5 4" xfId="3468" xr:uid="{8825CC04-76A4-4D7B-9AC6-82C920D4AE0A}"/>
    <cellStyle name="Normal 7 3 2 2 6" xfId="3469" xr:uid="{EB78B49E-3282-49BF-9616-8BC3B952564A}"/>
    <cellStyle name="Normal 7 3 2 2 7" xfId="3470" xr:uid="{59F64AD9-11B2-4708-8AFC-B61AB1F71F87}"/>
    <cellStyle name="Normal 7 3 2 2 8" xfId="3471" xr:uid="{E4F306F9-C398-4592-A5BF-8256CFBB3C0C}"/>
    <cellStyle name="Normal 7 3 2 3" xfId="357" xr:uid="{9E927B58-68A5-451D-B13F-7D198CDBF0B7}"/>
    <cellStyle name="Normal 7 3 2 3 2" xfId="711" xr:uid="{13C5B892-3D35-4CE1-9800-417C9CBBD418}"/>
    <cellStyle name="Normal 7 3 2 3 2 2" xfId="712" xr:uid="{978C53ED-F86C-4247-8811-F180A264FFA6}"/>
    <cellStyle name="Normal 7 3 2 3 2 2 2" xfId="1858" xr:uid="{5379EBCF-7D10-417E-B43E-4416398DE2FA}"/>
    <cellStyle name="Normal 7 3 2 3 2 2 2 2" xfId="1859" xr:uid="{50154888-8126-47E1-A83B-104906CD0E79}"/>
    <cellStyle name="Normal 7 3 2 3 2 2 3" xfId="1860" xr:uid="{D70950E7-6C2A-4047-9F6F-A97E7E665A72}"/>
    <cellStyle name="Normal 7 3 2 3 2 3" xfId="1861" xr:uid="{9CA2E246-7D30-439E-9953-037BFB2AC146}"/>
    <cellStyle name="Normal 7 3 2 3 2 3 2" xfId="1862" xr:uid="{37176675-CBC3-416D-916E-F7DFFEE09530}"/>
    <cellStyle name="Normal 7 3 2 3 2 4" xfId="1863" xr:uid="{B74C3EEB-0B2F-4780-8492-25FE85689044}"/>
    <cellStyle name="Normal 7 3 2 3 3" xfId="713" xr:uid="{C5512EA2-E317-4A68-BFEF-EF1473E63B77}"/>
    <cellStyle name="Normal 7 3 2 3 3 2" xfId="1864" xr:uid="{F6522763-28F1-42C7-BA5C-3E329BEE2884}"/>
    <cellStyle name="Normal 7 3 2 3 3 2 2" xfId="1865" xr:uid="{D18270E4-631E-413E-8F6F-2C9B97F3B58C}"/>
    <cellStyle name="Normal 7 3 2 3 3 3" xfId="1866" xr:uid="{56C4746E-7444-4EBA-BAB0-6C7D0CC860DB}"/>
    <cellStyle name="Normal 7 3 2 3 3 4" xfId="3472" xr:uid="{91D009F4-7EF9-42B0-9A31-6C7630DDA553}"/>
    <cellStyle name="Normal 7 3 2 3 4" xfId="1867" xr:uid="{6A982317-336C-4BDF-8EE3-ADCE9A9A4497}"/>
    <cellStyle name="Normal 7 3 2 3 4 2" xfId="1868" xr:uid="{3EAC1478-34B5-4254-AC74-791F71A601EB}"/>
    <cellStyle name="Normal 7 3 2 3 5" xfId="1869" xr:uid="{D4F81077-4603-4685-8333-A848DFEDF06E}"/>
    <cellStyle name="Normal 7 3 2 3 6" xfId="3473" xr:uid="{D88541F9-DB91-4A61-821E-68D22277C86F}"/>
    <cellStyle name="Normal 7 3 2 4" xfId="358" xr:uid="{8796D5B8-436E-4C28-9ABE-EFDE59F7D085}"/>
    <cellStyle name="Normal 7 3 2 4 2" xfId="714" xr:uid="{E62E655A-B468-4DE9-9EF0-9904D8A8A315}"/>
    <cellStyle name="Normal 7 3 2 4 2 2" xfId="1870" xr:uid="{189461F3-78DF-4B85-BFE9-25E27FF20FF9}"/>
    <cellStyle name="Normal 7 3 2 4 2 2 2" xfId="1871" xr:uid="{40D88449-EEAF-4E18-B070-23092DABD80F}"/>
    <cellStyle name="Normal 7 3 2 4 2 3" xfId="1872" xr:uid="{EEE0612E-69C6-4B3E-80AA-A50B5AC3E0C7}"/>
    <cellStyle name="Normal 7 3 2 4 2 4" xfId="3474" xr:uid="{499BAEBA-96E1-4412-895A-08CE8D94663E}"/>
    <cellStyle name="Normal 7 3 2 4 3" xfId="1873" xr:uid="{84B653B3-0140-406E-8294-42E2974CE3AC}"/>
    <cellStyle name="Normal 7 3 2 4 3 2" xfId="1874" xr:uid="{1AD10D82-87FC-41C3-A204-C18F308D5573}"/>
    <cellStyle name="Normal 7 3 2 4 4" xfId="1875" xr:uid="{9ED20D3C-C04B-4619-B2A4-2E91D66A0D82}"/>
    <cellStyle name="Normal 7 3 2 4 5" xfId="3475" xr:uid="{DEE1FF88-C898-47B2-8C25-C7452F8E0018}"/>
    <cellStyle name="Normal 7 3 2 5" xfId="359" xr:uid="{67012AB7-6971-4B99-B29C-C6475AD1F895}"/>
    <cellStyle name="Normal 7 3 2 5 2" xfId="1876" xr:uid="{B4A3089F-004E-4176-8CDB-E5EF89CE3768}"/>
    <cellStyle name="Normal 7 3 2 5 2 2" xfId="1877" xr:uid="{618C1446-7B93-4DB1-97E0-106FA289DF51}"/>
    <cellStyle name="Normal 7 3 2 5 3" xfId="1878" xr:uid="{241D89BE-B0E7-4AF2-A6AA-B4400A172914}"/>
    <cellStyle name="Normal 7 3 2 5 4" xfId="3476" xr:uid="{77B4BFDC-9C0B-4D42-B645-7C203D1A5528}"/>
    <cellStyle name="Normal 7 3 2 6" xfId="1879" xr:uid="{6E457CE9-37C1-4B57-9FA5-9B540273BF4E}"/>
    <cellStyle name="Normal 7 3 2 6 2" xfId="1880" xr:uid="{A046F04E-31A1-4306-BDC8-45D5DC2DF620}"/>
    <cellStyle name="Normal 7 3 2 6 3" xfId="3477" xr:uid="{B5ED6009-6C54-4436-8E46-C789A56DC9EC}"/>
    <cellStyle name="Normal 7 3 2 6 4" xfId="3478" xr:uid="{CBE7796F-1850-486F-AB5F-5BEA9997DC6C}"/>
    <cellStyle name="Normal 7 3 2 7" xfId="1881" xr:uid="{D89FB144-3D0D-4A7A-9532-E907D6BD9A54}"/>
    <cellStyle name="Normal 7 3 2 8" xfId="3479" xr:uid="{AD2BE034-4ADA-4008-9DDF-5D00229ADBB8}"/>
    <cellStyle name="Normal 7 3 2 9" xfId="3480" xr:uid="{4E92B3BC-5960-4748-B62C-AD09E08A7A07}"/>
    <cellStyle name="Normal 7 3 3" xfId="138" xr:uid="{75A737DF-83FD-4065-AC64-0C5C9EC1E7E7}"/>
    <cellStyle name="Normal 7 3 3 2" xfId="139" xr:uid="{539D6C04-65FF-4BE1-A31A-9CC2084059D9}"/>
    <cellStyle name="Normal 7 3 3 2 2" xfId="715" xr:uid="{2BD39585-BA42-44AB-9AEB-2E044E227A3D}"/>
    <cellStyle name="Normal 7 3 3 2 2 2" xfId="1882" xr:uid="{4628FAA3-352C-4BB6-A184-7AEC270A447B}"/>
    <cellStyle name="Normal 7 3 3 2 2 2 2" xfId="1883" xr:uid="{909F79B7-4948-4E56-8D15-6FD8812F3942}"/>
    <cellStyle name="Normal 7 3 3 2 2 2 2 2" xfId="4484" xr:uid="{788DADD7-4A1E-45A8-8147-727A304F8886}"/>
    <cellStyle name="Normal 7 3 3 2 2 2 3" xfId="4485" xr:uid="{4CD7926B-FEBA-401F-96B8-D5F522F597CB}"/>
    <cellStyle name="Normal 7 3 3 2 2 3" xfId="1884" xr:uid="{F32809CD-5B6E-4D41-9490-EA1609AD9F73}"/>
    <cellStyle name="Normal 7 3 3 2 2 3 2" xfId="4486" xr:uid="{2F8647C7-59A4-4CDB-B279-F80898093870}"/>
    <cellStyle name="Normal 7 3 3 2 2 4" xfId="3481" xr:uid="{C0E8AF1A-2678-4124-A644-F260BBB3D68A}"/>
    <cellStyle name="Normal 7 3 3 2 3" xfId="1885" xr:uid="{4F2DB228-8E6F-4A51-AD63-8ADFB425598D}"/>
    <cellStyle name="Normal 7 3 3 2 3 2" xfId="1886" xr:uid="{FCB3E970-62DB-4F17-A192-0DD7E17CF45B}"/>
    <cellStyle name="Normal 7 3 3 2 3 2 2" xfId="4487" xr:uid="{1252823D-6FEE-4C75-A26D-41357C5CCDA0}"/>
    <cellStyle name="Normal 7 3 3 2 3 3" xfId="3482" xr:uid="{616F490B-E50E-4C47-8B43-7AA4EB60C7E9}"/>
    <cellStyle name="Normal 7 3 3 2 3 4" xfId="3483" xr:uid="{EDA65775-4C14-4539-86A1-436E74F87461}"/>
    <cellStyle name="Normal 7 3 3 2 4" xfId="1887" xr:uid="{FE142784-99F3-4075-BAC6-B4FFEF5C7C13}"/>
    <cellStyle name="Normal 7 3 3 2 4 2" xfId="4488" xr:uid="{73D45C40-574A-4503-A08B-25E01AC5B3A7}"/>
    <cellStyle name="Normal 7 3 3 2 5" xfId="3484" xr:uid="{14CE1FC5-F314-4FC1-8395-EBC0DFF1FFE2}"/>
    <cellStyle name="Normal 7 3 3 2 6" xfId="3485" xr:uid="{C1488E8C-1304-48AE-9D7B-9F81BC698273}"/>
    <cellStyle name="Normal 7 3 3 3" xfId="360" xr:uid="{25FCECA4-6152-46D3-95A3-41293A798EAE}"/>
    <cellStyle name="Normal 7 3 3 3 2" xfId="1888" xr:uid="{3A1C8ECC-9CAC-48C5-B3DB-B324E0CB9DC9}"/>
    <cellStyle name="Normal 7 3 3 3 2 2" xfId="1889" xr:uid="{3D5C78ED-A70F-43EB-9F5D-4F2F68E54592}"/>
    <cellStyle name="Normal 7 3 3 3 2 2 2" xfId="4489" xr:uid="{8CC29706-75F8-4747-A36A-EC18EA55043F}"/>
    <cellStyle name="Normal 7 3 3 3 2 3" xfId="3486" xr:uid="{16EAB07D-D64E-40BF-80BE-4ED17D0D64CA}"/>
    <cellStyle name="Normal 7 3 3 3 2 4" xfId="3487" xr:uid="{BB7333FB-CBEC-406A-9F49-6E3926B89270}"/>
    <cellStyle name="Normal 7 3 3 3 3" xfId="1890" xr:uid="{C795F71F-F112-4411-9015-42D0D3CEA197}"/>
    <cellStyle name="Normal 7 3 3 3 3 2" xfId="4490" xr:uid="{5F777994-5F27-4234-BB6A-5D2975777B10}"/>
    <cellStyle name="Normal 7 3 3 3 4" xfId="3488" xr:uid="{EA427654-715D-4B24-8C5B-D5F5B206F21C}"/>
    <cellStyle name="Normal 7 3 3 3 5" xfId="3489" xr:uid="{83F129A3-708B-47FD-B1A0-0B39F8A15B6E}"/>
    <cellStyle name="Normal 7 3 3 4" xfId="1891" xr:uid="{A165D340-C3CA-49FC-9986-475F63B8B2DA}"/>
    <cellStyle name="Normal 7 3 3 4 2" xfId="1892" xr:uid="{C84FDA82-2EF0-4030-A6F2-6191E43231E2}"/>
    <cellStyle name="Normal 7 3 3 4 2 2" xfId="4491" xr:uid="{5C7619C7-8C80-4351-8839-C58AB68E8975}"/>
    <cellStyle name="Normal 7 3 3 4 3" xfId="3490" xr:uid="{0C489C98-9EEF-40C5-BD91-73A40A8795E8}"/>
    <cellStyle name="Normal 7 3 3 4 4" xfId="3491" xr:uid="{D322F468-693C-4085-AC05-D03C7D9B3754}"/>
    <cellStyle name="Normal 7 3 3 5" xfId="1893" xr:uid="{2D12D824-D220-458A-B97F-14F66096A563}"/>
    <cellStyle name="Normal 7 3 3 5 2" xfId="3492" xr:uid="{1FE03279-8893-42C0-87D9-31AC8C0600B6}"/>
    <cellStyle name="Normal 7 3 3 5 3" xfId="3493" xr:uid="{9FCF36E8-8660-40CD-843C-DF2D88E60D5C}"/>
    <cellStyle name="Normal 7 3 3 5 4" xfId="3494" xr:uid="{85C3BF4F-1387-4917-B85F-07E3BDF36C46}"/>
    <cellStyle name="Normal 7 3 3 6" xfId="3495" xr:uid="{7ECAFAEF-2106-4083-98B4-5D6BA22B8E8B}"/>
    <cellStyle name="Normal 7 3 3 7" xfId="3496" xr:uid="{CD5F12C8-5B11-4660-B3A8-73AD7278D97D}"/>
    <cellStyle name="Normal 7 3 3 8" xfId="3497" xr:uid="{6CA8B351-5110-4A6F-99EF-CD87F78A549A}"/>
    <cellStyle name="Normal 7 3 4" xfId="140" xr:uid="{8A011C99-26DF-4915-AF15-588D7501CACC}"/>
    <cellStyle name="Normal 7 3 4 2" xfId="716" xr:uid="{FE610ADA-A193-49E3-A553-1C23E675A20B}"/>
    <cellStyle name="Normal 7 3 4 2 2" xfId="717" xr:uid="{21ECD6D7-F458-4993-A6F6-3D285BCB778C}"/>
    <cellStyle name="Normal 7 3 4 2 2 2" xfId="1894" xr:uid="{ECB42E7D-7C8E-49E9-B9C1-EFD71DD48730}"/>
    <cellStyle name="Normal 7 3 4 2 2 2 2" xfId="1895" xr:uid="{024433B3-3170-42AB-AC17-519591F889FC}"/>
    <cellStyle name="Normal 7 3 4 2 2 3" xfId="1896" xr:uid="{B6FB6855-7D37-4586-A667-8B9752597FF0}"/>
    <cellStyle name="Normal 7 3 4 2 2 4" xfId="3498" xr:uid="{E77B1201-A857-49E9-8FC9-9952F01B3CA2}"/>
    <cellStyle name="Normal 7 3 4 2 3" xfId="1897" xr:uid="{CAE208D7-E98A-4BE4-AC05-FABF2F0A94C3}"/>
    <cellStyle name="Normal 7 3 4 2 3 2" xfId="1898" xr:uid="{284EF000-3269-4C40-84C0-6A1ACBF6211F}"/>
    <cellStyle name="Normal 7 3 4 2 4" xfId="1899" xr:uid="{B8260D23-6F91-45C3-A550-66A8F188578E}"/>
    <cellStyle name="Normal 7 3 4 2 5" xfId="3499" xr:uid="{7849F3AF-E98F-4891-A7EF-8FA7226509C5}"/>
    <cellStyle name="Normal 7 3 4 3" xfId="718" xr:uid="{A07582DF-9F6E-4DF1-9D22-791C614DECD8}"/>
    <cellStyle name="Normal 7 3 4 3 2" xfId="1900" xr:uid="{922B03D8-08A0-4C84-9047-57F7AFB8F094}"/>
    <cellStyle name="Normal 7 3 4 3 2 2" xfId="1901" xr:uid="{A4F6CE90-EC42-42F7-AE67-26CC8304A498}"/>
    <cellStyle name="Normal 7 3 4 3 3" xfId="1902" xr:uid="{C6F8EFA7-0A7E-45EF-9E91-538F3217884A}"/>
    <cellStyle name="Normal 7 3 4 3 4" xfId="3500" xr:uid="{632D9AD3-FE7B-4A56-9728-D84AC7E42539}"/>
    <cellStyle name="Normal 7 3 4 4" xfId="1903" xr:uid="{5D22BFB7-1EE7-4CDA-AC5F-F91882654BD0}"/>
    <cellStyle name="Normal 7 3 4 4 2" xfId="1904" xr:uid="{E39D06DE-2865-49A5-BF7C-38974445F4A6}"/>
    <cellStyle name="Normal 7 3 4 4 3" xfId="3501" xr:uid="{1BACB92B-40C2-4C44-8E90-856D0FBA3217}"/>
    <cellStyle name="Normal 7 3 4 4 4" xfId="3502" xr:uid="{0D85089B-D8F2-4BD2-86F3-F9C507E9C960}"/>
    <cellStyle name="Normal 7 3 4 5" xfId="1905" xr:uid="{0AA344F0-5411-4FB5-97F3-1737206BA577}"/>
    <cellStyle name="Normal 7 3 4 6" xfId="3503" xr:uid="{D1F43748-46FE-409E-9FCB-B784923E64A5}"/>
    <cellStyle name="Normal 7 3 4 7" xfId="3504" xr:uid="{F25AE7DF-F87A-414B-98D9-8F9E0A2C5694}"/>
    <cellStyle name="Normal 7 3 5" xfId="361" xr:uid="{B5535B92-B650-4845-8518-A4D82619C810}"/>
    <cellStyle name="Normal 7 3 5 2" xfId="719" xr:uid="{0F8E5BF4-579F-418F-BCA0-929C8589AD50}"/>
    <cellStyle name="Normal 7 3 5 2 2" xfId="1906" xr:uid="{B87B1FD3-C718-4CA1-9191-479F4ABDD5BD}"/>
    <cellStyle name="Normal 7 3 5 2 2 2" xfId="1907" xr:uid="{95F63D4F-A4F6-48A2-9AA3-23C6846A1E3D}"/>
    <cellStyle name="Normal 7 3 5 2 3" xfId="1908" xr:uid="{DFFFD1E5-0E57-4C08-B3EE-9633CF8CAC5D}"/>
    <cellStyle name="Normal 7 3 5 2 4" xfId="3505" xr:uid="{B75715E9-9636-4643-9A06-08393D544B06}"/>
    <cellStyle name="Normal 7 3 5 3" xfId="1909" xr:uid="{BD326F1A-485F-4AAE-881B-71E24034130A}"/>
    <cellStyle name="Normal 7 3 5 3 2" xfId="1910" xr:uid="{F6D4AB50-B798-456F-A391-348198EA02BE}"/>
    <cellStyle name="Normal 7 3 5 3 3" xfId="3506" xr:uid="{DF3830C0-7B06-4BD1-93D5-17491ABF42A7}"/>
    <cellStyle name="Normal 7 3 5 3 4" xfId="3507" xr:uid="{4C25317F-2912-4328-9F17-8F90F9EB4B79}"/>
    <cellStyle name="Normal 7 3 5 4" xfId="1911" xr:uid="{6C172F5D-525B-44C1-811A-FD24C751AF7A}"/>
    <cellStyle name="Normal 7 3 5 5" xfId="3508" xr:uid="{49C5BC11-CCE9-4CAE-BE6E-DA63A786A353}"/>
    <cellStyle name="Normal 7 3 5 6" xfId="3509" xr:uid="{77BE06CA-910D-4D81-994A-4AA65766B6C5}"/>
    <cellStyle name="Normal 7 3 6" xfId="362" xr:uid="{F7D7DD5A-5CD2-4FE0-9C7B-6F656844647F}"/>
    <cellStyle name="Normal 7 3 6 2" xfId="1912" xr:uid="{107958CB-D5DE-4E86-9CB1-531E9C75188E}"/>
    <cellStyle name="Normal 7 3 6 2 2" xfId="1913" xr:uid="{BA03765D-F832-40D0-92D9-B43D6B907878}"/>
    <cellStyle name="Normal 7 3 6 2 3" xfId="3510" xr:uid="{07AC09C8-2D4F-46A2-9ECE-B9DFB608AD41}"/>
    <cellStyle name="Normal 7 3 6 2 4" xfId="3511" xr:uid="{922E180C-3E15-4803-96AD-6E7596F90F16}"/>
    <cellStyle name="Normal 7 3 6 3" xfId="1914" xr:uid="{8B0E2DC6-8B9F-46BB-8BD2-72BCB08DCAA1}"/>
    <cellStyle name="Normal 7 3 6 4" xfId="3512" xr:uid="{E8B9890D-4A24-4211-8C31-BCC918EC355F}"/>
    <cellStyle name="Normal 7 3 6 5" xfId="3513" xr:uid="{37943DB2-C3C7-412D-AECD-7F516E656AD5}"/>
    <cellStyle name="Normal 7 3 7" xfId="1915" xr:uid="{B93EBCEA-26C8-4782-BEAC-BF5E908E9B7D}"/>
    <cellStyle name="Normal 7 3 7 2" xfId="1916" xr:uid="{D39164DB-9CF6-4E28-80BD-023486996A94}"/>
    <cellStyle name="Normal 7 3 7 3" xfId="3514" xr:uid="{D9C9816C-17B7-4503-9A0E-880D81BE068E}"/>
    <cellStyle name="Normal 7 3 7 4" xfId="3515" xr:uid="{55E6AF32-EEB6-46BD-9413-8F2305CBF74D}"/>
    <cellStyle name="Normal 7 3 8" xfId="1917" xr:uid="{248E2213-FC6C-4115-A232-92F03682783A}"/>
    <cellStyle name="Normal 7 3 8 2" xfId="3516" xr:uid="{9077F46E-2BEA-4AE7-BDC5-8A7EA5549225}"/>
    <cellStyle name="Normal 7 3 8 3" xfId="3517" xr:uid="{0A355761-8BF7-4F39-AC92-BBA989A5A341}"/>
    <cellStyle name="Normal 7 3 8 4" xfId="3518" xr:uid="{F8E164E5-5A3E-48F3-902E-6252F6F489D6}"/>
    <cellStyle name="Normal 7 3 9" xfId="3519" xr:uid="{6F1F3A07-345F-47FB-BFD3-CF11343B9E42}"/>
    <cellStyle name="Normal 7 4" xfId="141" xr:uid="{8418F9D9-0063-4015-87F5-67F2A85EC2C4}"/>
    <cellStyle name="Normal 7 4 10" xfId="3520" xr:uid="{2283D17B-3CAC-4514-B133-2330C2FCF140}"/>
    <cellStyle name="Normal 7 4 11" xfId="3521" xr:uid="{2DF9E40E-12AD-415F-9D88-D5B832F5CCFF}"/>
    <cellStyle name="Normal 7 4 2" xfId="142" xr:uid="{685BEF60-4ECA-4E35-AB07-AD856C77B1F6}"/>
    <cellStyle name="Normal 7 4 2 2" xfId="363" xr:uid="{6FF6F22D-108B-472F-9F89-E58618BDEAC5}"/>
    <cellStyle name="Normal 7 4 2 2 2" xfId="720" xr:uid="{3A57DAF6-1CE1-4009-8932-8CBD27FC6251}"/>
    <cellStyle name="Normal 7 4 2 2 2 2" xfId="721" xr:uid="{EED08E64-315D-4CE5-B9FE-36019DBBFBD1}"/>
    <cellStyle name="Normal 7 4 2 2 2 2 2" xfId="1918" xr:uid="{A82891B0-559D-4898-9737-9D24D9B4E2D0}"/>
    <cellStyle name="Normal 7 4 2 2 2 2 3" xfId="3522" xr:uid="{780A6792-AFC0-4F32-B7F1-C936E21A1705}"/>
    <cellStyle name="Normal 7 4 2 2 2 2 4" xfId="3523" xr:uid="{0655F002-C70F-4225-B6B9-BA45D0FD959F}"/>
    <cellStyle name="Normal 7 4 2 2 2 3" xfId="1919" xr:uid="{AD06FDAD-D2A0-41AF-BFF6-F98FAD2BB205}"/>
    <cellStyle name="Normal 7 4 2 2 2 3 2" xfId="3524" xr:uid="{EAF102DD-7A37-4E67-9A9E-14433A9DAF33}"/>
    <cellStyle name="Normal 7 4 2 2 2 3 3" xfId="3525" xr:uid="{39BA0687-51C9-4535-BA11-37140DE9C4D7}"/>
    <cellStyle name="Normal 7 4 2 2 2 3 4" xfId="3526" xr:uid="{8C379646-3D82-4A42-8C34-0847A9618B2F}"/>
    <cellStyle name="Normal 7 4 2 2 2 4" xfId="3527" xr:uid="{91B5D91F-BBF5-4901-8CD5-CCE11E4B19D7}"/>
    <cellStyle name="Normal 7 4 2 2 2 5" xfId="3528" xr:uid="{4020B303-CF12-48D9-84FE-B4430B858647}"/>
    <cellStyle name="Normal 7 4 2 2 2 6" xfId="3529" xr:uid="{BA1DD27A-D8F0-4A61-8E93-47234C927239}"/>
    <cellStyle name="Normal 7 4 2 2 3" xfId="722" xr:uid="{0043A9E2-DCC9-4C18-BCCF-EB0D4F94118B}"/>
    <cellStyle name="Normal 7 4 2 2 3 2" xfId="1920" xr:uid="{97E2704F-2C4B-4843-B083-E616CE09E863}"/>
    <cellStyle name="Normal 7 4 2 2 3 2 2" xfId="3530" xr:uid="{62C1F77C-8C57-49E1-BC9B-B6F1A665C995}"/>
    <cellStyle name="Normal 7 4 2 2 3 2 3" xfId="3531" xr:uid="{FBAB5F0A-3DA3-4E2C-AC04-F800F9349D57}"/>
    <cellStyle name="Normal 7 4 2 2 3 2 4" xfId="3532" xr:uid="{553B2FDF-09D7-47E8-A23C-272652D60BC4}"/>
    <cellStyle name="Normal 7 4 2 2 3 3" xfId="3533" xr:uid="{E799245A-53D4-480D-84C4-50ADCA89A447}"/>
    <cellStyle name="Normal 7 4 2 2 3 4" xfId="3534" xr:uid="{5F1F7383-3F49-4F5C-86BE-D2D2A5CE81B6}"/>
    <cellStyle name="Normal 7 4 2 2 3 5" xfId="3535" xr:uid="{184C1410-D834-480B-B8D4-8437282887EA}"/>
    <cellStyle name="Normal 7 4 2 2 4" xfId="1921" xr:uid="{54FE7602-437A-47E3-8E7F-7D1AE7AE82D7}"/>
    <cellStyle name="Normal 7 4 2 2 4 2" xfId="3536" xr:uid="{949C23A1-51F6-44C6-B46E-A67967666C08}"/>
    <cellStyle name="Normal 7 4 2 2 4 3" xfId="3537" xr:uid="{DBB3115A-DECD-4576-99A4-0BC706F6BC6C}"/>
    <cellStyle name="Normal 7 4 2 2 4 4" xfId="3538" xr:uid="{1C9B7362-B8FB-464D-97EA-C4EA4C8FE653}"/>
    <cellStyle name="Normal 7 4 2 2 5" xfId="3539" xr:uid="{C016D29D-5F7D-426E-8A28-3A63A5CD624A}"/>
    <cellStyle name="Normal 7 4 2 2 5 2" xfId="3540" xr:uid="{A550F85A-16D5-4F4E-9043-37030268BCBF}"/>
    <cellStyle name="Normal 7 4 2 2 5 3" xfId="3541" xr:uid="{1098B759-588B-4D7A-BD43-8E0159CE7C80}"/>
    <cellStyle name="Normal 7 4 2 2 5 4" xfId="3542" xr:uid="{021FA1B0-E6BE-4451-B5B7-CB239CF91FCE}"/>
    <cellStyle name="Normal 7 4 2 2 6" xfId="3543" xr:uid="{8DA4EF66-77BE-47BB-B466-7B37A4E3D292}"/>
    <cellStyle name="Normal 7 4 2 2 7" xfId="3544" xr:uid="{0A138153-98C1-4579-B65A-EFDC54F5FFF6}"/>
    <cellStyle name="Normal 7 4 2 2 8" xfId="3545" xr:uid="{14CEA0B9-7326-4334-B4D1-0D2451565EA0}"/>
    <cellStyle name="Normal 7 4 2 3" xfId="723" xr:uid="{55109A7C-9B64-43AE-B910-F9D0BC937C15}"/>
    <cellStyle name="Normal 7 4 2 3 2" xfId="724" xr:uid="{92065E60-0A6E-42EB-8122-22EC58F5D1B4}"/>
    <cellStyle name="Normal 7 4 2 3 2 2" xfId="725" xr:uid="{3373279D-079A-4F20-8EC4-65D5017344B7}"/>
    <cellStyle name="Normal 7 4 2 3 2 3" xfId="3546" xr:uid="{9AABD243-29DB-4289-9948-F5F9C951BDEE}"/>
    <cellStyle name="Normal 7 4 2 3 2 4" xfId="3547" xr:uid="{C15C0018-07D8-4793-AD6D-9776C0F3FE16}"/>
    <cellStyle name="Normal 7 4 2 3 3" xfId="726" xr:uid="{DA7E84AC-B68B-4927-A62B-038A07B8E251}"/>
    <cellStyle name="Normal 7 4 2 3 3 2" xfId="3548" xr:uid="{AA26BE9E-0A3A-41C4-AA33-31530FC3D9B4}"/>
    <cellStyle name="Normal 7 4 2 3 3 3" xfId="3549" xr:uid="{7235947B-F4C9-4901-B33A-5B5707380A2A}"/>
    <cellStyle name="Normal 7 4 2 3 3 4" xfId="3550" xr:uid="{C60348E6-3DC0-4319-BD26-6CE03FDB6391}"/>
    <cellStyle name="Normal 7 4 2 3 4" xfId="3551" xr:uid="{45DFE522-4D83-4BC8-9974-6CA346EE2DDE}"/>
    <cellStyle name="Normal 7 4 2 3 5" xfId="3552" xr:uid="{CB46672B-14B0-486C-AF83-DFACF74462F3}"/>
    <cellStyle name="Normal 7 4 2 3 6" xfId="3553" xr:uid="{0D747968-9AB4-408B-956D-84E3903968A0}"/>
    <cellStyle name="Normal 7 4 2 4" xfId="727" xr:uid="{3616497E-02DE-4601-A85E-A60654434F79}"/>
    <cellStyle name="Normal 7 4 2 4 2" xfId="728" xr:uid="{DC6ADD62-A3D5-44B7-97EF-AD390D1B604A}"/>
    <cellStyle name="Normal 7 4 2 4 2 2" xfId="3554" xr:uid="{D2D2F923-99CE-4D3C-874C-A71C2D0010C8}"/>
    <cellStyle name="Normal 7 4 2 4 2 3" xfId="3555" xr:uid="{192387BA-F51F-4519-A089-C7D289EC28CB}"/>
    <cellStyle name="Normal 7 4 2 4 2 4" xfId="3556" xr:uid="{99AAF9F7-BD3C-4C94-AD9A-51A97A90A387}"/>
    <cellStyle name="Normal 7 4 2 4 3" xfId="3557" xr:uid="{4AD480B3-A2C0-48E6-8B52-639F8222A0EE}"/>
    <cellStyle name="Normal 7 4 2 4 4" xfId="3558" xr:uid="{2B582994-B016-4503-AA72-CA35BB7DACBB}"/>
    <cellStyle name="Normal 7 4 2 4 5" xfId="3559" xr:uid="{68397427-30D8-4667-B772-09E17E3E7D51}"/>
    <cellStyle name="Normal 7 4 2 5" xfId="729" xr:uid="{DACA3024-5085-4E39-B9CA-E463984C018C}"/>
    <cellStyle name="Normal 7 4 2 5 2" xfId="3560" xr:uid="{AB08369E-BCF7-4E82-B4C5-655C858D46EE}"/>
    <cellStyle name="Normal 7 4 2 5 3" xfId="3561" xr:uid="{9062260E-4FD9-4567-A9E3-B30219EA071C}"/>
    <cellStyle name="Normal 7 4 2 5 4" xfId="3562" xr:uid="{39E5D4BD-1373-4445-8BDE-FEC9556CA482}"/>
    <cellStyle name="Normal 7 4 2 6" xfId="3563" xr:uid="{4FBF7D59-6395-48BB-915F-61689A6C21B9}"/>
    <cellStyle name="Normal 7 4 2 6 2" xfId="3564" xr:uid="{EEAF21EE-C82D-4635-84ED-F2CB7E8489AF}"/>
    <cellStyle name="Normal 7 4 2 6 3" xfId="3565" xr:uid="{08DF9B70-D0D0-409B-83AD-8A63236F7028}"/>
    <cellStyle name="Normal 7 4 2 6 4" xfId="3566" xr:uid="{2189911C-1063-4F9C-8750-676F2A839A75}"/>
    <cellStyle name="Normal 7 4 2 7" xfId="3567" xr:uid="{19ED37FB-6C7D-48C0-8D82-842DB7CE9CA3}"/>
    <cellStyle name="Normal 7 4 2 8" xfId="3568" xr:uid="{A5EC6788-A033-4C42-8ABB-B2B4A6A1D359}"/>
    <cellStyle name="Normal 7 4 2 9" xfId="3569" xr:uid="{BBEBACE5-AE23-4785-90D0-3999F888CBA9}"/>
    <cellStyle name="Normal 7 4 3" xfId="364" xr:uid="{0324D2D0-7B43-4121-937E-FDA022F0379B}"/>
    <cellStyle name="Normal 7 4 3 2" xfId="730" xr:uid="{15D93171-A5F3-4B4F-AC6F-3ABBEE71E75C}"/>
    <cellStyle name="Normal 7 4 3 2 2" xfId="731" xr:uid="{0BBB83E2-70BF-4728-96C7-B417BBB5A755}"/>
    <cellStyle name="Normal 7 4 3 2 2 2" xfId="1922" xr:uid="{1DA0E888-08D6-498F-A601-FFB1ABEA0D4B}"/>
    <cellStyle name="Normal 7 4 3 2 2 2 2" xfId="1923" xr:uid="{1F153811-F762-4557-9EC2-8B9E390CC986}"/>
    <cellStyle name="Normal 7 4 3 2 2 3" xfId="1924" xr:uid="{65486DB0-420E-4B41-854E-11CC9A89989D}"/>
    <cellStyle name="Normal 7 4 3 2 2 4" xfId="3570" xr:uid="{693D0815-61B9-4BAA-890F-BC0397325BC9}"/>
    <cellStyle name="Normal 7 4 3 2 3" xfId="1925" xr:uid="{9BF304A1-8470-4A7B-A7C8-3214DCC4A028}"/>
    <cellStyle name="Normal 7 4 3 2 3 2" xfId="1926" xr:uid="{7F6DBE4B-8487-4B1D-B964-AD4B819F023E}"/>
    <cellStyle name="Normal 7 4 3 2 3 3" xfId="3571" xr:uid="{16C44724-5CB7-471E-8312-5F2B35C4B228}"/>
    <cellStyle name="Normal 7 4 3 2 3 4" xfId="3572" xr:uid="{B169F350-879A-4372-AA9A-E74A679C0E66}"/>
    <cellStyle name="Normal 7 4 3 2 4" xfId="1927" xr:uid="{4CFD235A-A663-4560-9B4D-F576305461C4}"/>
    <cellStyle name="Normal 7 4 3 2 5" xfId="3573" xr:uid="{67446510-1F6C-445C-A973-3986B072568A}"/>
    <cellStyle name="Normal 7 4 3 2 6" xfId="3574" xr:uid="{8FEDB660-E044-4FF3-AEFC-C794B531ED26}"/>
    <cellStyle name="Normal 7 4 3 3" xfId="732" xr:uid="{A82A0B36-78E7-4C8A-A10C-ADEBF29397EF}"/>
    <cellStyle name="Normal 7 4 3 3 2" xfId="1928" xr:uid="{C3581914-6190-4C98-99DF-66BA24CD3012}"/>
    <cellStyle name="Normal 7 4 3 3 2 2" xfId="1929" xr:uid="{04073BEB-480A-4057-B0ED-DA432A083DEC}"/>
    <cellStyle name="Normal 7 4 3 3 2 3" xfId="3575" xr:uid="{B30A5310-78B2-4B77-A53F-766AE1992FF0}"/>
    <cellStyle name="Normal 7 4 3 3 2 4" xfId="3576" xr:uid="{CDD3EF07-3A85-4423-873D-D17BCEC52BE0}"/>
    <cellStyle name="Normal 7 4 3 3 3" xfId="1930" xr:uid="{3EFA6096-FECA-4571-AB73-F3073F1EA9C4}"/>
    <cellStyle name="Normal 7 4 3 3 4" xfId="3577" xr:uid="{27A5BA6C-8B17-4894-845F-D566BB6B7885}"/>
    <cellStyle name="Normal 7 4 3 3 5" xfId="3578" xr:uid="{9A6E6515-E1AF-4F38-9A79-C63356012E2C}"/>
    <cellStyle name="Normal 7 4 3 4" xfId="1931" xr:uid="{D8AB36BC-1BFA-4058-A113-5EDED49BAA1A}"/>
    <cellStyle name="Normal 7 4 3 4 2" xfId="1932" xr:uid="{7C030D21-FF52-4574-A962-F1AA3C940827}"/>
    <cellStyle name="Normal 7 4 3 4 3" xfId="3579" xr:uid="{1CD0186D-AAC2-40E2-9D0A-E4ED10140200}"/>
    <cellStyle name="Normal 7 4 3 4 4" xfId="3580" xr:uid="{35E59A7C-7E18-434A-A571-65A7441C9A19}"/>
    <cellStyle name="Normal 7 4 3 5" xfId="1933" xr:uid="{30582576-0F4A-4FC6-B353-26BF92B3D1BB}"/>
    <cellStyle name="Normal 7 4 3 5 2" xfId="3581" xr:uid="{EF00CA33-4885-4276-97A7-6419AF1429F5}"/>
    <cellStyle name="Normal 7 4 3 5 3" xfId="3582" xr:uid="{71594D5D-F8C0-4436-B09A-8633A684E93E}"/>
    <cellStyle name="Normal 7 4 3 5 4" xfId="3583" xr:uid="{18A6E989-D0BD-437A-9C3F-63B55464A278}"/>
    <cellStyle name="Normal 7 4 3 6" xfId="3584" xr:uid="{656A2758-40AC-45BB-898E-5AB99A6857E2}"/>
    <cellStyle name="Normal 7 4 3 7" xfId="3585" xr:uid="{36B50DAB-C755-4DBB-B525-EC7AF62CF1E7}"/>
    <cellStyle name="Normal 7 4 3 8" xfId="3586" xr:uid="{9D8D6E6A-A989-4CA0-96A4-4F0C85FDF7F4}"/>
    <cellStyle name="Normal 7 4 4" xfId="365" xr:uid="{2DE6C374-6D38-4AC2-B24E-D66A3E5D69E0}"/>
    <cellStyle name="Normal 7 4 4 2" xfId="733" xr:uid="{55EB5B9C-DAD7-43EA-8573-D7019D189145}"/>
    <cellStyle name="Normal 7 4 4 2 2" xfId="734" xr:uid="{03A9FFAF-4946-4D79-8AA4-CEDC3C8CAA9A}"/>
    <cellStyle name="Normal 7 4 4 2 2 2" xfId="1934" xr:uid="{01AA050B-6406-4344-BAB7-91FDF72BC496}"/>
    <cellStyle name="Normal 7 4 4 2 2 3" xfId="3587" xr:uid="{515E1840-4EC9-4133-9BC5-D7A07A2FF49F}"/>
    <cellStyle name="Normal 7 4 4 2 2 4" xfId="3588" xr:uid="{E0EE39A0-7717-45C6-899F-7314506DAEA0}"/>
    <cellStyle name="Normal 7 4 4 2 3" xfId="1935" xr:uid="{5E52E852-01BA-4006-A0B2-E7C7C43392BD}"/>
    <cellStyle name="Normal 7 4 4 2 4" xfId="3589" xr:uid="{8E06F336-2DE7-4EAE-A872-9A0662E4D8D4}"/>
    <cellStyle name="Normal 7 4 4 2 5" xfId="3590" xr:uid="{E2E8073F-3778-4B48-8FEB-4F1A481523F6}"/>
    <cellStyle name="Normal 7 4 4 3" xfId="735" xr:uid="{9CFAA558-7FE1-46F2-8E29-A9524C22A812}"/>
    <cellStyle name="Normal 7 4 4 3 2" xfId="1936" xr:uid="{9ECFE44E-46FB-4B03-B97D-7DAAC353391C}"/>
    <cellStyle name="Normal 7 4 4 3 3" xfId="3591" xr:uid="{CA4CB47A-E886-4882-AA8F-551B342280BA}"/>
    <cellStyle name="Normal 7 4 4 3 4" xfId="3592" xr:uid="{747F4462-68BB-4C0C-A53C-E86B441EC728}"/>
    <cellStyle name="Normal 7 4 4 4" xfId="1937" xr:uid="{C5C9C07F-EE77-4883-A36A-0F3BF5C76CCE}"/>
    <cellStyle name="Normal 7 4 4 4 2" xfId="3593" xr:uid="{0CE6D31E-69C4-41B9-A749-D39739BA9E38}"/>
    <cellStyle name="Normal 7 4 4 4 3" xfId="3594" xr:uid="{A15462FD-1BCA-4BAE-B9DE-D38DC23E0EC0}"/>
    <cellStyle name="Normal 7 4 4 4 4" xfId="3595" xr:uid="{0FF3C342-8955-49C1-88BD-4981409A48B5}"/>
    <cellStyle name="Normal 7 4 4 5" xfId="3596" xr:uid="{241642D2-84BA-4A6B-B4D5-ECBE107E0D23}"/>
    <cellStyle name="Normal 7 4 4 6" xfId="3597" xr:uid="{BBB0449A-402F-4BB1-84F4-8BA05F480DF2}"/>
    <cellStyle name="Normal 7 4 4 7" xfId="3598" xr:uid="{12AF9C54-35C9-4E5B-B2AC-2E4EC07873AB}"/>
    <cellStyle name="Normal 7 4 5" xfId="366" xr:uid="{FB88F748-9130-42EB-A2F1-1976037BD430}"/>
    <cellStyle name="Normal 7 4 5 2" xfId="736" xr:uid="{C70D4949-C63F-4C67-9810-03165B71F0FF}"/>
    <cellStyle name="Normal 7 4 5 2 2" xfId="1938" xr:uid="{FD92BFFB-E860-4127-B18B-CF5F344C43BA}"/>
    <cellStyle name="Normal 7 4 5 2 3" xfId="3599" xr:uid="{49BF8657-B0B6-49B3-B315-E929095392C5}"/>
    <cellStyle name="Normal 7 4 5 2 4" xfId="3600" xr:uid="{107D5CBE-6D2B-409A-BF82-9F9C2DA6757F}"/>
    <cellStyle name="Normal 7 4 5 3" xfId="1939" xr:uid="{F8DB81E4-392B-48C9-B16F-0BD25DF891F6}"/>
    <cellStyle name="Normal 7 4 5 3 2" xfId="3601" xr:uid="{17A53BDB-EE88-4142-BC58-3BBEF28C9D89}"/>
    <cellStyle name="Normal 7 4 5 3 3" xfId="3602" xr:uid="{5CB68062-1339-4ED7-8E67-F5230821C4CB}"/>
    <cellStyle name="Normal 7 4 5 3 4" xfId="3603" xr:uid="{AEE5C9BB-8F1F-4563-A4D0-0C0AD03DA668}"/>
    <cellStyle name="Normal 7 4 5 4" xfId="3604" xr:uid="{047A33F7-E13B-4C1B-9795-D2CADA0D118B}"/>
    <cellStyle name="Normal 7 4 5 5" xfId="3605" xr:uid="{B77BBD49-191E-4FAA-88C3-00676AA62004}"/>
    <cellStyle name="Normal 7 4 5 6" xfId="3606" xr:uid="{703C3B55-4946-46F2-91AA-0E3767430B78}"/>
    <cellStyle name="Normal 7 4 6" xfId="737" xr:uid="{3823DC74-C969-436B-AFA9-421BB2A99A86}"/>
    <cellStyle name="Normal 7 4 6 2" xfId="1940" xr:uid="{412FFEA1-F207-4C44-A0E2-93267202E97C}"/>
    <cellStyle name="Normal 7 4 6 2 2" xfId="3607" xr:uid="{F5895D1A-ACAD-4EF8-9A9D-8F921FFFCA08}"/>
    <cellStyle name="Normal 7 4 6 2 3" xfId="3608" xr:uid="{2DA315B2-A652-47C8-AF5B-04953674DEC1}"/>
    <cellStyle name="Normal 7 4 6 2 4" xfId="3609" xr:uid="{1133C37B-6F13-4D5C-9845-4B2EF33D63D5}"/>
    <cellStyle name="Normal 7 4 6 3" xfId="3610" xr:uid="{1BD07FA3-3DF1-4C0D-9D15-6B2AF8AE2C93}"/>
    <cellStyle name="Normal 7 4 6 4" xfId="3611" xr:uid="{05BCE437-0CBA-41D6-BBE9-3C2BF7B13199}"/>
    <cellStyle name="Normal 7 4 6 5" xfId="3612" xr:uid="{36D1A5BA-596D-46A3-93E9-B2F565315D88}"/>
    <cellStyle name="Normal 7 4 7" xfId="1941" xr:uid="{F4E3F1E7-86CC-4E7A-A5BA-522FDC41B588}"/>
    <cellStyle name="Normal 7 4 7 2" xfId="3613" xr:uid="{7E2605FE-D0B8-4931-ABA1-743CDD312E78}"/>
    <cellStyle name="Normal 7 4 7 3" xfId="3614" xr:uid="{58CADDE2-D749-4B34-BE36-9320D42DB83E}"/>
    <cellStyle name="Normal 7 4 7 4" xfId="3615" xr:uid="{B28AD49E-9DB9-4E59-B3D9-89B724A8F151}"/>
    <cellStyle name="Normal 7 4 8" xfId="3616" xr:uid="{B84184B6-6AC2-486D-ADDA-2AB13850A098}"/>
    <cellStyle name="Normal 7 4 8 2" xfId="3617" xr:uid="{8FED5AB5-5C94-4BE5-8AC4-E4ECB5EF8A57}"/>
    <cellStyle name="Normal 7 4 8 3" xfId="3618" xr:uid="{E969DB99-0A92-435D-A9AC-3874DDB25975}"/>
    <cellStyle name="Normal 7 4 8 4" xfId="3619" xr:uid="{49B117DA-62DB-4D7C-B5B9-24CD692B4878}"/>
    <cellStyle name="Normal 7 4 9" xfId="3620" xr:uid="{05EBE928-AE51-4055-B5BD-53E5C377AA6D}"/>
    <cellStyle name="Normal 7 5" xfId="143" xr:uid="{FAF77FF2-A13D-4ABE-8F29-C7B1B1ABA81D}"/>
    <cellStyle name="Normal 7 5 2" xfId="144" xr:uid="{D979886C-A05A-486A-8785-054A2EBD9EEB}"/>
    <cellStyle name="Normal 7 5 2 2" xfId="367" xr:uid="{0B8197C0-10F4-4C37-916F-63FC3D58253C}"/>
    <cellStyle name="Normal 7 5 2 2 2" xfId="738" xr:uid="{A84D4B86-0E79-4C18-94A6-B4AAA3F448F3}"/>
    <cellStyle name="Normal 7 5 2 2 2 2" xfId="1942" xr:uid="{8798761B-3CFD-4E51-A33A-83909EA82EE9}"/>
    <cellStyle name="Normal 7 5 2 2 2 3" xfId="3621" xr:uid="{DF6EA4E9-46B9-4A33-B9A6-8237130AD3EE}"/>
    <cellStyle name="Normal 7 5 2 2 2 4" xfId="3622" xr:uid="{CECA87C2-FFE0-4535-A2CB-52566F41CE62}"/>
    <cellStyle name="Normal 7 5 2 2 3" xfId="1943" xr:uid="{0BEA77BE-8D14-45FA-A94B-7630F00B411A}"/>
    <cellStyle name="Normal 7 5 2 2 3 2" xfId="3623" xr:uid="{F28A8E02-1CA8-4DA8-95D8-D1174FFCF5BB}"/>
    <cellStyle name="Normal 7 5 2 2 3 3" xfId="3624" xr:uid="{7E9CD597-6724-4814-AD11-E24BD92793DF}"/>
    <cellStyle name="Normal 7 5 2 2 3 4" xfId="3625" xr:uid="{537396CB-0C06-4419-98C7-24668A2D6B43}"/>
    <cellStyle name="Normal 7 5 2 2 4" xfId="3626" xr:uid="{600D45D0-BD23-451C-B4E3-2A6707B9FF50}"/>
    <cellStyle name="Normal 7 5 2 2 5" xfId="3627" xr:uid="{7262CA5E-D14D-4D12-9B4F-1CCB9EBDF0CF}"/>
    <cellStyle name="Normal 7 5 2 2 6" xfId="3628" xr:uid="{D6BCD247-772C-4596-BB99-B71C6101A02B}"/>
    <cellStyle name="Normal 7 5 2 3" xfId="739" xr:uid="{BE33FA71-AEDF-4749-8C36-E739A0B71E99}"/>
    <cellStyle name="Normal 7 5 2 3 2" xfId="1944" xr:uid="{78D24D2F-DA3F-4338-92FA-78496158181A}"/>
    <cellStyle name="Normal 7 5 2 3 2 2" xfId="3629" xr:uid="{77DBF3E2-E57C-4AB0-8163-E4D2AE43400D}"/>
    <cellStyle name="Normal 7 5 2 3 2 3" xfId="3630" xr:uid="{88EE6E53-B0D3-46DE-B240-DCB4C0D24951}"/>
    <cellStyle name="Normal 7 5 2 3 2 4" xfId="3631" xr:uid="{68717D81-73F8-4E9F-A656-FFBE81E50774}"/>
    <cellStyle name="Normal 7 5 2 3 3" xfId="3632" xr:uid="{87846B46-0EB3-45C7-B68E-E813885425B8}"/>
    <cellStyle name="Normal 7 5 2 3 4" xfId="3633" xr:uid="{C856FD75-C885-4679-9357-C8F557FD4A6D}"/>
    <cellStyle name="Normal 7 5 2 3 5" xfId="3634" xr:uid="{A9923C0B-26B8-4AC7-A2E0-CF3566360E59}"/>
    <cellStyle name="Normal 7 5 2 4" xfId="1945" xr:uid="{648350F1-6BE7-4E58-B6E8-429ABF6A65AD}"/>
    <cellStyle name="Normal 7 5 2 4 2" xfId="3635" xr:uid="{9683D56D-82E0-4F15-8734-AD392E9CE0C8}"/>
    <cellStyle name="Normal 7 5 2 4 3" xfId="3636" xr:uid="{9F5BABB6-6960-4F22-B702-BE0092FC64EF}"/>
    <cellStyle name="Normal 7 5 2 4 4" xfId="3637" xr:uid="{90BF3137-291D-4F9F-9E94-A88650D53158}"/>
    <cellStyle name="Normal 7 5 2 5" xfId="3638" xr:uid="{FD928C0E-C211-44F1-96CA-88E24EC2E0E3}"/>
    <cellStyle name="Normal 7 5 2 5 2" xfId="3639" xr:uid="{D4081163-5452-42DD-8726-E0B11C3C0A51}"/>
    <cellStyle name="Normal 7 5 2 5 3" xfId="3640" xr:uid="{F60E0466-B371-4D8F-9211-C823CB227680}"/>
    <cellStyle name="Normal 7 5 2 5 4" xfId="3641" xr:uid="{DF65AC9A-AA67-4DB3-8BCA-C83A80CA50DA}"/>
    <cellStyle name="Normal 7 5 2 6" xfId="3642" xr:uid="{9C44B8B6-78DB-47EF-BC87-507FC11173A5}"/>
    <cellStyle name="Normal 7 5 2 7" xfId="3643" xr:uid="{EE4828EC-A849-4555-87CF-0481117D1354}"/>
    <cellStyle name="Normal 7 5 2 8" xfId="3644" xr:uid="{3676F5FA-90C8-4545-A83E-2B64E3F8E7BA}"/>
    <cellStyle name="Normal 7 5 3" xfId="368" xr:uid="{78382EB5-906D-4F88-9F13-4B72899EFBA9}"/>
    <cellStyle name="Normal 7 5 3 2" xfId="740" xr:uid="{21AAB8EE-24DE-48A6-96DD-605D69C0DD1B}"/>
    <cellStyle name="Normal 7 5 3 2 2" xfId="741" xr:uid="{F25AB2E0-B55C-4210-9D92-E96F65BB9EB7}"/>
    <cellStyle name="Normal 7 5 3 2 3" xfId="3645" xr:uid="{0547E8CF-7707-41FC-81C1-19991635199A}"/>
    <cellStyle name="Normal 7 5 3 2 4" xfId="3646" xr:uid="{488199D0-58E8-4655-891B-1578BF339DA6}"/>
    <cellStyle name="Normal 7 5 3 3" xfId="742" xr:uid="{889286C1-560E-4684-B007-3616F016FD50}"/>
    <cellStyle name="Normal 7 5 3 3 2" xfId="3647" xr:uid="{A0B9271A-B41D-4CA8-A623-E241D7E0FE34}"/>
    <cellStyle name="Normal 7 5 3 3 3" xfId="3648" xr:uid="{20D59335-C31F-4C4A-96B9-1236C100CE6B}"/>
    <cellStyle name="Normal 7 5 3 3 4" xfId="3649" xr:uid="{A5505C2F-3CE1-4A94-8626-795ACAC589C2}"/>
    <cellStyle name="Normal 7 5 3 4" xfId="3650" xr:uid="{24385234-A1DD-4F2C-B2C7-19F121FB1513}"/>
    <cellStyle name="Normal 7 5 3 5" xfId="3651" xr:uid="{0558C8A9-56A8-4D13-ACA1-6DD5E88797F8}"/>
    <cellStyle name="Normal 7 5 3 6" xfId="3652" xr:uid="{F2E4D4FC-A46C-4E39-B563-349461557A3A}"/>
    <cellStyle name="Normal 7 5 4" xfId="369" xr:uid="{E6AF397A-7A34-4C07-9801-1AF82B8F15EC}"/>
    <cellStyle name="Normal 7 5 4 2" xfId="743" xr:uid="{6B825F23-605C-4280-8FAE-C1D9B316DA9E}"/>
    <cellStyle name="Normal 7 5 4 2 2" xfId="3653" xr:uid="{9E60DE57-ACEA-44DA-B955-9372CA9365F4}"/>
    <cellStyle name="Normal 7 5 4 2 3" xfId="3654" xr:uid="{96F32561-F90F-4921-BF0D-16CAB19FF7B1}"/>
    <cellStyle name="Normal 7 5 4 2 4" xfId="3655" xr:uid="{17051E17-D4C5-48AD-A83E-AA22C516572A}"/>
    <cellStyle name="Normal 7 5 4 3" xfId="3656" xr:uid="{C9B1D1AD-CE15-44E3-82ED-37A268A492BF}"/>
    <cellStyle name="Normal 7 5 4 4" xfId="3657" xr:uid="{1BCFB701-1895-45CD-859B-48CF64AEB090}"/>
    <cellStyle name="Normal 7 5 4 5" xfId="3658" xr:uid="{7A6A3989-D651-430C-B921-0AF255F46A60}"/>
    <cellStyle name="Normal 7 5 5" xfId="744" xr:uid="{CC181419-73F0-48A3-85EF-82B1798E3B3D}"/>
    <cellStyle name="Normal 7 5 5 2" xfId="3659" xr:uid="{5363503A-8956-46BC-A0BF-931900773E07}"/>
    <cellStyle name="Normal 7 5 5 3" xfId="3660" xr:uid="{D4BA0686-C84C-49FF-BB41-EFD9663D76B2}"/>
    <cellStyle name="Normal 7 5 5 4" xfId="3661" xr:uid="{47FB9EEB-CCB4-4635-BBAA-D9A8B665A3FF}"/>
    <cellStyle name="Normal 7 5 6" xfId="3662" xr:uid="{DD47CE37-BA4D-48B1-A6CB-3962D9CE1CD3}"/>
    <cellStyle name="Normal 7 5 6 2" xfId="3663" xr:uid="{BDD61335-F0E8-4670-8099-61EA5B1F2B27}"/>
    <cellStyle name="Normal 7 5 6 3" xfId="3664" xr:uid="{8D8A426E-555C-4072-9BBF-A378C1FA0BC9}"/>
    <cellStyle name="Normal 7 5 6 4" xfId="3665" xr:uid="{17A4BA28-2ACF-4CC5-AB7F-F217A849ACDE}"/>
    <cellStyle name="Normal 7 5 7" xfId="3666" xr:uid="{D6F67CBF-B3E7-4015-967E-D32743115B7E}"/>
    <cellStyle name="Normal 7 5 8" xfId="3667" xr:uid="{FEEA9E99-6E8C-4B05-BE8A-C4D055DA61B2}"/>
    <cellStyle name="Normal 7 5 9" xfId="3668" xr:uid="{6A0AE444-7E54-47B3-8EA3-F8FF3A46560C}"/>
    <cellStyle name="Normal 7 6" xfId="145" xr:uid="{0CDA13AD-CAF9-472F-9486-3A6A55DFC128}"/>
    <cellStyle name="Normal 7 6 2" xfId="370" xr:uid="{D0FE9600-EA14-4D1F-8AC8-701991C2CBE0}"/>
    <cellStyle name="Normal 7 6 2 2" xfId="745" xr:uid="{2474730E-3B80-4CF3-AF4F-479524FA9DF7}"/>
    <cellStyle name="Normal 7 6 2 2 2" xfId="1946" xr:uid="{99FAFD6E-8D74-466B-B0DE-1392B2670D38}"/>
    <cellStyle name="Normal 7 6 2 2 2 2" xfId="1947" xr:uid="{092736A5-33B0-435E-B9D5-2302A6B8FE7E}"/>
    <cellStyle name="Normal 7 6 2 2 3" xfId="1948" xr:uid="{27B78DB3-F93F-442D-8728-E6749647709B}"/>
    <cellStyle name="Normal 7 6 2 2 4" xfId="3669" xr:uid="{0B12BE6E-D48A-416F-BC2E-235F7A61680A}"/>
    <cellStyle name="Normal 7 6 2 3" xfId="1949" xr:uid="{FB46BD9D-F221-4C49-9827-5C4FBBA39AF6}"/>
    <cellStyle name="Normal 7 6 2 3 2" xfId="1950" xr:uid="{F754AF2D-30F5-4361-AF01-920C7EF54CD4}"/>
    <cellStyle name="Normal 7 6 2 3 3" xfId="3670" xr:uid="{926A8A41-A310-40BA-AFBA-98219F334351}"/>
    <cellStyle name="Normal 7 6 2 3 4" xfId="3671" xr:uid="{85A09ED5-DE9C-4B46-BBAA-CE573ECD3EE3}"/>
    <cellStyle name="Normal 7 6 2 4" xfId="1951" xr:uid="{63297DB8-B363-4B1D-BF99-C79AA6844CF7}"/>
    <cellStyle name="Normal 7 6 2 5" xfId="3672" xr:uid="{43247BD0-8345-44E2-83E5-429F3BCA6AF1}"/>
    <cellStyle name="Normal 7 6 2 6" xfId="3673" xr:uid="{B370B18C-4777-42DB-9486-291F5A422124}"/>
    <cellStyle name="Normal 7 6 3" xfId="746" xr:uid="{41AE6C28-EB9F-487C-9DA1-6F666E5F3E51}"/>
    <cellStyle name="Normal 7 6 3 2" xfId="1952" xr:uid="{C3AB1965-BA05-421C-A31D-69A647807A0D}"/>
    <cellStyle name="Normal 7 6 3 2 2" xfId="1953" xr:uid="{A1348FD5-56B7-48B7-9CCD-C8E4759588B3}"/>
    <cellStyle name="Normal 7 6 3 2 3" xfId="3674" xr:uid="{57B36F36-072D-460B-AC28-99A21182472D}"/>
    <cellStyle name="Normal 7 6 3 2 4" xfId="3675" xr:uid="{BBC9D598-4EEA-4A5E-963E-D477FC985C8B}"/>
    <cellStyle name="Normal 7 6 3 3" xfId="1954" xr:uid="{62B11125-1ADF-436D-BE2A-FD7C2779216C}"/>
    <cellStyle name="Normal 7 6 3 4" xfId="3676" xr:uid="{426BA3E9-086E-4777-AB94-F5FF78468EAC}"/>
    <cellStyle name="Normal 7 6 3 5" xfId="3677" xr:uid="{8AEC74D9-5D7A-4699-A924-765FC8314969}"/>
    <cellStyle name="Normal 7 6 4" xfId="1955" xr:uid="{9BDD6702-DF81-4EAF-86EF-B8C6B7E92DDD}"/>
    <cellStyle name="Normal 7 6 4 2" xfId="1956" xr:uid="{E01045A7-CD03-45D0-8649-C1FA4C093F2E}"/>
    <cellStyle name="Normal 7 6 4 3" xfId="3678" xr:uid="{85F74364-F294-4321-9042-9D5F4C00A0E1}"/>
    <cellStyle name="Normal 7 6 4 4" xfId="3679" xr:uid="{E55A0F36-9129-4EEE-8971-D776E289F72A}"/>
    <cellStyle name="Normal 7 6 5" xfId="1957" xr:uid="{DF4D04E0-45BA-4A15-AB27-203335883B49}"/>
    <cellStyle name="Normal 7 6 5 2" xfId="3680" xr:uid="{719D9AC7-5251-44D3-8385-479A75EC2496}"/>
    <cellStyle name="Normal 7 6 5 3" xfId="3681" xr:uid="{73E297C6-9AEA-410D-A0A3-34CD8A7ACB38}"/>
    <cellStyle name="Normal 7 6 5 4" xfId="3682" xr:uid="{E5E494B9-6FB5-4EFF-87B3-ED80C3A2244B}"/>
    <cellStyle name="Normal 7 6 6" xfId="3683" xr:uid="{6C8BE285-5824-4326-AA90-C2F33944E0DE}"/>
    <cellStyle name="Normal 7 6 7" xfId="3684" xr:uid="{5FE943DA-FB0B-4A0E-B46F-8813C48C890F}"/>
    <cellStyle name="Normal 7 6 8" xfId="3685" xr:uid="{796A08E3-4348-4075-B420-0C1143DD206F}"/>
    <cellStyle name="Normal 7 7" xfId="371" xr:uid="{1183FDD0-E7E8-4E6D-BF16-6918CDD227CB}"/>
    <cellStyle name="Normal 7 7 2" xfId="747" xr:uid="{50D24E6D-C698-47A0-ABD4-1A220AC25490}"/>
    <cellStyle name="Normal 7 7 2 2" xfId="748" xr:uid="{6913865C-7B45-499B-BEFD-593008887BE7}"/>
    <cellStyle name="Normal 7 7 2 2 2" xfId="1958" xr:uid="{EC72114A-DA1B-4574-A36C-D683B5B4FB56}"/>
    <cellStyle name="Normal 7 7 2 2 3" xfId="3686" xr:uid="{BCB17B40-738E-4CE7-98F8-739B3F1A1E79}"/>
    <cellStyle name="Normal 7 7 2 2 4" xfId="3687" xr:uid="{9C035B2C-AFF9-46AC-85D1-BCBE9D4ECFDB}"/>
    <cellStyle name="Normal 7 7 2 3" xfId="1959" xr:uid="{68562A31-521F-4522-9FD4-A7DCBE5D1A7D}"/>
    <cellStyle name="Normal 7 7 2 4" xfId="3688" xr:uid="{961ECE27-80F9-4C07-89B3-8F16B512233A}"/>
    <cellStyle name="Normal 7 7 2 5" xfId="3689" xr:uid="{D446ABDF-F5B3-45BE-8CC7-0DFEFB720962}"/>
    <cellStyle name="Normal 7 7 3" xfId="749" xr:uid="{4939F1A2-85FB-484B-9530-9D3AF632AB7F}"/>
    <cellStyle name="Normal 7 7 3 2" xfId="1960" xr:uid="{741620D3-EE1E-407E-8A31-582BACB25AD3}"/>
    <cellStyle name="Normal 7 7 3 3" xfId="3690" xr:uid="{202AF6B9-BEBF-4CE7-9BFB-C2B7085DFCF5}"/>
    <cellStyle name="Normal 7 7 3 4" xfId="3691" xr:uid="{42EF8403-0343-4C07-B188-852B498565CA}"/>
    <cellStyle name="Normal 7 7 4" xfId="1961" xr:uid="{854FDF2A-0B84-414F-890E-FCB6F58B1C30}"/>
    <cellStyle name="Normal 7 7 4 2" xfId="3692" xr:uid="{33CCC172-1EEB-4FA8-88C4-733CD643D95D}"/>
    <cellStyle name="Normal 7 7 4 3" xfId="3693" xr:uid="{8F98A185-AEBB-43E1-9E9A-9CD77649BB85}"/>
    <cellStyle name="Normal 7 7 4 4" xfId="3694" xr:uid="{2A6CB44C-3DB4-4BDC-9102-25C8A75A638B}"/>
    <cellStyle name="Normal 7 7 5" xfId="3695" xr:uid="{6660BD72-714C-42F0-B53C-6E30B4301C09}"/>
    <cellStyle name="Normal 7 7 6" xfId="3696" xr:uid="{D017A6D5-243A-4B97-B372-3B28669A0F36}"/>
    <cellStyle name="Normal 7 7 7" xfId="3697" xr:uid="{8E10AFC2-3CF4-4B44-852A-E4FDE129FAAF}"/>
    <cellStyle name="Normal 7 8" xfId="372" xr:uid="{9E3DBD40-C1A4-496B-860C-597DE6FE2387}"/>
    <cellStyle name="Normal 7 8 2" xfId="750" xr:uid="{FA6FC9F0-3A9A-43F3-BBAB-6FEB80815133}"/>
    <cellStyle name="Normal 7 8 2 2" xfId="1962" xr:uid="{CDC7372A-8864-4E5C-8DB1-D41E5FFD22B7}"/>
    <cellStyle name="Normal 7 8 2 3" xfId="3698" xr:uid="{6F0B8DB2-0761-44C7-8AD3-2D38433A1BEA}"/>
    <cellStyle name="Normal 7 8 2 4" xfId="3699" xr:uid="{539E3B97-96EF-487F-B577-246BA345D210}"/>
    <cellStyle name="Normal 7 8 3" xfId="1963" xr:uid="{B3398D69-EC48-41C6-8B66-44E66F31024E}"/>
    <cellStyle name="Normal 7 8 3 2" xfId="3700" xr:uid="{BDA9A0A5-8423-4E63-9F4A-386950ECD0F2}"/>
    <cellStyle name="Normal 7 8 3 3" xfId="3701" xr:uid="{057822AC-280A-4692-8845-EC1A09337F7D}"/>
    <cellStyle name="Normal 7 8 3 4" xfId="3702" xr:uid="{729B6DAE-F6CC-4326-912A-55679F14E338}"/>
    <cellStyle name="Normal 7 8 4" xfId="3703" xr:uid="{BFA0BA9D-E713-4F95-A2F2-D8DD1862FEC7}"/>
    <cellStyle name="Normal 7 8 5" xfId="3704" xr:uid="{E195CA3F-BEBC-4378-9081-C51D0F2C0DE5}"/>
    <cellStyle name="Normal 7 8 6" xfId="3705" xr:uid="{59E52204-2CE9-4475-8F67-BED48695F5E1}"/>
    <cellStyle name="Normal 7 9" xfId="373" xr:uid="{09D5E540-ABC4-42E3-A3B1-690F978771D4}"/>
    <cellStyle name="Normal 7 9 2" xfId="1964" xr:uid="{34572BD4-D2EF-47E3-9986-950C56074D62}"/>
    <cellStyle name="Normal 7 9 2 2" xfId="3706" xr:uid="{D8763117-87AB-4716-9588-5F3314AED193}"/>
    <cellStyle name="Normal 7 9 2 2 2" xfId="4408" xr:uid="{A6BB9670-291D-4C15-97F1-772348D9BA89}"/>
    <cellStyle name="Normal 7 9 2 2 3" xfId="4687" xr:uid="{C0A8AD99-DBAD-4C49-92B3-EA5BEF0754DE}"/>
    <cellStyle name="Normal 7 9 2 3" xfId="3707" xr:uid="{EA1681B7-3C11-4823-8F4C-96F13A8FE881}"/>
    <cellStyle name="Normal 7 9 2 4" xfId="3708" xr:uid="{04B67060-2F88-462F-938B-AA0D363A6263}"/>
    <cellStyle name="Normal 7 9 3" xfId="3709" xr:uid="{AC4342B3-97D1-4AA4-B838-7E851168370F}"/>
    <cellStyle name="Normal 7 9 3 2" xfId="5342" xr:uid="{8F12A62A-E73A-49C2-A920-F7E8DBA67295}"/>
    <cellStyle name="Normal 7 9 4" xfId="3710" xr:uid="{91B219F8-F258-44FD-A31E-024E02D17D45}"/>
    <cellStyle name="Normal 7 9 4 2" xfId="4578" xr:uid="{6A58CA2A-FF06-41D0-90F2-F3F545A79295}"/>
    <cellStyle name="Normal 7 9 4 3" xfId="4688" xr:uid="{5415FCAE-CFA2-4EE8-9B49-30D927257841}"/>
    <cellStyle name="Normal 7 9 4 4" xfId="4607" xr:uid="{D1ABF06B-C0FB-4976-AF8F-B69E20A4FEF3}"/>
    <cellStyle name="Normal 7 9 5" xfId="3711" xr:uid="{AA3E308E-C6B1-47E8-B30C-6F3D5C8DA212}"/>
    <cellStyle name="Normal 8" xfId="146" xr:uid="{A60A8E30-DDC4-40A5-9344-E885E5A3EE7F}"/>
    <cellStyle name="Normal 8 10" xfId="1965" xr:uid="{B9DAEF66-593D-4FD6-BD1C-3E63580C7660}"/>
    <cellStyle name="Normal 8 10 2" xfId="3712" xr:uid="{2BA9D4D8-6A0A-4824-8EF5-EB8F416873CE}"/>
    <cellStyle name="Normal 8 10 3" xfId="3713" xr:uid="{E1CFE7FA-8128-44E8-A560-32555BFEF916}"/>
    <cellStyle name="Normal 8 10 4" xfId="3714" xr:uid="{B62CA01B-133C-46B9-A780-8AC3432C3B14}"/>
    <cellStyle name="Normal 8 11" xfId="3715" xr:uid="{1F934714-0021-424B-85BD-41941AE9CB0F}"/>
    <cellStyle name="Normal 8 11 2" xfId="3716" xr:uid="{98E7860A-43D7-4273-B0FB-96B65B01C747}"/>
    <cellStyle name="Normal 8 11 3" xfId="3717" xr:uid="{10898645-50FF-4EAB-AC39-7AC064E935B1}"/>
    <cellStyle name="Normal 8 11 4" xfId="3718" xr:uid="{D4AEB2C8-3552-4432-9A75-35E43D26049F}"/>
    <cellStyle name="Normal 8 12" xfId="3719" xr:uid="{E2F7BECB-C9E0-4629-A97A-026BA3AD2310}"/>
    <cellStyle name="Normal 8 12 2" xfId="3720" xr:uid="{B9B5D7AA-D42B-4F85-9275-50E940B58280}"/>
    <cellStyle name="Normal 8 13" xfId="3721" xr:uid="{5B5B4C97-74B1-45A9-B17B-0E472D95DE69}"/>
    <cellStyle name="Normal 8 14" xfId="3722" xr:uid="{307CF35C-51D2-4A1B-B6F3-78E44CAFCFDD}"/>
    <cellStyle name="Normal 8 15" xfId="3723" xr:uid="{C0176472-CCEB-4AC7-BD1B-03F0F0DA6339}"/>
    <cellStyle name="Normal 8 2" xfId="147" xr:uid="{6AF2DAC4-CE8C-42CE-80DD-5E5370BE1DB3}"/>
    <cellStyle name="Normal 8 2 10" xfId="3724" xr:uid="{054EA268-2E4D-4B81-87DE-40C19B8EFDDF}"/>
    <cellStyle name="Normal 8 2 11" xfId="3725" xr:uid="{4A91137F-7EB3-4EB3-A2B0-67034D6EB0AC}"/>
    <cellStyle name="Normal 8 2 2" xfId="148" xr:uid="{E12D3242-A339-43FB-84ED-C0C6BA66599D}"/>
    <cellStyle name="Normal 8 2 2 2" xfId="149" xr:uid="{5D98BA1D-7857-4B5E-B036-6DD901DABF9D}"/>
    <cellStyle name="Normal 8 2 2 2 2" xfId="374" xr:uid="{F3EFF463-665E-49A1-95B1-1EF008EBA7FA}"/>
    <cellStyle name="Normal 8 2 2 2 2 2" xfId="751" xr:uid="{29C4EC11-F696-4EEE-B739-2CB63AE43523}"/>
    <cellStyle name="Normal 8 2 2 2 2 2 2" xfId="752" xr:uid="{F5E640FA-B9CA-45E5-8133-65186A6127BD}"/>
    <cellStyle name="Normal 8 2 2 2 2 2 2 2" xfId="1966" xr:uid="{C60EAF33-070C-468C-B1DF-24D7BE42A1DB}"/>
    <cellStyle name="Normal 8 2 2 2 2 2 2 2 2" xfId="1967" xr:uid="{21D8C95F-CF8C-45E9-8947-6542F597D037}"/>
    <cellStyle name="Normal 8 2 2 2 2 2 2 3" xfId="1968" xr:uid="{7047002D-5E76-4FAB-BF06-F79EAC31C0A3}"/>
    <cellStyle name="Normal 8 2 2 2 2 2 3" xfId="1969" xr:uid="{0F4EF8EA-F339-4891-8846-F7F90FA0B9BA}"/>
    <cellStyle name="Normal 8 2 2 2 2 2 3 2" xfId="1970" xr:uid="{5CA6C3BF-43A6-4E1E-B2EA-04DAE65C2156}"/>
    <cellStyle name="Normal 8 2 2 2 2 2 4" xfId="1971" xr:uid="{937E2699-105A-4A8A-B714-4C61A6595C40}"/>
    <cellStyle name="Normal 8 2 2 2 2 3" xfId="753" xr:uid="{B496D1D9-F3E7-4C9C-A4C8-7AD410575694}"/>
    <cellStyle name="Normal 8 2 2 2 2 3 2" xfId="1972" xr:uid="{EB125431-36D8-4A46-9E06-ADB11395D1C8}"/>
    <cellStyle name="Normal 8 2 2 2 2 3 2 2" xfId="1973" xr:uid="{5B97967A-EF29-4208-8610-7C58B471A131}"/>
    <cellStyle name="Normal 8 2 2 2 2 3 3" xfId="1974" xr:uid="{B07F8F22-5AAF-4982-9373-6B7CA4B5522F}"/>
    <cellStyle name="Normal 8 2 2 2 2 3 4" xfId="3726" xr:uid="{FAA00595-4B48-4C84-992F-40F6B78F6F93}"/>
    <cellStyle name="Normal 8 2 2 2 2 4" xfId="1975" xr:uid="{0F42E030-E76C-4855-9757-56B556AB8458}"/>
    <cellStyle name="Normal 8 2 2 2 2 4 2" xfId="1976" xr:uid="{12915CFC-D325-4805-9EF9-4A76D71E9864}"/>
    <cellStyle name="Normal 8 2 2 2 2 5" xfId="1977" xr:uid="{4D626F09-B956-413A-94B9-77EFBCB4E642}"/>
    <cellStyle name="Normal 8 2 2 2 2 6" xfId="3727" xr:uid="{A9FC9577-12B7-4D8B-9D59-1112853EA0E2}"/>
    <cellStyle name="Normal 8 2 2 2 3" xfId="375" xr:uid="{AFE0327E-085D-4F51-995A-A818737AAA19}"/>
    <cellStyle name="Normal 8 2 2 2 3 2" xfId="754" xr:uid="{058F5287-F63D-4874-B503-E3E2A89860CA}"/>
    <cellStyle name="Normal 8 2 2 2 3 2 2" xfId="755" xr:uid="{D9B1EC17-ABA9-4B5D-A9C2-DB52C0D8AF64}"/>
    <cellStyle name="Normal 8 2 2 2 3 2 2 2" xfId="1978" xr:uid="{B4CFFB0A-5571-4206-9FC9-543E29AACB17}"/>
    <cellStyle name="Normal 8 2 2 2 3 2 2 2 2" xfId="1979" xr:uid="{DC9A440E-A3AF-4253-A046-C8FAEA22B3F3}"/>
    <cellStyle name="Normal 8 2 2 2 3 2 2 3" xfId="1980" xr:uid="{E59DC573-911D-44EF-B1F6-9F3426A1D04F}"/>
    <cellStyle name="Normal 8 2 2 2 3 2 3" xfId="1981" xr:uid="{DC4666BD-D24D-4F30-A9C9-EB6727D69C06}"/>
    <cellStyle name="Normal 8 2 2 2 3 2 3 2" xfId="1982" xr:uid="{B93D398A-641F-40F7-BDA3-97C5B49CCF3A}"/>
    <cellStyle name="Normal 8 2 2 2 3 2 4" xfId="1983" xr:uid="{1BE4B8C6-2FED-4FCF-8AA3-8BFE8CF5CCF9}"/>
    <cellStyle name="Normal 8 2 2 2 3 3" xfId="756" xr:uid="{030F58DC-6AA4-4C26-9BE6-5393B01A488E}"/>
    <cellStyle name="Normal 8 2 2 2 3 3 2" xfId="1984" xr:uid="{003B21A1-5D08-4A52-A4C1-8BDDF9B4A699}"/>
    <cellStyle name="Normal 8 2 2 2 3 3 2 2" xfId="1985" xr:uid="{42FA9B4E-681A-4E9A-92C3-5C04DF1FB747}"/>
    <cellStyle name="Normal 8 2 2 2 3 3 3" xfId="1986" xr:uid="{8D5EE723-C2E1-4D89-B12C-8648D22EE48B}"/>
    <cellStyle name="Normal 8 2 2 2 3 4" xfId="1987" xr:uid="{9CD54800-E2FD-44E3-ABA9-4C19801305EA}"/>
    <cellStyle name="Normal 8 2 2 2 3 4 2" xfId="1988" xr:uid="{2DB776CA-8A6D-4C48-86D8-BB1F8FD73DF2}"/>
    <cellStyle name="Normal 8 2 2 2 3 5" xfId="1989" xr:uid="{CD895EA1-5DF9-4443-925B-2B0F802CC6D7}"/>
    <cellStyle name="Normal 8 2 2 2 4" xfId="757" xr:uid="{2F198181-F010-4F83-9796-376F1E02C874}"/>
    <cellStyle name="Normal 8 2 2 2 4 2" xfId="758" xr:uid="{F0B9D464-0C1E-4DD7-AEB2-532AECB916F7}"/>
    <cellStyle name="Normal 8 2 2 2 4 2 2" xfId="1990" xr:uid="{1B6ECC23-5D78-456B-AAEF-B0C211DF8B4B}"/>
    <cellStyle name="Normal 8 2 2 2 4 2 2 2" xfId="1991" xr:uid="{CD55E7C6-88FA-499C-8506-881D1256C7DE}"/>
    <cellStyle name="Normal 8 2 2 2 4 2 3" xfId="1992" xr:uid="{3EC69923-C6F2-4552-81AB-E93F788A7695}"/>
    <cellStyle name="Normal 8 2 2 2 4 3" xfId="1993" xr:uid="{895EB3DC-F80F-46DB-9845-79565EC5DA47}"/>
    <cellStyle name="Normal 8 2 2 2 4 3 2" xfId="1994" xr:uid="{AD597B89-A14F-405A-9F76-9FE36B0134AF}"/>
    <cellStyle name="Normal 8 2 2 2 4 4" xfId="1995" xr:uid="{C2DEDB8C-215D-4C40-B4C2-2B1F3A0C6C75}"/>
    <cellStyle name="Normal 8 2 2 2 5" xfId="759" xr:uid="{F0059388-5E93-4150-8527-85AB5039397F}"/>
    <cellStyle name="Normal 8 2 2 2 5 2" xfId="1996" xr:uid="{E847B476-2C52-45DF-B02C-4EAA355CE4DB}"/>
    <cellStyle name="Normal 8 2 2 2 5 2 2" xfId="1997" xr:uid="{44B17C7C-5609-4BD8-9FE4-A8CCCB0FFA0B}"/>
    <cellStyle name="Normal 8 2 2 2 5 3" xfId="1998" xr:uid="{FDD6EF74-2F98-4E74-B8D2-4904A8EE60A5}"/>
    <cellStyle name="Normal 8 2 2 2 5 4" xfId="3728" xr:uid="{C0F01576-7EC0-4089-AC31-C241DF03C9D8}"/>
    <cellStyle name="Normal 8 2 2 2 6" xfId="1999" xr:uid="{CF2CFE20-EA84-41F1-A1AA-0AE0CD5C6BC5}"/>
    <cellStyle name="Normal 8 2 2 2 6 2" xfId="2000" xr:uid="{BB098563-FEBB-4FB7-94FC-983F4C3B8AB9}"/>
    <cellStyle name="Normal 8 2 2 2 7" xfId="2001" xr:uid="{5ED466A7-BAEC-4B87-8418-450DF52EB944}"/>
    <cellStyle name="Normal 8 2 2 2 8" xfId="3729" xr:uid="{4BF0F1B0-E8FA-4AC3-B2C7-A16D082A95BB}"/>
    <cellStyle name="Normal 8 2 2 3" xfId="376" xr:uid="{49C182E6-2398-437A-9007-B50B30CEF41F}"/>
    <cellStyle name="Normal 8 2 2 3 2" xfId="760" xr:uid="{083D8F33-E67F-4AF5-9577-2147D4ED4C00}"/>
    <cellStyle name="Normal 8 2 2 3 2 2" xfId="761" xr:uid="{6370F1D2-775A-4B5E-AB3C-6EC178FD3F26}"/>
    <cellStyle name="Normal 8 2 2 3 2 2 2" xfId="2002" xr:uid="{009DD1F0-6409-4B49-A529-154E12104F3B}"/>
    <cellStyle name="Normal 8 2 2 3 2 2 2 2" xfId="2003" xr:uid="{5469E9B4-44A4-4C3F-8500-ABF075B22243}"/>
    <cellStyle name="Normal 8 2 2 3 2 2 3" xfId="2004" xr:uid="{9EC0CF17-9520-4800-AEA6-4AA2DFCF6069}"/>
    <cellStyle name="Normal 8 2 2 3 2 3" xfId="2005" xr:uid="{D738AAAB-D840-4650-8F3B-1840E7F9245C}"/>
    <cellStyle name="Normal 8 2 2 3 2 3 2" xfId="2006" xr:uid="{EAF8A4CF-3257-4E20-914E-03704A723810}"/>
    <cellStyle name="Normal 8 2 2 3 2 4" xfId="2007" xr:uid="{D647338F-2F63-437B-9E51-3F6735F74736}"/>
    <cellStyle name="Normal 8 2 2 3 3" xfId="762" xr:uid="{20178BB7-C946-4EE4-92D2-9CF2A5DB57B4}"/>
    <cellStyle name="Normal 8 2 2 3 3 2" xfId="2008" xr:uid="{91BB5B01-4BEB-497E-934A-1E89D8837946}"/>
    <cellStyle name="Normal 8 2 2 3 3 2 2" xfId="2009" xr:uid="{AF6ECFF1-BBB3-49B6-91B4-838997817F70}"/>
    <cellStyle name="Normal 8 2 2 3 3 3" xfId="2010" xr:uid="{0BB92C85-09C1-4C26-8D98-92EA9D6C62C9}"/>
    <cellStyle name="Normal 8 2 2 3 3 4" xfId="3730" xr:uid="{2F10D1B9-1D56-43F1-9DEF-E33E4F92DBA2}"/>
    <cellStyle name="Normal 8 2 2 3 4" xfId="2011" xr:uid="{6DF7408E-B799-4A43-8F98-4A72FC23F922}"/>
    <cellStyle name="Normal 8 2 2 3 4 2" xfId="2012" xr:uid="{AEC1E0B3-FB6B-4E68-9FE2-80F020D48714}"/>
    <cellStyle name="Normal 8 2 2 3 5" xfId="2013" xr:uid="{26D7CF44-2E45-48A0-94B7-A668D5E0AE9F}"/>
    <cellStyle name="Normal 8 2 2 3 6" xfId="3731" xr:uid="{35B6A2E6-F5E0-42AB-8D04-E2C889F00E0E}"/>
    <cellStyle name="Normal 8 2 2 4" xfId="377" xr:uid="{7E03E5F4-2EF4-4A80-9017-6969EF56D893}"/>
    <cellStyle name="Normal 8 2 2 4 2" xfId="763" xr:uid="{70A66EE4-9EBB-4BB1-8EB9-9DC183414400}"/>
    <cellStyle name="Normal 8 2 2 4 2 2" xfId="764" xr:uid="{D11213B5-DCCA-47BF-8797-6AD623CF811F}"/>
    <cellStyle name="Normal 8 2 2 4 2 2 2" xfId="2014" xr:uid="{BCB027D8-77E3-4C3B-BFCC-19EAC28C61A5}"/>
    <cellStyle name="Normal 8 2 2 4 2 2 2 2" xfId="2015" xr:uid="{6AD1D973-002C-4915-AF6A-F32D237D7D54}"/>
    <cellStyle name="Normal 8 2 2 4 2 2 3" xfId="2016" xr:uid="{679790A1-9061-47B1-9A1F-90E3AFB461B1}"/>
    <cellStyle name="Normal 8 2 2 4 2 3" xfId="2017" xr:uid="{25F157A1-543F-471F-9D7C-6F3045E83156}"/>
    <cellStyle name="Normal 8 2 2 4 2 3 2" xfId="2018" xr:uid="{159D22F7-7286-4FDF-9F3B-BEC03700BED7}"/>
    <cellStyle name="Normal 8 2 2 4 2 4" xfId="2019" xr:uid="{26BF487A-7707-4359-A00E-568A0D06EDA9}"/>
    <cellStyle name="Normal 8 2 2 4 3" xfId="765" xr:uid="{7B89AA09-7356-4DC8-828C-24CE2A0CFC7D}"/>
    <cellStyle name="Normal 8 2 2 4 3 2" xfId="2020" xr:uid="{51EC6204-D9E8-4C22-ACF9-4136A9D52992}"/>
    <cellStyle name="Normal 8 2 2 4 3 2 2" xfId="2021" xr:uid="{EA6A01EF-531F-422A-840D-77DC399B6A57}"/>
    <cellStyle name="Normal 8 2 2 4 3 3" xfId="2022" xr:uid="{996951A5-0B66-4C1B-A33C-BCA495B67496}"/>
    <cellStyle name="Normal 8 2 2 4 4" xfId="2023" xr:uid="{53B78E7A-22C2-46A1-B895-E7B331B34D23}"/>
    <cellStyle name="Normal 8 2 2 4 4 2" xfId="2024" xr:uid="{5BC6F264-8697-4006-BBD4-1CB3584EF063}"/>
    <cellStyle name="Normal 8 2 2 4 5" xfId="2025" xr:uid="{4B70BB54-2E16-4B37-A86B-C5061FBAA283}"/>
    <cellStyle name="Normal 8 2 2 5" xfId="378" xr:uid="{98C60036-6C98-4C65-88B4-A84A163575BE}"/>
    <cellStyle name="Normal 8 2 2 5 2" xfId="766" xr:uid="{1E982622-0935-48FD-9A61-AC6EC653231F}"/>
    <cellStyle name="Normal 8 2 2 5 2 2" xfId="2026" xr:uid="{26CE32FE-499C-49CC-95BB-6039E80AF342}"/>
    <cellStyle name="Normal 8 2 2 5 2 2 2" xfId="2027" xr:uid="{4C43F227-0679-4A69-93E8-05506D3F7C5E}"/>
    <cellStyle name="Normal 8 2 2 5 2 3" xfId="2028" xr:uid="{288BC787-9364-4A73-AD4A-EF99A1CA9AC8}"/>
    <cellStyle name="Normal 8 2 2 5 3" xfId="2029" xr:uid="{F55A4405-D84D-47AB-8D0C-61EB9500FE2A}"/>
    <cellStyle name="Normal 8 2 2 5 3 2" xfId="2030" xr:uid="{97BC70FC-C708-46A7-A776-616864987FDA}"/>
    <cellStyle name="Normal 8 2 2 5 4" xfId="2031" xr:uid="{9F89F8E1-97D3-484B-A2CF-B3F74DC158FE}"/>
    <cellStyle name="Normal 8 2 2 6" xfId="767" xr:uid="{C871735B-B0FB-4C64-9986-B062F5C0E3DD}"/>
    <cellStyle name="Normal 8 2 2 6 2" xfId="2032" xr:uid="{E53EFD9D-5DEE-4A50-9004-480E5BA240D1}"/>
    <cellStyle name="Normal 8 2 2 6 2 2" xfId="2033" xr:uid="{756270CC-5002-4038-A1A6-7D4488D4F5B5}"/>
    <cellStyle name="Normal 8 2 2 6 3" xfId="2034" xr:uid="{EF8F031D-EC56-428E-AEC4-E75E41A4895F}"/>
    <cellStyle name="Normal 8 2 2 6 4" xfId="3732" xr:uid="{FBFCAF70-B015-46F9-9672-56C17E276A0A}"/>
    <cellStyle name="Normal 8 2 2 7" xfId="2035" xr:uid="{C9DA95D3-F275-49BA-B6B6-C23F4744693A}"/>
    <cellStyle name="Normal 8 2 2 7 2" xfId="2036" xr:uid="{08291CB0-4824-4DD4-BEC1-A6FE4E5F7CFF}"/>
    <cellStyle name="Normal 8 2 2 8" xfId="2037" xr:uid="{AE54E0EE-0E69-4A3E-9759-B6720181FB57}"/>
    <cellStyle name="Normal 8 2 2 9" xfId="3733" xr:uid="{A966BBD2-44B9-4ED9-960B-74BF7146E539}"/>
    <cellStyle name="Normal 8 2 3" xfId="150" xr:uid="{1313FB02-4773-43DE-BC16-8B2416C43D66}"/>
    <cellStyle name="Normal 8 2 3 2" xfId="151" xr:uid="{C57F7B9D-97E2-4465-97B7-E701B4EE0234}"/>
    <cellStyle name="Normal 8 2 3 2 2" xfId="768" xr:uid="{7CEDF4BC-067B-4823-9546-0FA51A27F1E2}"/>
    <cellStyle name="Normal 8 2 3 2 2 2" xfId="769" xr:uid="{B5D8C369-D323-4853-9410-57B4C80E5312}"/>
    <cellStyle name="Normal 8 2 3 2 2 2 2" xfId="2038" xr:uid="{91DA0BD4-5E48-453C-B4AD-7E83882DF931}"/>
    <cellStyle name="Normal 8 2 3 2 2 2 2 2" xfId="2039" xr:uid="{AF4A36B4-F609-4590-B658-61DE39E046BE}"/>
    <cellStyle name="Normal 8 2 3 2 2 2 3" xfId="2040" xr:uid="{373F8877-8A2E-4C5F-A6CD-288364893F26}"/>
    <cellStyle name="Normal 8 2 3 2 2 3" xfId="2041" xr:uid="{5E585F26-B904-40BE-A098-158EC2A068B3}"/>
    <cellStyle name="Normal 8 2 3 2 2 3 2" xfId="2042" xr:uid="{973352B1-C4B8-43BC-8A2E-556E402120C3}"/>
    <cellStyle name="Normal 8 2 3 2 2 4" xfId="2043" xr:uid="{FEE5C9E9-ECDE-41FF-9B60-19CE27074056}"/>
    <cellStyle name="Normal 8 2 3 2 3" xfId="770" xr:uid="{CB96D397-3035-4A5A-B9D7-41678FE93986}"/>
    <cellStyle name="Normal 8 2 3 2 3 2" xfId="2044" xr:uid="{91D51FB6-85C0-49B4-980A-035C5858F074}"/>
    <cellStyle name="Normal 8 2 3 2 3 2 2" xfId="2045" xr:uid="{AF6435C8-3B42-4920-9669-D68A9F52B7D4}"/>
    <cellStyle name="Normal 8 2 3 2 3 3" xfId="2046" xr:uid="{77A284B1-55DB-4264-9D9D-3C1BA2AB5D81}"/>
    <cellStyle name="Normal 8 2 3 2 3 4" xfId="3734" xr:uid="{BC59F810-1700-44B2-BE26-B8E912CCC798}"/>
    <cellStyle name="Normal 8 2 3 2 4" xfId="2047" xr:uid="{C53E255F-615D-4AC4-BE01-9E8AADB6FD49}"/>
    <cellStyle name="Normal 8 2 3 2 4 2" xfId="2048" xr:uid="{24FE93A2-D00F-4628-9992-60DA8EF479B8}"/>
    <cellStyle name="Normal 8 2 3 2 5" xfId="2049" xr:uid="{A39BCC6E-3BD2-4DF0-8DC2-46D40EC8CA22}"/>
    <cellStyle name="Normal 8 2 3 2 6" xfId="3735" xr:uid="{C2B30009-5040-4846-B5EB-BB1B351BEB4E}"/>
    <cellStyle name="Normal 8 2 3 3" xfId="379" xr:uid="{484F33AB-A1F3-4B1E-84EA-9335D769BA5D}"/>
    <cellStyle name="Normal 8 2 3 3 2" xfId="771" xr:uid="{E6E1181C-DB70-429B-9409-E8535087C4F9}"/>
    <cellStyle name="Normal 8 2 3 3 2 2" xfId="772" xr:uid="{DA0B9282-6111-4ED7-8AF1-00A9C36E5AD2}"/>
    <cellStyle name="Normal 8 2 3 3 2 2 2" xfId="2050" xr:uid="{DD5A54D6-2C45-463F-B72F-1FD6BC54CE22}"/>
    <cellStyle name="Normal 8 2 3 3 2 2 2 2" xfId="2051" xr:uid="{DF8136C8-2B49-40CE-AA55-6A88FC4276E8}"/>
    <cellStyle name="Normal 8 2 3 3 2 2 3" xfId="2052" xr:uid="{60FEA675-AB3B-46B0-AF97-FA8A350B7345}"/>
    <cellStyle name="Normal 8 2 3 3 2 3" xfId="2053" xr:uid="{E1EFACE8-CD0D-44E6-8858-2AD33B23827B}"/>
    <cellStyle name="Normal 8 2 3 3 2 3 2" xfId="2054" xr:uid="{DAC5D6BB-2A14-4E12-9AB5-9BFD7F909769}"/>
    <cellStyle name="Normal 8 2 3 3 2 4" xfId="2055" xr:uid="{D9D912CF-A612-449E-9E79-D47E0E14CD46}"/>
    <cellStyle name="Normal 8 2 3 3 3" xfId="773" xr:uid="{20E529D7-1FA1-4A88-987B-50BEB7A05682}"/>
    <cellStyle name="Normal 8 2 3 3 3 2" xfId="2056" xr:uid="{EE49077E-BF2C-4B64-ACEC-8772628BFFFD}"/>
    <cellStyle name="Normal 8 2 3 3 3 2 2" xfId="2057" xr:uid="{E0B356AE-C9CE-4561-AB0E-C59B61FEE55D}"/>
    <cellStyle name="Normal 8 2 3 3 3 3" xfId="2058" xr:uid="{BB258B2C-2CAD-4FA9-85A7-D90B7F3FF930}"/>
    <cellStyle name="Normal 8 2 3 3 4" xfId="2059" xr:uid="{048AD313-070E-49DD-94DD-1368BF0DB49A}"/>
    <cellStyle name="Normal 8 2 3 3 4 2" xfId="2060" xr:uid="{2CFD77DD-24D0-4BF3-880C-8BEA70DB31ED}"/>
    <cellStyle name="Normal 8 2 3 3 5" xfId="2061" xr:uid="{2E5DFC7D-F6B2-49DD-9DF1-D99320323572}"/>
    <cellStyle name="Normal 8 2 3 4" xfId="380" xr:uid="{97763947-79B5-40C4-81E6-D0F71253302E}"/>
    <cellStyle name="Normal 8 2 3 4 2" xfId="774" xr:uid="{939C1A5D-6A35-4E84-B6FE-84D4038D04F2}"/>
    <cellStyle name="Normal 8 2 3 4 2 2" xfId="2062" xr:uid="{07E196CF-65A4-4257-B9D4-85928C98F5F4}"/>
    <cellStyle name="Normal 8 2 3 4 2 2 2" xfId="2063" xr:uid="{B5434354-9E59-4D1A-B531-77A6D8E104A6}"/>
    <cellStyle name="Normal 8 2 3 4 2 3" xfId="2064" xr:uid="{754D2B26-3CBD-414F-9137-E25ABD098F6D}"/>
    <cellStyle name="Normal 8 2 3 4 3" xfId="2065" xr:uid="{264EB318-5333-4710-BF3B-B1D1A4EDC6A2}"/>
    <cellStyle name="Normal 8 2 3 4 3 2" xfId="2066" xr:uid="{D1DC63AC-5A48-40B4-B2CF-C62574E92DBC}"/>
    <cellStyle name="Normal 8 2 3 4 4" xfId="2067" xr:uid="{E62B852E-9379-4E44-B0A2-509068C6241C}"/>
    <cellStyle name="Normal 8 2 3 5" xfId="775" xr:uid="{BE81108C-AA94-400A-9EE2-E67260FC3AF4}"/>
    <cellStyle name="Normal 8 2 3 5 2" xfId="2068" xr:uid="{25637CAA-F0D7-46ED-A558-18E58E83E765}"/>
    <cellStyle name="Normal 8 2 3 5 2 2" xfId="2069" xr:uid="{D753D836-57AA-4739-9B11-D82D3FEFF387}"/>
    <cellStyle name="Normal 8 2 3 5 3" xfId="2070" xr:uid="{F490EB9E-FF88-47CD-93ED-9CCFF6011094}"/>
    <cellStyle name="Normal 8 2 3 5 4" xfId="3736" xr:uid="{E4147EBA-75F5-4197-B8BB-C968AED8D34A}"/>
    <cellStyle name="Normal 8 2 3 6" xfId="2071" xr:uid="{F9949BED-458F-43CD-8287-C06D89973D60}"/>
    <cellStyle name="Normal 8 2 3 6 2" xfId="2072" xr:uid="{A273FD98-65D5-4DDF-89CB-10535BD3423C}"/>
    <cellStyle name="Normal 8 2 3 7" xfId="2073" xr:uid="{DD8C0A1E-6B51-42FE-B6C0-65BE97A720DA}"/>
    <cellStyle name="Normal 8 2 3 8" xfId="3737" xr:uid="{99FEAC9E-30E8-4986-8AE3-EDF4E5873548}"/>
    <cellStyle name="Normal 8 2 4" xfId="152" xr:uid="{CBD0321F-CB0E-4ED6-A3E1-883EC2807D2C}"/>
    <cellStyle name="Normal 8 2 4 2" xfId="449" xr:uid="{BAD228E1-2969-4D51-B275-E480EA8801CB}"/>
    <cellStyle name="Normal 8 2 4 2 2" xfId="776" xr:uid="{5463CCFD-142C-4A8C-80E8-BE27BDF2F9A1}"/>
    <cellStyle name="Normal 8 2 4 2 2 2" xfId="2074" xr:uid="{441B0F35-6B64-43D1-9FBC-8F24480E4C13}"/>
    <cellStyle name="Normal 8 2 4 2 2 2 2" xfId="2075" xr:uid="{D9FB28C8-5E04-4598-B957-F1C971CFC98C}"/>
    <cellStyle name="Normal 8 2 4 2 2 3" xfId="2076" xr:uid="{748B12CC-4F36-495E-8C04-8597D69E47EF}"/>
    <cellStyle name="Normal 8 2 4 2 2 4" xfId="3738" xr:uid="{06B6B95F-B009-481F-98E4-5185692CD4AA}"/>
    <cellStyle name="Normal 8 2 4 2 3" xfId="2077" xr:uid="{0348D9C4-620A-4733-81C1-0B5AE783880D}"/>
    <cellStyle name="Normal 8 2 4 2 3 2" xfId="2078" xr:uid="{1E9BF645-72E3-42D5-880C-9F78B46F1BC0}"/>
    <cellStyle name="Normal 8 2 4 2 4" xfId="2079" xr:uid="{014041BA-F214-4042-B646-5F872309DD3C}"/>
    <cellStyle name="Normal 8 2 4 2 5" xfId="3739" xr:uid="{23B0A63E-8882-4C55-98DE-12C387C14910}"/>
    <cellStyle name="Normal 8 2 4 3" xfId="777" xr:uid="{C077C6D0-DD0F-47E7-AB84-752DED744F5E}"/>
    <cellStyle name="Normal 8 2 4 3 2" xfId="2080" xr:uid="{C53DF4E5-1C65-470E-88BD-F5F05E47DE41}"/>
    <cellStyle name="Normal 8 2 4 3 2 2" xfId="2081" xr:uid="{A204B18B-6D65-4260-812E-79D25336C654}"/>
    <cellStyle name="Normal 8 2 4 3 3" xfId="2082" xr:uid="{032746C6-6194-4177-92D6-727C23736BD6}"/>
    <cellStyle name="Normal 8 2 4 3 4" xfId="3740" xr:uid="{E7EC38C8-E49C-48C3-AF3F-4CB13467337E}"/>
    <cellStyle name="Normal 8 2 4 4" xfId="2083" xr:uid="{C08214D8-D10D-49DA-9AAA-898EC4610D5D}"/>
    <cellStyle name="Normal 8 2 4 4 2" xfId="2084" xr:uid="{126247FE-2395-4309-B178-857C20D59D44}"/>
    <cellStyle name="Normal 8 2 4 4 3" xfId="3741" xr:uid="{B6C06EF1-39E8-49FC-82B9-240D3D8CC007}"/>
    <cellStyle name="Normal 8 2 4 4 4" xfId="3742" xr:uid="{78A8CD28-E384-467D-8AF1-0F1E571DC6E8}"/>
    <cellStyle name="Normal 8 2 4 5" xfId="2085" xr:uid="{5C42622E-9E58-4E3A-A23C-A4317F21D021}"/>
    <cellStyle name="Normal 8 2 4 6" xfId="3743" xr:uid="{11D1F060-4474-421D-8194-7ED13C17E07B}"/>
    <cellStyle name="Normal 8 2 4 7" xfId="3744" xr:uid="{7C9E549D-6FFC-459B-8AC6-C459A3A92B2C}"/>
    <cellStyle name="Normal 8 2 5" xfId="381" xr:uid="{2DBB5818-6C90-4FB0-B765-7A4C4C4B9234}"/>
    <cellStyle name="Normal 8 2 5 2" xfId="778" xr:uid="{DF46F9DD-4D57-4440-A567-E58873EFDA22}"/>
    <cellStyle name="Normal 8 2 5 2 2" xfId="779" xr:uid="{7606BB13-3560-468F-97FC-9E81CBFC91FA}"/>
    <cellStyle name="Normal 8 2 5 2 2 2" xfId="2086" xr:uid="{3B66B2B8-0D94-4404-9397-8B375E2EA3C8}"/>
    <cellStyle name="Normal 8 2 5 2 2 2 2" xfId="2087" xr:uid="{6A80DCA4-2C16-4FEB-9396-4BFA392FA6E1}"/>
    <cellStyle name="Normal 8 2 5 2 2 3" xfId="2088" xr:uid="{74599323-1AE6-49E6-A309-D024A999B7B3}"/>
    <cellStyle name="Normal 8 2 5 2 3" xfId="2089" xr:uid="{68AA53CA-39D3-428D-948E-D9E7F6A62BFD}"/>
    <cellStyle name="Normal 8 2 5 2 3 2" xfId="2090" xr:uid="{976FA493-16B8-40A1-A67B-9D319BA700CD}"/>
    <cellStyle name="Normal 8 2 5 2 4" xfId="2091" xr:uid="{902A586C-9554-4A84-8D18-8FA5F0635213}"/>
    <cellStyle name="Normal 8 2 5 3" xfId="780" xr:uid="{B9A81289-FDE1-4A59-A3B7-EAD8634B93DC}"/>
    <cellStyle name="Normal 8 2 5 3 2" xfId="2092" xr:uid="{2F5828CA-F92E-4236-A6EA-BE854FBFB3C4}"/>
    <cellStyle name="Normal 8 2 5 3 2 2" xfId="2093" xr:uid="{3DBEEA3A-7D07-4B6E-A67C-9371F03D5732}"/>
    <cellStyle name="Normal 8 2 5 3 3" xfId="2094" xr:uid="{81CC775C-8D8F-447E-9D47-8B2937B08267}"/>
    <cellStyle name="Normal 8 2 5 3 4" xfId="3745" xr:uid="{2B8EBF4E-15D7-42A0-B773-63E7265DE85D}"/>
    <cellStyle name="Normal 8 2 5 4" xfId="2095" xr:uid="{6E137C0F-AADE-45D7-B946-B5C4EA8E25F0}"/>
    <cellStyle name="Normal 8 2 5 4 2" xfId="2096" xr:uid="{94105934-4B87-4F91-8CF0-B86B173E48BF}"/>
    <cellStyle name="Normal 8 2 5 5" xfId="2097" xr:uid="{C3BC8909-0173-43BC-96CB-5C0CD83AD8CF}"/>
    <cellStyle name="Normal 8 2 5 6" xfId="3746" xr:uid="{B7E39B54-0533-4328-9438-AA4B2CB6F707}"/>
    <cellStyle name="Normal 8 2 6" xfId="382" xr:uid="{17AF2339-E56D-4C8D-8FA9-DA1553880C58}"/>
    <cellStyle name="Normal 8 2 6 2" xfId="781" xr:uid="{2E2953C0-5480-4E1F-AAD3-04D0D4D7283F}"/>
    <cellStyle name="Normal 8 2 6 2 2" xfId="2098" xr:uid="{966A0383-ED48-44D4-9727-5B9A3D1366DB}"/>
    <cellStyle name="Normal 8 2 6 2 2 2" xfId="2099" xr:uid="{1AC7B412-9D54-42F4-AFAB-36F781A8A89B}"/>
    <cellStyle name="Normal 8 2 6 2 3" xfId="2100" xr:uid="{6D47759C-66C7-45AB-8A1A-563D0B803CD1}"/>
    <cellStyle name="Normal 8 2 6 2 4" xfId="3747" xr:uid="{C8E58358-372F-46BC-AD5C-819CE89E8119}"/>
    <cellStyle name="Normal 8 2 6 3" xfId="2101" xr:uid="{66E8646B-F862-4CC8-BF30-9CF3DD33BDA0}"/>
    <cellStyle name="Normal 8 2 6 3 2" xfId="2102" xr:uid="{71E792E5-6C7D-4389-B0AE-DC9C67837708}"/>
    <cellStyle name="Normal 8 2 6 4" xfId="2103" xr:uid="{3C4765EB-7186-4125-9ACF-1C2ACE0E9DFD}"/>
    <cellStyle name="Normal 8 2 6 5" xfId="3748" xr:uid="{B827A7AB-EE07-4F48-B35B-DAC00E11A3A5}"/>
    <cellStyle name="Normal 8 2 7" xfId="782" xr:uid="{735834B1-D27F-46E1-8763-89F176344F54}"/>
    <cellStyle name="Normal 8 2 7 2" xfId="2104" xr:uid="{A232E98E-8DC1-4AFD-95F6-A08EB351819F}"/>
    <cellStyle name="Normal 8 2 7 2 2" xfId="2105" xr:uid="{B70406A4-44C2-4D8D-8AEB-8B69F937230E}"/>
    <cellStyle name="Normal 8 2 7 3" xfId="2106" xr:uid="{4BBA0781-FA10-46CC-83C3-9B3F737EF021}"/>
    <cellStyle name="Normal 8 2 7 4" xfId="3749" xr:uid="{33F8A8B1-101C-49CC-9326-8C0E2558C783}"/>
    <cellStyle name="Normal 8 2 8" xfId="2107" xr:uid="{4EE57D3B-A90D-4EDF-B3D5-779B6D39C0E6}"/>
    <cellStyle name="Normal 8 2 8 2" xfId="2108" xr:uid="{2156B425-118D-4B31-9AA5-57F31206B424}"/>
    <cellStyle name="Normal 8 2 8 3" xfId="3750" xr:uid="{A470850B-7467-40DA-BDFD-409A57A08709}"/>
    <cellStyle name="Normal 8 2 8 4" xfId="3751" xr:uid="{C8F2C266-4416-4ECA-A090-914327971CE7}"/>
    <cellStyle name="Normal 8 2 9" xfId="2109" xr:uid="{0F9CADAB-FBEA-4DB8-9BFD-F781EAEA2C98}"/>
    <cellStyle name="Normal 8 3" xfId="153" xr:uid="{3A4F816A-79BF-4849-9CC1-C72545FF68F9}"/>
    <cellStyle name="Normal 8 3 10" xfId="3752" xr:uid="{C943FC32-7D4F-4851-AC9C-519B2A113C84}"/>
    <cellStyle name="Normal 8 3 11" xfId="3753" xr:uid="{5ED4AD70-9197-4C4C-8B34-6AE55B54BDBA}"/>
    <cellStyle name="Normal 8 3 2" xfId="154" xr:uid="{5B5CC5EE-E05D-4142-9677-781F7C1B447D}"/>
    <cellStyle name="Normal 8 3 2 2" xfId="155" xr:uid="{EC271818-3DA5-42C5-AE39-8F5BA0552996}"/>
    <cellStyle name="Normal 8 3 2 2 2" xfId="383" xr:uid="{80439008-9D00-41BE-89EE-363089D99421}"/>
    <cellStyle name="Normal 8 3 2 2 2 2" xfId="783" xr:uid="{D45E4F47-DA75-4134-91BE-9FBEBC700BB8}"/>
    <cellStyle name="Normal 8 3 2 2 2 2 2" xfId="2110" xr:uid="{45E9F0EA-69FF-4823-AF18-0DA869F150F2}"/>
    <cellStyle name="Normal 8 3 2 2 2 2 2 2" xfId="2111" xr:uid="{FD4EA835-F1B2-4A51-A070-60A03155715B}"/>
    <cellStyle name="Normal 8 3 2 2 2 2 3" xfId="2112" xr:uid="{7B3DD446-069E-4EC2-A827-44655557F0C4}"/>
    <cellStyle name="Normal 8 3 2 2 2 2 4" xfId="3754" xr:uid="{A26CA5FC-B1F9-4C9E-805A-2E4DF9F3AA84}"/>
    <cellStyle name="Normal 8 3 2 2 2 3" xfId="2113" xr:uid="{7F78D7B2-1323-4171-A36B-1F8CAE0FC838}"/>
    <cellStyle name="Normal 8 3 2 2 2 3 2" xfId="2114" xr:uid="{CBD867EE-E3C9-45E8-AED9-58B79665DB76}"/>
    <cellStyle name="Normal 8 3 2 2 2 3 3" xfId="3755" xr:uid="{7B9EBE8B-EB00-42AD-B8A2-E874E534678F}"/>
    <cellStyle name="Normal 8 3 2 2 2 3 4" xfId="3756" xr:uid="{DEF40B3E-C014-4245-8B2B-1CD2965030EA}"/>
    <cellStyle name="Normal 8 3 2 2 2 4" xfId="2115" xr:uid="{371DBBB5-BCBF-4D01-94DC-E5FD5F0D8DC5}"/>
    <cellStyle name="Normal 8 3 2 2 2 5" xfId="3757" xr:uid="{F21652C9-4720-4AC9-8339-CDC6E3E1999E}"/>
    <cellStyle name="Normal 8 3 2 2 2 6" xfId="3758" xr:uid="{D6EA41F1-C923-4F0B-A5F3-C4555AA5A20C}"/>
    <cellStyle name="Normal 8 3 2 2 3" xfId="784" xr:uid="{688F460E-B581-4BBB-8F1C-7B843119668A}"/>
    <cellStyle name="Normal 8 3 2 2 3 2" xfId="2116" xr:uid="{CACEF17E-4484-41C3-974C-1572B0224608}"/>
    <cellStyle name="Normal 8 3 2 2 3 2 2" xfId="2117" xr:uid="{21B8F748-B163-46E8-9A7F-D56A41806425}"/>
    <cellStyle name="Normal 8 3 2 2 3 2 3" xfId="3759" xr:uid="{3F5A7360-C59C-4739-8743-1F43530A072E}"/>
    <cellStyle name="Normal 8 3 2 2 3 2 4" xfId="3760" xr:uid="{AB64D18E-3361-4517-B077-F29AAE001A1D}"/>
    <cellStyle name="Normal 8 3 2 2 3 3" xfId="2118" xr:uid="{AE5DC4A2-0091-4EEC-A0CE-0627B999443C}"/>
    <cellStyle name="Normal 8 3 2 2 3 4" xfId="3761" xr:uid="{2409A62B-6D58-4E5D-A76A-3D0E67BC679A}"/>
    <cellStyle name="Normal 8 3 2 2 3 5" xfId="3762" xr:uid="{6214BF98-32B0-4B62-B5E5-86704B8B57CE}"/>
    <cellStyle name="Normal 8 3 2 2 4" xfId="2119" xr:uid="{8B76721B-6C93-4F81-BBE8-C379CA6BF134}"/>
    <cellStyle name="Normal 8 3 2 2 4 2" xfId="2120" xr:uid="{BC7B56B9-3E41-45DB-BF32-6A119634071B}"/>
    <cellStyle name="Normal 8 3 2 2 4 3" xfId="3763" xr:uid="{22449791-B56A-4CA0-88A2-2B260D20F8A7}"/>
    <cellStyle name="Normal 8 3 2 2 4 4" xfId="3764" xr:uid="{A5C378CA-CC6E-446F-AD7A-B34DD61A79DF}"/>
    <cellStyle name="Normal 8 3 2 2 5" xfId="2121" xr:uid="{47788F64-BE49-4433-AA4F-1387B15B585D}"/>
    <cellStyle name="Normal 8 3 2 2 5 2" xfId="3765" xr:uid="{A15690A0-2977-422E-A578-8E8AE1681F49}"/>
    <cellStyle name="Normal 8 3 2 2 5 3" xfId="3766" xr:uid="{A5FED3CC-1219-409C-B0D4-2A3D8A80164C}"/>
    <cellStyle name="Normal 8 3 2 2 5 4" xfId="3767" xr:uid="{3BB76DDE-8C0D-4DF2-903F-2C756FECA585}"/>
    <cellStyle name="Normal 8 3 2 2 6" xfId="3768" xr:uid="{F5262B5B-C77A-4F61-A95F-9A5F72996D46}"/>
    <cellStyle name="Normal 8 3 2 2 7" xfId="3769" xr:uid="{C64A1018-BF9B-4B91-8477-CE19FAB174BF}"/>
    <cellStyle name="Normal 8 3 2 2 8" xfId="3770" xr:uid="{202800B9-EABA-4355-BDD2-0FEEDB838C42}"/>
    <cellStyle name="Normal 8 3 2 3" xfId="384" xr:uid="{C9EB4207-9590-4292-B5D4-D1EDADC5AC6B}"/>
    <cellStyle name="Normal 8 3 2 3 2" xfId="785" xr:uid="{1ED750D7-85FE-4C0A-AF3C-DCE5F10ADC4D}"/>
    <cellStyle name="Normal 8 3 2 3 2 2" xfId="786" xr:uid="{3516A458-7124-41E3-83F1-F1402743D069}"/>
    <cellStyle name="Normal 8 3 2 3 2 2 2" xfId="2122" xr:uid="{F45D45A9-4F01-4E54-834F-B1A7CE130EC1}"/>
    <cellStyle name="Normal 8 3 2 3 2 2 2 2" xfId="2123" xr:uid="{ACEEB421-17ED-49E5-9929-82A7F0B796F4}"/>
    <cellStyle name="Normal 8 3 2 3 2 2 3" xfId="2124" xr:uid="{AC42399D-25F1-464A-8FEC-4F6189E54E4C}"/>
    <cellStyle name="Normal 8 3 2 3 2 3" xfId="2125" xr:uid="{25DA05AB-57E2-4F6B-AB11-4B6C83AA9886}"/>
    <cellStyle name="Normal 8 3 2 3 2 3 2" xfId="2126" xr:uid="{B60464F8-B2B9-40F1-BEBC-DB23D6923AB5}"/>
    <cellStyle name="Normal 8 3 2 3 2 4" xfId="2127" xr:uid="{E5613992-C512-467B-9BBE-1B8B46636CDC}"/>
    <cellStyle name="Normal 8 3 2 3 3" xfId="787" xr:uid="{524CF89D-5EF5-4787-A865-19D929529F4B}"/>
    <cellStyle name="Normal 8 3 2 3 3 2" xfId="2128" xr:uid="{E94A9702-BA07-48E3-B6B5-84E94278A836}"/>
    <cellStyle name="Normal 8 3 2 3 3 2 2" xfId="2129" xr:uid="{EE8DD7FA-BBC7-4CB6-BD49-DFBB3546641F}"/>
    <cellStyle name="Normal 8 3 2 3 3 3" xfId="2130" xr:uid="{1F23689B-831A-4519-921E-92BD7C9E1F28}"/>
    <cellStyle name="Normal 8 3 2 3 3 4" xfId="3771" xr:uid="{9D05217B-FE3C-4FEA-BB37-60BEDB9AD8E3}"/>
    <cellStyle name="Normal 8 3 2 3 4" xfId="2131" xr:uid="{D024CDC5-CC4A-42EC-9734-3E218A33EED2}"/>
    <cellStyle name="Normal 8 3 2 3 4 2" xfId="2132" xr:uid="{0201E0A4-119A-4B1C-B270-7529C6EEDF9E}"/>
    <cellStyle name="Normal 8 3 2 3 5" xfId="2133" xr:uid="{47E8C28B-C9F1-4363-9986-7DDEAB8E48D8}"/>
    <cellStyle name="Normal 8 3 2 3 6" xfId="3772" xr:uid="{437B22FA-2807-4DD8-81EB-2B262F859B4F}"/>
    <cellStyle name="Normal 8 3 2 4" xfId="385" xr:uid="{E5AEAD06-6E30-4B99-A208-D5D2C694A22D}"/>
    <cellStyle name="Normal 8 3 2 4 2" xfId="788" xr:uid="{88DC76DF-301D-4272-83CB-C0A8681438EB}"/>
    <cellStyle name="Normal 8 3 2 4 2 2" xfId="2134" xr:uid="{4AD4BFE4-CD67-4B06-92C5-394A209AC54C}"/>
    <cellStyle name="Normal 8 3 2 4 2 2 2" xfId="2135" xr:uid="{E830BF4C-0D98-48EE-A682-671B98DC01B0}"/>
    <cellStyle name="Normal 8 3 2 4 2 3" xfId="2136" xr:uid="{FD492ADE-2F81-4D21-8C1D-44E8B32D7235}"/>
    <cellStyle name="Normal 8 3 2 4 2 4" xfId="3773" xr:uid="{C8D68772-017D-4BCF-B1A6-3B0C525D19BD}"/>
    <cellStyle name="Normal 8 3 2 4 3" xfId="2137" xr:uid="{4791EF8E-D378-4224-BC78-0D80DB99B529}"/>
    <cellStyle name="Normal 8 3 2 4 3 2" xfId="2138" xr:uid="{47B6B8AB-D951-4886-A06A-E6CB20FD5B5A}"/>
    <cellStyle name="Normal 8 3 2 4 4" xfId="2139" xr:uid="{6CE54809-0E53-4BB0-AEDE-10EC92AB5D5B}"/>
    <cellStyle name="Normal 8 3 2 4 5" xfId="3774" xr:uid="{1CDF4308-2769-4455-A076-14019FC31264}"/>
    <cellStyle name="Normal 8 3 2 5" xfId="386" xr:uid="{AB668B66-DC78-4877-829D-256FB0C8ADC7}"/>
    <cellStyle name="Normal 8 3 2 5 2" xfId="2140" xr:uid="{D261A154-7747-42C0-B5FF-E2BFEE27FA7F}"/>
    <cellStyle name="Normal 8 3 2 5 2 2" xfId="2141" xr:uid="{478A8DCC-2EA3-48D4-9C42-FFB1A750B034}"/>
    <cellStyle name="Normal 8 3 2 5 3" xfId="2142" xr:uid="{30EC0146-3E36-4980-89E7-76AF236E1CC9}"/>
    <cellStyle name="Normal 8 3 2 5 4" xfId="3775" xr:uid="{FBC265E0-714D-45C9-9314-14894FC08B63}"/>
    <cellStyle name="Normal 8 3 2 6" xfId="2143" xr:uid="{0851F82D-F98E-4CA9-97D3-F7151FBFE003}"/>
    <cellStyle name="Normal 8 3 2 6 2" xfId="2144" xr:uid="{7EE619DC-A1FE-493B-956B-691D5F51CABE}"/>
    <cellStyle name="Normal 8 3 2 6 3" xfId="3776" xr:uid="{38F9608E-C041-4D4A-B62B-004657EF090F}"/>
    <cellStyle name="Normal 8 3 2 6 4" xfId="3777" xr:uid="{3EDD3BAF-D149-4BC9-AA1A-B96C6A3B9286}"/>
    <cellStyle name="Normal 8 3 2 7" xfId="2145" xr:uid="{3BE49734-0D1F-477E-A896-08440892CB95}"/>
    <cellStyle name="Normal 8 3 2 8" xfId="3778" xr:uid="{B25F4530-278B-4662-9E5E-B2E4059A1DCC}"/>
    <cellStyle name="Normal 8 3 2 9" xfId="3779" xr:uid="{3BB365C3-B05B-4157-ABF1-7981ED7D7CC3}"/>
    <cellStyle name="Normal 8 3 3" xfId="156" xr:uid="{11B88D30-92B2-472D-8B54-3FEAE2D469AA}"/>
    <cellStyle name="Normal 8 3 3 2" xfId="157" xr:uid="{17F73114-E7CD-4B69-B16B-2809DFF00C51}"/>
    <cellStyle name="Normal 8 3 3 2 2" xfId="789" xr:uid="{0278B8C9-A278-4B88-9E78-4E336CB9F991}"/>
    <cellStyle name="Normal 8 3 3 2 2 2" xfId="2146" xr:uid="{04C06ED1-49EF-4B38-B99F-019FA6A536A6}"/>
    <cellStyle name="Normal 8 3 3 2 2 2 2" xfId="2147" xr:uid="{FBE1A43D-94A4-4359-89DD-3838FC0A0BC6}"/>
    <cellStyle name="Normal 8 3 3 2 2 2 2 2" xfId="4492" xr:uid="{02F9A96E-5A49-4D7F-A543-E97AD4AD20AE}"/>
    <cellStyle name="Normal 8 3 3 2 2 2 3" xfId="4493" xr:uid="{87EDBA62-873A-4FC4-BF38-3AC13A900F7E}"/>
    <cellStyle name="Normal 8 3 3 2 2 3" xfId="2148" xr:uid="{469B4C31-34BF-417C-8B3E-E317AF37A567}"/>
    <cellStyle name="Normal 8 3 3 2 2 3 2" xfId="4494" xr:uid="{7E70C7E9-2DC7-4569-90A9-FAF39530BB04}"/>
    <cellStyle name="Normal 8 3 3 2 2 4" xfId="3780" xr:uid="{2D9C7C1E-A7F4-4473-9018-CFF5EF2F643D}"/>
    <cellStyle name="Normal 8 3 3 2 3" xfId="2149" xr:uid="{EE96DF7A-1653-45C6-A568-C39309DC1A8C}"/>
    <cellStyle name="Normal 8 3 3 2 3 2" xfId="2150" xr:uid="{3C1866A4-B7FE-437A-B9ED-4BB350B1974A}"/>
    <cellStyle name="Normal 8 3 3 2 3 2 2" xfId="4495" xr:uid="{E0C5E553-C9C7-4943-B585-7EC48E17C5DC}"/>
    <cellStyle name="Normal 8 3 3 2 3 3" xfId="3781" xr:uid="{66E058B5-8FBD-454F-9BE8-B1BCD9B5F009}"/>
    <cellStyle name="Normal 8 3 3 2 3 4" xfId="3782" xr:uid="{749029CF-348C-4EC2-8C54-74368EA04C3D}"/>
    <cellStyle name="Normal 8 3 3 2 4" xfId="2151" xr:uid="{042B280A-6939-4B02-B126-E35913592447}"/>
    <cellStyle name="Normal 8 3 3 2 4 2" xfId="4496" xr:uid="{10C371C4-44AC-4C21-A26A-5FAAEFD16011}"/>
    <cellStyle name="Normal 8 3 3 2 5" xfId="3783" xr:uid="{829D2F10-E4B3-46C7-A9D8-30F915AA2E36}"/>
    <cellStyle name="Normal 8 3 3 2 6" xfId="3784" xr:uid="{D5A163AE-022E-4B74-9965-913950BA30C1}"/>
    <cellStyle name="Normal 8 3 3 3" xfId="387" xr:uid="{1829F353-3440-4BC5-8A11-EC9B17EC7847}"/>
    <cellStyle name="Normal 8 3 3 3 2" xfId="2152" xr:uid="{CED52FC7-65E4-4E38-B03F-ED203F4B23C9}"/>
    <cellStyle name="Normal 8 3 3 3 2 2" xfId="2153" xr:uid="{BEEC32DD-718A-4A22-A84E-DBC1F0E87E4D}"/>
    <cellStyle name="Normal 8 3 3 3 2 2 2" xfId="4497" xr:uid="{467C7198-BA6B-4C61-AF9D-2FA058AA4794}"/>
    <cellStyle name="Normal 8 3 3 3 2 3" xfId="3785" xr:uid="{C7F0DC32-A972-40FD-95F2-040B2D119FB5}"/>
    <cellStyle name="Normal 8 3 3 3 2 4" xfId="3786" xr:uid="{D4708A89-8D30-4EE3-9BF8-0662DE24C805}"/>
    <cellStyle name="Normal 8 3 3 3 3" xfId="2154" xr:uid="{6A956D00-F620-4848-A560-8942A029AE7C}"/>
    <cellStyle name="Normal 8 3 3 3 3 2" xfId="4498" xr:uid="{021F0C6A-69FA-43F2-BE1F-E22206EC8CAE}"/>
    <cellStyle name="Normal 8 3 3 3 4" xfId="3787" xr:uid="{B12188CE-07B3-43D1-9C71-E4AA3073B870}"/>
    <cellStyle name="Normal 8 3 3 3 5" xfId="3788" xr:uid="{7C7688AA-A40A-4B32-90B6-B520D5D905EE}"/>
    <cellStyle name="Normal 8 3 3 4" xfId="2155" xr:uid="{E133FD02-33A5-4902-BCA7-4499BB8F7C22}"/>
    <cellStyle name="Normal 8 3 3 4 2" xfId="2156" xr:uid="{F4D47112-08EB-43C1-9D92-7E2AF48399AF}"/>
    <cellStyle name="Normal 8 3 3 4 2 2" xfId="4499" xr:uid="{3A57A9F4-3FA1-4E70-B437-3902717CAA84}"/>
    <cellStyle name="Normal 8 3 3 4 3" xfId="3789" xr:uid="{88B75741-4A2D-48BE-81B5-A78B1C926648}"/>
    <cellStyle name="Normal 8 3 3 4 4" xfId="3790" xr:uid="{D9AE0FB2-E26A-44B4-896D-2EB4DA2823A3}"/>
    <cellStyle name="Normal 8 3 3 5" xfId="2157" xr:uid="{EBB54821-07B8-4369-B81C-699CF3A114F6}"/>
    <cellStyle name="Normal 8 3 3 5 2" xfId="3791" xr:uid="{E1405563-0D14-434B-B06E-AC6DA7406FE1}"/>
    <cellStyle name="Normal 8 3 3 5 3" xfId="3792" xr:uid="{1BB5F0A5-A500-4325-B1CF-FB9288C5A47B}"/>
    <cellStyle name="Normal 8 3 3 5 4" xfId="3793" xr:uid="{EC09095A-D99A-4295-9FEB-62FB1267071B}"/>
    <cellStyle name="Normal 8 3 3 6" xfId="3794" xr:uid="{FC770DC4-AC97-4CE8-994D-489DC21878D7}"/>
    <cellStyle name="Normal 8 3 3 7" xfId="3795" xr:uid="{3028350F-A254-4CF9-93B3-E34CAC1AAED6}"/>
    <cellStyle name="Normal 8 3 3 8" xfId="3796" xr:uid="{4DCEB57B-8706-4C08-ABDE-30B02F58160C}"/>
    <cellStyle name="Normal 8 3 4" xfId="158" xr:uid="{1AC4ED29-71D5-4DBF-99B5-8783F03FEDB7}"/>
    <cellStyle name="Normal 8 3 4 2" xfId="790" xr:uid="{BEC70DE1-ED0B-4140-A75E-E90022620A79}"/>
    <cellStyle name="Normal 8 3 4 2 2" xfId="791" xr:uid="{D8A4D404-5B88-46CC-AC92-DB0BA7A1F31C}"/>
    <cellStyle name="Normal 8 3 4 2 2 2" xfId="2158" xr:uid="{2F3A9E49-456B-4975-B077-6FD89409B248}"/>
    <cellStyle name="Normal 8 3 4 2 2 2 2" xfId="2159" xr:uid="{BF21BB09-44C8-4ED4-B72B-03FAD36BFAE4}"/>
    <cellStyle name="Normal 8 3 4 2 2 3" xfId="2160" xr:uid="{7D9F8310-C5C2-43E3-90B0-44CED43F7D09}"/>
    <cellStyle name="Normal 8 3 4 2 2 4" xfId="3797" xr:uid="{65718D6E-2221-449C-A6F1-8ECBA59E3187}"/>
    <cellStyle name="Normal 8 3 4 2 3" xfId="2161" xr:uid="{5492E598-E51C-4A9E-8718-A8529343B8D3}"/>
    <cellStyle name="Normal 8 3 4 2 3 2" xfId="2162" xr:uid="{B49652DC-F8B7-4FEE-9B9A-FF665A770E86}"/>
    <cellStyle name="Normal 8 3 4 2 4" xfId="2163" xr:uid="{6A5059D1-0902-4244-A052-2E29AC1506CD}"/>
    <cellStyle name="Normal 8 3 4 2 5" xfId="3798" xr:uid="{91C194A5-5A98-406D-A2C4-E4A4A0408364}"/>
    <cellStyle name="Normal 8 3 4 3" xfId="792" xr:uid="{A223BC44-1863-4EF8-84E0-1072C83D84E6}"/>
    <cellStyle name="Normal 8 3 4 3 2" xfId="2164" xr:uid="{C57B9D04-E9D5-44CB-8F68-91BBC926B79F}"/>
    <cellStyle name="Normal 8 3 4 3 2 2" xfId="2165" xr:uid="{F18ABE5D-76A3-4E07-B628-B9CB00E3AF6E}"/>
    <cellStyle name="Normal 8 3 4 3 3" xfId="2166" xr:uid="{558BB4DA-7EE6-446F-801D-78F80D96AE0E}"/>
    <cellStyle name="Normal 8 3 4 3 4" xfId="3799" xr:uid="{D56D4E19-4B8E-4E39-A019-6202F4ED7C89}"/>
    <cellStyle name="Normal 8 3 4 4" xfId="2167" xr:uid="{2E1A50C1-F4F9-4DCB-938C-AE1CF522DB1D}"/>
    <cellStyle name="Normal 8 3 4 4 2" xfId="2168" xr:uid="{91E7F1BA-89F6-44BB-B872-ED3DCD6CDEE7}"/>
    <cellStyle name="Normal 8 3 4 4 3" xfId="3800" xr:uid="{27AB7594-741C-48E7-93BA-982BA2F45A94}"/>
    <cellStyle name="Normal 8 3 4 4 4" xfId="3801" xr:uid="{5AB1ACF4-4742-4197-B630-07AC2AB7E5CC}"/>
    <cellStyle name="Normal 8 3 4 5" xfId="2169" xr:uid="{75359700-702C-47F8-A1CA-5C9685E1FEC7}"/>
    <cellStyle name="Normal 8 3 4 6" xfId="3802" xr:uid="{2B87E57D-CDD2-46F8-8908-270F567F3954}"/>
    <cellStyle name="Normal 8 3 4 7" xfId="3803" xr:uid="{9D0DEE62-861D-4CB2-A59F-BBD6F1F3E3F1}"/>
    <cellStyle name="Normal 8 3 5" xfId="388" xr:uid="{77C03229-F98C-4871-BC72-7D765AD65856}"/>
    <cellStyle name="Normal 8 3 5 2" xfId="793" xr:uid="{F4BEC25E-A02C-451E-9419-2609B6530CB8}"/>
    <cellStyle name="Normal 8 3 5 2 2" xfId="2170" xr:uid="{DD3848CD-F93D-454D-A4B5-94F3DC16824E}"/>
    <cellStyle name="Normal 8 3 5 2 2 2" xfId="2171" xr:uid="{B89DBB7B-4C2F-4190-8C46-868298140035}"/>
    <cellStyle name="Normal 8 3 5 2 3" xfId="2172" xr:uid="{CE694F1C-2255-4153-9649-0EC826C6FAD0}"/>
    <cellStyle name="Normal 8 3 5 2 4" xfId="3804" xr:uid="{AC135762-CBE2-48E0-B681-60D9049DEA79}"/>
    <cellStyle name="Normal 8 3 5 3" xfId="2173" xr:uid="{0AED0D19-411B-4CED-8DE1-1A62240BFF44}"/>
    <cellStyle name="Normal 8 3 5 3 2" xfId="2174" xr:uid="{360A4094-4285-4EDA-A20E-7F6ED16E5D04}"/>
    <cellStyle name="Normal 8 3 5 3 3" xfId="3805" xr:uid="{43FF2976-CFF2-4A46-B849-4778F3407637}"/>
    <cellStyle name="Normal 8 3 5 3 4" xfId="3806" xr:uid="{93B6F3BB-7291-47DC-8DBC-BBFDEFD9112C}"/>
    <cellStyle name="Normal 8 3 5 4" xfId="2175" xr:uid="{C6BDC997-9C10-4452-871D-C170009938D9}"/>
    <cellStyle name="Normal 8 3 5 5" xfId="3807" xr:uid="{25CF42F6-4E90-4DB9-BFA6-C5EDA1DFACCD}"/>
    <cellStyle name="Normal 8 3 5 6" xfId="3808" xr:uid="{4B997957-18E8-4E3B-947B-7D1090F69CC4}"/>
    <cellStyle name="Normal 8 3 6" xfId="389" xr:uid="{A36E51D8-4FCF-42D4-8D49-8FF4F179489F}"/>
    <cellStyle name="Normal 8 3 6 2" xfId="2176" xr:uid="{CB2E61CC-28C4-434A-A48C-1C092ECCD0A6}"/>
    <cellStyle name="Normal 8 3 6 2 2" xfId="2177" xr:uid="{40E614D8-CC5C-461B-A28A-043DCBDCDF9E}"/>
    <cellStyle name="Normal 8 3 6 2 3" xfId="3809" xr:uid="{46AA79CF-F7BE-41D2-8D33-31909C006B2D}"/>
    <cellStyle name="Normal 8 3 6 2 4" xfId="3810" xr:uid="{6D9B1ADD-CCC9-4684-BDE2-C30C27F3F31E}"/>
    <cellStyle name="Normal 8 3 6 3" xfId="2178" xr:uid="{AF7CC613-6E0F-4304-87D3-608D78DFEAD4}"/>
    <cellStyle name="Normal 8 3 6 4" xfId="3811" xr:uid="{95543CEC-4F5D-49A9-9E75-472B9F6F7D68}"/>
    <cellStyle name="Normal 8 3 6 5" xfId="3812" xr:uid="{524910A4-3484-40F6-B0D7-7400B35B2F3A}"/>
    <cellStyle name="Normal 8 3 7" xfId="2179" xr:uid="{00630712-AFE7-4C40-8F17-451736326533}"/>
    <cellStyle name="Normal 8 3 7 2" xfId="2180" xr:uid="{A2A38417-8F4A-43AA-A05B-CFB7EC36F74A}"/>
    <cellStyle name="Normal 8 3 7 3" xfId="3813" xr:uid="{3BC0A074-09CD-479D-A483-6C6A4195BC54}"/>
    <cellStyle name="Normal 8 3 7 4" xfId="3814" xr:uid="{1FBF81A7-E3A1-4419-83BB-65B502332EF0}"/>
    <cellStyle name="Normal 8 3 8" xfId="2181" xr:uid="{6BC12F78-0CEF-4C1B-862A-7B562EC93550}"/>
    <cellStyle name="Normal 8 3 8 2" xfId="3815" xr:uid="{8ABEA9AF-FEDF-44F9-90DB-B6A424F06D28}"/>
    <cellStyle name="Normal 8 3 8 3" xfId="3816" xr:uid="{C5A96464-3A6D-4AAB-8BF5-BCC196820CF0}"/>
    <cellStyle name="Normal 8 3 8 4" xfId="3817" xr:uid="{438C2083-8B76-46A7-821F-3ED3401C768E}"/>
    <cellStyle name="Normal 8 3 9" xfId="3818" xr:uid="{06D797FD-F1AC-416F-8C30-0C2D71064919}"/>
    <cellStyle name="Normal 8 4" xfId="159" xr:uid="{9490A8CC-AC2D-481D-837A-E1769A25C6A4}"/>
    <cellStyle name="Normal 8 4 10" xfId="3819" xr:uid="{207312A0-BD17-4DD9-BC72-912544D001F3}"/>
    <cellStyle name="Normal 8 4 11" xfId="3820" xr:uid="{C71B96A6-525F-48EB-8272-904F157592F5}"/>
    <cellStyle name="Normal 8 4 2" xfId="160" xr:uid="{BEE53319-432A-4B10-BCCA-B780965E1266}"/>
    <cellStyle name="Normal 8 4 2 2" xfId="390" xr:uid="{96C87CD5-D039-440E-AB03-F7B84E43F1AB}"/>
    <cellStyle name="Normal 8 4 2 2 2" xfId="794" xr:uid="{E6C97258-F03F-44CF-96FF-5D38547B85AE}"/>
    <cellStyle name="Normal 8 4 2 2 2 2" xfId="795" xr:uid="{F8B44B45-4D43-479F-A902-2ED455605874}"/>
    <cellStyle name="Normal 8 4 2 2 2 2 2" xfId="2182" xr:uid="{C79D3AAC-5B76-414C-8724-6EA21658CF13}"/>
    <cellStyle name="Normal 8 4 2 2 2 2 3" xfId="3821" xr:uid="{C97D30F3-5AC2-4F98-9324-2CFF3B6A0CA8}"/>
    <cellStyle name="Normal 8 4 2 2 2 2 4" xfId="3822" xr:uid="{F8C404E7-458A-4324-B87A-EF48D76A47B2}"/>
    <cellStyle name="Normal 8 4 2 2 2 3" xfId="2183" xr:uid="{9358CB15-E712-41EF-88A2-BB4933800CCF}"/>
    <cellStyle name="Normal 8 4 2 2 2 3 2" xfId="3823" xr:uid="{4633280B-AE6F-43F5-8C1F-9ABC4BFCAC82}"/>
    <cellStyle name="Normal 8 4 2 2 2 3 3" xfId="3824" xr:uid="{5EC913DC-9AFA-441E-8A2B-23EB5A2713FB}"/>
    <cellStyle name="Normal 8 4 2 2 2 3 4" xfId="3825" xr:uid="{7CA94595-6B0D-4944-A69E-E57CD70FC372}"/>
    <cellStyle name="Normal 8 4 2 2 2 4" xfId="3826" xr:uid="{8D74A73E-1D3F-46F7-8160-3093E94A8AB2}"/>
    <cellStyle name="Normal 8 4 2 2 2 5" xfId="3827" xr:uid="{48B14380-6BDD-419C-8780-2AF2C824CA58}"/>
    <cellStyle name="Normal 8 4 2 2 2 6" xfId="3828" xr:uid="{A2B8F122-84DF-4205-987B-B4A62CB5BB2A}"/>
    <cellStyle name="Normal 8 4 2 2 3" xfId="796" xr:uid="{B4BAFFBD-DE01-4CBF-A6C9-F224453D645E}"/>
    <cellStyle name="Normal 8 4 2 2 3 2" xfId="2184" xr:uid="{CE645FCF-6D0D-449D-92AA-DAD6239FFCF2}"/>
    <cellStyle name="Normal 8 4 2 2 3 2 2" xfId="3829" xr:uid="{50DC9D19-85F3-4C03-B2A7-49576E64E60E}"/>
    <cellStyle name="Normal 8 4 2 2 3 2 3" xfId="3830" xr:uid="{E4536B83-0041-4022-81BB-B76B86733956}"/>
    <cellStyle name="Normal 8 4 2 2 3 2 4" xfId="3831" xr:uid="{EFF1F0A0-3F50-4E12-8820-9229F0BFB5CA}"/>
    <cellStyle name="Normal 8 4 2 2 3 3" xfId="3832" xr:uid="{DFB2D6DF-F765-4EEB-B944-681910909FCC}"/>
    <cellStyle name="Normal 8 4 2 2 3 4" xfId="3833" xr:uid="{290A43B5-B13B-4098-B05E-9D8E95C499F0}"/>
    <cellStyle name="Normal 8 4 2 2 3 5" xfId="3834" xr:uid="{DEC4BE37-F1B7-4101-9D94-EAEB91A018CB}"/>
    <cellStyle name="Normal 8 4 2 2 4" xfId="2185" xr:uid="{93BD83FD-C0AC-4A66-9FDE-09AE675BD9BB}"/>
    <cellStyle name="Normal 8 4 2 2 4 2" xfId="3835" xr:uid="{7BBDCA07-A724-4E4C-B839-CE5F7B7C4777}"/>
    <cellStyle name="Normal 8 4 2 2 4 3" xfId="3836" xr:uid="{48A7130B-4210-42ED-A9CE-C2E613464971}"/>
    <cellStyle name="Normal 8 4 2 2 4 4" xfId="3837" xr:uid="{54BF560B-CF49-455F-9F7B-FB153F9D05A3}"/>
    <cellStyle name="Normal 8 4 2 2 5" xfId="3838" xr:uid="{97B4E046-AC69-4207-A63A-55B8C8AF2CF8}"/>
    <cellStyle name="Normal 8 4 2 2 5 2" xfId="3839" xr:uid="{810FD465-A9B0-41A7-B34C-D0AE1F138A14}"/>
    <cellStyle name="Normal 8 4 2 2 5 3" xfId="3840" xr:uid="{95C03104-7E56-4C59-86B5-E76C95C1641B}"/>
    <cellStyle name="Normal 8 4 2 2 5 4" xfId="3841" xr:uid="{4BE472DD-9E4C-475C-8F98-1874888F8BA0}"/>
    <cellStyle name="Normal 8 4 2 2 6" xfId="3842" xr:uid="{3B892058-AB9B-4CA7-BEA9-84B57CC7FA8F}"/>
    <cellStyle name="Normal 8 4 2 2 7" xfId="3843" xr:uid="{5EA9C6E4-7200-4FD6-84AE-2142FDEC9F09}"/>
    <cellStyle name="Normal 8 4 2 2 8" xfId="3844" xr:uid="{059F95A5-169F-4562-9BA3-704481FDFFE0}"/>
    <cellStyle name="Normal 8 4 2 3" xfId="797" xr:uid="{F7F2EFA8-8921-4A09-BA29-88C78DB9F3C3}"/>
    <cellStyle name="Normal 8 4 2 3 2" xfId="798" xr:uid="{077BCD7E-CA91-4B15-9AA4-FB71FA67E1B6}"/>
    <cellStyle name="Normal 8 4 2 3 2 2" xfId="799" xr:uid="{C6F23157-73B8-4402-A59C-EA862B7754F4}"/>
    <cellStyle name="Normal 8 4 2 3 2 3" xfId="3845" xr:uid="{5E8B6845-DC9C-4FB7-97E8-868386110283}"/>
    <cellStyle name="Normal 8 4 2 3 2 4" xfId="3846" xr:uid="{C053DCFA-E728-4016-B614-EBD1CB625C57}"/>
    <cellStyle name="Normal 8 4 2 3 3" xfId="800" xr:uid="{33A73A52-7AF8-4562-A4E7-A5A24268D2DF}"/>
    <cellStyle name="Normal 8 4 2 3 3 2" xfId="3847" xr:uid="{A78E5FE4-9A91-4589-9D42-65B2208192BC}"/>
    <cellStyle name="Normal 8 4 2 3 3 3" xfId="3848" xr:uid="{46140B0F-3B8F-4738-8832-F834BA3869B6}"/>
    <cellStyle name="Normal 8 4 2 3 3 4" xfId="3849" xr:uid="{FFB1328C-65AC-41CA-B1D3-7F3221249CE2}"/>
    <cellStyle name="Normal 8 4 2 3 4" xfId="3850" xr:uid="{C1424F36-D443-4977-BB32-C7C93D87DE4C}"/>
    <cellStyle name="Normal 8 4 2 3 5" xfId="3851" xr:uid="{FEDCBD84-EAD4-4F95-9FD5-D6FB2308A90F}"/>
    <cellStyle name="Normal 8 4 2 3 6" xfId="3852" xr:uid="{E2B4E167-F986-4C3B-9434-A066B66B8C6C}"/>
    <cellStyle name="Normal 8 4 2 4" xfId="801" xr:uid="{798FC45D-4241-4BDA-94DC-07141EF91B6C}"/>
    <cellStyle name="Normal 8 4 2 4 2" xfId="802" xr:uid="{76784956-59D5-46CD-8429-1295B01F66C7}"/>
    <cellStyle name="Normal 8 4 2 4 2 2" xfId="3853" xr:uid="{78823400-5859-42BE-B075-56E96988CC37}"/>
    <cellStyle name="Normal 8 4 2 4 2 3" xfId="3854" xr:uid="{2DFC95E0-CA88-4004-9C00-89BC3BFE21B8}"/>
    <cellStyle name="Normal 8 4 2 4 2 4" xfId="3855" xr:uid="{102190AD-3C21-4FA6-95C0-3CFD27D14F9D}"/>
    <cellStyle name="Normal 8 4 2 4 3" xfId="3856" xr:uid="{4AD1327C-764C-4A9B-8B46-4D33E05A8674}"/>
    <cellStyle name="Normal 8 4 2 4 4" xfId="3857" xr:uid="{2ECD0FB0-5FFE-4872-BF6E-88BEB641BDF4}"/>
    <cellStyle name="Normal 8 4 2 4 5" xfId="3858" xr:uid="{F384B2A5-173E-4FA3-84AD-92AF1F2EB8C8}"/>
    <cellStyle name="Normal 8 4 2 5" xfId="803" xr:uid="{D253FE9F-2060-439B-94BD-2FF283364E49}"/>
    <cellStyle name="Normal 8 4 2 5 2" xfId="3859" xr:uid="{D2F5546F-DA05-4442-A46F-FBE0EC85E8A6}"/>
    <cellStyle name="Normal 8 4 2 5 3" xfId="3860" xr:uid="{41F12BC8-9302-4473-A3AD-5616201E4DF2}"/>
    <cellStyle name="Normal 8 4 2 5 4" xfId="3861" xr:uid="{0A345C99-2D31-4BC7-A0F5-AC87D90C918F}"/>
    <cellStyle name="Normal 8 4 2 6" xfId="3862" xr:uid="{329FC311-202D-4DA6-BF21-E86CAE8500DC}"/>
    <cellStyle name="Normal 8 4 2 6 2" xfId="3863" xr:uid="{6A8A18C9-3F6A-46A8-85B6-792E0B8A4403}"/>
    <cellStyle name="Normal 8 4 2 6 3" xfId="3864" xr:uid="{14758B27-44EF-455E-A16E-91B53CE25881}"/>
    <cellStyle name="Normal 8 4 2 6 4" xfId="3865" xr:uid="{5F728A52-AA3B-408B-828A-66D66D1AFDD3}"/>
    <cellStyle name="Normal 8 4 2 7" xfId="3866" xr:uid="{64F7CADD-2525-41CE-AD74-7D66961E0EE0}"/>
    <cellStyle name="Normal 8 4 2 8" xfId="3867" xr:uid="{206041A4-4010-44A6-9578-3B6A1DDE7076}"/>
    <cellStyle name="Normal 8 4 2 9" xfId="3868" xr:uid="{EA1574EF-BDAF-4A14-9CA3-3081FC5A97C1}"/>
    <cellStyle name="Normal 8 4 3" xfId="391" xr:uid="{3BDDCEB1-7239-4159-8879-C6EC8CA4B0D5}"/>
    <cellStyle name="Normal 8 4 3 2" xfId="804" xr:uid="{1AA86246-3CED-4661-A47B-E908DDDB8985}"/>
    <cellStyle name="Normal 8 4 3 2 2" xfId="805" xr:uid="{4B16C5E0-D1A8-4210-BC74-801A40E7C1C1}"/>
    <cellStyle name="Normal 8 4 3 2 2 2" xfId="2186" xr:uid="{F6FE9126-D8FB-4164-9031-71AC078FC01F}"/>
    <cellStyle name="Normal 8 4 3 2 2 2 2" xfId="2187" xr:uid="{FEF91DD5-9AFE-4D58-B432-ADE5AB5253D9}"/>
    <cellStyle name="Normal 8 4 3 2 2 3" xfId="2188" xr:uid="{0942802F-43FB-42D9-BE0F-B42A5E319798}"/>
    <cellStyle name="Normal 8 4 3 2 2 4" xfId="3869" xr:uid="{A4D0DB2A-0883-4C22-A14D-C32674D493AD}"/>
    <cellStyle name="Normal 8 4 3 2 3" xfId="2189" xr:uid="{D5220B27-1194-4CBB-A8F3-5F88A8147B30}"/>
    <cellStyle name="Normal 8 4 3 2 3 2" xfId="2190" xr:uid="{2742CF94-3EA8-459D-8CDC-498D2BF0AE57}"/>
    <cellStyle name="Normal 8 4 3 2 3 3" xfId="3870" xr:uid="{2A82333A-9A92-4CD2-9364-85BE48C36165}"/>
    <cellStyle name="Normal 8 4 3 2 3 4" xfId="3871" xr:uid="{775ABEB1-C904-4BE9-BE15-EB22C8601903}"/>
    <cellStyle name="Normal 8 4 3 2 4" xfId="2191" xr:uid="{D37CB2E6-0410-42D6-943F-B89436B3E8C2}"/>
    <cellStyle name="Normal 8 4 3 2 5" xfId="3872" xr:uid="{8F1EA561-68C3-4335-9D51-0E245B07BE5A}"/>
    <cellStyle name="Normal 8 4 3 2 6" xfId="3873" xr:uid="{1CD42590-CC8D-4F82-90B4-1C00AE2C6648}"/>
    <cellStyle name="Normal 8 4 3 3" xfId="806" xr:uid="{2C26220E-895D-4674-A509-723DF6E55E03}"/>
    <cellStyle name="Normal 8 4 3 3 2" xfId="2192" xr:uid="{195AFC95-1787-42CB-9270-BF49181079CB}"/>
    <cellStyle name="Normal 8 4 3 3 2 2" xfId="2193" xr:uid="{A085224E-7A9D-44B7-B3D3-200074F14360}"/>
    <cellStyle name="Normal 8 4 3 3 2 3" xfId="3874" xr:uid="{212BF117-73C6-46BB-8ADE-41235DE52956}"/>
    <cellStyle name="Normal 8 4 3 3 2 4" xfId="3875" xr:uid="{5D6A1F31-F11A-488C-A282-99302480B9AD}"/>
    <cellStyle name="Normal 8 4 3 3 3" xfId="2194" xr:uid="{D6FCB617-9DA5-4F29-9434-AA651F66F2E4}"/>
    <cellStyle name="Normal 8 4 3 3 4" xfId="3876" xr:uid="{BEB0C835-1129-477B-94F9-A84316CB4FAB}"/>
    <cellStyle name="Normal 8 4 3 3 5" xfId="3877" xr:uid="{4CB9D335-2D2D-427D-A2FD-0849008EE618}"/>
    <cellStyle name="Normal 8 4 3 4" xfId="2195" xr:uid="{F7497DB8-2069-4F69-B707-3A165ADCB40E}"/>
    <cellStyle name="Normal 8 4 3 4 2" xfId="2196" xr:uid="{940E60ED-DEBD-4EE7-BBAA-F8A3A26E902D}"/>
    <cellStyle name="Normal 8 4 3 4 3" xfId="3878" xr:uid="{F2AB1F0C-1E68-496C-896F-B06065F43FCB}"/>
    <cellStyle name="Normal 8 4 3 4 4" xfId="3879" xr:uid="{21075540-7E14-4071-B060-E4745364B983}"/>
    <cellStyle name="Normal 8 4 3 5" xfId="2197" xr:uid="{58C7C805-66BD-42C2-BD53-15362CA932D1}"/>
    <cellStyle name="Normal 8 4 3 5 2" xfId="3880" xr:uid="{AA016F55-AB98-425E-8111-CB6D3CA4D676}"/>
    <cellStyle name="Normal 8 4 3 5 3" xfId="3881" xr:uid="{3021D8F9-B182-4868-A243-45AEDD9296F2}"/>
    <cellStyle name="Normal 8 4 3 5 4" xfId="3882" xr:uid="{E882AEFF-925D-41DF-B2CD-B62A0DA1374B}"/>
    <cellStyle name="Normal 8 4 3 6" xfId="3883" xr:uid="{FFD033EC-A7B3-4C66-A293-F877398D5098}"/>
    <cellStyle name="Normal 8 4 3 7" xfId="3884" xr:uid="{0660212A-EE79-4878-B93F-8487A8BF2BC4}"/>
    <cellStyle name="Normal 8 4 3 8" xfId="3885" xr:uid="{597176A3-9F7C-4796-9ADA-1D97A7FF220A}"/>
    <cellStyle name="Normal 8 4 4" xfId="392" xr:uid="{D64B9D47-45F4-417F-A96C-D850E017609F}"/>
    <cellStyle name="Normal 8 4 4 2" xfId="807" xr:uid="{2CCEE9F7-F009-45D3-ABB1-969EEEF13EDF}"/>
    <cellStyle name="Normal 8 4 4 2 2" xfId="808" xr:uid="{03891E4B-E180-4822-AB6E-FBE870CD974B}"/>
    <cellStyle name="Normal 8 4 4 2 2 2" xfId="2198" xr:uid="{27A01D54-A09C-4E0B-AFA3-2EDD91676774}"/>
    <cellStyle name="Normal 8 4 4 2 2 3" xfId="3886" xr:uid="{EB5D6206-0CF3-4AD4-97FF-A68C63110F6F}"/>
    <cellStyle name="Normal 8 4 4 2 2 4" xfId="3887" xr:uid="{0C08441A-F841-4DF4-B748-669A9B00CAA8}"/>
    <cellStyle name="Normal 8 4 4 2 3" xfId="2199" xr:uid="{2052D65D-44AB-4A28-80B9-EE9C3ACD7B50}"/>
    <cellStyle name="Normal 8 4 4 2 4" xfId="3888" xr:uid="{1803EC7E-2CA4-4A41-8298-D112B413FDA2}"/>
    <cellStyle name="Normal 8 4 4 2 5" xfId="3889" xr:uid="{0A22EEF9-91A4-4FE2-924A-51BA7BBEB97D}"/>
    <cellStyle name="Normal 8 4 4 3" xfId="809" xr:uid="{77017679-7009-423F-90A1-1486ECB378C5}"/>
    <cellStyle name="Normal 8 4 4 3 2" xfId="2200" xr:uid="{AD187BFB-5775-479F-8701-84F93975DEEE}"/>
    <cellStyle name="Normal 8 4 4 3 3" xfId="3890" xr:uid="{CBC64858-555D-4429-BE48-899EA38A1496}"/>
    <cellStyle name="Normal 8 4 4 3 4" xfId="3891" xr:uid="{E0860B64-E864-43D3-A6E5-4C3AFF4C3868}"/>
    <cellStyle name="Normal 8 4 4 4" xfId="2201" xr:uid="{C52F50CB-9FB0-408F-95AF-E51D5B204F77}"/>
    <cellStyle name="Normal 8 4 4 4 2" xfId="3892" xr:uid="{6DBD030B-09AC-4D2B-9ED3-7985FE3CD116}"/>
    <cellStyle name="Normal 8 4 4 4 3" xfId="3893" xr:uid="{1AAB3D8F-B968-4277-A0DD-D0C3B0EF791E}"/>
    <cellStyle name="Normal 8 4 4 4 4" xfId="3894" xr:uid="{D97E4482-E7E2-4C27-B054-C8DE2FA46D80}"/>
    <cellStyle name="Normal 8 4 4 5" xfId="3895" xr:uid="{5D3D6941-DC88-4286-AA42-AF3D85C14336}"/>
    <cellStyle name="Normal 8 4 4 6" xfId="3896" xr:uid="{2F43D0A5-27FF-49E0-9165-8F12630D35DD}"/>
    <cellStyle name="Normal 8 4 4 7" xfId="3897" xr:uid="{A84040F7-8698-49B2-9AF9-9DA7A87DD24A}"/>
    <cellStyle name="Normal 8 4 5" xfId="393" xr:uid="{5DB3D3EF-3B20-47D9-8AF4-70D780DC5EFB}"/>
    <cellStyle name="Normal 8 4 5 2" xfId="810" xr:uid="{68A864FA-7D55-4AB7-99A5-3D2EBA5B4ECB}"/>
    <cellStyle name="Normal 8 4 5 2 2" xfId="2202" xr:uid="{200383EC-05A7-4E3E-A023-482074B17F3A}"/>
    <cellStyle name="Normal 8 4 5 2 3" xfId="3898" xr:uid="{070C20AD-8753-4F56-9D14-D7F50145FE54}"/>
    <cellStyle name="Normal 8 4 5 2 4" xfId="3899" xr:uid="{336D2DD2-D063-4B75-9C6F-CA83FCB05C48}"/>
    <cellStyle name="Normal 8 4 5 3" xfId="2203" xr:uid="{93473179-80B1-4C36-A5DF-955F98455C92}"/>
    <cellStyle name="Normal 8 4 5 3 2" xfId="3900" xr:uid="{6B51FC9B-9D00-4445-AC84-00D1728DD884}"/>
    <cellStyle name="Normal 8 4 5 3 3" xfId="3901" xr:uid="{BB2AC3B5-61D6-4612-98FE-44BBB03D3771}"/>
    <cellStyle name="Normal 8 4 5 3 4" xfId="3902" xr:uid="{0D24F607-4846-47A3-BDE7-72B12471DE51}"/>
    <cellStyle name="Normal 8 4 5 4" xfId="3903" xr:uid="{79E148FF-FF2C-4DDF-897A-E04D12589406}"/>
    <cellStyle name="Normal 8 4 5 5" xfId="3904" xr:uid="{4FBBA241-E5D1-4A2A-8948-E9B89134A1C4}"/>
    <cellStyle name="Normal 8 4 5 6" xfId="3905" xr:uid="{829A1A9A-6518-4842-A4D1-88FA869AAEEE}"/>
    <cellStyle name="Normal 8 4 6" xfId="811" xr:uid="{59C94210-BC8D-48A9-832C-40EEA1592C97}"/>
    <cellStyle name="Normal 8 4 6 2" xfId="2204" xr:uid="{FC10D268-027A-44E3-9DF8-1C43A44576FE}"/>
    <cellStyle name="Normal 8 4 6 2 2" xfId="3906" xr:uid="{73690959-0274-461E-AB7F-11469B5256A3}"/>
    <cellStyle name="Normal 8 4 6 2 3" xfId="3907" xr:uid="{1D311259-A173-4584-844B-3D99C989FE39}"/>
    <cellStyle name="Normal 8 4 6 2 4" xfId="3908" xr:uid="{78AF0455-9A36-48C3-B7F6-F1DDD88C326C}"/>
    <cellStyle name="Normal 8 4 6 3" xfId="3909" xr:uid="{C7932B95-F31E-41F8-BFD5-A970B7C1E9E2}"/>
    <cellStyle name="Normal 8 4 6 4" xfId="3910" xr:uid="{FD6B8D6D-E6BF-4CF6-BF69-CECAAE42C118}"/>
    <cellStyle name="Normal 8 4 6 5" xfId="3911" xr:uid="{819B0B00-FEB6-42F3-9AB5-6EFED3DAD5D9}"/>
    <cellStyle name="Normal 8 4 7" xfId="2205" xr:uid="{BB773CF0-483D-45E6-A643-6D8D09606DAE}"/>
    <cellStyle name="Normal 8 4 7 2" xfId="3912" xr:uid="{B8B5FEA8-2225-4C3F-863D-1A91C9600E28}"/>
    <cellStyle name="Normal 8 4 7 3" xfId="3913" xr:uid="{EC301D6F-2217-448C-BA8A-1837F4B1E618}"/>
    <cellStyle name="Normal 8 4 7 4" xfId="3914" xr:uid="{776E6972-A713-4817-B901-ACCE6E73AF01}"/>
    <cellStyle name="Normal 8 4 8" xfId="3915" xr:uid="{B1436FE4-81F9-420C-8AB2-482478BF30DB}"/>
    <cellStyle name="Normal 8 4 8 2" xfId="3916" xr:uid="{39045A9F-A684-4AD7-B5AA-4D2950FB55AD}"/>
    <cellStyle name="Normal 8 4 8 3" xfId="3917" xr:uid="{0883A30D-7BF1-4E23-A824-580C8924A36A}"/>
    <cellStyle name="Normal 8 4 8 4" xfId="3918" xr:uid="{378A8896-57F1-4CE3-B060-564B5CC00B41}"/>
    <cellStyle name="Normal 8 4 9" xfId="3919" xr:uid="{7E4A11EF-72D3-4B65-990A-15E84983588D}"/>
    <cellStyle name="Normal 8 5" xfId="161" xr:uid="{1D47857F-CFA8-4788-B19B-55D8499F4ABD}"/>
    <cellStyle name="Normal 8 5 2" xfId="162" xr:uid="{F3B42AF8-1D4C-4F88-B7DB-CD162A36371D}"/>
    <cellStyle name="Normal 8 5 2 2" xfId="394" xr:uid="{D36AB188-EF1E-422F-90A9-8C975AF87A02}"/>
    <cellStyle name="Normal 8 5 2 2 2" xfId="812" xr:uid="{C448048E-E63C-4E08-9D80-D44DD7FD1AC6}"/>
    <cellStyle name="Normal 8 5 2 2 2 2" xfId="2206" xr:uid="{29430C5B-D8B8-4F8B-9F01-CE2F1E4A135D}"/>
    <cellStyle name="Normal 8 5 2 2 2 3" xfId="3920" xr:uid="{E411B6FF-08AA-4153-9885-978E84A98A38}"/>
    <cellStyle name="Normal 8 5 2 2 2 4" xfId="3921" xr:uid="{1128DEA3-83FC-4CE9-A000-B063D56DEE6E}"/>
    <cellStyle name="Normal 8 5 2 2 3" xfId="2207" xr:uid="{78D88BF3-F7DB-41A9-9E91-28063470ABF0}"/>
    <cellStyle name="Normal 8 5 2 2 3 2" xfId="3922" xr:uid="{25B90F42-427B-4684-A8E8-7A66F9445CD1}"/>
    <cellStyle name="Normal 8 5 2 2 3 3" xfId="3923" xr:uid="{84234D10-1193-4188-B320-B6BCF9E5C0A8}"/>
    <cellStyle name="Normal 8 5 2 2 3 4" xfId="3924" xr:uid="{6B770E66-E85F-4DE0-8B80-C029E2258AA0}"/>
    <cellStyle name="Normal 8 5 2 2 4" xfId="3925" xr:uid="{AC34AF06-324C-46A5-85A9-72E631BBF024}"/>
    <cellStyle name="Normal 8 5 2 2 5" xfId="3926" xr:uid="{B8F19218-506F-4342-A0D1-B6CD8F1D2157}"/>
    <cellStyle name="Normal 8 5 2 2 6" xfId="3927" xr:uid="{6BBC0F4A-C33A-4CAF-AFFD-0304F12C8BB3}"/>
    <cellStyle name="Normal 8 5 2 3" xfId="813" xr:uid="{FE6434CA-5687-4FAE-BF08-2DCE96B95F52}"/>
    <cellStyle name="Normal 8 5 2 3 2" xfId="2208" xr:uid="{49020443-94F5-46B4-91FB-C292A4192AC0}"/>
    <cellStyle name="Normal 8 5 2 3 2 2" xfId="3928" xr:uid="{A0CFC4F3-C554-4CD5-B870-B095DD1CAFF4}"/>
    <cellStyle name="Normal 8 5 2 3 2 3" xfId="3929" xr:uid="{9FED74BA-410C-475A-856E-F7F0E26AA57A}"/>
    <cellStyle name="Normal 8 5 2 3 2 4" xfId="3930" xr:uid="{2158B9E8-6953-429E-8C61-386C09A8E208}"/>
    <cellStyle name="Normal 8 5 2 3 3" xfId="3931" xr:uid="{A4889319-D4FF-4727-AFC0-BDFF257B179B}"/>
    <cellStyle name="Normal 8 5 2 3 4" xfId="3932" xr:uid="{18B202C1-1DF8-4CD8-9E74-D1AEBA5FDE2E}"/>
    <cellStyle name="Normal 8 5 2 3 5" xfId="3933" xr:uid="{BE7371E6-96C4-49BA-99FB-AE2A3D9489F3}"/>
    <cellStyle name="Normal 8 5 2 4" xfId="2209" xr:uid="{71CE03C3-C024-43E9-B4F1-9A54847616CE}"/>
    <cellStyle name="Normal 8 5 2 4 2" xfId="3934" xr:uid="{26ED72AB-F3E1-401D-9FCF-76A04FEEE0E0}"/>
    <cellStyle name="Normal 8 5 2 4 3" xfId="3935" xr:uid="{7B295FD9-EE2F-4B72-A92F-6141513BCCFC}"/>
    <cellStyle name="Normal 8 5 2 4 4" xfId="3936" xr:uid="{8543DE2E-A794-4111-A217-86D7D1DCDE06}"/>
    <cellStyle name="Normal 8 5 2 5" xfId="3937" xr:uid="{61AD3627-6341-47DF-B97C-677BE6487266}"/>
    <cellStyle name="Normal 8 5 2 5 2" xfId="3938" xr:uid="{68592F39-BD47-4B92-8B5E-461D849FA6F5}"/>
    <cellStyle name="Normal 8 5 2 5 3" xfId="3939" xr:uid="{9AC03E20-3424-4F85-89EF-18A674394026}"/>
    <cellStyle name="Normal 8 5 2 5 4" xfId="3940" xr:uid="{03E2D2ED-9C99-4F72-839D-41D114BD08C4}"/>
    <cellStyle name="Normal 8 5 2 6" xfId="3941" xr:uid="{55D77A91-5A74-40F8-8376-C8438080E963}"/>
    <cellStyle name="Normal 8 5 2 7" xfId="3942" xr:uid="{B99FE69D-8A0E-4C5F-AA5D-AA144FF3DE56}"/>
    <cellStyle name="Normal 8 5 2 8" xfId="3943" xr:uid="{F15E3D01-EB93-495E-AEFE-FDF5EA1C1B25}"/>
    <cellStyle name="Normal 8 5 3" xfId="395" xr:uid="{68566B2A-E2CC-471B-B460-3D774924E8D5}"/>
    <cellStyle name="Normal 8 5 3 2" xfId="814" xr:uid="{CA6B7CD5-B106-483E-938D-8A13FF915E1D}"/>
    <cellStyle name="Normal 8 5 3 2 2" xfId="815" xr:uid="{D89C8425-50DA-4B2E-AE70-CC6F9463E4EC}"/>
    <cellStyle name="Normal 8 5 3 2 3" xfId="3944" xr:uid="{764B351D-93E0-42EA-AF2D-FE93E044562E}"/>
    <cellStyle name="Normal 8 5 3 2 4" xfId="3945" xr:uid="{F9DEA5A5-BABA-4498-B100-96E00BA315CC}"/>
    <cellStyle name="Normal 8 5 3 3" xfId="816" xr:uid="{BE47637D-0AEE-4FC9-BF13-4000A0D5FDFA}"/>
    <cellStyle name="Normal 8 5 3 3 2" xfId="3946" xr:uid="{3A158F82-20D5-419C-8982-7B7193A28338}"/>
    <cellStyle name="Normal 8 5 3 3 3" xfId="3947" xr:uid="{492B8B76-CFFA-4D13-A4EC-5EB689EE5379}"/>
    <cellStyle name="Normal 8 5 3 3 4" xfId="3948" xr:uid="{2DC15FC7-83F1-4819-B818-7BC7EE51C180}"/>
    <cellStyle name="Normal 8 5 3 4" xfId="3949" xr:uid="{B38BDC2F-2B8C-4BA5-904E-3D408551AFC0}"/>
    <cellStyle name="Normal 8 5 3 5" xfId="3950" xr:uid="{2C73267E-2C80-4E29-872E-0940B394C913}"/>
    <cellStyle name="Normal 8 5 3 6" xfId="3951" xr:uid="{8822B3DB-6CED-4400-8C54-9F12DE58EEE8}"/>
    <cellStyle name="Normal 8 5 4" xfId="396" xr:uid="{B8885402-4F90-49DE-A975-9173873371E8}"/>
    <cellStyle name="Normal 8 5 4 2" xfId="817" xr:uid="{36635B74-58CA-4AB4-8B2F-5FE957141350}"/>
    <cellStyle name="Normal 8 5 4 2 2" xfId="3952" xr:uid="{1BDD4EDF-6369-4B7B-8DF2-5389A4B39783}"/>
    <cellStyle name="Normal 8 5 4 2 3" xfId="3953" xr:uid="{A752844F-0661-4331-AC7C-91F4A6B6EC23}"/>
    <cellStyle name="Normal 8 5 4 2 4" xfId="3954" xr:uid="{C75899DF-15E5-4B37-9B2C-F15E8D567C0A}"/>
    <cellStyle name="Normal 8 5 4 3" xfId="3955" xr:uid="{7D70C8E9-BAEF-46CF-9D21-F14704BBD2B3}"/>
    <cellStyle name="Normal 8 5 4 4" xfId="3956" xr:uid="{80AED5BF-47FD-4786-A0A2-336E57FA707D}"/>
    <cellStyle name="Normal 8 5 4 5" xfId="3957" xr:uid="{7F0DE885-BBC3-4A2C-9F60-AE7F941E6205}"/>
    <cellStyle name="Normal 8 5 5" xfId="818" xr:uid="{2214C7F7-04F9-4A82-8821-37E3934D33EC}"/>
    <cellStyle name="Normal 8 5 5 2" xfId="3958" xr:uid="{9C52FFDA-9504-4FB8-B7DB-9B38C39F40E3}"/>
    <cellStyle name="Normal 8 5 5 3" xfId="3959" xr:uid="{167FE40C-3395-4BB2-9EFF-BD9ADB54ED6F}"/>
    <cellStyle name="Normal 8 5 5 4" xfId="3960" xr:uid="{D287BF6D-4EA4-47DB-9C76-BE1B8F726E13}"/>
    <cellStyle name="Normal 8 5 6" xfId="3961" xr:uid="{F0CA9D74-6313-41B7-8505-3E6A1CFB513A}"/>
    <cellStyle name="Normal 8 5 6 2" xfId="3962" xr:uid="{94164227-324D-4E13-8C05-D214329AD96A}"/>
    <cellStyle name="Normal 8 5 6 3" xfId="3963" xr:uid="{6CFB3213-8658-44AE-90EB-C1605725EC1B}"/>
    <cellStyle name="Normal 8 5 6 4" xfId="3964" xr:uid="{BED13745-D08E-4DFE-9190-48B2D645EEBC}"/>
    <cellStyle name="Normal 8 5 7" xfId="3965" xr:uid="{087CAD63-1576-4509-9686-E74801E07621}"/>
    <cellStyle name="Normal 8 5 8" xfId="3966" xr:uid="{AB86E8F1-6E9D-4F51-8D01-DA777AD19EF7}"/>
    <cellStyle name="Normal 8 5 9" xfId="3967" xr:uid="{B487A2B8-0FBD-4A26-9536-2E6956625B4F}"/>
    <cellStyle name="Normal 8 6" xfId="163" xr:uid="{4D38D201-4C1F-4334-B2D9-B6C4B1285FEE}"/>
    <cellStyle name="Normal 8 6 2" xfId="397" xr:uid="{AE4334DA-FFE9-4802-9E73-43F40690FF2C}"/>
    <cellStyle name="Normal 8 6 2 2" xfId="819" xr:uid="{570F201C-A3AA-401F-9D56-4DE5969102B2}"/>
    <cellStyle name="Normal 8 6 2 2 2" xfId="2210" xr:uid="{88104182-D9C8-4CE0-B034-F164E85B0C6F}"/>
    <cellStyle name="Normal 8 6 2 2 2 2" xfId="2211" xr:uid="{549BBBC3-DA03-4062-8BE7-4DC78044BA4E}"/>
    <cellStyle name="Normal 8 6 2 2 3" xfId="2212" xr:uid="{1EADF3CB-EE72-4997-A310-79C32F737C92}"/>
    <cellStyle name="Normal 8 6 2 2 4" xfId="3968" xr:uid="{04C3B185-4BE0-402D-BE39-B0D60952FAFE}"/>
    <cellStyle name="Normal 8 6 2 3" xfId="2213" xr:uid="{B477471D-B8C8-4915-8B8C-6A73FBC21E10}"/>
    <cellStyle name="Normal 8 6 2 3 2" xfId="2214" xr:uid="{B7DC7E0A-CC41-40B7-A07C-E163B4D17BDE}"/>
    <cellStyle name="Normal 8 6 2 3 3" xfId="3969" xr:uid="{B7A530E5-A8D4-4061-98D5-535638C8232A}"/>
    <cellStyle name="Normal 8 6 2 3 4" xfId="3970" xr:uid="{769F21B4-7B09-4466-94AC-5DB812852D3F}"/>
    <cellStyle name="Normal 8 6 2 4" xfId="2215" xr:uid="{99879729-362F-4D4F-B9BF-64EBF741CC67}"/>
    <cellStyle name="Normal 8 6 2 5" xfId="3971" xr:uid="{DAFEE030-E4F2-452B-80A2-F945CFDE65FE}"/>
    <cellStyle name="Normal 8 6 2 6" xfId="3972" xr:uid="{BDDD885C-23D2-4F61-BA9C-5D06C5AA9C77}"/>
    <cellStyle name="Normal 8 6 3" xfId="820" xr:uid="{B4D57C0E-27CE-468F-BE23-15FD9DBF2AA5}"/>
    <cellStyle name="Normal 8 6 3 2" xfId="2216" xr:uid="{56F94EFA-FF86-4FA2-AAF1-FE86C4EF66D1}"/>
    <cellStyle name="Normal 8 6 3 2 2" xfId="2217" xr:uid="{6A468E20-9E22-4B20-A798-10203700008E}"/>
    <cellStyle name="Normal 8 6 3 2 3" xfId="3973" xr:uid="{9C4B243E-BD40-4CC5-89EB-3F5262999AF2}"/>
    <cellStyle name="Normal 8 6 3 2 4" xfId="3974" xr:uid="{F1CA9A19-BA05-4630-9356-E54041C032E7}"/>
    <cellStyle name="Normal 8 6 3 3" xfId="2218" xr:uid="{EAE28F9E-9AC8-4BD9-8861-3E13E659B735}"/>
    <cellStyle name="Normal 8 6 3 4" xfId="3975" xr:uid="{87324978-2C16-4FBF-A8D1-89A31F25E3D0}"/>
    <cellStyle name="Normal 8 6 3 5" xfId="3976" xr:uid="{7C1CDC3A-D818-4B99-BE45-FF44F075B1D9}"/>
    <cellStyle name="Normal 8 6 4" xfId="2219" xr:uid="{877CB3CD-5F2A-4C9F-9656-4199404AD6CB}"/>
    <cellStyle name="Normal 8 6 4 2" xfId="2220" xr:uid="{4C28C372-291F-4C2B-B5ED-85232178E6AC}"/>
    <cellStyle name="Normal 8 6 4 3" xfId="3977" xr:uid="{DF89AD6F-ABDC-47BA-94A3-92A3B90D43FB}"/>
    <cellStyle name="Normal 8 6 4 4" xfId="3978" xr:uid="{B5839BFC-2C27-4402-84D8-F2F3D0CFDADE}"/>
    <cellStyle name="Normal 8 6 5" xfId="2221" xr:uid="{5B2F1050-E2AC-43DC-A2A2-B87F483864A2}"/>
    <cellStyle name="Normal 8 6 5 2" xfId="3979" xr:uid="{E6D8E8FE-1934-4684-A6DA-DB97AF1EBF26}"/>
    <cellStyle name="Normal 8 6 5 3" xfId="3980" xr:uid="{8FE37D74-C439-4B8A-9698-98717ABF296F}"/>
    <cellStyle name="Normal 8 6 5 4" xfId="3981" xr:uid="{AFDFF282-345A-4875-892A-44437E5BF8E8}"/>
    <cellStyle name="Normal 8 6 6" xfId="3982" xr:uid="{28CEEFB7-F1E0-4477-9F9B-63E94F8F3834}"/>
    <cellStyle name="Normal 8 6 7" xfId="3983" xr:uid="{CD0B7BCD-76B4-4D70-ABCC-47345055A331}"/>
    <cellStyle name="Normal 8 6 8" xfId="3984" xr:uid="{2AC6E465-0864-4CA7-B990-283BC1D1332B}"/>
    <cellStyle name="Normal 8 7" xfId="398" xr:uid="{F1C5F48D-F92F-45A4-B4C7-C1518F7EAFFA}"/>
    <cellStyle name="Normal 8 7 2" xfId="821" xr:uid="{E7AA50AC-ED26-4DFD-80D1-20BCC5B44DFF}"/>
    <cellStyle name="Normal 8 7 2 2" xfId="822" xr:uid="{BFC4C0EE-B652-4C68-BB71-F4F4C4400D2A}"/>
    <cellStyle name="Normal 8 7 2 2 2" xfId="2222" xr:uid="{6F35CB42-E0AC-49FA-8B3F-54317BDE5F82}"/>
    <cellStyle name="Normal 8 7 2 2 3" xfId="3985" xr:uid="{414DF579-9162-4BDA-9882-C8E961503E49}"/>
    <cellStyle name="Normal 8 7 2 2 4" xfId="3986" xr:uid="{F5DDC7A7-DB2D-45AC-9D41-0060E1DFBC4B}"/>
    <cellStyle name="Normal 8 7 2 3" xfId="2223" xr:uid="{C30C0EEB-9D78-40E2-B860-A23C55154F64}"/>
    <cellStyle name="Normal 8 7 2 4" xfId="3987" xr:uid="{AFABAD8C-99F7-4A8C-B7C6-8F404DE21D0F}"/>
    <cellStyle name="Normal 8 7 2 5" xfId="3988" xr:uid="{516289EB-9EF8-4D71-A2EE-DC0C813FE3D0}"/>
    <cellStyle name="Normal 8 7 3" xfId="823" xr:uid="{B6A925A7-AD1A-4D11-B7D9-91651C769DD9}"/>
    <cellStyle name="Normal 8 7 3 2" xfId="2224" xr:uid="{5802056D-14B6-47CA-B7D1-9D43BD0B5BD2}"/>
    <cellStyle name="Normal 8 7 3 3" xfId="3989" xr:uid="{2DDD7263-7BF4-45E5-AFD2-95FBF133338C}"/>
    <cellStyle name="Normal 8 7 3 4" xfId="3990" xr:uid="{39A98F11-2FE0-4519-8381-26CC51E0D550}"/>
    <cellStyle name="Normal 8 7 4" xfId="2225" xr:uid="{1051F873-0125-445C-9E38-F6BF51BDED70}"/>
    <cellStyle name="Normal 8 7 4 2" xfId="3991" xr:uid="{80FA956E-14D0-42EA-8BDB-61CEE069EF03}"/>
    <cellStyle name="Normal 8 7 4 3" xfId="3992" xr:uid="{F77C1360-B7B0-4391-B0FD-1D3AC3B59998}"/>
    <cellStyle name="Normal 8 7 4 4" xfId="3993" xr:uid="{12385A85-B31E-45B2-831C-93ADB6BA88D4}"/>
    <cellStyle name="Normal 8 7 5" xfId="3994" xr:uid="{4CED8274-957B-4C83-9447-2D604BD1C10C}"/>
    <cellStyle name="Normal 8 7 6" xfId="3995" xr:uid="{C227BA22-6785-4511-84A4-08C25EDA7450}"/>
    <cellStyle name="Normal 8 7 7" xfId="3996" xr:uid="{9F4E47F4-E111-4A50-BCA5-2285BFF4D0E3}"/>
    <cellStyle name="Normal 8 8" xfId="399" xr:uid="{6246D905-3343-4F52-BFA5-589B48AADA37}"/>
    <cellStyle name="Normal 8 8 2" xfId="824" xr:uid="{6FA11DFC-4684-4373-B67C-4105D5E6401A}"/>
    <cellStyle name="Normal 8 8 2 2" xfId="2226" xr:uid="{4CA9B960-7679-4128-8B1A-1046D395DC68}"/>
    <cellStyle name="Normal 8 8 2 3" xfId="3997" xr:uid="{DC844C75-D605-4B65-9189-DF83BE52BD16}"/>
    <cellStyle name="Normal 8 8 2 4" xfId="3998" xr:uid="{4FB48191-C6DB-4187-9071-17D4F7D1299E}"/>
    <cellStyle name="Normal 8 8 3" xfId="2227" xr:uid="{69492F4A-AB62-450C-A955-3CBE62328609}"/>
    <cellStyle name="Normal 8 8 3 2" xfId="3999" xr:uid="{418E5CAC-0FCA-4CBC-AF1F-81D4105B6891}"/>
    <cellStyle name="Normal 8 8 3 3" xfId="4000" xr:uid="{19C8C8C6-8BAE-402F-87E2-B622BD26A127}"/>
    <cellStyle name="Normal 8 8 3 4" xfId="4001" xr:uid="{6AF79A09-1601-4B9A-961D-62C3ABD92B6E}"/>
    <cellStyle name="Normal 8 8 4" xfId="4002" xr:uid="{4E3483EC-E9DA-47B3-945B-A5E7198EC30D}"/>
    <cellStyle name="Normal 8 8 5" xfId="4003" xr:uid="{62FE18EF-BA36-4E7D-8702-4794F735768E}"/>
    <cellStyle name="Normal 8 8 6" xfId="4004" xr:uid="{25E3FCF1-709F-4B88-9849-6EC377D38330}"/>
    <cellStyle name="Normal 8 9" xfId="400" xr:uid="{E570E0BC-5AF5-4186-8E64-4365772D238F}"/>
    <cellStyle name="Normal 8 9 2" xfId="2228" xr:uid="{5C4B302A-5FCD-4C2B-A413-68EC4DD2DA5E}"/>
    <cellStyle name="Normal 8 9 2 2" xfId="4005" xr:uid="{494C289D-EF36-4EEE-B4DC-2177DAC50F4A}"/>
    <cellStyle name="Normal 8 9 2 2 2" xfId="4410" xr:uid="{CE1E9153-63EE-44AA-975C-836923DDD05F}"/>
    <cellStyle name="Normal 8 9 2 2 3" xfId="4689" xr:uid="{EE3C14C6-63E9-4B1E-BB56-A804BFBD0603}"/>
    <cellStyle name="Normal 8 9 2 3" xfId="4006" xr:uid="{4825F62E-C651-4B15-BBF6-A40ED9994415}"/>
    <cellStyle name="Normal 8 9 2 4" xfId="4007" xr:uid="{8BD4709B-B5DF-4448-9464-8445391B8B0F}"/>
    <cellStyle name="Normal 8 9 3" xfId="4008" xr:uid="{18184C55-7218-4A09-A134-12605CD3641A}"/>
    <cellStyle name="Normal 8 9 3 2" xfId="5343" xr:uid="{BD1A8B2A-9896-4AF4-BB28-CD759B019D32}"/>
    <cellStyle name="Normal 8 9 4" xfId="4009" xr:uid="{08FF47EC-C0DF-4DCF-B047-654AC14DAC7A}"/>
    <cellStyle name="Normal 8 9 4 2" xfId="4580" xr:uid="{0BED381F-DCD1-434F-9ED1-65793B236310}"/>
    <cellStyle name="Normal 8 9 4 3" xfId="4690" xr:uid="{BACD2ECC-1DA6-4E05-97A1-27223F862532}"/>
    <cellStyle name="Normal 8 9 4 4" xfId="4609" xr:uid="{FCCA08B3-F9D0-426C-8FCD-E5ADE7613C85}"/>
    <cellStyle name="Normal 8 9 5" xfId="4010" xr:uid="{565C170F-38D8-42CC-99EF-024C5E35AD0E}"/>
    <cellStyle name="Normal 9" xfId="164" xr:uid="{A20338BA-7C3F-4EBF-A242-489E711F5545}"/>
    <cellStyle name="Normal 9 10" xfId="401" xr:uid="{17515C5B-A616-4974-B365-C350A856B014}"/>
    <cellStyle name="Normal 9 10 2" xfId="2229" xr:uid="{AD235FB1-C95D-43C6-9EC1-6E7E2D97814F}"/>
    <cellStyle name="Normal 9 10 2 2" xfId="4011" xr:uid="{A5D82AA6-F5EE-433A-B0D1-24259C3D7C87}"/>
    <cellStyle name="Normal 9 10 2 3" xfId="4012" xr:uid="{C8DAD071-9659-4AFE-A03B-19FFD4D008C7}"/>
    <cellStyle name="Normal 9 10 2 4" xfId="4013" xr:uid="{FCF972B0-CE06-452E-B13A-BD007E4BCDA4}"/>
    <cellStyle name="Normal 9 10 3" xfId="4014" xr:uid="{99B8E3F2-8230-4CDF-BE77-EF0CAB4044CE}"/>
    <cellStyle name="Normal 9 10 4" xfId="4015" xr:uid="{4812EE02-D839-4526-A25F-9A124BB2FF7D}"/>
    <cellStyle name="Normal 9 10 5" xfId="4016" xr:uid="{B76F3C8F-A5CD-4483-9D60-48DE8D456D55}"/>
    <cellStyle name="Normal 9 11" xfId="2230" xr:uid="{EA188B46-4A43-4CEC-951D-BBDF39629C63}"/>
    <cellStyle name="Normal 9 11 2" xfId="4017" xr:uid="{ECA08CF8-60D5-40A7-9BB2-3CA561A79EF3}"/>
    <cellStyle name="Normal 9 11 3" xfId="4018" xr:uid="{84BAC5B2-6066-4873-A1F9-745528B5D19D}"/>
    <cellStyle name="Normal 9 11 4" xfId="4019" xr:uid="{C3B69764-296F-4971-B7B7-1CDBC9526A52}"/>
    <cellStyle name="Normal 9 12" xfId="4020" xr:uid="{431E0872-D69E-4CE3-A012-42D1142C5748}"/>
    <cellStyle name="Normal 9 12 2" xfId="4021" xr:uid="{D8ECFA10-244A-4A85-AA75-83F68866FDE9}"/>
    <cellStyle name="Normal 9 12 3" xfId="4022" xr:uid="{EF76E2C4-7CA6-4DB6-B9AB-9135E69781F1}"/>
    <cellStyle name="Normal 9 12 4" xfId="4023" xr:uid="{66C85193-B86B-4C13-B6E5-D6D3D450EE46}"/>
    <cellStyle name="Normal 9 13" xfId="4024" xr:uid="{6EDAD9B2-ABF5-45D8-B579-E46A6D02011A}"/>
    <cellStyle name="Normal 9 13 2" xfId="4025" xr:uid="{DA899F06-D13D-4BA4-BA65-E10ED3F594AB}"/>
    <cellStyle name="Normal 9 14" xfId="4026" xr:uid="{4377E54B-CA42-4632-9AF9-F4430F9A726D}"/>
    <cellStyle name="Normal 9 15" xfId="4027" xr:uid="{B83FB8C6-3FC1-4DD7-8577-0E589598DACA}"/>
    <cellStyle name="Normal 9 16" xfId="4028" xr:uid="{F2C6E2CB-811B-49E4-BD67-BF634214F485}"/>
    <cellStyle name="Normal 9 2" xfId="165" xr:uid="{D7AFFBEB-0619-48E7-8794-8A386298D004}"/>
    <cellStyle name="Normal 9 2 2" xfId="402" xr:uid="{ABD4E2CF-9D03-4261-B731-D44251DCF301}"/>
    <cellStyle name="Normal 9 2 2 2" xfId="4672" xr:uid="{A69006A5-0D23-4628-9003-5EB7146E1B67}"/>
    <cellStyle name="Normal 9 2 3" xfId="4561" xr:uid="{C7ECC126-43D8-4EFC-AE48-20077D7EC6F4}"/>
    <cellStyle name="Normal 9 3" xfId="166" xr:uid="{ECDBA8E9-D1ED-451B-B404-1BAFADD07AEB}"/>
    <cellStyle name="Normal 9 3 10" xfId="4029" xr:uid="{3069C523-3E7F-4B09-8BB5-458E11487383}"/>
    <cellStyle name="Normal 9 3 11" xfId="4030" xr:uid="{42865623-FA80-4960-B6BB-D2D32E654890}"/>
    <cellStyle name="Normal 9 3 2" xfId="167" xr:uid="{CDE8E31E-1185-4E34-878E-40D7269123BB}"/>
    <cellStyle name="Normal 9 3 2 2" xfId="168" xr:uid="{58C48729-9596-4AA9-8041-4B0E3F0E6F48}"/>
    <cellStyle name="Normal 9 3 2 2 2" xfId="403" xr:uid="{1C8652A5-61FC-44AB-A905-0768C43DB6EE}"/>
    <cellStyle name="Normal 9 3 2 2 2 2" xfId="825" xr:uid="{F0040136-4665-4E24-85E8-884F4A8E99CE}"/>
    <cellStyle name="Normal 9 3 2 2 2 2 2" xfId="826" xr:uid="{0F69594D-C681-4AFF-8368-959242CAA6E8}"/>
    <cellStyle name="Normal 9 3 2 2 2 2 2 2" xfId="2231" xr:uid="{6A66992E-7D9B-4D8B-9EC1-18E654627FE8}"/>
    <cellStyle name="Normal 9 3 2 2 2 2 2 2 2" xfId="2232" xr:uid="{1D86BE18-4B37-4584-A31A-3A459A8D7281}"/>
    <cellStyle name="Normal 9 3 2 2 2 2 2 3" xfId="2233" xr:uid="{5C22AD43-8572-4B4D-8706-E7D1B9FCBF20}"/>
    <cellStyle name="Normal 9 3 2 2 2 2 3" xfId="2234" xr:uid="{632B5980-53F5-44B4-A7EB-0BCE6B94C4ED}"/>
    <cellStyle name="Normal 9 3 2 2 2 2 3 2" xfId="2235" xr:uid="{3CD0FA01-2CDD-4664-9461-A46B60129F9C}"/>
    <cellStyle name="Normal 9 3 2 2 2 2 4" xfId="2236" xr:uid="{432E3AD2-7899-4B43-8BD3-4D5AB8EEC13B}"/>
    <cellStyle name="Normal 9 3 2 2 2 3" xfId="827" xr:uid="{AAC386A3-8A81-4ACD-BE3E-C4010A53BAF5}"/>
    <cellStyle name="Normal 9 3 2 2 2 3 2" xfId="2237" xr:uid="{56BCB43A-B5CA-483F-8430-7C3AFF1A2299}"/>
    <cellStyle name="Normal 9 3 2 2 2 3 2 2" xfId="2238" xr:uid="{D5FB74FE-5278-4382-9B62-67007139D851}"/>
    <cellStyle name="Normal 9 3 2 2 2 3 3" xfId="2239" xr:uid="{AD822D97-1632-4C07-A4CD-494AFCD07F05}"/>
    <cellStyle name="Normal 9 3 2 2 2 3 4" xfId="4031" xr:uid="{48A712A1-DC8A-418A-90D6-F16242143D02}"/>
    <cellStyle name="Normal 9 3 2 2 2 4" xfId="2240" xr:uid="{9AAD933A-4119-4258-BDE2-A25E0F8E7063}"/>
    <cellStyle name="Normal 9 3 2 2 2 4 2" xfId="2241" xr:uid="{F3DE558C-814D-4055-971D-BA1A6E139986}"/>
    <cellStyle name="Normal 9 3 2 2 2 5" xfId="2242" xr:uid="{F15DA7EC-F0FA-42D4-B27B-3E27E6013DB1}"/>
    <cellStyle name="Normal 9 3 2 2 2 6" xfId="4032" xr:uid="{7546380C-C388-43FA-91E7-8EA68D1D7593}"/>
    <cellStyle name="Normal 9 3 2 2 3" xfId="404" xr:uid="{FCB6A96B-C106-4D67-9C66-BD474939F322}"/>
    <cellStyle name="Normal 9 3 2 2 3 2" xfId="828" xr:uid="{3D435E33-829A-445C-8EEB-1CEF93EAA77D}"/>
    <cellStyle name="Normal 9 3 2 2 3 2 2" xfId="829" xr:uid="{E1827B62-9CF9-47C7-957F-DB39A9093289}"/>
    <cellStyle name="Normal 9 3 2 2 3 2 2 2" xfId="2243" xr:uid="{B2AC4703-EA2A-4F2F-8B49-72E5F76EE312}"/>
    <cellStyle name="Normal 9 3 2 2 3 2 2 2 2" xfId="2244" xr:uid="{87145670-66BC-4E2C-B0E2-41CB123F2762}"/>
    <cellStyle name="Normal 9 3 2 2 3 2 2 3" xfId="2245" xr:uid="{0739CC15-F884-4357-A6A3-639D2633FAE1}"/>
    <cellStyle name="Normal 9 3 2 2 3 2 3" xfId="2246" xr:uid="{9E057D92-E54A-44D0-BF66-94C4D2E8C328}"/>
    <cellStyle name="Normal 9 3 2 2 3 2 3 2" xfId="2247" xr:uid="{CA4C0B6A-3B8E-4A39-ACE8-611B1EC3F78F}"/>
    <cellStyle name="Normal 9 3 2 2 3 2 4" xfId="2248" xr:uid="{E4FFFAE7-4203-4D3F-9793-967BC78608FF}"/>
    <cellStyle name="Normal 9 3 2 2 3 3" xfId="830" xr:uid="{0A37725F-3555-48E3-BF03-1EDEE209EC48}"/>
    <cellStyle name="Normal 9 3 2 2 3 3 2" xfId="2249" xr:uid="{FACC6AC7-DACF-417E-B164-EC84DCB09BCD}"/>
    <cellStyle name="Normal 9 3 2 2 3 3 2 2" xfId="2250" xr:uid="{54C6DBA6-2571-4912-902C-5487F0E0192D}"/>
    <cellStyle name="Normal 9 3 2 2 3 3 3" xfId="2251" xr:uid="{0A4F566F-E79C-4015-BA15-350096E54AFD}"/>
    <cellStyle name="Normal 9 3 2 2 3 4" xfId="2252" xr:uid="{CB4AD331-344C-4462-8BB0-EAD5E1916B6A}"/>
    <cellStyle name="Normal 9 3 2 2 3 4 2" xfId="2253" xr:uid="{26EDD4C6-52FE-49E0-80A1-5B089F3B3E81}"/>
    <cellStyle name="Normal 9 3 2 2 3 5" xfId="2254" xr:uid="{D9653604-19EB-443A-BE78-817E81D7CD76}"/>
    <cellStyle name="Normal 9 3 2 2 4" xfId="831" xr:uid="{6198CE82-FA8D-40FA-BF73-D7C8EB542A3E}"/>
    <cellStyle name="Normal 9 3 2 2 4 2" xfId="832" xr:uid="{AB445831-9577-4335-86BF-01C04DA71D55}"/>
    <cellStyle name="Normal 9 3 2 2 4 2 2" xfId="2255" xr:uid="{C2BABD4D-1A36-49E5-89A0-31709CDDB653}"/>
    <cellStyle name="Normal 9 3 2 2 4 2 2 2" xfId="2256" xr:uid="{B6FC4D1A-1BE2-4C29-A914-F645F9E805F8}"/>
    <cellStyle name="Normal 9 3 2 2 4 2 3" xfId="2257" xr:uid="{3EFF50D9-AC53-4D02-904F-E6F8DEE9E6D6}"/>
    <cellStyle name="Normal 9 3 2 2 4 3" xfId="2258" xr:uid="{F2D81552-FE2F-4D97-88FE-29D4FA35252F}"/>
    <cellStyle name="Normal 9 3 2 2 4 3 2" xfId="2259" xr:uid="{4FFADEEC-7651-441F-AA39-C09DE7F0AF92}"/>
    <cellStyle name="Normal 9 3 2 2 4 4" xfId="2260" xr:uid="{DB04ED62-0D97-4DDE-876F-226D6FEEE532}"/>
    <cellStyle name="Normal 9 3 2 2 5" xfId="833" xr:uid="{4AC545B6-A7B2-4E57-B273-7D502B969F38}"/>
    <cellStyle name="Normal 9 3 2 2 5 2" xfId="2261" xr:uid="{EDCFEE56-EE4F-40B9-A8D6-B908F859B866}"/>
    <cellStyle name="Normal 9 3 2 2 5 2 2" xfId="2262" xr:uid="{AA782D16-7C85-4ACE-B7FA-B5F25CD0C1A0}"/>
    <cellStyle name="Normal 9 3 2 2 5 3" xfId="2263" xr:uid="{B7C3FB5F-3EBC-4F4E-A035-7617C9498956}"/>
    <cellStyle name="Normal 9 3 2 2 5 4" xfId="4033" xr:uid="{48973454-54F6-417D-955C-C39C154A329E}"/>
    <cellStyle name="Normal 9 3 2 2 6" xfId="2264" xr:uid="{FBB27F6C-E320-4C08-AE15-2B842C493845}"/>
    <cellStyle name="Normal 9 3 2 2 6 2" xfId="2265" xr:uid="{5815FF11-43CE-4D62-A232-72323872F38C}"/>
    <cellStyle name="Normal 9 3 2 2 7" xfId="2266" xr:uid="{7E0BCBB7-87E0-4405-86EC-2AC0725B2372}"/>
    <cellStyle name="Normal 9 3 2 2 8" xfId="4034" xr:uid="{9FACD267-9219-4E24-AC16-5C903C3C7D8C}"/>
    <cellStyle name="Normal 9 3 2 3" xfId="405" xr:uid="{4C9B370F-E8A5-4A99-959B-C1D0D9EE5EAC}"/>
    <cellStyle name="Normal 9 3 2 3 2" xfId="834" xr:uid="{35E20809-8527-497A-A718-990DA3F293A5}"/>
    <cellStyle name="Normal 9 3 2 3 2 2" xfId="835" xr:uid="{7E2D8FA8-57F3-46B6-9DB4-FFBA41235F66}"/>
    <cellStyle name="Normal 9 3 2 3 2 2 2" xfId="2267" xr:uid="{3331C147-7403-463B-9A20-4581498ED407}"/>
    <cellStyle name="Normal 9 3 2 3 2 2 2 2" xfId="2268" xr:uid="{3779B462-D2AD-4A8F-9234-6DE1970B9716}"/>
    <cellStyle name="Normal 9 3 2 3 2 2 3" xfId="2269" xr:uid="{DCCC6611-159F-4449-95A8-CD29DCCD9205}"/>
    <cellStyle name="Normal 9 3 2 3 2 3" xfId="2270" xr:uid="{87FA6980-5B87-4505-828E-2EA4BBCEC22E}"/>
    <cellStyle name="Normal 9 3 2 3 2 3 2" xfId="2271" xr:uid="{E6EFD9C1-48CC-4FC8-8927-8A4468E959FC}"/>
    <cellStyle name="Normal 9 3 2 3 2 4" xfId="2272" xr:uid="{FC5706EC-2857-413C-B8A2-116EA077B187}"/>
    <cellStyle name="Normal 9 3 2 3 3" xfId="836" xr:uid="{81BF843E-40CE-4374-A1CB-117BC1E6DE68}"/>
    <cellStyle name="Normal 9 3 2 3 3 2" xfId="2273" xr:uid="{0D1E022D-E3FC-4B90-AC2E-8B0CA81EFF62}"/>
    <cellStyle name="Normal 9 3 2 3 3 2 2" xfId="2274" xr:uid="{B80EB350-B4DE-4AA4-B2EF-3EB98E8D8E84}"/>
    <cellStyle name="Normal 9 3 2 3 3 3" xfId="2275" xr:uid="{F2374271-9690-42AD-BBF3-7492EBCE81AB}"/>
    <cellStyle name="Normal 9 3 2 3 3 4" xfId="4035" xr:uid="{D7DED28B-8763-4CBB-A7A2-1AB33839680E}"/>
    <cellStyle name="Normal 9 3 2 3 4" xfId="2276" xr:uid="{7A4AF949-9DEC-4C32-9884-A666DEA9BCCD}"/>
    <cellStyle name="Normal 9 3 2 3 4 2" xfId="2277" xr:uid="{DCB0F854-3D96-4916-99A3-725A4A124759}"/>
    <cellStyle name="Normal 9 3 2 3 5" xfId="2278" xr:uid="{18215E77-4891-4915-ADE1-D51160C1BED5}"/>
    <cellStyle name="Normal 9 3 2 3 6" xfId="4036" xr:uid="{35F68825-437F-49C5-9E59-3F6B5F3D0404}"/>
    <cellStyle name="Normal 9 3 2 4" xfId="406" xr:uid="{64501AF5-5F50-42A7-B024-F713F091B36E}"/>
    <cellStyle name="Normal 9 3 2 4 2" xfId="837" xr:uid="{43505F19-C8E8-479F-8818-1EEC060A3F96}"/>
    <cellStyle name="Normal 9 3 2 4 2 2" xfId="838" xr:uid="{D44F426C-0FF9-404B-95B2-DC0BE407EA20}"/>
    <cellStyle name="Normal 9 3 2 4 2 2 2" xfId="2279" xr:uid="{0008F72F-A278-41A6-B950-43EE683922E9}"/>
    <cellStyle name="Normal 9 3 2 4 2 2 2 2" xfId="2280" xr:uid="{940B9355-C16B-4E10-9A9B-124C86823C22}"/>
    <cellStyle name="Normal 9 3 2 4 2 2 3" xfId="2281" xr:uid="{377720C3-E2CF-43F2-BDFC-2EF6ED19E6B3}"/>
    <cellStyle name="Normal 9 3 2 4 2 3" xfId="2282" xr:uid="{ACAA179E-115D-4418-8842-E19770CEF992}"/>
    <cellStyle name="Normal 9 3 2 4 2 3 2" xfId="2283" xr:uid="{B5A350B0-961A-4A57-9399-23C7AACD6BCB}"/>
    <cellStyle name="Normal 9 3 2 4 2 4" xfId="2284" xr:uid="{13ED06EB-1210-4BD1-A7DA-FCE3D3BB9D8B}"/>
    <cellStyle name="Normal 9 3 2 4 3" xfId="839" xr:uid="{F786CB88-5745-4242-A497-39C78D6CFACB}"/>
    <cellStyle name="Normal 9 3 2 4 3 2" xfId="2285" xr:uid="{AA0ABF45-D7CF-4988-861E-91BFD33F77C8}"/>
    <cellStyle name="Normal 9 3 2 4 3 2 2" xfId="2286" xr:uid="{1333A5D2-D8E1-4C8A-A04F-273143DD3D60}"/>
    <cellStyle name="Normal 9 3 2 4 3 3" xfId="2287" xr:uid="{F147D9CC-960C-4480-96F1-0D1BE7E50788}"/>
    <cellStyle name="Normal 9 3 2 4 4" xfId="2288" xr:uid="{1D57FFC9-4D2B-4723-BF46-4F69CA158669}"/>
    <cellStyle name="Normal 9 3 2 4 4 2" xfId="2289" xr:uid="{DC2184D2-3180-4104-B75A-1A661CAC395E}"/>
    <cellStyle name="Normal 9 3 2 4 5" xfId="2290" xr:uid="{57B673E4-7FB2-4C6D-8DC5-FE82F8D645BD}"/>
    <cellStyle name="Normal 9 3 2 5" xfId="407" xr:uid="{680C34E5-454E-4855-BEC0-5264EB2C9818}"/>
    <cellStyle name="Normal 9 3 2 5 2" xfId="840" xr:uid="{9599A56E-6D16-4EC3-936C-2FC8A500AF93}"/>
    <cellStyle name="Normal 9 3 2 5 2 2" xfId="2291" xr:uid="{215AC1D4-E114-4C78-9A53-8BB650450509}"/>
    <cellStyle name="Normal 9 3 2 5 2 2 2" xfId="2292" xr:uid="{94BB0809-A3ED-4DB0-8C1B-E49B4A69ECD1}"/>
    <cellStyle name="Normal 9 3 2 5 2 3" xfId="2293" xr:uid="{188F6655-3EA6-4A90-99C5-F0A803B963E5}"/>
    <cellStyle name="Normal 9 3 2 5 3" xfId="2294" xr:uid="{DCAA5A53-CDF4-4672-AEEC-28668F3AD961}"/>
    <cellStyle name="Normal 9 3 2 5 3 2" xfId="2295" xr:uid="{CA50FE3B-274B-4EDD-9C99-5D19674D0572}"/>
    <cellStyle name="Normal 9 3 2 5 4" xfId="2296" xr:uid="{86C01FA2-EA4A-43CC-9F8E-421B6FA56396}"/>
    <cellStyle name="Normal 9 3 2 6" xfId="841" xr:uid="{9EE184A0-1BF5-4C91-BB39-A30BDACEAB20}"/>
    <cellStyle name="Normal 9 3 2 6 2" xfId="2297" xr:uid="{299B44F7-7CDE-4106-99F0-EF627170A847}"/>
    <cellStyle name="Normal 9 3 2 6 2 2" xfId="2298" xr:uid="{8907BA8A-2CAA-4EAD-BA02-9CDC76DD6685}"/>
    <cellStyle name="Normal 9 3 2 6 3" xfId="2299" xr:uid="{2755535D-6F65-46A6-9A05-B547352326BE}"/>
    <cellStyle name="Normal 9 3 2 6 4" xfId="4037" xr:uid="{995E543C-9292-4E40-AD12-E4276BD1C7A1}"/>
    <cellStyle name="Normal 9 3 2 7" xfId="2300" xr:uid="{EAD6AF35-8665-45BF-B5CF-0BD497EB3512}"/>
    <cellStyle name="Normal 9 3 2 7 2" xfId="2301" xr:uid="{CE61F102-FD52-45FE-AD2F-6AE8AE8EDAF4}"/>
    <cellStyle name="Normal 9 3 2 8" xfId="2302" xr:uid="{2D42CC15-F73C-41A5-ADEE-8A5E67DC265F}"/>
    <cellStyle name="Normal 9 3 2 9" xfId="4038" xr:uid="{D15C3C95-F0D6-4493-9199-3CCE1A5B1C9A}"/>
    <cellStyle name="Normal 9 3 3" xfId="169" xr:uid="{13E6F1C9-752B-4EA8-B04B-CB10C0B35D1D}"/>
    <cellStyle name="Normal 9 3 3 2" xfId="170" xr:uid="{A7CD3620-EC18-4174-BC4C-C1AD55E4D9BC}"/>
    <cellStyle name="Normal 9 3 3 2 2" xfId="842" xr:uid="{E0A64A20-90D4-4C1A-BD43-25F17933F4C2}"/>
    <cellStyle name="Normal 9 3 3 2 2 2" xfId="843" xr:uid="{F58FE783-026F-46E5-BA56-0B42D85BE1E1}"/>
    <cellStyle name="Normal 9 3 3 2 2 2 2" xfId="2303" xr:uid="{14F5A1D2-9E79-4D51-B3F1-BA30C0BAB133}"/>
    <cellStyle name="Normal 9 3 3 2 2 2 2 2" xfId="2304" xr:uid="{95A806FB-BA9D-489F-BC11-FDA30D0579CD}"/>
    <cellStyle name="Normal 9 3 3 2 2 2 3" xfId="2305" xr:uid="{FDB8790A-03F1-4EFB-955E-90A90A498FAB}"/>
    <cellStyle name="Normal 9 3 3 2 2 3" xfId="2306" xr:uid="{1F56196B-F24C-4B3B-8053-7B03FFB4F864}"/>
    <cellStyle name="Normal 9 3 3 2 2 3 2" xfId="2307" xr:uid="{BC2EEBB2-AB18-4C17-92E9-C237102A031A}"/>
    <cellStyle name="Normal 9 3 3 2 2 4" xfId="2308" xr:uid="{B9E26295-DC4A-4F6E-826A-39B4F1477EC5}"/>
    <cellStyle name="Normal 9 3 3 2 3" xfId="844" xr:uid="{5F2F823E-A6DD-472F-8A63-17E41F48892C}"/>
    <cellStyle name="Normal 9 3 3 2 3 2" xfId="2309" xr:uid="{BB80B02D-CB57-4158-A09D-A8C6DBE10522}"/>
    <cellStyle name="Normal 9 3 3 2 3 2 2" xfId="2310" xr:uid="{CB57C4F5-C482-4710-9316-EF741E294880}"/>
    <cellStyle name="Normal 9 3 3 2 3 3" xfId="2311" xr:uid="{8076CD67-FA57-43B4-8C5F-95F8D84D55E6}"/>
    <cellStyle name="Normal 9 3 3 2 3 4" xfId="4039" xr:uid="{974AEBD8-998E-4150-BD00-D2ED5BD833CC}"/>
    <cellStyle name="Normal 9 3 3 2 4" xfId="2312" xr:uid="{D82169E8-F314-4E04-8085-74A4135F8CE9}"/>
    <cellStyle name="Normal 9 3 3 2 4 2" xfId="2313" xr:uid="{0BEE284F-F660-49BE-A7D8-79BFA027F1A0}"/>
    <cellStyle name="Normal 9 3 3 2 5" xfId="2314" xr:uid="{257943CF-EAB6-4C7E-BA9C-195A0121B80C}"/>
    <cellStyle name="Normal 9 3 3 2 6" xfId="4040" xr:uid="{96BC503D-1AA8-44C6-AF40-91F2788A3D31}"/>
    <cellStyle name="Normal 9 3 3 3" xfId="408" xr:uid="{CDBA3458-7822-4B06-95CB-F88BDC1661F1}"/>
    <cellStyle name="Normal 9 3 3 3 2" xfId="845" xr:uid="{4FAEC00E-3488-4920-92DE-A7119082CD89}"/>
    <cellStyle name="Normal 9 3 3 3 2 2" xfId="846" xr:uid="{6FB26F99-3AAA-4E64-B744-14CC78696950}"/>
    <cellStyle name="Normal 9 3 3 3 2 2 2" xfId="2315" xr:uid="{5D43905D-F4D6-42F9-9FA8-7D8AD67B30D5}"/>
    <cellStyle name="Normal 9 3 3 3 2 2 2 2" xfId="2316" xr:uid="{A077192F-55DA-4B20-BEEA-832BF09E3723}"/>
    <cellStyle name="Normal 9 3 3 3 2 2 2 2 2" xfId="4765" xr:uid="{D82584DC-C299-48B6-91FC-5BDC62CE8B42}"/>
    <cellStyle name="Normal 9 3 3 3 2 2 3" xfId="2317" xr:uid="{977C8985-F7C4-4FE6-BC29-229DB50AB574}"/>
    <cellStyle name="Normal 9 3 3 3 2 2 3 2" xfId="4766" xr:uid="{E1867E71-E9D7-456B-983A-0106B8394F47}"/>
    <cellStyle name="Normal 9 3 3 3 2 3" xfId="2318" xr:uid="{3C4FEDD1-B84C-4F86-B135-32455414AF76}"/>
    <cellStyle name="Normal 9 3 3 3 2 3 2" xfId="2319" xr:uid="{6154836C-D58B-47A3-905F-6398B70D56A8}"/>
    <cellStyle name="Normal 9 3 3 3 2 3 2 2" xfId="4768" xr:uid="{00FEC00C-C3BC-4B5C-B580-1A00627B2CD9}"/>
    <cellStyle name="Normal 9 3 3 3 2 3 3" xfId="4767" xr:uid="{1F71B81F-FBDE-402B-AA08-072B297D49A5}"/>
    <cellStyle name="Normal 9 3 3 3 2 4" xfId="2320" xr:uid="{2DD43F07-9903-44BF-A326-86220DA2E6FC}"/>
    <cellStyle name="Normal 9 3 3 3 2 4 2" xfId="4769" xr:uid="{28D07BDA-C308-4DA6-B30C-C0D900A3CA23}"/>
    <cellStyle name="Normal 9 3 3 3 3" xfId="847" xr:uid="{910A9A7C-06D7-49BE-A1FD-06024C962A1B}"/>
    <cellStyle name="Normal 9 3 3 3 3 2" xfId="2321" xr:uid="{F525A3BC-0187-4E86-B45E-EE3EBB468694}"/>
    <cellStyle name="Normal 9 3 3 3 3 2 2" xfId="2322" xr:uid="{38FEDAD7-E014-4F9E-AECF-19073655A781}"/>
    <cellStyle name="Normal 9 3 3 3 3 2 2 2" xfId="4772" xr:uid="{8ADE2356-58FD-4EDF-B593-1A63D46E32F9}"/>
    <cellStyle name="Normal 9 3 3 3 3 2 3" xfId="4771" xr:uid="{3671329B-A5E0-465D-A8D0-7C84BD1945A9}"/>
    <cellStyle name="Normal 9 3 3 3 3 3" xfId="2323" xr:uid="{47DB859A-305A-40D6-9421-85287BAB5DE9}"/>
    <cellStyle name="Normal 9 3 3 3 3 3 2" xfId="4773" xr:uid="{6FE20BC6-2D79-4D15-A1C1-8FDFEBEEC484}"/>
    <cellStyle name="Normal 9 3 3 3 3 4" xfId="4770" xr:uid="{A86294F6-1B07-48A1-88DB-C9C3C62A4861}"/>
    <cellStyle name="Normal 9 3 3 3 4" xfId="2324" xr:uid="{3E01125A-2973-4CA6-9A5A-1FDE6C8B42EE}"/>
    <cellStyle name="Normal 9 3 3 3 4 2" xfId="2325" xr:uid="{79E5DE41-A3AF-4972-B34C-A51AA5E20AC6}"/>
    <cellStyle name="Normal 9 3 3 3 4 2 2" xfId="4775" xr:uid="{177775FE-67BF-468A-9B71-6DAD749C3C83}"/>
    <cellStyle name="Normal 9 3 3 3 4 3" xfId="4774" xr:uid="{483978B5-F2B3-40B9-BF40-0460DC161E59}"/>
    <cellStyle name="Normal 9 3 3 3 5" xfId="2326" xr:uid="{7E9BF99D-9977-4EDE-8BAF-C44D50E41C03}"/>
    <cellStyle name="Normal 9 3 3 3 5 2" xfId="4776" xr:uid="{36D2D526-0F2B-44ED-951D-AA3B53F07B3E}"/>
    <cellStyle name="Normal 9 3 3 4" xfId="409" xr:uid="{56035585-5403-4B5C-930F-B45909A4509D}"/>
    <cellStyle name="Normal 9 3 3 4 2" xfId="848" xr:uid="{F989BC05-FDBA-4350-87FF-54F22B6A0878}"/>
    <cellStyle name="Normal 9 3 3 4 2 2" xfId="2327" xr:uid="{9443CE24-9921-452B-895F-B23D43AFD379}"/>
    <cellStyle name="Normal 9 3 3 4 2 2 2" xfId="2328" xr:uid="{2181BF83-216A-430D-9E8E-834662F753A5}"/>
    <cellStyle name="Normal 9 3 3 4 2 2 2 2" xfId="4780" xr:uid="{FB1A96D6-7C24-465D-8B39-080F9BE8BF36}"/>
    <cellStyle name="Normal 9 3 3 4 2 2 3" xfId="4779" xr:uid="{AFC8C056-56A5-416B-B3EC-C07DB2DAB5A6}"/>
    <cellStyle name="Normal 9 3 3 4 2 3" xfId="2329" xr:uid="{E1C11F0A-B9D9-42D1-A0A6-50B939541473}"/>
    <cellStyle name="Normal 9 3 3 4 2 3 2" xfId="4781" xr:uid="{F1B179C5-3BE6-4DB5-8A7F-50199E1A2512}"/>
    <cellStyle name="Normal 9 3 3 4 2 4" xfId="4778" xr:uid="{963D26C4-661F-4084-AE82-68CF4966925C}"/>
    <cellStyle name="Normal 9 3 3 4 3" xfId="2330" xr:uid="{FC471884-074C-4BEF-B57B-51A2307CDF5A}"/>
    <cellStyle name="Normal 9 3 3 4 3 2" xfId="2331" xr:uid="{B333223E-4CAA-43F1-9E1A-56500249B177}"/>
    <cellStyle name="Normal 9 3 3 4 3 2 2" xfId="4783" xr:uid="{7CA95112-9595-44BF-AC67-9A72C254C5E5}"/>
    <cellStyle name="Normal 9 3 3 4 3 3" xfId="4782" xr:uid="{02D74519-D935-40E7-AD34-C20728E03205}"/>
    <cellStyle name="Normal 9 3 3 4 4" xfId="2332" xr:uid="{29AEA9D0-D019-4908-8BC7-04C0D6DF8271}"/>
    <cellStyle name="Normal 9 3 3 4 4 2" xfId="4784" xr:uid="{4D0F42C7-2881-4488-A4B6-EBE259416E7F}"/>
    <cellStyle name="Normal 9 3 3 4 5" xfId="4777" xr:uid="{6B396199-47C3-4C02-A110-1287651D14C7}"/>
    <cellStyle name="Normal 9 3 3 5" xfId="849" xr:uid="{9D74ADC9-6CC4-470C-9D5F-A9EAF9C6644A}"/>
    <cellStyle name="Normal 9 3 3 5 2" xfId="2333" xr:uid="{939152BF-2549-4DBD-80A4-ECE2C5B3F225}"/>
    <cellStyle name="Normal 9 3 3 5 2 2" xfId="2334" xr:uid="{E86ED82B-53F9-4FF0-B063-2CD24DFA0243}"/>
    <cellStyle name="Normal 9 3 3 5 2 2 2" xfId="4787" xr:uid="{7AAE8832-B0F3-49E4-93CC-64713E9060B5}"/>
    <cellStyle name="Normal 9 3 3 5 2 3" xfId="4786" xr:uid="{40D413E7-A586-4D49-A718-DEFE2B8DABCF}"/>
    <cellStyle name="Normal 9 3 3 5 3" xfId="2335" xr:uid="{5B7EA1A5-5376-4AEB-9BF8-F924DA8D0C5C}"/>
    <cellStyle name="Normal 9 3 3 5 3 2" xfId="4788" xr:uid="{C54EB140-FCAD-4B8C-9945-FFCBE0FF9893}"/>
    <cellStyle name="Normal 9 3 3 5 4" xfId="4041" xr:uid="{5178EECB-A68B-4F9B-A027-A60B1ABAC1F2}"/>
    <cellStyle name="Normal 9 3 3 5 4 2" xfId="4789" xr:uid="{A395B1FC-244D-4D6B-9244-0A07765580D5}"/>
    <cellStyle name="Normal 9 3 3 5 5" xfId="4785" xr:uid="{79445540-EF93-4D5F-B283-BE24D6E57EE2}"/>
    <cellStyle name="Normal 9 3 3 6" xfId="2336" xr:uid="{33817696-824C-4585-AB51-92B0A6D5BBA0}"/>
    <cellStyle name="Normal 9 3 3 6 2" xfId="2337" xr:uid="{8E80268F-475A-459F-8E22-6DCC77A2DCE2}"/>
    <cellStyle name="Normal 9 3 3 6 2 2" xfId="4791" xr:uid="{0620388F-0E41-4D0E-A760-B96DB53BA4DA}"/>
    <cellStyle name="Normal 9 3 3 6 3" xfId="4790" xr:uid="{B72479F5-19FC-4C54-B88A-B95129286494}"/>
    <cellStyle name="Normal 9 3 3 7" xfId="2338" xr:uid="{6A565E48-B074-4EE6-8BB1-88777E460812}"/>
    <cellStyle name="Normal 9 3 3 7 2" xfId="4792" xr:uid="{ACB1329C-9B29-4E9D-9EC4-2D673779B923}"/>
    <cellStyle name="Normal 9 3 3 8" xfId="4042" xr:uid="{51237FDF-E826-4274-A8B8-130F80257376}"/>
    <cellStyle name="Normal 9 3 3 8 2" xfId="4793" xr:uid="{7DD611FA-7989-4F15-99A3-DA1B57C5CD21}"/>
    <cellStyle name="Normal 9 3 4" xfId="171" xr:uid="{B57724F9-EA77-4BB9-AC26-DEA9ACC4CB75}"/>
    <cellStyle name="Normal 9 3 4 2" xfId="450" xr:uid="{14CA76C8-AEF9-4CAE-92E7-B1D44FAEDE6D}"/>
    <cellStyle name="Normal 9 3 4 2 2" xfId="850" xr:uid="{6595CA22-1DCC-44D2-B613-B26059C57682}"/>
    <cellStyle name="Normal 9 3 4 2 2 2" xfId="2339" xr:uid="{5E6ADA93-5AA2-4A3E-8B61-25DC4FCA42E0}"/>
    <cellStyle name="Normal 9 3 4 2 2 2 2" xfId="2340" xr:uid="{AE2C0AB3-C03A-4CBF-81B6-2A8E4D7AEC2A}"/>
    <cellStyle name="Normal 9 3 4 2 2 2 2 2" xfId="4798" xr:uid="{265A02F9-0431-40BD-BD53-79959CCB4DC7}"/>
    <cellStyle name="Normal 9 3 4 2 2 2 3" xfId="4797" xr:uid="{720583CF-D135-47C9-92FC-CF33D4BEC53F}"/>
    <cellStyle name="Normal 9 3 4 2 2 3" xfId="2341" xr:uid="{225CCC32-2DFF-49B0-ABF8-C53896A200E7}"/>
    <cellStyle name="Normal 9 3 4 2 2 3 2" xfId="4799" xr:uid="{ECA7759D-137D-4672-A3D3-F66BCB5F7607}"/>
    <cellStyle name="Normal 9 3 4 2 2 4" xfId="4043" xr:uid="{616CC5EF-77D8-44C9-9E20-989E2C10BCC8}"/>
    <cellStyle name="Normal 9 3 4 2 2 4 2" xfId="4800" xr:uid="{49BF1791-09CB-4830-99F6-EC89571A0A51}"/>
    <cellStyle name="Normal 9 3 4 2 2 5" xfId="4796" xr:uid="{D34EACC3-15FE-4B9D-9877-FF6AEE8F6760}"/>
    <cellStyle name="Normal 9 3 4 2 3" xfId="2342" xr:uid="{3BEB4E9C-7840-4111-9CF6-94BC43E95251}"/>
    <cellStyle name="Normal 9 3 4 2 3 2" xfId="2343" xr:uid="{7B84ECFA-287E-4371-A20F-B5C30809C417}"/>
    <cellStyle name="Normal 9 3 4 2 3 2 2" xfId="4802" xr:uid="{C92C807F-B671-4F48-A366-3EAB25023F00}"/>
    <cellStyle name="Normal 9 3 4 2 3 3" xfId="4801" xr:uid="{FFC1C93C-8FD6-41E6-860A-E3317D75155C}"/>
    <cellStyle name="Normal 9 3 4 2 4" xfId="2344" xr:uid="{EF06FF2E-4795-4982-9EF7-0FECB7D2F982}"/>
    <cellStyle name="Normal 9 3 4 2 4 2" xfId="4803" xr:uid="{035F6003-FC9A-4DF7-8761-099999D29314}"/>
    <cellStyle name="Normal 9 3 4 2 5" xfId="4044" xr:uid="{555E80C5-E149-465F-A58D-E45AFDF33AF9}"/>
    <cellStyle name="Normal 9 3 4 2 5 2" xfId="4804" xr:uid="{E1402C25-34DD-466A-B51E-24DA63C447B5}"/>
    <cellStyle name="Normal 9 3 4 2 6" xfId="4795" xr:uid="{ECC3229D-6387-41B7-8B03-57BF27EDA302}"/>
    <cellStyle name="Normal 9 3 4 3" xfId="851" xr:uid="{03FF1E95-AE6C-4775-8057-22D41E38D4A0}"/>
    <cellStyle name="Normal 9 3 4 3 2" xfId="2345" xr:uid="{6B5F7F26-F68F-4A06-A76C-4BD50E6C31DC}"/>
    <cellStyle name="Normal 9 3 4 3 2 2" xfId="2346" xr:uid="{8200014D-282A-4472-9211-815B87B8506A}"/>
    <cellStyle name="Normal 9 3 4 3 2 2 2" xfId="4807" xr:uid="{A9BDB3E5-6A67-4ACA-AE93-A1685D5CC3C6}"/>
    <cellStyle name="Normal 9 3 4 3 2 3" xfId="4806" xr:uid="{A9125BFF-AE27-4151-8828-793D23A4EDE3}"/>
    <cellStyle name="Normal 9 3 4 3 3" xfId="2347" xr:uid="{8244C65D-3F88-4DBF-883B-9B290BDDEE4F}"/>
    <cellStyle name="Normal 9 3 4 3 3 2" xfId="4808" xr:uid="{26495CAA-1498-49CB-8DA5-B846982F3CB6}"/>
    <cellStyle name="Normal 9 3 4 3 4" xfId="4045" xr:uid="{2FD4B830-24EA-4ED0-B944-CA12CD57B35B}"/>
    <cellStyle name="Normal 9 3 4 3 4 2" xfId="4809" xr:uid="{28FDE814-B031-4441-8E96-B2E3CCD64475}"/>
    <cellStyle name="Normal 9 3 4 3 5" xfId="4805" xr:uid="{F3544C01-2888-44EF-A20F-545D9B614656}"/>
    <cellStyle name="Normal 9 3 4 4" xfId="2348" xr:uid="{F19B5F27-9C94-4423-BEC4-02A8DB4833FD}"/>
    <cellStyle name="Normal 9 3 4 4 2" xfId="2349" xr:uid="{06F60130-0117-45E0-9D25-0EDB8AAEBBE4}"/>
    <cellStyle name="Normal 9 3 4 4 2 2" xfId="4811" xr:uid="{D9FA9E27-D9E7-490A-83D5-CA85A8453192}"/>
    <cellStyle name="Normal 9 3 4 4 3" xfId="4046" xr:uid="{5A807C8B-FB71-416D-B5FC-6BFC596161B5}"/>
    <cellStyle name="Normal 9 3 4 4 3 2" xfId="4812" xr:uid="{75CE46AE-510C-40C0-8456-445A27642939}"/>
    <cellStyle name="Normal 9 3 4 4 4" xfId="4047" xr:uid="{EBCD71FC-DDF8-417D-B3E6-D2D5579DB504}"/>
    <cellStyle name="Normal 9 3 4 4 4 2" xfId="4813" xr:uid="{F237AAB0-C17A-4725-9819-C7979B0D3F09}"/>
    <cellStyle name="Normal 9 3 4 4 5" xfId="4810" xr:uid="{C22BC46B-B125-4A65-8763-CA4C14B3CDC9}"/>
    <cellStyle name="Normal 9 3 4 5" xfId="2350" xr:uid="{C4B6C31C-3000-4F7F-A25B-3AF21A6EE92C}"/>
    <cellStyle name="Normal 9 3 4 5 2" xfId="4814" xr:uid="{AD0555DB-5DB5-4370-BD8B-1ACB569DC74C}"/>
    <cellStyle name="Normal 9 3 4 6" xfId="4048" xr:uid="{833D93CB-3DBA-47C5-BA78-497748CFE6DB}"/>
    <cellStyle name="Normal 9 3 4 6 2" xfId="4815" xr:uid="{3160A57A-D60B-48DF-BCE4-AA969310F146}"/>
    <cellStyle name="Normal 9 3 4 7" xfId="4049" xr:uid="{E2E61F21-F66E-4C29-8B59-17290501378C}"/>
    <cellStyle name="Normal 9 3 4 7 2" xfId="4816" xr:uid="{6870AA9B-F75E-4D36-B218-40BC2A429231}"/>
    <cellStyle name="Normal 9 3 4 8" xfId="4794" xr:uid="{C6179D29-EE9B-451F-BD21-FBD05D5563FD}"/>
    <cellStyle name="Normal 9 3 5" xfId="410" xr:uid="{44CBA767-1415-4963-833F-FA16ED7E8B49}"/>
    <cellStyle name="Normal 9 3 5 2" xfId="852" xr:uid="{45E6CB32-C797-43CD-B6F8-6128A7FECF64}"/>
    <cellStyle name="Normal 9 3 5 2 2" xfId="853" xr:uid="{BFE2B382-FC54-458B-9BEF-E6DE9B5D3B1E}"/>
    <cellStyle name="Normal 9 3 5 2 2 2" xfId="2351" xr:uid="{39EB0565-DE0A-40B6-ACE9-78F65369D274}"/>
    <cellStyle name="Normal 9 3 5 2 2 2 2" xfId="2352" xr:uid="{D41B6698-571B-4CC2-AFD7-ADC93308BB16}"/>
    <cellStyle name="Normal 9 3 5 2 2 2 2 2" xfId="4821" xr:uid="{D9255A23-EC51-4C4D-8CDA-A24449C9FA56}"/>
    <cellStyle name="Normal 9 3 5 2 2 2 3" xfId="4820" xr:uid="{CBAD1797-735D-448F-B1A7-ED6B114CA9CC}"/>
    <cellStyle name="Normal 9 3 5 2 2 3" xfId="2353" xr:uid="{B586D5BF-A41A-4852-B26F-47E32D05DF5C}"/>
    <cellStyle name="Normal 9 3 5 2 2 3 2" xfId="4822" xr:uid="{3135CEE8-ACD1-49CD-A354-108EDE580550}"/>
    <cellStyle name="Normal 9 3 5 2 2 4" xfId="4819" xr:uid="{D848912C-CCEF-4F32-960A-E41BA3184800}"/>
    <cellStyle name="Normal 9 3 5 2 3" xfId="2354" xr:uid="{84C54A32-A60F-4F6B-A683-311FEBEC88D6}"/>
    <cellStyle name="Normal 9 3 5 2 3 2" xfId="2355" xr:uid="{5857A83E-5773-4E03-81D1-7C52B6F9CB81}"/>
    <cellStyle name="Normal 9 3 5 2 3 2 2" xfId="4824" xr:uid="{2942CD84-5FEF-4D6F-A76A-1E3A77ED2293}"/>
    <cellStyle name="Normal 9 3 5 2 3 3" xfId="4823" xr:uid="{D03B3980-5F19-4508-B336-BFA6726A790F}"/>
    <cellStyle name="Normal 9 3 5 2 4" xfId="2356" xr:uid="{DAADEADC-F6A8-4895-BCAD-87F0ECC01BF9}"/>
    <cellStyle name="Normal 9 3 5 2 4 2" xfId="4825" xr:uid="{7C5092FB-0DCA-490E-844D-72E5716273B7}"/>
    <cellStyle name="Normal 9 3 5 2 5" xfId="4818" xr:uid="{97171921-43BB-4FA1-B992-176FC1C2E201}"/>
    <cellStyle name="Normal 9 3 5 3" xfId="854" xr:uid="{D1235571-AD66-46E5-9552-FC38C101992E}"/>
    <cellStyle name="Normal 9 3 5 3 2" xfId="2357" xr:uid="{D8D87B7E-1D46-4608-9B30-CDA343413B70}"/>
    <cellStyle name="Normal 9 3 5 3 2 2" xfId="2358" xr:uid="{7A0905E2-103F-4515-8F21-70E323C95EBE}"/>
    <cellStyle name="Normal 9 3 5 3 2 2 2" xfId="4828" xr:uid="{44D233D9-3A0F-4EAB-8AAD-A2F08EB08FF3}"/>
    <cellStyle name="Normal 9 3 5 3 2 3" xfId="4827" xr:uid="{5C850FB9-FECD-4088-8265-5AB72316EC8F}"/>
    <cellStyle name="Normal 9 3 5 3 3" xfId="2359" xr:uid="{C2675983-48A4-4CC8-832A-2367F8403E00}"/>
    <cellStyle name="Normal 9 3 5 3 3 2" xfId="4829" xr:uid="{778E40B2-1EC3-4F1A-AEA3-F76994DF9F27}"/>
    <cellStyle name="Normal 9 3 5 3 4" xfId="4050" xr:uid="{71F344BF-9A18-4291-8A27-44996DBA21BB}"/>
    <cellStyle name="Normal 9 3 5 3 4 2" xfId="4830" xr:uid="{7397F337-2792-4874-97C6-ACB41F33B288}"/>
    <cellStyle name="Normal 9 3 5 3 5" xfId="4826" xr:uid="{9F942239-42C1-4041-843C-74E652ADD267}"/>
    <cellStyle name="Normal 9 3 5 4" xfId="2360" xr:uid="{CBE08AD4-53FF-46C5-8DFF-351390FFDE11}"/>
    <cellStyle name="Normal 9 3 5 4 2" xfId="2361" xr:uid="{DC4211C7-30A1-4D3B-BF99-CA08D6F4D66F}"/>
    <cellStyle name="Normal 9 3 5 4 2 2" xfId="4832" xr:uid="{9053E0D9-1B42-4C1A-A372-6CD4C30938DF}"/>
    <cellStyle name="Normal 9 3 5 4 3" xfId="4831" xr:uid="{C92C2E87-A021-4958-BAA8-FFD5C43ECE5F}"/>
    <cellStyle name="Normal 9 3 5 5" xfId="2362" xr:uid="{D51D911E-5E5D-441E-8400-90AE6F97CB34}"/>
    <cellStyle name="Normal 9 3 5 5 2" xfId="4833" xr:uid="{4E124FEA-56DD-435A-9A3C-50E1A1CEE5EB}"/>
    <cellStyle name="Normal 9 3 5 6" xfId="4051" xr:uid="{9B896588-F35E-40D2-AC62-A1BC3E9DAF36}"/>
    <cellStyle name="Normal 9 3 5 6 2" xfId="4834" xr:uid="{33BD85BF-0A9A-4CDC-931E-21B8D4CD74F7}"/>
    <cellStyle name="Normal 9 3 5 7" xfId="4817" xr:uid="{A8760FD1-E222-4867-A109-64B68AB00AC1}"/>
    <cellStyle name="Normal 9 3 6" xfId="411" xr:uid="{32CEDDF5-D681-4CC4-80E8-F332552B5D0B}"/>
    <cellStyle name="Normal 9 3 6 2" xfId="855" xr:uid="{3A8BA4FC-EA3F-4FC0-9FCF-ECA7600DB1A9}"/>
    <cellStyle name="Normal 9 3 6 2 2" xfId="2363" xr:uid="{060A83A6-566E-44EC-916F-088DF28D37F4}"/>
    <cellStyle name="Normal 9 3 6 2 2 2" xfId="2364" xr:uid="{7A91A579-5316-4CBB-BEBD-1DF4BC759563}"/>
    <cellStyle name="Normal 9 3 6 2 2 2 2" xfId="4838" xr:uid="{86B3FC72-9755-4944-A719-2AE6733D1C4F}"/>
    <cellStyle name="Normal 9 3 6 2 2 3" xfId="4837" xr:uid="{162F85E6-5479-4504-80B2-1DCC57873DED}"/>
    <cellStyle name="Normal 9 3 6 2 3" xfId="2365" xr:uid="{6B249E5B-856F-4D07-A292-19B3FC384356}"/>
    <cellStyle name="Normal 9 3 6 2 3 2" xfId="4839" xr:uid="{6B7BCD57-873D-482A-BFB6-05978ECF579E}"/>
    <cellStyle name="Normal 9 3 6 2 4" xfId="4052" xr:uid="{EC6D8475-D7E1-4698-8275-F3BEDD0943E5}"/>
    <cellStyle name="Normal 9 3 6 2 4 2" xfId="4840" xr:uid="{DBCBAA07-EE53-4754-BDDB-F1473A685033}"/>
    <cellStyle name="Normal 9 3 6 2 5" xfId="4836" xr:uid="{47DDF11A-B961-46B9-816B-E16D8450C693}"/>
    <cellStyle name="Normal 9 3 6 3" xfId="2366" xr:uid="{315DEE9F-90C2-4289-9C93-F67E052DD3E8}"/>
    <cellStyle name="Normal 9 3 6 3 2" xfId="2367" xr:uid="{4B386EB4-9A55-46CC-B2AC-D7C0BD35DA9D}"/>
    <cellStyle name="Normal 9 3 6 3 2 2" xfId="4842" xr:uid="{046A57C3-8574-43FA-8A40-C9E74525CC73}"/>
    <cellStyle name="Normal 9 3 6 3 3" xfId="4841" xr:uid="{B575AD6F-0B40-4C31-A4DA-A6FB4335866F}"/>
    <cellStyle name="Normal 9 3 6 4" xfId="2368" xr:uid="{936CD67C-0315-49C4-AAE3-7853E933DBF7}"/>
    <cellStyle name="Normal 9 3 6 4 2" xfId="4843" xr:uid="{29F79E9E-59EC-43F5-AB0A-98103CF53068}"/>
    <cellStyle name="Normal 9 3 6 5" xfId="4053" xr:uid="{E318CD21-6DEE-48C8-B759-5A951834E93E}"/>
    <cellStyle name="Normal 9 3 6 5 2" xfId="4844" xr:uid="{61C4E4BD-A4D3-4EA3-AC35-EEB1CA49D2B4}"/>
    <cellStyle name="Normal 9 3 6 6" xfId="4835" xr:uid="{5CBAC6D5-4CF6-4A1F-9A9E-5BFDEDDBBF30}"/>
    <cellStyle name="Normal 9 3 7" xfId="856" xr:uid="{5A24E71E-DFF6-4D37-A680-A2EAB522910F}"/>
    <cellStyle name="Normal 9 3 7 2" xfId="2369" xr:uid="{B24B914F-0183-47CC-B726-521E205BA788}"/>
    <cellStyle name="Normal 9 3 7 2 2" xfId="2370" xr:uid="{393C4732-25A9-4FE1-B468-D9262686EBFD}"/>
    <cellStyle name="Normal 9 3 7 2 2 2" xfId="4847" xr:uid="{5A4313A4-13E2-450C-ACAE-6E961BAA372B}"/>
    <cellStyle name="Normal 9 3 7 2 3" xfId="4846" xr:uid="{8325B7DE-E934-4216-BA5A-C2E7613CB21B}"/>
    <cellStyle name="Normal 9 3 7 3" xfId="2371" xr:uid="{B7407CCD-9557-45D6-8B1D-50F80CF43EEF}"/>
    <cellStyle name="Normal 9 3 7 3 2" xfId="4848" xr:uid="{1A876C61-9DEC-480E-9BC9-88C5B774A86D}"/>
    <cellStyle name="Normal 9 3 7 4" xfId="4054" xr:uid="{FA97A7DC-42DA-4DEC-9AA7-6E3395C2D7FC}"/>
    <cellStyle name="Normal 9 3 7 4 2" xfId="4849" xr:uid="{077D80A6-2AA4-4FA0-A8D5-9D634FDEE7E2}"/>
    <cellStyle name="Normal 9 3 7 5" xfId="4845" xr:uid="{4DEE650A-D3C3-4F21-917E-A4FD41BA4F4A}"/>
    <cellStyle name="Normal 9 3 8" xfId="2372" xr:uid="{7E71B72E-CF8E-4DC1-B81B-86683CB7713D}"/>
    <cellStyle name="Normal 9 3 8 2" xfId="2373" xr:uid="{52ADBE82-E6F5-4D51-B6A5-B69F18864AAB}"/>
    <cellStyle name="Normal 9 3 8 2 2" xfId="4851" xr:uid="{FD0F44C9-87DC-47E0-8EBF-83794C3B114E}"/>
    <cellStyle name="Normal 9 3 8 3" xfId="4055" xr:uid="{052840CA-68B4-41BB-8E1D-AB3F96CCF3C0}"/>
    <cellStyle name="Normal 9 3 8 3 2" xfId="4852" xr:uid="{E0D83E8C-A4D1-4BF4-99F0-A70E35A300B5}"/>
    <cellStyle name="Normal 9 3 8 4" xfId="4056" xr:uid="{36B8738F-6F66-4386-BFD9-ACF64F6108C4}"/>
    <cellStyle name="Normal 9 3 8 4 2" xfId="4853" xr:uid="{891CFC4A-00EC-4FA3-8F74-65A49AAC323F}"/>
    <cellStyle name="Normal 9 3 8 5" xfId="4850" xr:uid="{1B0D5272-35CC-4833-B802-074A5844651E}"/>
    <cellStyle name="Normal 9 3 9" xfId="2374" xr:uid="{276DF602-F25C-43E0-9319-90B466AA3064}"/>
    <cellStyle name="Normal 9 3 9 2" xfId="4854" xr:uid="{474A4F7F-8F04-4E74-A7E7-86D129BC31FA}"/>
    <cellStyle name="Normal 9 4" xfId="172" xr:uid="{3B9DDEB5-62EA-412A-815A-C8532BD12A3B}"/>
    <cellStyle name="Normal 9 4 10" xfId="4057" xr:uid="{202E7772-8155-4878-BDDF-3CCA5E457142}"/>
    <cellStyle name="Normal 9 4 10 2" xfId="4856" xr:uid="{95F24B68-E573-4778-AF05-D817CF0BB7FB}"/>
    <cellStyle name="Normal 9 4 11" xfId="4058" xr:uid="{58E74DED-7F19-4F3B-9F45-DB3A2665C467}"/>
    <cellStyle name="Normal 9 4 11 2" xfId="4857" xr:uid="{CA3391DE-BD74-4776-A0C9-3B44107BBC33}"/>
    <cellStyle name="Normal 9 4 12" xfId="4855" xr:uid="{2F539AB1-3473-49DC-B517-8D656030112F}"/>
    <cellStyle name="Normal 9 4 2" xfId="173" xr:uid="{2A20EE83-7514-4618-A86B-E3B9C33D9CE2}"/>
    <cellStyle name="Normal 9 4 2 10" xfId="4858" xr:uid="{F1E687C2-95C8-4BDC-B8BD-AF71A1D99F41}"/>
    <cellStyle name="Normal 9 4 2 2" xfId="174" xr:uid="{CB61CC3A-8243-44A3-9579-73A93580E157}"/>
    <cellStyle name="Normal 9 4 2 2 2" xfId="412" xr:uid="{215A62FF-8C84-4669-9F3B-A8AAFA9562EC}"/>
    <cellStyle name="Normal 9 4 2 2 2 2" xfId="857" xr:uid="{824CB372-8F24-4582-9885-3CA7F64BF412}"/>
    <cellStyle name="Normal 9 4 2 2 2 2 2" xfId="2375" xr:uid="{A0DA3C29-DD4E-47A0-8663-CD45BE033178}"/>
    <cellStyle name="Normal 9 4 2 2 2 2 2 2" xfId="2376" xr:uid="{25AE026A-6DF9-40F4-ABB5-D07625C0B22D}"/>
    <cellStyle name="Normal 9 4 2 2 2 2 2 2 2" xfId="4863" xr:uid="{E03C3706-DDF6-42D5-94E3-8202669738BD}"/>
    <cellStyle name="Normal 9 4 2 2 2 2 2 3" xfId="4862" xr:uid="{2E7C2D18-B778-47F0-9533-CE80D7E3B1F2}"/>
    <cellStyle name="Normal 9 4 2 2 2 2 3" xfId="2377" xr:uid="{4E5543ED-2822-495C-9CDC-0EFB20B8FD5B}"/>
    <cellStyle name="Normal 9 4 2 2 2 2 3 2" xfId="4864" xr:uid="{C471F544-2A27-4A73-91B4-5E7123DDB4A1}"/>
    <cellStyle name="Normal 9 4 2 2 2 2 4" xfId="4059" xr:uid="{84E5664B-4811-45F5-A054-501F9DF1D517}"/>
    <cellStyle name="Normal 9 4 2 2 2 2 4 2" xfId="4865" xr:uid="{F4052956-6809-4A2E-B1D5-B868581B635E}"/>
    <cellStyle name="Normal 9 4 2 2 2 2 5" xfId="4861" xr:uid="{9FF9D684-066F-4999-8A04-F60B16FB2F1A}"/>
    <cellStyle name="Normal 9 4 2 2 2 3" xfId="2378" xr:uid="{9B9CA466-EB37-4471-84AF-B4DAC10548C0}"/>
    <cellStyle name="Normal 9 4 2 2 2 3 2" xfId="2379" xr:uid="{7B970226-09BB-4268-B642-BCD58CC46FBF}"/>
    <cellStyle name="Normal 9 4 2 2 2 3 2 2" xfId="4867" xr:uid="{2EAC6151-B787-4EF6-8D78-D6F21A2CE9D0}"/>
    <cellStyle name="Normal 9 4 2 2 2 3 3" xfId="4060" xr:uid="{DC5E5E37-9265-4D1F-8193-382D95FAE2B5}"/>
    <cellStyle name="Normal 9 4 2 2 2 3 3 2" xfId="4868" xr:uid="{14746979-9175-437B-B1FA-21ACEA3EDDC3}"/>
    <cellStyle name="Normal 9 4 2 2 2 3 4" xfId="4061" xr:uid="{CD7EB6A7-A856-4E17-8B15-8B618CFA0E9D}"/>
    <cellStyle name="Normal 9 4 2 2 2 3 4 2" xfId="4869" xr:uid="{7C5CAA0F-D9BA-4FE8-9205-2D3770BBFB5B}"/>
    <cellStyle name="Normal 9 4 2 2 2 3 5" xfId="4866" xr:uid="{131250BB-D897-4806-A1D6-1A18CE2A88C3}"/>
    <cellStyle name="Normal 9 4 2 2 2 4" xfId="2380" xr:uid="{DF39FCF4-88B5-4DCE-9EF3-E9F6E22A08FB}"/>
    <cellStyle name="Normal 9 4 2 2 2 4 2" xfId="4870" xr:uid="{3D340D91-6131-40DA-81C0-B1AB48F6387F}"/>
    <cellStyle name="Normal 9 4 2 2 2 5" xfId="4062" xr:uid="{F2007F18-E7E7-4D73-80F5-B7EA096EF48C}"/>
    <cellStyle name="Normal 9 4 2 2 2 5 2" xfId="4871" xr:uid="{1E7DE6F9-DFDE-408E-A54F-F565AD821EDB}"/>
    <cellStyle name="Normal 9 4 2 2 2 6" xfId="4063" xr:uid="{632D6027-BD64-4A52-8E11-EAC91A96B152}"/>
    <cellStyle name="Normal 9 4 2 2 2 6 2" xfId="4872" xr:uid="{07B26226-EF70-448B-BD95-F4941291EF9C}"/>
    <cellStyle name="Normal 9 4 2 2 2 7" xfId="4860" xr:uid="{D2D8AD87-EE6F-4ACD-BC09-DA2E67AA276D}"/>
    <cellStyle name="Normal 9 4 2 2 3" xfId="858" xr:uid="{898F25BE-D3FF-4AF9-BA80-635BAB2385C2}"/>
    <cellStyle name="Normal 9 4 2 2 3 2" xfId="2381" xr:uid="{5820D1E0-A97F-4321-9DC2-1EF3402A83FD}"/>
    <cellStyle name="Normal 9 4 2 2 3 2 2" xfId="2382" xr:uid="{14AB6C1C-0812-443B-AE8A-027DB205991C}"/>
    <cellStyle name="Normal 9 4 2 2 3 2 2 2" xfId="4875" xr:uid="{DBCBDF61-6341-4778-8C22-59814A5F2001}"/>
    <cellStyle name="Normal 9 4 2 2 3 2 3" xfId="4064" xr:uid="{A0EBC15B-BF7C-4A3F-85D7-9AA5F3F7F8FD}"/>
    <cellStyle name="Normal 9 4 2 2 3 2 3 2" xfId="4876" xr:uid="{C3CC3033-759B-474B-9405-1934B9563346}"/>
    <cellStyle name="Normal 9 4 2 2 3 2 4" xfId="4065" xr:uid="{F9169CCA-9A70-4B05-8DFA-50C564E9B126}"/>
    <cellStyle name="Normal 9 4 2 2 3 2 4 2" xfId="4877" xr:uid="{300BD436-036D-4BDB-BAC6-044148085645}"/>
    <cellStyle name="Normal 9 4 2 2 3 2 5" xfId="4874" xr:uid="{9FE41C5B-0D59-43AE-B16D-5098021C5BF8}"/>
    <cellStyle name="Normal 9 4 2 2 3 3" xfId="2383" xr:uid="{69C843D1-250A-4038-9F9B-62312FF226A0}"/>
    <cellStyle name="Normal 9 4 2 2 3 3 2" xfId="4878" xr:uid="{E5CC2B2F-13D1-4A03-B729-3ED01EF89FAA}"/>
    <cellStyle name="Normal 9 4 2 2 3 4" xfId="4066" xr:uid="{F8B2BCA6-1E7A-4BDF-9010-290348CA074C}"/>
    <cellStyle name="Normal 9 4 2 2 3 4 2" xfId="4879" xr:uid="{FBA99168-93E4-4150-AF72-9D95D660F45C}"/>
    <cellStyle name="Normal 9 4 2 2 3 5" xfId="4067" xr:uid="{6834D974-3615-4D8C-934D-3A49A727F0EB}"/>
    <cellStyle name="Normal 9 4 2 2 3 5 2" xfId="4880" xr:uid="{CDBF2D10-E0A9-42E5-9811-E8AFBCBB9B48}"/>
    <cellStyle name="Normal 9 4 2 2 3 6" xfId="4873" xr:uid="{60C895A4-2144-4219-A3B1-1B11D912318E}"/>
    <cellStyle name="Normal 9 4 2 2 4" xfId="2384" xr:uid="{A5DF2BF1-69E2-4BC7-84C6-34B9C49F2B85}"/>
    <cellStyle name="Normal 9 4 2 2 4 2" xfId="2385" xr:uid="{74407DE5-8264-446C-BD00-00CA13AC8BEA}"/>
    <cellStyle name="Normal 9 4 2 2 4 2 2" xfId="4882" xr:uid="{9503A75F-C7CB-49DA-8A4E-C870DFF2B787}"/>
    <cellStyle name="Normal 9 4 2 2 4 3" xfId="4068" xr:uid="{4E88F4E5-8C55-4B15-8CA6-67A4C24D1395}"/>
    <cellStyle name="Normal 9 4 2 2 4 3 2" xfId="4883" xr:uid="{9B755A22-3037-4B17-8305-426344B3AF60}"/>
    <cellStyle name="Normal 9 4 2 2 4 4" xfId="4069" xr:uid="{C2EAE0BC-8408-45E0-8AA3-7D5E46FCF4B6}"/>
    <cellStyle name="Normal 9 4 2 2 4 4 2" xfId="4884" xr:uid="{E517FBC1-96AC-462F-9956-43C65DF295B3}"/>
    <cellStyle name="Normal 9 4 2 2 4 5" xfId="4881" xr:uid="{1E213920-8024-4452-8FE8-013F5A45D740}"/>
    <cellStyle name="Normal 9 4 2 2 5" xfId="2386" xr:uid="{3A57A3DF-3F66-404B-9CF2-7104B51D0F72}"/>
    <cellStyle name="Normal 9 4 2 2 5 2" xfId="4070" xr:uid="{0868A13F-57A0-42D3-AE15-5181DDD2F953}"/>
    <cellStyle name="Normal 9 4 2 2 5 2 2" xfId="4886" xr:uid="{00DBC716-97AE-4B4A-AA05-86B2CE02EE4B}"/>
    <cellStyle name="Normal 9 4 2 2 5 3" xfId="4071" xr:uid="{BBBECB63-96F5-463F-BA85-9CAF5C6AE6C6}"/>
    <cellStyle name="Normal 9 4 2 2 5 3 2" xfId="4887" xr:uid="{94BF1D18-734C-4989-A372-12B5ECC9E25D}"/>
    <cellStyle name="Normal 9 4 2 2 5 4" xfId="4072" xr:uid="{9FB85FC8-8563-498B-A519-A003DD967786}"/>
    <cellStyle name="Normal 9 4 2 2 5 4 2" xfId="4888" xr:uid="{673D8A7C-543D-4768-A18D-F668E5BCBC94}"/>
    <cellStyle name="Normal 9 4 2 2 5 5" xfId="4885" xr:uid="{8EA21041-3F2A-4318-8118-A075FF9DCF27}"/>
    <cellStyle name="Normal 9 4 2 2 6" xfId="4073" xr:uid="{D9FE7F48-833F-4C1B-821D-D5CEA00A2D64}"/>
    <cellStyle name="Normal 9 4 2 2 6 2" xfId="4889" xr:uid="{98A876AA-DC1F-477F-A6B3-600235350511}"/>
    <cellStyle name="Normal 9 4 2 2 7" xfId="4074" xr:uid="{2399A5DA-6A4B-450F-A7EC-59356C0531A2}"/>
    <cellStyle name="Normal 9 4 2 2 7 2" xfId="4890" xr:uid="{20F34244-5261-45B3-BE7D-580945E2E913}"/>
    <cellStyle name="Normal 9 4 2 2 8" xfId="4075" xr:uid="{108324A0-2BC2-4443-AEEE-F816FE80F32A}"/>
    <cellStyle name="Normal 9 4 2 2 8 2" xfId="4891" xr:uid="{2814BEF9-4840-478A-A716-B5A157D73E3E}"/>
    <cellStyle name="Normal 9 4 2 2 9" xfId="4859" xr:uid="{5E1FFF75-3A16-45A0-A0DF-8F7A6C0DE3AB}"/>
    <cellStyle name="Normal 9 4 2 3" xfId="413" xr:uid="{438D1205-22DC-429C-9D27-ACB599CBD57A}"/>
    <cellStyle name="Normal 9 4 2 3 2" xfId="859" xr:uid="{0DE220E0-41D9-4A5E-928E-FBE49BAC2993}"/>
    <cellStyle name="Normal 9 4 2 3 2 2" xfId="860" xr:uid="{B0429019-90E4-46F4-99A4-9A9F0D6E47D2}"/>
    <cellStyle name="Normal 9 4 2 3 2 2 2" xfId="2387" xr:uid="{461E01A4-8053-467A-B9A3-BC9B19508F0C}"/>
    <cellStyle name="Normal 9 4 2 3 2 2 2 2" xfId="2388" xr:uid="{D0B0FB5D-613D-4C6B-814C-0475BBDC586D}"/>
    <cellStyle name="Normal 9 4 2 3 2 2 2 2 2" xfId="4896" xr:uid="{C4489079-5A59-4DE9-AF95-8FD1607EE407}"/>
    <cellStyle name="Normal 9 4 2 3 2 2 2 3" xfId="4895" xr:uid="{E9A25C02-1F36-426B-BEE7-F7C49FC58C2D}"/>
    <cellStyle name="Normal 9 4 2 3 2 2 3" xfId="2389" xr:uid="{E41F150B-6E33-4D11-B097-62BEA121337E}"/>
    <cellStyle name="Normal 9 4 2 3 2 2 3 2" xfId="4897" xr:uid="{406014A3-D1B8-4DED-A901-6455CD97B102}"/>
    <cellStyle name="Normal 9 4 2 3 2 2 4" xfId="4894" xr:uid="{CBADC84D-2190-44D0-959B-7CF26677BF5A}"/>
    <cellStyle name="Normal 9 4 2 3 2 3" xfId="2390" xr:uid="{3A6B6A78-3C9F-47A4-8854-85D2241EE46D}"/>
    <cellStyle name="Normal 9 4 2 3 2 3 2" xfId="2391" xr:uid="{E0575622-EB29-4C10-9576-AE614E8C950E}"/>
    <cellStyle name="Normal 9 4 2 3 2 3 2 2" xfId="4899" xr:uid="{142B7BAB-C8C9-4BE3-B884-7C1EF96A820B}"/>
    <cellStyle name="Normal 9 4 2 3 2 3 3" xfId="4898" xr:uid="{7252E40E-52C8-4187-8D1A-8C3808370B91}"/>
    <cellStyle name="Normal 9 4 2 3 2 4" xfId="2392" xr:uid="{2ACBFAEE-6802-4AFB-B388-3AFA129963BF}"/>
    <cellStyle name="Normal 9 4 2 3 2 4 2" xfId="4900" xr:uid="{8C76C8B5-6974-4FF8-ADEE-C10F72A8A6AD}"/>
    <cellStyle name="Normal 9 4 2 3 2 5" xfId="4893" xr:uid="{59BC2C85-0AD6-497A-8A88-9D6E046C7257}"/>
    <cellStyle name="Normal 9 4 2 3 3" xfId="861" xr:uid="{83A5BC68-1EE9-4F02-9461-C89853EDD4FA}"/>
    <cellStyle name="Normal 9 4 2 3 3 2" xfId="2393" xr:uid="{82BACEB8-B9F6-4D6C-AA7B-C5BA4891CE90}"/>
    <cellStyle name="Normal 9 4 2 3 3 2 2" xfId="2394" xr:uid="{3B992CD9-C017-4CDC-9E53-B33BC26E25C0}"/>
    <cellStyle name="Normal 9 4 2 3 3 2 2 2" xfId="4903" xr:uid="{99646AA8-00F5-4CFC-BBD5-F5D403BEB131}"/>
    <cellStyle name="Normal 9 4 2 3 3 2 3" xfId="4902" xr:uid="{6D9368EC-CE67-495B-90FE-3B78D986B80E}"/>
    <cellStyle name="Normal 9 4 2 3 3 3" xfId="2395" xr:uid="{E355BFAB-6823-4A61-802A-CA0A314980C4}"/>
    <cellStyle name="Normal 9 4 2 3 3 3 2" xfId="4904" xr:uid="{2C23D2B1-6FEB-4C0A-ADAC-1CE0ECFB8E91}"/>
    <cellStyle name="Normal 9 4 2 3 3 4" xfId="4076" xr:uid="{AFD15D16-A6CC-482F-A851-8F9C38145EE7}"/>
    <cellStyle name="Normal 9 4 2 3 3 4 2" xfId="4905" xr:uid="{7B81AE8D-06E0-4B25-9781-42DB3BD9207E}"/>
    <cellStyle name="Normal 9 4 2 3 3 5" xfId="4901" xr:uid="{8C391378-3C65-47E2-9F75-E70EE3084AD6}"/>
    <cellStyle name="Normal 9 4 2 3 4" xfId="2396" xr:uid="{BCF9E7D6-F990-4638-9E51-C8ACB524D695}"/>
    <cellStyle name="Normal 9 4 2 3 4 2" xfId="2397" xr:uid="{1B5CF5BB-B0A7-4F44-815C-98F9DE2F29EB}"/>
    <cellStyle name="Normal 9 4 2 3 4 2 2" xfId="4907" xr:uid="{693CA46F-20F8-43C2-9FC6-82C8C5393F5E}"/>
    <cellStyle name="Normal 9 4 2 3 4 3" xfId="4906" xr:uid="{8C349695-C4E8-4DFA-BF93-7B9E8C6D08CE}"/>
    <cellStyle name="Normal 9 4 2 3 5" xfId="2398" xr:uid="{9AD467B5-0AB0-4A48-905E-571829BB37CC}"/>
    <cellStyle name="Normal 9 4 2 3 5 2" xfId="4908" xr:uid="{A6516AB0-753B-431C-9A78-3D820726C48E}"/>
    <cellStyle name="Normal 9 4 2 3 6" xfId="4077" xr:uid="{9AED4337-906C-4585-912E-905D9D1604D2}"/>
    <cellStyle name="Normal 9 4 2 3 6 2" xfId="4909" xr:uid="{CB7E3F2B-A1CB-4FF5-A10E-101BD20AB5B9}"/>
    <cellStyle name="Normal 9 4 2 3 7" xfId="4892" xr:uid="{F63F7CFC-54CA-47F5-B9D0-A0C7BF08109D}"/>
    <cellStyle name="Normal 9 4 2 4" xfId="414" xr:uid="{736BB632-ECE0-4155-BA33-8168EC65C1F1}"/>
    <cellStyle name="Normal 9 4 2 4 2" xfId="862" xr:uid="{3A2369FB-733A-4C61-9ADC-85593D1904B2}"/>
    <cellStyle name="Normal 9 4 2 4 2 2" xfId="2399" xr:uid="{F0B5F60B-37E5-4077-81A1-99CA885794B9}"/>
    <cellStyle name="Normal 9 4 2 4 2 2 2" xfId="2400" xr:uid="{2072C965-C1A3-4840-B0B1-5C9CBA5C1AC7}"/>
    <cellStyle name="Normal 9 4 2 4 2 2 2 2" xfId="4913" xr:uid="{48AA54B1-A7FB-4CF4-A9E5-0A3C7B5A023F}"/>
    <cellStyle name="Normal 9 4 2 4 2 2 3" xfId="4912" xr:uid="{BA7A7CE2-D36D-4D4E-AC69-09E080944E57}"/>
    <cellStyle name="Normal 9 4 2 4 2 3" xfId="2401" xr:uid="{13AB7BDF-C2D0-45A5-AF04-E1A9B9745B89}"/>
    <cellStyle name="Normal 9 4 2 4 2 3 2" xfId="4914" xr:uid="{CF14C463-A2F0-471F-BFF6-6AE024D1A744}"/>
    <cellStyle name="Normal 9 4 2 4 2 4" xfId="4078" xr:uid="{0121B330-0800-4EF2-8EAE-13171AC2FBDC}"/>
    <cellStyle name="Normal 9 4 2 4 2 4 2" xfId="4915" xr:uid="{D2BC2E02-7087-4950-95F0-4EAC5574FCC3}"/>
    <cellStyle name="Normal 9 4 2 4 2 5" xfId="4911" xr:uid="{735ADAD9-69D2-4F37-A159-8AED134CF9BD}"/>
    <cellStyle name="Normal 9 4 2 4 3" xfId="2402" xr:uid="{4ABB411F-CD81-478A-8CF6-C49E2AF7A71F}"/>
    <cellStyle name="Normal 9 4 2 4 3 2" xfId="2403" xr:uid="{716BDEAB-7641-47B5-846F-57F965CC493E}"/>
    <cellStyle name="Normal 9 4 2 4 3 2 2" xfId="4917" xr:uid="{E3009007-59AE-4EBB-B633-FEC0042E774E}"/>
    <cellStyle name="Normal 9 4 2 4 3 3" xfId="4916" xr:uid="{6FD18E70-05E9-473D-BB9C-4286234996AE}"/>
    <cellStyle name="Normal 9 4 2 4 4" xfId="2404" xr:uid="{2951B191-706A-4F95-AE62-7D71D66E6F8D}"/>
    <cellStyle name="Normal 9 4 2 4 4 2" xfId="4918" xr:uid="{5B6D4DFA-476B-4A8D-A6BD-4CAC470EDADF}"/>
    <cellStyle name="Normal 9 4 2 4 5" xfId="4079" xr:uid="{354BFBE2-0C8A-413B-AD38-8E402BCD79EA}"/>
    <cellStyle name="Normal 9 4 2 4 5 2" xfId="4919" xr:uid="{C0A41777-A07A-4B05-A1D3-46DFFE30CCC6}"/>
    <cellStyle name="Normal 9 4 2 4 6" xfId="4910" xr:uid="{993304CC-8DA6-4611-BB2D-0B8405AB721C}"/>
    <cellStyle name="Normal 9 4 2 5" xfId="415" xr:uid="{0E4E4F9C-2641-4C48-B429-2A65B7E3207A}"/>
    <cellStyle name="Normal 9 4 2 5 2" xfId="2405" xr:uid="{CBE5D66F-17B1-4F58-9BB3-F47B1D7C59FB}"/>
    <cellStyle name="Normal 9 4 2 5 2 2" xfId="2406" xr:uid="{8EDB0A20-23CA-477B-8336-9CB93CC88D8C}"/>
    <cellStyle name="Normal 9 4 2 5 2 2 2" xfId="4922" xr:uid="{E9216930-FA12-4E7F-A07B-ECF4B7CEAA61}"/>
    <cellStyle name="Normal 9 4 2 5 2 3" xfId="4921" xr:uid="{B8628483-5EBF-438A-9091-17C4F26D351A}"/>
    <cellStyle name="Normal 9 4 2 5 3" xfId="2407" xr:uid="{12180A58-99F9-4E13-AD92-0D652B949A89}"/>
    <cellStyle name="Normal 9 4 2 5 3 2" xfId="4923" xr:uid="{6DB7E109-DCD4-4BED-BF18-7410AC592D88}"/>
    <cellStyle name="Normal 9 4 2 5 4" xfId="4080" xr:uid="{4E13C15F-A4BC-4DE1-99A5-4B1148010BF4}"/>
    <cellStyle name="Normal 9 4 2 5 4 2" xfId="4924" xr:uid="{43340253-495A-47C1-A800-D7EBF6DA2F92}"/>
    <cellStyle name="Normal 9 4 2 5 5" xfId="4920" xr:uid="{FC8D1CE8-3713-46D2-A385-AD2A120F3CB9}"/>
    <cellStyle name="Normal 9 4 2 6" xfId="2408" xr:uid="{B9AA6A6B-317E-4220-A109-3C4E690D45FE}"/>
    <cellStyle name="Normal 9 4 2 6 2" xfId="2409" xr:uid="{D12AEA70-37AC-42D8-B1C8-C3635C4EAB7E}"/>
    <cellStyle name="Normal 9 4 2 6 2 2" xfId="4926" xr:uid="{CDD534CD-D977-4A02-8C6C-55FAAFE15388}"/>
    <cellStyle name="Normal 9 4 2 6 3" xfId="4081" xr:uid="{090D8DB8-C439-4441-951A-9A0F4E39A8BB}"/>
    <cellStyle name="Normal 9 4 2 6 3 2" xfId="4927" xr:uid="{A22A1D53-582A-4FC1-9AB9-F0F8EFC8DDF0}"/>
    <cellStyle name="Normal 9 4 2 6 4" xfId="4082" xr:uid="{C37836D5-5AD8-4F34-BF39-35182B88CDF6}"/>
    <cellStyle name="Normal 9 4 2 6 4 2" xfId="4928" xr:uid="{B33542A3-CE0F-4498-B8B9-755FF1543464}"/>
    <cellStyle name="Normal 9 4 2 6 5" xfId="4925" xr:uid="{4695A266-A634-4B7D-9478-9E4B35FF76DC}"/>
    <cellStyle name="Normal 9 4 2 7" xfId="2410" xr:uid="{449637D4-6114-4C2D-AAF1-9AE16DD36C59}"/>
    <cellStyle name="Normal 9 4 2 7 2" xfId="4929" xr:uid="{36DC0161-AF87-4512-BC9E-EEAAE11928F1}"/>
    <cellStyle name="Normal 9 4 2 8" xfId="4083" xr:uid="{B8CC2CA9-C7BD-4A27-B004-50FA4792088B}"/>
    <cellStyle name="Normal 9 4 2 8 2" xfId="4930" xr:uid="{3606FB10-7E69-42D8-92DC-0992989B49DB}"/>
    <cellStyle name="Normal 9 4 2 9" xfId="4084" xr:uid="{BFB8982D-6593-4AAC-A109-0FF89F9C85C5}"/>
    <cellStyle name="Normal 9 4 2 9 2" xfId="4931" xr:uid="{1CD990A3-C29A-4026-8EE5-2F06681BD592}"/>
    <cellStyle name="Normal 9 4 3" xfId="175" xr:uid="{B89D7741-9B73-45A8-897D-F6387B64622D}"/>
    <cellStyle name="Normal 9 4 3 2" xfId="176" xr:uid="{3AC72943-256E-44C2-94A5-F2C3F6E16E6A}"/>
    <cellStyle name="Normal 9 4 3 2 2" xfId="863" xr:uid="{D9954E49-BE7C-464A-8E3C-397888B79C1E}"/>
    <cellStyle name="Normal 9 4 3 2 2 2" xfId="2411" xr:uid="{F381769C-4D0A-4FA3-A1B8-18D67E799ABE}"/>
    <cellStyle name="Normal 9 4 3 2 2 2 2" xfId="2412" xr:uid="{54AB7431-0CB3-49F0-BB46-B6396052E299}"/>
    <cellStyle name="Normal 9 4 3 2 2 2 2 2" xfId="4500" xr:uid="{43D0F469-DE6A-448B-802E-DFFDE6F31388}"/>
    <cellStyle name="Normal 9 4 3 2 2 2 2 2 2" xfId="5307" xr:uid="{B283684A-ED0D-441E-809E-0F7B096054E4}"/>
    <cellStyle name="Normal 9 4 3 2 2 2 2 2 3" xfId="4936" xr:uid="{58A04361-129B-4C37-94A5-620ACB1DE404}"/>
    <cellStyle name="Normal 9 4 3 2 2 2 3" xfId="4501" xr:uid="{05CAC408-52AB-48CC-AD7D-4FE5190A7B9A}"/>
    <cellStyle name="Normal 9 4 3 2 2 2 3 2" xfId="5308" xr:uid="{876AA7BE-5676-4E61-9956-1ED5FD09D08A}"/>
    <cellStyle name="Normal 9 4 3 2 2 2 3 3" xfId="4935" xr:uid="{946DFEAB-4EB2-4C64-B2D5-0C10F1893CF3}"/>
    <cellStyle name="Normal 9 4 3 2 2 3" xfId="2413" xr:uid="{55598B99-8C98-4A66-B0A1-64C0412095D2}"/>
    <cellStyle name="Normal 9 4 3 2 2 3 2" xfId="4502" xr:uid="{6A0819A4-03AF-4071-BCF3-BA55E458663D}"/>
    <cellStyle name="Normal 9 4 3 2 2 3 2 2" xfId="5309" xr:uid="{C71DE969-79A5-4EF7-AE4F-5690DC0A5F93}"/>
    <cellStyle name="Normal 9 4 3 2 2 3 2 3" xfId="4937" xr:uid="{E872633B-D49C-40CE-B7B5-9C36B5D7F1FC}"/>
    <cellStyle name="Normal 9 4 3 2 2 4" xfId="4085" xr:uid="{BDAE27CC-8879-4648-9D2A-A26D4E6C10EE}"/>
    <cellStyle name="Normal 9 4 3 2 2 4 2" xfId="4938" xr:uid="{C0057258-52C7-424D-8E4A-500A5EC50705}"/>
    <cellStyle name="Normal 9 4 3 2 2 5" xfId="4934" xr:uid="{85F7AFA8-CA7A-4BA3-842A-502477DA7C44}"/>
    <cellStyle name="Normal 9 4 3 2 3" xfId="2414" xr:uid="{06FBCB76-91D0-40E9-81A7-38AF7DB81F8F}"/>
    <cellStyle name="Normal 9 4 3 2 3 2" xfId="2415" xr:uid="{E7D96FE2-9FEB-4943-8780-A796638B1404}"/>
    <cellStyle name="Normal 9 4 3 2 3 2 2" xfId="4503" xr:uid="{BD6D9FD7-FA74-4497-BD71-F4BAC47FF6ED}"/>
    <cellStyle name="Normal 9 4 3 2 3 2 2 2" xfId="5310" xr:uid="{AAD787AF-50F9-4BA9-95D6-D4634489835F}"/>
    <cellStyle name="Normal 9 4 3 2 3 2 2 3" xfId="4940" xr:uid="{A19CF824-139B-4887-B564-52B3DD63C7D5}"/>
    <cellStyle name="Normal 9 4 3 2 3 3" xfId="4086" xr:uid="{A1D8EE4A-736D-43DF-9129-19D5D8786EA7}"/>
    <cellStyle name="Normal 9 4 3 2 3 3 2" xfId="4941" xr:uid="{22DEE9BC-CD99-42FF-B2C0-177E56C12A70}"/>
    <cellStyle name="Normal 9 4 3 2 3 4" xfId="4087" xr:uid="{C64DE214-6ED9-4C99-9CC7-19F19B9721F1}"/>
    <cellStyle name="Normal 9 4 3 2 3 4 2" xfId="4942" xr:uid="{17988940-8A66-4B7B-8B31-C682D5CB00D9}"/>
    <cellStyle name="Normal 9 4 3 2 3 5" xfId="4939" xr:uid="{51368140-ED68-4019-9D62-B982DF6ED9C0}"/>
    <cellStyle name="Normal 9 4 3 2 4" xfId="2416" xr:uid="{62B47E9D-4FC3-4414-8D41-46F0D3B93313}"/>
    <cellStyle name="Normal 9 4 3 2 4 2" xfId="4504" xr:uid="{5B587E9B-A0CF-4821-9F98-7397FF1E17B6}"/>
    <cellStyle name="Normal 9 4 3 2 4 2 2" xfId="5311" xr:uid="{3585A247-EE60-496A-A175-F9090A6D2B11}"/>
    <cellStyle name="Normal 9 4 3 2 4 2 3" xfId="4943" xr:uid="{5C07FD43-79D4-4F47-84B5-596A0B2A1632}"/>
    <cellStyle name="Normal 9 4 3 2 5" xfId="4088" xr:uid="{F94E54E5-9296-4B00-884C-16671AABB8ED}"/>
    <cellStyle name="Normal 9 4 3 2 5 2" xfId="4944" xr:uid="{3BDFA922-ABC1-4D8B-8F98-DB24996AB065}"/>
    <cellStyle name="Normal 9 4 3 2 6" xfId="4089" xr:uid="{CBECEDC4-2A54-47A6-ACC0-839852335249}"/>
    <cellStyle name="Normal 9 4 3 2 6 2" xfId="4945" xr:uid="{2F6DA559-15C6-4DCE-B1E7-3514D57E24C1}"/>
    <cellStyle name="Normal 9 4 3 2 7" xfId="4933" xr:uid="{6D06F20F-F33D-4E27-87CB-D1C43F85C6B9}"/>
    <cellStyle name="Normal 9 4 3 3" xfId="416" xr:uid="{27D4B89D-E95D-49B3-8E7A-606664FD6932}"/>
    <cellStyle name="Normal 9 4 3 3 2" xfId="2417" xr:uid="{762C8A6E-604A-4606-B2E1-7F6A2545B494}"/>
    <cellStyle name="Normal 9 4 3 3 2 2" xfId="2418" xr:uid="{6BF5E059-DE1D-481A-8F76-E24E4E0EFF32}"/>
    <cellStyle name="Normal 9 4 3 3 2 2 2" xfId="4505" xr:uid="{09CC25DA-8B34-4577-BA45-7E6BEFAB97B2}"/>
    <cellStyle name="Normal 9 4 3 3 2 2 2 2" xfId="5312" xr:uid="{51FAD66B-2150-43C9-B5BC-F8892BC1D3ED}"/>
    <cellStyle name="Normal 9 4 3 3 2 2 2 3" xfId="4948" xr:uid="{D3DBE5B6-061B-4D47-8E00-3FCE9BD27F12}"/>
    <cellStyle name="Normal 9 4 3 3 2 3" xfId="4090" xr:uid="{D26E2950-4471-4792-AB73-54F7815788DA}"/>
    <cellStyle name="Normal 9 4 3 3 2 3 2" xfId="4949" xr:uid="{31C07CCF-E1A1-4913-A1A9-84339FC67572}"/>
    <cellStyle name="Normal 9 4 3 3 2 4" xfId="4091" xr:uid="{4F90E9FD-F000-4A17-A54B-2391EDD7C7AB}"/>
    <cellStyle name="Normal 9 4 3 3 2 4 2" xfId="4950" xr:uid="{C6481EE4-37FA-47C0-A0D8-220BC20A3585}"/>
    <cellStyle name="Normal 9 4 3 3 2 5" xfId="4947" xr:uid="{ACD3C3EC-6C59-4D3A-A09B-440968241BE9}"/>
    <cellStyle name="Normal 9 4 3 3 3" xfId="2419" xr:uid="{7E3C744B-0475-4162-9B20-CCBB81A2EB9F}"/>
    <cellStyle name="Normal 9 4 3 3 3 2" xfId="4506" xr:uid="{E8A923E2-C31C-4982-B785-5135153E99F9}"/>
    <cellStyle name="Normal 9 4 3 3 3 2 2" xfId="5313" xr:uid="{9455914B-86BA-46E6-B306-BEBCB1477ED8}"/>
    <cellStyle name="Normal 9 4 3 3 3 2 3" xfId="4951" xr:uid="{28493DEE-4B01-4059-A98B-A00924FB9C9A}"/>
    <cellStyle name="Normal 9 4 3 3 4" xfId="4092" xr:uid="{2ED12991-3AA1-4135-97D7-DF1CAEB286AE}"/>
    <cellStyle name="Normal 9 4 3 3 4 2" xfId="4952" xr:uid="{15ADF29B-E767-4B2F-BFB2-5F210E688314}"/>
    <cellStyle name="Normal 9 4 3 3 5" xfId="4093" xr:uid="{97A2070D-C5A0-4BF0-9F5D-5C098C7B0872}"/>
    <cellStyle name="Normal 9 4 3 3 5 2" xfId="4953" xr:uid="{5BBF733D-E8F6-4EF1-B6D9-3463BE0F528A}"/>
    <cellStyle name="Normal 9 4 3 3 6" xfId="4946" xr:uid="{1A5AE781-6C38-4142-8B31-39C8B858CE53}"/>
    <cellStyle name="Normal 9 4 3 4" xfId="2420" xr:uid="{6923F7D7-C0C6-4406-A8D3-F7B2FE92FC4A}"/>
    <cellStyle name="Normal 9 4 3 4 2" xfId="2421" xr:uid="{4D0894F0-2566-4BC6-B130-DB78113B88C2}"/>
    <cellStyle name="Normal 9 4 3 4 2 2" xfId="4507" xr:uid="{089AF4DB-A734-4809-99F1-EFC5ADCCB31A}"/>
    <cellStyle name="Normal 9 4 3 4 2 2 2" xfId="5314" xr:uid="{41F5382E-2679-4D8A-86FA-C8C19C1A4C15}"/>
    <cellStyle name="Normal 9 4 3 4 2 2 3" xfId="4955" xr:uid="{0CA775D1-C48A-467D-8EE0-3B96473FC81B}"/>
    <cellStyle name="Normal 9 4 3 4 3" xfId="4094" xr:uid="{FFCC5775-130B-4F7A-A782-1ED9F67A5832}"/>
    <cellStyle name="Normal 9 4 3 4 3 2" xfId="4956" xr:uid="{5C2F80BD-01FB-4DE7-9E43-7FB842C61A16}"/>
    <cellStyle name="Normal 9 4 3 4 4" xfId="4095" xr:uid="{28A01053-8242-4BC8-AF95-EC5C0A8DF465}"/>
    <cellStyle name="Normal 9 4 3 4 4 2" xfId="4957" xr:uid="{E3AF2A6F-E759-4E66-A153-34631A30A750}"/>
    <cellStyle name="Normal 9 4 3 4 5" xfId="4954" xr:uid="{C0B1B574-C3F6-42E1-8E7A-E1686E99050F}"/>
    <cellStyle name="Normal 9 4 3 5" xfId="2422" xr:uid="{E909B3D3-2BC7-4618-A7E0-1DA8EE6281C7}"/>
    <cellStyle name="Normal 9 4 3 5 2" xfId="4096" xr:uid="{2E094651-15AC-4EFB-8DB9-534CAE4EFFD9}"/>
    <cellStyle name="Normal 9 4 3 5 2 2" xfId="4959" xr:uid="{28744EA4-B96A-4E7F-8C2F-FFE1357F7F43}"/>
    <cellStyle name="Normal 9 4 3 5 3" xfId="4097" xr:uid="{E2979CB0-9484-43E9-A0E9-755D2A0565ED}"/>
    <cellStyle name="Normal 9 4 3 5 3 2" xfId="4960" xr:uid="{BFA6A3B1-03D9-478C-9708-BD880B9A4CFC}"/>
    <cellStyle name="Normal 9 4 3 5 4" xfId="4098" xr:uid="{2B6CF3DF-0882-4E74-899F-CDDBF8B11F47}"/>
    <cellStyle name="Normal 9 4 3 5 4 2" xfId="4961" xr:uid="{042B336C-9DDF-47F4-9BA6-742F15421D8A}"/>
    <cellStyle name="Normal 9 4 3 5 5" xfId="4958" xr:uid="{083D6D21-8C76-4808-AAFB-E25A2CF4F67D}"/>
    <cellStyle name="Normal 9 4 3 6" xfId="4099" xr:uid="{D7D33451-97CD-4D02-829E-A3E7A206B23C}"/>
    <cellStyle name="Normal 9 4 3 6 2" xfId="4962" xr:uid="{282AA52A-5BFF-4119-849A-3D3B96FE5DDB}"/>
    <cellStyle name="Normal 9 4 3 7" xfId="4100" xr:uid="{1710A7C4-49FB-47B9-A63D-B809ACA944C1}"/>
    <cellStyle name="Normal 9 4 3 7 2" xfId="4963" xr:uid="{E9FDB65D-B086-44C3-BFBF-77E8EBC8E0A4}"/>
    <cellStyle name="Normal 9 4 3 8" xfId="4101" xr:uid="{23EB9CE5-92C3-4ED2-8C0B-F6E92ABF0EC8}"/>
    <cellStyle name="Normal 9 4 3 8 2" xfId="4964" xr:uid="{1B107594-1E9B-4230-980C-BC1FC7100C38}"/>
    <cellStyle name="Normal 9 4 3 9" xfId="4932" xr:uid="{D667BC73-0A2E-478C-991F-43916571143F}"/>
    <cellStyle name="Normal 9 4 4" xfId="177" xr:uid="{91212CBD-93A8-4C58-B609-7721B3C011D4}"/>
    <cellStyle name="Normal 9 4 4 2" xfId="864" xr:uid="{F010D12E-8C2F-4A69-9C97-681F1E7764A4}"/>
    <cellStyle name="Normal 9 4 4 2 2" xfId="865" xr:uid="{EA9779FF-1D30-46E0-8EFC-875B7B87D0D0}"/>
    <cellStyle name="Normal 9 4 4 2 2 2" xfId="2423" xr:uid="{9256B669-E370-4A8D-B9C0-B60DF24DE8A0}"/>
    <cellStyle name="Normal 9 4 4 2 2 2 2" xfId="2424" xr:uid="{9B2B801D-7B70-4614-900F-059CB9A72507}"/>
    <cellStyle name="Normal 9 4 4 2 2 2 2 2" xfId="4969" xr:uid="{B60CCFE1-650A-4453-AF3A-8CB1B5AF710A}"/>
    <cellStyle name="Normal 9 4 4 2 2 2 3" xfId="4968" xr:uid="{AB992CA8-F1B9-408C-A536-54AE690B9328}"/>
    <cellStyle name="Normal 9 4 4 2 2 3" xfId="2425" xr:uid="{E7C4F117-FEF5-44C1-A04C-99D91182EAE3}"/>
    <cellStyle name="Normal 9 4 4 2 2 3 2" xfId="4970" xr:uid="{CB4CBC30-9742-4708-84E1-D35F761B4F80}"/>
    <cellStyle name="Normal 9 4 4 2 2 4" xfId="4102" xr:uid="{70DEF20B-1221-4E06-8500-36D52C73EA46}"/>
    <cellStyle name="Normal 9 4 4 2 2 4 2" xfId="4971" xr:uid="{B95CE4F2-9DA3-4331-9F29-47F912826ECA}"/>
    <cellStyle name="Normal 9 4 4 2 2 5" xfId="4967" xr:uid="{5B2EF10F-3EC2-4A3E-BB4C-DAD9518E0F36}"/>
    <cellStyle name="Normal 9 4 4 2 3" xfId="2426" xr:uid="{9F4858A6-A508-4481-83EF-13C42B8F272F}"/>
    <cellStyle name="Normal 9 4 4 2 3 2" xfId="2427" xr:uid="{60563235-1134-4E46-B370-14A643F39ACD}"/>
    <cellStyle name="Normal 9 4 4 2 3 2 2" xfId="4973" xr:uid="{8AECAC2C-D070-437D-8877-A7BA78E70A3E}"/>
    <cellStyle name="Normal 9 4 4 2 3 3" xfId="4972" xr:uid="{B90E62F8-6F75-441C-A5D4-C035D8368EF7}"/>
    <cellStyle name="Normal 9 4 4 2 4" xfId="2428" xr:uid="{ABB34D98-EF98-4357-8F07-DBA41E1BA507}"/>
    <cellStyle name="Normal 9 4 4 2 4 2" xfId="4974" xr:uid="{3D329826-27C0-445E-B802-F4315AB8AE25}"/>
    <cellStyle name="Normal 9 4 4 2 5" xfId="4103" xr:uid="{E8558701-5768-42B3-967C-F821C4BEAE61}"/>
    <cellStyle name="Normal 9 4 4 2 5 2" xfId="4975" xr:uid="{380019D5-316B-4B7F-AAC5-198F0155C49A}"/>
    <cellStyle name="Normal 9 4 4 2 6" xfId="4966" xr:uid="{B81228ED-5544-4E7A-A9EF-7697E006EC43}"/>
    <cellStyle name="Normal 9 4 4 3" xfId="866" xr:uid="{CF70ED0A-A33C-4B0B-BFEB-93BB21EB3652}"/>
    <cellStyle name="Normal 9 4 4 3 2" xfId="2429" xr:uid="{95580551-983E-4209-811F-A0748F93E48E}"/>
    <cellStyle name="Normal 9 4 4 3 2 2" xfId="2430" xr:uid="{6F1E6FF4-B4B3-49D2-B9DA-F32DA593CC5C}"/>
    <cellStyle name="Normal 9 4 4 3 2 2 2" xfId="4978" xr:uid="{459FDFB6-A6CB-4B02-ADF7-F64FCA4BC97A}"/>
    <cellStyle name="Normal 9 4 4 3 2 3" xfId="4977" xr:uid="{4BFEEE06-CE38-4061-BEEE-D11724B6A971}"/>
    <cellStyle name="Normal 9 4 4 3 3" xfId="2431" xr:uid="{0AB68C2C-2943-4C15-81DD-386D9CE70BA0}"/>
    <cellStyle name="Normal 9 4 4 3 3 2" xfId="4979" xr:uid="{E2C67D46-E04A-4939-B10A-632F8FEBBB06}"/>
    <cellStyle name="Normal 9 4 4 3 4" xfId="4104" xr:uid="{0A59A460-CE6C-4025-A623-1F25F216750C}"/>
    <cellStyle name="Normal 9 4 4 3 4 2" xfId="4980" xr:uid="{6C6CE1CD-29D3-4FE0-9222-8178145C3FEA}"/>
    <cellStyle name="Normal 9 4 4 3 5" xfId="4976" xr:uid="{246A3EDE-0AE6-4568-B65D-78B6CEF3D195}"/>
    <cellStyle name="Normal 9 4 4 4" xfId="2432" xr:uid="{04154901-CD01-4098-AD5D-FC67CFCD2910}"/>
    <cellStyle name="Normal 9 4 4 4 2" xfId="2433" xr:uid="{1210E68A-F792-4427-B3F3-F74CDB5FEF77}"/>
    <cellStyle name="Normal 9 4 4 4 2 2" xfId="4982" xr:uid="{EDAABE2A-AC68-403B-9229-B048A7BFC646}"/>
    <cellStyle name="Normal 9 4 4 4 3" xfId="4105" xr:uid="{06DCDC56-230D-4F32-B40D-FCBDA301FFA8}"/>
    <cellStyle name="Normal 9 4 4 4 3 2" xfId="4983" xr:uid="{A88C47E2-E08D-4369-B444-23E0AC8369B8}"/>
    <cellStyle name="Normal 9 4 4 4 4" xfId="4106" xr:uid="{6EBDA2EC-AC78-430B-83F5-55B80A797EA1}"/>
    <cellStyle name="Normal 9 4 4 4 4 2" xfId="4984" xr:uid="{A729611C-AD1D-4634-9CEE-6930BB6A4236}"/>
    <cellStyle name="Normal 9 4 4 4 5" xfId="4981" xr:uid="{C1DA6EDE-CAF0-4336-9237-D62930EAD39F}"/>
    <cellStyle name="Normal 9 4 4 5" xfId="2434" xr:uid="{1E5AE29B-5C4A-4F95-92D2-697D9DB3FECD}"/>
    <cellStyle name="Normal 9 4 4 5 2" xfId="4985" xr:uid="{72D36EF9-81E6-4DAB-AFB6-7F9DD66F9FAE}"/>
    <cellStyle name="Normal 9 4 4 6" xfId="4107" xr:uid="{3A540E55-97B2-47C4-8976-321A20193BCE}"/>
    <cellStyle name="Normal 9 4 4 6 2" xfId="4986" xr:uid="{205854FD-43E4-424E-BBE1-913969007F16}"/>
    <cellStyle name="Normal 9 4 4 7" xfId="4108" xr:uid="{D4E56032-A480-4AF3-B971-D9BC9F1FEF16}"/>
    <cellStyle name="Normal 9 4 4 7 2" xfId="4987" xr:uid="{E8A01992-2847-49B8-BE2D-EA6F32CD36D0}"/>
    <cellStyle name="Normal 9 4 4 8" xfId="4965" xr:uid="{F1A8FAEC-BE17-4BE9-8A21-595135BE1B80}"/>
    <cellStyle name="Normal 9 4 5" xfId="417" xr:uid="{76144FDE-87CF-4603-B62C-68077F58A081}"/>
    <cellStyle name="Normal 9 4 5 2" xfId="867" xr:uid="{6C8CE0EA-2398-4978-A7F7-2906082620BA}"/>
    <cellStyle name="Normal 9 4 5 2 2" xfId="2435" xr:uid="{D66059DB-0A2C-4963-A1C3-079D054721B8}"/>
    <cellStyle name="Normal 9 4 5 2 2 2" xfId="2436" xr:uid="{64BAC153-B276-4586-972D-970834199FDC}"/>
    <cellStyle name="Normal 9 4 5 2 2 2 2" xfId="4991" xr:uid="{D86E5BCD-9DB4-4172-A09A-E9367641F508}"/>
    <cellStyle name="Normal 9 4 5 2 2 3" xfId="4990" xr:uid="{BBB8EE23-0F3D-4276-BD5A-FF6B4065FA6B}"/>
    <cellStyle name="Normal 9 4 5 2 3" xfId="2437" xr:uid="{EC02E662-1627-46D9-B96D-DBD5AA581BC5}"/>
    <cellStyle name="Normal 9 4 5 2 3 2" xfId="4992" xr:uid="{E43A73A1-7A26-47A9-81B0-41B3032A8698}"/>
    <cellStyle name="Normal 9 4 5 2 4" xfId="4109" xr:uid="{3B35BE02-9844-4B5F-B205-20411EB44EE2}"/>
    <cellStyle name="Normal 9 4 5 2 4 2" xfId="4993" xr:uid="{1E784AB3-A71D-4CED-9D12-35E4E1ADEEE8}"/>
    <cellStyle name="Normal 9 4 5 2 5" xfId="4989" xr:uid="{5B9F9649-F7FF-4642-8586-A8A9E80DA4DD}"/>
    <cellStyle name="Normal 9 4 5 3" xfId="2438" xr:uid="{D70B06B4-9578-465D-9563-03636019500F}"/>
    <cellStyle name="Normal 9 4 5 3 2" xfId="2439" xr:uid="{A2F90A38-E880-4403-B914-018493BEAFE5}"/>
    <cellStyle name="Normal 9 4 5 3 2 2" xfId="4995" xr:uid="{FB14819F-279C-4793-9176-D077247D2687}"/>
    <cellStyle name="Normal 9 4 5 3 3" xfId="4110" xr:uid="{07566120-1C0A-4575-A1FC-4F23705AD0C7}"/>
    <cellStyle name="Normal 9 4 5 3 3 2" xfId="4996" xr:uid="{7E726CB4-3EDE-4C07-8496-2D0496645F6F}"/>
    <cellStyle name="Normal 9 4 5 3 4" xfId="4111" xr:uid="{A883A80F-A41F-4FF2-B74D-F9237ECAAB66}"/>
    <cellStyle name="Normal 9 4 5 3 4 2" xfId="4997" xr:uid="{3D5B9003-B09F-4F77-95CD-4FF9595B3C36}"/>
    <cellStyle name="Normal 9 4 5 3 5" xfId="4994" xr:uid="{26379B12-A0AE-48F4-8B10-CC73A13C5E09}"/>
    <cellStyle name="Normal 9 4 5 4" xfId="2440" xr:uid="{ABB59397-9564-4335-8874-A0B5825D32C4}"/>
    <cellStyle name="Normal 9 4 5 4 2" xfId="4998" xr:uid="{F2FCA1BB-3E68-4D79-8A79-B87D524B96A5}"/>
    <cellStyle name="Normal 9 4 5 5" xfId="4112" xr:uid="{F2C2AA85-C461-49A3-AEAF-E060318CFF86}"/>
    <cellStyle name="Normal 9 4 5 5 2" xfId="4999" xr:uid="{FDE79C55-652E-4593-8A10-1EBE75AF7522}"/>
    <cellStyle name="Normal 9 4 5 6" xfId="4113" xr:uid="{1D44B8FA-5DB4-499B-9D96-576199ABB80C}"/>
    <cellStyle name="Normal 9 4 5 6 2" xfId="5000" xr:uid="{02641050-B12D-4B97-A6AA-A33E82771C94}"/>
    <cellStyle name="Normal 9 4 5 7" xfId="4988" xr:uid="{DB1C1A02-0FB0-4485-8E75-3B8956204FED}"/>
    <cellStyle name="Normal 9 4 6" xfId="418" xr:uid="{E31F21C8-83A0-40EA-8F59-7E457D20A1E4}"/>
    <cellStyle name="Normal 9 4 6 2" xfId="2441" xr:uid="{22919C34-2CAE-452A-809A-4A4E1C50A745}"/>
    <cellStyle name="Normal 9 4 6 2 2" xfId="2442" xr:uid="{CA859976-EB49-4D06-8C81-D7508C7CD7A9}"/>
    <cellStyle name="Normal 9 4 6 2 2 2" xfId="5003" xr:uid="{EB9FFEA7-3571-4401-886B-C60CC85DE9E5}"/>
    <cellStyle name="Normal 9 4 6 2 3" xfId="4114" xr:uid="{4F5455B6-FCA0-4B86-926E-A662CE71D269}"/>
    <cellStyle name="Normal 9 4 6 2 3 2" xfId="5004" xr:uid="{F4BA9771-8F9E-4397-B3FE-49B29DCBE681}"/>
    <cellStyle name="Normal 9 4 6 2 4" xfId="4115" xr:uid="{143A6211-EAC3-4529-812B-DE8AF3BC6274}"/>
    <cellStyle name="Normal 9 4 6 2 4 2" xfId="5005" xr:uid="{C8D200F3-CE80-41E5-ACC0-F59AC5158F78}"/>
    <cellStyle name="Normal 9 4 6 2 5" xfId="5002" xr:uid="{2B5C5DE1-16D8-40F3-9505-8DBBE125AF4F}"/>
    <cellStyle name="Normal 9 4 6 3" xfId="2443" xr:uid="{9AE65A34-27C1-49F6-BDC9-98C77A254439}"/>
    <cellStyle name="Normal 9 4 6 3 2" xfId="5006" xr:uid="{13F97906-409F-49E4-9603-B12D01CC51BF}"/>
    <cellStyle name="Normal 9 4 6 4" xfId="4116" xr:uid="{6B0BC5F1-1D2F-4C09-A352-29FDC930B7BE}"/>
    <cellStyle name="Normal 9 4 6 4 2" xfId="5007" xr:uid="{26B296C3-FDC7-47BE-93F6-DD3269ACBD9E}"/>
    <cellStyle name="Normal 9 4 6 5" xfId="4117" xr:uid="{AB120D83-6D7C-4642-91A9-D02C1E793A0A}"/>
    <cellStyle name="Normal 9 4 6 5 2" xfId="5008" xr:uid="{39328D0C-4B28-4562-B089-750EAA4BCCAF}"/>
    <cellStyle name="Normal 9 4 6 6" xfId="5001" xr:uid="{8A0A69F2-6049-411F-9E88-C70035D8D052}"/>
    <cellStyle name="Normal 9 4 7" xfId="2444" xr:uid="{1EDC4234-D842-4D99-AC64-490BFB23FBC6}"/>
    <cellStyle name="Normal 9 4 7 2" xfId="2445" xr:uid="{55038F8A-F5A2-40BD-BFB7-16B2111F1598}"/>
    <cellStyle name="Normal 9 4 7 2 2" xfId="5010" xr:uid="{E59FD239-330A-481D-8354-90AC821D60BA}"/>
    <cellStyle name="Normal 9 4 7 3" xfId="4118" xr:uid="{AE340C46-02A5-41CC-A8FE-DFED5D5CFB40}"/>
    <cellStyle name="Normal 9 4 7 3 2" xfId="5011" xr:uid="{CD18C434-2FDF-409C-B4B6-30F5309BD433}"/>
    <cellStyle name="Normal 9 4 7 4" xfId="4119" xr:uid="{9FE83EB2-EEEC-4454-93FF-BB3C834B35E3}"/>
    <cellStyle name="Normal 9 4 7 4 2" xfId="5012" xr:uid="{410D1368-6F18-4AEA-BA83-0ECD795AEB11}"/>
    <cellStyle name="Normal 9 4 7 5" xfId="5009" xr:uid="{94B5A208-666B-48AD-871F-6EA819E08B8D}"/>
    <cellStyle name="Normal 9 4 8" xfId="2446" xr:uid="{2151F5BF-596A-4EC3-BD6E-C85FB96311CC}"/>
    <cellStyle name="Normal 9 4 8 2" xfId="4120" xr:uid="{297D76F5-2C03-4E77-9FB0-8BDD620C9528}"/>
    <cellStyle name="Normal 9 4 8 2 2" xfId="5014" xr:uid="{CE9B17FD-2827-456E-84DB-64565EEC3452}"/>
    <cellStyle name="Normal 9 4 8 3" xfId="4121" xr:uid="{0C750527-269D-456E-81AB-4CE04175B276}"/>
    <cellStyle name="Normal 9 4 8 3 2" xfId="5015" xr:uid="{5A33908E-8FF0-481D-8A52-F58D11E5382A}"/>
    <cellStyle name="Normal 9 4 8 4" xfId="4122" xr:uid="{EDEEC850-0241-4783-B0EB-D5C378DFAD55}"/>
    <cellStyle name="Normal 9 4 8 4 2" xfId="5016" xr:uid="{BCE829E9-3FD4-462D-84EE-45EE36804071}"/>
    <cellStyle name="Normal 9 4 8 5" xfId="5013" xr:uid="{811FFC4D-60D1-4B3B-96BB-4E53212C0DB1}"/>
    <cellStyle name="Normal 9 4 9" xfId="4123" xr:uid="{55E6C893-9DF6-4350-872C-472F52CB793F}"/>
    <cellStyle name="Normal 9 4 9 2" xfId="5017" xr:uid="{BD620450-7DFB-4B8E-B3A8-B3537C881441}"/>
    <cellStyle name="Normal 9 5" xfId="178" xr:uid="{8C05D522-BEBF-4221-8E48-91D83F9DFB91}"/>
    <cellStyle name="Normal 9 5 10" xfId="4124" xr:uid="{8F06F83B-CB73-4171-8B97-C316397D9049}"/>
    <cellStyle name="Normal 9 5 10 2" xfId="5019" xr:uid="{0E7AD9AF-2AD5-4FBA-85A2-5983B4EC5EC8}"/>
    <cellStyle name="Normal 9 5 11" xfId="4125" xr:uid="{27B0A460-3AF9-4EE8-8C4C-50089AAEA542}"/>
    <cellStyle name="Normal 9 5 11 2" xfId="5020" xr:uid="{F131A1C9-1F95-4C97-9CD1-F007685D3A26}"/>
    <cellStyle name="Normal 9 5 12" xfId="5018" xr:uid="{8875259C-B742-439E-9597-1482EDA49CF6}"/>
    <cellStyle name="Normal 9 5 2" xfId="179" xr:uid="{9EAA84B3-962E-410A-828E-3E7309192225}"/>
    <cellStyle name="Normal 9 5 2 10" xfId="5021" xr:uid="{A66A9E7B-1DFF-4289-9F01-4DDA860E309F}"/>
    <cellStyle name="Normal 9 5 2 2" xfId="419" xr:uid="{1512E74E-8EF5-492C-809B-3414AAE63D6A}"/>
    <cellStyle name="Normal 9 5 2 2 2" xfId="868" xr:uid="{1C8883D9-AE58-4F12-8C88-58BB41D1F7F1}"/>
    <cellStyle name="Normal 9 5 2 2 2 2" xfId="869" xr:uid="{63A3A7FE-6A22-4D0E-9A04-55CFD53FFB8B}"/>
    <cellStyle name="Normal 9 5 2 2 2 2 2" xfId="2447" xr:uid="{41D57E85-15D4-479E-9E3B-68ABFDDA8CB1}"/>
    <cellStyle name="Normal 9 5 2 2 2 2 2 2" xfId="5025" xr:uid="{34315720-1A12-49D7-837D-533D66CC031D}"/>
    <cellStyle name="Normal 9 5 2 2 2 2 3" xfId="4126" xr:uid="{9CCDD091-7B19-4A5E-87C4-CA26A99E10A2}"/>
    <cellStyle name="Normal 9 5 2 2 2 2 3 2" xfId="5026" xr:uid="{8926D55B-F2DD-4EE3-98C3-BC7BB6AACF3C}"/>
    <cellStyle name="Normal 9 5 2 2 2 2 4" xfId="4127" xr:uid="{07E08B33-8447-443F-B729-77EF7D4EB68C}"/>
    <cellStyle name="Normal 9 5 2 2 2 2 4 2" xfId="5027" xr:uid="{8A9BBEBB-C9E1-4010-B140-2E8DB11C3297}"/>
    <cellStyle name="Normal 9 5 2 2 2 2 5" xfId="5024" xr:uid="{E7CC5E30-4722-4139-818E-3E3BF50CB305}"/>
    <cellStyle name="Normal 9 5 2 2 2 3" xfId="2448" xr:uid="{F2B66325-02BE-419D-9457-392C50260978}"/>
    <cellStyle name="Normal 9 5 2 2 2 3 2" xfId="4128" xr:uid="{EDAA7FC6-7483-48EA-9DA5-85459D2DC9E8}"/>
    <cellStyle name="Normal 9 5 2 2 2 3 2 2" xfId="5029" xr:uid="{1CC4504B-BAD8-441A-9B43-DC92989C42C8}"/>
    <cellStyle name="Normal 9 5 2 2 2 3 3" xfId="4129" xr:uid="{167389BC-6E35-42DB-86DC-D3916C5C1D2E}"/>
    <cellStyle name="Normal 9 5 2 2 2 3 3 2" xfId="5030" xr:uid="{F393F045-6B07-4E75-A503-14B02D408E78}"/>
    <cellStyle name="Normal 9 5 2 2 2 3 4" xfId="4130" xr:uid="{59597B36-0FCF-4629-A745-D62051A54D01}"/>
    <cellStyle name="Normal 9 5 2 2 2 3 4 2" xfId="5031" xr:uid="{3257462F-339A-4D80-A1F7-30CBA50B591B}"/>
    <cellStyle name="Normal 9 5 2 2 2 3 5" xfId="5028" xr:uid="{FB2754D6-A791-4618-BFCA-562FF56DA372}"/>
    <cellStyle name="Normal 9 5 2 2 2 4" xfId="4131" xr:uid="{95C972B6-B6F3-4C43-93E4-C36A37C48948}"/>
    <cellStyle name="Normal 9 5 2 2 2 4 2" xfId="5032" xr:uid="{8C91BA7B-4A3B-40A8-B3EC-8FFB20410FF0}"/>
    <cellStyle name="Normal 9 5 2 2 2 5" xfId="4132" xr:uid="{A376C33B-644E-493E-8863-0D571AD0BC4D}"/>
    <cellStyle name="Normal 9 5 2 2 2 5 2" xfId="5033" xr:uid="{736FA7B4-761C-4C0E-A3C1-B5C3B7F324F1}"/>
    <cellStyle name="Normal 9 5 2 2 2 6" xfId="4133" xr:uid="{E6594CA2-6F86-4FA8-A40B-AE75D8A99E47}"/>
    <cellStyle name="Normal 9 5 2 2 2 6 2" xfId="5034" xr:uid="{A8D8C47F-75E7-42F5-A80E-0F9F49AB551D}"/>
    <cellStyle name="Normal 9 5 2 2 2 7" xfId="5023" xr:uid="{113AB12A-59DC-4BDB-BF7D-6E1BB84BD345}"/>
    <cellStyle name="Normal 9 5 2 2 3" xfId="870" xr:uid="{7B4F4287-43B0-4EB9-A9E9-158314DDA0C1}"/>
    <cellStyle name="Normal 9 5 2 2 3 2" xfId="2449" xr:uid="{E8F766EF-4282-4063-AB78-26524875988A}"/>
    <cellStyle name="Normal 9 5 2 2 3 2 2" xfId="4134" xr:uid="{88D46EA7-216F-49BA-B958-EA5F47D5D33C}"/>
    <cellStyle name="Normal 9 5 2 2 3 2 2 2" xfId="5037" xr:uid="{1B397DB7-E8A2-4F06-81B9-80AB5F738EA2}"/>
    <cellStyle name="Normal 9 5 2 2 3 2 3" xfId="4135" xr:uid="{ADFF9A23-B6A5-432F-8578-D49247BBB22C}"/>
    <cellStyle name="Normal 9 5 2 2 3 2 3 2" xfId="5038" xr:uid="{A9F11CDF-976F-43E3-B355-79FAF575B3A8}"/>
    <cellStyle name="Normal 9 5 2 2 3 2 4" xfId="4136" xr:uid="{E7BCE587-E079-4581-BC7A-5177F9C7C948}"/>
    <cellStyle name="Normal 9 5 2 2 3 2 4 2" xfId="5039" xr:uid="{C5DE9610-D957-4323-ABA1-499986276E0F}"/>
    <cellStyle name="Normal 9 5 2 2 3 2 5" xfId="5036" xr:uid="{BD7A5534-A9DD-497E-B977-A5B06CCBBB4F}"/>
    <cellStyle name="Normal 9 5 2 2 3 3" xfId="4137" xr:uid="{D149A1A0-54E9-424F-9B72-48FB571C4339}"/>
    <cellStyle name="Normal 9 5 2 2 3 3 2" xfId="5040" xr:uid="{36B53C3D-F8F6-414F-94B5-BB14C3C9806C}"/>
    <cellStyle name="Normal 9 5 2 2 3 4" xfId="4138" xr:uid="{0209A6BB-0EB3-455F-8647-60646E5CB3E3}"/>
    <cellStyle name="Normal 9 5 2 2 3 4 2" xfId="5041" xr:uid="{80C31848-FA96-472A-A27A-7AD4CF155731}"/>
    <cellStyle name="Normal 9 5 2 2 3 5" xfId="4139" xr:uid="{C4E3EFF4-F5BC-4194-98FE-A9CC6D99FA4F}"/>
    <cellStyle name="Normal 9 5 2 2 3 5 2" xfId="5042" xr:uid="{BA09D1CD-71CD-4F89-B759-AD3D73C08FC7}"/>
    <cellStyle name="Normal 9 5 2 2 3 6" xfId="5035" xr:uid="{5A5EBB08-316B-443C-851E-C277B61515C6}"/>
    <cellStyle name="Normal 9 5 2 2 4" xfId="2450" xr:uid="{63C8101E-B682-42C3-B25D-5BE542725D45}"/>
    <cellStyle name="Normal 9 5 2 2 4 2" xfId="4140" xr:uid="{597B3B9A-31EF-48F3-94F2-8C5CBDF6B691}"/>
    <cellStyle name="Normal 9 5 2 2 4 2 2" xfId="5044" xr:uid="{55BEF6DE-6123-4E9C-AE2B-CC709536CF7E}"/>
    <cellStyle name="Normal 9 5 2 2 4 3" xfId="4141" xr:uid="{EFBB3B24-9E0C-4B2F-AD8F-2A20F9BFADDA}"/>
    <cellStyle name="Normal 9 5 2 2 4 3 2" xfId="5045" xr:uid="{0247A1CB-1976-4E5A-A16F-FA60255E37B3}"/>
    <cellStyle name="Normal 9 5 2 2 4 4" xfId="4142" xr:uid="{D2337AAE-6A6A-41F9-A505-2B273D9A1780}"/>
    <cellStyle name="Normal 9 5 2 2 4 4 2" xfId="5046" xr:uid="{E2F65B93-3B3F-4A16-AF3A-1DB2A563E8D4}"/>
    <cellStyle name="Normal 9 5 2 2 4 5" xfId="5043" xr:uid="{EECC3839-D767-408E-8F2E-015C7B81F3F4}"/>
    <cellStyle name="Normal 9 5 2 2 5" xfId="4143" xr:uid="{5CCD8215-B215-42E2-ACDD-EEEF097733EB}"/>
    <cellStyle name="Normal 9 5 2 2 5 2" xfId="4144" xr:uid="{69A5B73D-91CF-4480-B309-D891B19A5D77}"/>
    <cellStyle name="Normal 9 5 2 2 5 2 2" xfId="5048" xr:uid="{F51BD6CC-70C7-405D-853C-01EF1D9786F9}"/>
    <cellStyle name="Normal 9 5 2 2 5 3" xfId="4145" xr:uid="{926B74DE-B866-45B8-A0D8-7D3FF82537A9}"/>
    <cellStyle name="Normal 9 5 2 2 5 3 2" xfId="5049" xr:uid="{73621625-9880-4428-8B7A-89389C31F5A2}"/>
    <cellStyle name="Normal 9 5 2 2 5 4" xfId="4146" xr:uid="{F4E7B6F7-723B-4432-9C39-206A76F0E8BC}"/>
    <cellStyle name="Normal 9 5 2 2 5 4 2" xfId="5050" xr:uid="{888F0023-01FF-434F-880F-C0029D20BBD6}"/>
    <cellStyle name="Normal 9 5 2 2 5 5" xfId="5047" xr:uid="{E54846F6-A49C-4AC3-A809-94FF8B84D5F0}"/>
    <cellStyle name="Normal 9 5 2 2 6" xfId="4147" xr:uid="{9585AB6D-1ED3-43A7-896D-6C07F825C477}"/>
    <cellStyle name="Normal 9 5 2 2 6 2" xfId="5051" xr:uid="{6905003A-014B-4D55-AD11-51D4143F6EB6}"/>
    <cellStyle name="Normal 9 5 2 2 7" xfId="4148" xr:uid="{293013CB-ABBA-4A05-8898-EFCE539860DE}"/>
    <cellStyle name="Normal 9 5 2 2 7 2" xfId="5052" xr:uid="{7859F65F-A8D0-48EF-9AA3-8DE884892F3D}"/>
    <cellStyle name="Normal 9 5 2 2 8" xfId="4149" xr:uid="{3BE6A0A8-FE92-4252-8F60-9DD647FEC105}"/>
    <cellStyle name="Normal 9 5 2 2 8 2" xfId="5053" xr:uid="{44E871A2-2454-433D-9759-87B164F9F88A}"/>
    <cellStyle name="Normal 9 5 2 2 9" xfId="5022" xr:uid="{83DDE38F-093E-4741-8AC5-AF2809010679}"/>
    <cellStyle name="Normal 9 5 2 3" xfId="871" xr:uid="{1C1882E9-ED64-4CBD-9092-54BE65AFDF44}"/>
    <cellStyle name="Normal 9 5 2 3 2" xfId="872" xr:uid="{AC453D32-ED68-4707-A18F-E0DC63651C2E}"/>
    <cellStyle name="Normal 9 5 2 3 2 2" xfId="873" xr:uid="{880C113F-C05C-450D-AA45-9675ED23BFDB}"/>
    <cellStyle name="Normal 9 5 2 3 2 2 2" xfId="5056" xr:uid="{4E4E96B3-5FC8-4C8A-8229-D9F2B39A58F9}"/>
    <cellStyle name="Normal 9 5 2 3 2 3" xfId="4150" xr:uid="{9DCACBFD-5B4C-4F5A-B2F3-E56904442A3B}"/>
    <cellStyle name="Normal 9 5 2 3 2 3 2" xfId="5057" xr:uid="{496AFA81-69BE-4A25-8BAC-448672911721}"/>
    <cellStyle name="Normal 9 5 2 3 2 4" xfId="4151" xr:uid="{A504BAA9-2084-4895-9891-FACDFB82EDEC}"/>
    <cellStyle name="Normal 9 5 2 3 2 4 2" xfId="5058" xr:uid="{54EE8227-9BB8-4886-9348-C86F53E22A3A}"/>
    <cellStyle name="Normal 9 5 2 3 2 5" xfId="5055" xr:uid="{3D198BBE-F267-4D26-8DAC-AA7B03734F0F}"/>
    <cellStyle name="Normal 9 5 2 3 3" xfId="874" xr:uid="{10364625-36C1-4F41-A0C8-34EE8B738F8F}"/>
    <cellStyle name="Normal 9 5 2 3 3 2" xfId="4152" xr:uid="{33204A42-ED1F-4F4D-8671-A684CF2B5FF1}"/>
    <cellStyle name="Normal 9 5 2 3 3 2 2" xfId="5060" xr:uid="{EEC0EB5A-85DF-4A55-9441-03E9266490ED}"/>
    <cellStyle name="Normal 9 5 2 3 3 3" xfId="4153" xr:uid="{4A60029F-15FE-41DC-ACB8-3BB94F473F67}"/>
    <cellStyle name="Normal 9 5 2 3 3 3 2" xfId="5061" xr:uid="{73F1F80E-DD56-4D7D-AD7C-4728429A5803}"/>
    <cellStyle name="Normal 9 5 2 3 3 4" xfId="4154" xr:uid="{0865175E-D344-43AC-B7B0-4BF526B5501E}"/>
    <cellStyle name="Normal 9 5 2 3 3 4 2" xfId="5062" xr:uid="{22C1B035-716A-4031-BC72-43AB88CE2EF0}"/>
    <cellStyle name="Normal 9 5 2 3 3 5" xfId="5059" xr:uid="{4D75381E-FC29-4D6D-B969-E39F7258E922}"/>
    <cellStyle name="Normal 9 5 2 3 4" xfId="4155" xr:uid="{CDA31BF3-57E5-4AF1-BCD9-2B98B501C4F8}"/>
    <cellStyle name="Normal 9 5 2 3 4 2" xfId="5063" xr:uid="{A5D7740C-9690-4ECB-B7F1-A2568A753C23}"/>
    <cellStyle name="Normal 9 5 2 3 5" xfId="4156" xr:uid="{774C9A39-A958-47B7-A7AC-C5B2DBF8CEAC}"/>
    <cellStyle name="Normal 9 5 2 3 5 2" xfId="5064" xr:uid="{C31F5738-7CFF-4F9D-AB29-B78D95FD99A7}"/>
    <cellStyle name="Normal 9 5 2 3 6" xfId="4157" xr:uid="{BEF90359-9B82-4A8B-90EC-A7099F1A3698}"/>
    <cellStyle name="Normal 9 5 2 3 6 2" xfId="5065" xr:uid="{A368E16B-1644-4189-9A4B-872A9CDD0EDD}"/>
    <cellStyle name="Normal 9 5 2 3 7" xfId="5054" xr:uid="{140132F8-1B8A-4760-A41E-AB9FB92A54B2}"/>
    <cellStyle name="Normal 9 5 2 4" xfId="875" xr:uid="{6F52C85D-017F-4663-B109-EDFE87457292}"/>
    <cellStyle name="Normal 9 5 2 4 2" xfId="876" xr:uid="{E4966116-A14F-455A-803B-05ADD04FF973}"/>
    <cellStyle name="Normal 9 5 2 4 2 2" xfId="4158" xr:uid="{D8C1AC3A-DCE7-4C3E-9322-5A1DAF6186B3}"/>
    <cellStyle name="Normal 9 5 2 4 2 2 2" xfId="5068" xr:uid="{B0045773-5A1A-4D38-A122-400F528570E9}"/>
    <cellStyle name="Normal 9 5 2 4 2 3" xfId="4159" xr:uid="{F73A40DB-586D-41BB-A008-CDD2DE326264}"/>
    <cellStyle name="Normal 9 5 2 4 2 3 2" xfId="5069" xr:uid="{CD85D65C-C6B9-4700-9C03-3FEC07AB274C}"/>
    <cellStyle name="Normal 9 5 2 4 2 4" xfId="4160" xr:uid="{6283103B-28C8-435A-8DCA-89CC8D11962B}"/>
    <cellStyle name="Normal 9 5 2 4 2 4 2" xfId="5070" xr:uid="{A8DA3EC3-45BF-42DD-8CB1-0B81996A1152}"/>
    <cellStyle name="Normal 9 5 2 4 2 5" xfId="5067" xr:uid="{5F68D6AD-6F06-45C0-BAA2-75E7937B6C90}"/>
    <cellStyle name="Normal 9 5 2 4 3" xfId="4161" xr:uid="{F0252EF4-F674-409F-8AA6-953B2D272E8B}"/>
    <cellStyle name="Normal 9 5 2 4 3 2" xfId="5071" xr:uid="{FC007191-299A-46C0-9D04-1123189D57A4}"/>
    <cellStyle name="Normal 9 5 2 4 4" xfId="4162" xr:uid="{AE869025-C0E4-48E7-9DE4-9B2EBFC94DEE}"/>
    <cellStyle name="Normal 9 5 2 4 4 2" xfId="5072" xr:uid="{DFC9967A-BB0F-40B0-A905-EA67561E3704}"/>
    <cellStyle name="Normal 9 5 2 4 5" xfId="4163" xr:uid="{D9403A38-B0EE-4B87-87CC-DF85CA1BB0DE}"/>
    <cellStyle name="Normal 9 5 2 4 5 2" xfId="5073" xr:uid="{637D053E-9957-4757-998D-97C8D53636C2}"/>
    <cellStyle name="Normal 9 5 2 4 6" xfId="5066" xr:uid="{77774DBA-A58C-4DD4-A064-76D1247F6BE4}"/>
    <cellStyle name="Normal 9 5 2 5" xfId="877" xr:uid="{8352CBE4-8C6E-433F-82AF-9C2155D998B8}"/>
    <cellStyle name="Normal 9 5 2 5 2" xfId="4164" xr:uid="{3ACAEB93-53AD-4A33-BDC9-93B3280416E6}"/>
    <cellStyle name="Normal 9 5 2 5 2 2" xfId="5075" xr:uid="{F4B58A9A-BC91-48B4-82A8-4C36222F9205}"/>
    <cellStyle name="Normal 9 5 2 5 3" xfId="4165" xr:uid="{0674A197-AF1A-4AC0-B71D-5E2B7AAD39EE}"/>
    <cellStyle name="Normal 9 5 2 5 3 2" xfId="5076" xr:uid="{D11136BE-D785-454A-A221-BE79ABE31874}"/>
    <cellStyle name="Normal 9 5 2 5 4" xfId="4166" xr:uid="{35B25831-EE8A-4DB9-80D2-2F80011C819A}"/>
    <cellStyle name="Normal 9 5 2 5 4 2" xfId="5077" xr:uid="{6E24332E-8FDD-4FFE-965E-AB46DFFE0CDF}"/>
    <cellStyle name="Normal 9 5 2 5 5" xfId="5074" xr:uid="{5800351F-8662-4249-A79A-8C2E2FA8080D}"/>
    <cellStyle name="Normal 9 5 2 6" xfId="4167" xr:uid="{6AACBF6C-6287-4189-AAC1-7F491407E087}"/>
    <cellStyle name="Normal 9 5 2 6 2" xfId="4168" xr:uid="{96216908-14C6-4693-8EA0-841A654B5A6B}"/>
    <cellStyle name="Normal 9 5 2 6 2 2" xfId="5079" xr:uid="{860243D2-C1B7-4C49-887D-D39DADB797DE}"/>
    <cellStyle name="Normal 9 5 2 6 3" xfId="4169" xr:uid="{69273371-60E5-4DDE-8EFE-B5D51A607E6B}"/>
    <cellStyle name="Normal 9 5 2 6 3 2" xfId="5080" xr:uid="{F354C5E5-FD6E-44D3-9E36-15391B69BD2E}"/>
    <cellStyle name="Normal 9 5 2 6 4" xfId="4170" xr:uid="{E2E88CA4-256F-4894-AE0F-DEC3A33E82E0}"/>
    <cellStyle name="Normal 9 5 2 6 4 2" xfId="5081" xr:uid="{E2E7692F-5592-44DE-BDC3-92FB0CD69FA7}"/>
    <cellStyle name="Normal 9 5 2 6 5" xfId="5078" xr:uid="{8FA0E4F5-4BE6-403C-B4BD-77DFA8B14B39}"/>
    <cellStyle name="Normal 9 5 2 7" xfId="4171" xr:uid="{129285BB-C180-459B-8DD2-8C0C16AF79E1}"/>
    <cellStyle name="Normal 9 5 2 7 2" xfId="5082" xr:uid="{1CD70D40-C1C5-4B19-A034-71BC041BD1B5}"/>
    <cellStyle name="Normal 9 5 2 8" xfId="4172" xr:uid="{BEA40664-A163-4EA6-805E-A8E7DE864A5C}"/>
    <cellStyle name="Normal 9 5 2 8 2" xfId="5083" xr:uid="{B808C483-383D-46C2-BFEA-7FFEDCED50FC}"/>
    <cellStyle name="Normal 9 5 2 9" xfId="4173" xr:uid="{5630B874-0439-4F36-B266-65793278A097}"/>
    <cellStyle name="Normal 9 5 2 9 2" xfId="5084" xr:uid="{DDC95275-EAE8-4FEE-9BDC-2741BC3F02F5}"/>
    <cellStyle name="Normal 9 5 3" xfId="420" xr:uid="{D45ECC14-6C22-4A54-A5AA-F66942D7D675}"/>
    <cellStyle name="Normal 9 5 3 2" xfId="878" xr:uid="{F3C22885-032A-422F-B0AF-63238772EB34}"/>
    <cellStyle name="Normal 9 5 3 2 2" xfId="879" xr:uid="{F8C5142C-56AC-4AC4-BD2E-F106A00669F1}"/>
    <cellStyle name="Normal 9 5 3 2 2 2" xfId="2451" xr:uid="{6D0124D4-1CE3-42E2-9F86-6B1490767DD9}"/>
    <cellStyle name="Normal 9 5 3 2 2 2 2" xfId="2452" xr:uid="{D9B0314F-9710-4062-928E-D4FA484C91F5}"/>
    <cellStyle name="Normal 9 5 3 2 2 2 2 2" xfId="5089" xr:uid="{73CA81CA-0602-479E-B9FE-A7EBBC76428D}"/>
    <cellStyle name="Normal 9 5 3 2 2 2 3" xfId="5088" xr:uid="{3953D490-9D82-44DE-B900-23E0776470C0}"/>
    <cellStyle name="Normal 9 5 3 2 2 3" xfId="2453" xr:uid="{7A97517E-0C9D-4671-9EFC-034A06DBC8EC}"/>
    <cellStyle name="Normal 9 5 3 2 2 3 2" xfId="5090" xr:uid="{2A855FE3-3406-4DA1-B230-373E5B0CCD63}"/>
    <cellStyle name="Normal 9 5 3 2 2 4" xfId="4174" xr:uid="{23AAAEB9-8291-49CD-A6B2-1DBE0FBA839E}"/>
    <cellStyle name="Normal 9 5 3 2 2 4 2" xfId="5091" xr:uid="{A24037F2-4D0A-4422-8C00-67AAD1C9A705}"/>
    <cellStyle name="Normal 9 5 3 2 2 5" xfId="5087" xr:uid="{BDEA764D-BC62-481B-85DF-9CFC4D970589}"/>
    <cellStyle name="Normal 9 5 3 2 3" xfId="2454" xr:uid="{8F60D816-6674-40FE-8AF6-68914D2583A5}"/>
    <cellStyle name="Normal 9 5 3 2 3 2" xfId="2455" xr:uid="{98580370-3FB6-468E-98F6-0284C716F312}"/>
    <cellStyle name="Normal 9 5 3 2 3 2 2" xfId="5093" xr:uid="{D77EFAEF-F529-410A-BB11-187ADA2BB007}"/>
    <cellStyle name="Normal 9 5 3 2 3 3" xfId="4175" xr:uid="{9D7F3790-821E-4BDB-8A39-4781848079E0}"/>
    <cellStyle name="Normal 9 5 3 2 3 3 2" xfId="5094" xr:uid="{0B988AC1-C2CE-4D20-A69C-C1C1E5F64576}"/>
    <cellStyle name="Normal 9 5 3 2 3 4" xfId="4176" xr:uid="{458773F1-F293-44A5-A51C-29ED8E77072D}"/>
    <cellStyle name="Normal 9 5 3 2 3 4 2" xfId="5095" xr:uid="{BAD4309C-3451-4C48-A998-7571DE4CD97B}"/>
    <cellStyle name="Normal 9 5 3 2 3 5" xfId="5092" xr:uid="{C67A30C0-BA04-49F3-8825-2300B913183C}"/>
    <cellStyle name="Normal 9 5 3 2 4" xfId="2456" xr:uid="{99604023-F81E-4CA7-8C63-045A3D9A243C}"/>
    <cellStyle name="Normal 9 5 3 2 4 2" xfId="5096" xr:uid="{F24D5F88-3F2A-4239-9D14-1A039EB7E23E}"/>
    <cellStyle name="Normal 9 5 3 2 5" xfId="4177" xr:uid="{81F99CAE-6EB7-4FCF-AB8F-115E6DF7E5F2}"/>
    <cellStyle name="Normal 9 5 3 2 5 2" xfId="5097" xr:uid="{8BC5AF7A-C80D-4B7A-9205-2E2E28B3230C}"/>
    <cellStyle name="Normal 9 5 3 2 6" xfId="4178" xr:uid="{B991D759-EBE9-4165-B950-B5B7B56ABD59}"/>
    <cellStyle name="Normal 9 5 3 2 6 2" xfId="5098" xr:uid="{F8B3CB57-E1C9-41AE-85E2-8C57E74D0BA6}"/>
    <cellStyle name="Normal 9 5 3 2 7" xfId="5086" xr:uid="{16159586-8770-483B-8047-09D76FD66577}"/>
    <cellStyle name="Normal 9 5 3 3" xfId="880" xr:uid="{B00F99DC-42A6-49D5-94B5-9FBE467F2484}"/>
    <cellStyle name="Normal 9 5 3 3 2" xfId="2457" xr:uid="{E4CFE23D-E318-47D6-8564-D4ADD86E8476}"/>
    <cellStyle name="Normal 9 5 3 3 2 2" xfId="2458" xr:uid="{A8217D79-260B-4D53-B0A5-762198CFFDA8}"/>
    <cellStyle name="Normal 9 5 3 3 2 2 2" xfId="5101" xr:uid="{E0561971-9C1A-4E31-9991-E490F3DF32D3}"/>
    <cellStyle name="Normal 9 5 3 3 2 3" xfId="4179" xr:uid="{4AD41545-0CA4-42F1-870C-3F653B9EC3E0}"/>
    <cellStyle name="Normal 9 5 3 3 2 3 2" xfId="5102" xr:uid="{73FAF89C-43A9-4042-A768-306840596438}"/>
    <cellStyle name="Normal 9 5 3 3 2 4" xfId="4180" xr:uid="{FD535C2A-BA9E-4130-BB50-856859C6E7B2}"/>
    <cellStyle name="Normal 9 5 3 3 2 4 2" xfId="5103" xr:uid="{2FAA36B7-F01C-48BC-B35B-A7C057617F7D}"/>
    <cellStyle name="Normal 9 5 3 3 2 5" xfId="5100" xr:uid="{56A5F4A6-2ED1-4191-9396-DB4E1C419DB2}"/>
    <cellStyle name="Normal 9 5 3 3 3" xfId="2459" xr:uid="{7926A1D6-3F46-4A16-B48F-8CD66BAA7262}"/>
    <cellStyle name="Normal 9 5 3 3 3 2" xfId="5104" xr:uid="{B24834A1-4ED7-4FA3-A048-7EFC1B9E4D74}"/>
    <cellStyle name="Normal 9 5 3 3 4" xfId="4181" xr:uid="{F7C3711B-9928-498D-B375-5D34E44128D5}"/>
    <cellStyle name="Normal 9 5 3 3 4 2" xfId="5105" xr:uid="{ACA89C64-73C9-4DC7-8E59-1363575BF677}"/>
    <cellStyle name="Normal 9 5 3 3 5" xfId="4182" xr:uid="{36777CF3-594D-425C-BB93-4DA6544E7BA6}"/>
    <cellStyle name="Normal 9 5 3 3 5 2" xfId="5106" xr:uid="{AF109A11-5781-4314-99D8-965B95C44A7E}"/>
    <cellStyle name="Normal 9 5 3 3 6" xfId="5099" xr:uid="{F519E4A8-8F36-415B-BC16-23797EF95DB8}"/>
    <cellStyle name="Normal 9 5 3 4" xfId="2460" xr:uid="{89774821-7294-451C-B54C-4DF6C35867CF}"/>
    <cellStyle name="Normal 9 5 3 4 2" xfId="2461" xr:uid="{97B0A41A-FD35-4E5A-A3A4-BDB4210D54A6}"/>
    <cellStyle name="Normal 9 5 3 4 2 2" xfId="5108" xr:uid="{0808129E-815A-40B9-86E8-F0C532031198}"/>
    <cellStyle name="Normal 9 5 3 4 3" xfId="4183" xr:uid="{A2C3F97C-F1ED-4791-9C7D-DC7733EE19CE}"/>
    <cellStyle name="Normal 9 5 3 4 3 2" xfId="5109" xr:uid="{28AE4994-063C-4F09-9F4C-2064FFB67DFE}"/>
    <cellStyle name="Normal 9 5 3 4 4" xfId="4184" xr:uid="{7CB31728-6CF3-4398-B44A-7C3F5D5FAE5A}"/>
    <cellStyle name="Normal 9 5 3 4 4 2" xfId="5110" xr:uid="{952C62DB-2DEF-4A68-BBB4-F24D74837C0A}"/>
    <cellStyle name="Normal 9 5 3 4 5" xfId="5107" xr:uid="{30EAE735-C1C2-412D-A0FC-BA5EF235BA34}"/>
    <cellStyle name="Normal 9 5 3 5" xfId="2462" xr:uid="{6C1E5715-9A99-43F7-86ED-9C2386EF4C85}"/>
    <cellStyle name="Normal 9 5 3 5 2" xfId="4185" xr:uid="{AF1368F8-CC7F-4CD5-A7A2-5A8DCA428E8C}"/>
    <cellStyle name="Normal 9 5 3 5 2 2" xfId="5112" xr:uid="{91EF945F-CEE7-48D7-A90D-7722F640172C}"/>
    <cellStyle name="Normal 9 5 3 5 3" xfId="4186" xr:uid="{BD030674-73D8-4E8B-A294-9072DA571722}"/>
    <cellStyle name="Normal 9 5 3 5 3 2" xfId="5113" xr:uid="{B60AB7CD-06D5-4DCD-9D61-40467BA23606}"/>
    <cellStyle name="Normal 9 5 3 5 4" xfId="4187" xr:uid="{0D9F9258-4BD2-49C9-9E30-CBC6CE94DA07}"/>
    <cellStyle name="Normal 9 5 3 5 4 2" xfId="5114" xr:uid="{A22F1477-658C-48A8-AD71-7FF049E6CCD0}"/>
    <cellStyle name="Normal 9 5 3 5 5" xfId="5111" xr:uid="{FE1B8B37-26F8-46AE-A368-CB87C446E3F6}"/>
    <cellStyle name="Normal 9 5 3 6" xfId="4188" xr:uid="{9BC589AD-5764-406A-B28C-BC7036EB531C}"/>
    <cellStyle name="Normal 9 5 3 6 2" xfId="5115" xr:uid="{3C6243DD-01BA-48B0-AF4E-2FD7BFCAC443}"/>
    <cellStyle name="Normal 9 5 3 7" xfId="4189" xr:uid="{97D3E27F-9BC4-4466-BFED-7349B09B710D}"/>
    <cellStyle name="Normal 9 5 3 7 2" xfId="5116" xr:uid="{0B1D78F9-0A0C-48ED-B940-041CD025DEEE}"/>
    <cellStyle name="Normal 9 5 3 8" xfId="4190" xr:uid="{CC0F9146-6F48-4F8A-B059-6FABD82D9ABF}"/>
    <cellStyle name="Normal 9 5 3 8 2" xfId="5117" xr:uid="{26F05E37-5268-4ADA-8B4E-FBCEACD1665D}"/>
    <cellStyle name="Normal 9 5 3 9" xfId="5085" xr:uid="{103C437C-7429-4F7E-93B5-480759BBD882}"/>
    <cellStyle name="Normal 9 5 4" xfId="421" xr:uid="{15A1D667-249B-4436-B1F3-37346E7020EB}"/>
    <cellStyle name="Normal 9 5 4 2" xfId="881" xr:uid="{AD0E95E7-3736-4454-BC9C-E08A1AB8E662}"/>
    <cellStyle name="Normal 9 5 4 2 2" xfId="882" xr:uid="{FD26FB7E-703C-43B1-8401-A58B3F0274B5}"/>
    <cellStyle name="Normal 9 5 4 2 2 2" xfId="2463" xr:uid="{8CBAB709-13F0-4CAE-B9E0-02E8F008A726}"/>
    <cellStyle name="Normal 9 5 4 2 2 2 2" xfId="5121" xr:uid="{F5CBC923-995C-4BF7-8C5D-F231BC7479B4}"/>
    <cellStyle name="Normal 9 5 4 2 2 3" xfId="4191" xr:uid="{498EBF96-76C8-44B7-BB44-66A1A83748A3}"/>
    <cellStyle name="Normal 9 5 4 2 2 3 2" xfId="5122" xr:uid="{86ABC183-D86A-4228-ABF9-ADC375E3DA3F}"/>
    <cellStyle name="Normal 9 5 4 2 2 4" xfId="4192" xr:uid="{4D35E09A-659B-443F-ADB2-D0A560276831}"/>
    <cellStyle name="Normal 9 5 4 2 2 4 2" xfId="5123" xr:uid="{E1451FB9-9130-42D9-B700-5CCC8F394AC0}"/>
    <cellStyle name="Normal 9 5 4 2 2 5" xfId="5120" xr:uid="{85CEF9C2-3181-430B-B649-4ECF7552F9F1}"/>
    <cellStyle name="Normal 9 5 4 2 3" xfId="2464" xr:uid="{37A06433-2A2D-4258-8EC5-AA836E9E87B1}"/>
    <cellStyle name="Normal 9 5 4 2 3 2" xfId="5124" xr:uid="{1C583AF3-2DC1-4578-B8C2-A10E2CD6F924}"/>
    <cellStyle name="Normal 9 5 4 2 4" xfId="4193" xr:uid="{F0107BC0-308D-4546-9F6D-5A44A83278D9}"/>
    <cellStyle name="Normal 9 5 4 2 4 2" xfId="5125" xr:uid="{94DEA871-C660-4BF7-B4D4-ED2FD03C3C9B}"/>
    <cellStyle name="Normal 9 5 4 2 5" xfId="4194" xr:uid="{82193338-0B5A-4FFB-BD10-77EFDEEFAC9A}"/>
    <cellStyle name="Normal 9 5 4 2 5 2" xfId="5126" xr:uid="{CC1962BA-24EF-40D6-BB82-5EEA62B332F9}"/>
    <cellStyle name="Normal 9 5 4 2 6" xfId="5119" xr:uid="{842E91A4-CF31-40DC-92D0-3A29A6C1D6FC}"/>
    <cellStyle name="Normal 9 5 4 3" xfId="883" xr:uid="{E77AC89A-8336-414B-A860-0C6529E6FAAC}"/>
    <cellStyle name="Normal 9 5 4 3 2" xfId="2465" xr:uid="{8D02958E-52BF-46B6-81DB-BDB6D35FC15B}"/>
    <cellStyle name="Normal 9 5 4 3 2 2" xfId="5128" xr:uid="{E3FAA6A0-E41D-4F13-B77D-50A19AC9A22D}"/>
    <cellStyle name="Normal 9 5 4 3 3" xfId="4195" xr:uid="{5B81F3AA-BB50-4DBC-8446-4288BBDF87B4}"/>
    <cellStyle name="Normal 9 5 4 3 3 2" xfId="5129" xr:uid="{F0AF5314-A288-4352-ABA4-E344C7EAB29F}"/>
    <cellStyle name="Normal 9 5 4 3 4" xfId="4196" xr:uid="{4140B185-3115-48F5-ADAE-3F9A8AA4F71C}"/>
    <cellStyle name="Normal 9 5 4 3 4 2" xfId="5130" xr:uid="{D945E28F-555D-49C6-BAC2-5A296AD9AD26}"/>
    <cellStyle name="Normal 9 5 4 3 5" xfId="5127" xr:uid="{CD003F66-43CF-48CB-9A8D-CF6920122857}"/>
    <cellStyle name="Normal 9 5 4 4" xfId="2466" xr:uid="{7EDE826A-A8AE-41B6-9660-BF845672D577}"/>
    <cellStyle name="Normal 9 5 4 4 2" xfId="4197" xr:uid="{C6340892-A702-4CD1-AC60-0ADB8552C3FB}"/>
    <cellStyle name="Normal 9 5 4 4 2 2" xfId="5132" xr:uid="{7C499542-60A3-46E6-A83B-D319C8B017E7}"/>
    <cellStyle name="Normal 9 5 4 4 3" xfId="4198" xr:uid="{27EDBD37-2AF7-4A3B-B374-8C8033BF05BE}"/>
    <cellStyle name="Normal 9 5 4 4 3 2" xfId="5133" xr:uid="{A97F74DC-A3AB-41FF-8E36-522C8EA5B316}"/>
    <cellStyle name="Normal 9 5 4 4 4" xfId="4199" xr:uid="{F3F64191-853B-4B37-92FC-E80DE844BC57}"/>
    <cellStyle name="Normal 9 5 4 4 4 2" xfId="5134" xr:uid="{E413204A-7CFB-450C-9E75-91E5221F283B}"/>
    <cellStyle name="Normal 9 5 4 4 5" xfId="5131" xr:uid="{89D753FE-4E2E-419A-A578-D132A65792A5}"/>
    <cellStyle name="Normal 9 5 4 5" xfId="4200" xr:uid="{3AFF01DE-BB2E-407C-9C31-7CC15CA5B8DD}"/>
    <cellStyle name="Normal 9 5 4 5 2" xfId="5135" xr:uid="{1ABDA49E-B3D5-488A-A8E2-FFDC79C18AD3}"/>
    <cellStyle name="Normal 9 5 4 6" xfId="4201" xr:uid="{B3E93232-06B1-4F3F-BA5F-952700D73EB4}"/>
    <cellStyle name="Normal 9 5 4 6 2" xfId="5136" xr:uid="{3B1AC41A-7542-4BFA-914C-24E9074251CC}"/>
    <cellStyle name="Normal 9 5 4 7" xfId="4202" xr:uid="{447E40B8-4C4C-402C-914C-C973B832D688}"/>
    <cellStyle name="Normal 9 5 4 7 2" xfId="5137" xr:uid="{6398962A-4A71-4044-9B20-4991F6644D9C}"/>
    <cellStyle name="Normal 9 5 4 8" xfId="5118" xr:uid="{EED65FCC-CB8D-4460-BD39-8539C0662E8C}"/>
    <cellStyle name="Normal 9 5 5" xfId="422" xr:uid="{54865DB7-D368-4DE6-906C-DE685CD5AEAD}"/>
    <cellStyle name="Normal 9 5 5 2" xfId="884" xr:uid="{55307F18-D049-4B24-9A2C-92FE1CEE9A5B}"/>
    <cellStyle name="Normal 9 5 5 2 2" xfId="2467" xr:uid="{E4F69D27-39B9-4CFA-91B2-747B5B70165F}"/>
    <cellStyle name="Normal 9 5 5 2 2 2" xfId="5140" xr:uid="{97BE1ED9-A29D-43D5-B52C-0550FE2D1FA0}"/>
    <cellStyle name="Normal 9 5 5 2 3" xfId="4203" xr:uid="{46ED019E-7C8D-4101-9D80-24414255CEE7}"/>
    <cellStyle name="Normal 9 5 5 2 3 2" xfId="5141" xr:uid="{60C3F094-3104-44E8-B44C-C8959206778E}"/>
    <cellStyle name="Normal 9 5 5 2 4" xfId="4204" xr:uid="{D159A05B-1A6A-474D-A7F0-AA30A02E37FC}"/>
    <cellStyle name="Normal 9 5 5 2 4 2" xfId="5142" xr:uid="{1E26CC75-CF77-41DE-AF5D-E4CFA60A680F}"/>
    <cellStyle name="Normal 9 5 5 2 5" xfId="5139" xr:uid="{96EBB99E-0A46-469A-8495-81A84B7681FE}"/>
    <cellStyle name="Normal 9 5 5 3" xfId="2468" xr:uid="{8C6D1122-0166-4187-B5CA-3384E289D914}"/>
    <cellStyle name="Normal 9 5 5 3 2" xfId="4205" xr:uid="{20CD5F68-4D04-4FA6-8075-10558282ACDE}"/>
    <cellStyle name="Normal 9 5 5 3 2 2" xfId="5144" xr:uid="{FCD3DCCE-608B-4B6F-BB6A-B50BB6F13617}"/>
    <cellStyle name="Normal 9 5 5 3 3" xfId="4206" xr:uid="{8A089182-6E94-4875-BD18-32BEA37531D0}"/>
    <cellStyle name="Normal 9 5 5 3 3 2" xfId="5145" xr:uid="{3F32236B-14D8-4AB3-A67F-9E8B4674A810}"/>
    <cellStyle name="Normal 9 5 5 3 4" xfId="4207" xr:uid="{96CEFCC9-FB3D-4265-B090-EC74F2572233}"/>
    <cellStyle name="Normal 9 5 5 3 4 2" xfId="5146" xr:uid="{38907950-507B-4E80-B9A4-D5CC8428F50B}"/>
    <cellStyle name="Normal 9 5 5 3 5" xfId="5143" xr:uid="{9308489F-5BA0-4D83-BE9D-A964692D0A1C}"/>
    <cellStyle name="Normal 9 5 5 4" xfId="4208" xr:uid="{40DAFFB2-03E1-4BD8-958E-193AFC09E81F}"/>
    <cellStyle name="Normal 9 5 5 4 2" xfId="5147" xr:uid="{ADEB8D6D-53C5-45DC-AB64-1C2BA2193117}"/>
    <cellStyle name="Normal 9 5 5 5" xfId="4209" xr:uid="{9234C28E-C97A-4CA4-937F-836B6C3E6624}"/>
    <cellStyle name="Normal 9 5 5 5 2" xfId="5148" xr:uid="{5BA4F881-F351-46BB-BD0A-7570CDEC8CCC}"/>
    <cellStyle name="Normal 9 5 5 6" xfId="4210" xr:uid="{91FD7467-20A8-40EB-A820-79FF833402BA}"/>
    <cellStyle name="Normal 9 5 5 6 2" xfId="5149" xr:uid="{01C041A0-74EC-453A-A71C-D67C083FC2D9}"/>
    <cellStyle name="Normal 9 5 5 7" xfId="5138" xr:uid="{AADC1EA3-7EDE-4693-B6E3-2602270F1206}"/>
    <cellStyle name="Normal 9 5 6" xfId="885" xr:uid="{551CC53F-1F4F-4BEB-8BE8-1456587F3CF5}"/>
    <cellStyle name="Normal 9 5 6 2" xfId="2469" xr:uid="{F554EE0D-8847-4DA0-A0A6-71D607F54EA9}"/>
    <cellStyle name="Normal 9 5 6 2 2" xfId="4211" xr:uid="{86EAF38D-F02A-4F4A-8C9F-337C1CB79C80}"/>
    <cellStyle name="Normal 9 5 6 2 2 2" xfId="5152" xr:uid="{CB5ABE50-79B1-4FF6-956D-65882F177756}"/>
    <cellStyle name="Normal 9 5 6 2 3" xfId="4212" xr:uid="{F42EBC46-8CA2-4BD8-84C4-45754FF9F352}"/>
    <cellStyle name="Normal 9 5 6 2 3 2" xfId="5153" xr:uid="{891B2F11-45DF-43E8-BFE1-8692CAB80C4F}"/>
    <cellStyle name="Normal 9 5 6 2 4" xfId="4213" xr:uid="{F261C7A9-E28E-4B89-9BF9-37D41C81AACF}"/>
    <cellStyle name="Normal 9 5 6 2 4 2" xfId="5154" xr:uid="{F6D2BBC6-927B-4B53-A6CE-90BE05C6B5DC}"/>
    <cellStyle name="Normal 9 5 6 2 5" xfId="5151" xr:uid="{F4B051DB-DD65-4D0F-8521-9ACC5A24E471}"/>
    <cellStyle name="Normal 9 5 6 3" xfId="4214" xr:uid="{1C552D4E-5471-4C94-8184-6D0A559CBF1F}"/>
    <cellStyle name="Normal 9 5 6 3 2" xfId="5155" xr:uid="{46EAB316-5661-494A-9101-612DCDCCB7EE}"/>
    <cellStyle name="Normal 9 5 6 4" xfId="4215" xr:uid="{D22112DC-522D-4532-8F33-183ED3FF49F1}"/>
    <cellStyle name="Normal 9 5 6 4 2" xfId="5156" xr:uid="{C727BBE5-EC73-4737-952C-014C5A2B480B}"/>
    <cellStyle name="Normal 9 5 6 5" xfId="4216" xr:uid="{9E587D53-71D4-4299-B0D7-27B4DEE9F330}"/>
    <cellStyle name="Normal 9 5 6 5 2" xfId="5157" xr:uid="{2AA32E58-9D00-4A2A-B55A-C69B13160E21}"/>
    <cellStyle name="Normal 9 5 6 6" xfId="5150" xr:uid="{D8A4B657-6576-41B0-B770-06882B9B2856}"/>
    <cellStyle name="Normal 9 5 7" xfId="2470" xr:uid="{A430BE80-F6F4-4FFD-A33B-AE64F7ED3C42}"/>
    <cellStyle name="Normal 9 5 7 2" xfId="4217" xr:uid="{1A0CEC70-8A06-4589-B1B8-318A9DD99123}"/>
    <cellStyle name="Normal 9 5 7 2 2" xfId="5159" xr:uid="{BC0CC066-6E58-478A-AFFF-1C2FE19BD80F}"/>
    <cellStyle name="Normal 9 5 7 3" xfId="4218" xr:uid="{0E5EC8B8-D5E0-4189-8981-34B3F07F77B3}"/>
    <cellStyle name="Normal 9 5 7 3 2" xfId="5160" xr:uid="{941C0B84-592A-452A-BACE-A8243718B5CF}"/>
    <cellStyle name="Normal 9 5 7 4" xfId="4219" xr:uid="{632AE9DA-9AE7-413F-B5D9-DA9846F3C10C}"/>
    <cellStyle name="Normal 9 5 7 4 2" xfId="5161" xr:uid="{BEDAE9C5-F8B4-4855-A401-775B0AA2FB82}"/>
    <cellStyle name="Normal 9 5 7 5" xfId="5158" xr:uid="{6B5A9613-665A-4E55-9332-34E0440B0495}"/>
    <cellStyle name="Normal 9 5 8" xfId="4220" xr:uid="{C5DCB522-F324-4DF7-8368-29561EABC88C}"/>
    <cellStyle name="Normal 9 5 8 2" xfId="4221" xr:uid="{3D26FA17-0AC5-4318-8F21-B8285AA098D4}"/>
    <cellStyle name="Normal 9 5 8 2 2" xfId="5163" xr:uid="{DCC0DE75-96CA-4E09-AD09-B0516BCBBBFF}"/>
    <cellStyle name="Normal 9 5 8 3" xfId="4222" xr:uid="{F2CA4329-63F5-476C-A343-F85CB18959EE}"/>
    <cellStyle name="Normal 9 5 8 3 2" xfId="5164" xr:uid="{72D61B95-80AE-4E93-96D1-02736BB4098B}"/>
    <cellStyle name="Normal 9 5 8 4" xfId="4223" xr:uid="{7070C613-9FB4-4834-B025-20B6712FA911}"/>
    <cellStyle name="Normal 9 5 8 4 2" xfId="5165" xr:uid="{12ADC6E4-5FE2-41A5-AC0A-CE2A9913ED6C}"/>
    <cellStyle name="Normal 9 5 8 5" xfId="5162" xr:uid="{21851ED4-2ED2-43E0-8D4F-54FE67B040EE}"/>
    <cellStyle name="Normal 9 5 9" xfId="4224" xr:uid="{A131E5BF-67E1-4655-B450-90EC626174B7}"/>
    <cellStyle name="Normal 9 5 9 2" xfId="5166" xr:uid="{FFAEF55B-7ED9-4ABB-80FE-20C9A7518B7C}"/>
    <cellStyle name="Normal 9 6" xfId="180" xr:uid="{0F2B6024-576E-418F-BDAC-7C5AD1BD7E1A}"/>
    <cellStyle name="Normal 9 6 10" xfId="5167" xr:uid="{71178A2A-7318-45BB-AA68-7E9040C3C9CC}"/>
    <cellStyle name="Normal 9 6 2" xfId="181" xr:uid="{E3D50EA1-4F53-421F-9DAF-AB37834E54BE}"/>
    <cellStyle name="Normal 9 6 2 2" xfId="423" xr:uid="{6A2A040A-91AF-4860-A5CC-FCD629D1C4EF}"/>
    <cellStyle name="Normal 9 6 2 2 2" xfId="886" xr:uid="{E0BEB4BE-FB09-4812-9744-BA7EC34D31F3}"/>
    <cellStyle name="Normal 9 6 2 2 2 2" xfId="2471" xr:uid="{0D107196-2982-4081-8B54-D307EEFBD11C}"/>
    <cellStyle name="Normal 9 6 2 2 2 2 2" xfId="5171" xr:uid="{7BA7AA02-C777-4855-9E2B-A4E5BD629AE2}"/>
    <cellStyle name="Normal 9 6 2 2 2 3" xfId="4225" xr:uid="{9D5804EA-8353-4808-9906-5CB895BE17E7}"/>
    <cellStyle name="Normal 9 6 2 2 2 3 2" xfId="5172" xr:uid="{3C5573B8-5A46-45A8-8D84-256F8799BCED}"/>
    <cellStyle name="Normal 9 6 2 2 2 4" xfId="4226" xr:uid="{F60F2F75-D567-458B-A2ED-6915191EB095}"/>
    <cellStyle name="Normal 9 6 2 2 2 4 2" xfId="5173" xr:uid="{02C23305-C93C-4340-9B46-791EC07BF04A}"/>
    <cellStyle name="Normal 9 6 2 2 2 5" xfId="5170" xr:uid="{CD022745-21F1-44CD-A083-31D579327DE9}"/>
    <cellStyle name="Normal 9 6 2 2 3" xfId="2472" xr:uid="{B18D13FA-89E7-4EFE-BC3F-C9D7B7C2631C}"/>
    <cellStyle name="Normal 9 6 2 2 3 2" xfId="4227" xr:uid="{30DC4AC6-E55E-4439-BE58-CDFADC5B8A2A}"/>
    <cellStyle name="Normal 9 6 2 2 3 2 2" xfId="5175" xr:uid="{E545187E-63F4-40FE-BFFA-9E790DEE6E11}"/>
    <cellStyle name="Normal 9 6 2 2 3 3" xfId="4228" xr:uid="{855BE775-E234-4F5A-A984-E610B251A255}"/>
    <cellStyle name="Normal 9 6 2 2 3 3 2" xfId="5176" xr:uid="{A0D6194E-0493-480A-96E4-67F453F8E25F}"/>
    <cellStyle name="Normal 9 6 2 2 3 4" xfId="4229" xr:uid="{E8E50244-56E1-48D1-97A9-555CB71C02D5}"/>
    <cellStyle name="Normal 9 6 2 2 3 4 2" xfId="5177" xr:uid="{36968CE6-B4ED-40EA-A620-A7FEBFB1582E}"/>
    <cellStyle name="Normal 9 6 2 2 3 5" xfId="5174" xr:uid="{92B73802-C3CF-4A07-B350-B23229F5241E}"/>
    <cellStyle name="Normal 9 6 2 2 4" xfId="4230" xr:uid="{4CB176F5-CD6C-4218-8149-FD78993E183F}"/>
    <cellStyle name="Normal 9 6 2 2 4 2" xfId="5178" xr:uid="{9490FFF3-9A2E-4689-97B9-911FACCF99CC}"/>
    <cellStyle name="Normal 9 6 2 2 5" xfId="4231" xr:uid="{F03445D6-F74E-4904-8116-B722DB29DBFD}"/>
    <cellStyle name="Normal 9 6 2 2 5 2" xfId="5179" xr:uid="{CAEC8EAB-9365-4A04-84B1-5CCFF3A94E5C}"/>
    <cellStyle name="Normal 9 6 2 2 6" xfId="4232" xr:uid="{029A84D7-9569-4F6D-821B-2D1FEBCE2648}"/>
    <cellStyle name="Normal 9 6 2 2 6 2" xfId="5180" xr:uid="{03E5453F-39CC-4831-8970-034B10FAFD2C}"/>
    <cellStyle name="Normal 9 6 2 2 7" xfId="5169" xr:uid="{E0DE8158-3D71-489F-8E87-944D9F6FDD01}"/>
    <cellStyle name="Normal 9 6 2 3" xfId="887" xr:uid="{DB0DAA25-F953-4B68-8628-6EACDC465507}"/>
    <cellStyle name="Normal 9 6 2 3 2" xfId="2473" xr:uid="{D9CBF732-B0B2-4574-90CD-772FE6E58AE8}"/>
    <cellStyle name="Normal 9 6 2 3 2 2" xfId="4233" xr:uid="{16CE1E96-3BCD-407B-BA7F-AA1AD1FB5718}"/>
    <cellStyle name="Normal 9 6 2 3 2 2 2" xfId="5183" xr:uid="{5B69AB97-56A4-43C9-8AEC-077BD1A4EC74}"/>
    <cellStyle name="Normal 9 6 2 3 2 3" xfId="4234" xr:uid="{A3D8809F-4BA6-450C-A70B-8C445408224F}"/>
    <cellStyle name="Normal 9 6 2 3 2 3 2" xfId="5184" xr:uid="{11DE2F9C-8948-48BC-B20C-7C76809252A3}"/>
    <cellStyle name="Normal 9 6 2 3 2 4" xfId="4235" xr:uid="{E75ED946-D3C8-4CA3-9C12-CEE25173768E}"/>
    <cellStyle name="Normal 9 6 2 3 2 4 2" xfId="5185" xr:uid="{8125DD26-308A-41DA-B3DB-CC0093A204CD}"/>
    <cellStyle name="Normal 9 6 2 3 2 5" xfId="5182" xr:uid="{B306828F-7392-4E46-96C1-5A020B252E50}"/>
    <cellStyle name="Normal 9 6 2 3 3" xfId="4236" xr:uid="{0C860799-2302-4FC8-87B3-8FA2F94D7129}"/>
    <cellStyle name="Normal 9 6 2 3 3 2" xfId="5186" xr:uid="{59D51C48-6E98-4E59-8D0A-D6C6EB1BF9CB}"/>
    <cellStyle name="Normal 9 6 2 3 4" xfId="4237" xr:uid="{424F3C53-9C1B-4277-B29F-78FC209F3EAE}"/>
    <cellStyle name="Normal 9 6 2 3 4 2" xfId="5187" xr:uid="{3C77DF96-E09F-456A-BE87-1EBEFAA9F781}"/>
    <cellStyle name="Normal 9 6 2 3 5" xfId="4238" xr:uid="{7612E9E0-7C52-4E08-AF73-DCB1FEE9B00F}"/>
    <cellStyle name="Normal 9 6 2 3 5 2" xfId="5188" xr:uid="{F32A552F-8D4E-4899-A199-DFF9BE66452D}"/>
    <cellStyle name="Normal 9 6 2 3 6" xfId="5181" xr:uid="{FC15A08D-0EFE-41F8-95CE-6F6983B46FF0}"/>
    <cellStyle name="Normal 9 6 2 4" xfId="2474" xr:uid="{15955FEF-2C30-494C-802C-5512CE95D080}"/>
    <cellStyle name="Normal 9 6 2 4 2" xfId="4239" xr:uid="{C74B9296-7128-4E07-9B02-48E77237E2E2}"/>
    <cellStyle name="Normal 9 6 2 4 2 2" xfId="5190" xr:uid="{34C8255A-04BD-4D3E-A76B-49E1A54DBD36}"/>
    <cellStyle name="Normal 9 6 2 4 3" xfId="4240" xr:uid="{516A40B9-CB30-4026-B924-363F7A83BA41}"/>
    <cellStyle name="Normal 9 6 2 4 3 2" xfId="5191" xr:uid="{14743B02-5667-4300-AFD2-5F0FCF5E6B9A}"/>
    <cellStyle name="Normal 9 6 2 4 4" xfId="4241" xr:uid="{43CCF7D1-A19A-40AC-996C-D6C93F51E8CB}"/>
    <cellStyle name="Normal 9 6 2 4 4 2" xfId="5192" xr:uid="{891C4D45-2E29-48FD-8D52-87FEBEBC8237}"/>
    <cellStyle name="Normal 9 6 2 4 5" xfId="5189" xr:uid="{1189DD4A-E47E-4FC9-9C08-3A59B57A6FC6}"/>
    <cellStyle name="Normal 9 6 2 5" xfId="4242" xr:uid="{518B6FEE-55A1-4BDD-8FDE-3C2CE84C0CE5}"/>
    <cellStyle name="Normal 9 6 2 5 2" xfId="4243" xr:uid="{0AB59C50-2D60-4C13-BB99-24EFE4B65AF6}"/>
    <cellStyle name="Normal 9 6 2 5 2 2" xfId="5194" xr:uid="{92CB09FF-5AE6-4EE5-A050-6767F0036952}"/>
    <cellStyle name="Normal 9 6 2 5 3" xfId="4244" xr:uid="{D33C0574-60C1-4330-BF6E-180C468E4D45}"/>
    <cellStyle name="Normal 9 6 2 5 3 2" xfId="5195" xr:uid="{DB069B66-4180-4150-BCF2-D6D6F7878217}"/>
    <cellStyle name="Normal 9 6 2 5 4" xfId="4245" xr:uid="{A43FC2BB-4029-4EB8-9B90-BF06CA083A30}"/>
    <cellStyle name="Normal 9 6 2 5 4 2" xfId="5196" xr:uid="{027676EB-FF3B-4F4A-A769-5F05EE3A5FFB}"/>
    <cellStyle name="Normal 9 6 2 5 5" xfId="5193" xr:uid="{1F07EAF5-0A27-44C7-9297-283EC1A730BA}"/>
    <cellStyle name="Normal 9 6 2 6" xfId="4246" xr:uid="{3578EF96-5D2E-46E6-9390-5AC222E18467}"/>
    <cellStyle name="Normal 9 6 2 6 2" xfId="5197" xr:uid="{44CDCC82-85E9-4752-ABAE-B60C51F2C072}"/>
    <cellStyle name="Normal 9 6 2 7" xfId="4247" xr:uid="{F1D5D9E8-CAFF-42F3-A8D6-5312732017E0}"/>
    <cellStyle name="Normal 9 6 2 7 2" xfId="5198" xr:uid="{615045B7-8A91-4EB8-9E73-01B937053C91}"/>
    <cellStyle name="Normal 9 6 2 8" xfId="4248" xr:uid="{EC6422D2-8637-44D6-9A5D-EAEB38E6E4E3}"/>
    <cellStyle name="Normal 9 6 2 8 2" xfId="5199" xr:uid="{D6768AC3-1C1C-4862-9EA6-44C3EDFA0B9C}"/>
    <cellStyle name="Normal 9 6 2 9" xfId="5168" xr:uid="{D097C2EA-0E14-4DAD-A8FD-AF24AB7A3051}"/>
    <cellStyle name="Normal 9 6 3" xfId="424" xr:uid="{87F0BF78-5366-4203-A833-B664328D2948}"/>
    <cellStyle name="Normal 9 6 3 2" xfId="888" xr:uid="{B3A20D8E-406E-4E56-B36C-6AED59A3C721}"/>
    <cellStyle name="Normal 9 6 3 2 2" xfId="889" xr:uid="{0830D0CB-AF12-4565-B0E9-EDBBAE2D4FB5}"/>
    <cellStyle name="Normal 9 6 3 2 2 2" xfId="5202" xr:uid="{D69DDAF4-D6C2-4AE7-B938-BA372195EE47}"/>
    <cellStyle name="Normal 9 6 3 2 3" xfId="4249" xr:uid="{BB41E952-D93C-46C0-8331-8414E02F8B2F}"/>
    <cellStyle name="Normal 9 6 3 2 3 2" xfId="5203" xr:uid="{62ED742B-C581-4BAE-BB63-F8ACE6C086DB}"/>
    <cellStyle name="Normal 9 6 3 2 4" xfId="4250" xr:uid="{2900BD8A-C887-4EB9-A0B5-3E589AA9DD98}"/>
    <cellStyle name="Normal 9 6 3 2 4 2" xfId="5204" xr:uid="{3B112EB2-8D14-483B-89C1-EA0E28898308}"/>
    <cellStyle name="Normal 9 6 3 2 5" xfId="5201" xr:uid="{8C87C28C-18E7-4595-8284-51C0983D90CA}"/>
    <cellStyle name="Normal 9 6 3 3" xfId="890" xr:uid="{BEAC9B47-56AB-4AAD-96E5-FAD05FD12DE5}"/>
    <cellStyle name="Normal 9 6 3 3 2" xfId="4251" xr:uid="{D2DA5C46-E807-48F6-B82B-1864719F88AA}"/>
    <cellStyle name="Normal 9 6 3 3 2 2" xfId="5206" xr:uid="{85BDCA2E-EB63-4FD6-9E3D-00919FF70DE0}"/>
    <cellStyle name="Normal 9 6 3 3 3" xfId="4252" xr:uid="{2708B403-9872-4561-ACE4-F3E5A1391F26}"/>
    <cellStyle name="Normal 9 6 3 3 3 2" xfId="5207" xr:uid="{561B9090-3B18-436A-844D-853B39BB8546}"/>
    <cellStyle name="Normal 9 6 3 3 4" xfId="4253" xr:uid="{C1F41B34-4E2A-4EC4-A4D7-A983BF08C7E1}"/>
    <cellStyle name="Normal 9 6 3 3 4 2" xfId="5208" xr:uid="{0390B05F-6128-490A-A3E8-C33C4816A1EE}"/>
    <cellStyle name="Normal 9 6 3 3 5" xfId="5205" xr:uid="{03773472-25A4-4234-9E01-874F784BA2E1}"/>
    <cellStyle name="Normal 9 6 3 4" xfId="4254" xr:uid="{E2F28EFE-82B6-44FB-A5BD-77A1FEF8B6C1}"/>
    <cellStyle name="Normal 9 6 3 4 2" xfId="5209" xr:uid="{225F9671-FA62-4C1D-810D-89C207BEA947}"/>
    <cellStyle name="Normal 9 6 3 5" xfId="4255" xr:uid="{0FA7B3BF-A6E5-4014-91E6-AAFDFAB8753D}"/>
    <cellStyle name="Normal 9 6 3 5 2" xfId="5210" xr:uid="{FB9C2DE9-C8BF-48B6-A051-AFC6EE25FDC0}"/>
    <cellStyle name="Normal 9 6 3 6" xfId="4256" xr:uid="{73E031FF-3FC2-43FF-A3DC-8E7ACE404A66}"/>
    <cellStyle name="Normal 9 6 3 6 2" xfId="5211" xr:uid="{4D3D5673-A8E2-43BA-A184-52ADED0FC47D}"/>
    <cellStyle name="Normal 9 6 3 7" xfId="5200" xr:uid="{728EF564-95A2-4162-8901-1D76D24BBC69}"/>
    <cellStyle name="Normal 9 6 4" xfId="425" xr:uid="{7B33F901-83A0-42C9-A5BE-089E420145E0}"/>
    <cellStyle name="Normal 9 6 4 2" xfId="891" xr:uid="{30732278-05AE-469C-B8E3-CA794D17AF30}"/>
    <cellStyle name="Normal 9 6 4 2 2" xfId="4257" xr:uid="{8C5A3692-18EE-48F7-AA40-E7416A19E999}"/>
    <cellStyle name="Normal 9 6 4 2 2 2" xfId="5214" xr:uid="{EE126EA0-4CC0-440C-B03D-8889576168D1}"/>
    <cellStyle name="Normal 9 6 4 2 3" xfId="4258" xr:uid="{CEAEB321-395D-43F2-BF85-6FB48ECB1B31}"/>
    <cellStyle name="Normal 9 6 4 2 3 2" xfId="5215" xr:uid="{352BCA05-F991-45F2-955C-1907DEC76731}"/>
    <cellStyle name="Normal 9 6 4 2 4" xfId="4259" xr:uid="{74D082F1-E9B0-4CBD-BA01-A1FA4BB44FB2}"/>
    <cellStyle name="Normal 9 6 4 2 4 2" xfId="5216" xr:uid="{BDB76F64-E323-4849-AA8E-1F7F61025625}"/>
    <cellStyle name="Normal 9 6 4 2 5" xfId="5213" xr:uid="{7B813F40-C711-4027-BF38-7B72B9DD4DC1}"/>
    <cellStyle name="Normal 9 6 4 3" xfId="4260" xr:uid="{D4682C0B-C381-412C-A702-411BB2C0839E}"/>
    <cellStyle name="Normal 9 6 4 3 2" xfId="5217" xr:uid="{1181BCE8-AA92-4A6A-93B8-C0E0D0E03C52}"/>
    <cellStyle name="Normal 9 6 4 4" xfId="4261" xr:uid="{3613E06C-E640-4E2E-96C8-AF2E70660D31}"/>
    <cellStyle name="Normal 9 6 4 4 2" xfId="5218" xr:uid="{5D22A462-841F-4F24-BFA2-81E0292668C1}"/>
    <cellStyle name="Normal 9 6 4 5" xfId="4262" xr:uid="{E4716FB2-EB03-412F-9F02-C077BB99A27D}"/>
    <cellStyle name="Normal 9 6 4 5 2" xfId="5219" xr:uid="{F2269285-AAF6-42B6-BABD-69D53ACBA8A7}"/>
    <cellStyle name="Normal 9 6 4 6" xfId="5212" xr:uid="{D903BB17-31FE-45AC-9A3E-95CF65C2C977}"/>
    <cellStyle name="Normal 9 6 5" xfId="892" xr:uid="{6F4DAD89-6E3A-4592-9416-9BDC7F657734}"/>
    <cellStyle name="Normal 9 6 5 2" xfId="4263" xr:uid="{48F1419E-605D-437D-83BB-B055B0D142E4}"/>
    <cellStyle name="Normal 9 6 5 2 2" xfId="5221" xr:uid="{3B22388A-E837-4F8F-B47E-AB00D6C1CB3D}"/>
    <cellStyle name="Normal 9 6 5 3" xfId="4264" xr:uid="{B31D0503-F93C-469F-9F9D-830D1BF18C5F}"/>
    <cellStyle name="Normal 9 6 5 3 2" xfId="5222" xr:uid="{B2E38F2E-E36A-43E4-83B3-FB2277053F61}"/>
    <cellStyle name="Normal 9 6 5 4" xfId="4265" xr:uid="{0FEE0230-09F6-4F8A-8FAE-2B1A0568B661}"/>
    <cellStyle name="Normal 9 6 5 4 2" xfId="5223" xr:uid="{A7F27617-231D-4EC1-9DC8-037D56C4180D}"/>
    <cellStyle name="Normal 9 6 5 5" xfId="5220" xr:uid="{599348F9-F456-432C-88E3-DADE866B8E99}"/>
    <cellStyle name="Normal 9 6 6" xfId="4266" xr:uid="{9482F883-B206-449D-9CCD-7C3E528BD691}"/>
    <cellStyle name="Normal 9 6 6 2" xfId="4267" xr:uid="{780FF6BA-8B97-43C3-B52B-A056BA938CEA}"/>
    <cellStyle name="Normal 9 6 6 2 2" xfId="5225" xr:uid="{E82FB936-BCFA-48A7-A65C-E83F8403F1F0}"/>
    <cellStyle name="Normal 9 6 6 3" xfId="4268" xr:uid="{A9FEA2C6-993E-41AE-9890-C38A091682F3}"/>
    <cellStyle name="Normal 9 6 6 3 2" xfId="5226" xr:uid="{78F0CA06-02C2-4BE0-B747-2B4DAF49D592}"/>
    <cellStyle name="Normal 9 6 6 4" xfId="4269" xr:uid="{32D5978D-DE0D-4CFE-B484-CF30AC1157CA}"/>
    <cellStyle name="Normal 9 6 6 4 2" xfId="5227" xr:uid="{D9B2A146-D742-413C-AE62-D2884D524C56}"/>
    <cellStyle name="Normal 9 6 6 5" xfId="5224" xr:uid="{3B5AE47A-67D1-4B5F-B1CA-43D0718310AF}"/>
    <cellStyle name="Normal 9 6 7" xfId="4270" xr:uid="{6D8E875E-8032-49FD-A275-9400F201AA4F}"/>
    <cellStyle name="Normal 9 6 7 2" xfId="5228" xr:uid="{881FA2CE-2598-4991-9D0D-6101E3272322}"/>
    <cellStyle name="Normal 9 6 8" xfId="4271" xr:uid="{791C1AD8-C954-40E3-B916-216F5418C5C1}"/>
    <cellStyle name="Normal 9 6 8 2" xfId="5229" xr:uid="{46328D74-2490-4E68-887C-0EBD1FB7B0CB}"/>
    <cellStyle name="Normal 9 6 9" xfId="4272" xr:uid="{BB22D2B2-2F83-42EF-9412-34AEA92C31F6}"/>
    <cellStyle name="Normal 9 6 9 2" xfId="5230" xr:uid="{E80BE5CB-6AEA-48CA-9E68-A48C5B2B8CAF}"/>
    <cellStyle name="Normal 9 7" xfId="182" xr:uid="{80C6BD52-BE85-46B9-A7DC-B4FAE36486FE}"/>
    <cellStyle name="Normal 9 7 2" xfId="426" xr:uid="{44B13C47-CF65-4799-90B7-4F57E5E153C4}"/>
    <cellStyle name="Normal 9 7 2 2" xfId="893" xr:uid="{3A443B55-B231-4FB7-9AE4-02E562939790}"/>
    <cellStyle name="Normal 9 7 2 2 2" xfId="2475" xr:uid="{611A2C26-8F37-4C8D-B9AC-587163D2E288}"/>
    <cellStyle name="Normal 9 7 2 2 2 2" xfId="2476" xr:uid="{05C0D23A-3D58-412E-818F-15E1015914C9}"/>
    <cellStyle name="Normal 9 7 2 2 2 2 2" xfId="5235" xr:uid="{D25E660C-6132-40FF-8D5F-D37DAD773A9F}"/>
    <cellStyle name="Normal 9 7 2 2 2 3" xfId="5234" xr:uid="{6C03C224-C488-486A-8F39-FB255441E660}"/>
    <cellStyle name="Normal 9 7 2 2 3" xfId="2477" xr:uid="{5B3BD9DB-7697-45E2-B26B-EE7C443B5F1C}"/>
    <cellStyle name="Normal 9 7 2 2 3 2" xfId="5236" xr:uid="{0ECCEB31-BD95-4862-9E3A-1532C9BB5E54}"/>
    <cellStyle name="Normal 9 7 2 2 4" xfId="4273" xr:uid="{9CBE17A3-B002-49D7-96DE-8EBCF3752A5F}"/>
    <cellStyle name="Normal 9 7 2 2 4 2" xfId="5237" xr:uid="{38E0FE7E-B102-4950-84B7-6864A554F253}"/>
    <cellStyle name="Normal 9 7 2 2 5" xfId="5233" xr:uid="{C9DF6335-ACD7-4FA5-9B6E-510C0A632171}"/>
    <cellStyle name="Normal 9 7 2 3" xfId="2478" xr:uid="{C4764617-3AD3-49DA-B9F7-39E93FD607D6}"/>
    <cellStyle name="Normal 9 7 2 3 2" xfId="2479" xr:uid="{B6498AF2-5C49-4EE8-9B03-E855B7E7682C}"/>
    <cellStyle name="Normal 9 7 2 3 2 2" xfId="5239" xr:uid="{4593EA38-3DEA-40F6-812E-26EF4623BC82}"/>
    <cellStyle name="Normal 9 7 2 3 3" xfId="4274" xr:uid="{4127E74E-D13E-4DE5-9892-BA8DC1B8BE8E}"/>
    <cellStyle name="Normal 9 7 2 3 3 2" xfId="5240" xr:uid="{F2DA2F9F-F92F-47BB-9540-4620D8677B1C}"/>
    <cellStyle name="Normal 9 7 2 3 4" xfId="4275" xr:uid="{81AF3300-20EB-4510-A663-46C1C8EE407E}"/>
    <cellStyle name="Normal 9 7 2 3 4 2" xfId="5241" xr:uid="{42D738F7-A6F0-4303-982E-EFB7A974BEA3}"/>
    <cellStyle name="Normal 9 7 2 3 5" xfId="5238" xr:uid="{7EDE7C5A-6BE6-4FB1-AB58-99CCC74FC7D5}"/>
    <cellStyle name="Normal 9 7 2 4" xfId="2480" xr:uid="{D09EAD94-D045-40CE-ABBC-1FA532F964A5}"/>
    <cellStyle name="Normal 9 7 2 4 2" xfId="5242" xr:uid="{C7E9C1B2-26FC-479B-93C7-C982041FF157}"/>
    <cellStyle name="Normal 9 7 2 5" xfId="4276" xr:uid="{37303299-5FDF-4E8A-9AE3-DB282C6EFEAF}"/>
    <cellStyle name="Normal 9 7 2 5 2" xfId="5243" xr:uid="{7066E43E-8AF8-4AF7-A17D-9F766087F735}"/>
    <cellStyle name="Normal 9 7 2 6" xfId="4277" xr:uid="{A41C2E87-0474-4E2A-B9AC-834975714782}"/>
    <cellStyle name="Normal 9 7 2 6 2" xfId="5244" xr:uid="{C9A33AF9-D02A-486C-AA42-5A1BDEE3A54A}"/>
    <cellStyle name="Normal 9 7 2 7" xfId="5232" xr:uid="{EF2EDFFC-306F-4D81-B2A9-F0F1CFEB6606}"/>
    <cellStyle name="Normal 9 7 3" xfId="894" xr:uid="{A46775A2-4FCD-4356-97B4-9477F173B5A2}"/>
    <cellStyle name="Normal 9 7 3 2" xfId="2481" xr:uid="{71FA2BA9-A992-4D1A-9F94-8259B7F3D9D6}"/>
    <cellStyle name="Normal 9 7 3 2 2" xfId="2482" xr:uid="{D646FF95-CE4E-406F-809F-5416718B04EE}"/>
    <cellStyle name="Normal 9 7 3 2 2 2" xfId="5247" xr:uid="{BBEE586E-6D85-4FB5-92F4-33BCCBA66EB2}"/>
    <cellStyle name="Normal 9 7 3 2 3" xfId="4278" xr:uid="{1D48F02D-E572-4AB0-BD6A-46F42E3BCF95}"/>
    <cellStyle name="Normal 9 7 3 2 3 2" xfId="5248" xr:uid="{D18A6DE3-97B5-4E65-B587-F7A86B433F1F}"/>
    <cellStyle name="Normal 9 7 3 2 4" xfId="4279" xr:uid="{34E48928-309A-41F4-B7CA-E0E28998AE3D}"/>
    <cellStyle name="Normal 9 7 3 2 4 2" xfId="5249" xr:uid="{2BBAD8E0-4EB0-44C1-A47A-0F69989E2DFB}"/>
    <cellStyle name="Normal 9 7 3 2 5" xfId="5246" xr:uid="{0A8D2F8A-29FA-45CF-A959-EA655C5B1483}"/>
    <cellStyle name="Normal 9 7 3 3" xfId="2483" xr:uid="{A6FB55AC-3ACA-404C-B729-5B26C1AE0608}"/>
    <cellStyle name="Normal 9 7 3 3 2" xfId="5250" xr:uid="{0E27BCEC-80B7-4334-AC5B-8D0C10AB432D}"/>
    <cellStyle name="Normal 9 7 3 4" xfId="4280" xr:uid="{1634DC2A-DDC1-4659-BFE0-33683E8E6C21}"/>
    <cellStyle name="Normal 9 7 3 4 2" xfId="5251" xr:uid="{C25D77B8-1816-494E-AC30-B6A4BDDCB837}"/>
    <cellStyle name="Normal 9 7 3 5" xfId="4281" xr:uid="{ED90528F-0833-418A-9C6C-6A370A17662D}"/>
    <cellStyle name="Normal 9 7 3 5 2" xfId="5252" xr:uid="{68FF9504-6742-422E-AAE5-F07345EDD199}"/>
    <cellStyle name="Normal 9 7 3 6" xfId="5245" xr:uid="{954138AB-D686-4049-AC38-60AC45129F5B}"/>
    <cellStyle name="Normal 9 7 4" xfId="2484" xr:uid="{4719E2FF-7850-4A86-867A-28C6A4B39CC8}"/>
    <cellStyle name="Normal 9 7 4 2" xfId="2485" xr:uid="{D354BC33-B650-4567-B2B9-6BC2CF5464DD}"/>
    <cellStyle name="Normal 9 7 4 2 2" xfId="5254" xr:uid="{8FDA11F7-9FD8-4EB9-A962-B5C0F0EA0364}"/>
    <cellStyle name="Normal 9 7 4 3" xfId="4282" xr:uid="{D9563489-4FED-431C-83E4-77BD79157038}"/>
    <cellStyle name="Normal 9 7 4 3 2" xfId="5255" xr:uid="{35FC4F6D-548E-43EE-83DB-3BF6DEA0A26E}"/>
    <cellStyle name="Normal 9 7 4 4" xfId="4283" xr:uid="{D3D77C51-E602-4143-8835-AB2A245A0AE8}"/>
    <cellStyle name="Normal 9 7 4 4 2" xfId="5256" xr:uid="{72FC6469-DEE9-4E2D-828D-7EEEF8B51DFA}"/>
    <cellStyle name="Normal 9 7 4 5" xfId="5253" xr:uid="{87D4EABE-9264-4B81-B7B4-EA476F4CF100}"/>
    <cellStyle name="Normal 9 7 5" xfId="2486" xr:uid="{4E13BAF8-9278-4E2D-9643-11043221D8E6}"/>
    <cellStyle name="Normal 9 7 5 2" xfId="4284" xr:uid="{5A26D9BE-F6E7-40A7-9497-97CF0D7EB710}"/>
    <cellStyle name="Normal 9 7 5 2 2" xfId="5258" xr:uid="{DB4963AF-B53C-4D75-B04A-593572DC65DE}"/>
    <cellStyle name="Normal 9 7 5 3" xfId="4285" xr:uid="{1AF99D0B-AC24-4B29-B6ED-E7FB768D4F48}"/>
    <cellStyle name="Normal 9 7 5 3 2" xfId="5259" xr:uid="{3F49C4E5-9005-43E9-9B9B-4411AE5FD885}"/>
    <cellStyle name="Normal 9 7 5 4" xfId="4286" xr:uid="{0F0ACFCA-CC53-4940-81AC-F1EC9399BDB4}"/>
    <cellStyle name="Normal 9 7 5 4 2" xfId="5260" xr:uid="{3A001075-D5BE-4505-8DD8-92146967326B}"/>
    <cellStyle name="Normal 9 7 5 5" xfId="5257" xr:uid="{2978B8BF-4DFA-4588-8426-610826D0FC68}"/>
    <cellStyle name="Normal 9 7 6" xfId="4287" xr:uid="{28A576C5-39F6-4E62-82C8-F8BD9D7E199C}"/>
    <cellStyle name="Normal 9 7 6 2" xfId="5261" xr:uid="{681D115C-6F54-4D04-9041-B10F89E8BE5D}"/>
    <cellStyle name="Normal 9 7 7" xfId="4288" xr:uid="{FE8C3F7F-423D-4210-BC17-A5F53FFE1800}"/>
    <cellStyle name="Normal 9 7 7 2" xfId="5262" xr:uid="{F966AC99-BFAE-4887-9A2B-D2818A950E42}"/>
    <cellStyle name="Normal 9 7 8" xfId="4289" xr:uid="{020D8C4C-6E39-4E78-9FE6-5B8470BE1AD4}"/>
    <cellStyle name="Normal 9 7 8 2" xfId="5263" xr:uid="{085607D2-BB4F-4966-B366-FF4BD9906218}"/>
    <cellStyle name="Normal 9 7 9" xfId="5231" xr:uid="{AA8631A5-C87D-4211-9756-DA2B1B44D5AB}"/>
    <cellStyle name="Normal 9 8" xfId="427" xr:uid="{E1B8B600-0C4D-4A29-86CD-4F2F2F6262E2}"/>
    <cellStyle name="Normal 9 8 2" xfId="895" xr:uid="{F48D099E-C7EF-40FD-A9A6-2A3A1690E7DA}"/>
    <cellStyle name="Normal 9 8 2 2" xfId="896" xr:uid="{11BF883F-7EFD-4217-AC5F-EBB7807F5685}"/>
    <cellStyle name="Normal 9 8 2 2 2" xfId="2487" xr:uid="{1800A9F7-922C-43ED-B9C0-AC0FB0B904CA}"/>
    <cellStyle name="Normal 9 8 2 2 2 2" xfId="5267" xr:uid="{E25F8B9B-ABC5-4846-BB14-1B857DB0BDFD}"/>
    <cellStyle name="Normal 9 8 2 2 3" xfId="4290" xr:uid="{CAF466F1-D1F4-4FEC-9E8E-14D13411B479}"/>
    <cellStyle name="Normal 9 8 2 2 3 2" xfId="5268" xr:uid="{E35C7154-7B61-4A5E-89E6-32A08F283089}"/>
    <cellStyle name="Normal 9 8 2 2 4" xfId="4291" xr:uid="{8A31DB23-F18D-40A5-B20B-22F22516F7DA}"/>
    <cellStyle name="Normal 9 8 2 2 4 2" xfId="5269" xr:uid="{4C54E73E-E451-4F5F-AD4C-4C2ACF6FB413}"/>
    <cellStyle name="Normal 9 8 2 2 5" xfId="5266" xr:uid="{FDC9B955-324B-4CA0-B9E9-57D1E2DE13D5}"/>
    <cellStyle name="Normal 9 8 2 3" xfId="2488" xr:uid="{4D5FDEA5-C2E6-40BD-B402-75DAF5B8A531}"/>
    <cellStyle name="Normal 9 8 2 3 2" xfId="5270" xr:uid="{F8FCF851-CF89-4F6C-899A-9B8C0E6D82BF}"/>
    <cellStyle name="Normal 9 8 2 4" xfId="4292" xr:uid="{2917131D-D612-433A-8378-CD34E1B332B1}"/>
    <cellStyle name="Normal 9 8 2 4 2" xfId="5271" xr:uid="{062BD2F5-EDB7-4C58-BCCD-2826BCCB3FA5}"/>
    <cellStyle name="Normal 9 8 2 5" xfId="4293" xr:uid="{BAC43D8D-6246-4F92-8818-9F61529AF8DA}"/>
    <cellStyle name="Normal 9 8 2 5 2" xfId="5272" xr:uid="{46E4BD9D-C002-4D36-B0A4-BE4590CBAEA7}"/>
    <cellStyle name="Normal 9 8 2 6" xfId="5265" xr:uid="{FB9637DE-9A6D-4464-B14C-5A3B1636185E}"/>
    <cellStyle name="Normal 9 8 3" xfId="897" xr:uid="{548FBA4B-FE2F-465C-9C48-4C410894A380}"/>
    <cellStyle name="Normal 9 8 3 2" xfId="2489" xr:uid="{7B4AC94D-3D7A-458F-A9E8-519C17B75A97}"/>
    <cellStyle name="Normal 9 8 3 2 2" xfId="5274" xr:uid="{A51497E3-9455-4DC0-935D-F2C80EC20CD9}"/>
    <cellStyle name="Normal 9 8 3 3" xfId="4294" xr:uid="{6F27437C-5B56-455C-BCFD-62EEE24A5726}"/>
    <cellStyle name="Normal 9 8 3 3 2" xfId="5275" xr:uid="{CE158517-FA2F-467B-8BDA-CBD803CFD8DE}"/>
    <cellStyle name="Normal 9 8 3 4" xfId="4295" xr:uid="{873398C4-E717-4BDF-989F-1348898E133F}"/>
    <cellStyle name="Normal 9 8 3 4 2" xfId="5276" xr:uid="{61EF43AA-8729-440E-8DB6-0C11790F0323}"/>
    <cellStyle name="Normal 9 8 3 5" xfId="5273" xr:uid="{C6E86135-A683-4029-B5DD-CDF5607E0273}"/>
    <cellStyle name="Normal 9 8 4" xfId="2490" xr:uid="{12A4B797-47B6-4342-8598-02C5A8A3253A}"/>
    <cellStyle name="Normal 9 8 4 2" xfId="4296" xr:uid="{45DED737-473F-4613-89C8-F356B2744E5D}"/>
    <cellStyle name="Normal 9 8 4 2 2" xfId="5278" xr:uid="{24184C15-36FC-42FD-8206-40B56C5D620C}"/>
    <cellStyle name="Normal 9 8 4 3" xfId="4297" xr:uid="{06EBDC86-7C28-4B46-870C-E80A029C79E9}"/>
    <cellStyle name="Normal 9 8 4 3 2" xfId="5279" xr:uid="{B1E2D736-2591-4B59-9BB9-4BC07ABA041C}"/>
    <cellStyle name="Normal 9 8 4 4" xfId="4298" xr:uid="{FEE058F9-713D-459B-8647-E6E6A279F1B3}"/>
    <cellStyle name="Normal 9 8 4 4 2" xfId="5280" xr:uid="{44B53BFC-0B1D-4E71-8F7C-36D9D69F492A}"/>
    <cellStyle name="Normal 9 8 4 5" xfId="5277" xr:uid="{AE3E4743-28AE-41B9-80B6-A77A7E97ADD3}"/>
    <cellStyle name="Normal 9 8 5" xfId="4299" xr:uid="{B13E6776-2634-41B1-9F4C-8679FCA111D0}"/>
    <cellStyle name="Normal 9 8 5 2" xfId="5281" xr:uid="{E15E978C-2E71-4457-A398-6D06725C6037}"/>
    <cellStyle name="Normal 9 8 6" xfId="4300" xr:uid="{CB87F87A-AE93-468E-930E-2872D7320197}"/>
    <cellStyle name="Normal 9 8 6 2" xfId="5282" xr:uid="{2FF9EF34-8DAB-4074-9019-6E9D641684C4}"/>
    <cellStyle name="Normal 9 8 7" xfId="4301" xr:uid="{EABD014F-3E42-4703-A7D4-6D7DF217D2C8}"/>
    <cellStyle name="Normal 9 8 7 2" xfId="5283" xr:uid="{6CF3B250-81B8-4D6B-84AE-C1A777D00139}"/>
    <cellStyle name="Normal 9 8 8" xfId="5264" xr:uid="{180CDEB6-34D1-432F-9198-85E6A53119B3}"/>
    <cellStyle name="Normal 9 9" xfId="428" xr:uid="{99F7030F-454A-4436-B1AE-1C9D8A2FF12B}"/>
    <cellStyle name="Normal 9 9 2" xfId="898" xr:uid="{42BB592D-7B84-4277-9C98-35E6877CADEB}"/>
    <cellStyle name="Normal 9 9 2 2" xfId="2491" xr:uid="{20360335-65AB-491F-B669-99E95F3B8273}"/>
    <cellStyle name="Normal 9 9 2 2 2" xfId="5286" xr:uid="{9FBE4813-6691-4D30-AB4F-DFECD280F85D}"/>
    <cellStyle name="Normal 9 9 2 3" xfId="4302" xr:uid="{FEF99740-98F7-4FC2-A5CD-57F97E891D88}"/>
    <cellStyle name="Normal 9 9 2 3 2" xfId="5287" xr:uid="{D4D1F7A0-E988-4FDD-BFA8-19E2828D9DEB}"/>
    <cellStyle name="Normal 9 9 2 4" xfId="4303" xr:uid="{180E8AEB-E2CD-4E2A-8DBA-E97B0018285B}"/>
    <cellStyle name="Normal 9 9 2 4 2" xfId="5288" xr:uid="{FD35E8F1-7190-47FA-8826-D8D214055B87}"/>
    <cellStyle name="Normal 9 9 2 5" xfId="5285" xr:uid="{7983DF8F-E3AD-4347-AF71-6D64464EBAEC}"/>
    <cellStyle name="Normal 9 9 3" xfId="2492" xr:uid="{7B343276-61F7-416B-A8DD-17DB70A9D7D5}"/>
    <cellStyle name="Normal 9 9 3 2" xfId="4304" xr:uid="{80322045-4640-4598-8CF2-7F2B5A3CCCC6}"/>
    <cellStyle name="Normal 9 9 3 2 2" xfId="5290" xr:uid="{40F1FBE0-08D3-43BE-800A-9F1B1BE4FF76}"/>
    <cellStyle name="Normal 9 9 3 3" xfId="4305" xr:uid="{708B94CD-DFA2-4E40-BFBD-26D00F8E9F13}"/>
    <cellStyle name="Normal 9 9 3 3 2" xfId="5291" xr:uid="{912ED840-3E43-4884-9D51-B7527EB4C262}"/>
    <cellStyle name="Normal 9 9 3 4" xfId="4306" xr:uid="{ADC6B71D-5614-400E-A3F2-7404363B3508}"/>
    <cellStyle name="Normal 9 9 3 4 2" xfId="5292" xr:uid="{9311ABE3-A1B9-404C-8FEB-C6541E716D24}"/>
    <cellStyle name="Normal 9 9 3 5" xfId="5289" xr:uid="{7456620A-D8D5-4917-AB50-2A154D604E29}"/>
    <cellStyle name="Normal 9 9 4" xfId="4307" xr:uid="{958DD5C1-D970-4F33-B114-91C7FAB9D673}"/>
    <cellStyle name="Normal 9 9 4 2" xfId="5293" xr:uid="{C021B14D-521C-4504-94C5-561BFF8A75F8}"/>
    <cellStyle name="Normal 9 9 5" xfId="4308" xr:uid="{8709446A-8B0C-4FA2-BBE1-C6FDEFACA761}"/>
    <cellStyle name="Normal 9 9 5 2" xfId="5294" xr:uid="{F442D8CD-BA54-4F8D-93E6-B50D25AA56B3}"/>
    <cellStyle name="Normal 9 9 6" xfId="4309" xr:uid="{6A132850-3C0C-4CE8-88AD-7F382BBB461A}"/>
    <cellStyle name="Normal 9 9 6 2" xfId="5295" xr:uid="{2DBCE8AA-210C-4D49-8F89-F81A4C31090C}"/>
    <cellStyle name="Normal 9 9 7" xfId="5284" xr:uid="{860C1477-55EA-4198-94C8-E4D441877427}"/>
    <cellStyle name="Percent 2" xfId="183" xr:uid="{852F9F91-CC38-4284-8657-F72F19DD3BD9}"/>
    <cellStyle name="Percent 2 2" xfId="5296" xr:uid="{7E5AA3E1-6431-4FC3-8CF7-0DC7DB9959D9}"/>
    <cellStyle name="Гиперссылка 2" xfId="4" xr:uid="{49BAA0F8-B3D3-41B5-87DD-435502328B29}"/>
    <cellStyle name="Гиперссылка 2 2" xfId="5297" xr:uid="{FAA5C271-E84B-44A5-907D-C2CB2B6B3038}"/>
    <cellStyle name="Обычный 2" xfId="1" xr:uid="{A3CD5D5E-4502-4158-8112-08CDD679ACF5}"/>
    <cellStyle name="Обычный 2 2" xfId="5" xr:uid="{D19F253E-EE9B-4476-9D91-2EE3A6D7A3DC}"/>
    <cellStyle name="Обычный 2 2 2" xfId="5299" xr:uid="{E659C098-34D5-4168-9B17-85203028AB07}"/>
    <cellStyle name="Обычный 2 3" xfId="5298" xr:uid="{E7020E46-BCD5-46DC-A335-F6ED4BD283EF}"/>
    <cellStyle name="常规_Sheet1_1" xfId="4411" xr:uid="{06F32FEC-8B0D-4942-B862-AE146C2FAC3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T23" sqref="S22:T23"/>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8" t="s">
        <v>2</v>
      </c>
      <c r="C8" s="94"/>
      <c r="D8" s="94"/>
      <c r="E8" s="94"/>
      <c r="F8" s="94"/>
      <c r="G8" s="95"/>
    </row>
    <row r="9" spans="2:7" ht="14.25">
      <c r="B9" s="15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8"/>
  <sheetViews>
    <sheetView tabSelected="1" zoomScale="90" zoomScaleNormal="90" workbookViewId="0">
      <selection activeCell="H7" sqref="H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3"/>
      <c r="D2" s="133"/>
      <c r="E2" s="133"/>
      <c r="F2" s="133"/>
      <c r="G2" s="133"/>
      <c r="H2" s="133"/>
      <c r="I2" s="133"/>
      <c r="J2" s="138" t="s">
        <v>145</v>
      </c>
      <c r="K2" s="127"/>
    </row>
    <row r="3" spans="1:11">
      <c r="A3" s="126"/>
      <c r="B3" s="134" t="s">
        <v>140</v>
      </c>
      <c r="C3" s="133"/>
      <c r="D3" s="133"/>
      <c r="E3" s="133"/>
      <c r="F3" s="133"/>
      <c r="G3" s="133"/>
      <c r="H3" s="133"/>
      <c r="I3" s="133"/>
      <c r="J3" s="133"/>
      <c r="K3" s="127"/>
    </row>
    <row r="4" spans="1:11">
      <c r="A4" s="126"/>
      <c r="B4" s="134" t="s">
        <v>141</v>
      </c>
      <c r="C4" s="133"/>
      <c r="D4" s="133"/>
      <c r="E4" s="133"/>
      <c r="F4" s="133"/>
      <c r="G4" s="133"/>
      <c r="H4" s="133"/>
      <c r="I4" s="133"/>
      <c r="J4" s="133"/>
      <c r="K4" s="127"/>
    </row>
    <row r="5" spans="1:11">
      <c r="A5" s="126"/>
      <c r="B5" s="134" t="s">
        <v>142</v>
      </c>
      <c r="C5" s="133"/>
      <c r="D5" s="133"/>
      <c r="E5" s="133"/>
      <c r="F5" s="133"/>
      <c r="G5" s="133"/>
      <c r="H5" s="133"/>
      <c r="I5" s="133"/>
      <c r="J5" s="133"/>
      <c r="K5" s="127"/>
    </row>
    <row r="6" spans="1:11">
      <c r="A6" s="126"/>
      <c r="B6" s="134" t="s">
        <v>143</v>
      </c>
      <c r="C6" s="133"/>
      <c r="D6" s="133"/>
      <c r="E6" s="133"/>
      <c r="F6" s="133"/>
      <c r="G6" s="133"/>
      <c r="H6" s="133"/>
      <c r="I6" s="133"/>
      <c r="J6" s="133"/>
      <c r="K6" s="127"/>
    </row>
    <row r="7" spans="1:11">
      <c r="A7" s="126"/>
      <c r="B7" s="134" t="s">
        <v>144</v>
      </c>
      <c r="C7" s="133"/>
      <c r="D7" s="133"/>
      <c r="E7" s="133"/>
      <c r="F7" s="133"/>
      <c r="G7" s="133"/>
      <c r="H7" s="133"/>
      <c r="I7" s="133"/>
      <c r="J7" s="133"/>
      <c r="K7" s="127"/>
    </row>
    <row r="8" spans="1:11">
      <c r="A8" s="126"/>
      <c r="B8" s="133"/>
      <c r="C8" s="133"/>
      <c r="D8" s="133"/>
      <c r="E8" s="133"/>
      <c r="F8" s="133"/>
      <c r="G8" s="133"/>
      <c r="H8" s="133"/>
      <c r="I8" s="133"/>
      <c r="J8" s="133"/>
      <c r="K8" s="127"/>
    </row>
    <row r="9" spans="1:11">
      <c r="A9" s="126"/>
      <c r="B9" s="113" t="s">
        <v>5</v>
      </c>
      <c r="C9" s="114"/>
      <c r="D9" s="114"/>
      <c r="E9" s="114"/>
      <c r="F9" s="115"/>
      <c r="G9" s="110"/>
      <c r="H9" s="111" t="s">
        <v>12</v>
      </c>
      <c r="I9" s="133"/>
      <c r="J9" s="111" t="s">
        <v>201</v>
      </c>
      <c r="K9" s="127"/>
    </row>
    <row r="10" spans="1:11" ht="15" customHeight="1">
      <c r="A10" s="126"/>
      <c r="B10" s="126" t="s">
        <v>728</v>
      </c>
      <c r="C10" s="133"/>
      <c r="D10" s="133"/>
      <c r="E10" s="133"/>
      <c r="F10" s="127"/>
      <c r="G10" s="128"/>
      <c r="H10" s="128" t="s">
        <v>728</v>
      </c>
      <c r="I10" s="133"/>
      <c r="J10" s="161">
        <v>53213</v>
      </c>
      <c r="K10" s="127"/>
    </row>
    <row r="11" spans="1:11">
      <c r="A11" s="126"/>
      <c r="B11" s="126" t="s">
        <v>729</v>
      </c>
      <c r="C11" s="133"/>
      <c r="D11" s="133"/>
      <c r="E11" s="133"/>
      <c r="F11" s="127"/>
      <c r="G11" s="128"/>
      <c r="H11" s="128" t="s">
        <v>729</v>
      </c>
      <c r="I11" s="133"/>
      <c r="J11" s="162"/>
      <c r="K11" s="127"/>
    </row>
    <row r="12" spans="1:11">
      <c r="A12" s="126"/>
      <c r="B12" s="126" t="s">
        <v>730</v>
      </c>
      <c r="C12" s="133"/>
      <c r="D12" s="133"/>
      <c r="E12" s="133"/>
      <c r="F12" s="127"/>
      <c r="G12" s="128"/>
      <c r="H12" s="128" t="s">
        <v>730</v>
      </c>
      <c r="I12" s="133"/>
      <c r="J12" s="133"/>
      <c r="K12" s="127"/>
    </row>
    <row r="13" spans="1:11">
      <c r="A13" s="126"/>
      <c r="B13" s="126" t="s">
        <v>731</v>
      </c>
      <c r="C13" s="133"/>
      <c r="D13" s="133"/>
      <c r="E13" s="133"/>
      <c r="F13" s="127"/>
      <c r="G13" s="128"/>
      <c r="H13" s="128" t="s">
        <v>731</v>
      </c>
      <c r="I13" s="133"/>
      <c r="J13" s="111" t="s">
        <v>16</v>
      </c>
      <c r="K13" s="127"/>
    </row>
    <row r="14" spans="1:11" ht="15" customHeight="1">
      <c r="A14" s="126"/>
      <c r="B14" s="126" t="s">
        <v>157</v>
      </c>
      <c r="C14" s="133"/>
      <c r="D14" s="133"/>
      <c r="E14" s="133"/>
      <c r="F14" s="127"/>
      <c r="G14" s="128"/>
      <c r="H14" s="128" t="s">
        <v>157</v>
      </c>
      <c r="I14" s="133"/>
      <c r="J14" s="163">
        <v>45335</v>
      </c>
      <c r="K14" s="127"/>
    </row>
    <row r="15" spans="1:11" ht="15" customHeight="1">
      <c r="A15" s="126"/>
      <c r="B15" s="6" t="s">
        <v>11</v>
      </c>
      <c r="C15" s="7"/>
      <c r="D15" s="7"/>
      <c r="E15" s="7"/>
      <c r="F15" s="8"/>
      <c r="G15" s="128"/>
      <c r="H15" s="9" t="s">
        <v>11</v>
      </c>
      <c r="I15" s="133"/>
      <c r="J15" s="164"/>
      <c r="K15" s="127"/>
    </row>
    <row r="16" spans="1:11" ht="15" customHeight="1">
      <c r="A16" s="126"/>
      <c r="B16" s="133"/>
      <c r="C16" s="133"/>
      <c r="D16" s="133"/>
      <c r="E16" s="133"/>
      <c r="F16" s="133"/>
      <c r="G16" s="133"/>
      <c r="H16" s="133"/>
      <c r="I16" s="136" t="s">
        <v>147</v>
      </c>
      <c r="J16" s="142">
        <v>41684</v>
      </c>
      <c r="K16" s="127"/>
    </row>
    <row r="17" spans="1:11">
      <c r="A17" s="126"/>
      <c r="B17" s="133" t="s">
        <v>713</v>
      </c>
      <c r="C17" s="133"/>
      <c r="D17" s="133"/>
      <c r="E17" s="133"/>
      <c r="F17" s="133"/>
      <c r="G17" s="133"/>
      <c r="H17" s="133"/>
      <c r="I17" s="136" t="s">
        <v>148</v>
      </c>
      <c r="J17" s="142" t="s">
        <v>726</v>
      </c>
      <c r="K17" s="127"/>
    </row>
    <row r="18" spans="1:11" ht="18">
      <c r="A18" s="126"/>
      <c r="B18" s="133" t="s">
        <v>732</v>
      </c>
      <c r="C18" s="133"/>
      <c r="D18" s="133"/>
      <c r="E18" s="133"/>
      <c r="F18" s="133"/>
      <c r="G18" s="133"/>
      <c r="H18" s="133"/>
      <c r="I18" s="135" t="s">
        <v>264</v>
      </c>
      <c r="J18" s="116" t="s">
        <v>282</v>
      </c>
      <c r="K18" s="127"/>
    </row>
    <row r="19" spans="1:11">
      <c r="A19" s="126"/>
      <c r="B19" s="133"/>
      <c r="C19" s="133"/>
      <c r="D19" s="133"/>
      <c r="E19" s="133"/>
      <c r="F19" s="133"/>
      <c r="G19" s="133"/>
      <c r="H19" s="133"/>
      <c r="I19" s="133"/>
      <c r="J19" s="133"/>
      <c r="K19" s="127"/>
    </row>
    <row r="20" spans="1:11">
      <c r="A20" s="126"/>
      <c r="B20" s="112" t="s">
        <v>204</v>
      </c>
      <c r="C20" s="112" t="s">
        <v>205</v>
      </c>
      <c r="D20" s="129" t="s">
        <v>290</v>
      </c>
      <c r="E20" s="129" t="s">
        <v>206</v>
      </c>
      <c r="F20" s="165" t="s">
        <v>207</v>
      </c>
      <c r="G20" s="166"/>
      <c r="H20" s="112" t="s">
        <v>174</v>
      </c>
      <c r="I20" s="112" t="s">
        <v>208</v>
      </c>
      <c r="J20" s="112" t="s">
        <v>26</v>
      </c>
      <c r="K20" s="127"/>
    </row>
    <row r="21" spans="1:11">
      <c r="A21" s="126"/>
      <c r="B21" s="117"/>
      <c r="C21" s="117"/>
      <c r="D21" s="118"/>
      <c r="E21" s="118"/>
      <c r="F21" s="167"/>
      <c r="G21" s="168"/>
      <c r="H21" s="117" t="s">
        <v>146</v>
      </c>
      <c r="I21" s="117"/>
      <c r="J21" s="117"/>
      <c r="K21" s="127"/>
    </row>
    <row r="22" spans="1:11">
      <c r="A22" s="126"/>
      <c r="B22" s="119">
        <v>4</v>
      </c>
      <c r="C22" s="10" t="s">
        <v>733</v>
      </c>
      <c r="D22" s="130" t="s">
        <v>841</v>
      </c>
      <c r="E22" s="130" t="s">
        <v>734</v>
      </c>
      <c r="F22" s="159"/>
      <c r="G22" s="160"/>
      <c r="H22" s="11" t="s">
        <v>735</v>
      </c>
      <c r="I22" s="14">
        <v>40.94</v>
      </c>
      <c r="J22" s="121">
        <f t="shared" ref="J22:J53" si="0">I22*B22</f>
        <v>163.76</v>
      </c>
      <c r="K22" s="127"/>
    </row>
    <row r="23" spans="1:11">
      <c r="A23" s="126"/>
      <c r="B23" s="119">
        <v>4</v>
      </c>
      <c r="C23" s="10" t="s">
        <v>736</v>
      </c>
      <c r="D23" s="130" t="s">
        <v>842</v>
      </c>
      <c r="E23" s="130" t="s">
        <v>715</v>
      </c>
      <c r="F23" s="159" t="s">
        <v>279</v>
      </c>
      <c r="G23" s="160"/>
      <c r="H23" s="11" t="s">
        <v>737</v>
      </c>
      <c r="I23" s="14">
        <v>26.57</v>
      </c>
      <c r="J23" s="121">
        <f t="shared" si="0"/>
        <v>106.28</v>
      </c>
      <c r="K23" s="127"/>
    </row>
    <row r="24" spans="1:11">
      <c r="A24" s="126"/>
      <c r="B24" s="119">
        <v>4</v>
      </c>
      <c r="C24" s="10" t="s">
        <v>736</v>
      </c>
      <c r="D24" s="130" t="s">
        <v>842</v>
      </c>
      <c r="E24" s="130" t="s">
        <v>715</v>
      </c>
      <c r="F24" s="159" t="s">
        <v>738</v>
      </c>
      <c r="G24" s="160"/>
      <c r="H24" s="11" t="s">
        <v>737</v>
      </c>
      <c r="I24" s="14">
        <v>26.57</v>
      </c>
      <c r="J24" s="121">
        <f t="shared" si="0"/>
        <v>106.28</v>
      </c>
      <c r="K24" s="127"/>
    </row>
    <row r="25" spans="1:11">
      <c r="A25" s="126"/>
      <c r="B25" s="119">
        <v>4</v>
      </c>
      <c r="C25" s="10" t="s">
        <v>739</v>
      </c>
      <c r="D25" s="130" t="s">
        <v>843</v>
      </c>
      <c r="E25" s="130" t="s">
        <v>740</v>
      </c>
      <c r="F25" s="159" t="s">
        <v>279</v>
      </c>
      <c r="G25" s="160"/>
      <c r="H25" s="11" t="s">
        <v>741</v>
      </c>
      <c r="I25" s="14">
        <v>22.26</v>
      </c>
      <c r="J25" s="121">
        <f t="shared" si="0"/>
        <v>89.04</v>
      </c>
      <c r="K25" s="127"/>
    </row>
    <row r="26" spans="1:11">
      <c r="A26" s="126"/>
      <c r="B26" s="119">
        <v>4</v>
      </c>
      <c r="C26" s="10" t="s">
        <v>739</v>
      </c>
      <c r="D26" s="130" t="s">
        <v>843</v>
      </c>
      <c r="E26" s="130" t="s">
        <v>740</v>
      </c>
      <c r="F26" s="159" t="s">
        <v>589</v>
      </c>
      <c r="G26" s="160"/>
      <c r="H26" s="11" t="s">
        <v>741</v>
      </c>
      <c r="I26" s="14">
        <v>22.26</v>
      </c>
      <c r="J26" s="121">
        <f t="shared" si="0"/>
        <v>89.04</v>
      </c>
      <c r="K26" s="127"/>
    </row>
    <row r="27" spans="1:11">
      <c r="A27" s="126"/>
      <c r="B27" s="119">
        <v>8</v>
      </c>
      <c r="C27" s="10" t="s">
        <v>739</v>
      </c>
      <c r="D27" s="130" t="s">
        <v>843</v>
      </c>
      <c r="E27" s="130" t="s">
        <v>740</v>
      </c>
      <c r="F27" s="159" t="s">
        <v>742</v>
      </c>
      <c r="G27" s="160"/>
      <c r="H27" s="11" t="s">
        <v>741</v>
      </c>
      <c r="I27" s="14">
        <v>22.26</v>
      </c>
      <c r="J27" s="121">
        <f t="shared" si="0"/>
        <v>178.08</v>
      </c>
      <c r="K27" s="127"/>
    </row>
    <row r="28" spans="1:11">
      <c r="A28" s="126"/>
      <c r="B28" s="119">
        <v>4</v>
      </c>
      <c r="C28" s="10" t="s">
        <v>739</v>
      </c>
      <c r="D28" s="130" t="s">
        <v>844</v>
      </c>
      <c r="E28" s="130" t="s">
        <v>743</v>
      </c>
      <c r="F28" s="159" t="s">
        <v>115</v>
      </c>
      <c r="G28" s="160"/>
      <c r="H28" s="11" t="s">
        <v>741</v>
      </c>
      <c r="I28" s="14">
        <v>26.21</v>
      </c>
      <c r="J28" s="121">
        <f t="shared" si="0"/>
        <v>104.84</v>
      </c>
      <c r="K28" s="127"/>
    </row>
    <row r="29" spans="1:11">
      <c r="A29" s="126"/>
      <c r="B29" s="119">
        <v>4</v>
      </c>
      <c r="C29" s="10" t="s">
        <v>739</v>
      </c>
      <c r="D29" s="130" t="s">
        <v>845</v>
      </c>
      <c r="E29" s="130" t="s">
        <v>712</v>
      </c>
      <c r="F29" s="159" t="s">
        <v>738</v>
      </c>
      <c r="G29" s="160"/>
      <c r="H29" s="11" t="s">
        <v>741</v>
      </c>
      <c r="I29" s="14">
        <v>28.37</v>
      </c>
      <c r="J29" s="121">
        <f t="shared" si="0"/>
        <v>113.48</v>
      </c>
      <c r="K29" s="127"/>
    </row>
    <row r="30" spans="1:11">
      <c r="A30" s="126"/>
      <c r="B30" s="119">
        <v>4</v>
      </c>
      <c r="C30" s="10" t="s">
        <v>739</v>
      </c>
      <c r="D30" s="130" t="s">
        <v>846</v>
      </c>
      <c r="E30" s="130" t="s">
        <v>744</v>
      </c>
      <c r="F30" s="159" t="s">
        <v>679</v>
      </c>
      <c r="G30" s="160"/>
      <c r="H30" s="11" t="s">
        <v>741</v>
      </c>
      <c r="I30" s="14">
        <v>49.91</v>
      </c>
      <c r="J30" s="121">
        <f t="shared" si="0"/>
        <v>199.64</v>
      </c>
      <c r="K30" s="127"/>
    </row>
    <row r="31" spans="1:11">
      <c r="A31" s="126"/>
      <c r="B31" s="119">
        <v>4</v>
      </c>
      <c r="C31" s="10" t="s">
        <v>745</v>
      </c>
      <c r="D31" s="130" t="s">
        <v>847</v>
      </c>
      <c r="E31" s="130" t="s">
        <v>715</v>
      </c>
      <c r="F31" s="159" t="s">
        <v>112</v>
      </c>
      <c r="G31" s="160"/>
      <c r="H31" s="11" t="s">
        <v>746</v>
      </c>
      <c r="I31" s="14">
        <v>35.549999999999997</v>
      </c>
      <c r="J31" s="121">
        <f t="shared" si="0"/>
        <v>142.19999999999999</v>
      </c>
      <c r="K31" s="127"/>
    </row>
    <row r="32" spans="1:11" ht="24">
      <c r="A32" s="126"/>
      <c r="B32" s="119">
        <v>4</v>
      </c>
      <c r="C32" s="10" t="s">
        <v>747</v>
      </c>
      <c r="D32" s="130" t="s">
        <v>848</v>
      </c>
      <c r="E32" s="130" t="s">
        <v>748</v>
      </c>
      <c r="F32" s="159"/>
      <c r="G32" s="160"/>
      <c r="H32" s="11" t="s">
        <v>749</v>
      </c>
      <c r="I32" s="14">
        <v>76.84</v>
      </c>
      <c r="J32" s="121">
        <f t="shared" si="0"/>
        <v>307.36</v>
      </c>
      <c r="K32" s="127"/>
    </row>
    <row r="33" spans="1:11">
      <c r="A33" s="126"/>
      <c r="B33" s="119">
        <v>4</v>
      </c>
      <c r="C33" s="10" t="s">
        <v>750</v>
      </c>
      <c r="D33" s="130" t="s">
        <v>849</v>
      </c>
      <c r="E33" s="130" t="s">
        <v>715</v>
      </c>
      <c r="F33" s="159" t="s">
        <v>751</v>
      </c>
      <c r="G33" s="160"/>
      <c r="H33" s="11" t="s">
        <v>752</v>
      </c>
      <c r="I33" s="14">
        <v>28.01</v>
      </c>
      <c r="J33" s="121">
        <f t="shared" si="0"/>
        <v>112.04</v>
      </c>
      <c r="K33" s="127"/>
    </row>
    <row r="34" spans="1:11">
      <c r="A34" s="126"/>
      <c r="B34" s="119">
        <v>4</v>
      </c>
      <c r="C34" s="10" t="s">
        <v>750</v>
      </c>
      <c r="D34" s="130" t="s">
        <v>850</v>
      </c>
      <c r="E34" s="130" t="s">
        <v>753</v>
      </c>
      <c r="F34" s="159" t="s">
        <v>751</v>
      </c>
      <c r="G34" s="160"/>
      <c r="H34" s="11" t="s">
        <v>752</v>
      </c>
      <c r="I34" s="14">
        <v>42.73</v>
      </c>
      <c r="J34" s="121">
        <f t="shared" si="0"/>
        <v>170.92</v>
      </c>
      <c r="K34" s="127"/>
    </row>
    <row r="35" spans="1:11">
      <c r="A35" s="126"/>
      <c r="B35" s="119">
        <v>4</v>
      </c>
      <c r="C35" s="10" t="s">
        <v>750</v>
      </c>
      <c r="D35" s="130" t="s">
        <v>851</v>
      </c>
      <c r="E35" s="130" t="s">
        <v>748</v>
      </c>
      <c r="F35" s="159" t="s">
        <v>751</v>
      </c>
      <c r="G35" s="160"/>
      <c r="H35" s="11" t="s">
        <v>752</v>
      </c>
      <c r="I35" s="14">
        <v>46.32</v>
      </c>
      <c r="J35" s="121">
        <f t="shared" si="0"/>
        <v>185.28</v>
      </c>
      <c r="K35" s="127"/>
    </row>
    <row r="36" spans="1:11">
      <c r="A36" s="126"/>
      <c r="B36" s="119">
        <v>4</v>
      </c>
      <c r="C36" s="10" t="s">
        <v>754</v>
      </c>
      <c r="D36" s="130" t="s">
        <v>852</v>
      </c>
      <c r="E36" s="130" t="s">
        <v>743</v>
      </c>
      <c r="F36" s="159" t="s">
        <v>279</v>
      </c>
      <c r="G36" s="160"/>
      <c r="H36" s="11" t="s">
        <v>755</v>
      </c>
      <c r="I36" s="14">
        <v>26.21</v>
      </c>
      <c r="J36" s="121">
        <f t="shared" si="0"/>
        <v>104.84</v>
      </c>
      <c r="K36" s="127"/>
    </row>
    <row r="37" spans="1:11">
      <c r="A37" s="126"/>
      <c r="B37" s="119">
        <v>4</v>
      </c>
      <c r="C37" s="10" t="s">
        <v>754</v>
      </c>
      <c r="D37" s="130" t="s">
        <v>852</v>
      </c>
      <c r="E37" s="130" t="s">
        <v>743</v>
      </c>
      <c r="F37" s="159" t="s">
        <v>738</v>
      </c>
      <c r="G37" s="160"/>
      <c r="H37" s="11" t="s">
        <v>755</v>
      </c>
      <c r="I37" s="14">
        <v>26.21</v>
      </c>
      <c r="J37" s="121">
        <f t="shared" si="0"/>
        <v>104.84</v>
      </c>
      <c r="K37" s="127"/>
    </row>
    <row r="38" spans="1:11">
      <c r="A38" s="126"/>
      <c r="B38" s="119">
        <v>4</v>
      </c>
      <c r="C38" s="10" t="s">
        <v>754</v>
      </c>
      <c r="D38" s="130" t="s">
        <v>853</v>
      </c>
      <c r="E38" s="130" t="s">
        <v>748</v>
      </c>
      <c r="F38" s="159" t="s">
        <v>279</v>
      </c>
      <c r="G38" s="160"/>
      <c r="H38" s="11" t="s">
        <v>755</v>
      </c>
      <c r="I38" s="14">
        <v>42.73</v>
      </c>
      <c r="J38" s="121">
        <f t="shared" si="0"/>
        <v>170.92</v>
      </c>
      <c r="K38" s="127"/>
    </row>
    <row r="39" spans="1:11">
      <c r="A39" s="126"/>
      <c r="B39" s="119">
        <v>4</v>
      </c>
      <c r="C39" s="10" t="s">
        <v>756</v>
      </c>
      <c r="D39" s="130" t="s">
        <v>854</v>
      </c>
      <c r="E39" s="130" t="s">
        <v>740</v>
      </c>
      <c r="F39" s="159" t="s">
        <v>115</v>
      </c>
      <c r="G39" s="160"/>
      <c r="H39" s="11" t="s">
        <v>757</v>
      </c>
      <c r="I39" s="14">
        <v>15.08</v>
      </c>
      <c r="J39" s="121">
        <f t="shared" si="0"/>
        <v>60.32</v>
      </c>
      <c r="K39" s="127"/>
    </row>
    <row r="40" spans="1:11">
      <c r="A40" s="126"/>
      <c r="B40" s="119">
        <v>4</v>
      </c>
      <c r="C40" s="10" t="s">
        <v>756</v>
      </c>
      <c r="D40" s="130" t="s">
        <v>855</v>
      </c>
      <c r="E40" s="130" t="s">
        <v>715</v>
      </c>
      <c r="F40" s="159" t="s">
        <v>279</v>
      </c>
      <c r="G40" s="160"/>
      <c r="H40" s="11" t="s">
        <v>757</v>
      </c>
      <c r="I40" s="14">
        <v>15.8</v>
      </c>
      <c r="J40" s="121">
        <f t="shared" si="0"/>
        <v>63.2</v>
      </c>
      <c r="K40" s="127"/>
    </row>
    <row r="41" spans="1:11">
      <c r="A41" s="126"/>
      <c r="B41" s="119">
        <v>4</v>
      </c>
      <c r="C41" s="10" t="s">
        <v>756</v>
      </c>
      <c r="D41" s="130" t="s">
        <v>855</v>
      </c>
      <c r="E41" s="130" t="s">
        <v>715</v>
      </c>
      <c r="F41" s="159" t="s">
        <v>589</v>
      </c>
      <c r="G41" s="160"/>
      <c r="H41" s="11" t="s">
        <v>757</v>
      </c>
      <c r="I41" s="14">
        <v>15.8</v>
      </c>
      <c r="J41" s="121">
        <f t="shared" si="0"/>
        <v>63.2</v>
      </c>
      <c r="K41" s="127"/>
    </row>
    <row r="42" spans="1:11">
      <c r="A42" s="126"/>
      <c r="B42" s="119">
        <v>20</v>
      </c>
      <c r="C42" s="10" t="s">
        <v>756</v>
      </c>
      <c r="D42" s="130" t="s">
        <v>855</v>
      </c>
      <c r="E42" s="130" t="s">
        <v>715</v>
      </c>
      <c r="F42" s="159" t="s">
        <v>115</v>
      </c>
      <c r="G42" s="160"/>
      <c r="H42" s="11" t="s">
        <v>757</v>
      </c>
      <c r="I42" s="14">
        <v>15.8</v>
      </c>
      <c r="J42" s="121">
        <f t="shared" si="0"/>
        <v>316</v>
      </c>
      <c r="K42" s="127"/>
    </row>
    <row r="43" spans="1:11">
      <c r="A43" s="126"/>
      <c r="B43" s="119">
        <v>8</v>
      </c>
      <c r="C43" s="10" t="s">
        <v>756</v>
      </c>
      <c r="D43" s="130" t="s">
        <v>856</v>
      </c>
      <c r="E43" s="130" t="s">
        <v>743</v>
      </c>
      <c r="F43" s="159" t="s">
        <v>589</v>
      </c>
      <c r="G43" s="160"/>
      <c r="H43" s="11" t="s">
        <v>757</v>
      </c>
      <c r="I43" s="14">
        <v>17.239999999999998</v>
      </c>
      <c r="J43" s="121">
        <f t="shared" si="0"/>
        <v>137.91999999999999</v>
      </c>
      <c r="K43" s="127"/>
    </row>
    <row r="44" spans="1:11">
      <c r="A44" s="126"/>
      <c r="B44" s="119">
        <v>4</v>
      </c>
      <c r="C44" s="10" t="s">
        <v>756</v>
      </c>
      <c r="D44" s="130" t="s">
        <v>857</v>
      </c>
      <c r="E44" s="130" t="s">
        <v>712</v>
      </c>
      <c r="F44" s="159" t="s">
        <v>115</v>
      </c>
      <c r="G44" s="160"/>
      <c r="H44" s="11" t="s">
        <v>757</v>
      </c>
      <c r="I44" s="14">
        <v>18.670000000000002</v>
      </c>
      <c r="J44" s="121">
        <f t="shared" si="0"/>
        <v>74.680000000000007</v>
      </c>
      <c r="K44" s="127"/>
    </row>
    <row r="45" spans="1:11">
      <c r="A45" s="126"/>
      <c r="B45" s="119">
        <v>4</v>
      </c>
      <c r="C45" s="10" t="s">
        <v>756</v>
      </c>
      <c r="D45" s="130" t="s">
        <v>858</v>
      </c>
      <c r="E45" s="130" t="s">
        <v>734</v>
      </c>
      <c r="F45" s="159" t="s">
        <v>115</v>
      </c>
      <c r="G45" s="160"/>
      <c r="H45" s="11" t="s">
        <v>757</v>
      </c>
      <c r="I45" s="14">
        <v>20.11</v>
      </c>
      <c r="J45" s="121">
        <f t="shared" si="0"/>
        <v>80.44</v>
      </c>
      <c r="K45" s="127"/>
    </row>
    <row r="46" spans="1:11">
      <c r="A46" s="126"/>
      <c r="B46" s="119">
        <v>8</v>
      </c>
      <c r="C46" s="10" t="s">
        <v>756</v>
      </c>
      <c r="D46" s="130" t="s">
        <v>859</v>
      </c>
      <c r="E46" s="130" t="s">
        <v>758</v>
      </c>
      <c r="F46" s="159" t="s">
        <v>279</v>
      </c>
      <c r="G46" s="160"/>
      <c r="H46" s="11" t="s">
        <v>757</v>
      </c>
      <c r="I46" s="14">
        <v>22.62</v>
      </c>
      <c r="J46" s="121">
        <f t="shared" si="0"/>
        <v>180.96</v>
      </c>
      <c r="K46" s="127"/>
    </row>
    <row r="47" spans="1:11">
      <c r="A47" s="126"/>
      <c r="B47" s="119">
        <v>6</v>
      </c>
      <c r="C47" s="10" t="s">
        <v>756</v>
      </c>
      <c r="D47" s="130" t="s">
        <v>860</v>
      </c>
      <c r="E47" s="130" t="s">
        <v>753</v>
      </c>
      <c r="F47" s="159" t="s">
        <v>279</v>
      </c>
      <c r="G47" s="160"/>
      <c r="H47" s="11" t="s">
        <v>757</v>
      </c>
      <c r="I47" s="14">
        <v>24.78</v>
      </c>
      <c r="J47" s="121">
        <f t="shared" si="0"/>
        <v>148.68</v>
      </c>
      <c r="K47" s="127"/>
    </row>
    <row r="48" spans="1:11" hidden="1">
      <c r="A48" s="126"/>
      <c r="B48" s="152">
        <v>0</v>
      </c>
      <c r="C48" s="153" t="s">
        <v>756</v>
      </c>
      <c r="D48" s="154" t="s">
        <v>861</v>
      </c>
      <c r="E48" s="154" t="s">
        <v>759</v>
      </c>
      <c r="F48" s="169" t="s">
        <v>115</v>
      </c>
      <c r="G48" s="170"/>
      <c r="H48" s="155" t="s">
        <v>757</v>
      </c>
      <c r="I48" s="156">
        <v>30.52</v>
      </c>
      <c r="J48" s="157">
        <f t="shared" si="0"/>
        <v>0</v>
      </c>
      <c r="K48" s="127"/>
    </row>
    <row r="49" spans="1:11" ht="36">
      <c r="A49" s="126"/>
      <c r="B49" s="119">
        <v>4</v>
      </c>
      <c r="C49" s="10" t="s">
        <v>760</v>
      </c>
      <c r="D49" s="130" t="s">
        <v>862</v>
      </c>
      <c r="E49" s="130" t="s">
        <v>712</v>
      </c>
      <c r="F49" s="159" t="s">
        <v>277</v>
      </c>
      <c r="G49" s="160"/>
      <c r="H49" s="11" t="s">
        <v>761</v>
      </c>
      <c r="I49" s="14">
        <v>106.29</v>
      </c>
      <c r="J49" s="121">
        <f t="shared" si="0"/>
        <v>425.16</v>
      </c>
      <c r="K49" s="127"/>
    </row>
    <row r="50" spans="1:11" ht="24">
      <c r="A50" s="126"/>
      <c r="B50" s="119">
        <v>4</v>
      </c>
      <c r="C50" s="10" t="s">
        <v>762</v>
      </c>
      <c r="D50" s="130" t="s">
        <v>863</v>
      </c>
      <c r="E50" s="130" t="s">
        <v>763</v>
      </c>
      <c r="F50" s="159"/>
      <c r="G50" s="160"/>
      <c r="H50" s="11" t="s">
        <v>939</v>
      </c>
      <c r="I50" s="14">
        <v>70.38</v>
      </c>
      <c r="J50" s="121">
        <f t="shared" si="0"/>
        <v>281.52</v>
      </c>
      <c r="K50" s="127"/>
    </row>
    <row r="51" spans="1:11">
      <c r="A51" s="126"/>
      <c r="B51" s="119">
        <v>8</v>
      </c>
      <c r="C51" s="10" t="s">
        <v>714</v>
      </c>
      <c r="D51" s="130" t="s">
        <v>864</v>
      </c>
      <c r="E51" s="130" t="s">
        <v>740</v>
      </c>
      <c r="F51" s="159"/>
      <c r="G51" s="160"/>
      <c r="H51" s="11" t="s">
        <v>716</v>
      </c>
      <c r="I51" s="14">
        <v>33.75</v>
      </c>
      <c r="J51" s="121">
        <f t="shared" si="0"/>
        <v>270</v>
      </c>
      <c r="K51" s="127"/>
    </row>
    <row r="52" spans="1:11">
      <c r="A52" s="126"/>
      <c r="B52" s="119">
        <v>12</v>
      </c>
      <c r="C52" s="10" t="s">
        <v>714</v>
      </c>
      <c r="D52" s="130" t="s">
        <v>725</v>
      </c>
      <c r="E52" s="130" t="s">
        <v>715</v>
      </c>
      <c r="F52" s="159"/>
      <c r="G52" s="160"/>
      <c r="H52" s="11" t="s">
        <v>716</v>
      </c>
      <c r="I52" s="14">
        <v>35.549999999999997</v>
      </c>
      <c r="J52" s="121">
        <f t="shared" si="0"/>
        <v>426.59999999999997</v>
      </c>
      <c r="K52" s="127"/>
    </row>
    <row r="53" spans="1:11">
      <c r="A53" s="126"/>
      <c r="B53" s="119">
        <v>4</v>
      </c>
      <c r="C53" s="10" t="s">
        <v>714</v>
      </c>
      <c r="D53" s="130" t="s">
        <v>865</v>
      </c>
      <c r="E53" s="130" t="s">
        <v>764</v>
      </c>
      <c r="F53" s="159"/>
      <c r="G53" s="160"/>
      <c r="H53" s="11" t="s">
        <v>716</v>
      </c>
      <c r="I53" s="14">
        <v>37.340000000000003</v>
      </c>
      <c r="J53" s="121">
        <f t="shared" si="0"/>
        <v>149.36000000000001</v>
      </c>
      <c r="K53" s="127"/>
    </row>
    <row r="54" spans="1:11">
      <c r="A54" s="126"/>
      <c r="B54" s="119">
        <v>4</v>
      </c>
      <c r="C54" s="10" t="s">
        <v>714</v>
      </c>
      <c r="D54" s="130" t="s">
        <v>866</v>
      </c>
      <c r="E54" s="130" t="s">
        <v>743</v>
      </c>
      <c r="F54" s="159"/>
      <c r="G54" s="160"/>
      <c r="H54" s="11" t="s">
        <v>716</v>
      </c>
      <c r="I54" s="14">
        <v>39.14</v>
      </c>
      <c r="J54" s="121">
        <f t="shared" ref="J54:J85" si="1">I54*B54</f>
        <v>156.56</v>
      </c>
      <c r="K54" s="127"/>
    </row>
    <row r="55" spans="1:11" ht="24">
      <c r="A55" s="126"/>
      <c r="B55" s="119">
        <v>4</v>
      </c>
      <c r="C55" s="10" t="s">
        <v>765</v>
      </c>
      <c r="D55" s="130" t="s">
        <v>867</v>
      </c>
      <c r="E55" s="130" t="s">
        <v>766</v>
      </c>
      <c r="F55" s="159" t="s">
        <v>279</v>
      </c>
      <c r="G55" s="160"/>
      <c r="H55" s="11" t="s">
        <v>940</v>
      </c>
      <c r="I55" s="14">
        <v>94.8</v>
      </c>
      <c r="J55" s="121">
        <f t="shared" si="1"/>
        <v>379.2</v>
      </c>
      <c r="K55" s="127"/>
    </row>
    <row r="56" spans="1:11" ht="24">
      <c r="A56" s="126"/>
      <c r="B56" s="119">
        <v>12</v>
      </c>
      <c r="C56" s="10" t="s">
        <v>765</v>
      </c>
      <c r="D56" s="130" t="s">
        <v>868</v>
      </c>
      <c r="E56" s="130" t="s">
        <v>767</v>
      </c>
      <c r="F56" s="159" t="s">
        <v>279</v>
      </c>
      <c r="G56" s="160"/>
      <c r="H56" s="11" t="s">
        <v>940</v>
      </c>
      <c r="I56" s="14">
        <v>55.66</v>
      </c>
      <c r="J56" s="121">
        <f t="shared" si="1"/>
        <v>667.92</v>
      </c>
      <c r="K56" s="127"/>
    </row>
    <row r="57" spans="1:11" ht="24">
      <c r="A57" s="126"/>
      <c r="B57" s="119">
        <v>2</v>
      </c>
      <c r="C57" s="10" t="s">
        <v>768</v>
      </c>
      <c r="D57" s="130" t="s">
        <v>768</v>
      </c>
      <c r="E57" s="130"/>
      <c r="F57" s="159"/>
      <c r="G57" s="160"/>
      <c r="H57" s="11" t="s">
        <v>769</v>
      </c>
      <c r="I57" s="14">
        <v>86.9</v>
      </c>
      <c r="J57" s="121">
        <f t="shared" si="1"/>
        <v>173.8</v>
      </c>
      <c r="K57" s="127"/>
    </row>
    <row r="58" spans="1:11">
      <c r="A58" s="126"/>
      <c r="B58" s="119">
        <v>10</v>
      </c>
      <c r="C58" s="10" t="s">
        <v>770</v>
      </c>
      <c r="D58" s="130" t="s">
        <v>869</v>
      </c>
      <c r="E58" s="130" t="s">
        <v>763</v>
      </c>
      <c r="F58" s="159"/>
      <c r="G58" s="160"/>
      <c r="H58" s="11" t="s">
        <v>771</v>
      </c>
      <c r="I58" s="14">
        <v>152.25</v>
      </c>
      <c r="J58" s="121">
        <f t="shared" si="1"/>
        <v>1522.5</v>
      </c>
      <c r="K58" s="132"/>
    </row>
    <row r="59" spans="1:11">
      <c r="A59" s="126"/>
      <c r="B59" s="119">
        <v>4</v>
      </c>
      <c r="C59" s="10" t="s">
        <v>770</v>
      </c>
      <c r="D59" s="130" t="s">
        <v>870</v>
      </c>
      <c r="E59" s="130" t="s">
        <v>772</v>
      </c>
      <c r="F59" s="159"/>
      <c r="G59" s="160"/>
      <c r="H59" s="11" t="s">
        <v>771</v>
      </c>
      <c r="I59" s="14">
        <v>249.2</v>
      </c>
      <c r="J59" s="121">
        <f t="shared" si="1"/>
        <v>996.8</v>
      </c>
      <c r="K59" s="127"/>
    </row>
    <row r="60" spans="1:11" ht="24">
      <c r="A60" s="126"/>
      <c r="B60" s="119">
        <v>4</v>
      </c>
      <c r="C60" s="10" t="s">
        <v>773</v>
      </c>
      <c r="D60" s="130" t="s">
        <v>871</v>
      </c>
      <c r="E60" s="130" t="s">
        <v>715</v>
      </c>
      <c r="F60" s="159" t="s">
        <v>774</v>
      </c>
      <c r="G60" s="160"/>
      <c r="H60" s="11" t="s">
        <v>775</v>
      </c>
      <c r="I60" s="14">
        <v>78.64</v>
      </c>
      <c r="J60" s="121">
        <f t="shared" si="1"/>
        <v>314.56</v>
      </c>
      <c r="K60" s="127"/>
    </row>
    <row r="61" spans="1:11" ht="24">
      <c r="A61" s="126"/>
      <c r="B61" s="119">
        <v>4</v>
      </c>
      <c r="C61" s="10" t="s">
        <v>776</v>
      </c>
      <c r="D61" s="130" t="s">
        <v>872</v>
      </c>
      <c r="E61" s="130" t="s">
        <v>764</v>
      </c>
      <c r="F61" s="159"/>
      <c r="G61" s="160"/>
      <c r="H61" s="11" t="s">
        <v>777</v>
      </c>
      <c r="I61" s="14">
        <v>80.430000000000007</v>
      </c>
      <c r="J61" s="121">
        <f t="shared" si="1"/>
        <v>321.72000000000003</v>
      </c>
      <c r="K61" s="127"/>
    </row>
    <row r="62" spans="1:11">
      <c r="A62" s="126"/>
      <c r="B62" s="119">
        <v>4</v>
      </c>
      <c r="C62" s="10" t="s">
        <v>778</v>
      </c>
      <c r="D62" s="130" t="s">
        <v>873</v>
      </c>
      <c r="E62" s="130" t="s">
        <v>723</v>
      </c>
      <c r="F62" s="159" t="s">
        <v>279</v>
      </c>
      <c r="G62" s="160"/>
      <c r="H62" s="11" t="s">
        <v>779</v>
      </c>
      <c r="I62" s="14">
        <v>107.36</v>
      </c>
      <c r="J62" s="121">
        <f t="shared" si="1"/>
        <v>429.44</v>
      </c>
      <c r="K62" s="127"/>
    </row>
    <row r="63" spans="1:11">
      <c r="A63" s="126"/>
      <c r="B63" s="119">
        <v>4</v>
      </c>
      <c r="C63" s="10" t="s">
        <v>778</v>
      </c>
      <c r="D63" s="130" t="s">
        <v>873</v>
      </c>
      <c r="E63" s="130" t="s">
        <v>723</v>
      </c>
      <c r="F63" s="159" t="s">
        <v>277</v>
      </c>
      <c r="G63" s="160"/>
      <c r="H63" s="11" t="s">
        <v>779</v>
      </c>
      <c r="I63" s="14">
        <v>107.36</v>
      </c>
      <c r="J63" s="121">
        <f t="shared" si="1"/>
        <v>429.44</v>
      </c>
      <c r="K63" s="127"/>
    </row>
    <row r="64" spans="1:11">
      <c r="A64" s="126"/>
      <c r="B64" s="119">
        <v>6</v>
      </c>
      <c r="C64" s="10" t="s">
        <v>778</v>
      </c>
      <c r="D64" s="130" t="s">
        <v>874</v>
      </c>
      <c r="E64" s="130" t="s">
        <v>767</v>
      </c>
      <c r="F64" s="159" t="s">
        <v>279</v>
      </c>
      <c r="G64" s="160"/>
      <c r="H64" s="11" t="s">
        <v>779</v>
      </c>
      <c r="I64" s="14">
        <v>127.11</v>
      </c>
      <c r="J64" s="121">
        <f t="shared" si="1"/>
        <v>762.66</v>
      </c>
      <c r="K64" s="127"/>
    </row>
    <row r="65" spans="1:11">
      <c r="A65" s="126"/>
      <c r="B65" s="119">
        <v>4</v>
      </c>
      <c r="C65" s="10" t="s">
        <v>780</v>
      </c>
      <c r="D65" s="130" t="s">
        <v>875</v>
      </c>
      <c r="E65" s="130" t="s">
        <v>743</v>
      </c>
      <c r="F65" s="159" t="s">
        <v>279</v>
      </c>
      <c r="G65" s="160"/>
      <c r="H65" s="11" t="s">
        <v>717</v>
      </c>
      <c r="I65" s="14">
        <v>17.239999999999998</v>
      </c>
      <c r="J65" s="121">
        <f t="shared" si="1"/>
        <v>68.959999999999994</v>
      </c>
      <c r="K65" s="127"/>
    </row>
    <row r="66" spans="1:11">
      <c r="A66" s="126"/>
      <c r="B66" s="119">
        <v>4</v>
      </c>
      <c r="C66" s="10" t="s">
        <v>780</v>
      </c>
      <c r="D66" s="130" t="s">
        <v>875</v>
      </c>
      <c r="E66" s="130" t="s">
        <v>743</v>
      </c>
      <c r="F66" s="159" t="s">
        <v>589</v>
      </c>
      <c r="G66" s="160"/>
      <c r="H66" s="11" t="s">
        <v>717</v>
      </c>
      <c r="I66" s="14">
        <v>17.239999999999998</v>
      </c>
      <c r="J66" s="121">
        <f t="shared" si="1"/>
        <v>68.959999999999994</v>
      </c>
      <c r="K66" s="127"/>
    </row>
    <row r="67" spans="1:11">
      <c r="A67" s="126"/>
      <c r="B67" s="119">
        <v>4</v>
      </c>
      <c r="C67" s="10" t="s">
        <v>780</v>
      </c>
      <c r="D67" s="130" t="s">
        <v>875</v>
      </c>
      <c r="E67" s="130" t="s">
        <v>743</v>
      </c>
      <c r="F67" s="159" t="s">
        <v>751</v>
      </c>
      <c r="G67" s="160"/>
      <c r="H67" s="11" t="s">
        <v>717</v>
      </c>
      <c r="I67" s="14">
        <v>17.239999999999998</v>
      </c>
      <c r="J67" s="121">
        <f t="shared" si="1"/>
        <v>68.959999999999994</v>
      </c>
      <c r="K67" s="127"/>
    </row>
    <row r="68" spans="1:11">
      <c r="A68" s="126"/>
      <c r="B68" s="119">
        <v>4</v>
      </c>
      <c r="C68" s="10" t="s">
        <v>781</v>
      </c>
      <c r="D68" s="130" t="s">
        <v>876</v>
      </c>
      <c r="E68" s="130" t="s">
        <v>740</v>
      </c>
      <c r="F68" s="159"/>
      <c r="G68" s="160"/>
      <c r="H68" s="11" t="s">
        <v>782</v>
      </c>
      <c r="I68" s="14">
        <v>53.5</v>
      </c>
      <c r="J68" s="121">
        <f t="shared" si="1"/>
        <v>214</v>
      </c>
      <c r="K68" s="127"/>
    </row>
    <row r="69" spans="1:11">
      <c r="A69" s="126"/>
      <c r="B69" s="119">
        <v>4</v>
      </c>
      <c r="C69" s="10" t="s">
        <v>781</v>
      </c>
      <c r="D69" s="130" t="s">
        <v>877</v>
      </c>
      <c r="E69" s="130" t="s">
        <v>715</v>
      </c>
      <c r="F69" s="159"/>
      <c r="G69" s="160"/>
      <c r="H69" s="11" t="s">
        <v>782</v>
      </c>
      <c r="I69" s="14">
        <v>58.89</v>
      </c>
      <c r="J69" s="121">
        <f t="shared" si="1"/>
        <v>235.56</v>
      </c>
      <c r="K69" s="127"/>
    </row>
    <row r="70" spans="1:11" ht="24">
      <c r="A70" s="126"/>
      <c r="B70" s="119">
        <v>4</v>
      </c>
      <c r="C70" s="10" t="s">
        <v>783</v>
      </c>
      <c r="D70" s="130" t="s">
        <v>783</v>
      </c>
      <c r="E70" s="130" t="s">
        <v>300</v>
      </c>
      <c r="F70" s="159" t="s">
        <v>679</v>
      </c>
      <c r="G70" s="160"/>
      <c r="H70" s="11" t="s">
        <v>784</v>
      </c>
      <c r="I70" s="14">
        <v>14</v>
      </c>
      <c r="J70" s="121">
        <f t="shared" si="1"/>
        <v>56</v>
      </c>
      <c r="K70" s="127"/>
    </row>
    <row r="71" spans="1:11">
      <c r="A71" s="126"/>
      <c r="B71" s="119">
        <v>4</v>
      </c>
      <c r="C71" s="10" t="s">
        <v>785</v>
      </c>
      <c r="D71" s="130" t="s">
        <v>878</v>
      </c>
      <c r="E71" s="130" t="s">
        <v>304</v>
      </c>
      <c r="F71" s="159"/>
      <c r="G71" s="160"/>
      <c r="H71" s="11" t="s">
        <v>786</v>
      </c>
      <c r="I71" s="14">
        <v>14</v>
      </c>
      <c r="J71" s="121">
        <f t="shared" si="1"/>
        <v>56</v>
      </c>
      <c r="K71" s="127"/>
    </row>
    <row r="72" spans="1:11">
      <c r="A72" s="126"/>
      <c r="B72" s="119">
        <v>4</v>
      </c>
      <c r="C72" s="10" t="s">
        <v>718</v>
      </c>
      <c r="D72" s="130" t="s">
        <v>879</v>
      </c>
      <c r="E72" s="130" t="s">
        <v>764</v>
      </c>
      <c r="F72" s="159"/>
      <c r="G72" s="160"/>
      <c r="H72" s="11" t="s">
        <v>719</v>
      </c>
      <c r="I72" s="14">
        <v>64.28</v>
      </c>
      <c r="J72" s="121">
        <f t="shared" si="1"/>
        <v>257.12</v>
      </c>
      <c r="K72" s="127"/>
    </row>
    <row r="73" spans="1:11">
      <c r="A73" s="126"/>
      <c r="B73" s="119">
        <v>4</v>
      </c>
      <c r="C73" s="10" t="s">
        <v>718</v>
      </c>
      <c r="D73" s="130" t="s">
        <v>880</v>
      </c>
      <c r="E73" s="130" t="s">
        <v>734</v>
      </c>
      <c r="F73" s="159"/>
      <c r="G73" s="160"/>
      <c r="H73" s="11" t="s">
        <v>719</v>
      </c>
      <c r="I73" s="14">
        <v>75.05</v>
      </c>
      <c r="J73" s="121">
        <f t="shared" si="1"/>
        <v>300.2</v>
      </c>
      <c r="K73" s="127"/>
    </row>
    <row r="74" spans="1:11">
      <c r="A74" s="126"/>
      <c r="B74" s="119">
        <v>4</v>
      </c>
      <c r="C74" s="10" t="s">
        <v>787</v>
      </c>
      <c r="D74" s="130" t="s">
        <v>881</v>
      </c>
      <c r="E74" s="130" t="s">
        <v>712</v>
      </c>
      <c r="F74" s="159"/>
      <c r="G74" s="160"/>
      <c r="H74" s="11" t="s">
        <v>788</v>
      </c>
      <c r="I74" s="14">
        <v>71.459999999999994</v>
      </c>
      <c r="J74" s="121">
        <f t="shared" si="1"/>
        <v>285.83999999999997</v>
      </c>
      <c r="K74" s="127"/>
    </row>
    <row r="75" spans="1:11">
      <c r="A75" s="126"/>
      <c r="B75" s="119">
        <v>8</v>
      </c>
      <c r="C75" s="10" t="s">
        <v>789</v>
      </c>
      <c r="D75" s="130" t="s">
        <v>882</v>
      </c>
      <c r="E75" s="130" t="s">
        <v>304</v>
      </c>
      <c r="F75" s="159" t="s">
        <v>279</v>
      </c>
      <c r="G75" s="160"/>
      <c r="H75" s="11" t="s">
        <v>790</v>
      </c>
      <c r="I75" s="14">
        <v>22.98</v>
      </c>
      <c r="J75" s="121">
        <f t="shared" si="1"/>
        <v>183.84</v>
      </c>
      <c r="K75" s="127"/>
    </row>
    <row r="76" spans="1:11">
      <c r="A76" s="126"/>
      <c r="B76" s="119">
        <v>4</v>
      </c>
      <c r="C76" s="10" t="s">
        <v>789</v>
      </c>
      <c r="D76" s="130" t="s">
        <v>883</v>
      </c>
      <c r="E76" s="130" t="s">
        <v>300</v>
      </c>
      <c r="F76" s="159" t="s">
        <v>279</v>
      </c>
      <c r="G76" s="160"/>
      <c r="H76" s="11" t="s">
        <v>790</v>
      </c>
      <c r="I76" s="14">
        <v>24.78</v>
      </c>
      <c r="J76" s="121">
        <f t="shared" si="1"/>
        <v>99.12</v>
      </c>
      <c r="K76" s="127"/>
    </row>
    <row r="77" spans="1:11" ht="24">
      <c r="A77" s="126"/>
      <c r="B77" s="119">
        <v>4</v>
      </c>
      <c r="C77" s="10" t="s">
        <v>791</v>
      </c>
      <c r="D77" s="130" t="s">
        <v>884</v>
      </c>
      <c r="E77" s="130" t="s">
        <v>300</v>
      </c>
      <c r="F77" s="159" t="s">
        <v>279</v>
      </c>
      <c r="G77" s="160"/>
      <c r="H77" s="11" t="s">
        <v>792</v>
      </c>
      <c r="I77" s="14">
        <v>24.78</v>
      </c>
      <c r="J77" s="121">
        <f t="shared" si="1"/>
        <v>99.12</v>
      </c>
      <c r="K77" s="127"/>
    </row>
    <row r="78" spans="1:11">
      <c r="A78" s="126"/>
      <c r="B78" s="119">
        <v>6</v>
      </c>
      <c r="C78" s="10" t="s">
        <v>793</v>
      </c>
      <c r="D78" s="130" t="s">
        <v>793</v>
      </c>
      <c r="E78" s="130" t="s">
        <v>300</v>
      </c>
      <c r="F78" s="159" t="s">
        <v>279</v>
      </c>
      <c r="G78" s="160"/>
      <c r="H78" s="11" t="s">
        <v>794</v>
      </c>
      <c r="I78" s="14">
        <v>12.21</v>
      </c>
      <c r="J78" s="121">
        <f t="shared" si="1"/>
        <v>73.260000000000005</v>
      </c>
      <c r="K78" s="127"/>
    </row>
    <row r="79" spans="1:11">
      <c r="A79" s="126"/>
      <c r="B79" s="119">
        <v>6</v>
      </c>
      <c r="C79" s="10" t="s">
        <v>793</v>
      </c>
      <c r="D79" s="130" t="s">
        <v>793</v>
      </c>
      <c r="E79" s="130" t="s">
        <v>300</v>
      </c>
      <c r="F79" s="159" t="s">
        <v>589</v>
      </c>
      <c r="G79" s="160"/>
      <c r="H79" s="11" t="s">
        <v>794</v>
      </c>
      <c r="I79" s="14">
        <v>12.21</v>
      </c>
      <c r="J79" s="121">
        <f t="shared" si="1"/>
        <v>73.260000000000005</v>
      </c>
      <c r="K79" s="127"/>
    </row>
    <row r="80" spans="1:11">
      <c r="A80" s="126"/>
      <c r="B80" s="119">
        <v>4</v>
      </c>
      <c r="C80" s="10" t="s">
        <v>720</v>
      </c>
      <c r="D80" s="130" t="s">
        <v>885</v>
      </c>
      <c r="E80" s="130" t="s">
        <v>795</v>
      </c>
      <c r="F80" s="159"/>
      <c r="G80" s="160"/>
      <c r="H80" s="11" t="s">
        <v>721</v>
      </c>
      <c r="I80" s="14">
        <v>24.78</v>
      </c>
      <c r="J80" s="121">
        <f t="shared" si="1"/>
        <v>99.12</v>
      </c>
      <c r="K80" s="127"/>
    </row>
    <row r="81" spans="1:11">
      <c r="A81" s="126"/>
      <c r="B81" s="119">
        <v>4</v>
      </c>
      <c r="C81" s="10" t="s">
        <v>720</v>
      </c>
      <c r="D81" s="130" t="s">
        <v>886</v>
      </c>
      <c r="E81" s="130" t="s">
        <v>715</v>
      </c>
      <c r="F81" s="159"/>
      <c r="G81" s="160"/>
      <c r="H81" s="11" t="s">
        <v>721</v>
      </c>
      <c r="I81" s="14">
        <v>48.12</v>
      </c>
      <c r="J81" s="121">
        <f t="shared" si="1"/>
        <v>192.48</v>
      </c>
      <c r="K81" s="127"/>
    </row>
    <row r="82" spans="1:11">
      <c r="A82" s="126"/>
      <c r="B82" s="119">
        <v>4</v>
      </c>
      <c r="C82" s="10" t="s">
        <v>720</v>
      </c>
      <c r="D82" s="130" t="s">
        <v>887</v>
      </c>
      <c r="E82" s="130" t="s">
        <v>712</v>
      </c>
      <c r="F82" s="159"/>
      <c r="G82" s="160"/>
      <c r="H82" s="11" t="s">
        <v>721</v>
      </c>
      <c r="I82" s="14">
        <v>116.34</v>
      </c>
      <c r="J82" s="121">
        <f t="shared" si="1"/>
        <v>465.36</v>
      </c>
      <c r="K82" s="127"/>
    </row>
    <row r="83" spans="1:11" ht="36">
      <c r="A83" s="126"/>
      <c r="B83" s="119">
        <v>4</v>
      </c>
      <c r="C83" s="10" t="s">
        <v>796</v>
      </c>
      <c r="D83" s="130" t="s">
        <v>888</v>
      </c>
      <c r="E83" s="130" t="s">
        <v>797</v>
      </c>
      <c r="F83" s="159" t="s">
        <v>738</v>
      </c>
      <c r="G83" s="160"/>
      <c r="H83" s="11" t="s">
        <v>798</v>
      </c>
      <c r="I83" s="14">
        <v>14</v>
      </c>
      <c r="J83" s="121">
        <f t="shared" si="1"/>
        <v>56</v>
      </c>
      <c r="K83" s="127"/>
    </row>
    <row r="84" spans="1:11" ht="36">
      <c r="A84" s="126"/>
      <c r="B84" s="119">
        <v>4</v>
      </c>
      <c r="C84" s="10" t="s">
        <v>796</v>
      </c>
      <c r="D84" s="130" t="s">
        <v>889</v>
      </c>
      <c r="E84" s="130" t="s">
        <v>799</v>
      </c>
      <c r="F84" s="159" t="s">
        <v>589</v>
      </c>
      <c r="G84" s="160"/>
      <c r="H84" s="11" t="s">
        <v>798</v>
      </c>
      <c r="I84" s="14">
        <v>20.83</v>
      </c>
      <c r="J84" s="121">
        <f t="shared" si="1"/>
        <v>83.32</v>
      </c>
      <c r="K84" s="127"/>
    </row>
    <row r="85" spans="1:11" ht="36">
      <c r="A85" s="126"/>
      <c r="B85" s="119">
        <v>4</v>
      </c>
      <c r="C85" s="10" t="s">
        <v>796</v>
      </c>
      <c r="D85" s="130" t="s">
        <v>889</v>
      </c>
      <c r="E85" s="130" t="s">
        <v>799</v>
      </c>
      <c r="F85" s="159" t="s">
        <v>490</v>
      </c>
      <c r="G85" s="160"/>
      <c r="H85" s="11" t="s">
        <v>798</v>
      </c>
      <c r="I85" s="14">
        <v>20.83</v>
      </c>
      <c r="J85" s="121">
        <f t="shared" si="1"/>
        <v>83.32</v>
      </c>
      <c r="K85" s="127"/>
    </row>
    <row r="86" spans="1:11" ht="36">
      <c r="A86" s="126"/>
      <c r="B86" s="119">
        <v>4</v>
      </c>
      <c r="C86" s="10" t="s">
        <v>796</v>
      </c>
      <c r="D86" s="130" t="s">
        <v>889</v>
      </c>
      <c r="E86" s="130" t="s">
        <v>799</v>
      </c>
      <c r="F86" s="159" t="s">
        <v>742</v>
      </c>
      <c r="G86" s="160"/>
      <c r="H86" s="11" t="s">
        <v>798</v>
      </c>
      <c r="I86" s="14">
        <v>20.83</v>
      </c>
      <c r="J86" s="121">
        <f t="shared" ref="J86:J117" si="2">I86*B86</f>
        <v>83.32</v>
      </c>
      <c r="K86" s="127"/>
    </row>
    <row r="87" spans="1:11">
      <c r="A87" s="126"/>
      <c r="B87" s="119">
        <v>4</v>
      </c>
      <c r="C87" s="10" t="s">
        <v>800</v>
      </c>
      <c r="D87" s="130" t="s">
        <v>890</v>
      </c>
      <c r="E87" s="130" t="s">
        <v>743</v>
      </c>
      <c r="F87" s="159"/>
      <c r="G87" s="160"/>
      <c r="H87" s="11" t="s">
        <v>801</v>
      </c>
      <c r="I87" s="14">
        <v>39.14</v>
      </c>
      <c r="J87" s="121">
        <f t="shared" si="2"/>
        <v>156.56</v>
      </c>
      <c r="K87" s="127"/>
    </row>
    <row r="88" spans="1:11">
      <c r="A88" s="126"/>
      <c r="B88" s="119">
        <v>4</v>
      </c>
      <c r="C88" s="10" t="s">
        <v>800</v>
      </c>
      <c r="D88" s="130" t="s">
        <v>891</v>
      </c>
      <c r="E88" s="130" t="s">
        <v>758</v>
      </c>
      <c r="F88" s="159"/>
      <c r="G88" s="160"/>
      <c r="H88" s="11" t="s">
        <v>801</v>
      </c>
      <c r="I88" s="14">
        <v>49.91</v>
      </c>
      <c r="J88" s="121">
        <f t="shared" si="2"/>
        <v>199.64</v>
      </c>
      <c r="K88" s="127"/>
    </row>
    <row r="89" spans="1:11">
      <c r="A89" s="126"/>
      <c r="B89" s="119">
        <v>4</v>
      </c>
      <c r="C89" s="10" t="s">
        <v>802</v>
      </c>
      <c r="D89" s="130" t="s">
        <v>892</v>
      </c>
      <c r="E89" s="130" t="s">
        <v>740</v>
      </c>
      <c r="F89" s="159"/>
      <c r="G89" s="160"/>
      <c r="H89" s="11" t="s">
        <v>803</v>
      </c>
      <c r="I89" s="14">
        <v>28.37</v>
      </c>
      <c r="J89" s="121">
        <f t="shared" si="2"/>
        <v>113.48</v>
      </c>
      <c r="K89" s="127"/>
    </row>
    <row r="90" spans="1:11">
      <c r="A90" s="126"/>
      <c r="B90" s="119">
        <v>4</v>
      </c>
      <c r="C90" s="10" t="s">
        <v>802</v>
      </c>
      <c r="D90" s="130" t="s">
        <v>893</v>
      </c>
      <c r="E90" s="130" t="s">
        <v>715</v>
      </c>
      <c r="F90" s="159"/>
      <c r="G90" s="160"/>
      <c r="H90" s="11" t="s">
        <v>803</v>
      </c>
      <c r="I90" s="14">
        <v>49.91</v>
      </c>
      <c r="J90" s="121">
        <f t="shared" si="2"/>
        <v>199.64</v>
      </c>
      <c r="K90" s="127"/>
    </row>
    <row r="91" spans="1:11">
      <c r="A91" s="126"/>
      <c r="B91" s="119">
        <v>4</v>
      </c>
      <c r="C91" s="10" t="s">
        <v>804</v>
      </c>
      <c r="D91" s="130" t="s">
        <v>894</v>
      </c>
      <c r="E91" s="130" t="s">
        <v>748</v>
      </c>
      <c r="F91" s="159"/>
      <c r="G91" s="160"/>
      <c r="H91" s="11" t="s">
        <v>805</v>
      </c>
      <c r="I91" s="14">
        <v>85.82</v>
      </c>
      <c r="J91" s="121">
        <f t="shared" si="2"/>
        <v>343.28</v>
      </c>
      <c r="K91" s="127"/>
    </row>
    <row r="92" spans="1:11">
      <c r="A92" s="126"/>
      <c r="B92" s="119">
        <v>8</v>
      </c>
      <c r="C92" s="10" t="s">
        <v>806</v>
      </c>
      <c r="D92" s="130" t="s">
        <v>895</v>
      </c>
      <c r="E92" s="130" t="s">
        <v>740</v>
      </c>
      <c r="F92" s="159"/>
      <c r="G92" s="160"/>
      <c r="H92" s="11" t="s">
        <v>807</v>
      </c>
      <c r="I92" s="14">
        <v>28.37</v>
      </c>
      <c r="J92" s="121">
        <f t="shared" si="2"/>
        <v>226.96</v>
      </c>
      <c r="K92" s="127"/>
    </row>
    <row r="93" spans="1:11" ht="24">
      <c r="A93" s="126"/>
      <c r="B93" s="119">
        <v>4</v>
      </c>
      <c r="C93" s="10" t="s">
        <v>808</v>
      </c>
      <c r="D93" s="130" t="s">
        <v>896</v>
      </c>
      <c r="E93" s="130" t="s">
        <v>711</v>
      </c>
      <c r="F93" s="159" t="s">
        <v>279</v>
      </c>
      <c r="G93" s="160"/>
      <c r="H93" s="11" t="s">
        <v>809</v>
      </c>
      <c r="I93" s="14">
        <v>89.41</v>
      </c>
      <c r="J93" s="121">
        <f t="shared" si="2"/>
        <v>357.64</v>
      </c>
      <c r="K93" s="127"/>
    </row>
    <row r="94" spans="1:11" ht="24">
      <c r="A94" s="126"/>
      <c r="B94" s="119">
        <v>4</v>
      </c>
      <c r="C94" s="10" t="s">
        <v>808</v>
      </c>
      <c r="D94" s="130" t="s">
        <v>897</v>
      </c>
      <c r="E94" s="130" t="s">
        <v>740</v>
      </c>
      <c r="F94" s="159" t="s">
        <v>279</v>
      </c>
      <c r="G94" s="160"/>
      <c r="H94" s="11" t="s">
        <v>809</v>
      </c>
      <c r="I94" s="14">
        <v>94.8</v>
      </c>
      <c r="J94" s="121">
        <f t="shared" si="2"/>
        <v>379.2</v>
      </c>
      <c r="K94" s="127"/>
    </row>
    <row r="95" spans="1:11">
      <c r="A95" s="126"/>
      <c r="B95" s="119">
        <v>4</v>
      </c>
      <c r="C95" s="10" t="s">
        <v>810</v>
      </c>
      <c r="D95" s="130" t="s">
        <v>898</v>
      </c>
      <c r="E95" s="130" t="s">
        <v>740</v>
      </c>
      <c r="F95" s="159"/>
      <c r="G95" s="160"/>
      <c r="H95" s="11" t="s">
        <v>811</v>
      </c>
      <c r="I95" s="14">
        <v>30.16</v>
      </c>
      <c r="J95" s="121">
        <f t="shared" si="2"/>
        <v>120.64</v>
      </c>
      <c r="K95" s="127"/>
    </row>
    <row r="96" spans="1:11">
      <c r="A96" s="126"/>
      <c r="B96" s="119">
        <v>4</v>
      </c>
      <c r="C96" s="10" t="s">
        <v>810</v>
      </c>
      <c r="D96" s="130" t="s">
        <v>899</v>
      </c>
      <c r="E96" s="130" t="s">
        <v>734</v>
      </c>
      <c r="F96" s="159"/>
      <c r="G96" s="160"/>
      <c r="H96" s="11" t="s">
        <v>811</v>
      </c>
      <c r="I96" s="14">
        <v>39.14</v>
      </c>
      <c r="J96" s="121">
        <f t="shared" si="2"/>
        <v>156.56</v>
      </c>
      <c r="K96" s="127"/>
    </row>
    <row r="97" spans="1:11">
      <c r="A97" s="126"/>
      <c r="B97" s="119">
        <v>4</v>
      </c>
      <c r="C97" s="10" t="s">
        <v>812</v>
      </c>
      <c r="D97" s="130" t="s">
        <v>900</v>
      </c>
      <c r="E97" s="130" t="s">
        <v>743</v>
      </c>
      <c r="F97" s="159"/>
      <c r="G97" s="160"/>
      <c r="H97" s="11" t="s">
        <v>813</v>
      </c>
      <c r="I97" s="14">
        <v>39.14</v>
      </c>
      <c r="J97" s="121">
        <f t="shared" si="2"/>
        <v>156.56</v>
      </c>
      <c r="K97" s="127"/>
    </row>
    <row r="98" spans="1:11">
      <c r="A98" s="126"/>
      <c r="B98" s="119">
        <v>4</v>
      </c>
      <c r="C98" s="10" t="s">
        <v>814</v>
      </c>
      <c r="D98" s="130" t="s">
        <v>901</v>
      </c>
      <c r="E98" s="130" t="s">
        <v>734</v>
      </c>
      <c r="F98" s="159"/>
      <c r="G98" s="160"/>
      <c r="H98" s="11" t="s">
        <v>815</v>
      </c>
      <c r="I98" s="14">
        <v>39.14</v>
      </c>
      <c r="J98" s="121">
        <f t="shared" si="2"/>
        <v>156.56</v>
      </c>
      <c r="K98" s="127"/>
    </row>
    <row r="99" spans="1:11">
      <c r="A99" s="126"/>
      <c r="B99" s="119">
        <v>4</v>
      </c>
      <c r="C99" s="10" t="s">
        <v>816</v>
      </c>
      <c r="D99" s="130" t="s">
        <v>902</v>
      </c>
      <c r="E99" s="130" t="s">
        <v>734</v>
      </c>
      <c r="F99" s="159"/>
      <c r="G99" s="160"/>
      <c r="H99" s="11" t="s">
        <v>817</v>
      </c>
      <c r="I99" s="14">
        <v>39.14</v>
      </c>
      <c r="J99" s="121">
        <f t="shared" si="2"/>
        <v>156.56</v>
      </c>
      <c r="K99" s="127"/>
    </row>
    <row r="100" spans="1:11" ht="24">
      <c r="A100" s="126"/>
      <c r="B100" s="119">
        <v>4</v>
      </c>
      <c r="C100" s="10" t="s">
        <v>818</v>
      </c>
      <c r="D100" s="130" t="s">
        <v>903</v>
      </c>
      <c r="E100" s="130" t="s">
        <v>743</v>
      </c>
      <c r="F100" s="159" t="s">
        <v>641</v>
      </c>
      <c r="G100" s="160"/>
      <c r="H100" s="11" t="s">
        <v>819</v>
      </c>
      <c r="I100" s="14">
        <v>19.03</v>
      </c>
      <c r="J100" s="121">
        <f t="shared" si="2"/>
        <v>76.12</v>
      </c>
      <c r="K100" s="127"/>
    </row>
    <row r="101" spans="1:11">
      <c r="A101" s="126"/>
      <c r="B101" s="119">
        <v>4</v>
      </c>
      <c r="C101" s="10" t="s">
        <v>820</v>
      </c>
      <c r="D101" s="130" t="s">
        <v>904</v>
      </c>
      <c r="E101" s="130" t="s">
        <v>734</v>
      </c>
      <c r="F101" s="159" t="s">
        <v>644</v>
      </c>
      <c r="G101" s="160"/>
      <c r="H101" s="11" t="s">
        <v>821</v>
      </c>
      <c r="I101" s="14">
        <v>21.9</v>
      </c>
      <c r="J101" s="121">
        <f t="shared" si="2"/>
        <v>87.6</v>
      </c>
      <c r="K101" s="127"/>
    </row>
    <row r="102" spans="1:11">
      <c r="A102" s="126"/>
      <c r="B102" s="119">
        <v>4</v>
      </c>
      <c r="C102" s="10" t="s">
        <v>820</v>
      </c>
      <c r="D102" s="130" t="s">
        <v>905</v>
      </c>
      <c r="E102" s="130" t="s">
        <v>758</v>
      </c>
      <c r="F102" s="159" t="s">
        <v>644</v>
      </c>
      <c r="G102" s="160"/>
      <c r="H102" s="11" t="s">
        <v>821</v>
      </c>
      <c r="I102" s="14">
        <v>23.34</v>
      </c>
      <c r="J102" s="121">
        <f t="shared" si="2"/>
        <v>93.36</v>
      </c>
      <c r="K102" s="127"/>
    </row>
    <row r="103" spans="1:11">
      <c r="A103" s="126"/>
      <c r="B103" s="119">
        <v>8</v>
      </c>
      <c r="C103" s="10" t="s">
        <v>820</v>
      </c>
      <c r="D103" s="130" t="s">
        <v>906</v>
      </c>
      <c r="E103" s="130" t="s">
        <v>744</v>
      </c>
      <c r="F103" s="159" t="s">
        <v>644</v>
      </c>
      <c r="G103" s="160"/>
      <c r="H103" s="11" t="s">
        <v>821</v>
      </c>
      <c r="I103" s="14">
        <v>28.73</v>
      </c>
      <c r="J103" s="121">
        <f t="shared" si="2"/>
        <v>229.84</v>
      </c>
      <c r="K103" s="127"/>
    </row>
    <row r="104" spans="1:11">
      <c r="A104" s="126"/>
      <c r="B104" s="119">
        <v>20</v>
      </c>
      <c r="C104" s="10" t="s">
        <v>822</v>
      </c>
      <c r="D104" s="130" t="s">
        <v>907</v>
      </c>
      <c r="E104" s="130" t="s">
        <v>711</v>
      </c>
      <c r="F104" s="159" t="s">
        <v>279</v>
      </c>
      <c r="G104" s="160"/>
      <c r="H104" s="11" t="s">
        <v>823</v>
      </c>
      <c r="I104" s="14">
        <v>13.65</v>
      </c>
      <c r="J104" s="121">
        <f t="shared" si="2"/>
        <v>273</v>
      </c>
      <c r="K104" s="127"/>
    </row>
    <row r="105" spans="1:11">
      <c r="A105" s="126"/>
      <c r="B105" s="119">
        <v>8</v>
      </c>
      <c r="C105" s="10" t="s">
        <v>822</v>
      </c>
      <c r="D105" s="130" t="s">
        <v>907</v>
      </c>
      <c r="E105" s="130" t="s">
        <v>711</v>
      </c>
      <c r="F105" s="159" t="s">
        <v>589</v>
      </c>
      <c r="G105" s="160"/>
      <c r="H105" s="11" t="s">
        <v>823</v>
      </c>
      <c r="I105" s="14">
        <v>13.65</v>
      </c>
      <c r="J105" s="121">
        <f t="shared" si="2"/>
        <v>109.2</v>
      </c>
      <c r="K105" s="127"/>
    </row>
    <row r="106" spans="1:11">
      <c r="A106" s="126"/>
      <c r="B106" s="119">
        <v>12</v>
      </c>
      <c r="C106" s="10" t="s">
        <v>822</v>
      </c>
      <c r="D106" s="130" t="s">
        <v>907</v>
      </c>
      <c r="E106" s="130" t="s">
        <v>711</v>
      </c>
      <c r="F106" s="159" t="s">
        <v>115</v>
      </c>
      <c r="G106" s="160"/>
      <c r="H106" s="11" t="s">
        <v>823</v>
      </c>
      <c r="I106" s="14">
        <v>13.65</v>
      </c>
      <c r="J106" s="121">
        <f t="shared" si="2"/>
        <v>163.80000000000001</v>
      </c>
      <c r="K106" s="127"/>
    </row>
    <row r="107" spans="1:11">
      <c r="A107" s="126"/>
      <c r="B107" s="119">
        <v>4</v>
      </c>
      <c r="C107" s="10" t="s">
        <v>822</v>
      </c>
      <c r="D107" s="130" t="s">
        <v>908</v>
      </c>
      <c r="E107" s="130" t="s">
        <v>740</v>
      </c>
      <c r="F107" s="159" t="s">
        <v>279</v>
      </c>
      <c r="G107" s="160"/>
      <c r="H107" s="11" t="s">
        <v>823</v>
      </c>
      <c r="I107" s="14">
        <v>15.08</v>
      </c>
      <c r="J107" s="121">
        <f t="shared" si="2"/>
        <v>60.32</v>
      </c>
      <c r="K107" s="127"/>
    </row>
    <row r="108" spans="1:11">
      <c r="A108" s="126"/>
      <c r="B108" s="119">
        <v>4</v>
      </c>
      <c r="C108" s="10" t="s">
        <v>822</v>
      </c>
      <c r="D108" s="130" t="s">
        <v>908</v>
      </c>
      <c r="E108" s="130" t="s">
        <v>740</v>
      </c>
      <c r="F108" s="159" t="s">
        <v>589</v>
      </c>
      <c r="G108" s="160"/>
      <c r="H108" s="11" t="s">
        <v>823</v>
      </c>
      <c r="I108" s="14">
        <v>15.08</v>
      </c>
      <c r="J108" s="121">
        <f t="shared" si="2"/>
        <v>60.32</v>
      </c>
      <c r="K108" s="127"/>
    </row>
    <row r="109" spans="1:11">
      <c r="A109" s="126"/>
      <c r="B109" s="119">
        <v>6</v>
      </c>
      <c r="C109" s="10" t="s">
        <v>822</v>
      </c>
      <c r="D109" s="130" t="s">
        <v>908</v>
      </c>
      <c r="E109" s="130" t="s">
        <v>740</v>
      </c>
      <c r="F109" s="159" t="s">
        <v>115</v>
      </c>
      <c r="G109" s="160"/>
      <c r="H109" s="11" t="s">
        <v>823</v>
      </c>
      <c r="I109" s="14">
        <v>15.08</v>
      </c>
      <c r="J109" s="121">
        <f t="shared" si="2"/>
        <v>90.48</v>
      </c>
      <c r="K109" s="127"/>
    </row>
    <row r="110" spans="1:11">
      <c r="A110" s="126"/>
      <c r="B110" s="119">
        <v>8</v>
      </c>
      <c r="C110" s="10" t="s">
        <v>822</v>
      </c>
      <c r="D110" s="130" t="s">
        <v>909</v>
      </c>
      <c r="E110" s="130" t="s">
        <v>715</v>
      </c>
      <c r="F110" s="159" t="s">
        <v>751</v>
      </c>
      <c r="G110" s="160"/>
      <c r="H110" s="11" t="s">
        <v>823</v>
      </c>
      <c r="I110" s="14">
        <v>15.8</v>
      </c>
      <c r="J110" s="121">
        <f t="shared" si="2"/>
        <v>126.4</v>
      </c>
      <c r="K110" s="127"/>
    </row>
    <row r="111" spans="1:11">
      <c r="A111" s="126"/>
      <c r="B111" s="119">
        <v>8</v>
      </c>
      <c r="C111" s="10" t="s">
        <v>822</v>
      </c>
      <c r="D111" s="130" t="s">
        <v>910</v>
      </c>
      <c r="E111" s="130" t="s">
        <v>764</v>
      </c>
      <c r="F111" s="159" t="s">
        <v>279</v>
      </c>
      <c r="G111" s="160"/>
      <c r="H111" s="11" t="s">
        <v>823</v>
      </c>
      <c r="I111" s="14">
        <v>16.52</v>
      </c>
      <c r="J111" s="121">
        <f t="shared" si="2"/>
        <v>132.16</v>
      </c>
      <c r="K111" s="127"/>
    </row>
    <row r="112" spans="1:11">
      <c r="A112" s="126"/>
      <c r="B112" s="119">
        <v>8</v>
      </c>
      <c r="C112" s="10" t="s">
        <v>822</v>
      </c>
      <c r="D112" s="130" t="s">
        <v>910</v>
      </c>
      <c r="E112" s="130" t="s">
        <v>764</v>
      </c>
      <c r="F112" s="159" t="s">
        <v>738</v>
      </c>
      <c r="G112" s="160"/>
      <c r="H112" s="11" t="s">
        <v>823</v>
      </c>
      <c r="I112" s="14">
        <v>16.52</v>
      </c>
      <c r="J112" s="121">
        <f t="shared" si="2"/>
        <v>132.16</v>
      </c>
      <c r="K112" s="127"/>
    </row>
    <row r="113" spans="1:11">
      <c r="A113" s="126"/>
      <c r="B113" s="119">
        <v>4</v>
      </c>
      <c r="C113" s="10" t="s">
        <v>822</v>
      </c>
      <c r="D113" s="130" t="s">
        <v>911</v>
      </c>
      <c r="E113" s="130" t="s">
        <v>743</v>
      </c>
      <c r="F113" s="159" t="s">
        <v>279</v>
      </c>
      <c r="G113" s="160"/>
      <c r="H113" s="11" t="s">
        <v>823</v>
      </c>
      <c r="I113" s="14">
        <v>17.239999999999998</v>
      </c>
      <c r="J113" s="121">
        <f t="shared" si="2"/>
        <v>68.959999999999994</v>
      </c>
      <c r="K113" s="127"/>
    </row>
    <row r="114" spans="1:11">
      <c r="A114" s="126"/>
      <c r="B114" s="119">
        <v>32</v>
      </c>
      <c r="C114" s="10" t="s">
        <v>822</v>
      </c>
      <c r="D114" s="130" t="s">
        <v>911</v>
      </c>
      <c r="E114" s="130" t="s">
        <v>743</v>
      </c>
      <c r="F114" s="159" t="s">
        <v>115</v>
      </c>
      <c r="G114" s="160"/>
      <c r="H114" s="11" t="s">
        <v>823</v>
      </c>
      <c r="I114" s="14">
        <v>17.239999999999998</v>
      </c>
      <c r="J114" s="121">
        <f t="shared" si="2"/>
        <v>551.67999999999995</v>
      </c>
      <c r="K114" s="127"/>
    </row>
    <row r="115" spans="1:11">
      <c r="A115" s="126"/>
      <c r="B115" s="119">
        <v>4</v>
      </c>
      <c r="C115" s="10" t="s">
        <v>822</v>
      </c>
      <c r="D115" s="130" t="s">
        <v>911</v>
      </c>
      <c r="E115" s="130" t="s">
        <v>743</v>
      </c>
      <c r="F115" s="159" t="s">
        <v>751</v>
      </c>
      <c r="G115" s="160"/>
      <c r="H115" s="11" t="s">
        <v>823</v>
      </c>
      <c r="I115" s="14">
        <v>17.239999999999998</v>
      </c>
      <c r="J115" s="121">
        <f t="shared" si="2"/>
        <v>68.959999999999994</v>
      </c>
      <c r="K115" s="127"/>
    </row>
    <row r="116" spans="1:11">
      <c r="A116" s="126"/>
      <c r="B116" s="119">
        <v>4</v>
      </c>
      <c r="C116" s="10" t="s">
        <v>822</v>
      </c>
      <c r="D116" s="130" t="s">
        <v>912</v>
      </c>
      <c r="E116" s="130" t="s">
        <v>712</v>
      </c>
      <c r="F116" s="159" t="s">
        <v>279</v>
      </c>
      <c r="G116" s="160"/>
      <c r="H116" s="11" t="s">
        <v>823</v>
      </c>
      <c r="I116" s="14">
        <v>18.670000000000002</v>
      </c>
      <c r="J116" s="121">
        <f t="shared" si="2"/>
        <v>74.680000000000007</v>
      </c>
      <c r="K116" s="127"/>
    </row>
    <row r="117" spans="1:11">
      <c r="A117" s="126"/>
      <c r="B117" s="119">
        <v>12</v>
      </c>
      <c r="C117" s="10" t="s">
        <v>822</v>
      </c>
      <c r="D117" s="130" t="s">
        <v>912</v>
      </c>
      <c r="E117" s="130" t="s">
        <v>712</v>
      </c>
      <c r="F117" s="159" t="s">
        <v>115</v>
      </c>
      <c r="G117" s="160"/>
      <c r="H117" s="11" t="s">
        <v>823</v>
      </c>
      <c r="I117" s="14">
        <v>18.670000000000002</v>
      </c>
      <c r="J117" s="121">
        <f t="shared" si="2"/>
        <v>224.04000000000002</v>
      </c>
      <c r="K117" s="127"/>
    </row>
    <row r="118" spans="1:11">
      <c r="A118" s="126"/>
      <c r="B118" s="119">
        <v>4</v>
      </c>
      <c r="C118" s="10" t="s">
        <v>822</v>
      </c>
      <c r="D118" s="130" t="s">
        <v>912</v>
      </c>
      <c r="E118" s="130" t="s">
        <v>712</v>
      </c>
      <c r="F118" s="159" t="s">
        <v>824</v>
      </c>
      <c r="G118" s="160"/>
      <c r="H118" s="11" t="s">
        <v>823</v>
      </c>
      <c r="I118" s="14">
        <v>18.670000000000002</v>
      </c>
      <c r="J118" s="121">
        <f t="shared" ref="J118:J146" si="3">I118*B118</f>
        <v>74.680000000000007</v>
      </c>
      <c r="K118" s="127"/>
    </row>
    <row r="119" spans="1:11">
      <c r="A119" s="126"/>
      <c r="B119" s="119">
        <v>4</v>
      </c>
      <c r="C119" s="10" t="s">
        <v>822</v>
      </c>
      <c r="D119" s="130" t="s">
        <v>912</v>
      </c>
      <c r="E119" s="130" t="s">
        <v>712</v>
      </c>
      <c r="F119" s="159" t="s">
        <v>825</v>
      </c>
      <c r="G119" s="160"/>
      <c r="H119" s="11" t="s">
        <v>823</v>
      </c>
      <c r="I119" s="14">
        <v>18.670000000000002</v>
      </c>
      <c r="J119" s="121">
        <f t="shared" si="3"/>
        <v>74.680000000000007</v>
      </c>
      <c r="K119" s="127"/>
    </row>
    <row r="120" spans="1:11">
      <c r="A120" s="126"/>
      <c r="B120" s="119">
        <v>8</v>
      </c>
      <c r="C120" s="10" t="s">
        <v>822</v>
      </c>
      <c r="D120" s="130" t="s">
        <v>913</v>
      </c>
      <c r="E120" s="130" t="s">
        <v>734</v>
      </c>
      <c r="F120" s="159" t="s">
        <v>742</v>
      </c>
      <c r="G120" s="160"/>
      <c r="H120" s="11" t="s">
        <v>823</v>
      </c>
      <c r="I120" s="14">
        <v>20.11</v>
      </c>
      <c r="J120" s="121">
        <f t="shared" si="3"/>
        <v>160.88</v>
      </c>
      <c r="K120" s="127"/>
    </row>
    <row r="121" spans="1:11">
      <c r="A121" s="126"/>
      <c r="B121" s="119">
        <v>4</v>
      </c>
      <c r="C121" s="10" t="s">
        <v>822</v>
      </c>
      <c r="D121" s="130" t="s">
        <v>914</v>
      </c>
      <c r="E121" s="130" t="s">
        <v>744</v>
      </c>
      <c r="F121" s="159" t="s">
        <v>679</v>
      </c>
      <c r="G121" s="160"/>
      <c r="H121" s="11" t="s">
        <v>823</v>
      </c>
      <c r="I121" s="14">
        <v>25.85</v>
      </c>
      <c r="J121" s="121">
        <f t="shared" si="3"/>
        <v>103.4</v>
      </c>
      <c r="K121" s="127"/>
    </row>
    <row r="122" spans="1:11">
      <c r="A122" s="126"/>
      <c r="B122" s="119">
        <v>8</v>
      </c>
      <c r="C122" s="10" t="s">
        <v>822</v>
      </c>
      <c r="D122" s="130" t="s">
        <v>915</v>
      </c>
      <c r="E122" s="130" t="s">
        <v>766</v>
      </c>
      <c r="F122" s="159" t="s">
        <v>279</v>
      </c>
      <c r="G122" s="160"/>
      <c r="H122" s="11" t="s">
        <v>823</v>
      </c>
      <c r="I122" s="14">
        <v>27.29</v>
      </c>
      <c r="J122" s="121">
        <f t="shared" si="3"/>
        <v>218.32</v>
      </c>
      <c r="K122" s="127"/>
    </row>
    <row r="123" spans="1:11" ht="24">
      <c r="A123" s="126"/>
      <c r="B123" s="119">
        <v>26</v>
      </c>
      <c r="C123" s="10" t="s">
        <v>722</v>
      </c>
      <c r="D123" s="130" t="s">
        <v>916</v>
      </c>
      <c r="E123" s="130" t="s">
        <v>715</v>
      </c>
      <c r="F123" s="159"/>
      <c r="G123" s="160"/>
      <c r="H123" s="11" t="s">
        <v>724</v>
      </c>
      <c r="I123" s="14">
        <v>16.52</v>
      </c>
      <c r="J123" s="121">
        <f t="shared" si="3"/>
        <v>429.52</v>
      </c>
      <c r="K123" s="127"/>
    </row>
    <row r="124" spans="1:11" ht="24">
      <c r="A124" s="126"/>
      <c r="B124" s="119">
        <v>4</v>
      </c>
      <c r="C124" s="10" t="s">
        <v>722</v>
      </c>
      <c r="D124" s="130" t="s">
        <v>917</v>
      </c>
      <c r="E124" s="130" t="s">
        <v>764</v>
      </c>
      <c r="F124" s="159"/>
      <c r="G124" s="160"/>
      <c r="H124" s="11" t="s">
        <v>724</v>
      </c>
      <c r="I124" s="14">
        <v>17.239999999999998</v>
      </c>
      <c r="J124" s="121">
        <f t="shared" si="3"/>
        <v>68.959999999999994</v>
      </c>
      <c r="K124" s="127"/>
    </row>
    <row r="125" spans="1:11" ht="24">
      <c r="A125" s="126"/>
      <c r="B125" s="119">
        <v>4</v>
      </c>
      <c r="C125" s="10" t="s">
        <v>722</v>
      </c>
      <c r="D125" s="130" t="s">
        <v>918</v>
      </c>
      <c r="E125" s="130" t="s">
        <v>748</v>
      </c>
      <c r="F125" s="159"/>
      <c r="G125" s="160"/>
      <c r="H125" s="11" t="s">
        <v>724</v>
      </c>
      <c r="I125" s="14">
        <v>37.340000000000003</v>
      </c>
      <c r="J125" s="121">
        <f t="shared" si="3"/>
        <v>149.36000000000001</v>
      </c>
      <c r="K125" s="127"/>
    </row>
    <row r="126" spans="1:11" ht="24">
      <c r="A126" s="126"/>
      <c r="B126" s="119">
        <v>4</v>
      </c>
      <c r="C126" s="10" t="s">
        <v>722</v>
      </c>
      <c r="D126" s="130" t="s">
        <v>919</v>
      </c>
      <c r="E126" s="130" t="s">
        <v>766</v>
      </c>
      <c r="F126" s="159"/>
      <c r="G126" s="160"/>
      <c r="H126" s="11" t="s">
        <v>724</v>
      </c>
      <c r="I126" s="14">
        <v>48.12</v>
      </c>
      <c r="J126" s="121">
        <f t="shared" si="3"/>
        <v>192.48</v>
      </c>
      <c r="K126" s="127"/>
    </row>
    <row r="127" spans="1:11" ht="24">
      <c r="A127" s="126"/>
      <c r="B127" s="119">
        <v>6</v>
      </c>
      <c r="C127" s="10" t="s">
        <v>722</v>
      </c>
      <c r="D127" s="130" t="s">
        <v>920</v>
      </c>
      <c r="E127" s="130" t="s">
        <v>826</v>
      </c>
      <c r="F127" s="159"/>
      <c r="G127" s="160"/>
      <c r="H127" s="11" t="s">
        <v>724</v>
      </c>
      <c r="I127" s="14">
        <v>71.459999999999994</v>
      </c>
      <c r="J127" s="121">
        <f t="shared" si="3"/>
        <v>428.76</v>
      </c>
      <c r="K127" s="127"/>
    </row>
    <row r="128" spans="1:11" ht="24">
      <c r="A128" s="126"/>
      <c r="B128" s="119">
        <v>4</v>
      </c>
      <c r="C128" s="10" t="s">
        <v>722</v>
      </c>
      <c r="D128" s="130" t="s">
        <v>921</v>
      </c>
      <c r="E128" s="130" t="s">
        <v>827</v>
      </c>
      <c r="F128" s="159"/>
      <c r="G128" s="160"/>
      <c r="H128" s="11" t="s">
        <v>724</v>
      </c>
      <c r="I128" s="14">
        <v>89.41</v>
      </c>
      <c r="J128" s="121">
        <f t="shared" si="3"/>
        <v>357.64</v>
      </c>
      <c r="K128" s="127"/>
    </row>
    <row r="129" spans="1:11" ht="24">
      <c r="A129" s="126"/>
      <c r="B129" s="119">
        <v>12</v>
      </c>
      <c r="C129" s="10" t="s">
        <v>722</v>
      </c>
      <c r="D129" s="130" t="s">
        <v>922</v>
      </c>
      <c r="E129" s="130" t="s">
        <v>767</v>
      </c>
      <c r="F129" s="159"/>
      <c r="G129" s="160"/>
      <c r="H129" s="11" t="s">
        <v>724</v>
      </c>
      <c r="I129" s="14">
        <v>25.14</v>
      </c>
      <c r="J129" s="121">
        <f t="shared" si="3"/>
        <v>301.68</v>
      </c>
      <c r="K129" s="127"/>
    </row>
    <row r="130" spans="1:11" ht="24">
      <c r="A130" s="126"/>
      <c r="B130" s="119">
        <v>4</v>
      </c>
      <c r="C130" s="10" t="s">
        <v>828</v>
      </c>
      <c r="D130" s="130" t="s">
        <v>923</v>
      </c>
      <c r="E130" s="130" t="s">
        <v>795</v>
      </c>
      <c r="F130" s="159" t="s">
        <v>279</v>
      </c>
      <c r="G130" s="160"/>
      <c r="H130" s="11" t="s">
        <v>829</v>
      </c>
      <c r="I130" s="14">
        <v>35.549999999999997</v>
      </c>
      <c r="J130" s="121">
        <f t="shared" si="3"/>
        <v>142.19999999999999</v>
      </c>
      <c r="K130" s="127"/>
    </row>
    <row r="131" spans="1:11" ht="24">
      <c r="A131" s="126"/>
      <c r="B131" s="119">
        <v>22</v>
      </c>
      <c r="C131" s="10" t="s">
        <v>828</v>
      </c>
      <c r="D131" s="130" t="s">
        <v>924</v>
      </c>
      <c r="E131" s="130" t="s">
        <v>715</v>
      </c>
      <c r="F131" s="159" t="s">
        <v>279</v>
      </c>
      <c r="G131" s="160"/>
      <c r="H131" s="11" t="s">
        <v>829</v>
      </c>
      <c r="I131" s="14">
        <v>39.14</v>
      </c>
      <c r="J131" s="121">
        <f t="shared" si="3"/>
        <v>861.08</v>
      </c>
      <c r="K131" s="127"/>
    </row>
    <row r="132" spans="1:11" ht="24">
      <c r="A132" s="126"/>
      <c r="B132" s="119">
        <v>8</v>
      </c>
      <c r="C132" s="10" t="s">
        <v>828</v>
      </c>
      <c r="D132" s="130" t="s">
        <v>925</v>
      </c>
      <c r="E132" s="130" t="s">
        <v>764</v>
      </c>
      <c r="F132" s="159" t="s">
        <v>279</v>
      </c>
      <c r="G132" s="160"/>
      <c r="H132" s="11" t="s">
        <v>829</v>
      </c>
      <c r="I132" s="14">
        <v>42.73</v>
      </c>
      <c r="J132" s="121">
        <f t="shared" si="3"/>
        <v>341.84</v>
      </c>
      <c r="K132" s="127"/>
    </row>
    <row r="133" spans="1:11" ht="24">
      <c r="A133" s="126"/>
      <c r="B133" s="119">
        <v>4</v>
      </c>
      <c r="C133" s="10" t="s">
        <v>828</v>
      </c>
      <c r="D133" s="130" t="s">
        <v>926</v>
      </c>
      <c r="E133" s="130" t="s">
        <v>743</v>
      </c>
      <c r="F133" s="159" t="s">
        <v>279</v>
      </c>
      <c r="G133" s="160"/>
      <c r="H133" s="11" t="s">
        <v>829</v>
      </c>
      <c r="I133" s="14">
        <v>46.32</v>
      </c>
      <c r="J133" s="121">
        <f t="shared" si="3"/>
        <v>185.28</v>
      </c>
      <c r="K133" s="127"/>
    </row>
    <row r="134" spans="1:11" ht="24">
      <c r="A134" s="126"/>
      <c r="B134" s="119">
        <v>4</v>
      </c>
      <c r="C134" s="10" t="s">
        <v>828</v>
      </c>
      <c r="D134" s="130" t="s">
        <v>927</v>
      </c>
      <c r="E134" s="130" t="s">
        <v>766</v>
      </c>
      <c r="F134" s="159" t="s">
        <v>279</v>
      </c>
      <c r="G134" s="160"/>
      <c r="H134" s="11" t="s">
        <v>829</v>
      </c>
      <c r="I134" s="14">
        <v>91.21</v>
      </c>
      <c r="J134" s="121">
        <f t="shared" si="3"/>
        <v>364.84</v>
      </c>
      <c r="K134" s="127"/>
    </row>
    <row r="135" spans="1:11" ht="24">
      <c r="A135" s="126"/>
      <c r="B135" s="119">
        <v>4</v>
      </c>
      <c r="C135" s="10" t="s">
        <v>828</v>
      </c>
      <c r="D135" s="130" t="s">
        <v>928</v>
      </c>
      <c r="E135" s="130" t="s">
        <v>830</v>
      </c>
      <c r="F135" s="159" t="s">
        <v>279</v>
      </c>
      <c r="G135" s="160"/>
      <c r="H135" s="11" t="s">
        <v>829</v>
      </c>
      <c r="I135" s="14">
        <v>155.84</v>
      </c>
      <c r="J135" s="121">
        <f t="shared" si="3"/>
        <v>623.36</v>
      </c>
      <c r="K135" s="127"/>
    </row>
    <row r="136" spans="1:11" ht="24">
      <c r="A136" s="126"/>
      <c r="B136" s="119">
        <v>4</v>
      </c>
      <c r="C136" s="10" t="s">
        <v>828</v>
      </c>
      <c r="D136" s="130" t="s">
        <v>929</v>
      </c>
      <c r="E136" s="130" t="s">
        <v>723</v>
      </c>
      <c r="F136" s="159" t="s">
        <v>279</v>
      </c>
      <c r="G136" s="160"/>
      <c r="H136" s="11" t="s">
        <v>829</v>
      </c>
      <c r="I136" s="14">
        <v>44.53</v>
      </c>
      <c r="J136" s="121">
        <f t="shared" si="3"/>
        <v>178.12</v>
      </c>
      <c r="K136" s="127"/>
    </row>
    <row r="137" spans="1:11" ht="24">
      <c r="A137" s="126"/>
      <c r="B137" s="119">
        <v>8</v>
      </c>
      <c r="C137" s="10" t="s">
        <v>828</v>
      </c>
      <c r="D137" s="130" t="s">
        <v>930</v>
      </c>
      <c r="E137" s="130" t="s">
        <v>767</v>
      </c>
      <c r="F137" s="159" t="s">
        <v>279</v>
      </c>
      <c r="G137" s="160"/>
      <c r="H137" s="11" t="s">
        <v>829</v>
      </c>
      <c r="I137" s="14">
        <v>53.5</v>
      </c>
      <c r="J137" s="121">
        <f t="shared" si="3"/>
        <v>428</v>
      </c>
      <c r="K137" s="127"/>
    </row>
    <row r="138" spans="1:11">
      <c r="A138" s="126"/>
      <c r="B138" s="119">
        <v>4</v>
      </c>
      <c r="C138" s="10" t="s">
        <v>831</v>
      </c>
      <c r="D138" s="130" t="s">
        <v>931</v>
      </c>
      <c r="E138" s="130" t="s">
        <v>764</v>
      </c>
      <c r="F138" s="159" t="s">
        <v>279</v>
      </c>
      <c r="G138" s="160"/>
      <c r="H138" s="11" t="s">
        <v>832</v>
      </c>
      <c r="I138" s="14">
        <v>17.59</v>
      </c>
      <c r="J138" s="121">
        <f t="shared" si="3"/>
        <v>70.36</v>
      </c>
      <c r="K138" s="127"/>
    </row>
    <row r="139" spans="1:11">
      <c r="A139" s="126"/>
      <c r="B139" s="119">
        <v>4</v>
      </c>
      <c r="C139" s="10" t="s">
        <v>831</v>
      </c>
      <c r="D139" s="130" t="s">
        <v>931</v>
      </c>
      <c r="E139" s="130" t="s">
        <v>764</v>
      </c>
      <c r="F139" s="159" t="s">
        <v>589</v>
      </c>
      <c r="G139" s="160"/>
      <c r="H139" s="11" t="s">
        <v>832</v>
      </c>
      <c r="I139" s="14">
        <v>17.59</v>
      </c>
      <c r="J139" s="121">
        <f t="shared" si="3"/>
        <v>70.36</v>
      </c>
      <c r="K139" s="127"/>
    </row>
    <row r="140" spans="1:11">
      <c r="A140" s="126"/>
      <c r="B140" s="119">
        <v>4</v>
      </c>
      <c r="C140" s="10" t="s">
        <v>831</v>
      </c>
      <c r="D140" s="130" t="s">
        <v>931</v>
      </c>
      <c r="E140" s="130" t="s">
        <v>764</v>
      </c>
      <c r="F140" s="159" t="s">
        <v>679</v>
      </c>
      <c r="G140" s="160"/>
      <c r="H140" s="11" t="s">
        <v>832</v>
      </c>
      <c r="I140" s="14">
        <v>17.59</v>
      </c>
      <c r="J140" s="121">
        <f t="shared" si="3"/>
        <v>70.36</v>
      </c>
      <c r="K140" s="127"/>
    </row>
    <row r="141" spans="1:11">
      <c r="A141" s="126"/>
      <c r="B141" s="119">
        <v>4</v>
      </c>
      <c r="C141" s="10" t="s">
        <v>833</v>
      </c>
      <c r="D141" s="130" t="s">
        <v>932</v>
      </c>
      <c r="E141" s="130" t="s">
        <v>734</v>
      </c>
      <c r="F141" s="159"/>
      <c r="G141" s="160"/>
      <c r="H141" s="11" t="s">
        <v>834</v>
      </c>
      <c r="I141" s="14">
        <v>78.64</v>
      </c>
      <c r="J141" s="121">
        <f t="shared" si="3"/>
        <v>314.56</v>
      </c>
      <c r="K141" s="127"/>
    </row>
    <row r="142" spans="1:11">
      <c r="A142" s="126"/>
      <c r="B142" s="119">
        <v>4</v>
      </c>
      <c r="C142" s="10" t="s">
        <v>835</v>
      </c>
      <c r="D142" s="130" t="s">
        <v>933</v>
      </c>
      <c r="E142" s="130" t="s">
        <v>764</v>
      </c>
      <c r="F142" s="159"/>
      <c r="G142" s="160"/>
      <c r="H142" s="11" t="s">
        <v>836</v>
      </c>
      <c r="I142" s="14">
        <v>75.05</v>
      </c>
      <c r="J142" s="121">
        <f t="shared" si="3"/>
        <v>300.2</v>
      </c>
      <c r="K142" s="127"/>
    </row>
    <row r="143" spans="1:11">
      <c r="A143" s="126"/>
      <c r="B143" s="119">
        <v>4</v>
      </c>
      <c r="C143" s="10" t="s">
        <v>837</v>
      </c>
      <c r="D143" s="130" t="s">
        <v>934</v>
      </c>
      <c r="E143" s="130" t="s">
        <v>795</v>
      </c>
      <c r="F143" s="159" t="s">
        <v>738</v>
      </c>
      <c r="G143" s="160"/>
      <c r="H143" s="11" t="s">
        <v>838</v>
      </c>
      <c r="I143" s="14">
        <v>12.21</v>
      </c>
      <c r="J143" s="121">
        <f t="shared" si="3"/>
        <v>48.84</v>
      </c>
      <c r="K143" s="127"/>
    </row>
    <row r="144" spans="1:11">
      <c r="A144" s="126"/>
      <c r="B144" s="119">
        <v>8</v>
      </c>
      <c r="C144" s="10" t="s">
        <v>837</v>
      </c>
      <c r="D144" s="130" t="s">
        <v>935</v>
      </c>
      <c r="E144" s="130" t="s">
        <v>734</v>
      </c>
      <c r="F144" s="159" t="s">
        <v>742</v>
      </c>
      <c r="G144" s="160"/>
      <c r="H144" s="11" t="s">
        <v>838</v>
      </c>
      <c r="I144" s="14">
        <v>24.78</v>
      </c>
      <c r="J144" s="121">
        <f t="shared" si="3"/>
        <v>198.24</v>
      </c>
      <c r="K144" s="127"/>
    </row>
    <row r="145" spans="1:11">
      <c r="A145" s="126"/>
      <c r="B145" s="119">
        <v>4</v>
      </c>
      <c r="C145" s="10" t="s">
        <v>839</v>
      </c>
      <c r="D145" s="130" t="s">
        <v>936</v>
      </c>
      <c r="E145" s="130" t="s">
        <v>743</v>
      </c>
      <c r="F145" s="159"/>
      <c r="G145" s="160"/>
      <c r="H145" s="11" t="s">
        <v>840</v>
      </c>
      <c r="I145" s="14">
        <v>210.06</v>
      </c>
      <c r="J145" s="121">
        <f t="shared" si="3"/>
        <v>840.24</v>
      </c>
      <c r="K145" s="127"/>
    </row>
    <row r="146" spans="1:11">
      <c r="A146" s="126"/>
      <c r="B146" s="120">
        <v>4</v>
      </c>
      <c r="C146" s="12" t="s">
        <v>839</v>
      </c>
      <c r="D146" s="131" t="s">
        <v>937</v>
      </c>
      <c r="E146" s="131" t="s">
        <v>712</v>
      </c>
      <c r="F146" s="171"/>
      <c r="G146" s="172"/>
      <c r="H146" s="13" t="s">
        <v>840</v>
      </c>
      <c r="I146" s="15">
        <v>231.61</v>
      </c>
      <c r="J146" s="122">
        <f t="shared" si="3"/>
        <v>926.44</v>
      </c>
      <c r="K146" s="127"/>
    </row>
    <row r="147" spans="1:11" ht="15" customHeight="1" thickBot="1">
      <c r="A147" s="126"/>
      <c r="B147" s="139"/>
      <c r="C147" s="139"/>
      <c r="D147" s="139"/>
      <c r="E147" s="139"/>
      <c r="F147" s="139"/>
      <c r="G147" s="139"/>
      <c r="H147" s="139"/>
      <c r="I147" s="140" t="s">
        <v>261</v>
      </c>
      <c r="J147" s="141">
        <f>SUM(J22:J146)</f>
        <v>28355.640000000007</v>
      </c>
      <c r="K147" s="127"/>
    </row>
    <row r="148" spans="1:11" ht="15" customHeight="1">
      <c r="A148" s="126"/>
      <c r="B148" s="139"/>
      <c r="C148" s="147" t="s">
        <v>941</v>
      </c>
      <c r="D148" s="149"/>
      <c r="E148" s="149"/>
      <c r="F148" s="144"/>
      <c r="G148" s="150"/>
      <c r="H148" s="173" t="s">
        <v>942</v>
      </c>
      <c r="I148" s="173"/>
      <c r="J148" s="141">
        <f>J147*-0.4</f>
        <v>-11342.256000000003</v>
      </c>
      <c r="K148" s="127"/>
    </row>
    <row r="149" spans="1:11" ht="15" customHeight="1" outlineLevel="1" thickBot="1">
      <c r="A149" s="126"/>
      <c r="B149" s="139"/>
      <c r="C149" s="151" t="s">
        <v>943</v>
      </c>
      <c r="D149" s="148">
        <v>44637</v>
      </c>
      <c r="E149" s="143">
        <f>J14+90</f>
        <v>45425</v>
      </c>
      <c r="F149" s="145"/>
      <c r="G149" s="146"/>
      <c r="H149" s="173" t="s">
        <v>727</v>
      </c>
      <c r="I149" s="173"/>
      <c r="J149" s="141">
        <v>0</v>
      </c>
      <c r="K149" s="127"/>
    </row>
    <row r="150" spans="1:11" ht="15" customHeight="1">
      <c r="A150" s="126"/>
      <c r="B150" s="139"/>
      <c r="C150" s="139"/>
      <c r="D150" s="139"/>
      <c r="E150" s="139"/>
      <c r="F150" s="139"/>
      <c r="G150" s="139"/>
      <c r="H150" s="139"/>
      <c r="I150" s="140" t="s">
        <v>263</v>
      </c>
      <c r="J150" s="141">
        <f>SUM(J147:J149)</f>
        <v>17013.384000000005</v>
      </c>
      <c r="K150" s="127"/>
    </row>
    <row r="151" spans="1:11">
      <c r="A151" s="6"/>
      <c r="B151" s="7"/>
      <c r="C151" s="7"/>
      <c r="D151" s="7"/>
      <c r="E151" s="7"/>
      <c r="F151" s="7"/>
      <c r="G151" s="7"/>
      <c r="H151" s="7" t="s">
        <v>944</v>
      </c>
      <c r="I151" s="7"/>
      <c r="J151" s="7"/>
      <c r="K151" s="8"/>
    </row>
    <row r="153" spans="1:11">
      <c r="H153" s="1" t="s">
        <v>945</v>
      </c>
      <c r="I153" s="103">
        <v>1</v>
      </c>
    </row>
    <row r="154" spans="1:11">
      <c r="H154" s="1" t="s">
        <v>946</v>
      </c>
      <c r="I154" s="103">
        <v>36.090000000000003</v>
      </c>
    </row>
    <row r="155" spans="1:11">
      <c r="H155" s="1" t="s">
        <v>947</v>
      </c>
      <c r="I155" s="103">
        <f>I157/I154</f>
        <v>785.69243557772245</v>
      </c>
    </row>
    <row r="156" spans="1:11">
      <c r="H156" s="1" t="s">
        <v>948</v>
      </c>
      <c r="I156" s="103">
        <f>I158/I154</f>
        <v>471.41546134663355</v>
      </c>
    </row>
    <row r="157" spans="1:11">
      <c r="H157" s="1" t="s">
        <v>949</v>
      </c>
      <c r="I157" s="103">
        <f>J147*I153</f>
        <v>28355.640000000007</v>
      </c>
    </row>
    <row r="158" spans="1:11">
      <c r="H158" s="1" t="s">
        <v>950</v>
      </c>
      <c r="I158" s="103">
        <f>J150*I153</f>
        <v>17013.384000000005</v>
      </c>
    </row>
  </sheetData>
  <mergeCells count="131">
    <mergeCell ref="F143:G143"/>
    <mergeCell ref="F144:G144"/>
    <mergeCell ref="F145:G145"/>
    <mergeCell ref="F146:G146"/>
    <mergeCell ref="H149:I149"/>
    <mergeCell ref="H148:I148"/>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J10:J11"/>
    <mergeCell ref="J14:J15"/>
    <mergeCell ref="F20:G20"/>
    <mergeCell ref="F21:G21"/>
    <mergeCell ref="F22:G22"/>
    <mergeCell ref="F40:G40"/>
    <mergeCell ref="F41:G41"/>
    <mergeCell ref="F42:G42"/>
    <mergeCell ref="F43:G43"/>
    <mergeCell ref="F30:G30"/>
    <mergeCell ref="F31:G31"/>
    <mergeCell ref="F32:G32"/>
    <mergeCell ref="F33:G33"/>
    <mergeCell ref="F34:G34"/>
    <mergeCell ref="F23:G23"/>
    <mergeCell ref="F24:G24"/>
    <mergeCell ref="F25:G25"/>
    <mergeCell ref="F26:G26"/>
    <mergeCell ref="F27:G27"/>
    <mergeCell ref="F28:G28"/>
    <mergeCell ref="F29:G29"/>
    <mergeCell ref="F44:G44"/>
    <mergeCell ref="F45:G45"/>
    <mergeCell ref="F46:G46"/>
    <mergeCell ref="F47:G47"/>
    <mergeCell ref="F35:G35"/>
    <mergeCell ref="F36:G36"/>
    <mergeCell ref="F37:G37"/>
    <mergeCell ref="F38:G38"/>
    <mergeCell ref="F39:G3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4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724</v>
      </c>
      <c r="O1" t="s">
        <v>149</v>
      </c>
      <c r="T1" t="s">
        <v>261</v>
      </c>
      <c r="U1">
        <v>28599.800000000007</v>
      </c>
    </row>
    <row r="2" spans="1:21" ht="15.75">
      <c r="A2" s="126"/>
      <c r="B2" s="137" t="s">
        <v>139</v>
      </c>
      <c r="C2" s="133"/>
      <c r="D2" s="133"/>
      <c r="E2" s="133"/>
      <c r="F2" s="133"/>
      <c r="G2" s="133"/>
      <c r="H2" s="133"/>
      <c r="I2" s="138" t="s">
        <v>145</v>
      </c>
      <c r="J2" s="127"/>
      <c r="T2" t="s">
        <v>190</v>
      </c>
      <c r="U2">
        <v>0</v>
      </c>
    </row>
    <row r="3" spans="1:21">
      <c r="A3" s="126"/>
      <c r="B3" s="134" t="s">
        <v>140</v>
      </c>
      <c r="C3" s="133"/>
      <c r="D3" s="133"/>
      <c r="E3" s="133"/>
      <c r="F3" s="133"/>
      <c r="G3" s="133"/>
      <c r="H3" s="133"/>
      <c r="I3" s="133"/>
      <c r="J3" s="127"/>
      <c r="T3" t="s">
        <v>191</v>
      </c>
    </row>
    <row r="4" spans="1:21">
      <c r="A4" s="126"/>
      <c r="B4" s="134" t="s">
        <v>141</v>
      </c>
      <c r="C4" s="133"/>
      <c r="D4" s="133"/>
      <c r="E4" s="133"/>
      <c r="F4" s="133"/>
      <c r="G4" s="133"/>
      <c r="H4" s="133"/>
      <c r="I4" s="133"/>
      <c r="J4" s="127"/>
      <c r="T4" t="s">
        <v>263</v>
      </c>
      <c r="U4">
        <v>28599.800000000007</v>
      </c>
    </row>
    <row r="5" spans="1:21">
      <c r="A5" s="126"/>
      <c r="B5" s="134" t="s">
        <v>142</v>
      </c>
      <c r="C5" s="133"/>
      <c r="D5" s="133"/>
      <c r="E5" s="133"/>
      <c r="F5" s="133"/>
      <c r="G5" s="133"/>
      <c r="H5" s="133"/>
      <c r="I5" s="133"/>
      <c r="J5" s="127"/>
      <c r="S5" t="s">
        <v>938</v>
      </c>
    </row>
    <row r="6" spans="1:21">
      <c r="A6" s="126"/>
      <c r="B6" s="134" t="s">
        <v>143</v>
      </c>
      <c r="C6" s="133"/>
      <c r="D6" s="133"/>
      <c r="E6" s="133"/>
      <c r="F6" s="133"/>
      <c r="G6" s="133"/>
      <c r="H6" s="133"/>
      <c r="I6" s="133"/>
      <c r="J6" s="127"/>
    </row>
    <row r="7" spans="1:21">
      <c r="A7" s="126"/>
      <c r="B7" s="134" t="s">
        <v>144</v>
      </c>
      <c r="C7" s="133"/>
      <c r="D7" s="133"/>
      <c r="E7" s="133"/>
      <c r="F7" s="133"/>
      <c r="G7" s="133"/>
      <c r="H7" s="133"/>
      <c r="I7" s="133"/>
      <c r="J7" s="127"/>
    </row>
    <row r="8" spans="1:21">
      <c r="A8" s="126"/>
      <c r="B8" s="133"/>
      <c r="C8" s="133"/>
      <c r="D8" s="133"/>
      <c r="E8" s="133"/>
      <c r="F8" s="133"/>
      <c r="G8" s="133"/>
      <c r="H8" s="133"/>
      <c r="I8" s="133"/>
      <c r="J8" s="127"/>
    </row>
    <row r="9" spans="1:21">
      <c r="A9" s="126"/>
      <c r="B9" s="113" t="s">
        <v>5</v>
      </c>
      <c r="C9" s="114"/>
      <c r="D9" s="114"/>
      <c r="E9" s="115"/>
      <c r="F9" s="110"/>
      <c r="G9" s="111" t="s">
        <v>12</v>
      </c>
      <c r="H9" s="133"/>
      <c r="I9" s="111" t="s">
        <v>201</v>
      </c>
      <c r="J9" s="127"/>
    </row>
    <row r="10" spans="1:21">
      <c r="A10" s="126"/>
      <c r="B10" s="126" t="s">
        <v>728</v>
      </c>
      <c r="C10" s="133"/>
      <c r="D10" s="133"/>
      <c r="E10" s="127"/>
      <c r="F10" s="128"/>
      <c r="G10" s="128" t="s">
        <v>728</v>
      </c>
      <c r="H10" s="133"/>
      <c r="I10" s="161"/>
      <c r="J10" s="127"/>
    </row>
    <row r="11" spans="1:21">
      <c r="A11" s="126"/>
      <c r="B11" s="126" t="s">
        <v>729</v>
      </c>
      <c r="C11" s="133"/>
      <c r="D11" s="133"/>
      <c r="E11" s="127"/>
      <c r="F11" s="128"/>
      <c r="G11" s="128" t="s">
        <v>729</v>
      </c>
      <c r="H11" s="133"/>
      <c r="I11" s="162"/>
      <c r="J11" s="127"/>
    </row>
    <row r="12" spans="1:21">
      <c r="A12" s="126"/>
      <c r="B12" s="126" t="s">
        <v>730</v>
      </c>
      <c r="C12" s="133"/>
      <c r="D12" s="133"/>
      <c r="E12" s="127"/>
      <c r="F12" s="128"/>
      <c r="G12" s="128" t="s">
        <v>730</v>
      </c>
      <c r="H12" s="133"/>
      <c r="I12" s="133"/>
      <c r="J12" s="127"/>
    </row>
    <row r="13" spans="1:21">
      <c r="A13" s="126"/>
      <c r="B13" s="126" t="s">
        <v>731</v>
      </c>
      <c r="C13" s="133"/>
      <c r="D13" s="133"/>
      <c r="E13" s="127"/>
      <c r="F13" s="128"/>
      <c r="G13" s="128" t="s">
        <v>731</v>
      </c>
      <c r="H13" s="133"/>
      <c r="I13" s="111" t="s">
        <v>16</v>
      </c>
      <c r="J13" s="127"/>
    </row>
    <row r="14" spans="1:21">
      <c r="A14" s="126"/>
      <c r="B14" s="126" t="s">
        <v>157</v>
      </c>
      <c r="C14" s="133"/>
      <c r="D14" s="133"/>
      <c r="E14" s="127"/>
      <c r="F14" s="128"/>
      <c r="G14" s="128" t="s">
        <v>157</v>
      </c>
      <c r="H14" s="133"/>
      <c r="I14" s="163">
        <v>45334</v>
      </c>
      <c r="J14" s="127"/>
    </row>
    <row r="15" spans="1:21">
      <c r="A15" s="126"/>
      <c r="B15" s="6" t="s">
        <v>11</v>
      </c>
      <c r="C15" s="7"/>
      <c r="D15" s="7"/>
      <c r="E15" s="8"/>
      <c r="F15" s="128"/>
      <c r="G15" s="9" t="s">
        <v>11</v>
      </c>
      <c r="H15" s="133"/>
      <c r="I15" s="164"/>
      <c r="J15" s="127"/>
    </row>
    <row r="16" spans="1:21">
      <c r="A16" s="126"/>
      <c r="B16" s="133"/>
      <c r="C16" s="133"/>
      <c r="D16" s="133"/>
      <c r="E16" s="133"/>
      <c r="F16" s="133"/>
      <c r="G16" s="133"/>
      <c r="H16" s="136" t="s">
        <v>147</v>
      </c>
      <c r="I16" s="142">
        <v>41684</v>
      </c>
      <c r="J16" s="127"/>
    </row>
    <row r="17" spans="1:16">
      <c r="A17" s="126"/>
      <c r="B17" s="133" t="s">
        <v>713</v>
      </c>
      <c r="C17" s="133"/>
      <c r="D17" s="133"/>
      <c r="E17" s="133"/>
      <c r="F17" s="133"/>
      <c r="G17" s="133"/>
      <c r="H17" s="136" t="s">
        <v>148</v>
      </c>
      <c r="I17" s="142"/>
      <c r="J17" s="127"/>
    </row>
    <row r="18" spans="1:16" ht="18">
      <c r="A18" s="126"/>
      <c r="B18" s="133" t="s">
        <v>732</v>
      </c>
      <c r="C18" s="133"/>
      <c r="D18" s="133"/>
      <c r="E18" s="133"/>
      <c r="F18" s="133"/>
      <c r="G18" s="133"/>
      <c r="H18" s="135" t="s">
        <v>264</v>
      </c>
      <c r="I18" s="116" t="s">
        <v>282</v>
      </c>
      <c r="J18" s="127"/>
    </row>
    <row r="19" spans="1:16">
      <c r="A19" s="126"/>
      <c r="B19" s="133"/>
      <c r="C19" s="133"/>
      <c r="D19" s="133"/>
      <c r="E19" s="133"/>
      <c r="F19" s="133"/>
      <c r="G19" s="133"/>
      <c r="H19" s="133"/>
      <c r="I19" s="133"/>
      <c r="J19" s="127"/>
      <c r="P19">
        <v>45334</v>
      </c>
    </row>
    <row r="20" spans="1:16">
      <c r="A20" s="126"/>
      <c r="B20" s="112" t="s">
        <v>204</v>
      </c>
      <c r="C20" s="112" t="s">
        <v>205</v>
      </c>
      <c r="D20" s="129" t="s">
        <v>206</v>
      </c>
      <c r="E20" s="165" t="s">
        <v>207</v>
      </c>
      <c r="F20" s="166"/>
      <c r="G20" s="112" t="s">
        <v>174</v>
      </c>
      <c r="H20" s="112" t="s">
        <v>208</v>
      </c>
      <c r="I20" s="112" t="s">
        <v>26</v>
      </c>
      <c r="J20" s="127"/>
    </row>
    <row r="21" spans="1:16">
      <c r="A21" s="126"/>
      <c r="B21" s="117"/>
      <c r="C21" s="117"/>
      <c r="D21" s="118"/>
      <c r="E21" s="167"/>
      <c r="F21" s="168"/>
      <c r="G21" s="117" t="s">
        <v>146</v>
      </c>
      <c r="H21" s="117"/>
      <c r="I21" s="117"/>
      <c r="J21" s="127"/>
    </row>
    <row r="22" spans="1:16" ht="84">
      <c r="A22" s="126"/>
      <c r="B22" s="119">
        <v>4</v>
      </c>
      <c r="C22" s="10" t="s">
        <v>733</v>
      </c>
      <c r="D22" s="130" t="s">
        <v>734</v>
      </c>
      <c r="E22" s="159"/>
      <c r="F22" s="160"/>
      <c r="G22" s="11" t="s">
        <v>735</v>
      </c>
      <c r="H22" s="14">
        <v>40.94</v>
      </c>
      <c r="I22" s="121">
        <f t="shared" ref="I22:I53" si="0">H22*B22</f>
        <v>163.76</v>
      </c>
      <c r="J22" s="127"/>
    </row>
    <row r="23" spans="1:16" ht="84">
      <c r="A23" s="126"/>
      <c r="B23" s="119">
        <v>4</v>
      </c>
      <c r="C23" s="10" t="s">
        <v>736</v>
      </c>
      <c r="D23" s="130" t="s">
        <v>715</v>
      </c>
      <c r="E23" s="159" t="s">
        <v>279</v>
      </c>
      <c r="F23" s="160"/>
      <c r="G23" s="11" t="s">
        <v>737</v>
      </c>
      <c r="H23" s="14">
        <v>26.57</v>
      </c>
      <c r="I23" s="121">
        <f t="shared" si="0"/>
        <v>106.28</v>
      </c>
      <c r="J23" s="127"/>
    </row>
    <row r="24" spans="1:16" ht="84">
      <c r="A24" s="126"/>
      <c r="B24" s="119">
        <v>4</v>
      </c>
      <c r="C24" s="10" t="s">
        <v>736</v>
      </c>
      <c r="D24" s="130" t="s">
        <v>715</v>
      </c>
      <c r="E24" s="159" t="s">
        <v>738</v>
      </c>
      <c r="F24" s="160"/>
      <c r="G24" s="11" t="s">
        <v>737</v>
      </c>
      <c r="H24" s="14">
        <v>26.57</v>
      </c>
      <c r="I24" s="121">
        <f t="shared" si="0"/>
        <v>106.28</v>
      </c>
      <c r="J24" s="127"/>
    </row>
    <row r="25" spans="1:16" ht="72">
      <c r="A25" s="126"/>
      <c r="B25" s="119">
        <v>4</v>
      </c>
      <c r="C25" s="10" t="s">
        <v>739</v>
      </c>
      <c r="D25" s="130" t="s">
        <v>740</v>
      </c>
      <c r="E25" s="159" t="s">
        <v>279</v>
      </c>
      <c r="F25" s="160"/>
      <c r="G25" s="11" t="s">
        <v>741</v>
      </c>
      <c r="H25" s="14">
        <v>22.26</v>
      </c>
      <c r="I25" s="121">
        <f t="shared" si="0"/>
        <v>89.04</v>
      </c>
      <c r="J25" s="127"/>
    </row>
    <row r="26" spans="1:16" ht="72">
      <c r="A26" s="126"/>
      <c r="B26" s="119">
        <v>4</v>
      </c>
      <c r="C26" s="10" t="s">
        <v>739</v>
      </c>
      <c r="D26" s="130" t="s">
        <v>740</v>
      </c>
      <c r="E26" s="159" t="s">
        <v>589</v>
      </c>
      <c r="F26" s="160"/>
      <c r="G26" s="11" t="s">
        <v>741</v>
      </c>
      <c r="H26" s="14">
        <v>22.26</v>
      </c>
      <c r="I26" s="121">
        <f t="shared" si="0"/>
        <v>89.04</v>
      </c>
      <c r="J26" s="127"/>
    </row>
    <row r="27" spans="1:16" ht="72">
      <c r="A27" s="126"/>
      <c r="B27" s="119">
        <v>8</v>
      </c>
      <c r="C27" s="10" t="s">
        <v>739</v>
      </c>
      <c r="D27" s="130" t="s">
        <v>740</v>
      </c>
      <c r="E27" s="159" t="s">
        <v>742</v>
      </c>
      <c r="F27" s="160"/>
      <c r="G27" s="11" t="s">
        <v>741</v>
      </c>
      <c r="H27" s="14">
        <v>22.26</v>
      </c>
      <c r="I27" s="121">
        <f t="shared" si="0"/>
        <v>178.08</v>
      </c>
      <c r="J27" s="127"/>
    </row>
    <row r="28" spans="1:16" ht="72">
      <c r="A28" s="126"/>
      <c r="B28" s="119">
        <v>4</v>
      </c>
      <c r="C28" s="10" t="s">
        <v>739</v>
      </c>
      <c r="D28" s="130" t="s">
        <v>743</v>
      </c>
      <c r="E28" s="159" t="s">
        <v>115</v>
      </c>
      <c r="F28" s="160"/>
      <c r="G28" s="11" t="s">
        <v>741</v>
      </c>
      <c r="H28" s="14">
        <v>26.21</v>
      </c>
      <c r="I28" s="121">
        <f t="shared" si="0"/>
        <v>104.84</v>
      </c>
      <c r="J28" s="127"/>
    </row>
    <row r="29" spans="1:16" ht="72">
      <c r="A29" s="126"/>
      <c r="B29" s="119">
        <v>4</v>
      </c>
      <c r="C29" s="10" t="s">
        <v>739</v>
      </c>
      <c r="D29" s="130" t="s">
        <v>712</v>
      </c>
      <c r="E29" s="159" t="s">
        <v>738</v>
      </c>
      <c r="F29" s="160"/>
      <c r="G29" s="11" t="s">
        <v>741</v>
      </c>
      <c r="H29" s="14">
        <v>28.37</v>
      </c>
      <c r="I29" s="121">
        <f t="shared" si="0"/>
        <v>113.48</v>
      </c>
      <c r="J29" s="127"/>
    </row>
    <row r="30" spans="1:16" ht="72">
      <c r="A30" s="126"/>
      <c r="B30" s="119">
        <v>4</v>
      </c>
      <c r="C30" s="10" t="s">
        <v>739</v>
      </c>
      <c r="D30" s="130" t="s">
        <v>744</v>
      </c>
      <c r="E30" s="159" t="s">
        <v>679</v>
      </c>
      <c r="F30" s="160"/>
      <c r="G30" s="11" t="s">
        <v>741</v>
      </c>
      <c r="H30" s="14">
        <v>49.91</v>
      </c>
      <c r="I30" s="121">
        <f t="shared" si="0"/>
        <v>199.64</v>
      </c>
      <c r="J30" s="127"/>
    </row>
    <row r="31" spans="1:16" ht="108">
      <c r="A31" s="126"/>
      <c r="B31" s="119">
        <v>4</v>
      </c>
      <c r="C31" s="10" t="s">
        <v>745</v>
      </c>
      <c r="D31" s="130" t="s">
        <v>715</v>
      </c>
      <c r="E31" s="159" t="s">
        <v>112</v>
      </c>
      <c r="F31" s="160"/>
      <c r="G31" s="11" t="s">
        <v>746</v>
      </c>
      <c r="H31" s="14">
        <v>35.549999999999997</v>
      </c>
      <c r="I31" s="121">
        <f t="shared" si="0"/>
        <v>142.19999999999999</v>
      </c>
      <c r="J31" s="127"/>
    </row>
    <row r="32" spans="1:16" ht="108">
      <c r="A32" s="126"/>
      <c r="B32" s="119">
        <v>4</v>
      </c>
      <c r="C32" s="10" t="s">
        <v>747</v>
      </c>
      <c r="D32" s="130" t="s">
        <v>748</v>
      </c>
      <c r="E32" s="159"/>
      <c r="F32" s="160"/>
      <c r="G32" s="11" t="s">
        <v>749</v>
      </c>
      <c r="H32" s="14">
        <v>76.84</v>
      </c>
      <c r="I32" s="121">
        <f t="shared" si="0"/>
        <v>307.36</v>
      </c>
      <c r="J32" s="127"/>
    </row>
    <row r="33" spans="1:10" ht="96">
      <c r="A33" s="126"/>
      <c r="B33" s="119">
        <v>4</v>
      </c>
      <c r="C33" s="10" t="s">
        <v>750</v>
      </c>
      <c r="D33" s="130" t="s">
        <v>715</v>
      </c>
      <c r="E33" s="159" t="s">
        <v>751</v>
      </c>
      <c r="F33" s="160"/>
      <c r="G33" s="11" t="s">
        <v>752</v>
      </c>
      <c r="H33" s="14">
        <v>28.01</v>
      </c>
      <c r="I33" s="121">
        <f t="shared" si="0"/>
        <v>112.04</v>
      </c>
      <c r="J33" s="127"/>
    </row>
    <row r="34" spans="1:10" ht="96">
      <c r="A34" s="126"/>
      <c r="B34" s="119">
        <v>4</v>
      </c>
      <c r="C34" s="10" t="s">
        <v>750</v>
      </c>
      <c r="D34" s="130" t="s">
        <v>753</v>
      </c>
      <c r="E34" s="159" t="s">
        <v>751</v>
      </c>
      <c r="F34" s="160"/>
      <c r="G34" s="11" t="s">
        <v>752</v>
      </c>
      <c r="H34" s="14">
        <v>42.73</v>
      </c>
      <c r="I34" s="121">
        <f t="shared" si="0"/>
        <v>170.92</v>
      </c>
      <c r="J34" s="127"/>
    </row>
    <row r="35" spans="1:10" ht="96">
      <c r="A35" s="126"/>
      <c r="B35" s="119">
        <v>4</v>
      </c>
      <c r="C35" s="10" t="s">
        <v>750</v>
      </c>
      <c r="D35" s="130" t="s">
        <v>748</v>
      </c>
      <c r="E35" s="159" t="s">
        <v>751</v>
      </c>
      <c r="F35" s="160"/>
      <c r="G35" s="11" t="s">
        <v>752</v>
      </c>
      <c r="H35" s="14">
        <v>46.32</v>
      </c>
      <c r="I35" s="121">
        <f t="shared" si="0"/>
        <v>185.28</v>
      </c>
      <c r="J35" s="127"/>
    </row>
    <row r="36" spans="1:10" ht="96">
      <c r="A36" s="126"/>
      <c r="B36" s="119">
        <v>4</v>
      </c>
      <c r="C36" s="10" t="s">
        <v>754</v>
      </c>
      <c r="D36" s="130" t="s">
        <v>743</v>
      </c>
      <c r="E36" s="159" t="s">
        <v>279</v>
      </c>
      <c r="F36" s="160"/>
      <c r="G36" s="11" t="s">
        <v>755</v>
      </c>
      <c r="H36" s="14">
        <v>26.21</v>
      </c>
      <c r="I36" s="121">
        <f t="shared" si="0"/>
        <v>104.84</v>
      </c>
      <c r="J36" s="127"/>
    </row>
    <row r="37" spans="1:10" ht="96">
      <c r="A37" s="126"/>
      <c r="B37" s="119">
        <v>4</v>
      </c>
      <c r="C37" s="10" t="s">
        <v>754</v>
      </c>
      <c r="D37" s="130" t="s">
        <v>743</v>
      </c>
      <c r="E37" s="159" t="s">
        <v>738</v>
      </c>
      <c r="F37" s="160"/>
      <c r="G37" s="11" t="s">
        <v>755</v>
      </c>
      <c r="H37" s="14">
        <v>26.21</v>
      </c>
      <c r="I37" s="121">
        <f t="shared" si="0"/>
        <v>104.84</v>
      </c>
      <c r="J37" s="127"/>
    </row>
    <row r="38" spans="1:10" ht="96">
      <c r="A38" s="126"/>
      <c r="B38" s="119">
        <v>4</v>
      </c>
      <c r="C38" s="10" t="s">
        <v>754</v>
      </c>
      <c r="D38" s="130" t="s">
        <v>748</v>
      </c>
      <c r="E38" s="159" t="s">
        <v>279</v>
      </c>
      <c r="F38" s="160"/>
      <c r="G38" s="11" t="s">
        <v>755</v>
      </c>
      <c r="H38" s="14">
        <v>42.73</v>
      </c>
      <c r="I38" s="121">
        <f t="shared" si="0"/>
        <v>170.92</v>
      </c>
      <c r="J38" s="127"/>
    </row>
    <row r="39" spans="1:10" ht="60">
      <c r="A39" s="126"/>
      <c r="B39" s="119">
        <v>4</v>
      </c>
      <c r="C39" s="10" t="s">
        <v>756</v>
      </c>
      <c r="D39" s="130" t="s">
        <v>740</v>
      </c>
      <c r="E39" s="159" t="s">
        <v>115</v>
      </c>
      <c r="F39" s="160"/>
      <c r="G39" s="11" t="s">
        <v>757</v>
      </c>
      <c r="H39" s="14">
        <v>15.08</v>
      </c>
      <c r="I39" s="121">
        <f t="shared" si="0"/>
        <v>60.32</v>
      </c>
      <c r="J39" s="127"/>
    </row>
    <row r="40" spans="1:10" ht="60">
      <c r="A40" s="126"/>
      <c r="B40" s="119">
        <v>4</v>
      </c>
      <c r="C40" s="10" t="s">
        <v>756</v>
      </c>
      <c r="D40" s="130" t="s">
        <v>715</v>
      </c>
      <c r="E40" s="159" t="s">
        <v>279</v>
      </c>
      <c r="F40" s="160"/>
      <c r="G40" s="11" t="s">
        <v>757</v>
      </c>
      <c r="H40" s="14">
        <v>15.8</v>
      </c>
      <c r="I40" s="121">
        <f t="shared" si="0"/>
        <v>63.2</v>
      </c>
      <c r="J40" s="127"/>
    </row>
    <row r="41" spans="1:10" ht="60">
      <c r="A41" s="126"/>
      <c r="B41" s="119">
        <v>4</v>
      </c>
      <c r="C41" s="10" t="s">
        <v>756</v>
      </c>
      <c r="D41" s="130" t="s">
        <v>715</v>
      </c>
      <c r="E41" s="159" t="s">
        <v>589</v>
      </c>
      <c r="F41" s="160"/>
      <c r="G41" s="11" t="s">
        <v>757</v>
      </c>
      <c r="H41" s="14">
        <v>15.8</v>
      </c>
      <c r="I41" s="121">
        <f t="shared" si="0"/>
        <v>63.2</v>
      </c>
      <c r="J41" s="127"/>
    </row>
    <row r="42" spans="1:10" ht="60">
      <c r="A42" s="126"/>
      <c r="B42" s="119">
        <v>20</v>
      </c>
      <c r="C42" s="10" t="s">
        <v>756</v>
      </c>
      <c r="D42" s="130" t="s">
        <v>715</v>
      </c>
      <c r="E42" s="159" t="s">
        <v>115</v>
      </c>
      <c r="F42" s="160"/>
      <c r="G42" s="11" t="s">
        <v>757</v>
      </c>
      <c r="H42" s="14">
        <v>15.8</v>
      </c>
      <c r="I42" s="121">
        <f t="shared" si="0"/>
        <v>316</v>
      </c>
      <c r="J42" s="127"/>
    </row>
    <row r="43" spans="1:10" ht="60">
      <c r="A43" s="126"/>
      <c r="B43" s="119">
        <v>8</v>
      </c>
      <c r="C43" s="10" t="s">
        <v>756</v>
      </c>
      <c r="D43" s="130" t="s">
        <v>743</v>
      </c>
      <c r="E43" s="159" t="s">
        <v>589</v>
      </c>
      <c r="F43" s="160"/>
      <c r="G43" s="11" t="s">
        <v>757</v>
      </c>
      <c r="H43" s="14">
        <v>17.239999999999998</v>
      </c>
      <c r="I43" s="121">
        <f t="shared" si="0"/>
        <v>137.91999999999999</v>
      </c>
      <c r="J43" s="127"/>
    </row>
    <row r="44" spans="1:10" ht="60">
      <c r="A44" s="126"/>
      <c r="B44" s="119">
        <v>4</v>
      </c>
      <c r="C44" s="10" t="s">
        <v>756</v>
      </c>
      <c r="D44" s="130" t="s">
        <v>712</v>
      </c>
      <c r="E44" s="159" t="s">
        <v>115</v>
      </c>
      <c r="F44" s="160"/>
      <c r="G44" s="11" t="s">
        <v>757</v>
      </c>
      <c r="H44" s="14">
        <v>18.670000000000002</v>
      </c>
      <c r="I44" s="121">
        <f t="shared" si="0"/>
        <v>74.680000000000007</v>
      </c>
      <c r="J44" s="127"/>
    </row>
    <row r="45" spans="1:10" ht="60">
      <c r="A45" s="126"/>
      <c r="B45" s="119">
        <v>4</v>
      </c>
      <c r="C45" s="10" t="s">
        <v>756</v>
      </c>
      <c r="D45" s="130" t="s">
        <v>734</v>
      </c>
      <c r="E45" s="159" t="s">
        <v>115</v>
      </c>
      <c r="F45" s="160"/>
      <c r="G45" s="11" t="s">
        <v>757</v>
      </c>
      <c r="H45" s="14">
        <v>20.11</v>
      </c>
      <c r="I45" s="121">
        <f t="shared" si="0"/>
        <v>80.44</v>
      </c>
      <c r="J45" s="127"/>
    </row>
    <row r="46" spans="1:10" ht="60">
      <c r="A46" s="126"/>
      <c r="B46" s="119">
        <v>8</v>
      </c>
      <c r="C46" s="10" t="s">
        <v>756</v>
      </c>
      <c r="D46" s="130" t="s">
        <v>758</v>
      </c>
      <c r="E46" s="159" t="s">
        <v>279</v>
      </c>
      <c r="F46" s="160"/>
      <c r="G46" s="11" t="s">
        <v>757</v>
      </c>
      <c r="H46" s="14">
        <v>22.62</v>
      </c>
      <c r="I46" s="121">
        <f t="shared" si="0"/>
        <v>180.96</v>
      </c>
      <c r="J46" s="127"/>
    </row>
    <row r="47" spans="1:10" ht="60">
      <c r="A47" s="126"/>
      <c r="B47" s="119">
        <v>6</v>
      </c>
      <c r="C47" s="10" t="s">
        <v>756</v>
      </c>
      <c r="D47" s="130" t="s">
        <v>753</v>
      </c>
      <c r="E47" s="159" t="s">
        <v>279</v>
      </c>
      <c r="F47" s="160"/>
      <c r="G47" s="11" t="s">
        <v>757</v>
      </c>
      <c r="H47" s="14">
        <v>24.78</v>
      </c>
      <c r="I47" s="121">
        <f t="shared" si="0"/>
        <v>148.68</v>
      </c>
      <c r="J47" s="127"/>
    </row>
    <row r="48" spans="1:10" ht="60">
      <c r="A48" s="126"/>
      <c r="B48" s="119">
        <v>8</v>
      </c>
      <c r="C48" s="10" t="s">
        <v>756</v>
      </c>
      <c r="D48" s="130" t="s">
        <v>759</v>
      </c>
      <c r="E48" s="159" t="s">
        <v>115</v>
      </c>
      <c r="F48" s="160"/>
      <c r="G48" s="11" t="s">
        <v>757</v>
      </c>
      <c r="H48" s="14">
        <v>30.52</v>
      </c>
      <c r="I48" s="121">
        <f t="shared" si="0"/>
        <v>244.16</v>
      </c>
      <c r="J48" s="127"/>
    </row>
    <row r="49" spans="1:10" ht="252">
      <c r="A49" s="126"/>
      <c r="B49" s="119">
        <v>4</v>
      </c>
      <c r="C49" s="10" t="s">
        <v>760</v>
      </c>
      <c r="D49" s="130" t="s">
        <v>712</v>
      </c>
      <c r="E49" s="159" t="s">
        <v>277</v>
      </c>
      <c r="F49" s="160"/>
      <c r="G49" s="11" t="s">
        <v>761</v>
      </c>
      <c r="H49" s="14">
        <v>106.29</v>
      </c>
      <c r="I49" s="121">
        <f t="shared" si="0"/>
        <v>425.16</v>
      </c>
      <c r="J49" s="127"/>
    </row>
    <row r="50" spans="1:10" ht="144">
      <c r="A50" s="126"/>
      <c r="B50" s="119">
        <v>4</v>
      </c>
      <c r="C50" s="10" t="s">
        <v>762</v>
      </c>
      <c r="D50" s="130" t="s">
        <v>763</v>
      </c>
      <c r="E50" s="159"/>
      <c r="F50" s="160"/>
      <c r="G50" s="11" t="s">
        <v>939</v>
      </c>
      <c r="H50" s="14">
        <v>70.38</v>
      </c>
      <c r="I50" s="121">
        <f t="shared" si="0"/>
        <v>281.52</v>
      </c>
      <c r="J50" s="127"/>
    </row>
    <row r="51" spans="1:10" ht="72">
      <c r="A51" s="126"/>
      <c r="B51" s="119">
        <v>8</v>
      </c>
      <c r="C51" s="10" t="s">
        <v>714</v>
      </c>
      <c r="D51" s="130" t="s">
        <v>740</v>
      </c>
      <c r="E51" s="159"/>
      <c r="F51" s="160"/>
      <c r="G51" s="11" t="s">
        <v>716</v>
      </c>
      <c r="H51" s="14">
        <v>33.75</v>
      </c>
      <c r="I51" s="121">
        <f t="shared" si="0"/>
        <v>270</v>
      </c>
      <c r="J51" s="127"/>
    </row>
    <row r="52" spans="1:10" ht="72">
      <c r="A52" s="126"/>
      <c r="B52" s="119">
        <v>12</v>
      </c>
      <c r="C52" s="10" t="s">
        <v>714</v>
      </c>
      <c r="D52" s="130" t="s">
        <v>715</v>
      </c>
      <c r="E52" s="159"/>
      <c r="F52" s="160"/>
      <c r="G52" s="11" t="s">
        <v>716</v>
      </c>
      <c r="H52" s="14">
        <v>35.549999999999997</v>
      </c>
      <c r="I52" s="121">
        <f t="shared" si="0"/>
        <v>426.59999999999997</v>
      </c>
      <c r="J52" s="127"/>
    </row>
    <row r="53" spans="1:10" ht="72">
      <c r="A53" s="126"/>
      <c r="B53" s="119">
        <v>4</v>
      </c>
      <c r="C53" s="10" t="s">
        <v>714</v>
      </c>
      <c r="D53" s="130" t="s">
        <v>764</v>
      </c>
      <c r="E53" s="159"/>
      <c r="F53" s="160"/>
      <c r="G53" s="11" t="s">
        <v>716</v>
      </c>
      <c r="H53" s="14">
        <v>37.340000000000003</v>
      </c>
      <c r="I53" s="121">
        <f t="shared" si="0"/>
        <v>149.36000000000001</v>
      </c>
      <c r="J53" s="127"/>
    </row>
    <row r="54" spans="1:10" ht="72">
      <c r="A54" s="126"/>
      <c r="B54" s="119">
        <v>4</v>
      </c>
      <c r="C54" s="10" t="s">
        <v>714</v>
      </c>
      <c r="D54" s="130" t="s">
        <v>743</v>
      </c>
      <c r="E54" s="159"/>
      <c r="F54" s="160"/>
      <c r="G54" s="11" t="s">
        <v>716</v>
      </c>
      <c r="H54" s="14">
        <v>39.14</v>
      </c>
      <c r="I54" s="121">
        <f t="shared" ref="I54:I85" si="1">H54*B54</f>
        <v>156.56</v>
      </c>
      <c r="J54" s="127"/>
    </row>
    <row r="55" spans="1:10" ht="144">
      <c r="A55" s="126"/>
      <c r="B55" s="119">
        <v>4</v>
      </c>
      <c r="C55" s="10" t="s">
        <v>765</v>
      </c>
      <c r="D55" s="130" t="s">
        <v>766</v>
      </c>
      <c r="E55" s="159" t="s">
        <v>279</v>
      </c>
      <c r="F55" s="160"/>
      <c r="G55" s="11" t="s">
        <v>940</v>
      </c>
      <c r="H55" s="14">
        <v>94.8</v>
      </c>
      <c r="I55" s="121">
        <f t="shared" si="1"/>
        <v>379.2</v>
      </c>
      <c r="J55" s="127"/>
    </row>
    <row r="56" spans="1:10" ht="144">
      <c r="A56" s="126"/>
      <c r="B56" s="119">
        <v>12</v>
      </c>
      <c r="C56" s="10" t="s">
        <v>765</v>
      </c>
      <c r="D56" s="130" t="s">
        <v>767</v>
      </c>
      <c r="E56" s="159" t="s">
        <v>279</v>
      </c>
      <c r="F56" s="160"/>
      <c r="G56" s="11" t="s">
        <v>940</v>
      </c>
      <c r="H56" s="14">
        <v>55.66</v>
      </c>
      <c r="I56" s="121">
        <f t="shared" si="1"/>
        <v>667.92</v>
      </c>
      <c r="J56" s="127"/>
    </row>
    <row r="57" spans="1:10" ht="120">
      <c r="A57" s="126"/>
      <c r="B57" s="119">
        <v>2</v>
      </c>
      <c r="C57" s="10" t="s">
        <v>768</v>
      </c>
      <c r="D57" s="130"/>
      <c r="E57" s="159"/>
      <c r="F57" s="160"/>
      <c r="G57" s="11" t="s">
        <v>769</v>
      </c>
      <c r="H57" s="14">
        <v>86.9</v>
      </c>
      <c r="I57" s="121">
        <f t="shared" si="1"/>
        <v>173.8</v>
      </c>
      <c r="J57" s="127"/>
    </row>
    <row r="58" spans="1:10" ht="84">
      <c r="A58" s="126"/>
      <c r="B58" s="119">
        <v>10</v>
      </c>
      <c r="C58" s="10" t="s">
        <v>770</v>
      </c>
      <c r="D58" s="130" t="s">
        <v>763</v>
      </c>
      <c r="E58" s="159"/>
      <c r="F58" s="160"/>
      <c r="G58" s="11" t="s">
        <v>771</v>
      </c>
      <c r="H58" s="14">
        <v>152.25</v>
      </c>
      <c r="I58" s="121">
        <f t="shared" si="1"/>
        <v>1522.5</v>
      </c>
      <c r="J58" s="132"/>
    </row>
    <row r="59" spans="1:10" ht="84">
      <c r="A59" s="126"/>
      <c r="B59" s="119">
        <v>4</v>
      </c>
      <c r="C59" s="10" t="s">
        <v>770</v>
      </c>
      <c r="D59" s="130" t="s">
        <v>772</v>
      </c>
      <c r="E59" s="159"/>
      <c r="F59" s="160"/>
      <c r="G59" s="11" t="s">
        <v>771</v>
      </c>
      <c r="H59" s="14">
        <v>249.2</v>
      </c>
      <c r="I59" s="121">
        <f t="shared" si="1"/>
        <v>996.8</v>
      </c>
      <c r="J59" s="127"/>
    </row>
    <row r="60" spans="1:10" ht="132">
      <c r="A60" s="126"/>
      <c r="B60" s="119">
        <v>4</v>
      </c>
      <c r="C60" s="10" t="s">
        <v>773</v>
      </c>
      <c r="D60" s="130" t="s">
        <v>715</v>
      </c>
      <c r="E60" s="159" t="s">
        <v>774</v>
      </c>
      <c r="F60" s="160"/>
      <c r="G60" s="11" t="s">
        <v>775</v>
      </c>
      <c r="H60" s="14">
        <v>78.64</v>
      </c>
      <c r="I60" s="121">
        <f t="shared" si="1"/>
        <v>314.56</v>
      </c>
      <c r="J60" s="127"/>
    </row>
    <row r="61" spans="1:10" ht="204">
      <c r="A61" s="126"/>
      <c r="B61" s="119">
        <v>4</v>
      </c>
      <c r="C61" s="10" t="s">
        <v>776</v>
      </c>
      <c r="D61" s="130" t="s">
        <v>764</v>
      </c>
      <c r="E61" s="159"/>
      <c r="F61" s="160"/>
      <c r="G61" s="11" t="s">
        <v>777</v>
      </c>
      <c r="H61" s="14">
        <v>80.430000000000007</v>
      </c>
      <c r="I61" s="121">
        <f t="shared" si="1"/>
        <v>321.72000000000003</v>
      </c>
      <c r="J61" s="127"/>
    </row>
    <row r="62" spans="1:10" ht="84">
      <c r="A62" s="126"/>
      <c r="B62" s="119">
        <v>4</v>
      </c>
      <c r="C62" s="10" t="s">
        <v>778</v>
      </c>
      <c r="D62" s="130" t="s">
        <v>723</v>
      </c>
      <c r="E62" s="159" t="s">
        <v>279</v>
      </c>
      <c r="F62" s="160"/>
      <c r="G62" s="11" t="s">
        <v>779</v>
      </c>
      <c r="H62" s="14">
        <v>107.36</v>
      </c>
      <c r="I62" s="121">
        <f t="shared" si="1"/>
        <v>429.44</v>
      </c>
      <c r="J62" s="127"/>
    </row>
    <row r="63" spans="1:10" ht="84">
      <c r="A63" s="126"/>
      <c r="B63" s="119">
        <v>4</v>
      </c>
      <c r="C63" s="10" t="s">
        <v>778</v>
      </c>
      <c r="D63" s="130" t="s">
        <v>723</v>
      </c>
      <c r="E63" s="159" t="s">
        <v>277</v>
      </c>
      <c r="F63" s="160"/>
      <c r="G63" s="11" t="s">
        <v>779</v>
      </c>
      <c r="H63" s="14">
        <v>107.36</v>
      </c>
      <c r="I63" s="121">
        <f t="shared" si="1"/>
        <v>429.44</v>
      </c>
      <c r="J63" s="127"/>
    </row>
    <row r="64" spans="1:10" ht="84">
      <c r="A64" s="126"/>
      <c r="B64" s="119">
        <v>6</v>
      </c>
      <c r="C64" s="10" t="s">
        <v>778</v>
      </c>
      <c r="D64" s="130" t="s">
        <v>767</v>
      </c>
      <c r="E64" s="159" t="s">
        <v>279</v>
      </c>
      <c r="F64" s="160"/>
      <c r="G64" s="11" t="s">
        <v>779</v>
      </c>
      <c r="H64" s="14">
        <v>127.11</v>
      </c>
      <c r="I64" s="121">
        <f t="shared" si="1"/>
        <v>762.66</v>
      </c>
      <c r="J64" s="127"/>
    </row>
    <row r="65" spans="1:10" ht="60">
      <c r="A65" s="126"/>
      <c r="B65" s="119">
        <v>4</v>
      </c>
      <c r="C65" s="10" t="s">
        <v>780</v>
      </c>
      <c r="D65" s="130" t="s">
        <v>743</v>
      </c>
      <c r="E65" s="159" t="s">
        <v>279</v>
      </c>
      <c r="F65" s="160"/>
      <c r="G65" s="11" t="s">
        <v>717</v>
      </c>
      <c r="H65" s="14">
        <v>17.239999999999998</v>
      </c>
      <c r="I65" s="121">
        <f t="shared" si="1"/>
        <v>68.959999999999994</v>
      </c>
      <c r="J65" s="127"/>
    </row>
    <row r="66" spans="1:10" ht="60">
      <c r="A66" s="126"/>
      <c r="B66" s="119">
        <v>4</v>
      </c>
      <c r="C66" s="10" t="s">
        <v>780</v>
      </c>
      <c r="D66" s="130" t="s">
        <v>743</v>
      </c>
      <c r="E66" s="159" t="s">
        <v>589</v>
      </c>
      <c r="F66" s="160"/>
      <c r="G66" s="11" t="s">
        <v>717</v>
      </c>
      <c r="H66" s="14">
        <v>17.239999999999998</v>
      </c>
      <c r="I66" s="121">
        <f t="shared" si="1"/>
        <v>68.959999999999994</v>
      </c>
      <c r="J66" s="127"/>
    </row>
    <row r="67" spans="1:10" ht="60">
      <c r="A67" s="126"/>
      <c r="B67" s="119">
        <v>4</v>
      </c>
      <c r="C67" s="10" t="s">
        <v>780</v>
      </c>
      <c r="D67" s="130" t="s">
        <v>743</v>
      </c>
      <c r="E67" s="159" t="s">
        <v>751</v>
      </c>
      <c r="F67" s="160"/>
      <c r="G67" s="11" t="s">
        <v>717</v>
      </c>
      <c r="H67" s="14">
        <v>17.239999999999998</v>
      </c>
      <c r="I67" s="121">
        <f t="shared" si="1"/>
        <v>68.959999999999994</v>
      </c>
      <c r="J67" s="127"/>
    </row>
    <row r="68" spans="1:10" ht="48">
      <c r="A68" s="126"/>
      <c r="B68" s="119">
        <v>4</v>
      </c>
      <c r="C68" s="10" t="s">
        <v>781</v>
      </c>
      <c r="D68" s="130" t="s">
        <v>740</v>
      </c>
      <c r="E68" s="159"/>
      <c r="F68" s="160"/>
      <c r="G68" s="11" t="s">
        <v>782</v>
      </c>
      <c r="H68" s="14">
        <v>53.5</v>
      </c>
      <c r="I68" s="121">
        <f t="shared" si="1"/>
        <v>214</v>
      </c>
      <c r="J68" s="127"/>
    </row>
    <row r="69" spans="1:10" ht="48">
      <c r="A69" s="126"/>
      <c r="B69" s="119">
        <v>4</v>
      </c>
      <c r="C69" s="10" t="s">
        <v>781</v>
      </c>
      <c r="D69" s="130" t="s">
        <v>715</v>
      </c>
      <c r="E69" s="159"/>
      <c r="F69" s="160"/>
      <c r="G69" s="11" t="s">
        <v>782</v>
      </c>
      <c r="H69" s="14">
        <v>58.89</v>
      </c>
      <c r="I69" s="121">
        <f t="shared" si="1"/>
        <v>235.56</v>
      </c>
      <c r="J69" s="127"/>
    </row>
    <row r="70" spans="1:10" ht="108">
      <c r="A70" s="126"/>
      <c r="B70" s="119">
        <v>4</v>
      </c>
      <c r="C70" s="10" t="s">
        <v>783</v>
      </c>
      <c r="D70" s="130" t="s">
        <v>300</v>
      </c>
      <c r="E70" s="159" t="s">
        <v>679</v>
      </c>
      <c r="F70" s="160"/>
      <c r="G70" s="11" t="s">
        <v>784</v>
      </c>
      <c r="H70" s="14">
        <v>14</v>
      </c>
      <c r="I70" s="121">
        <f t="shared" si="1"/>
        <v>56</v>
      </c>
      <c r="J70" s="127"/>
    </row>
    <row r="71" spans="1:10" ht="84">
      <c r="A71" s="126"/>
      <c r="B71" s="119">
        <v>4</v>
      </c>
      <c r="C71" s="10" t="s">
        <v>785</v>
      </c>
      <c r="D71" s="130" t="s">
        <v>304</v>
      </c>
      <c r="E71" s="159"/>
      <c r="F71" s="160"/>
      <c r="G71" s="11" t="s">
        <v>786</v>
      </c>
      <c r="H71" s="14">
        <v>14</v>
      </c>
      <c r="I71" s="121">
        <f t="shared" si="1"/>
        <v>56</v>
      </c>
      <c r="J71" s="127"/>
    </row>
    <row r="72" spans="1:10" ht="48">
      <c r="A72" s="126"/>
      <c r="B72" s="119">
        <v>4</v>
      </c>
      <c r="C72" s="10" t="s">
        <v>718</v>
      </c>
      <c r="D72" s="130" t="s">
        <v>764</v>
      </c>
      <c r="E72" s="159"/>
      <c r="F72" s="160"/>
      <c r="G72" s="11" t="s">
        <v>719</v>
      </c>
      <c r="H72" s="14">
        <v>64.28</v>
      </c>
      <c r="I72" s="121">
        <f t="shared" si="1"/>
        <v>257.12</v>
      </c>
      <c r="J72" s="127"/>
    </row>
    <row r="73" spans="1:10" ht="48">
      <c r="A73" s="126"/>
      <c r="B73" s="119">
        <v>4</v>
      </c>
      <c r="C73" s="10" t="s">
        <v>718</v>
      </c>
      <c r="D73" s="130" t="s">
        <v>734</v>
      </c>
      <c r="E73" s="159"/>
      <c r="F73" s="160"/>
      <c r="G73" s="11" t="s">
        <v>719</v>
      </c>
      <c r="H73" s="14">
        <v>75.05</v>
      </c>
      <c r="I73" s="121">
        <f t="shared" si="1"/>
        <v>300.2</v>
      </c>
      <c r="J73" s="127"/>
    </row>
    <row r="74" spans="1:10" ht="48">
      <c r="A74" s="126"/>
      <c r="B74" s="119">
        <v>4</v>
      </c>
      <c r="C74" s="10" t="s">
        <v>787</v>
      </c>
      <c r="D74" s="130" t="s">
        <v>712</v>
      </c>
      <c r="E74" s="159"/>
      <c r="F74" s="160"/>
      <c r="G74" s="11" t="s">
        <v>788</v>
      </c>
      <c r="H74" s="14">
        <v>71.459999999999994</v>
      </c>
      <c r="I74" s="121">
        <f t="shared" si="1"/>
        <v>285.83999999999997</v>
      </c>
      <c r="J74" s="127"/>
    </row>
    <row r="75" spans="1:10" ht="72">
      <c r="A75" s="126"/>
      <c r="B75" s="119">
        <v>8</v>
      </c>
      <c r="C75" s="10" t="s">
        <v>789</v>
      </c>
      <c r="D75" s="130" t="s">
        <v>304</v>
      </c>
      <c r="E75" s="159" t="s">
        <v>279</v>
      </c>
      <c r="F75" s="160"/>
      <c r="G75" s="11" t="s">
        <v>790</v>
      </c>
      <c r="H75" s="14">
        <v>22.98</v>
      </c>
      <c r="I75" s="121">
        <f t="shared" si="1"/>
        <v>183.84</v>
      </c>
      <c r="J75" s="127"/>
    </row>
    <row r="76" spans="1:10" ht="72">
      <c r="A76" s="126"/>
      <c r="B76" s="119">
        <v>4</v>
      </c>
      <c r="C76" s="10" t="s">
        <v>789</v>
      </c>
      <c r="D76" s="130" t="s">
        <v>300</v>
      </c>
      <c r="E76" s="159" t="s">
        <v>279</v>
      </c>
      <c r="F76" s="160"/>
      <c r="G76" s="11" t="s">
        <v>790</v>
      </c>
      <c r="H76" s="14">
        <v>24.78</v>
      </c>
      <c r="I76" s="121">
        <f t="shared" si="1"/>
        <v>99.12</v>
      </c>
      <c r="J76" s="127"/>
    </row>
    <row r="77" spans="1:10" ht="96">
      <c r="A77" s="126"/>
      <c r="B77" s="119">
        <v>4</v>
      </c>
      <c r="C77" s="10" t="s">
        <v>791</v>
      </c>
      <c r="D77" s="130" t="s">
        <v>300</v>
      </c>
      <c r="E77" s="159" t="s">
        <v>279</v>
      </c>
      <c r="F77" s="160"/>
      <c r="G77" s="11" t="s">
        <v>792</v>
      </c>
      <c r="H77" s="14">
        <v>24.78</v>
      </c>
      <c r="I77" s="121">
        <f t="shared" si="1"/>
        <v>99.12</v>
      </c>
      <c r="J77" s="127"/>
    </row>
    <row r="78" spans="1:10" ht="60">
      <c r="A78" s="126"/>
      <c r="B78" s="119">
        <v>6</v>
      </c>
      <c r="C78" s="10" t="s">
        <v>793</v>
      </c>
      <c r="D78" s="130" t="s">
        <v>300</v>
      </c>
      <c r="E78" s="159" t="s">
        <v>279</v>
      </c>
      <c r="F78" s="160"/>
      <c r="G78" s="11" t="s">
        <v>794</v>
      </c>
      <c r="H78" s="14">
        <v>12.21</v>
      </c>
      <c r="I78" s="121">
        <f t="shared" si="1"/>
        <v>73.260000000000005</v>
      </c>
      <c r="J78" s="127"/>
    </row>
    <row r="79" spans="1:10" ht="60">
      <c r="A79" s="126"/>
      <c r="B79" s="119">
        <v>6</v>
      </c>
      <c r="C79" s="10" t="s">
        <v>793</v>
      </c>
      <c r="D79" s="130" t="s">
        <v>300</v>
      </c>
      <c r="E79" s="159" t="s">
        <v>589</v>
      </c>
      <c r="F79" s="160"/>
      <c r="G79" s="11" t="s">
        <v>794</v>
      </c>
      <c r="H79" s="14">
        <v>12.21</v>
      </c>
      <c r="I79" s="121">
        <f t="shared" si="1"/>
        <v>73.260000000000005</v>
      </c>
      <c r="J79" s="127"/>
    </row>
    <row r="80" spans="1:10" ht="96">
      <c r="A80" s="126"/>
      <c r="B80" s="119">
        <v>4</v>
      </c>
      <c r="C80" s="10" t="s">
        <v>720</v>
      </c>
      <c r="D80" s="130" t="s">
        <v>795</v>
      </c>
      <c r="E80" s="159"/>
      <c r="F80" s="160"/>
      <c r="G80" s="11" t="s">
        <v>721</v>
      </c>
      <c r="H80" s="14">
        <v>24.78</v>
      </c>
      <c r="I80" s="121">
        <f t="shared" si="1"/>
        <v>99.12</v>
      </c>
      <c r="J80" s="127"/>
    </row>
    <row r="81" spans="1:10" ht="96">
      <c r="A81" s="126"/>
      <c r="B81" s="119">
        <v>4</v>
      </c>
      <c r="C81" s="10" t="s">
        <v>720</v>
      </c>
      <c r="D81" s="130" t="s">
        <v>715</v>
      </c>
      <c r="E81" s="159"/>
      <c r="F81" s="160"/>
      <c r="G81" s="11" t="s">
        <v>721</v>
      </c>
      <c r="H81" s="14">
        <v>48.12</v>
      </c>
      <c r="I81" s="121">
        <f t="shared" si="1"/>
        <v>192.48</v>
      </c>
      <c r="J81" s="127"/>
    </row>
    <row r="82" spans="1:10" ht="96">
      <c r="A82" s="126"/>
      <c r="B82" s="119">
        <v>4</v>
      </c>
      <c r="C82" s="10" t="s">
        <v>720</v>
      </c>
      <c r="D82" s="130" t="s">
        <v>712</v>
      </c>
      <c r="E82" s="159"/>
      <c r="F82" s="160"/>
      <c r="G82" s="11" t="s">
        <v>721</v>
      </c>
      <c r="H82" s="14">
        <v>116.34</v>
      </c>
      <c r="I82" s="121">
        <f t="shared" si="1"/>
        <v>465.36</v>
      </c>
      <c r="J82" s="127"/>
    </row>
    <row r="83" spans="1:10" ht="132">
      <c r="A83" s="126"/>
      <c r="B83" s="119">
        <v>4</v>
      </c>
      <c r="C83" s="10" t="s">
        <v>796</v>
      </c>
      <c r="D83" s="130" t="s">
        <v>797</v>
      </c>
      <c r="E83" s="159" t="s">
        <v>738</v>
      </c>
      <c r="F83" s="160"/>
      <c r="G83" s="11" t="s">
        <v>798</v>
      </c>
      <c r="H83" s="14">
        <v>14</v>
      </c>
      <c r="I83" s="121">
        <f t="shared" si="1"/>
        <v>56</v>
      </c>
      <c r="J83" s="127"/>
    </row>
    <row r="84" spans="1:10" ht="132">
      <c r="A84" s="126"/>
      <c r="B84" s="119">
        <v>4</v>
      </c>
      <c r="C84" s="10" t="s">
        <v>796</v>
      </c>
      <c r="D84" s="130" t="s">
        <v>799</v>
      </c>
      <c r="E84" s="159" t="s">
        <v>589</v>
      </c>
      <c r="F84" s="160"/>
      <c r="G84" s="11" t="s">
        <v>798</v>
      </c>
      <c r="H84" s="14">
        <v>20.83</v>
      </c>
      <c r="I84" s="121">
        <f t="shared" si="1"/>
        <v>83.32</v>
      </c>
      <c r="J84" s="127"/>
    </row>
    <row r="85" spans="1:10" ht="132">
      <c r="A85" s="126"/>
      <c r="B85" s="119">
        <v>4</v>
      </c>
      <c r="C85" s="10" t="s">
        <v>796</v>
      </c>
      <c r="D85" s="130" t="s">
        <v>799</v>
      </c>
      <c r="E85" s="159" t="s">
        <v>490</v>
      </c>
      <c r="F85" s="160"/>
      <c r="G85" s="11" t="s">
        <v>798</v>
      </c>
      <c r="H85" s="14">
        <v>20.83</v>
      </c>
      <c r="I85" s="121">
        <f t="shared" si="1"/>
        <v>83.32</v>
      </c>
      <c r="J85" s="127"/>
    </row>
    <row r="86" spans="1:10" ht="132">
      <c r="A86" s="126"/>
      <c r="B86" s="119">
        <v>4</v>
      </c>
      <c r="C86" s="10" t="s">
        <v>796</v>
      </c>
      <c r="D86" s="130" t="s">
        <v>799</v>
      </c>
      <c r="E86" s="159" t="s">
        <v>742</v>
      </c>
      <c r="F86" s="160"/>
      <c r="G86" s="11" t="s">
        <v>798</v>
      </c>
      <c r="H86" s="14">
        <v>20.83</v>
      </c>
      <c r="I86" s="121">
        <f t="shared" ref="I86:I117" si="2">H86*B86</f>
        <v>83.32</v>
      </c>
      <c r="J86" s="127"/>
    </row>
    <row r="87" spans="1:10" ht="36">
      <c r="A87" s="126"/>
      <c r="B87" s="119">
        <v>4</v>
      </c>
      <c r="C87" s="10" t="s">
        <v>800</v>
      </c>
      <c r="D87" s="130" t="s">
        <v>743</v>
      </c>
      <c r="E87" s="159"/>
      <c r="F87" s="160"/>
      <c r="G87" s="11" t="s">
        <v>801</v>
      </c>
      <c r="H87" s="14">
        <v>39.14</v>
      </c>
      <c r="I87" s="121">
        <f t="shared" si="2"/>
        <v>156.56</v>
      </c>
      <c r="J87" s="127"/>
    </row>
    <row r="88" spans="1:10" ht="36">
      <c r="A88" s="126"/>
      <c r="B88" s="119">
        <v>4</v>
      </c>
      <c r="C88" s="10" t="s">
        <v>800</v>
      </c>
      <c r="D88" s="130" t="s">
        <v>758</v>
      </c>
      <c r="E88" s="159"/>
      <c r="F88" s="160"/>
      <c r="G88" s="11" t="s">
        <v>801</v>
      </c>
      <c r="H88" s="14">
        <v>49.91</v>
      </c>
      <c r="I88" s="121">
        <f t="shared" si="2"/>
        <v>199.64</v>
      </c>
      <c r="J88" s="127"/>
    </row>
    <row r="89" spans="1:10" ht="60">
      <c r="A89" s="126"/>
      <c r="B89" s="119">
        <v>4</v>
      </c>
      <c r="C89" s="10" t="s">
        <v>802</v>
      </c>
      <c r="D89" s="130" t="s">
        <v>740</v>
      </c>
      <c r="E89" s="159"/>
      <c r="F89" s="160"/>
      <c r="G89" s="11" t="s">
        <v>803</v>
      </c>
      <c r="H89" s="14">
        <v>28.37</v>
      </c>
      <c r="I89" s="121">
        <f t="shared" si="2"/>
        <v>113.48</v>
      </c>
      <c r="J89" s="127"/>
    </row>
    <row r="90" spans="1:10" ht="60">
      <c r="A90" s="126"/>
      <c r="B90" s="119">
        <v>4</v>
      </c>
      <c r="C90" s="10" t="s">
        <v>802</v>
      </c>
      <c r="D90" s="130" t="s">
        <v>715</v>
      </c>
      <c r="E90" s="159"/>
      <c r="F90" s="160"/>
      <c r="G90" s="11" t="s">
        <v>803</v>
      </c>
      <c r="H90" s="14">
        <v>49.91</v>
      </c>
      <c r="I90" s="121">
        <f t="shared" si="2"/>
        <v>199.64</v>
      </c>
      <c r="J90" s="127"/>
    </row>
    <row r="91" spans="1:10" ht="72">
      <c r="A91" s="126"/>
      <c r="B91" s="119">
        <v>4</v>
      </c>
      <c r="C91" s="10" t="s">
        <v>804</v>
      </c>
      <c r="D91" s="130" t="s">
        <v>748</v>
      </c>
      <c r="E91" s="159"/>
      <c r="F91" s="160"/>
      <c r="G91" s="11" t="s">
        <v>805</v>
      </c>
      <c r="H91" s="14">
        <v>85.82</v>
      </c>
      <c r="I91" s="121">
        <f t="shared" si="2"/>
        <v>343.28</v>
      </c>
      <c r="J91" s="127"/>
    </row>
    <row r="92" spans="1:10" ht="72">
      <c r="A92" s="126"/>
      <c r="B92" s="119">
        <v>8</v>
      </c>
      <c r="C92" s="10" t="s">
        <v>806</v>
      </c>
      <c r="D92" s="130" t="s">
        <v>740</v>
      </c>
      <c r="E92" s="159"/>
      <c r="F92" s="160"/>
      <c r="G92" s="11" t="s">
        <v>807</v>
      </c>
      <c r="H92" s="14">
        <v>28.37</v>
      </c>
      <c r="I92" s="121">
        <f t="shared" si="2"/>
        <v>226.96</v>
      </c>
      <c r="J92" s="127"/>
    </row>
    <row r="93" spans="1:10" ht="144">
      <c r="A93" s="126"/>
      <c r="B93" s="119">
        <v>4</v>
      </c>
      <c r="C93" s="10" t="s">
        <v>808</v>
      </c>
      <c r="D93" s="130" t="s">
        <v>711</v>
      </c>
      <c r="E93" s="159" t="s">
        <v>279</v>
      </c>
      <c r="F93" s="160"/>
      <c r="G93" s="11" t="s">
        <v>809</v>
      </c>
      <c r="H93" s="14">
        <v>89.41</v>
      </c>
      <c r="I93" s="121">
        <f t="shared" si="2"/>
        <v>357.64</v>
      </c>
      <c r="J93" s="127"/>
    </row>
    <row r="94" spans="1:10" ht="144">
      <c r="A94" s="126"/>
      <c r="B94" s="119">
        <v>4</v>
      </c>
      <c r="C94" s="10" t="s">
        <v>808</v>
      </c>
      <c r="D94" s="130" t="s">
        <v>740</v>
      </c>
      <c r="E94" s="159" t="s">
        <v>279</v>
      </c>
      <c r="F94" s="160"/>
      <c r="G94" s="11" t="s">
        <v>809</v>
      </c>
      <c r="H94" s="14">
        <v>94.8</v>
      </c>
      <c r="I94" s="121">
        <f t="shared" si="2"/>
        <v>379.2</v>
      </c>
      <c r="J94" s="127"/>
    </row>
    <row r="95" spans="1:10" ht="60">
      <c r="A95" s="126"/>
      <c r="B95" s="119">
        <v>4</v>
      </c>
      <c r="C95" s="10" t="s">
        <v>810</v>
      </c>
      <c r="D95" s="130" t="s">
        <v>740</v>
      </c>
      <c r="E95" s="159"/>
      <c r="F95" s="160"/>
      <c r="G95" s="11" t="s">
        <v>811</v>
      </c>
      <c r="H95" s="14">
        <v>30.16</v>
      </c>
      <c r="I95" s="121">
        <f t="shared" si="2"/>
        <v>120.64</v>
      </c>
      <c r="J95" s="127"/>
    </row>
    <row r="96" spans="1:10" ht="60">
      <c r="A96" s="126"/>
      <c r="B96" s="119">
        <v>4</v>
      </c>
      <c r="C96" s="10" t="s">
        <v>810</v>
      </c>
      <c r="D96" s="130" t="s">
        <v>734</v>
      </c>
      <c r="E96" s="159"/>
      <c r="F96" s="160"/>
      <c r="G96" s="11" t="s">
        <v>811</v>
      </c>
      <c r="H96" s="14">
        <v>39.14</v>
      </c>
      <c r="I96" s="121">
        <f t="shared" si="2"/>
        <v>156.56</v>
      </c>
      <c r="J96" s="127"/>
    </row>
    <row r="97" spans="1:10" ht="48">
      <c r="A97" s="126"/>
      <c r="B97" s="119">
        <v>4</v>
      </c>
      <c r="C97" s="10" t="s">
        <v>812</v>
      </c>
      <c r="D97" s="130" t="s">
        <v>743</v>
      </c>
      <c r="E97" s="159"/>
      <c r="F97" s="160"/>
      <c r="G97" s="11" t="s">
        <v>813</v>
      </c>
      <c r="H97" s="14">
        <v>39.14</v>
      </c>
      <c r="I97" s="121">
        <f t="shared" si="2"/>
        <v>156.56</v>
      </c>
      <c r="J97" s="127"/>
    </row>
    <row r="98" spans="1:10" ht="60">
      <c r="A98" s="126"/>
      <c r="B98" s="119">
        <v>4</v>
      </c>
      <c r="C98" s="10" t="s">
        <v>814</v>
      </c>
      <c r="D98" s="130" t="s">
        <v>734</v>
      </c>
      <c r="E98" s="159"/>
      <c r="F98" s="160"/>
      <c r="G98" s="11" t="s">
        <v>815</v>
      </c>
      <c r="H98" s="14">
        <v>39.14</v>
      </c>
      <c r="I98" s="121">
        <f t="shared" si="2"/>
        <v>156.56</v>
      </c>
      <c r="J98" s="127"/>
    </row>
    <row r="99" spans="1:10" ht="60">
      <c r="A99" s="126"/>
      <c r="B99" s="119">
        <v>4</v>
      </c>
      <c r="C99" s="10" t="s">
        <v>816</v>
      </c>
      <c r="D99" s="130" t="s">
        <v>734</v>
      </c>
      <c r="E99" s="159"/>
      <c r="F99" s="160"/>
      <c r="G99" s="11" t="s">
        <v>817</v>
      </c>
      <c r="H99" s="14">
        <v>39.14</v>
      </c>
      <c r="I99" s="121">
        <f t="shared" si="2"/>
        <v>156.56</v>
      </c>
      <c r="J99" s="127"/>
    </row>
    <row r="100" spans="1:10" ht="132">
      <c r="A100" s="126"/>
      <c r="B100" s="119">
        <v>4</v>
      </c>
      <c r="C100" s="10" t="s">
        <v>818</v>
      </c>
      <c r="D100" s="130" t="s">
        <v>743</v>
      </c>
      <c r="E100" s="159" t="s">
        <v>641</v>
      </c>
      <c r="F100" s="160"/>
      <c r="G100" s="11" t="s">
        <v>819</v>
      </c>
      <c r="H100" s="14">
        <v>19.03</v>
      </c>
      <c r="I100" s="121">
        <f t="shared" si="2"/>
        <v>76.12</v>
      </c>
      <c r="J100" s="127"/>
    </row>
    <row r="101" spans="1:10" ht="60">
      <c r="A101" s="126"/>
      <c r="B101" s="119">
        <v>4</v>
      </c>
      <c r="C101" s="10" t="s">
        <v>820</v>
      </c>
      <c r="D101" s="130" t="s">
        <v>734</v>
      </c>
      <c r="E101" s="159" t="s">
        <v>644</v>
      </c>
      <c r="F101" s="160"/>
      <c r="G101" s="11" t="s">
        <v>821</v>
      </c>
      <c r="H101" s="14">
        <v>21.9</v>
      </c>
      <c r="I101" s="121">
        <f t="shared" si="2"/>
        <v>87.6</v>
      </c>
      <c r="J101" s="127"/>
    </row>
    <row r="102" spans="1:10" ht="60">
      <c r="A102" s="126"/>
      <c r="B102" s="119">
        <v>4</v>
      </c>
      <c r="C102" s="10" t="s">
        <v>820</v>
      </c>
      <c r="D102" s="130" t="s">
        <v>758</v>
      </c>
      <c r="E102" s="159" t="s">
        <v>644</v>
      </c>
      <c r="F102" s="160"/>
      <c r="G102" s="11" t="s">
        <v>821</v>
      </c>
      <c r="H102" s="14">
        <v>23.34</v>
      </c>
      <c r="I102" s="121">
        <f t="shared" si="2"/>
        <v>93.36</v>
      </c>
      <c r="J102" s="127"/>
    </row>
    <row r="103" spans="1:10" ht="60">
      <c r="A103" s="126"/>
      <c r="B103" s="119">
        <v>8</v>
      </c>
      <c r="C103" s="10" t="s">
        <v>820</v>
      </c>
      <c r="D103" s="130" t="s">
        <v>744</v>
      </c>
      <c r="E103" s="159" t="s">
        <v>644</v>
      </c>
      <c r="F103" s="160"/>
      <c r="G103" s="11" t="s">
        <v>821</v>
      </c>
      <c r="H103" s="14">
        <v>28.73</v>
      </c>
      <c r="I103" s="121">
        <f t="shared" si="2"/>
        <v>229.84</v>
      </c>
      <c r="J103" s="127"/>
    </row>
    <row r="104" spans="1:10" ht="72">
      <c r="A104" s="126"/>
      <c r="B104" s="119">
        <v>20</v>
      </c>
      <c r="C104" s="10" t="s">
        <v>822</v>
      </c>
      <c r="D104" s="130" t="s">
        <v>711</v>
      </c>
      <c r="E104" s="159" t="s">
        <v>279</v>
      </c>
      <c r="F104" s="160"/>
      <c r="G104" s="11" t="s">
        <v>823</v>
      </c>
      <c r="H104" s="14">
        <v>13.65</v>
      </c>
      <c r="I104" s="121">
        <f t="shared" si="2"/>
        <v>273</v>
      </c>
      <c r="J104" s="127"/>
    </row>
    <row r="105" spans="1:10" ht="72">
      <c r="A105" s="126"/>
      <c r="B105" s="119">
        <v>8</v>
      </c>
      <c r="C105" s="10" t="s">
        <v>822</v>
      </c>
      <c r="D105" s="130" t="s">
        <v>711</v>
      </c>
      <c r="E105" s="159" t="s">
        <v>589</v>
      </c>
      <c r="F105" s="160"/>
      <c r="G105" s="11" t="s">
        <v>823</v>
      </c>
      <c r="H105" s="14">
        <v>13.65</v>
      </c>
      <c r="I105" s="121">
        <f t="shared" si="2"/>
        <v>109.2</v>
      </c>
      <c r="J105" s="127"/>
    </row>
    <row r="106" spans="1:10" ht="72">
      <c r="A106" s="126"/>
      <c r="B106" s="119">
        <v>12</v>
      </c>
      <c r="C106" s="10" t="s">
        <v>822</v>
      </c>
      <c r="D106" s="130" t="s">
        <v>711</v>
      </c>
      <c r="E106" s="159" t="s">
        <v>115</v>
      </c>
      <c r="F106" s="160"/>
      <c r="G106" s="11" t="s">
        <v>823</v>
      </c>
      <c r="H106" s="14">
        <v>13.65</v>
      </c>
      <c r="I106" s="121">
        <f t="shared" si="2"/>
        <v>163.80000000000001</v>
      </c>
      <c r="J106" s="127"/>
    </row>
    <row r="107" spans="1:10" ht="72">
      <c r="A107" s="126"/>
      <c r="B107" s="119">
        <v>4</v>
      </c>
      <c r="C107" s="10" t="s">
        <v>822</v>
      </c>
      <c r="D107" s="130" t="s">
        <v>740</v>
      </c>
      <c r="E107" s="159" t="s">
        <v>279</v>
      </c>
      <c r="F107" s="160"/>
      <c r="G107" s="11" t="s">
        <v>823</v>
      </c>
      <c r="H107" s="14">
        <v>15.08</v>
      </c>
      <c r="I107" s="121">
        <f t="shared" si="2"/>
        <v>60.32</v>
      </c>
      <c r="J107" s="127"/>
    </row>
    <row r="108" spans="1:10" ht="72">
      <c r="A108" s="126"/>
      <c r="B108" s="119">
        <v>4</v>
      </c>
      <c r="C108" s="10" t="s">
        <v>822</v>
      </c>
      <c r="D108" s="130" t="s">
        <v>740</v>
      </c>
      <c r="E108" s="159" t="s">
        <v>589</v>
      </c>
      <c r="F108" s="160"/>
      <c r="G108" s="11" t="s">
        <v>823</v>
      </c>
      <c r="H108" s="14">
        <v>15.08</v>
      </c>
      <c r="I108" s="121">
        <f t="shared" si="2"/>
        <v>60.32</v>
      </c>
      <c r="J108" s="127"/>
    </row>
    <row r="109" spans="1:10" ht="72">
      <c r="A109" s="126"/>
      <c r="B109" s="119">
        <v>6</v>
      </c>
      <c r="C109" s="10" t="s">
        <v>822</v>
      </c>
      <c r="D109" s="130" t="s">
        <v>740</v>
      </c>
      <c r="E109" s="159" t="s">
        <v>115</v>
      </c>
      <c r="F109" s="160"/>
      <c r="G109" s="11" t="s">
        <v>823</v>
      </c>
      <c r="H109" s="14">
        <v>15.08</v>
      </c>
      <c r="I109" s="121">
        <f t="shared" si="2"/>
        <v>90.48</v>
      </c>
      <c r="J109" s="127"/>
    </row>
    <row r="110" spans="1:10" ht="72">
      <c r="A110" s="126"/>
      <c r="B110" s="119">
        <v>8</v>
      </c>
      <c r="C110" s="10" t="s">
        <v>822</v>
      </c>
      <c r="D110" s="130" t="s">
        <v>715</v>
      </c>
      <c r="E110" s="159" t="s">
        <v>751</v>
      </c>
      <c r="F110" s="160"/>
      <c r="G110" s="11" t="s">
        <v>823</v>
      </c>
      <c r="H110" s="14">
        <v>15.8</v>
      </c>
      <c r="I110" s="121">
        <f t="shared" si="2"/>
        <v>126.4</v>
      </c>
      <c r="J110" s="127"/>
    </row>
    <row r="111" spans="1:10" ht="72">
      <c r="A111" s="126"/>
      <c r="B111" s="119">
        <v>8</v>
      </c>
      <c r="C111" s="10" t="s">
        <v>822</v>
      </c>
      <c r="D111" s="130" t="s">
        <v>764</v>
      </c>
      <c r="E111" s="159" t="s">
        <v>279</v>
      </c>
      <c r="F111" s="160"/>
      <c r="G111" s="11" t="s">
        <v>823</v>
      </c>
      <c r="H111" s="14">
        <v>16.52</v>
      </c>
      <c r="I111" s="121">
        <f t="shared" si="2"/>
        <v>132.16</v>
      </c>
      <c r="J111" s="127"/>
    </row>
    <row r="112" spans="1:10" ht="72">
      <c r="A112" s="126"/>
      <c r="B112" s="119">
        <v>8</v>
      </c>
      <c r="C112" s="10" t="s">
        <v>822</v>
      </c>
      <c r="D112" s="130" t="s">
        <v>764</v>
      </c>
      <c r="E112" s="159" t="s">
        <v>738</v>
      </c>
      <c r="F112" s="160"/>
      <c r="G112" s="11" t="s">
        <v>823</v>
      </c>
      <c r="H112" s="14">
        <v>16.52</v>
      </c>
      <c r="I112" s="121">
        <f t="shared" si="2"/>
        <v>132.16</v>
      </c>
      <c r="J112" s="127"/>
    </row>
    <row r="113" spans="1:10" ht="72">
      <c r="A113" s="126"/>
      <c r="B113" s="119">
        <v>4</v>
      </c>
      <c r="C113" s="10" t="s">
        <v>822</v>
      </c>
      <c r="D113" s="130" t="s">
        <v>743</v>
      </c>
      <c r="E113" s="159" t="s">
        <v>279</v>
      </c>
      <c r="F113" s="160"/>
      <c r="G113" s="11" t="s">
        <v>823</v>
      </c>
      <c r="H113" s="14">
        <v>17.239999999999998</v>
      </c>
      <c r="I113" s="121">
        <f t="shared" si="2"/>
        <v>68.959999999999994</v>
      </c>
      <c r="J113" s="127"/>
    </row>
    <row r="114" spans="1:10" ht="72">
      <c r="A114" s="126"/>
      <c r="B114" s="119">
        <v>32</v>
      </c>
      <c r="C114" s="10" t="s">
        <v>822</v>
      </c>
      <c r="D114" s="130" t="s">
        <v>743</v>
      </c>
      <c r="E114" s="159" t="s">
        <v>115</v>
      </c>
      <c r="F114" s="160"/>
      <c r="G114" s="11" t="s">
        <v>823</v>
      </c>
      <c r="H114" s="14">
        <v>17.239999999999998</v>
      </c>
      <c r="I114" s="121">
        <f t="shared" si="2"/>
        <v>551.67999999999995</v>
      </c>
      <c r="J114" s="127"/>
    </row>
    <row r="115" spans="1:10" ht="72">
      <c r="A115" s="126"/>
      <c r="B115" s="119">
        <v>4</v>
      </c>
      <c r="C115" s="10" t="s">
        <v>822</v>
      </c>
      <c r="D115" s="130" t="s">
        <v>743</v>
      </c>
      <c r="E115" s="159" t="s">
        <v>751</v>
      </c>
      <c r="F115" s="160"/>
      <c r="G115" s="11" t="s">
        <v>823</v>
      </c>
      <c r="H115" s="14">
        <v>17.239999999999998</v>
      </c>
      <c r="I115" s="121">
        <f t="shared" si="2"/>
        <v>68.959999999999994</v>
      </c>
      <c r="J115" s="127"/>
    </row>
    <row r="116" spans="1:10" ht="72">
      <c r="A116" s="126"/>
      <c r="B116" s="119">
        <v>4</v>
      </c>
      <c r="C116" s="10" t="s">
        <v>822</v>
      </c>
      <c r="D116" s="130" t="s">
        <v>712</v>
      </c>
      <c r="E116" s="159" t="s">
        <v>279</v>
      </c>
      <c r="F116" s="160"/>
      <c r="G116" s="11" t="s">
        <v>823</v>
      </c>
      <c r="H116" s="14">
        <v>18.670000000000002</v>
      </c>
      <c r="I116" s="121">
        <f t="shared" si="2"/>
        <v>74.680000000000007</v>
      </c>
      <c r="J116" s="127"/>
    </row>
    <row r="117" spans="1:10" ht="72">
      <c r="A117" s="126"/>
      <c r="B117" s="119">
        <v>12</v>
      </c>
      <c r="C117" s="10" t="s">
        <v>822</v>
      </c>
      <c r="D117" s="130" t="s">
        <v>712</v>
      </c>
      <c r="E117" s="159" t="s">
        <v>115</v>
      </c>
      <c r="F117" s="160"/>
      <c r="G117" s="11" t="s">
        <v>823</v>
      </c>
      <c r="H117" s="14">
        <v>18.670000000000002</v>
      </c>
      <c r="I117" s="121">
        <f t="shared" si="2"/>
        <v>224.04000000000002</v>
      </c>
      <c r="J117" s="127"/>
    </row>
    <row r="118" spans="1:10" ht="72">
      <c r="A118" s="126"/>
      <c r="B118" s="119">
        <v>4</v>
      </c>
      <c r="C118" s="10" t="s">
        <v>822</v>
      </c>
      <c r="D118" s="130" t="s">
        <v>712</v>
      </c>
      <c r="E118" s="159" t="s">
        <v>824</v>
      </c>
      <c r="F118" s="160"/>
      <c r="G118" s="11" t="s">
        <v>823</v>
      </c>
      <c r="H118" s="14">
        <v>18.670000000000002</v>
      </c>
      <c r="I118" s="121">
        <f t="shared" ref="I118:I146" si="3">H118*B118</f>
        <v>74.680000000000007</v>
      </c>
      <c r="J118" s="127"/>
    </row>
    <row r="119" spans="1:10" ht="72">
      <c r="A119" s="126"/>
      <c r="B119" s="119">
        <v>4</v>
      </c>
      <c r="C119" s="10" t="s">
        <v>822</v>
      </c>
      <c r="D119" s="130" t="s">
        <v>712</v>
      </c>
      <c r="E119" s="159" t="s">
        <v>825</v>
      </c>
      <c r="F119" s="160"/>
      <c r="G119" s="11" t="s">
        <v>823</v>
      </c>
      <c r="H119" s="14">
        <v>18.670000000000002</v>
      </c>
      <c r="I119" s="121">
        <f t="shared" si="3"/>
        <v>74.680000000000007</v>
      </c>
      <c r="J119" s="127"/>
    </row>
    <row r="120" spans="1:10" ht="72">
      <c r="A120" s="126"/>
      <c r="B120" s="119">
        <v>8</v>
      </c>
      <c r="C120" s="10" t="s">
        <v>822</v>
      </c>
      <c r="D120" s="130" t="s">
        <v>734</v>
      </c>
      <c r="E120" s="159" t="s">
        <v>742</v>
      </c>
      <c r="F120" s="160"/>
      <c r="G120" s="11" t="s">
        <v>823</v>
      </c>
      <c r="H120" s="14">
        <v>20.11</v>
      </c>
      <c r="I120" s="121">
        <f t="shared" si="3"/>
        <v>160.88</v>
      </c>
      <c r="J120" s="127"/>
    </row>
    <row r="121" spans="1:10" ht="72">
      <c r="A121" s="126"/>
      <c r="B121" s="119">
        <v>4</v>
      </c>
      <c r="C121" s="10" t="s">
        <v>822</v>
      </c>
      <c r="D121" s="130" t="s">
        <v>744</v>
      </c>
      <c r="E121" s="159" t="s">
        <v>679</v>
      </c>
      <c r="F121" s="160"/>
      <c r="G121" s="11" t="s">
        <v>823</v>
      </c>
      <c r="H121" s="14">
        <v>25.85</v>
      </c>
      <c r="I121" s="121">
        <f t="shared" si="3"/>
        <v>103.4</v>
      </c>
      <c r="J121" s="127"/>
    </row>
    <row r="122" spans="1:10" ht="72">
      <c r="A122" s="126"/>
      <c r="B122" s="119">
        <v>8</v>
      </c>
      <c r="C122" s="10" t="s">
        <v>822</v>
      </c>
      <c r="D122" s="130" t="s">
        <v>766</v>
      </c>
      <c r="E122" s="159" t="s">
        <v>279</v>
      </c>
      <c r="F122" s="160"/>
      <c r="G122" s="11" t="s">
        <v>823</v>
      </c>
      <c r="H122" s="14">
        <v>27.29</v>
      </c>
      <c r="I122" s="121">
        <f t="shared" si="3"/>
        <v>218.32</v>
      </c>
      <c r="J122" s="127"/>
    </row>
    <row r="123" spans="1:10" ht="120">
      <c r="A123" s="126"/>
      <c r="B123" s="119">
        <v>26</v>
      </c>
      <c r="C123" s="10" t="s">
        <v>722</v>
      </c>
      <c r="D123" s="130" t="s">
        <v>715</v>
      </c>
      <c r="E123" s="159"/>
      <c r="F123" s="160"/>
      <c r="G123" s="11" t="s">
        <v>724</v>
      </c>
      <c r="H123" s="14">
        <v>16.52</v>
      </c>
      <c r="I123" s="121">
        <f t="shared" si="3"/>
        <v>429.52</v>
      </c>
      <c r="J123" s="127"/>
    </row>
    <row r="124" spans="1:10" ht="120">
      <c r="A124" s="126"/>
      <c r="B124" s="119">
        <v>4</v>
      </c>
      <c r="C124" s="10" t="s">
        <v>722</v>
      </c>
      <c r="D124" s="130" t="s">
        <v>764</v>
      </c>
      <c r="E124" s="159"/>
      <c r="F124" s="160"/>
      <c r="G124" s="11" t="s">
        <v>724</v>
      </c>
      <c r="H124" s="14">
        <v>17.239999999999998</v>
      </c>
      <c r="I124" s="121">
        <f t="shared" si="3"/>
        <v>68.959999999999994</v>
      </c>
      <c r="J124" s="127"/>
    </row>
    <row r="125" spans="1:10" ht="120">
      <c r="A125" s="126"/>
      <c r="B125" s="119">
        <v>4</v>
      </c>
      <c r="C125" s="10" t="s">
        <v>722</v>
      </c>
      <c r="D125" s="130" t="s">
        <v>748</v>
      </c>
      <c r="E125" s="159"/>
      <c r="F125" s="160"/>
      <c r="G125" s="11" t="s">
        <v>724</v>
      </c>
      <c r="H125" s="14">
        <v>37.340000000000003</v>
      </c>
      <c r="I125" s="121">
        <f t="shared" si="3"/>
        <v>149.36000000000001</v>
      </c>
      <c r="J125" s="127"/>
    </row>
    <row r="126" spans="1:10" ht="120">
      <c r="A126" s="126"/>
      <c r="B126" s="119">
        <v>4</v>
      </c>
      <c r="C126" s="10" t="s">
        <v>722</v>
      </c>
      <c r="D126" s="130" t="s">
        <v>766</v>
      </c>
      <c r="E126" s="159"/>
      <c r="F126" s="160"/>
      <c r="G126" s="11" t="s">
        <v>724</v>
      </c>
      <c r="H126" s="14">
        <v>48.12</v>
      </c>
      <c r="I126" s="121">
        <f t="shared" si="3"/>
        <v>192.48</v>
      </c>
      <c r="J126" s="127"/>
    </row>
    <row r="127" spans="1:10" ht="120">
      <c r="A127" s="126"/>
      <c r="B127" s="119">
        <v>6</v>
      </c>
      <c r="C127" s="10" t="s">
        <v>722</v>
      </c>
      <c r="D127" s="130" t="s">
        <v>826</v>
      </c>
      <c r="E127" s="159"/>
      <c r="F127" s="160"/>
      <c r="G127" s="11" t="s">
        <v>724</v>
      </c>
      <c r="H127" s="14">
        <v>71.459999999999994</v>
      </c>
      <c r="I127" s="121">
        <f t="shared" si="3"/>
        <v>428.76</v>
      </c>
      <c r="J127" s="127"/>
    </row>
    <row r="128" spans="1:10" ht="120">
      <c r="A128" s="126"/>
      <c r="B128" s="119">
        <v>4</v>
      </c>
      <c r="C128" s="10" t="s">
        <v>722</v>
      </c>
      <c r="D128" s="130" t="s">
        <v>827</v>
      </c>
      <c r="E128" s="159"/>
      <c r="F128" s="160"/>
      <c r="G128" s="11" t="s">
        <v>724</v>
      </c>
      <c r="H128" s="14">
        <v>89.41</v>
      </c>
      <c r="I128" s="121">
        <f t="shared" si="3"/>
        <v>357.64</v>
      </c>
      <c r="J128" s="127"/>
    </row>
    <row r="129" spans="1:10" ht="120">
      <c r="A129" s="126"/>
      <c r="B129" s="119">
        <v>12</v>
      </c>
      <c r="C129" s="10" t="s">
        <v>722</v>
      </c>
      <c r="D129" s="130" t="s">
        <v>767</v>
      </c>
      <c r="E129" s="159"/>
      <c r="F129" s="160"/>
      <c r="G129" s="11" t="s">
        <v>724</v>
      </c>
      <c r="H129" s="14">
        <v>25.14</v>
      </c>
      <c r="I129" s="121">
        <f t="shared" si="3"/>
        <v>301.68</v>
      </c>
      <c r="J129" s="127"/>
    </row>
    <row r="130" spans="1:10" ht="132">
      <c r="A130" s="126"/>
      <c r="B130" s="119">
        <v>4</v>
      </c>
      <c r="C130" s="10" t="s">
        <v>828</v>
      </c>
      <c r="D130" s="130" t="s">
        <v>795</v>
      </c>
      <c r="E130" s="159" t="s">
        <v>279</v>
      </c>
      <c r="F130" s="160"/>
      <c r="G130" s="11" t="s">
        <v>829</v>
      </c>
      <c r="H130" s="14">
        <v>35.549999999999997</v>
      </c>
      <c r="I130" s="121">
        <f t="shared" si="3"/>
        <v>142.19999999999999</v>
      </c>
      <c r="J130" s="127"/>
    </row>
    <row r="131" spans="1:10" ht="132">
      <c r="A131" s="126"/>
      <c r="B131" s="119">
        <v>22</v>
      </c>
      <c r="C131" s="10" t="s">
        <v>828</v>
      </c>
      <c r="D131" s="130" t="s">
        <v>715</v>
      </c>
      <c r="E131" s="159" t="s">
        <v>279</v>
      </c>
      <c r="F131" s="160"/>
      <c r="G131" s="11" t="s">
        <v>829</v>
      </c>
      <c r="H131" s="14">
        <v>39.14</v>
      </c>
      <c r="I131" s="121">
        <f t="shared" si="3"/>
        <v>861.08</v>
      </c>
      <c r="J131" s="127"/>
    </row>
    <row r="132" spans="1:10" ht="132">
      <c r="A132" s="126"/>
      <c r="B132" s="119">
        <v>8</v>
      </c>
      <c r="C132" s="10" t="s">
        <v>828</v>
      </c>
      <c r="D132" s="130" t="s">
        <v>764</v>
      </c>
      <c r="E132" s="159" t="s">
        <v>279</v>
      </c>
      <c r="F132" s="160"/>
      <c r="G132" s="11" t="s">
        <v>829</v>
      </c>
      <c r="H132" s="14">
        <v>42.73</v>
      </c>
      <c r="I132" s="121">
        <f t="shared" si="3"/>
        <v>341.84</v>
      </c>
      <c r="J132" s="127"/>
    </row>
    <row r="133" spans="1:10" ht="132">
      <c r="A133" s="126"/>
      <c r="B133" s="119">
        <v>4</v>
      </c>
      <c r="C133" s="10" t="s">
        <v>828</v>
      </c>
      <c r="D133" s="130" t="s">
        <v>743</v>
      </c>
      <c r="E133" s="159" t="s">
        <v>279</v>
      </c>
      <c r="F133" s="160"/>
      <c r="G133" s="11" t="s">
        <v>829</v>
      </c>
      <c r="H133" s="14">
        <v>46.32</v>
      </c>
      <c r="I133" s="121">
        <f t="shared" si="3"/>
        <v>185.28</v>
      </c>
      <c r="J133" s="127"/>
    </row>
    <row r="134" spans="1:10" ht="132">
      <c r="A134" s="126"/>
      <c r="B134" s="119">
        <v>4</v>
      </c>
      <c r="C134" s="10" t="s">
        <v>828</v>
      </c>
      <c r="D134" s="130" t="s">
        <v>766</v>
      </c>
      <c r="E134" s="159" t="s">
        <v>279</v>
      </c>
      <c r="F134" s="160"/>
      <c r="G134" s="11" t="s">
        <v>829</v>
      </c>
      <c r="H134" s="14">
        <v>91.21</v>
      </c>
      <c r="I134" s="121">
        <f t="shared" si="3"/>
        <v>364.84</v>
      </c>
      <c r="J134" s="127"/>
    </row>
    <row r="135" spans="1:10" ht="132">
      <c r="A135" s="126"/>
      <c r="B135" s="119">
        <v>4</v>
      </c>
      <c r="C135" s="10" t="s">
        <v>828</v>
      </c>
      <c r="D135" s="130" t="s">
        <v>830</v>
      </c>
      <c r="E135" s="159" t="s">
        <v>279</v>
      </c>
      <c r="F135" s="160"/>
      <c r="G135" s="11" t="s">
        <v>829</v>
      </c>
      <c r="H135" s="14">
        <v>155.84</v>
      </c>
      <c r="I135" s="121">
        <f t="shared" si="3"/>
        <v>623.36</v>
      </c>
      <c r="J135" s="127"/>
    </row>
    <row r="136" spans="1:10" ht="132">
      <c r="A136" s="126"/>
      <c r="B136" s="119">
        <v>4</v>
      </c>
      <c r="C136" s="10" t="s">
        <v>828</v>
      </c>
      <c r="D136" s="130" t="s">
        <v>723</v>
      </c>
      <c r="E136" s="159" t="s">
        <v>279</v>
      </c>
      <c r="F136" s="160"/>
      <c r="G136" s="11" t="s">
        <v>829</v>
      </c>
      <c r="H136" s="14">
        <v>44.53</v>
      </c>
      <c r="I136" s="121">
        <f t="shared" si="3"/>
        <v>178.12</v>
      </c>
      <c r="J136" s="127"/>
    </row>
    <row r="137" spans="1:10" ht="132">
      <c r="A137" s="126"/>
      <c r="B137" s="119">
        <v>8</v>
      </c>
      <c r="C137" s="10" t="s">
        <v>828</v>
      </c>
      <c r="D137" s="130" t="s">
        <v>767</v>
      </c>
      <c r="E137" s="159" t="s">
        <v>279</v>
      </c>
      <c r="F137" s="160"/>
      <c r="G137" s="11" t="s">
        <v>829</v>
      </c>
      <c r="H137" s="14">
        <v>53.5</v>
      </c>
      <c r="I137" s="121">
        <f t="shared" si="3"/>
        <v>428</v>
      </c>
      <c r="J137" s="127"/>
    </row>
    <row r="138" spans="1:10" ht="60">
      <c r="A138" s="126"/>
      <c r="B138" s="119">
        <v>4</v>
      </c>
      <c r="C138" s="10" t="s">
        <v>831</v>
      </c>
      <c r="D138" s="130" t="s">
        <v>764</v>
      </c>
      <c r="E138" s="159" t="s">
        <v>279</v>
      </c>
      <c r="F138" s="160"/>
      <c r="G138" s="11" t="s">
        <v>832</v>
      </c>
      <c r="H138" s="14">
        <v>17.59</v>
      </c>
      <c r="I138" s="121">
        <f t="shared" si="3"/>
        <v>70.36</v>
      </c>
      <c r="J138" s="127"/>
    </row>
    <row r="139" spans="1:10" ht="60">
      <c r="A139" s="126"/>
      <c r="B139" s="119">
        <v>4</v>
      </c>
      <c r="C139" s="10" t="s">
        <v>831</v>
      </c>
      <c r="D139" s="130" t="s">
        <v>764</v>
      </c>
      <c r="E139" s="159" t="s">
        <v>589</v>
      </c>
      <c r="F139" s="160"/>
      <c r="G139" s="11" t="s">
        <v>832</v>
      </c>
      <c r="H139" s="14">
        <v>17.59</v>
      </c>
      <c r="I139" s="121">
        <f t="shared" si="3"/>
        <v>70.36</v>
      </c>
      <c r="J139" s="127"/>
    </row>
    <row r="140" spans="1:10" ht="60">
      <c r="A140" s="126"/>
      <c r="B140" s="119">
        <v>4</v>
      </c>
      <c r="C140" s="10" t="s">
        <v>831</v>
      </c>
      <c r="D140" s="130" t="s">
        <v>764</v>
      </c>
      <c r="E140" s="159" t="s">
        <v>679</v>
      </c>
      <c r="F140" s="160"/>
      <c r="G140" s="11" t="s">
        <v>832</v>
      </c>
      <c r="H140" s="14">
        <v>17.59</v>
      </c>
      <c r="I140" s="121">
        <f t="shared" si="3"/>
        <v>70.36</v>
      </c>
      <c r="J140" s="127"/>
    </row>
    <row r="141" spans="1:10" ht="96">
      <c r="A141" s="126"/>
      <c r="B141" s="119">
        <v>4</v>
      </c>
      <c r="C141" s="10" t="s">
        <v>833</v>
      </c>
      <c r="D141" s="130" t="s">
        <v>734</v>
      </c>
      <c r="E141" s="159"/>
      <c r="F141" s="160"/>
      <c r="G141" s="11" t="s">
        <v>834</v>
      </c>
      <c r="H141" s="14">
        <v>78.64</v>
      </c>
      <c r="I141" s="121">
        <f t="shared" si="3"/>
        <v>314.56</v>
      </c>
      <c r="J141" s="127"/>
    </row>
    <row r="142" spans="1:10" ht="96">
      <c r="A142" s="126"/>
      <c r="B142" s="119">
        <v>4</v>
      </c>
      <c r="C142" s="10" t="s">
        <v>835</v>
      </c>
      <c r="D142" s="130" t="s">
        <v>764</v>
      </c>
      <c r="E142" s="159"/>
      <c r="F142" s="160"/>
      <c r="G142" s="11" t="s">
        <v>836</v>
      </c>
      <c r="H142" s="14">
        <v>75.05</v>
      </c>
      <c r="I142" s="121">
        <f t="shared" si="3"/>
        <v>300.2</v>
      </c>
      <c r="J142" s="127"/>
    </row>
    <row r="143" spans="1:10" ht="84">
      <c r="A143" s="126"/>
      <c r="B143" s="119">
        <v>4</v>
      </c>
      <c r="C143" s="10" t="s">
        <v>837</v>
      </c>
      <c r="D143" s="130" t="s">
        <v>795</v>
      </c>
      <c r="E143" s="159" t="s">
        <v>738</v>
      </c>
      <c r="F143" s="160"/>
      <c r="G143" s="11" t="s">
        <v>838</v>
      </c>
      <c r="H143" s="14">
        <v>12.21</v>
      </c>
      <c r="I143" s="121">
        <f t="shared" si="3"/>
        <v>48.84</v>
      </c>
      <c r="J143" s="127"/>
    </row>
    <row r="144" spans="1:10" ht="84">
      <c r="A144" s="126"/>
      <c r="B144" s="119">
        <v>8</v>
      </c>
      <c r="C144" s="10" t="s">
        <v>837</v>
      </c>
      <c r="D144" s="130" t="s">
        <v>734</v>
      </c>
      <c r="E144" s="159" t="s">
        <v>742</v>
      </c>
      <c r="F144" s="160"/>
      <c r="G144" s="11" t="s">
        <v>838</v>
      </c>
      <c r="H144" s="14">
        <v>24.78</v>
      </c>
      <c r="I144" s="121">
        <f t="shared" si="3"/>
        <v>198.24</v>
      </c>
      <c r="J144" s="127"/>
    </row>
    <row r="145" spans="1:10" ht="84">
      <c r="A145" s="126"/>
      <c r="B145" s="119">
        <v>4</v>
      </c>
      <c r="C145" s="10" t="s">
        <v>839</v>
      </c>
      <c r="D145" s="130" t="s">
        <v>743</v>
      </c>
      <c r="E145" s="159"/>
      <c r="F145" s="160"/>
      <c r="G145" s="11" t="s">
        <v>840</v>
      </c>
      <c r="H145" s="14">
        <v>210.06</v>
      </c>
      <c r="I145" s="121">
        <f t="shared" si="3"/>
        <v>840.24</v>
      </c>
      <c r="J145" s="127"/>
    </row>
    <row r="146" spans="1:10" ht="84">
      <c r="A146" s="126"/>
      <c r="B146" s="120">
        <v>4</v>
      </c>
      <c r="C146" s="12" t="s">
        <v>839</v>
      </c>
      <c r="D146" s="131" t="s">
        <v>712</v>
      </c>
      <c r="E146" s="171"/>
      <c r="F146" s="172"/>
      <c r="G146" s="13" t="s">
        <v>840</v>
      </c>
      <c r="H146" s="15">
        <v>231.61</v>
      </c>
      <c r="I146" s="122">
        <f t="shared" si="3"/>
        <v>926.44</v>
      </c>
      <c r="J146" s="127"/>
    </row>
  </sheetData>
  <mergeCells count="129">
    <mergeCell ref="E143:F143"/>
    <mergeCell ref="E144:F144"/>
    <mergeCell ref="E145:F145"/>
    <mergeCell ref="E146:F146"/>
    <mergeCell ref="E138:F138"/>
    <mergeCell ref="E139:F139"/>
    <mergeCell ref="E140:F140"/>
    <mergeCell ref="E141:F141"/>
    <mergeCell ref="E142:F142"/>
    <mergeCell ref="E133:F133"/>
    <mergeCell ref="E134:F134"/>
    <mergeCell ref="E135:F135"/>
    <mergeCell ref="E136:F136"/>
    <mergeCell ref="E137:F137"/>
    <mergeCell ref="E128:F128"/>
    <mergeCell ref="E129:F129"/>
    <mergeCell ref="E130:F130"/>
    <mergeCell ref="E131:F131"/>
    <mergeCell ref="E132:F132"/>
    <mergeCell ref="E123:F123"/>
    <mergeCell ref="E124:F124"/>
    <mergeCell ref="E125:F125"/>
    <mergeCell ref="E126:F126"/>
    <mergeCell ref="E127:F127"/>
    <mergeCell ref="E118:F118"/>
    <mergeCell ref="E119:F119"/>
    <mergeCell ref="E120:F120"/>
    <mergeCell ref="E121:F121"/>
    <mergeCell ref="E122:F122"/>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5:F45"/>
    <mergeCell ref="E46:F46"/>
    <mergeCell ref="E47:F47"/>
    <mergeCell ref="E40:F40"/>
    <mergeCell ref="E41:F41"/>
    <mergeCell ref="E42:F42"/>
    <mergeCell ref="E43:F43"/>
    <mergeCell ref="E44:F44"/>
    <mergeCell ref="E35:F35"/>
    <mergeCell ref="E36:F36"/>
    <mergeCell ref="E37:F37"/>
    <mergeCell ref="E38:F38"/>
    <mergeCell ref="E39:F39"/>
    <mergeCell ref="E30:F30"/>
    <mergeCell ref="E31:F31"/>
    <mergeCell ref="E32:F32"/>
    <mergeCell ref="E33:F33"/>
    <mergeCell ref="E34:F34"/>
    <mergeCell ref="E28:F28"/>
    <mergeCell ref="E29:F29"/>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8"/>
  <sheetViews>
    <sheetView zoomScale="90" zoomScaleNormal="90" workbookViewId="0">
      <selection activeCell="D22" sqref="D22:D14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3"/>
      <c r="D2" s="133"/>
      <c r="E2" s="133"/>
      <c r="F2" s="133"/>
      <c r="G2" s="133"/>
      <c r="H2" s="133"/>
      <c r="I2" s="133"/>
      <c r="J2" s="133"/>
      <c r="K2" s="138" t="s">
        <v>145</v>
      </c>
      <c r="L2" s="127"/>
      <c r="N2">
        <v>28599.800000000007</v>
      </c>
      <c r="O2" t="s">
        <v>188</v>
      </c>
    </row>
    <row r="3" spans="1:15" ht="12.75" customHeight="1">
      <c r="A3" s="126"/>
      <c r="B3" s="134" t="s">
        <v>140</v>
      </c>
      <c r="C3" s="133"/>
      <c r="D3" s="133"/>
      <c r="E3" s="133"/>
      <c r="F3" s="133"/>
      <c r="G3" s="133"/>
      <c r="H3" s="133"/>
      <c r="I3" s="133"/>
      <c r="J3" s="133"/>
      <c r="K3" s="133"/>
      <c r="L3" s="127"/>
      <c r="N3">
        <v>28599.800000000007</v>
      </c>
      <c r="O3" t="s">
        <v>189</v>
      </c>
    </row>
    <row r="4" spans="1:15" ht="12.75" customHeight="1">
      <c r="A4" s="126"/>
      <c r="B4" s="134" t="s">
        <v>141</v>
      </c>
      <c r="C4" s="133"/>
      <c r="D4" s="133"/>
      <c r="E4" s="133"/>
      <c r="F4" s="133"/>
      <c r="G4" s="133"/>
      <c r="H4" s="133"/>
      <c r="I4" s="133"/>
      <c r="J4" s="133"/>
      <c r="K4" s="133"/>
      <c r="L4" s="127"/>
    </row>
    <row r="5" spans="1:15" ht="12.75" customHeight="1">
      <c r="A5" s="126"/>
      <c r="B5" s="134" t="s">
        <v>142</v>
      </c>
      <c r="C5" s="133"/>
      <c r="D5" s="133"/>
      <c r="E5" s="133"/>
      <c r="F5" s="133"/>
      <c r="G5" s="133"/>
      <c r="H5" s="133"/>
      <c r="I5" s="133"/>
      <c r="J5" s="133"/>
      <c r="K5" s="133"/>
      <c r="L5" s="127"/>
    </row>
    <row r="6" spans="1:15" ht="12.75" customHeight="1">
      <c r="A6" s="126"/>
      <c r="B6" s="134" t="s">
        <v>143</v>
      </c>
      <c r="C6" s="133"/>
      <c r="D6" s="133"/>
      <c r="E6" s="133"/>
      <c r="F6" s="133"/>
      <c r="G6" s="133"/>
      <c r="H6" s="133"/>
      <c r="I6" s="133"/>
      <c r="J6" s="133"/>
      <c r="K6" s="133"/>
      <c r="L6" s="127"/>
    </row>
    <row r="7" spans="1:15" ht="12.75" customHeight="1">
      <c r="A7" s="126"/>
      <c r="B7" s="134" t="s">
        <v>144</v>
      </c>
      <c r="C7" s="133"/>
      <c r="D7" s="133"/>
      <c r="E7" s="133"/>
      <c r="F7" s="133"/>
      <c r="G7" s="133"/>
      <c r="H7" s="133"/>
      <c r="I7" s="133"/>
      <c r="J7" s="133"/>
      <c r="K7" s="133"/>
      <c r="L7" s="127"/>
    </row>
    <row r="8" spans="1:15" ht="12.75" customHeight="1">
      <c r="A8" s="126"/>
      <c r="B8" s="133"/>
      <c r="C8" s="133"/>
      <c r="D8" s="133"/>
      <c r="E8" s="133"/>
      <c r="F8" s="133"/>
      <c r="G8" s="133"/>
      <c r="H8" s="133"/>
      <c r="I8" s="133"/>
      <c r="J8" s="133"/>
      <c r="K8" s="133"/>
      <c r="L8" s="127"/>
    </row>
    <row r="9" spans="1:15" ht="12.75" customHeight="1">
      <c r="A9" s="126"/>
      <c r="B9" s="113" t="s">
        <v>5</v>
      </c>
      <c r="C9" s="114"/>
      <c r="D9" s="114"/>
      <c r="E9" s="114"/>
      <c r="F9" s="115"/>
      <c r="G9" s="110"/>
      <c r="H9" s="111" t="s">
        <v>12</v>
      </c>
      <c r="I9" s="133"/>
      <c r="J9" s="133"/>
      <c r="K9" s="111" t="s">
        <v>201</v>
      </c>
      <c r="L9" s="127"/>
    </row>
    <row r="10" spans="1:15" ht="15" customHeight="1">
      <c r="A10" s="126"/>
      <c r="B10" s="126" t="s">
        <v>728</v>
      </c>
      <c r="C10" s="133"/>
      <c r="D10" s="133"/>
      <c r="E10" s="133"/>
      <c r="F10" s="127"/>
      <c r="G10" s="128"/>
      <c r="H10" s="128" t="s">
        <v>728</v>
      </c>
      <c r="I10" s="133"/>
      <c r="J10" s="133"/>
      <c r="K10" s="161">
        <f>IF(Invoice!J10&lt;&gt;"",Invoice!J10,"")</f>
        <v>53213</v>
      </c>
      <c r="L10" s="127"/>
    </row>
    <row r="11" spans="1:15" ht="12.75" customHeight="1">
      <c r="A11" s="126"/>
      <c r="B11" s="126" t="s">
        <v>729</v>
      </c>
      <c r="C11" s="133"/>
      <c r="D11" s="133"/>
      <c r="E11" s="133"/>
      <c r="F11" s="127"/>
      <c r="G11" s="128"/>
      <c r="H11" s="128" t="s">
        <v>729</v>
      </c>
      <c r="I11" s="133"/>
      <c r="J11" s="133"/>
      <c r="K11" s="162"/>
      <c r="L11" s="127"/>
    </row>
    <row r="12" spans="1:15" ht="12.75" customHeight="1">
      <c r="A12" s="126"/>
      <c r="B12" s="126" t="s">
        <v>730</v>
      </c>
      <c r="C12" s="133"/>
      <c r="D12" s="133"/>
      <c r="E12" s="133"/>
      <c r="F12" s="127"/>
      <c r="G12" s="128"/>
      <c r="H12" s="128" t="s">
        <v>730</v>
      </c>
      <c r="I12" s="133"/>
      <c r="J12" s="133"/>
      <c r="K12" s="133"/>
      <c r="L12" s="127"/>
    </row>
    <row r="13" spans="1:15" ht="12.75" customHeight="1">
      <c r="A13" s="126"/>
      <c r="B13" s="126" t="s">
        <v>731</v>
      </c>
      <c r="C13" s="133"/>
      <c r="D13" s="133"/>
      <c r="E13" s="133"/>
      <c r="F13" s="127"/>
      <c r="G13" s="128"/>
      <c r="H13" s="128" t="s">
        <v>731</v>
      </c>
      <c r="I13" s="133"/>
      <c r="J13" s="133"/>
      <c r="K13" s="111" t="s">
        <v>16</v>
      </c>
      <c r="L13" s="127"/>
    </row>
    <row r="14" spans="1:15" ht="15" customHeight="1">
      <c r="A14" s="126"/>
      <c r="B14" s="126" t="s">
        <v>157</v>
      </c>
      <c r="C14" s="133"/>
      <c r="D14" s="133"/>
      <c r="E14" s="133"/>
      <c r="F14" s="127"/>
      <c r="G14" s="128"/>
      <c r="H14" s="128" t="s">
        <v>157</v>
      </c>
      <c r="I14" s="133"/>
      <c r="J14" s="133"/>
      <c r="K14" s="163">
        <f>Invoice!J14</f>
        <v>45335</v>
      </c>
      <c r="L14" s="127"/>
    </row>
    <row r="15" spans="1:15" ht="15" customHeight="1">
      <c r="A15" s="126"/>
      <c r="B15" s="6" t="s">
        <v>11</v>
      </c>
      <c r="C15" s="7"/>
      <c r="D15" s="7"/>
      <c r="E15" s="7"/>
      <c r="F15" s="8"/>
      <c r="G15" s="128"/>
      <c r="H15" s="9" t="s">
        <v>11</v>
      </c>
      <c r="I15" s="133"/>
      <c r="J15" s="133"/>
      <c r="K15" s="164"/>
      <c r="L15" s="127"/>
    </row>
    <row r="16" spans="1:15" ht="15" customHeight="1">
      <c r="A16" s="126"/>
      <c r="B16" s="133"/>
      <c r="C16" s="133"/>
      <c r="D16" s="133"/>
      <c r="E16" s="133"/>
      <c r="F16" s="133"/>
      <c r="G16" s="133"/>
      <c r="H16" s="133"/>
      <c r="I16" s="136" t="s">
        <v>147</v>
      </c>
      <c r="J16" s="136" t="s">
        <v>147</v>
      </c>
      <c r="K16" s="142">
        <v>41684</v>
      </c>
      <c r="L16" s="127"/>
    </row>
    <row r="17" spans="1:12" ht="12.75" customHeight="1">
      <c r="A17" s="126"/>
      <c r="B17" s="133" t="s">
        <v>713</v>
      </c>
      <c r="C17" s="133"/>
      <c r="D17" s="133"/>
      <c r="E17" s="133"/>
      <c r="F17" s="133"/>
      <c r="G17" s="133"/>
      <c r="H17" s="133"/>
      <c r="I17" s="136" t="s">
        <v>148</v>
      </c>
      <c r="J17" s="136" t="s">
        <v>148</v>
      </c>
      <c r="K17" s="142" t="str">
        <f>IF(Invoice!J17&lt;&gt;"",Invoice!J17,"")</f>
        <v>Sunny</v>
      </c>
      <c r="L17" s="127"/>
    </row>
    <row r="18" spans="1:12" ht="18" customHeight="1">
      <c r="A18" s="126"/>
      <c r="B18" s="133" t="s">
        <v>732</v>
      </c>
      <c r="C18" s="133"/>
      <c r="D18" s="133"/>
      <c r="E18" s="133"/>
      <c r="F18" s="133"/>
      <c r="G18" s="133"/>
      <c r="H18" s="133"/>
      <c r="I18" s="135" t="s">
        <v>264</v>
      </c>
      <c r="J18" s="135" t="s">
        <v>264</v>
      </c>
      <c r="K18" s="116" t="s">
        <v>282</v>
      </c>
      <c r="L18" s="127"/>
    </row>
    <row r="19" spans="1:12" ht="12.75" customHeight="1">
      <c r="A19" s="126"/>
      <c r="B19" s="133"/>
      <c r="C19" s="133"/>
      <c r="D19" s="133"/>
      <c r="E19" s="133"/>
      <c r="F19" s="133"/>
      <c r="G19" s="133"/>
      <c r="H19" s="133"/>
      <c r="I19" s="133"/>
      <c r="J19" s="133"/>
      <c r="K19" s="133"/>
      <c r="L19" s="127"/>
    </row>
    <row r="20" spans="1:12" ht="12.75" customHeight="1">
      <c r="A20" s="126"/>
      <c r="B20" s="112" t="s">
        <v>204</v>
      </c>
      <c r="C20" s="112" t="s">
        <v>205</v>
      </c>
      <c r="D20" s="112" t="s">
        <v>290</v>
      </c>
      <c r="E20" s="129" t="s">
        <v>206</v>
      </c>
      <c r="F20" s="165" t="s">
        <v>207</v>
      </c>
      <c r="G20" s="166"/>
      <c r="H20" s="112" t="s">
        <v>174</v>
      </c>
      <c r="I20" s="112" t="s">
        <v>208</v>
      </c>
      <c r="J20" s="112" t="s">
        <v>208</v>
      </c>
      <c r="K20" s="112" t="s">
        <v>26</v>
      </c>
      <c r="L20" s="127"/>
    </row>
    <row r="21" spans="1:12" ht="12.75" customHeight="1">
      <c r="A21" s="126"/>
      <c r="B21" s="117"/>
      <c r="C21" s="117"/>
      <c r="D21" s="117"/>
      <c r="E21" s="118"/>
      <c r="F21" s="167"/>
      <c r="G21" s="168"/>
      <c r="H21" s="117" t="s">
        <v>146</v>
      </c>
      <c r="I21" s="117"/>
      <c r="J21" s="117"/>
      <c r="K21" s="117"/>
      <c r="L21" s="127"/>
    </row>
    <row r="22" spans="1:12" ht="12.75" customHeight="1">
      <c r="A22" s="126"/>
      <c r="B22" s="119">
        <f>'Tax Invoice'!D18</f>
        <v>4</v>
      </c>
      <c r="C22" s="10" t="s">
        <v>733</v>
      </c>
      <c r="D22" s="10" t="s">
        <v>841</v>
      </c>
      <c r="E22" s="130" t="s">
        <v>734</v>
      </c>
      <c r="F22" s="159"/>
      <c r="G22" s="160"/>
      <c r="H22" s="11" t="s">
        <v>735</v>
      </c>
      <c r="I22" s="14">
        <f t="shared" ref="I22:I53" si="0">ROUNDUP(J22*$N$1,2)</f>
        <v>40.94</v>
      </c>
      <c r="J22" s="14">
        <v>40.94</v>
      </c>
      <c r="K22" s="121">
        <f t="shared" ref="K22:K53" si="1">I22*B22</f>
        <v>163.76</v>
      </c>
      <c r="L22" s="127"/>
    </row>
    <row r="23" spans="1:12" ht="12.75" customHeight="1">
      <c r="A23" s="126"/>
      <c r="B23" s="119">
        <f>'Tax Invoice'!D19</f>
        <v>4</v>
      </c>
      <c r="C23" s="10" t="s">
        <v>736</v>
      </c>
      <c r="D23" s="10" t="s">
        <v>842</v>
      </c>
      <c r="E23" s="130" t="s">
        <v>715</v>
      </c>
      <c r="F23" s="159" t="s">
        <v>279</v>
      </c>
      <c r="G23" s="160"/>
      <c r="H23" s="11" t="s">
        <v>737</v>
      </c>
      <c r="I23" s="14">
        <f t="shared" si="0"/>
        <v>26.57</v>
      </c>
      <c r="J23" s="14">
        <v>26.57</v>
      </c>
      <c r="K23" s="121">
        <f t="shared" si="1"/>
        <v>106.28</v>
      </c>
      <c r="L23" s="127"/>
    </row>
    <row r="24" spans="1:12" ht="12.75" customHeight="1">
      <c r="A24" s="126"/>
      <c r="B24" s="119">
        <f>'Tax Invoice'!D20</f>
        <v>4</v>
      </c>
      <c r="C24" s="10" t="s">
        <v>736</v>
      </c>
      <c r="D24" s="10" t="s">
        <v>842</v>
      </c>
      <c r="E24" s="130" t="s">
        <v>715</v>
      </c>
      <c r="F24" s="159" t="s">
        <v>738</v>
      </c>
      <c r="G24" s="160"/>
      <c r="H24" s="11" t="s">
        <v>737</v>
      </c>
      <c r="I24" s="14">
        <f t="shared" si="0"/>
        <v>26.57</v>
      </c>
      <c r="J24" s="14">
        <v>26.57</v>
      </c>
      <c r="K24" s="121">
        <f t="shared" si="1"/>
        <v>106.28</v>
      </c>
      <c r="L24" s="127"/>
    </row>
    <row r="25" spans="1:12" ht="12.75" customHeight="1">
      <c r="A25" s="126"/>
      <c r="B25" s="119">
        <f>'Tax Invoice'!D21</f>
        <v>4</v>
      </c>
      <c r="C25" s="10" t="s">
        <v>739</v>
      </c>
      <c r="D25" s="10" t="s">
        <v>843</v>
      </c>
      <c r="E25" s="130" t="s">
        <v>740</v>
      </c>
      <c r="F25" s="159" t="s">
        <v>279</v>
      </c>
      <c r="G25" s="160"/>
      <c r="H25" s="11" t="s">
        <v>741</v>
      </c>
      <c r="I25" s="14">
        <f t="shared" si="0"/>
        <v>22.26</v>
      </c>
      <c r="J25" s="14">
        <v>22.26</v>
      </c>
      <c r="K25" s="121">
        <f t="shared" si="1"/>
        <v>89.04</v>
      </c>
      <c r="L25" s="127"/>
    </row>
    <row r="26" spans="1:12" ht="12.75" customHeight="1">
      <c r="A26" s="126"/>
      <c r="B26" s="119">
        <f>'Tax Invoice'!D22</f>
        <v>4</v>
      </c>
      <c r="C26" s="10" t="s">
        <v>739</v>
      </c>
      <c r="D26" s="10" t="s">
        <v>843</v>
      </c>
      <c r="E26" s="130" t="s">
        <v>740</v>
      </c>
      <c r="F26" s="159" t="s">
        <v>589</v>
      </c>
      <c r="G26" s="160"/>
      <c r="H26" s="11" t="s">
        <v>741</v>
      </c>
      <c r="I26" s="14">
        <f t="shared" si="0"/>
        <v>22.26</v>
      </c>
      <c r="J26" s="14">
        <v>22.26</v>
      </c>
      <c r="K26" s="121">
        <f t="shared" si="1"/>
        <v>89.04</v>
      </c>
      <c r="L26" s="127"/>
    </row>
    <row r="27" spans="1:12" ht="12.75" customHeight="1">
      <c r="A27" s="126"/>
      <c r="B27" s="119">
        <f>'Tax Invoice'!D23</f>
        <v>8</v>
      </c>
      <c r="C27" s="10" t="s">
        <v>739</v>
      </c>
      <c r="D27" s="10" t="s">
        <v>843</v>
      </c>
      <c r="E27" s="130" t="s">
        <v>740</v>
      </c>
      <c r="F27" s="159" t="s">
        <v>742</v>
      </c>
      <c r="G27" s="160"/>
      <c r="H27" s="11" t="s">
        <v>741</v>
      </c>
      <c r="I27" s="14">
        <f t="shared" si="0"/>
        <v>22.26</v>
      </c>
      <c r="J27" s="14">
        <v>22.26</v>
      </c>
      <c r="K27" s="121">
        <f t="shared" si="1"/>
        <v>178.08</v>
      </c>
      <c r="L27" s="127"/>
    </row>
    <row r="28" spans="1:12" ht="12.75" customHeight="1">
      <c r="A28" s="126"/>
      <c r="B28" s="119">
        <f>'Tax Invoice'!D24</f>
        <v>4</v>
      </c>
      <c r="C28" s="10" t="s">
        <v>739</v>
      </c>
      <c r="D28" s="10" t="s">
        <v>844</v>
      </c>
      <c r="E28" s="130" t="s">
        <v>743</v>
      </c>
      <c r="F28" s="159" t="s">
        <v>115</v>
      </c>
      <c r="G28" s="160"/>
      <c r="H28" s="11" t="s">
        <v>741</v>
      </c>
      <c r="I28" s="14">
        <f t="shared" si="0"/>
        <v>26.21</v>
      </c>
      <c r="J28" s="14">
        <v>26.21</v>
      </c>
      <c r="K28" s="121">
        <f t="shared" si="1"/>
        <v>104.84</v>
      </c>
      <c r="L28" s="127"/>
    </row>
    <row r="29" spans="1:12" ht="12.75" customHeight="1">
      <c r="A29" s="126"/>
      <c r="B29" s="119">
        <f>'Tax Invoice'!D25</f>
        <v>4</v>
      </c>
      <c r="C29" s="10" t="s">
        <v>739</v>
      </c>
      <c r="D29" s="10" t="s">
        <v>845</v>
      </c>
      <c r="E29" s="130" t="s">
        <v>712</v>
      </c>
      <c r="F29" s="159" t="s">
        <v>738</v>
      </c>
      <c r="G29" s="160"/>
      <c r="H29" s="11" t="s">
        <v>741</v>
      </c>
      <c r="I29" s="14">
        <f t="shared" si="0"/>
        <v>28.37</v>
      </c>
      <c r="J29" s="14">
        <v>28.37</v>
      </c>
      <c r="K29" s="121">
        <f t="shared" si="1"/>
        <v>113.48</v>
      </c>
      <c r="L29" s="127"/>
    </row>
    <row r="30" spans="1:12" ht="12.75" customHeight="1">
      <c r="A30" s="126"/>
      <c r="B30" s="119">
        <f>'Tax Invoice'!D26</f>
        <v>4</v>
      </c>
      <c r="C30" s="10" t="s">
        <v>739</v>
      </c>
      <c r="D30" s="10" t="s">
        <v>846</v>
      </c>
      <c r="E30" s="130" t="s">
        <v>744</v>
      </c>
      <c r="F30" s="159" t="s">
        <v>679</v>
      </c>
      <c r="G30" s="160"/>
      <c r="H30" s="11" t="s">
        <v>741</v>
      </c>
      <c r="I30" s="14">
        <f t="shared" si="0"/>
        <v>49.91</v>
      </c>
      <c r="J30" s="14">
        <v>49.91</v>
      </c>
      <c r="K30" s="121">
        <f t="shared" si="1"/>
        <v>199.64</v>
      </c>
      <c r="L30" s="127"/>
    </row>
    <row r="31" spans="1:12" ht="12.75" customHeight="1">
      <c r="A31" s="126"/>
      <c r="B31" s="119">
        <f>'Tax Invoice'!D27</f>
        <v>4</v>
      </c>
      <c r="C31" s="10" t="s">
        <v>745</v>
      </c>
      <c r="D31" s="10" t="s">
        <v>847</v>
      </c>
      <c r="E31" s="130" t="s">
        <v>715</v>
      </c>
      <c r="F31" s="159" t="s">
        <v>112</v>
      </c>
      <c r="G31" s="160"/>
      <c r="H31" s="11" t="s">
        <v>746</v>
      </c>
      <c r="I31" s="14">
        <f t="shared" si="0"/>
        <v>35.549999999999997</v>
      </c>
      <c r="J31" s="14">
        <v>35.549999999999997</v>
      </c>
      <c r="K31" s="121">
        <f t="shared" si="1"/>
        <v>142.19999999999999</v>
      </c>
      <c r="L31" s="127"/>
    </row>
    <row r="32" spans="1:12" ht="24" customHeight="1">
      <c r="A32" s="126"/>
      <c r="B32" s="119">
        <f>'Tax Invoice'!D28</f>
        <v>4</v>
      </c>
      <c r="C32" s="10" t="s">
        <v>747</v>
      </c>
      <c r="D32" s="10" t="s">
        <v>848</v>
      </c>
      <c r="E32" s="130" t="s">
        <v>748</v>
      </c>
      <c r="F32" s="159"/>
      <c r="G32" s="160"/>
      <c r="H32" s="11" t="s">
        <v>749</v>
      </c>
      <c r="I32" s="14">
        <f t="shared" si="0"/>
        <v>76.84</v>
      </c>
      <c r="J32" s="14">
        <v>76.84</v>
      </c>
      <c r="K32" s="121">
        <f t="shared" si="1"/>
        <v>307.36</v>
      </c>
      <c r="L32" s="127"/>
    </row>
    <row r="33" spans="1:12" ht="12.75" customHeight="1">
      <c r="A33" s="126"/>
      <c r="B33" s="119">
        <f>'Tax Invoice'!D29</f>
        <v>4</v>
      </c>
      <c r="C33" s="10" t="s">
        <v>750</v>
      </c>
      <c r="D33" s="10" t="s">
        <v>849</v>
      </c>
      <c r="E33" s="130" t="s">
        <v>715</v>
      </c>
      <c r="F33" s="159" t="s">
        <v>751</v>
      </c>
      <c r="G33" s="160"/>
      <c r="H33" s="11" t="s">
        <v>752</v>
      </c>
      <c r="I33" s="14">
        <f t="shared" si="0"/>
        <v>28.01</v>
      </c>
      <c r="J33" s="14">
        <v>28.01</v>
      </c>
      <c r="K33" s="121">
        <f t="shared" si="1"/>
        <v>112.04</v>
      </c>
      <c r="L33" s="127"/>
    </row>
    <row r="34" spans="1:12" ht="12.75" customHeight="1">
      <c r="A34" s="126"/>
      <c r="B34" s="119">
        <f>'Tax Invoice'!D30</f>
        <v>4</v>
      </c>
      <c r="C34" s="10" t="s">
        <v>750</v>
      </c>
      <c r="D34" s="10" t="s">
        <v>850</v>
      </c>
      <c r="E34" s="130" t="s">
        <v>753</v>
      </c>
      <c r="F34" s="159" t="s">
        <v>751</v>
      </c>
      <c r="G34" s="160"/>
      <c r="H34" s="11" t="s">
        <v>752</v>
      </c>
      <c r="I34" s="14">
        <f t="shared" si="0"/>
        <v>42.73</v>
      </c>
      <c r="J34" s="14">
        <v>42.73</v>
      </c>
      <c r="K34" s="121">
        <f t="shared" si="1"/>
        <v>170.92</v>
      </c>
      <c r="L34" s="127"/>
    </row>
    <row r="35" spans="1:12" ht="12.75" customHeight="1">
      <c r="A35" s="126"/>
      <c r="B35" s="119">
        <f>'Tax Invoice'!D31</f>
        <v>4</v>
      </c>
      <c r="C35" s="10" t="s">
        <v>750</v>
      </c>
      <c r="D35" s="10" t="s">
        <v>851</v>
      </c>
      <c r="E35" s="130" t="s">
        <v>748</v>
      </c>
      <c r="F35" s="159" t="s">
        <v>751</v>
      </c>
      <c r="G35" s="160"/>
      <c r="H35" s="11" t="s">
        <v>752</v>
      </c>
      <c r="I35" s="14">
        <f t="shared" si="0"/>
        <v>46.32</v>
      </c>
      <c r="J35" s="14">
        <v>46.32</v>
      </c>
      <c r="K35" s="121">
        <f t="shared" si="1"/>
        <v>185.28</v>
      </c>
      <c r="L35" s="127"/>
    </row>
    <row r="36" spans="1:12" ht="12.75" customHeight="1">
      <c r="A36" s="126"/>
      <c r="B36" s="119">
        <f>'Tax Invoice'!D32</f>
        <v>4</v>
      </c>
      <c r="C36" s="10" t="s">
        <v>754</v>
      </c>
      <c r="D36" s="10" t="s">
        <v>852</v>
      </c>
      <c r="E36" s="130" t="s">
        <v>743</v>
      </c>
      <c r="F36" s="159" t="s">
        <v>279</v>
      </c>
      <c r="G36" s="160"/>
      <c r="H36" s="11" t="s">
        <v>755</v>
      </c>
      <c r="I36" s="14">
        <f t="shared" si="0"/>
        <v>26.21</v>
      </c>
      <c r="J36" s="14">
        <v>26.21</v>
      </c>
      <c r="K36" s="121">
        <f t="shared" si="1"/>
        <v>104.84</v>
      </c>
      <c r="L36" s="127"/>
    </row>
    <row r="37" spans="1:12" ht="12.75" customHeight="1">
      <c r="A37" s="126"/>
      <c r="B37" s="119">
        <f>'Tax Invoice'!D33</f>
        <v>4</v>
      </c>
      <c r="C37" s="10" t="s">
        <v>754</v>
      </c>
      <c r="D37" s="10" t="s">
        <v>852</v>
      </c>
      <c r="E37" s="130" t="s">
        <v>743</v>
      </c>
      <c r="F37" s="159" t="s">
        <v>738</v>
      </c>
      <c r="G37" s="160"/>
      <c r="H37" s="11" t="s">
        <v>755</v>
      </c>
      <c r="I37" s="14">
        <f t="shared" si="0"/>
        <v>26.21</v>
      </c>
      <c r="J37" s="14">
        <v>26.21</v>
      </c>
      <c r="K37" s="121">
        <f t="shared" si="1"/>
        <v>104.84</v>
      </c>
      <c r="L37" s="127"/>
    </row>
    <row r="38" spans="1:12" ht="12.75" customHeight="1">
      <c r="A38" s="126"/>
      <c r="B38" s="119">
        <f>'Tax Invoice'!D34</f>
        <v>4</v>
      </c>
      <c r="C38" s="10" t="s">
        <v>754</v>
      </c>
      <c r="D38" s="10" t="s">
        <v>853</v>
      </c>
      <c r="E38" s="130" t="s">
        <v>748</v>
      </c>
      <c r="F38" s="159" t="s">
        <v>279</v>
      </c>
      <c r="G38" s="160"/>
      <c r="H38" s="11" t="s">
        <v>755</v>
      </c>
      <c r="I38" s="14">
        <f t="shared" si="0"/>
        <v>42.73</v>
      </c>
      <c r="J38" s="14">
        <v>42.73</v>
      </c>
      <c r="K38" s="121">
        <f t="shared" si="1"/>
        <v>170.92</v>
      </c>
      <c r="L38" s="127"/>
    </row>
    <row r="39" spans="1:12" ht="12.75" customHeight="1">
      <c r="A39" s="126"/>
      <c r="B39" s="119">
        <f>'Tax Invoice'!D35</f>
        <v>4</v>
      </c>
      <c r="C39" s="10" t="s">
        <v>756</v>
      </c>
      <c r="D39" s="10" t="s">
        <v>854</v>
      </c>
      <c r="E39" s="130" t="s">
        <v>740</v>
      </c>
      <c r="F39" s="159" t="s">
        <v>115</v>
      </c>
      <c r="G39" s="160"/>
      <c r="H39" s="11" t="s">
        <v>757</v>
      </c>
      <c r="I39" s="14">
        <f t="shared" si="0"/>
        <v>15.08</v>
      </c>
      <c r="J39" s="14">
        <v>15.08</v>
      </c>
      <c r="K39" s="121">
        <f t="shared" si="1"/>
        <v>60.32</v>
      </c>
      <c r="L39" s="127"/>
    </row>
    <row r="40" spans="1:12" ht="12.75" customHeight="1">
      <c r="A40" s="126"/>
      <c r="B40" s="119">
        <f>'Tax Invoice'!D36</f>
        <v>4</v>
      </c>
      <c r="C40" s="10" t="s">
        <v>756</v>
      </c>
      <c r="D40" s="10" t="s">
        <v>855</v>
      </c>
      <c r="E40" s="130" t="s">
        <v>715</v>
      </c>
      <c r="F40" s="159" t="s">
        <v>279</v>
      </c>
      <c r="G40" s="160"/>
      <c r="H40" s="11" t="s">
        <v>757</v>
      </c>
      <c r="I40" s="14">
        <f t="shared" si="0"/>
        <v>15.8</v>
      </c>
      <c r="J40" s="14">
        <v>15.8</v>
      </c>
      <c r="K40" s="121">
        <f t="shared" si="1"/>
        <v>63.2</v>
      </c>
      <c r="L40" s="127"/>
    </row>
    <row r="41" spans="1:12" ht="12.75" customHeight="1">
      <c r="A41" s="126"/>
      <c r="B41" s="119">
        <f>'Tax Invoice'!D37</f>
        <v>4</v>
      </c>
      <c r="C41" s="10" t="s">
        <v>756</v>
      </c>
      <c r="D41" s="10" t="s">
        <v>855</v>
      </c>
      <c r="E41" s="130" t="s">
        <v>715</v>
      </c>
      <c r="F41" s="159" t="s">
        <v>589</v>
      </c>
      <c r="G41" s="160"/>
      <c r="H41" s="11" t="s">
        <v>757</v>
      </c>
      <c r="I41" s="14">
        <f t="shared" si="0"/>
        <v>15.8</v>
      </c>
      <c r="J41" s="14">
        <v>15.8</v>
      </c>
      <c r="K41" s="121">
        <f t="shared" si="1"/>
        <v>63.2</v>
      </c>
      <c r="L41" s="127"/>
    </row>
    <row r="42" spans="1:12" ht="12.75" customHeight="1">
      <c r="A42" s="126"/>
      <c r="B42" s="119">
        <f>'Tax Invoice'!D38</f>
        <v>20</v>
      </c>
      <c r="C42" s="10" t="s">
        <v>756</v>
      </c>
      <c r="D42" s="10" t="s">
        <v>855</v>
      </c>
      <c r="E42" s="130" t="s">
        <v>715</v>
      </c>
      <c r="F42" s="159" t="s">
        <v>115</v>
      </c>
      <c r="G42" s="160"/>
      <c r="H42" s="11" t="s">
        <v>757</v>
      </c>
      <c r="I42" s="14">
        <f t="shared" si="0"/>
        <v>15.8</v>
      </c>
      <c r="J42" s="14">
        <v>15.8</v>
      </c>
      <c r="K42" s="121">
        <f t="shared" si="1"/>
        <v>316</v>
      </c>
      <c r="L42" s="127"/>
    </row>
    <row r="43" spans="1:12" ht="12.75" customHeight="1">
      <c r="A43" s="126"/>
      <c r="B43" s="119">
        <f>'Tax Invoice'!D39</f>
        <v>8</v>
      </c>
      <c r="C43" s="10" t="s">
        <v>756</v>
      </c>
      <c r="D43" s="10" t="s">
        <v>856</v>
      </c>
      <c r="E43" s="130" t="s">
        <v>743</v>
      </c>
      <c r="F43" s="159" t="s">
        <v>589</v>
      </c>
      <c r="G43" s="160"/>
      <c r="H43" s="11" t="s">
        <v>757</v>
      </c>
      <c r="I43" s="14">
        <f t="shared" si="0"/>
        <v>17.239999999999998</v>
      </c>
      <c r="J43" s="14">
        <v>17.239999999999998</v>
      </c>
      <c r="K43" s="121">
        <f t="shared" si="1"/>
        <v>137.91999999999999</v>
      </c>
      <c r="L43" s="127"/>
    </row>
    <row r="44" spans="1:12" ht="12.75" customHeight="1">
      <c r="A44" s="126"/>
      <c r="B44" s="119">
        <f>'Tax Invoice'!D40</f>
        <v>4</v>
      </c>
      <c r="C44" s="10" t="s">
        <v>756</v>
      </c>
      <c r="D44" s="10" t="s">
        <v>857</v>
      </c>
      <c r="E44" s="130" t="s">
        <v>712</v>
      </c>
      <c r="F44" s="159" t="s">
        <v>115</v>
      </c>
      <c r="G44" s="160"/>
      <c r="H44" s="11" t="s">
        <v>757</v>
      </c>
      <c r="I44" s="14">
        <f t="shared" si="0"/>
        <v>18.670000000000002</v>
      </c>
      <c r="J44" s="14">
        <v>18.670000000000002</v>
      </c>
      <c r="K44" s="121">
        <f t="shared" si="1"/>
        <v>74.680000000000007</v>
      </c>
      <c r="L44" s="127"/>
    </row>
    <row r="45" spans="1:12" ht="12.75" customHeight="1">
      <c r="A45" s="126"/>
      <c r="B45" s="119">
        <f>'Tax Invoice'!D41</f>
        <v>4</v>
      </c>
      <c r="C45" s="10" t="s">
        <v>756</v>
      </c>
      <c r="D45" s="10" t="s">
        <v>858</v>
      </c>
      <c r="E45" s="130" t="s">
        <v>734</v>
      </c>
      <c r="F45" s="159" t="s">
        <v>115</v>
      </c>
      <c r="G45" s="160"/>
      <c r="H45" s="11" t="s">
        <v>757</v>
      </c>
      <c r="I45" s="14">
        <f t="shared" si="0"/>
        <v>20.11</v>
      </c>
      <c r="J45" s="14">
        <v>20.11</v>
      </c>
      <c r="K45" s="121">
        <f t="shared" si="1"/>
        <v>80.44</v>
      </c>
      <c r="L45" s="127"/>
    </row>
    <row r="46" spans="1:12" ht="12.75" customHeight="1">
      <c r="A46" s="126"/>
      <c r="B46" s="119">
        <f>'Tax Invoice'!D42</f>
        <v>8</v>
      </c>
      <c r="C46" s="10" t="s">
        <v>756</v>
      </c>
      <c r="D46" s="10" t="s">
        <v>859</v>
      </c>
      <c r="E46" s="130" t="s">
        <v>758</v>
      </c>
      <c r="F46" s="159" t="s">
        <v>279</v>
      </c>
      <c r="G46" s="160"/>
      <c r="H46" s="11" t="s">
        <v>757</v>
      </c>
      <c r="I46" s="14">
        <f t="shared" si="0"/>
        <v>22.62</v>
      </c>
      <c r="J46" s="14">
        <v>22.62</v>
      </c>
      <c r="K46" s="121">
        <f t="shared" si="1"/>
        <v>180.96</v>
      </c>
      <c r="L46" s="127"/>
    </row>
    <row r="47" spans="1:12" ht="12.75" customHeight="1">
      <c r="A47" s="126"/>
      <c r="B47" s="119">
        <f>'Tax Invoice'!D43</f>
        <v>6</v>
      </c>
      <c r="C47" s="10" t="s">
        <v>756</v>
      </c>
      <c r="D47" s="10" t="s">
        <v>860</v>
      </c>
      <c r="E47" s="130" t="s">
        <v>753</v>
      </c>
      <c r="F47" s="159" t="s">
        <v>279</v>
      </c>
      <c r="G47" s="160"/>
      <c r="H47" s="11" t="s">
        <v>757</v>
      </c>
      <c r="I47" s="14">
        <f t="shared" si="0"/>
        <v>24.78</v>
      </c>
      <c r="J47" s="14">
        <v>24.78</v>
      </c>
      <c r="K47" s="121">
        <f t="shared" si="1"/>
        <v>148.68</v>
      </c>
      <c r="L47" s="127"/>
    </row>
    <row r="48" spans="1:12" ht="12.75" customHeight="1">
      <c r="A48" s="126"/>
      <c r="B48" s="119">
        <f>'Tax Invoice'!D44</f>
        <v>0</v>
      </c>
      <c r="C48" s="10" t="s">
        <v>756</v>
      </c>
      <c r="D48" s="10" t="s">
        <v>861</v>
      </c>
      <c r="E48" s="130" t="s">
        <v>759</v>
      </c>
      <c r="F48" s="159" t="s">
        <v>115</v>
      </c>
      <c r="G48" s="160"/>
      <c r="H48" s="11" t="s">
        <v>757</v>
      </c>
      <c r="I48" s="14">
        <f t="shared" si="0"/>
        <v>30.52</v>
      </c>
      <c r="J48" s="14">
        <v>30.52</v>
      </c>
      <c r="K48" s="121">
        <f t="shared" si="1"/>
        <v>0</v>
      </c>
      <c r="L48" s="127"/>
    </row>
    <row r="49" spans="1:12" ht="36" customHeight="1">
      <c r="A49" s="126"/>
      <c r="B49" s="119">
        <f>'Tax Invoice'!D45</f>
        <v>4</v>
      </c>
      <c r="C49" s="10" t="s">
        <v>760</v>
      </c>
      <c r="D49" s="10" t="s">
        <v>862</v>
      </c>
      <c r="E49" s="130" t="s">
        <v>712</v>
      </c>
      <c r="F49" s="159" t="s">
        <v>277</v>
      </c>
      <c r="G49" s="160"/>
      <c r="H49" s="11" t="s">
        <v>761</v>
      </c>
      <c r="I49" s="14">
        <f t="shared" si="0"/>
        <v>106.29</v>
      </c>
      <c r="J49" s="14">
        <v>106.29</v>
      </c>
      <c r="K49" s="121">
        <f t="shared" si="1"/>
        <v>425.16</v>
      </c>
      <c r="L49" s="127"/>
    </row>
    <row r="50" spans="1:12" ht="24" customHeight="1">
      <c r="A50" s="126"/>
      <c r="B50" s="119">
        <f>'Tax Invoice'!D46</f>
        <v>4</v>
      </c>
      <c r="C50" s="10" t="s">
        <v>762</v>
      </c>
      <c r="D50" s="10" t="s">
        <v>863</v>
      </c>
      <c r="E50" s="130" t="s">
        <v>763</v>
      </c>
      <c r="F50" s="159"/>
      <c r="G50" s="160"/>
      <c r="H50" s="11" t="s">
        <v>939</v>
      </c>
      <c r="I50" s="14">
        <f t="shared" si="0"/>
        <v>70.38</v>
      </c>
      <c r="J50" s="14">
        <v>70.38</v>
      </c>
      <c r="K50" s="121">
        <f t="shared" si="1"/>
        <v>281.52</v>
      </c>
      <c r="L50" s="127"/>
    </row>
    <row r="51" spans="1:12" ht="12.75" customHeight="1">
      <c r="A51" s="126"/>
      <c r="B51" s="119">
        <f>'Tax Invoice'!D47</f>
        <v>8</v>
      </c>
      <c r="C51" s="10" t="s">
        <v>714</v>
      </c>
      <c r="D51" s="10" t="s">
        <v>864</v>
      </c>
      <c r="E51" s="130" t="s">
        <v>740</v>
      </c>
      <c r="F51" s="159"/>
      <c r="G51" s="160"/>
      <c r="H51" s="11" t="s">
        <v>716</v>
      </c>
      <c r="I51" s="14">
        <f t="shared" si="0"/>
        <v>33.75</v>
      </c>
      <c r="J51" s="14">
        <v>33.75</v>
      </c>
      <c r="K51" s="121">
        <f t="shared" si="1"/>
        <v>270</v>
      </c>
      <c r="L51" s="127"/>
    </row>
    <row r="52" spans="1:12" ht="12.75" customHeight="1">
      <c r="A52" s="126"/>
      <c r="B52" s="119">
        <f>'Tax Invoice'!D48</f>
        <v>12</v>
      </c>
      <c r="C52" s="10" t="s">
        <v>714</v>
      </c>
      <c r="D52" s="10" t="s">
        <v>725</v>
      </c>
      <c r="E52" s="130" t="s">
        <v>715</v>
      </c>
      <c r="F52" s="159"/>
      <c r="G52" s="160"/>
      <c r="H52" s="11" t="s">
        <v>716</v>
      </c>
      <c r="I52" s="14">
        <f t="shared" si="0"/>
        <v>35.549999999999997</v>
      </c>
      <c r="J52" s="14">
        <v>35.549999999999997</v>
      </c>
      <c r="K52" s="121">
        <f t="shared" si="1"/>
        <v>426.59999999999997</v>
      </c>
      <c r="L52" s="127"/>
    </row>
    <row r="53" spans="1:12" ht="12.75" customHeight="1">
      <c r="A53" s="126"/>
      <c r="B53" s="119">
        <f>'Tax Invoice'!D49</f>
        <v>4</v>
      </c>
      <c r="C53" s="10" t="s">
        <v>714</v>
      </c>
      <c r="D53" s="10" t="s">
        <v>865</v>
      </c>
      <c r="E53" s="130" t="s">
        <v>764</v>
      </c>
      <c r="F53" s="159"/>
      <c r="G53" s="160"/>
      <c r="H53" s="11" t="s">
        <v>716</v>
      </c>
      <c r="I53" s="14">
        <f t="shared" si="0"/>
        <v>37.340000000000003</v>
      </c>
      <c r="J53" s="14">
        <v>37.340000000000003</v>
      </c>
      <c r="K53" s="121">
        <f t="shared" si="1"/>
        <v>149.36000000000001</v>
      </c>
      <c r="L53" s="127"/>
    </row>
    <row r="54" spans="1:12" ht="12.75" customHeight="1">
      <c r="A54" s="126"/>
      <c r="B54" s="119">
        <f>'Tax Invoice'!D50</f>
        <v>4</v>
      </c>
      <c r="C54" s="10" t="s">
        <v>714</v>
      </c>
      <c r="D54" s="10" t="s">
        <v>866</v>
      </c>
      <c r="E54" s="130" t="s">
        <v>743</v>
      </c>
      <c r="F54" s="159"/>
      <c r="G54" s="160"/>
      <c r="H54" s="11" t="s">
        <v>716</v>
      </c>
      <c r="I54" s="14">
        <f t="shared" ref="I54:I85" si="2">ROUNDUP(J54*$N$1,2)</f>
        <v>39.14</v>
      </c>
      <c r="J54" s="14">
        <v>39.14</v>
      </c>
      <c r="K54" s="121">
        <f t="shared" ref="K54:K85" si="3">I54*B54</f>
        <v>156.56</v>
      </c>
      <c r="L54" s="127"/>
    </row>
    <row r="55" spans="1:12" ht="24" customHeight="1">
      <c r="A55" s="126"/>
      <c r="B55" s="119">
        <f>'Tax Invoice'!D51</f>
        <v>4</v>
      </c>
      <c r="C55" s="10" t="s">
        <v>765</v>
      </c>
      <c r="D55" s="10" t="s">
        <v>867</v>
      </c>
      <c r="E55" s="130" t="s">
        <v>766</v>
      </c>
      <c r="F55" s="159" t="s">
        <v>279</v>
      </c>
      <c r="G55" s="160"/>
      <c r="H55" s="11" t="s">
        <v>940</v>
      </c>
      <c r="I55" s="14">
        <f t="shared" si="2"/>
        <v>94.8</v>
      </c>
      <c r="J55" s="14">
        <v>94.8</v>
      </c>
      <c r="K55" s="121">
        <f t="shared" si="3"/>
        <v>379.2</v>
      </c>
      <c r="L55" s="127"/>
    </row>
    <row r="56" spans="1:12" ht="24" customHeight="1">
      <c r="A56" s="126"/>
      <c r="B56" s="119">
        <f>'Tax Invoice'!D52</f>
        <v>12</v>
      </c>
      <c r="C56" s="10" t="s">
        <v>765</v>
      </c>
      <c r="D56" s="10" t="s">
        <v>868</v>
      </c>
      <c r="E56" s="130" t="s">
        <v>767</v>
      </c>
      <c r="F56" s="159" t="s">
        <v>279</v>
      </c>
      <c r="G56" s="160"/>
      <c r="H56" s="11" t="s">
        <v>940</v>
      </c>
      <c r="I56" s="14">
        <f t="shared" si="2"/>
        <v>55.66</v>
      </c>
      <c r="J56" s="14">
        <v>55.66</v>
      </c>
      <c r="K56" s="121">
        <f t="shared" si="3"/>
        <v>667.92</v>
      </c>
      <c r="L56" s="127"/>
    </row>
    <row r="57" spans="1:12" ht="24" customHeight="1">
      <c r="A57" s="126"/>
      <c r="B57" s="119">
        <f>'Tax Invoice'!D53</f>
        <v>2</v>
      </c>
      <c r="C57" s="10" t="s">
        <v>768</v>
      </c>
      <c r="D57" s="10" t="s">
        <v>768</v>
      </c>
      <c r="E57" s="130"/>
      <c r="F57" s="159"/>
      <c r="G57" s="160"/>
      <c r="H57" s="11" t="s">
        <v>769</v>
      </c>
      <c r="I57" s="14">
        <f t="shared" si="2"/>
        <v>86.9</v>
      </c>
      <c r="J57" s="14">
        <v>86.9</v>
      </c>
      <c r="K57" s="121">
        <f t="shared" si="3"/>
        <v>173.8</v>
      </c>
      <c r="L57" s="127"/>
    </row>
    <row r="58" spans="1:12" ht="12.75" customHeight="1">
      <c r="A58" s="126"/>
      <c r="B58" s="119">
        <f>'Tax Invoice'!D54</f>
        <v>10</v>
      </c>
      <c r="C58" s="10" t="s">
        <v>770</v>
      </c>
      <c r="D58" s="10" t="s">
        <v>869</v>
      </c>
      <c r="E58" s="130" t="s">
        <v>763</v>
      </c>
      <c r="F58" s="159"/>
      <c r="G58" s="160"/>
      <c r="H58" s="11" t="s">
        <v>771</v>
      </c>
      <c r="I58" s="14">
        <f t="shared" si="2"/>
        <v>152.25</v>
      </c>
      <c r="J58" s="14">
        <v>152.25</v>
      </c>
      <c r="K58" s="121">
        <f t="shared" si="3"/>
        <v>1522.5</v>
      </c>
      <c r="L58" s="132"/>
    </row>
    <row r="59" spans="1:12" ht="12.75" customHeight="1">
      <c r="A59" s="126"/>
      <c r="B59" s="119">
        <f>'Tax Invoice'!D55</f>
        <v>4</v>
      </c>
      <c r="C59" s="10" t="s">
        <v>770</v>
      </c>
      <c r="D59" s="10" t="s">
        <v>870</v>
      </c>
      <c r="E59" s="130" t="s">
        <v>772</v>
      </c>
      <c r="F59" s="159"/>
      <c r="G59" s="160"/>
      <c r="H59" s="11" t="s">
        <v>771</v>
      </c>
      <c r="I59" s="14">
        <f t="shared" si="2"/>
        <v>249.2</v>
      </c>
      <c r="J59" s="14">
        <v>249.2</v>
      </c>
      <c r="K59" s="121">
        <f t="shared" si="3"/>
        <v>996.8</v>
      </c>
      <c r="L59" s="127"/>
    </row>
    <row r="60" spans="1:12" ht="24" customHeight="1">
      <c r="A60" s="126"/>
      <c r="B60" s="119">
        <f>'Tax Invoice'!D56</f>
        <v>4</v>
      </c>
      <c r="C60" s="10" t="s">
        <v>773</v>
      </c>
      <c r="D60" s="10" t="s">
        <v>871</v>
      </c>
      <c r="E60" s="130" t="s">
        <v>715</v>
      </c>
      <c r="F60" s="159" t="s">
        <v>774</v>
      </c>
      <c r="G60" s="160"/>
      <c r="H60" s="11" t="s">
        <v>775</v>
      </c>
      <c r="I60" s="14">
        <f t="shared" si="2"/>
        <v>78.64</v>
      </c>
      <c r="J60" s="14">
        <v>78.64</v>
      </c>
      <c r="K60" s="121">
        <f t="shared" si="3"/>
        <v>314.56</v>
      </c>
      <c r="L60" s="127"/>
    </row>
    <row r="61" spans="1:12" ht="24" customHeight="1">
      <c r="A61" s="126"/>
      <c r="B61" s="119">
        <f>'Tax Invoice'!D57</f>
        <v>4</v>
      </c>
      <c r="C61" s="10" t="s">
        <v>776</v>
      </c>
      <c r="D61" s="10" t="s">
        <v>872</v>
      </c>
      <c r="E61" s="130" t="s">
        <v>764</v>
      </c>
      <c r="F61" s="159"/>
      <c r="G61" s="160"/>
      <c r="H61" s="11" t="s">
        <v>777</v>
      </c>
      <c r="I61" s="14">
        <f t="shared" si="2"/>
        <v>80.430000000000007</v>
      </c>
      <c r="J61" s="14">
        <v>80.430000000000007</v>
      </c>
      <c r="K61" s="121">
        <f t="shared" si="3"/>
        <v>321.72000000000003</v>
      </c>
      <c r="L61" s="127"/>
    </row>
    <row r="62" spans="1:12" ht="12.75" customHeight="1">
      <c r="A62" s="126"/>
      <c r="B62" s="119">
        <f>'Tax Invoice'!D58</f>
        <v>4</v>
      </c>
      <c r="C62" s="10" t="s">
        <v>778</v>
      </c>
      <c r="D62" s="10" t="s">
        <v>873</v>
      </c>
      <c r="E62" s="130" t="s">
        <v>723</v>
      </c>
      <c r="F62" s="159" t="s">
        <v>279</v>
      </c>
      <c r="G62" s="160"/>
      <c r="H62" s="11" t="s">
        <v>779</v>
      </c>
      <c r="I62" s="14">
        <f t="shared" si="2"/>
        <v>107.36</v>
      </c>
      <c r="J62" s="14">
        <v>107.36</v>
      </c>
      <c r="K62" s="121">
        <f t="shared" si="3"/>
        <v>429.44</v>
      </c>
      <c r="L62" s="127"/>
    </row>
    <row r="63" spans="1:12" ht="12.75" customHeight="1">
      <c r="A63" s="126"/>
      <c r="B63" s="119">
        <f>'Tax Invoice'!D59</f>
        <v>4</v>
      </c>
      <c r="C63" s="10" t="s">
        <v>778</v>
      </c>
      <c r="D63" s="10" t="s">
        <v>873</v>
      </c>
      <c r="E63" s="130" t="s">
        <v>723</v>
      </c>
      <c r="F63" s="159" t="s">
        <v>277</v>
      </c>
      <c r="G63" s="160"/>
      <c r="H63" s="11" t="s">
        <v>779</v>
      </c>
      <c r="I63" s="14">
        <f t="shared" si="2"/>
        <v>107.36</v>
      </c>
      <c r="J63" s="14">
        <v>107.36</v>
      </c>
      <c r="K63" s="121">
        <f t="shared" si="3"/>
        <v>429.44</v>
      </c>
      <c r="L63" s="127"/>
    </row>
    <row r="64" spans="1:12" ht="12.75" customHeight="1">
      <c r="A64" s="126"/>
      <c r="B64" s="119">
        <f>'Tax Invoice'!D60</f>
        <v>6</v>
      </c>
      <c r="C64" s="10" t="s">
        <v>778</v>
      </c>
      <c r="D64" s="10" t="s">
        <v>874</v>
      </c>
      <c r="E64" s="130" t="s">
        <v>767</v>
      </c>
      <c r="F64" s="159" t="s">
        <v>279</v>
      </c>
      <c r="G64" s="160"/>
      <c r="H64" s="11" t="s">
        <v>779</v>
      </c>
      <c r="I64" s="14">
        <f t="shared" si="2"/>
        <v>127.11</v>
      </c>
      <c r="J64" s="14">
        <v>127.11</v>
      </c>
      <c r="K64" s="121">
        <f t="shared" si="3"/>
        <v>762.66</v>
      </c>
      <c r="L64" s="127"/>
    </row>
    <row r="65" spans="1:12" ht="12.75" customHeight="1">
      <c r="A65" s="126"/>
      <c r="B65" s="119">
        <f>'Tax Invoice'!D61</f>
        <v>4</v>
      </c>
      <c r="C65" s="10" t="s">
        <v>780</v>
      </c>
      <c r="D65" s="10" t="s">
        <v>875</v>
      </c>
      <c r="E65" s="130" t="s">
        <v>743</v>
      </c>
      <c r="F65" s="159" t="s">
        <v>279</v>
      </c>
      <c r="G65" s="160"/>
      <c r="H65" s="11" t="s">
        <v>717</v>
      </c>
      <c r="I65" s="14">
        <f t="shared" si="2"/>
        <v>17.239999999999998</v>
      </c>
      <c r="J65" s="14">
        <v>17.239999999999998</v>
      </c>
      <c r="K65" s="121">
        <f t="shared" si="3"/>
        <v>68.959999999999994</v>
      </c>
      <c r="L65" s="127"/>
    </row>
    <row r="66" spans="1:12" ht="12.75" customHeight="1">
      <c r="A66" s="126"/>
      <c r="B66" s="119">
        <f>'Tax Invoice'!D62</f>
        <v>4</v>
      </c>
      <c r="C66" s="10" t="s">
        <v>780</v>
      </c>
      <c r="D66" s="10" t="s">
        <v>875</v>
      </c>
      <c r="E66" s="130" t="s">
        <v>743</v>
      </c>
      <c r="F66" s="159" t="s">
        <v>589</v>
      </c>
      <c r="G66" s="160"/>
      <c r="H66" s="11" t="s">
        <v>717</v>
      </c>
      <c r="I66" s="14">
        <f t="shared" si="2"/>
        <v>17.239999999999998</v>
      </c>
      <c r="J66" s="14">
        <v>17.239999999999998</v>
      </c>
      <c r="K66" s="121">
        <f t="shared" si="3"/>
        <v>68.959999999999994</v>
      </c>
      <c r="L66" s="127"/>
    </row>
    <row r="67" spans="1:12" ht="12.75" customHeight="1">
      <c r="A67" s="126"/>
      <c r="B67" s="119">
        <f>'Tax Invoice'!D63</f>
        <v>4</v>
      </c>
      <c r="C67" s="10" t="s">
        <v>780</v>
      </c>
      <c r="D67" s="10" t="s">
        <v>875</v>
      </c>
      <c r="E67" s="130" t="s">
        <v>743</v>
      </c>
      <c r="F67" s="159" t="s">
        <v>751</v>
      </c>
      <c r="G67" s="160"/>
      <c r="H67" s="11" t="s">
        <v>717</v>
      </c>
      <c r="I67" s="14">
        <f t="shared" si="2"/>
        <v>17.239999999999998</v>
      </c>
      <c r="J67" s="14">
        <v>17.239999999999998</v>
      </c>
      <c r="K67" s="121">
        <f t="shared" si="3"/>
        <v>68.959999999999994</v>
      </c>
      <c r="L67" s="127"/>
    </row>
    <row r="68" spans="1:12" ht="12.75" customHeight="1">
      <c r="A68" s="126"/>
      <c r="B68" s="119">
        <f>'Tax Invoice'!D64</f>
        <v>4</v>
      </c>
      <c r="C68" s="10" t="s">
        <v>781</v>
      </c>
      <c r="D68" s="10" t="s">
        <v>876</v>
      </c>
      <c r="E68" s="130" t="s">
        <v>740</v>
      </c>
      <c r="F68" s="159"/>
      <c r="G68" s="160"/>
      <c r="H68" s="11" t="s">
        <v>782</v>
      </c>
      <c r="I68" s="14">
        <f t="shared" si="2"/>
        <v>53.5</v>
      </c>
      <c r="J68" s="14">
        <v>53.5</v>
      </c>
      <c r="K68" s="121">
        <f t="shared" si="3"/>
        <v>214</v>
      </c>
      <c r="L68" s="127"/>
    </row>
    <row r="69" spans="1:12" ht="12.75" customHeight="1">
      <c r="A69" s="126"/>
      <c r="B69" s="119">
        <f>'Tax Invoice'!D65</f>
        <v>4</v>
      </c>
      <c r="C69" s="10" t="s">
        <v>781</v>
      </c>
      <c r="D69" s="10" t="s">
        <v>877</v>
      </c>
      <c r="E69" s="130" t="s">
        <v>715</v>
      </c>
      <c r="F69" s="159"/>
      <c r="G69" s="160"/>
      <c r="H69" s="11" t="s">
        <v>782</v>
      </c>
      <c r="I69" s="14">
        <f t="shared" si="2"/>
        <v>58.89</v>
      </c>
      <c r="J69" s="14">
        <v>58.89</v>
      </c>
      <c r="K69" s="121">
        <f t="shared" si="3"/>
        <v>235.56</v>
      </c>
      <c r="L69" s="127"/>
    </row>
    <row r="70" spans="1:12" ht="24" customHeight="1">
      <c r="A70" s="126"/>
      <c r="B70" s="119">
        <f>'Tax Invoice'!D66</f>
        <v>4</v>
      </c>
      <c r="C70" s="10" t="s">
        <v>783</v>
      </c>
      <c r="D70" s="10" t="s">
        <v>783</v>
      </c>
      <c r="E70" s="130" t="s">
        <v>300</v>
      </c>
      <c r="F70" s="159" t="s">
        <v>679</v>
      </c>
      <c r="G70" s="160"/>
      <c r="H70" s="11" t="s">
        <v>784</v>
      </c>
      <c r="I70" s="14">
        <f t="shared" si="2"/>
        <v>14</v>
      </c>
      <c r="J70" s="14">
        <v>14</v>
      </c>
      <c r="K70" s="121">
        <f t="shared" si="3"/>
        <v>56</v>
      </c>
      <c r="L70" s="127"/>
    </row>
    <row r="71" spans="1:12" ht="12.75" customHeight="1">
      <c r="A71" s="126"/>
      <c r="B71" s="119">
        <f>'Tax Invoice'!D67</f>
        <v>4</v>
      </c>
      <c r="C71" s="10" t="s">
        <v>785</v>
      </c>
      <c r="D71" s="10" t="s">
        <v>878</v>
      </c>
      <c r="E71" s="130" t="s">
        <v>304</v>
      </c>
      <c r="F71" s="159"/>
      <c r="G71" s="160"/>
      <c r="H71" s="11" t="s">
        <v>786</v>
      </c>
      <c r="I71" s="14">
        <f t="shared" si="2"/>
        <v>14</v>
      </c>
      <c r="J71" s="14">
        <v>14</v>
      </c>
      <c r="K71" s="121">
        <f t="shared" si="3"/>
        <v>56</v>
      </c>
      <c r="L71" s="127"/>
    </row>
    <row r="72" spans="1:12" ht="12.75" customHeight="1">
      <c r="A72" s="126"/>
      <c r="B72" s="119">
        <f>'Tax Invoice'!D68</f>
        <v>4</v>
      </c>
      <c r="C72" s="10" t="s">
        <v>718</v>
      </c>
      <c r="D72" s="10" t="s">
        <v>879</v>
      </c>
      <c r="E72" s="130" t="s">
        <v>764</v>
      </c>
      <c r="F72" s="159"/>
      <c r="G72" s="160"/>
      <c r="H72" s="11" t="s">
        <v>719</v>
      </c>
      <c r="I72" s="14">
        <f t="shared" si="2"/>
        <v>64.28</v>
      </c>
      <c r="J72" s="14">
        <v>64.28</v>
      </c>
      <c r="K72" s="121">
        <f t="shared" si="3"/>
        <v>257.12</v>
      </c>
      <c r="L72" s="127"/>
    </row>
    <row r="73" spans="1:12" ht="12.75" customHeight="1">
      <c r="A73" s="126"/>
      <c r="B73" s="119">
        <f>'Tax Invoice'!D69</f>
        <v>4</v>
      </c>
      <c r="C73" s="10" t="s">
        <v>718</v>
      </c>
      <c r="D73" s="10" t="s">
        <v>880</v>
      </c>
      <c r="E73" s="130" t="s">
        <v>734</v>
      </c>
      <c r="F73" s="159"/>
      <c r="G73" s="160"/>
      <c r="H73" s="11" t="s">
        <v>719</v>
      </c>
      <c r="I73" s="14">
        <f t="shared" si="2"/>
        <v>75.05</v>
      </c>
      <c r="J73" s="14">
        <v>75.05</v>
      </c>
      <c r="K73" s="121">
        <f t="shared" si="3"/>
        <v>300.2</v>
      </c>
      <c r="L73" s="127"/>
    </row>
    <row r="74" spans="1:12" ht="12.75" customHeight="1">
      <c r="A74" s="126"/>
      <c r="B74" s="119">
        <f>'Tax Invoice'!D70</f>
        <v>4</v>
      </c>
      <c r="C74" s="10" t="s">
        <v>787</v>
      </c>
      <c r="D74" s="10" t="s">
        <v>881</v>
      </c>
      <c r="E74" s="130" t="s">
        <v>712</v>
      </c>
      <c r="F74" s="159"/>
      <c r="G74" s="160"/>
      <c r="H74" s="11" t="s">
        <v>788</v>
      </c>
      <c r="I74" s="14">
        <f t="shared" si="2"/>
        <v>71.459999999999994</v>
      </c>
      <c r="J74" s="14">
        <v>71.459999999999994</v>
      </c>
      <c r="K74" s="121">
        <f t="shared" si="3"/>
        <v>285.83999999999997</v>
      </c>
      <c r="L74" s="127"/>
    </row>
    <row r="75" spans="1:12" ht="12.75" customHeight="1">
      <c r="A75" s="126"/>
      <c r="B75" s="119">
        <f>'Tax Invoice'!D71</f>
        <v>8</v>
      </c>
      <c r="C75" s="10" t="s">
        <v>789</v>
      </c>
      <c r="D75" s="10" t="s">
        <v>882</v>
      </c>
      <c r="E75" s="130" t="s">
        <v>304</v>
      </c>
      <c r="F75" s="159" t="s">
        <v>279</v>
      </c>
      <c r="G75" s="160"/>
      <c r="H75" s="11" t="s">
        <v>790</v>
      </c>
      <c r="I75" s="14">
        <f t="shared" si="2"/>
        <v>22.98</v>
      </c>
      <c r="J75" s="14">
        <v>22.98</v>
      </c>
      <c r="K75" s="121">
        <f t="shared" si="3"/>
        <v>183.84</v>
      </c>
      <c r="L75" s="127"/>
    </row>
    <row r="76" spans="1:12" ht="12.75" customHeight="1">
      <c r="A76" s="126"/>
      <c r="B76" s="119">
        <f>'Tax Invoice'!D72</f>
        <v>4</v>
      </c>
      <c r="C76" s="10" t="s">
        <v>789</v>
      </c>
      <c r="D76" s="10" t="s">
        <v>883</v>
      </c>
      <c r="E76" s="130" t="s">
        <v>300</v>
      </c>
      <c r="F76" s="159" t="s">
        <v>279</v>
      </c>
      <c r="G76" s="160"/>
      <c r="H76" s="11" t="s">
        <v>790</v>
      </c>
      <c r="I76" s="14">
        <f t="shared" si="2"/>
        <v>24.78</v>
      </c>
      <c r="J76" s="14">
        <v>24.78</v>
      </c>
      <c r="K76" s="121">
        <f t="shared" si="3"/>
        <v>99.12</v>
      </c>
      <c r="L76" s="127"/>
    </row>
    <row r="77" spans="1:12" ht="24" customHeight="1">
      <c r="A77" s="126"/>
      <c r="B77" s="119">
        <f>'Tax Invoice'!D73</f>
        <v>4</v>
      </c>
      <c r="C77" s="10" t="s">
        <v>791</v>
      </c>
      <c r="D77" s="10" t="s">
        <v>884</v>
      </c>
      <c r="E77" s="130" t="s">
        <v>300</v>
      </c>
      <c r="F77" s="159" t="s">
        <v>279</v>
      </c>
      <c r="G77" s="160"/>
      <c r="H77" s="11" t="s">
        <v>792</v>
      </c>
      <c r="I77" s="14">
        <f t="shared" si="2"/>
        <v>24.78</v>
      </c>
      <c r="J77" s="14">
        <v>24.78</v>
      </c>
      <c r="K77" s="121">
        <f t="shared" si="3"/>
        <v>99.12</v>
      </c>
      <c r="L77" s="127"/>
    </row>
    <row r="78" spans="1:12" ht="12.75" customHeight="1">
      <c r="A78" s="126"/>
      <c r="B78" s="119">
        <f>'Tax Invoice'!D74</f>
        <v>6</v>
      </c>
      <c r="C78" s="10" t="s">
        <v>793</v>
      </c>
      <c r="D78" s="10" t="s">
        <v>793</v>
      </c>
      <c r="E78" s="130" t="s">
        <v>300</v>
      </c>
      <c r="F78" s="159" t="s">
        <v>279</v>
      </c>
      <c r="G78" s="160"/>
      <c r="H78" s="11" t="s">
        <v>794</v>
      </c>
      <c r="I78" s="14">
        <f t="shared" si="2"/>
        <v>12.21</v>
      </c>
      <c r="J78" s="14">
        <v>12.21</v>
      </c>
      <c r="K78" s="121">
        <f t="shared" si="3"/>
        <v>73.260000000000005</v>
      </c>
      <c r="L78" s="127"/>
    </row>
    <row r="79" spans="1:12" ht="12.75" customHeight="1">
      <c r="A79" s="126"/>
      <c r="B79" s="119">
        <f>'Tax Invoice'!D75</f>
        <v>6</v>
      </c>
      <c r="C79" s="10" t="s">
        <v>793</v>
      </c>
      <c r="D79" s="10" t="s">
        <v>793</v>
      </c>
      <c r="E79" s="130" t="s">
        <v>300</v>
      </c>
      <c r="F79" s="159" t="s">
        <v>589</v>
      </c>
      <c r="G79" s="160"/>
      <c r="H79" s="11" t="s">
        <v>794</v>
      </c>
      <c r="I79" s="14">
        <f t="shared" si="2"/>
        <v>12.21</v>
      </c>
      <c r="J79" s="14">
        <v>12.21</v>
      </c>
      <c r="K79" s="121">
        <f t="shared" si="3"/>
        <v>73.260000000000005</v>
      </c>
      <c r="L79" s="127"/>
    </row>
    <row r="80" spans="1:12" ht="12.75" customHeight="1">
      <c r="A80" s="126"/>
      <c r="B80" s="119">
        <f>'Tax Invoice'!D76</f>
        <v>4</v>
      </c>
      <c r="C80" s="10" t="s">
        <v>720</v>
      </c>
      <c r="D80" s="10" t="s">
        <v>885</v>
      </c>
      <c r="E80" s="130" t="s">
        <v>795</v>
      </c>
      <c r="F80" s="159"/>
      <c r="G80" s="160"/>
      <c r="H80" s="11" t="s">
        <v>721</v>
      </c>
      <c r="I80" s="14">
        <f t="shared" si="2"/>
        <v>24.78</v>
      </c>
      <c r="J80" s="14">
        <v>24.78</v>
      </c>
      <c r="K80" s="121">
        <f t="shared" si="3"/>
        <v>99.12</v>
      </c>
      <c r="L80" s="127"/>
    </row>
    <row r="81" spans="1:12" ht="12.75" customHeight="1">
      <c r="A81" s="126"/>
      <c r="B81" s="119">
        <f>'Tax Invoice'!D77</f>
        <v>4</v>
      </c>
      <c r="C81" s="10" t="s">
        <v>720</v>
      </c>
      <c r="D81" s="10" t="s">
        <v>886</v>
      </c>
      <c r="E81" s="130" t="s">
        <v>715</v>
      </c>
      <c r="F81" s="159"/>
      <c r="G81" s="160"/>
      <c r="H81" s="11" t="s">
        <v>721</v>
      </c>
      <c r="I81" s="14">
        <f t="shared" si="2"/>
        <v>48.12</v>
      </c>
      <c r="J81" s="14">
        <v>48.12</v>
      </c>
      <c r="K81" s="121">
        <f t="shared" si="3"/>
        <v>192.48</v>
      </c>
      <c r="L81" s="127"/>
    </row>
    <row r="82" spans="1:12" ht="12.75" customHeight="1">
      <c r="A82" s="126"/>
      <c r="B82" s="119">
        <f>'Tax Invoice'!D78</f>
        <v>4</v>
      </c>
      <c r="C82" s="10" t="s">
        <v>720</v>
      </c>
      <c r="D82" s="10" t="s">
        <v>887</v>
      </c>
      <c r="E82" s="130" t="s">
        <v>712</v>
      </c>
      <c r="F82" s="159"/>
      <c r="G82" s="160"/>
      <c r="H82" s="11" t="s">
        <v>721</v>
      </c>
      <c r="I82" s="14">
        <f t="shared" si="2"/>
        <v>116.34</v>
      </c>
      <c r="J82" s="14">
        <v>116.34</v>
      </c>
      <c r="K82" s="121">
        <f t="shared" si="3"/>
        <v>465.36</v>
      </c>
      <c r="L82" s="127"/>
    </row>
    <row r="83" spans="1:12" ht="36" customHeight="1">
      <c r="A83" s="126"/>
      <c r="B83" s="119">
        <f>'Tax Invoice'!D79</f>
        <v>4</v>
      </c>
      <c r="C83" s="10" t="s">
        <v>796</v>
      </c>
      <c r="D83" s="10" t="s">
        <v>888</v>
      </c>
      <c r="E83" s="130" t="s">
        <v>797</v>
      </c>
      <c r="F83" s="159" t="s">
        <v>738</v>
      </c>
      <c r="G83" s="160"/>
      <c r="H83" s="11" t="s">
        <v>798</v>
      </c>
      <c r="I83" s="14">
        <f t="shared" si="2"/>
        <v>14</v>
      </c>
      <c r="J83" s="14">
        <v>14</v>
      </c>
      <c r="K83" s="121">
        <f t="shared" si="3"/>
        <v>56</v>
      </c>
      <c r="L83" s="127"/>
    </row>
    <row r="84" spans="1:12" ht="36" customHeight="1">
      <c r="A84" s="126"/>
      <c r="B84" s="119">
        <f>'Tax Invoice'!D80</f>
        <v>4</v>
      </c>
      <c r="C84" s="10" t="s">
        <v>796</v>
      </c>
      <c r="D84" s="10" t="s">
        <v>889</v>
      </c>
      <c r="E84" s="130" t="s">
        <v>799</v>
      </c>
      <c r="F84" s="159" t="s">
        <v>589</v>
      </c>
      <c r="G84" s="160"/>
      <c r="H84" s="11" t="s">
        <v>798</v>
      </c>
      <c r="I84" s="14">
        <f t="shared" si="2"/>
        <v>20.83</v>
      </c>
      <c r="J84" s="14">
        <v>20.83</v>
      </c>
      <c r="K84" s="121">
        <f t="shared" si="3"/>
        <v>83.32</v>
      </c>
      <c r="L84" s="127"/>
    </row>
    <row r="85" spans="1:12" ht="36" customHeight="1">
      <c r="A85" s="126"/>
      <c r="B85" s="119">
        <f>'Tax Invoice'!D81</f>
        <v>4</v>
      </c>
      <c r="C85" s="10" t="s">
        <v>796</v>
      </c>
      <c r="D85" s="10" t="s">
        <v>889</v>
      </c>
      <c r="E85" s="130" t="s">
        <v>799</v>
      </c>
      <c r="F85" s="159" t="s">
        <v>490</v>
      </c>
      <c r="G85" s="160"/>
      <c r="H85" s="11" t="s">
        <v>798</v>
      </c>
      <c r="I85" s="14">
        <f t="shared" si="2"/>
        <v>20.83</v>
      </c>
      <c r="J85" s="14">
        <v>20.83</v>
      </c>
      <c r="K85" s="121">
        <f t="shared" si="3"/>
        <v>83.32</v>
      </c>
      <c r="L85" s="127"/>
    </row>
    <row r="86" spans="1:12" ht="36" customHeight="1">
      <c r="A86" s="126"/>
      <c r="B86" s="119">
        <f>'Tax Invoice'!D82</f>
        <v>4</v>
      </c>
      <c r="C86" s="10" t="s">
        <v>796</v>
      </c>
      <c r="D86" s="10" t="s">
        <v>889</v>
      </c>
      <c r="E86" s="130" t="s">
        <v>799</v>
      </c>
      <c r="F86" s="159" t="s">
        <v>742</v>
      </c>
      <c r="G86" s="160"/>
      <c r="H86" s="11" t="s">
        <v>798</v>
      </c>
      <c r="I86" s="14">
        <f t="shared" ref="I86:I117" si="4">ROUNDUP(J86*$N$1,2)</f>
        <v>20.83</v>
      </c>
      <c r="J86" s="14">
        <v>20.83</v>
      </c>
      <c r="K86" s="121">
        <f t="shared" ref="K86:K117" si="5">I86*B86</f>
        <v>83.32</v>
      </c>
      <c r="L86" s="127"/>
    </row>
    <row r="87" spans="1:12" ht="12.75" customHeight="1">
      <c r="A87" s="126"/>
      <c r="B87" s="119">
        <f>'Tax Invoice'!D83</f>
        <v>4</v>
      </c>
      <c r="C87" s="10" t="s">
        <v>800</v>
      </c>
      <c r="D87" s="10" t="s">
        <v>890</v>
      </c>
      <c r="E87" s="130" t="s">
        <v>743</v>
      </c>
      <c r="F87" s="159"/>
      <c r="G87" s="160"/>
      <c r="H87" s="11" t="s">
        <v>801</v>
      </c>
      <c r="I87" s="14">
        <f t="shared" si="4"/>
        <v>39.14</v>
      </c>
      <c r="J87" s="14">
        <v>39.14</v>
      </c>
      <c r="K87" s="121">
        <f t="shared" si="5"/>
        <v>156.56</v>
      </c>
      <c r="L87" s="127"/>
    </row>
    <row r="88" spans="1:12" ht="12.75" customHeight="1">
      <c r="A88" s="126"/>
      <c r="B88" s="119">
        <f>'Tax Invoice'!D84</f>
        <v>4</v>
      </c>
      <c r="C88" s="10" t="s">
        <v>800</v>
      </c>
      <c r="D88" s="10" t="s">
        <v>891</v>
      </c>
      <c r="E88" s="130" t="s">
        <v>758</v>
      </c>
      <c r="F88" s="159"/>
      <c r="G88" s="160"/>
      <c r="H88" s="11" t="s">
        <v>801</v>
      </c>
      <c r="I88" s="14">
        <f t="shared" si="4"/>
        <v>49.91</v>
      </c>
      <c r="J88" s="14">
        <v>49.91</v>
      </c>
      <c r="K88" s="121">
        <f t="shared" si="5"/>
        <v>199.64</v>
      </c>
      <c r="L88" s="127"/>
    </row>
    <row r="89" spans="1:12" ht="12.75" customHeight="1">
      <c r="A89" s="126"/>
      <c r="B89" s="119">
        <f>'Tax Invoice'!D85</f>
        <v>4</v>
      </c>
      <c r="C89" s="10" t="s">
        <v>802</v>
      </c>
      <c r="D89" s="10" t="s">
        <v>892</v>
      </c>
      <c r="E89" s="130" t="s">
        <v>740</v>
      </c>
      <c r="F89" s="159"/>
      <c r="G89" s="160"/>
      <c r="H89" s="11" t="s">
        <v>803</v>
      </c>
      <c r="I89" s="14">
        <f t="shared" si="4"/>
        <v>28.37</v>
      </c>
      <c r="J89" s="14">
        <v>28.37</v>
      </c>
      <c r="K89" s="121">
        <f t="shared" si="5"/>
        <v>113.48</v>
      </c>
      <c r="L89" s="127"/>
    </row>
    <row r="90" spans="1:12" ht="12.75" customHeight="1">
      <c r="A90" s="126"/>
      <c r="B90" s="119">
        <f>'Tax Invoice'!D86</f>
        <v>4</v>
      </c>
      <c r="C90" s="10" t="s">
        <v>802</v>
      </c>
      <c r="D90" s="10" t="s">
        <v>893</v>
      </c>
      <c r="E90" s="130" t="s">
        <v>715</v>
      </c>
      <c r="F90" s="159"/>
      <c r="G90" s="160"/>
      <c r="H90" s="11" t="s">
        <v>803</v>
      </c>
      <c r="I90" s="14">
        <f t="shared" si="4"/>
        <v>49.91</v>
      </c>
      <c r="J90" s="14">
        <v>49.91</v>
      </c>
      <c r="K90" s="121">
        <f t="shared" si="5"/>
        <v>199.64</v>
      </c>
      <c r="L90" s="127"/>
    </row>
    <row r="91" spans="1:12" ht="12.75" customHeight="1">
      <c r="A91" s="126"/>
      <c r="B91" s="119">
        <f>'Tax Invoice'!D87</f>
        <v>4</v>
      </c>
      <c r="C91" s="10" t="s">
        <v>804</v>
      </c>
      <c r="D91" s="10" t="s">
        <v>894</v>
      </c>
      <c r="E91" s="130" t="s">
        <v>748</v>
      </c>
      <c r="F91" s="159"/>
      <c r="G91" s="160"/>
      <c r="H91" s="11" t="s">
        <v>805</v>
      </c>
      <c r="I91" s="14">
        <f t="shared" si="4"/>
        <v>85.82</v>
      </c>
      <c r="J91" s="14">
        <v>85.82</v>
      </c>
      <c r="K91" s="121">
        <f t="shared" si="5"/>
        <v>343.28</v>
      </c>
      <c r="L91" s="127"/>
    </row>
    <row r="92" spans="1:12" ht="12.75" customHeight="1">
      <c r="A92" s="126"/>
      <c r="B92" s="119">
        <f>'Tax Invoice'!D88</f>
        <v>8</v>
      </c>
      <c r="C92" s="10" t="s">
        <v>806</v>
      </c>
      <c r="D92" s="10" t="s">
        <v>895</v>
      </c>
      <c r="E92" s="130" t="s">
        <v>740</v>
      </c>
      <c r="F92" s="159"/>
      <c r="G92" s="160"/>
      <c r="H92" s="11" t="s">
        <v>807</v>
      </c>
      <c r="I92" s="14">
        <f t="shared" si="4"/>
        <v>28.37</v>
      </c>
      <c r="J92" s="14">
        <v>28.37</v>
      </c>
      <c r="K92" s="121">
        <f t="shared" si="5"/>
        <v>226.96</v>
      </c>
      <c r="L92" s="127"/>
    </row>
    <row r="93" spans="1:12" ht="24" customHeight="1">
      <c r="A93" s="126"/>
      <c r="B93" s="119">
        <f>'Tax Invoice'!D89</f>
        <v>4</v>
      </c>
      <c r="C93" s="10" t="s">
        <v>808</v>
      </c>
      <c r="D93" s="10" t="s">
        <v>896</v>
      </c>
      <c r="E93" s="130" t="s">
        <v>711</v>
      </c>
      <c r="F93" s="159" t="s">
        <v>279</v>
      </c>
      <c r="G93" s="160"/>
      <c r="H93" s="11" t="s">
        <v>809</v>
      </c>
      <c r="I93" s="14">
        <f t="shared" si="4"/>
        <v>89.41</v>
      </c>
      <c r="J93" s="14">
        <v>89.41</v>
      </c>
      <c r="K93" s="121">
        <f t="shared" si="5"/>
        <v>357.64</v>
      </c>
      <c r="L93" s="127"/>
    </row>
    <row r="94" spans="1:12" ht="24" customHeight="1">
      <c r="A94" s="126"/>
      <c r="B94" s="119">
        <f>'Tax Invoice'!D90</f>
        <v>4</v>
      </c>
      <c r="C94" s="10" t="s">
        <v>808</v>
      </c>
      <c r="D94" s="10" t="s">
        <v>897</v>
      </c>
      <c r="E94" s="130" t="s">
        <v>740</v>
      </c>
      <c r="F94" s="159" t="s">
        <v>279</v>
      </c>
      <c r="G94" s="160"/>
      <c r="H94" s="11" t="s">
        <v>809</v>
      </c>
      <c r="I94" s="14">
        <f t="shared" si="4"/>
        <v>94.8</v>
      </c>
      <c r="J94" s="14">
        <v>94.8</v>
      </c>
      <c r="K94" s="121">
        <f t="shared" si="5"/>
        <v>379.2</v>
      </c>
      <c r="L94" s="127"/>
    </row>
    <row r="95" spans="1:12" ht="12.75" customHeight="1">
      <c r="A95" s="126"/>
      <c r="B95" s="119">
        <f>'Tax Invoice'!D91</f>
        <v>4</v>
      </c>
      <c r="C95" s="10" t="s">
        <v>810</v>
      </c>
      <c r="D95" s="10" t="s">
        <v>898</v>
      </c>
      <c r="E95" s="130" t="s">
        <v>740</v>
      </c>
      <c r="F95" s="159"/>
      <c r="G95" s="160"/>
      <c r="H95" s="11" t="s">
        <v>811</v>
      </c>
      <c r="I95" s="14">
        <f t="shared" si="4"/>
        <v>30.16</v>
      </c>
      <c r="J95" s="14">
        <v>30.16</v>
      </c>
      <c r="K95" s="121">
        <f t="shared" si="5"/>
        <v>120.64</v>
      </c>
      <c r="L95" s="127"/>
    </row>
    <row r="96" spans="1:12" ht="12.75" customHeight="1">
      <c r="A96" s="126"/>
      <c r="B96" s="119">
        <f>'Tax Invoice'!D92</f>
        <v>4</v>
      </c>
      <c r="C96" s="10" t="s">
        <v>810</v>
      </c>
      <c r="D96" s="10" t="s">
        <v>899</v>
      </c>
      <c r="E96" s="130" t="s">
        <v>734</v>
      </c>
      <c r="F96" s="159"/>
      <c r="G96" s="160"/>
      <c r="H96" s="11" t="s">
        <v>811</v>
      </c>
      <c r="I96" s="14">
        <f t="shared" si="4"/>
        <v>39.14</v>
      </c>
      <c r="J96" s="14">
        <v>39.14</v>
      </c>
      <c r="K96" s="121">
        <f t="shared" si="5"/>
        <v>156.56</v>
      </c>
      <c r="L96" s="127"/>
    </row>
    <row r="97" spans="1:12" ht="12.75" customHeight="1">
      <c r="A97" s="126"/>
      <c r="B97" s="119">
        <f>'Tax Invoice'!D93</f>
        <v>4</v>
      </c>
      <c r="C97" s="10" t="s">
        <v>812</v>
      </c>
      <c r="D97" s="10" t="s">
        <v>900</v>
      </c>
      <c r="E97" s="130" t="s">
        <v>743</v>
      </c>
      <c r="F97" s="159"/>
      <c r="G97" s="160"/>
      <c r="H97" s="11" t="s">
        <v>813</v>
      </c>
      <c r="I97" s="14">
        <f t="shared" si="4"/>
        <v>39.14</v>
      </c>
      <c r="J97" s="14">
        <v>39.14</v>
      </c>
      <c r="K97" s="121">
        <f t="shared" si="5"/>
        <v>156.56</v>
      </c>
      <c r="L97" s="127"/>
    </row>
    <row r="98" spans="1:12" ht="12.75" customHeight="1">
      <c r="A98" s="126"/>
      <c r="B98" s="119">
        <f>'Tax Invoice'!D94</f>
        <v>4</v>
      </c>
      <c r="C98" s="10" t="s">
        <v>814</v>
      </c>
      <c r="D98" s="10" t="s">
        <v>901</v>
      </c>
      <c r="E98" s="130" t="s">
        <v>734</v>
      </c>
      <c r="F98" s="159"/>
      <c r="G98" s="160"/>
      <c r="H98" s="11" t="s">
        <v>815</v>
      </c>
      <c r="I98" s="14">
        <f t="shared" si="4"/>
        <v>39.14</v>
      </c>
      <c r="J98" s="14">
        <v>39.14</v>
      </c>
      <c r="K98" s="121">
        <f t="shared" si="5"/>
        <v>156.56</v>
      </c>
      <c r="L98" s="127"/>
    </row>
    <row r="99" spans="1:12" ht="12.75" customHeight="1">
      <c r="A99" s="126"/>
      <c r="B99" s="119">
        <f>'Tax Invoice'!D95</f>
        <v>4</v>
      </c>
      <c r="C99" s="10" t="s">
        <v>816</v>
      </c>
      <c r="D99" s="10" t="s">
        <v>902</v>
      </c>
      <c r="E99" s="130" t="s">
        <v>734</v>
      </c>
      <c r="F99" s="159"/>
      <c r="G99" s="160"/>
      <c r="H99" s="11" t="s">
        <v>817</v>
      </c>
      <c r="I99" s="14">
        <f t="shared" si="4"/>
        <v>39.14</v>
      </c>
      <c r="J99" s="14">
        <v>39.14</v>
      </c>
      <c r="K99" s="121">
        <f t="shared" si="5"/>
        <v>156.56</v>
      </c>
      <c r="L99" s="127"/>
    </row>
    <row r="100" spans="1:12" ht="24" customHeight="1">
      <c r="A100" s="126"/>
      <c r="B100" s="119">
        <f>'Tax Invoice'!D96</f>
        <v>4</v>
      </c>
      <c r="C100" s="10" t="s">
        <v>818</v>
      </c>
      <c r="D100" s="10" t="s">
        <v>903</v>
      </c>
      <c r="E100" s="130" t="s">
        <v>743</v>
      </c>
      <c r="F100" s="159" t="s">
        <v>641</v>
      </c>
      <c r="G100" s="160"/>
      <c r="H100" s="11" t="s">
        <v>819</v>
      </c>
      <c r="I100" s="14">
        <f t="shared" si="4"/>
        <v>19.03</v>
      </c>
      <c r="J100" s="14">
        <v>19.03</v>
      </c>
      <c r="K100" s="121">
        <f t="shared" si="5"/>
        <v>76.12</v>
      </c>
      <c r="L100" s="127"/>
    </row>
    <row r="101" spans="1:12" ht="12.75" customHeight="1">
      <c r="A101" s="126"/>
      <c r="B101" s="119">
        <f>'Tax Invoice'!D97</f>
        <v>4</v>
      </c>
      <c r="C101" s="10" t="s">
        <v>820</v>
      </c>
      <c r="D101" s="10" t="s">
        <v>904</v>
      </c>
      <c r="E101" s="130" t="s">
        <v>734</v>
      </c>
      <c r="F101" s="159" t="s">
        <v>644</v>
      </c>
      <c r="G101" s="160"/>
      <c r="H101" s="11" t="s">
        <v>821</v>
      </c>
      <c r="I101" s="14">
        <f t="shared" si="4"/>
        <v>21.9</v>
      </c>
      <c r="J101" s="14">
        <v>21.9</v>
      </c>
      <c r="K101" s="121">
        <f t="shared" si="5"/>
        <v>87.6</v>
      </c>
      <c r="L101" s="127"/>
    </row>
    <row r="102" spans="1:12" ht="12.75" customHeight="1">
      <c r="A102" s="126"/>
      <c r="B102" s="119">
        <f>'Tax Invoice'!D98</f>
        <v>4</v>
      </c>
      <c r="C102" s="10" t="s">
        <v>820</v>
      </c>
      <c r="D102" s="10" t="s">
        <v>905</v>
      </c>
      <c r="E102" s="130" t="s">
        <v>758</v>
      </c>
      <c r="F102" s="159" t="s">
        <v>644</v>
      </c>
      <c r="G102" s="160"/>
      <c r="H102" s="11" t="s">
        <v>821</v>
      </c>
      <c r="I102" s="14">
        <f t="shared" si="4"/>
        <v>23.34</v>
      </c>
      <c r="J102" s="14">
        <v>23.34</v>
      </c>
      <c r="K102" s="121">
        <f t="shared" si="5"/>
        <v>93.36</v>
      </c>
      <c r="L102" s="127"/>
    </row>
    <row r="103" spans="1:12" ht="12.75" customHeight="1">
      <c r="A103" s="126"/>
      <c r="B103" s="119">
        <f>'Tax Invoice'!D99</f>
        <v>8</v>
      </c>
      <c r="C103" s="10" t="s">
        <v>820</v>
      </c>
      <c r="D103" s="10" t="s">
        <v>906</v>
      </c>
      <c r="E103" s="130" t="s">
        <v>744</v>
      </c>
      <c r="F103" s="159" t="s">
        <v>644</v>
      </c>
      <c r="G103" s="160"/>
      <c r="H103" s="11" t="s">
        <v>821</v>
      </c>
      <c r="I103" s="14">
        <f t="shared" si="4"/>
        <v>28.73</v>
      </c>
      <c r="J103" s="14">
        <v>28.73</v>
      </c>
      <c r="K103" s="121">
        <f t="shared" si="5"/>
        <v>229.84</v>
      </c>
      <c r="L103" s="127"/>
    </row>
    <row r="104" spans="1:12" ht="12.75" customHeight="1">
      <c r="A104" s="126"/>
      <c r="B104" s="119">
        <f>'Tax Invoice'!D100</f>
        <v>20</v>
      </c>
      <c r="C104" s="10" t="s">
        <v>822</v>
      </c>
      <c r="D104" s="10" t="s">
        <v>907</v>
      </c>
      <c r="E104" s="130" t="s">
        <v>711</v>
      </c>
      <c r="F104" s="159" t="s">
        <v>279</v>
      </c>
      <c r="G104" s="160"/>
      <c r="H104" s="11" t="s">
        <v>823</v>
      </c>
      <c r="I104" s="14">
        <f t="shared" si="4"/>
        <v>13.65</v>
      </c>
      <c r="J104" s="14">
        <v>13.65</v>
      </c>
      <c r="K104" s="121">
        <f t="shared" si="5"/>
        <v>273</v>
      </c>
      <c r="L104" s="127"/>
    </row>
    <row r="105" spans="1:12" ht="12.75" customHeight="1">
      <c r="A105" s="126"/>
      <c r="B105" s="119">
        <f>'Tax Invoice'!D101</f>
        <v>8</v>
      </c>
      <c r="C105" s="10" t="s">
        <v>822</v>
      </c>
      <c r="D105" s="10" t="s">
        <v>907</v>
      </c>
      <c r="E105" s="130" t="s">
        <v>711</v>
      </c>
      <c r="F105" s="159" t="s">
        <v>589</v>
      </c>
      <c r="G105" s="160"/>
      <c r="H105" s="11" t="s">
        <v>823</v>
      </c>
      <c r="I105" s="14">
        <f t="shared" si="4"/>
        <v>13.65</v>
      </c>
      <c r="J105" s="14">
        <v>13.65</v>
      </c>
      <c r="K105" s="121">
        <f t="shared" si="5"/>
        <v>109.2</v>
      </c>
      <c r="L105" s="127"/>
    </row>
    <row r="106" spans="1:12" ht="12.75" customHeight="1">
      <c r="A106" s="126"/>
      <c r="B106" s="119">
        <f>'Tax Invoice'!D102</f>
        <v>12</v>
      </c>
      <c r="C106" s="10" t="s">
        <v>822</v>
      </c>
      <c r="D106" s="10" t="s">
        <v>907</v>
      </c>
      <c r="E106" s="130" t="s">
        <v>711</v>
      </c>
      <c r="F106" s="159" t="s">
        <v>115</v>
      </c>
      <c r="G106" s="160"/>
      <c r="H106" s="11" t="s">
        <v>823</v>
      </c>
      <c r="I106" s="14">
        <f t="shared" si="4"/>
        <v>13.65</v>
      </c>
      <c r="J106" s="14">
        <v>13.65</v>
      </c>
      <c r="K106" s="121">
        <f t="shared" si="5"/>
        <v>163.80000000000001</v>
      </c>
      <c r="L106" s="127"/>
    </row>
    <row r="107" spans="1:12" ht="12.75" customHeight="1">
      <c r="A107" s="126"/>
      <c r="B107" s="119">
        <f>'Tax Invoice'!D103</f>
        <v>4</v>
      </c>
      <c r="C107" s="10" t="s">
        <v>822</v>
      </c>
      <c r="D107" s="10" t="s">
        <v>908</v>
      </c>
      <c r="E107" s="130" t="s">
        <v>740</v>
      </c>
      <c r="F107" s="159" t="s">
        <v>279</v>
      </c>
      <c r="G107" s="160"/>
      <c r="H107" s="11" t="s">
        <v>823</v>
      </c>
      <c r="I107" s="14">
        <f t="shared" si="4"/>
        <v>15.08</v>
      </c>
      <c r="J107" s="14">
        <v>15.08</v>
      </c>
      <c r="K107" s="121">
        <f t="shared" si="5"/>
        <v>60.32</v>
      </c>
      <c r="L107" s="127"/>
    </row>
    <row r="108" spans="1:12" ht="12.75" customHeight="1">
      <c r="A108" s="126"/>
      <c r="B108" s="119">
        <f>'Tax Invoice'!D104</f>
        <v>4</v>
      </c>
      <c r="C108" s="10" t="s">
        <v>822</v>
      </c>
      <c r="D108" s="10" t="s">
        <v>908</v>
      </c>
      <c r="E108" s="130" t="s">
        <v>740</v>
      </c>
      <c r="F108" s="159" t="s">
        <v>589</v>
      </c>
      <c r="G108" s="160"/>
      <c r="H108" s="11" t="s">
        <v>823</v>
      </c>
      <c r="I108" s="14">
        <f t="shared" si="4"/>
        <v>15.08</v>
      </c>
      <c r="J108" s="14">
        <v>15.08</v>
      </c>
      <c r="K108" s="121">
        <f t="shared" si="5"/>
        <v>60.32</v>
      </c>
      <c r="L108" s="127"/>
    </row>
    <row r="109" spans="1:12" ht="12.75" customHeight="1">
      <c r="A109" s="126"/>
      <c r="B109" s="119">
        <f>'Tax Invoice'!D105</f>
        <v>6</v>
      </c>
      <c r="C109" s="10" t="s">
        <v>822</v>
      </c>
      <c r="D109" s="10" t="s">
        <v>908</v>
      </c>
      <c r="E109" s="130" t="s">
        <v>740</v>
      </c>
      <c r="F109" s="159" t="s">
        <v>115</v>
      </c>
      <c r="G109" s="160"/>
      <c r="H109" s="11" t="s">
        <v>823</v>
      </c>
      <c r="I109" s="14">
        <f t="shared" si="4"/>
        <v>15.08</v>
      </c>
      <c r="J109" s="14">
        <v>15.08</v>
      </c>
      <c r="K109" s="121">
        <f t="shared" si="5"/>
        <v>90.48</v>
      </c>
      <c r="L109" s="127"/>
    </row>
    <row r="110" spans="1:12" ht="12.75" customHeight="1">
      <c r="A110" s="126"/>
      <c r="B110" s="119">
        <f>'Tax Invoice'!D106</f>
        <v>8</v>
      </c>
      <c r="C110" s="10" t="s">
        <v>822</v>
      </c>
      <c r="D110" s="10" t="s">
        <v>909</v>
      </c>
      <c r="E110" s="130" t="s">
        <v>715</v>
      </c>
      <c r="F110" s="159" t="s">
        <v>751</v>
      </c>
      <c r="G110" s="160"/>
      <c r="H110" s="11" t="s">
        <v>823</v>
      </c>
      <c r="I110" s="14">
        <f t="shared" si="4"/>
        <v>15.8</v>
      </c>
      <c r="J110" s="14">
        <v>15.8</v>
      </c>
      <c r="K110" s="121">
        <f t="shared" si="5"/>
        <v>126.4</v>
      </c>
      <c r="L110" s="127"/>
    </row>
    <row r="111" spans="1:12" ht="12.75" customHeight="1">
      <c r="A111" s="126"/>
      <c r="B111" s="119">
        <f>'Tax Invoice'!D107</f>
        <v>8</v>
      </c>
      <c r="C111" s="10" t="s">
        <v>822</v>
      </c>
      <c r="D111" s="10" t="s">
        <v>910</v>
      </c>
      <c r="E111" s="130" t="s">
        <v>764</v>
      </c>
      <c r="F111" s="159" t="s">
        <v>279</v>
      </c>
      <c r="G111" s="160"/>
      <c r="H111" s="11" t="s">
        <v>823</v>
      </c>
      <c r="I111" s="14">
        <f t="shared" si="4"/>
        <v>16.52</v>
      </c>
      <c r="J111" s="14">
        <v>16.52</v>
      </c>
      <c r="K111" s="121">
        <f t="shared" si="5"/>
        <v>132.16</v>
      </c>
      <c r="L111" s="127"/>
    </row>
    <row r="112" spans="1:12" ht="12.75" customHeight="1">
      <c r="A112" s="126"/>
      <c r="B112" s="119">
        <f>'Tax Invoice'!D108</f>
        <v>8</v>
      </c>
      <c r="C112" s="10" t="s">
        <v>822</v>
      </c>
      <c r="D112" s="10" t="s">
        <v>910</v>
      </c>
      <c r="E112" s="130" t="s">
        <v>764</v>
      </c>
      <c r="F112" s="159" t="s">
        <v>738</v>
      </c>
      <c r="G112" s="160"/>
      <c r="H112" s="11" t="s">
        <v>823</v>
      </c>
      <c r="I112" s="14">
        <f t="shared" si="4"/>
        <v>16.52</v>
      </c>
      <c r="J112" s="14">
        <v>16.52</v>
      </c>
      <c r="K112" s="121">
        <f t="shared" si="5"/>
        <v>132.16</v>
      </c>
      <c r="L112" s="127"/>
    </row>
    <row r="113" spans="1:12" ht="12.75" customHeight="1">
      <c r="A113" s="126"/>
      <c r="B113" s="119">
        <f>'Tax Invoice'!D109</f>
        <v>4</v>
      </c>
      <c r="C113" s="10" t="s">
        <v>822</v>
      </c>
      <c r="D113" s="10" t="s">
        <v>911</v>
      </c>
      <c r="E113" s="130" t="s">
        <v>743</v>
      </c>
      <c r="F113" s="159" t="s">
        <v>279</v>
      </c>
      <c r="G113" s="160"/>
      <c r="H113" s="11" t="s">
        <v>823</v>
      </c>
      <c r="I113" s="14">
        <f t="shared" si="4"/>
        <v>17.239999999999998</v>
      </c>
      <c r="J113" s="14">
        <v>17.239999999999998</v>
      </c>
      <c r="K113" s="121">
        <f t="shared" si="5"/>
        <v>68.959999999999994</v>
      </c>
      <c r="L113" s="127"/>
    </row>
    <row r="114" spans="1:12" ht="12.75" customHeight="1">
      <c r="A114" s="126"/>
      <c r="B114" s="119">
        <f>'Tax Invoice'!D110</f>
        <v>32</v>
      </c>
      <c r="C114" s="10" t="s">
        <v>822</v>
      </c>
      <c r="D114" s="10" t="s">
        <v>911</v>
      </c>
      <c r="E114" s="130" t="s">
        <v>743</v>
      </c>
      <c r="F114" s="159" t="s">
        <v>115</v>
      </c>
      <c r="G114" s="160"/>
      <c r="H114" s="11" t="s">
        <v>823</v>
      </c>
      <c r="I114" s="14">
        <f t="shared" si="4"/>
        <v>17.239999999999998</v>
      </c>
      <c r="J114" s="14">
        <v>17.239999999999998</v>
      </c>
      <c r="K114" s="121">
        <f t="shared" si="5"/>
        <v>551.67999999999995</v>
      </c>
      <c r="L114" s="127"/>
    </row>
    <row r="115" spans="1:12" ht="12.75" customHeight="1">
      <c r="A115" s="126"/>
      <c r="B115" s="119">
        <f>'Tax Invoice'!D111</f>
        <v>4</v>
      </c>
      <c r="C115" s="10" t="s">
        <v>822</v>
      </c>
      <c r="D115" s="10" t="s">
        <v>911</v>
      </c>
      <c r="E115" s="130" t="s">
        <v>743</v>
      </c>
      <c r="F115" s="159" t="s">
        <v>751</v>
      </c>
      <c r="G115" s="160"/>
      <c r="H115" s="11" t="s">
        <v>823</v>
      </c>
      <c r="I115" s="14">
        <f t="shared" si="4"/>
        <v>17.239999999999998</v>
      </c>
      <c r="J115" s="14">
        <v>17.239999999999998</v>
      </c>
      <c r="K115" s="121">
        <f t="shared" si="5"/>
        <v>68.959999999999994</v>
      </c>
      <c r="L115" s="127"/>
    </row>
    <row r="116" spans="1:12" ht="12.75" customHeight="1">
      <c r="A116" s="126"/>
      <c r="B116" s="119">
        <f>'Tax Invoice'!D112</f>
        <v>4</v>
      </c>
      <c r="C116" s="10" t="s">
        <v>822</v>
      </c>
      <c r="D116" s="10" t="s">
        <v>912</v>
      </c>
      <c r="E116" s="130" t="s">
        <v>712</v>
      </c>
      <c r="F116" s="159" t="s">
        <v>279</v>
      </c>
      <c r="G116" s="160"/>
      <c r="H116" s="11" t="s">
        <v>823</v>
      </c>
      <c r="I116" s="14">
        <f t="shared" si="4"/>
        <v>18.670000000000002</v>
      </c>
      <c r="J116" s="14">
        <v>18.670000000000002</v>
      </c>
      <c r="K116" s="121">
        <f t="shared" si="5"/>
        <v>74.680000000000007</v>
      </c>
      <c r="L116" s="127"/>
    </row>
    <row r="117" spans="1:12" ht="12.75" customHeight="1">
      <c r="A117" s="126"/>
      <c r="B117" s="119">
        <f>'Tax Invoice'!D113</f>
        <v>12</v>
      </c>
      <c r="C117" s="10" t="s">
        <v>822</v>
      </c>
      <c r="D117" s="10" t="s">
        <v>912</v>
      </c>
      <c r="E117" s="130" t="s">
        <v>712</v>
      </c>
      <c r="F117" s="159" t="s">
        <v>115</v>
      </c>
      <c r="G117" s="160"/>
      <c r="H117" s="11" t="s">
        <v>823</v>
      </c>
      <c r="I117" s="14">
        <f t="shared" si="4"/>
        <v>18.670000000000002</v>
      </c>
      <c r="J117" s="14">
        <v>18.670000000000002</v>
      </c>
      <c r="K117" s="121">
        <f t="shared" si="5"/>
        <v>224.04000000000002</v>
      </c>
      <c r="L117" s="127"/>
    </row>
    <row r="118" spans="1:12" ht="12.75" customHeight="1">
      <c r="A118" s="126"/>
      <c r="B118" s="119">
        <f>'Tax Invoice'!D114</f>
        <v>4</v>
      </c>
      <c r="C118" s="10" t="s">
        <v>822</v>
      </c>
      <c r="D118" s="10" t="s">
        <v>912</v>
      </c>
      <c r="E118" s="130" t="s">
        <v>712</v>
      </c>
      <c r="F118" s="159" t="s">
        <v>824</v>
      </c>
      <c r="G118" s="160"/>
      <c r="H118" s="11" t="s">
        <v>823</v>
      </c>
      <c r="I118" s="14">
        <f t="shared" ref="I118:I146" si="6">ROUNDUP(J118*$N$1,2)</f>
        <v>18.670000000000002</v>
      </c>
      <c r="J118" s="14">
        <v>18.670000000000002</v>
      </c>
      <c r="K118" s="121">
        <f t="shared" ref="K118:K146" si="7">I118*B118</f>
        <v>74.680000000000007</v>
      </c>
      <c r="L118" s="127"/>
    </row>
    <row r="119" spans="1:12" ht="12.75" customHeight="1">
      <c r="A119" s="126"/>
      <c r="B119" s="119">
        <f>'Tax Invoice'!D115</f>
        <v>4</v>
      </c>
      <c r="C119" s="10" t="s">
        <v>822</v>
      </c>
      <c r="D119" s="10" t="s">
        <v>912</v>
      </c>
      <c r="E119" s="130" t="s">
        <v>712</v>
      </c>
      <c r="F119" s="159" t="s">
        <v>825</v>
      </c>
      <c r="G119" s="160"/>
      <c r="H119" s="11" t="s">
        <v>823</v>
      </c>
      <c r="I119" s="14">
        <f t="shared" si="6"/>
        <v>18.670000000000002</v>
      </c>
      <c r="J119" s="14">
        <v>18.670000000000002</v>
      </c>
      <c r="K119" s="121">
        <f t="shared" si="7"/>
        <v>74.680000000000007</v>
      </c>
      <c r="L119" s="127"/>
    </row>
    <row r="120" spans="1:12" ht="12.75" customHeight="1">
      <c r="A120" s="126"/>
      <c r="B120" s="119">
        <f>'Tax Invoice'!D116</f>
        <v>8</v>
      </c>
      <c r="C120" s="10" t="s">
        <v>822</v>
      </c>
      <c r="D120" s="10" t="s">
        <v>913</v>
      </c>
      <c r="E120" s="130" t="s">
        <v>734</v>
      </c>
      <c r="F120" s="159" t="s">
        <v>742</v>
      </c>
      <c r="G120" s="160"/>
      <c r="H120" s="11" t="s">
        <v>823</v>
      </c>
      <c r="I120" s="14">
        <f t="shared" si="6"/>
        <v>20.11</v>
      </c>
      <c r="J120" s="14">
        <v>20.11</v>
      </c>
      <c r="K120" s="121">
        <f t="shared" si="7"/>
        <v>160.88</v>
      </c>
      <c r="L120" s="127"/>
    </row>
    <row r="121" spans="1:12" ht="12.75" customHeight="1">
      <c r="A121" s="126"/>
      <c r="B121" s="119">
        <f>'Tax Invoice'!D117</f>
        <v>4</v>
      </c>
      <c r="C121" s="10" t="s">
        <v>822</v>
      </c>
      <c r="D121" s="10" t="s">
        <v>914</v>
      </c>
      <c r="E121" s="130" t="s">
        <v>744</v>
      </c>
      <c r="F121" s="159" t="s">
        <v>679</v>
      </c>
      <c r="G121" s="160"/>
      <c r="H121" s="11" t="s">
        <v>823</v>
      </c>
      <c r="I121" s="14">
        <f t="shared" si="6"/>
        <v>25.85</v>
      </c>
      <c r="J121" s="14">
        <v>25.85</v>
      </c>
      <c r="K121" s="121">
        <f t="shared" si="7"/>
        <v>103.4</v>
      </c>
      <c r="L121" s="127"/>
    </row>
    <row r="122" spans="1:12" ht="12.75" customHeight="1">
      <c r="A122" s="126"/>
      <c r="B122" s="119">
        <f>'Tax Invoice'!D118</f>
        <v>8</v>
      </c>
      <c r="C122" s="10" t="s">
        <v>822</v>
      </c>
      <c r="D122" s="10" t="s">
        <v>915</v>
      </c>
      <c r="E122" s="130" t="s">
        <v>766</v>
      </c>
      <c r="F122" s="159" t="s">
        <v>279</v>
      </c>
      <c r="G122" s="160"/>
      <c r="H122" s="11" t="s">
        <v>823</v>
      </c>
      <c r="I122" s="14">
        <f t="shared" si="6"/>
        <v>27.29</v>
      </c>
      <c r="J122" s="14">
        <v>27.29</v>
      </c>
      <c r="K122" s="121">
        <f t="shared" si="7"/>
        <v>218.32</v>
      </c>
      <c r="L122" s="127"/>
    </row>
    <row r="123" spans="1:12" ht="24" customHeight="1">
      <c r="A123" s="126"/>
      <c r="B123" s="119">
        <f>'Tax Invoice'!D119</f>
        <v>26</v>
      </c>
      <c r="C123" s="10" t="s">
        <v>722</v>
      </c>
      <c r="D123" s="10" t="s">
        <v>916</v>
      </c>
      <c r="E123" s="130" t="s">
        <v>715</v>
      </c>
      <c r="F123" s="159"/>
      <c r="G123" s="160"/>
      <c r="H123" s="11" t="s">
        <v>724</v>
      </c>
      <c r="I123" s="14">
        <f t="shared" si="6"/>
        <v>16.52</v>
      </c>
      <c r="J123" s="14">
        <v>16.52</v>
      </c>
      <c r="K123" s="121">
        <f t="shared" si="7"/>
        <v>429.52</v>
      </c>
      <c r="L123" s="127"/>
    </row>
    <row r="124" spans="1:12" ht="24" customHeight="1">
      <c r="A124" s="126"/>
      <c r="B124" s="119">
        <f>'Tax Invoice'!D120</f>
        <v>4</v>
      </c>
      <c r="C124" s="10" t="s">
        <v>722</v>
      </c>
      <c r="D124" s="10" t="s">
        <v>917</v>
      </c>
      <c r="E124" s="130" t="s">
        <v>764</v>
      </c>
      <c r="F124" s="159"/>
      <c r="G124" s="160"/>
      <c r="H124" s="11" t="s">
        <v>724</v>
      </c>
      <c r="I124" s="14">
        <f t="shared" si="6"/>
        <v>17.239999999999998</v>
      </c>
      <c r="J124" s="14">
        <v>17.239999999999998</v>
      </c>
      <c r="K124" s="121">
        <f t="shared" si="7"/>
        <v>68.959999999999994</v>
      </c>
      <c r="L124" s="127"/>
    </row>
    <row r="125" spans="1:12" ht="24" customHeight="1">
      <c r="A125" s="126"/>
      <c r="B125" s="119">
        <f>'Tax Invoice'!D121</f>
        <v>4</v>
      </c>
      <c r="C125" s="10" t="s">
        <v>722</v>
      </c>
      <c r="D125" s="10" t="s">
        <v>918</v>
      </c>
      <c r="E125" s="130" t="s">
        <v>748</v>
      </c>
      <c r="F125" s="159"/>
      <c r="G125" s="160"/>
      <c r="H125" s="11" t="s">
        <v>724</v>
      </c>
      <c r="I125" s="14">
        <f t="shared" si="6"/>
        <v>37.340000000000003</v>
      </c>
      <c r="J125" s="14">
        <v>37.340000000000003</v>
      </c>
      <c r="K125" s="121">
        <f t="shared" si="7"/>
        <v>149.36000000000001</v>
      </c>
      <c r="L125" s="127"/>
    </row>
    <row r="126" spans="1:12" ht="24" customHeight="1">
      <c r="A126" s="126"/>
      <c r="B126" s="119">
        <f>'Tax Invoice'!D122</f>
        <v>4</v>
      </c>
      <c r="C126" s="10" t="s">
        <v>722</v>
      </c>
      <c r="D126" s="10" t="s">
        <v>919</v>
      </c>
      <c r="E126" s="130" t="s">
        <v>766</v>
      </c>
      <c r="F126" s="159"/>
      <c r="G126" s="160"/>
      <c r="H126" s="11" t="s">
        <v>724</v>
      </c>
      <c r="I126" s="14">
        <f t="shared" si="6"/>
        <v>48.12</v>
      </c>
      <c r="J126" s="14">
        <v>48.12</v>
      </c>
      <c r="K126" s="121">
        <f t="shared" si="7"/>
        <v>192.48</v>
      </c>
      <c r="L126" s="127"/>
    </row>
    <row r="127" spans="1:12" ht="24" customHeight="1">
      <c r="A127" s="126"/>
      <c r="B127" s="119">
        <f>'Tax Invoice'!D123</f>
        <v>6</v>
      </c>
      <c r="C127" s="10" t="s">
        <v>722</v>
      </c>
      <c r="D127" s="10" t="s">
        <v>920</v>
      </c>
      <c r="E127" s="130" t="s">
        <v>826</v>
      </c>
      <c r="F127" s="159"/>
      <c r="G127" s="160"/>
      <c r="H127" s="11" t="s">
        <v>724</v>
      </c>
      <c r="I127" s="14">
        <f t="shared" si="6"/>
        <v>71.459999999999994</v>
      </c>
      <c r="J127" s="14">
        <v>71.459999999999994</v>
      </c>
      <c r="K127" s="121">
        <f t="shared" si="7"/>
        <v>428.76</v>
      </c>
      <c r="L127" s="127"/>
    </row>
    <row r="128" spans="1:12" ht="24" customHeight="1">
      <c r="A128" s="126"/>
      <c r="B128" s="119">
        <f>'Tax Invoice'!D124</f>
        <v>4</v>
      </c>
      <c r="C128" s="10" t="s">
        <v>722</v>
      </c>
      <c r="D128" s="10" t="s">
        <v>921</v>
      </c>
      <c r="E128" s="130" t="s">
        <v>827</v>
      </c>
      <c r="F128" s="159"/>
      <c r="G128" s="160"/>
      <c r="H128" s="11" t="s">
        <v>724</v>
      </c>
      <c r="I128" s="14">
        <f t="shared" si="6"/>
        <v>89.41</v>
      </c>
      <c r="J128" s="14">
        <v>89.41</v>
      </c>
      <c r="K128" s="121">
        <f t="shared" si="7"/>
        <v>357.64</v>
      </c>
      <c r="L128" s="127"/>
    </row>
    <row r="129" spans="1:12" ht="24" customHeight="1">
      <c r="A129" s="126"/>
      <c r="B129" s="119">
        <f>'Tax Invoice'!D125</f>
        <v>12</v>
      </c>
      <c r="C129" s="10" t="s">
        <v>722</v>
      </c>
      <c r="D129" s="10" t="s">
        <v>922</v>
      </c>
      <c r="E129" s="130" t="s">
        <v>767</v>
      </c>
      <c r="F129" s="159"/>
      <c r="G129" s="160"/>
      <c r="H129" s="11" t="s">
        <v>724</v>
      </c>
      <c r="I129" s="14">
        <f t="shared" si="6"/>
        <v>25.14</v>
      </c>
      <c r="J129" s="14">
        <v>25.14</v>
      </c>
      <c r="K129" s="121">
        <f t="shared" si="7"/>
        <v>301.68</v>
      </c>
      <c r="L129" s="127"/>
    </row>
    <row r="130" spans="1:12" ht="24" customHeight="1">
      <c r="A130" s="126"/>
      <c r="B130" s="119">
        <f>'Tax Invoice'!D126</f>
        <v>4</v>
      </c>
      <c r="C130" s="10" t="s">
        <v>828</v>
      </c>
      <c r="D130" s="10" t="s">
        <v>923</v>
      </c>
      <c r="E130" s="130" t="s">
        <v>795</v>
      </c>
      <c r="F130" s="159" t="s">
        <v>279</v>
      </c>
      <c r="G130" s="160"/>
      <c r="H130" s="11" t="s">
        <v>829</v>
      </c>
      <c r="I130" s="14">
        <f t="shared" si="6"/>
        <v>35.549999999999997</v>
      </c>
      <c r="J130" s="14">
        <v>35.549999999999997</v>
      </c>
      <c r="K130" s="121">
        <f t="shared" si="7"/>
        <v>142.19999999999999</v>
      </c>
      <c r="L130" s="127"/>
    </row>
    <row r="131" spans="1:12" ht="24" customHeight="1">
      <c r="A131" s="126"/>
      <c r="B131" s="119">
        <f>'Tax Invoice'!D127</f>
        <v>22</v>
      </c>
      <c r="C131" s="10" t="s">
        <v>828</v>
      </c>
      <c r="D131" s="10" t="s">
        <v>924</v>
      </c>
      <c r="E131" s="130" t="s">
        <v>715</v>
      </c>
      <c r="F131" s="159" t="s">
        <v>279</v>
      </c>
      <c r="G131" s="160"/>
      <c r="H131" s="11" t="s">
        <v>829</v>
      </c>
      <c r="I131" s="14">
        <f t="shared" si="6"/>
        <v>39.14</v>
      </c>
      <c r="J131" s="14">
        <v>39.14</v>
      </c>
      <c r="K131" s="121">
        <f t="shared" si="7"/>
        <v>861.08</v>
      </c>
      <c r="L131" s="127"/>
    </row>
    <row r="132" spans="1:12" ht="24" customHeight="1">
      <c r="A132" s="126"/>
      <c r="B132" s="119">
        <f>'Tax Invoice'!D128</f>
        <v>8</v>
      </c>
      <c r="C132" s="10" t="s">
        <v>828</v>
      </c>
      <c r="D132" s="10" t="s">
        <v>925</v>
      </c>
      <c r="E132" s="130" t="s">
        <v>764</v>
      </c>
      <c r="F132" s="159" t="s">
        <v>279</v>
      </c>
      <c r="G132" s="160"/>
      <c r="H132" s="11" t="s">
        <v>829</v>
      </c>
      <c r="I132" s="14">
        <f t="shared" si="6"/>
        <v>42.73</v>
      </c>
      <c r="J132" s="14">
        <v>42.73</v>
      </c>
      <c r="K132" s="121">
        <f t="shared" si="7"/>
        <v>341.84</v>
      </c>
      <c r="L132" s="127"/>
    </row>
    <row r="133" spans="1:12" ht="24" customHeight="1">
      <c r="A133" s="126"/>
      <c r="B133" s="119">
        <f>'Tax Invoice'!D129</f>
        <v>4</v>
      </c>
      <c r="C133" s="10" t="s">
        <v>828</v>
      </c>
      <c r="D133" s="10" t="s">
        <v>926</v>
      </c>
      <c r="E133" s="130" t="s">
        <v>743</v>
      </c>
      <c r="F133" s="159" t="s">
        <v>279</v>
      </c>
      <c r="G133" s="160"/>
      <c r="H133" s="11" t="s">
        <v>829</v>
      </c>
      <c r="I133" s="14">
        <f t="shared" si="6"/>
        <v>46.32</v>
      </c>
      <c r="J133" s="14">
        <v>46.32</v>
      </c>
      <c r="K133" s="121">
        <f t="shared" si="7"/>
        <v>185.28</v>
      </c>
      <c r="L133" s="127"/>
    </row>
    <row r="134" spans="1:12" ht="24" customHeight="1">
      <c r="A134" s="126"/>
      <c r="B134" s="119">
        <f>'Tax Invoice'!D130</f>
        <v>4</v>
      </c>
      <c r="C134" s="10" t="s">
        <v>828</v>
      </c>
      <c r="D134" s="10" t="s">
        <v>927</v>
      </c>
      <c r="E134" s="130" t="s">
        <v>766</v>
      </c>
      <c r="F134" s="159" t="s">
        <v>279</v>
      </c>
      <c r="G134" s="160"/>
      <c r="H134" s="11" t="s">
        <v>829</v>
      </c>
      <c r="I134" s="14">
        <f t="shared" si="6"/>
        <v>91.21</v>
      </c>
      <c r="J134" s="14">
        <v>91.21</v>
      </c>
      <c r="K134" s="121">
        <f t="shared" si="7"/>
        <v>364.84</v>
      </c>
      <c r="L134" s="127"/>
    </row>
    <row r="135" spans="1:12" ht="24" customHeight="1">
      <c r="A135" s="126"/>
      <c r="B135" s="119">
        <f>'Tax Invoice'!D131</f>
        <v>4</v>
      </c>
      <c r="C135" s="10" t="s">
        <v>828</v>
      </c>
      <c r="D135" s="10" t="s">
        <v>928</v>
      </c>
      <c r="E135" s="130" t="s">
        <v>830</v>
      </c>
      <c r="F135" s="159" t="s">
        <v>279</v>
      </c>
      <c r="G135" s="160"/>
      <c r="H135" s="11" t="s">
        <v>829</v>
      </c>
      <c r="I135" s="14">
        <f t="shared" si="6"/>
        <v>155.84</v>
      </c>
      <c r="J135" s="14">
        <v>155.84</v>
      </c>
      <c r="K135" s="121">
        <f t="shared" si="7"/>
        <v>623.36</v>
      </c>
      <c r="L135" s="127"/>
    </row>
    <row r="136" spans="1:12" ht="24" customHeight="1">
      <c r="A136" s="126"/>
      <c r="B136" s="119">
        <f>'Tax Invoice'!D132</f>
        <v>4</v>
      </c>
      <c r="C136" s="10" t="s">
        <v>828</v>
      </c>
      <c r="D136" s="10" t="s">
        <v>929</v>
      </c>
      <c r="E136" s="130" t="s">
        <v>723</v>
      </c>
      <c r="F136" s="159" t="s">
        <v>279</v>
      </c>
      <c r="G136" s="160"/>
      <c r="H136" s="11" t="s">
        <v>829</v>
      </c>
      <c r="I136" s="14">
        <f t="shared" si="6"/>
        <v>44.53</v>
      </c>
      <c r="J136" s="14">
        <v>44.53</v>
      </c>
      <c r="K136" s="121">
        <f t="shared" si="7"/>
        <v>178.12</v>
      </c>
      <c r="L136" s="127"/>
    </row>
    <row r="137" spans="1:12" ht="24" customHeight="1">
      <c r="A137" s="126"/>
      <c r="B137" s="119">
        <f>'Tax Invoice'!D133</f>
        <v>8</v>
      </c>
      <c r="C137" s="10" t="s">
        <v>828</v>
      </c>
      <c r="D137" s="10" t="s">
        <v>930</v>
      </c>
      <c r="E137" s="130" t="s">
        <v>767</v>
      </c>
      <c r="F137" s="159" t="s">
        <v>279</v>
      </c>
      <c r="G137" s="160"/>
      <c r="H137" s="11" t="s">
        <v>829</v>
      </c>
      <c r="I137" s="14">
        <f t="shared" si="6"/>
        <v>53.5</v>
      </c>
      <c r="J137" s="14">
        <v>53.5</v>
      </c>
      <c r="K137" s="121">
        <f t="shared" si="7"/>
        <v>428</v>
      </c>
      <c r="L137" s="127"/>
    </row>
    <row r="138" spans="1:12" ht="12.75" customHeight="1">
      <c r="A138" s="126"/>
      <c r="B138" s="119">
        <f>'Tax Invoice'!D134</f>
        <v>4</v>
      </c>
      <c r="C138" s="10" t="s">
        <v>831</v>
      </c>
      <c r="D138" s="10" t="s">
        <v>931</v>
      </c>
      <c r="E138" s="130" t="s">
        <v>764</v>
      </c>
      <c r="F138" s="159" t="s">
        <v>279</v>
      </c>
      <c r="G138" s="160"/>
      <c r="H138" s="11" t="s">
        <v>832</v>
      </c>
      <c r="I138" s="14">
        <f t="shared" si="6"/>
        <v>17.59</v>
      </c>
      <c r="J138" s="14">
        <v>17.59</v>
      </c>
      <c r="K138" s="121">
        <f t="shared" si="7"/>
        <v>70.36</v>
      </c>
      <c r="L138" s="127"/>
    </row>
    <row r="139" spans="1:12" ht="12.75" customHeight="1">
      <c r="A139" s="126"/>
      <c r="B139" s="119">
        <f>'Tax Invoice'!D135</f>
        <v>4</v>
      </c>
      <c r="C139" s="10" t="s">
        <v>831</v>
      </c>
      <c r="D139" s="10" t="s">
        <v>931</v>
      </c>
      <c r="E139" s="130" t="s">
        <v>764</v>
      </c>
      <c r="F139" s="159" t="s">
        <v>589</v>
      </c>
      <c r="G139" s="160"/>
      <c r="H139" s="11" t="s">
        <v>832</v>
      </c>
      <c r="I139" s="14">
        <f t="shared" si="6"/>
        <v>17.59</v>
      </c>
      <c r="J139" s="14">
        <v>17.59</v>
      </c>
      <c r="K139" s="121">
        <f t="shared" si="7"/>
        <v>70.36</v>
      </c>
      <c r="L139" s="127"/>
    </row>
    <row r="140" spans="1:12" ht="12.75" customHeight="1">
      <c r="A140" s="126"/>
      <c r="B140" s="119">
        <f>'Tax Invoice'!D136</f>
        <v>4</v>
      </c>
      <c r="C140" s="10" t="s">
        <v>831</v>
      </c>
      <c r="D140" s="10" t="s">
        <v>931</v>
      </c>
      <c r="E140" s="130" t="s">
        <v>764</v>
      </c>
      <c r="F140" s="159" t="s">
        <v>679</v>
      </c>
      <c r="G140" s="160"/>
      <c r="H140" s="11" t="s">
        <v>832</v>
      </c>
      <c r="I140" s="14">
        <f t="shared" si="6"/>
        <v>17.59</v>
      </c>
      <c r="J140" s="14">
        <v>17.59</v>
      </c>
      <c r="K140" s="121">
        <f t="shared" si="7"/>
        <v>70.36</v>
      </c>
      <c r="L140" s="127"/>
    </row>
    <row r="141" spans="1:12" ht="12.75" customHeight="1">
      <c r="A141" s="126"/>
      <c r="B141" s="119">
        <f>'Tax Invoice'!D137</f>
        <v>4</v>
      </c>
      <c r="C141" s="10" t="s">
        <v>833</v>
      </c>
      <c r="D141" s="10" t="s">
        <v>932</v>
      </c>
      <c r="E141" s="130" t="s">
        <v>734</v>
      </c>
      <c r="F141" s="159"/>
      <c r="G141" s="160"/>
      <c r="H141" s="11" t="s">
        <v>834</v>
      </c>
      <c r="I141" s="14">
        <f t="shared" si="6"/>
        <v>78.64</v>
      </c>
      <c r="J141" s="14">
        <v>78.64</v>
      </c>
      <c r="K141" s="121">
        <f t="shared" si="7"/>
        <v>314.56</v>
      </c>
      <c r="L141" s="127"/>
    </row>
    <row r="142" spans="1:12" ht="12.75" customHeight="1">
      <c r="A142" s="126"/>
      <c r="B142" s="119">
        <f>'Tax Invoice'!D138</f>
        <v>4</v>
      </c>
      <c r="C142" s="10" t="s">
        <v>835</v>
      </c>
      <c r="D142" s="10" t="s">
        <v>933</v>
      </c>
      <c r="E142" s="130" t="s">
        <v>764</v>
      </c>
      <c r="F142" s="159"/>
      <c r="G142" s="160"/>
      <c r="H142" s="11" t="s">
        <v>836</v>
      </c>
      <c r="I142" s="14">
        <f t="shared" si="6"/>
        <v>75.05</v>
      </c>
      <c r="J142" s="14">
        <v>75.05</v>
      </c>
      <c r="K142" s="121">
        <f t="shared" si="7"/>
        <v>300.2</v>
      </c>
      <c r="L142" s="127"/>
    </row>
    <row r="143" spans="1:12" ht="12.75" customHeight="1">
      <c r="A143" s="126"/>
      <c r="B143" s="119">
        <f>'Tax Invoice'!D139</f>
        <v>4</v>
      </c>
      <c r="C143" s="10" t="s">
        <v>837</v>
      </c>
      <c r="D143" s="10" t="s">
        <v>934</v>
      </c>
      <c r="E143" s="130" t="s">
        <v>795</v>
      </c>
      <c r="F143" s="159" t="s">
        <v>738</v>
      </c>
      <c r="G143" s="160"/>
      <c r="H143" s="11" t="s">
        <v>838</v>
      </c>
      <c r="I143" s="14">
        <f t="shared" si="6"/>
        <v>12.21</v>
      </c>
      <c r="J143" s="14">
        <v>12.21</v>
      </c>
      <c r="K143" s="121">
        <f t="shared" si="7"/>
        <v>48.84</v>
      </c>
      <c r="L143" s="127"/>
    </row>
    <row r="144" spans="1:12" ht="12.75" customHeight="1">
      <c r="A144" s="126"/>
      <c r="B144" s="119">
        <f>'Tax Invoice'!D140</f>
        <v>8</v>
      </c>
      <c r="C144" s="10" t="s">
        <v>837</v>
      </c>
      <c r="D144" s="10" t="s">
        <v>935</v>
      </c>
      <c r="E144" s="130" t="s">
        <v>734</v>
      </c>
      <c r="F144" s="159" t="s">
        <v>742</v>
      </c>
      <c r="G144" s="160"/>
      <c r="H144" s="11" t="s">
        <v>838</v>
      </c>
      <c r="I144" s="14">
        <f t="shared" si="6"/>
        <v>24.78</v>
      </c>
      <c r="J144" s="14">
        <v>24.78</v>
      </c>
      <c r="K144" s="121">
        <f t="shared" si="7"/>
        <v>198.24</v>
      </c>
      <c r="L144" s="127"/>
    </row>
    <row r="145" spans="1:12" ht="12.75" customHeight="1">
      <c r="A145" s="126"/>
      <c r="B145" s="119">
        <f>'Tax Invoice'!D141</f>
        <v>4</v>
      </c>
      <c r="C145" s="10" t="s">
        <v>839</v>
      </c>
      <c r="D145" s="10" t="s">
        <v>936</v>
      </c>
      <c r="E145" s="130" t="s">
        <v>743</v>
      </c>
      <c r="F145" s="159"/>
      <c r="G145" s="160"/>
      <c r="H145" s="11" t="s">
        <v>840</v>
      </c>
      <c r="I145" s="14">
        <f t="shared" si="6"/>
        <v>210.06</v>
      </c>
      <c r="J145" s="14">
        <v>210.06</v>
      </c>
      <c r="K145" s="121">
        <f t="shared" si="7"/>
        <v>840.24</v>
      </c>
      <c r="L145" s="127"/>
    </row>
    <row r="146" spans="1:12" ht="12.75" customHeight="1">
      <c r="A146" s="126"/>
      <c r="B146" s="120">
        <f>'Tax Invoice'!D142</f>
        <v>4</v>
      </c>
      <c r="C146" s="12" t="s">
        <v>839</v>
      </c>
      <c r="D146" s="12" t="s">
        <v>937</v>
      </c>
      <c r="E146" s="131" t="s">
        <v>712</v>
      </c>
      <c r="F146" s="171"/>
      <c r="G146" s="172"/>
      <c r="H146" s="13" t="s">
        <v>840</v>
      </c>
      <c r="I146" s="15">
        <f t="shared" si="6"/>
        <v>231.61</v>
      </c>
      <c r="J146" s="15">
        <v>231.61</v>
      </c>
      <c r="K146" s="122">
        <f t="shared" si="7"/>
        <v>926.44</v>
      </c>
      <c r="L146" s="127"/>
    </row>
    <row r="147" spans="1:12" ht="12.75" customHeight="1">
      <c r="A147" s="126"/>
      <c r="B147" s="139">
        <f>SUM(B22:B146)</f>
        <v>716</v>
      </c>
      <c r="C147" s="139" t="s">
        <v>149</v>
      </c>
      <c r="D147" s="139"/>
      <c r="E147" s="139"/>
      <c r="F147" s="139"/>
      <c r="G147" s="139"/>
      <c r="H147" s="139"/>
      <c r="I147" s="140" t="s">
        <v>261</v>
      </c>
      <c r="J147" s="140" t="s">
        <v>261</v>
      </c>
      <c r="K147" s="141">
        <f>SUM(K22:K146)</f>
        <v>28355.640000000007</v>
      </c>
      <c r="L147" s="127"/>
    </row>
    <row r="148" spans="1:12" ht="12.75" customHeight="1">
      <c r="A148" s="126"/>
      <c r="B148" s="139"/>
      <c r="C148" s="139"/>
      <c r="D148" s="139"/>
      <c r="E148" s="139"/>
      <c r="F148" s="139"/>
      <c r="G148" s="139"/>
      <c r="H148" s="139"/>
      <c r="I148" s="140" t="s">
        <v>190</v>
      </c>
      <c r="J148" s="140" t="s">
        <v>190</v>
      </c>
      <c r="K148" s="141">
        <f>Invoice!J148</f>
        <v>-11342.256000000003</v>
      </c>
      <c r="L148" s="127"/>
    </row>
    <row r="149" spans="1:12" ht="12.75" customHeight="1" outlineLevel="1">
      <c r="A149" s="126"/>
      <c r="B149" s="139"/>
      <c r="C149" s="139"/>
      <c r="D149" s="139"/>
      <c r="E149" s="139"/>
      <c r="F149" s="139"/>
      <c r="G149" s="139"/>
      <c r="H149" s="139"/>
      <c r="I149" s="140" t="s">
        <v>191</v>
      </c>
      <c r="J149" s="140" t="s">
        <v>191</v>
      </c>
      <c r="K149" s="141">
        <f>Invoice!J149</f>
        <v>0</v>
      </c>
      <c r="L149" s="127"/>
    </row>
    <row r="150" spans="1:12" ht="12.75" customHeight="1">
      <c r="A150" s="126"/>
      <c r="B150" s="139"/>
      <c r="C150" s="139"/>
      <c r="D150" s="139"/>
      <c r="E150" s="139"/>
      <c r="F150" s="139"/>
      <c r="G150" s="139"/>
      <c r="H150" s="139"/>
      <c r="I150" s="140" t="s">
        <v>263</v>
      </c>
      <c r="J150" s="140" t="s">
        <v>263</v>
      </c>
      <c r="K150" s="141">
        <f>SUM(K147:K149)</f>
        <v>17013.384000000005</v>
      </c>
      <c r="L150" s="127"/>
    </row>
    <row r="151" spans="1:12" ht="12.75" customHeight="1">
      <c r="A151" s="6"/>
      <c r="B151" s="7"/>
      <c r="C151" s="7"/>
      <c r="D151" s="7"/>
      <c r="E151" s="7"/>
      <c r="F151" s="7"/>
      <c r="G151" s="7"/>
      <c r="H151" s="7" t="s">
        <v>938</v>
      </c>
      <c r="I151" s="7"/>
      <c r="J151" s="7"/>
      <c r="K151" s="7"/>
      <c r="L151" s="8"/>
    </row>
    <row r="152" spans="1:12" ht="12.75" customHeight="1"/>
    <row r="153" spans="1:12" ht="12.75" customHeight="1"/>
    <row r="154" spans="1:12" ht="12.75" customHeight="1"/>
    <row r="155" spans="1:12" ht="12.75" customHeight="1"/>
    <row r="156" spans="1:12" ht="12.75" customHeight="1"/>
    <row r="157" spans="1:12" ht="12.75" customHeight="1"/>
    <row r="158" spans="1:12" ht="12.75" customHeight="1"/>
  </sheetData>
  <mergeCells count="129">
    <mergeCell ref="F143:G143"/>
    <mergeCell ref="F144:G144"/>
    <mergeCell ref="F145:G145"/>
    <mergeCell ref="F146:G146"/>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6:G46"/>
    <mergeCell ref="F47:G47"/>
    <mergeCell ref="F40:G40"/>
    <mergeCell ref="F41:G41"/>
    <mergeCell ref="F42:G42"/>
    <mergeCell ref="F43:G43"/>
    <mergeCell ref="F44:G44"/>
    <mergeCell ref="F35:G35"/>
    <mergeCell ref="F36:G36"/>
    <mergeCell ref="F37:G37"/>
    <mergeCell ref="F38:G38"/>
    <mergeCell ref="F39:G39"/>
    <mergeCell ref="F34:G34"/>
    <mergeCell ref="F24:G24"/>
    <mergeCell ref="F25:G25"/>
    <mergeCell ref="F23:G23"/>
    <mergeCell ref="F28:G28"/>
    <mergeCell ref="F29:G29"/>
    <mergeCell ref="F26:G26"/>
    <mergeCell ref="F27:G27"/>
    <mergeCell ref="F45:G45"/>
    <mergeCell ref="F20:G20"/>
    <mergeCell ref="F21:G21"/>
    <mergeCell ref="F22:G22"/>
    <mergeCell ref="K10:K11"/>
    <mergeCell ref="K14:K15"/>
    <mergeCell ref="F30:G30"/>
    <mergeCell ref="F31:G31"/>
    <mergeCell ref="F32:G32"/>
    <mergeCell ref="F33:G3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4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28599.800000000007</v>
      </c>
      <c r="O2" s="21" t="s">
        <v>265</v>
      </c>
    </row>
    <row r="3" spans="1:15" s="21" customFormat="1" ht="15" customHeight="1" thickBot="1">
      <c r="A3" s="22" t="s">
        <v>156</v>
      </c>
      <c r="G3" s="28">
        <f>Invoice!J14</f>
        <v>45335</v>
      </c>
      <c r="H3" s="29"/>
      <c r="N3" s="21">
        <v>28599.800000000007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107" t="s">
        <v>282</v>
      </c>
      <c r="L10" s="35" t="s">
        <v>282</v>
      </c>
      <c r="M10" s="21">
        <v>1</v>
      </c>
    </row>
    <row r="11" spans="1:15" s="21" customFormat="1" ht="15.75" thickBot="1">
      <c r="A11" s="41" t="str">
        <f>'Copy paste to Here'!G11</f>
        <v>Sam2 Kong2</v>
      </c>
      <c r="B11" s="42"/>
      <c r="C11" s="42"/>
      <c r="D11" s="42"/>
      <c r="F11" s="43" t="str">
        <f>'Copy paste to Here'!B11</f>
        <v>Sam2 Kong2</v>
      </c>
      <c r="G11" s="44"/>
      <c r="H11" s="45"/>
      <c r="K11" s="105" t="s">
        <v>163</v>
      </c>
      <c r="L11" s="46" t="s">
        <v>164</v>
      </c>
      <c r="M11" s="21">
        <f>VLOOKUP(G3,[1]Sheet1!$A$9:$I$7290,2,FALSE)</f>
        <v>35.72</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105" t="s">
        <v>165</v>
      </c>
      <c r="L12" s="46" t="s">
        <v>138</v>
      </c>
      <c r="M12" s="21">
        <f>VLOOKUP(G3,[1]Sheet1!$A$9:$I$7290,3,FALSE)</f>
        <v>38.270000000000003</v>
      </c>
    </row>
    <row r="13" spans="1:15" s="21" customFormat="1" ht="15.75" thickBot="1">
      <c r="A13" s="41" t="str">
        <f>'Copy paste to Here'!G13</f>
        <v>10500 Bang Rak</v>
      </c>
      <c r="B13" s="42"/>
      <c r="C13" s="42"/>
      <c r="D13" s="42"/>
      <c r="E13" s="123" t="s">
        <v>282</v>
      </c>
      <c r="F13" s="43" t="str">
        <f>'Copy paste to Here'!B13</f>
        <v>10500 Bang Rak</v>
      </c>
      <c r="G13" s="44"/>
      <c r="H13" s="45"/>
      <c r="K13" s="105" t="s">
        <v>166</v>
      </c>
      <c r="L13" s="46" t="s">
        <v>167</v>
      </c>
      <c r="M13" s="125">
        <f>VLOOKUP(G3,[1]Sheet1!$A$9:$I$7290,4,FALSE)</f>
        <v>44.87</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22.92</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26.36</v>
      </c>
    </row>
    <row r="16" spans="1:15" s="21" customFormat="1" ht="13.7" customHeight="1" thickBot="1">
      <c r="A16" s="52"/>
      <c r="K16" s="106" t="s">
        <v>172</v>
      </c>
      <c r="L16" s="51" t="s">
        <v>173</v>
      </c>
      <c r="M16" s="21">
        <f>VLOOKUP(G3,[1]Sheet1!$A$9:$I$7290,7,FALSE)</f>
        <v>21.61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 xml:space="preserve">Acrylic spiral coil taper with snake skin pattern design &amp; Gauge: 12mm  &amp;  </v>
      </c>
      <c r="B18" s="57" t="str">
        <f>'Copy paste to Here'!C22</f>
        <v>ACCOF</v>
      </c>
      <c r="C18" s="57" t="s">
        <v>841</v>
      </c>
      <c r="D18" s="58">
        <f>Invoice!B22</f>
        <v>4</v>
      </c>
      <c r="E18" s="59">
        <f>'Shipping Invoice'!J22*$N$1</f>
        <v>40.94</v>
      </c>
      <c r="F18" s="59">
        <f>D18*E18</f>
        <v>163.76</v>
      </c>
      <c r="G18" s="60">
        <f>E18*$E$14</f>
        <v>40.94</v>
      </c>
      <c r="H18" s="61">
        <f>D18*G18</f>
        <v>163.76</v>
      </c>
    </row>
    <row r="19" spans="1:13" s="62" customFormat="1" ht="24">
      <c r="A19" s="124" t="str">
        <f>IF((LEN('Copy paste to Here'!G23))&gt;5,((CONCATENATE('Copy paste to Here'!G23," &amp; ",'Copy paste to Here'!D23,"  &amp;  ",'Copy paste to Here'!E23))),"Empty Cell")</f>
        <v>Acrylic solid &amp; UV spiral coil taper with two rubber O-rings &amp; Gauge: 5mm  &amp;  Color: Black</v>
      </c>
      <c r="B19" s="57" t="str">
        <f>'Copy paste to Here'!C23</f>
        <v>ACCOR</v>
      </c>
      <c r="C19" s="57" t="s">
        <v>842</v>
      </c>
      <c r="D19" s="58">
        <f>Invoice!B23</f>
        <v>4</v>
      </c>
      <c r="E19" s="59">
        <f>'Shipping Invoice'!J23*$N$1</f>
        <v>26.57</v>
      </c>
      <c r="F19" s="59">
        <f t="shared" ref="F19:F82" si="0">D19*E19</f>
        <v>106.28</v>
      </c>
      <c r="G19" s="60">
        <f t="shared" ref="G19:G82" si="1">E19*$E$14</f>
        <v>26.57</v>
      </c>
      <c r="H19" s="63">
        <f t="shared" ref="H19:H82" si="2">D19*G19</f>
        <v>106.28</v>
      </c>
    </row>
    <row r="20" spans="1:13" s="62" customFormat="1" ht="24">
      <c r="A20" s="56" t="str">
        <f>IF((LEN('Copy paste to Here'!G24))&gt;5,((CONCATENATE('Copy paste to Here'!G24," &amp; ",'Copy paste to Here'!D24,"  &amp;  ",'Copy paste to Here'!E24))),"Empty Cell")</f>
        <v>Acrylic solid &amp; UV spiral coil taper with two rubber O-rings &amp; Gauge: 5mm  &amp;  Color: Pink</v>
      </c>
      <c r="B20" s="57" t="str">
        <f>'Copy paste to Here'!C24</f>
        <v>ACCOR</v>
      </c>
      <c r="C20" s="57" t="s">
        <v>842</v>
      </c>
      <c r="D20" s="58">
        <f>Invoice!B24</f>
        <v>4</v>
      </c>
      <c r="E20" s="59">
        <f>'Shipping Invoice'!J24*$N$1</f>
        <v>26.57</v>
      </c>
      <c r="F20" s="59">
        <f t="shared" si="0"/>
        <v>106.28</v>
      </c>
      <c r="G20" s="60">
        <f t="shared" si="1"/>
        <v>26.57</v>
      </c>
      <c r="H20" s="63">
        <f t="shared" si="2"/>
        <v>106.28</v>
      </c>
    </row>
    <row r="21" spans="1:13" s="62" customFormat="1" ht="24">
      <c r="A21" s="56" t="str">
        <f>IF((LEN('Copy paste to Here'!G25))&gt;5,((CONCATENATE('Copy paste to Here'!G25," &amp; ",'Copy paste to Here'!D25,"  &amp;  ",'Copy paste to Here'!E25))),"Empty Cell")</f>
        <v>Acrylic flesh tunnel with external screw-fit &amp; Gauge: 4mm  &amp;  Color: Black</v>
      </c>
      <c r="B21" s="57" t="str">
        <f>'Copy paste to Here'!C25</f>
        <v>ACFP</v>
      </c>
      <c r="C21" s="57" t="s">
        <v>843</v>
      </c>
      <c r="D21" s="58">
        <f>Invoice!B25</f>
        <v>4</v>
      </c>
      <c r="E21" s="59">
        <f>'Shipping Invoice'!J25*$N$1</f>
        <v>22.26</v>
      </c>
      <c r="F21" s="59">
        <f t="shared" si="0"/>
        <v>89.04</v>
      </c>
      <c r="G21" s="60">
        <f t="shared" si="1"/>
        <v>22.26</v>
      </c>
      <c r="H21" s="63">
        <f t="shared" si="2"/>
        <v>89.04</v>
      </c>
    </row>
    <row r="22" spans="1:13" s="62" customFormat="1" ht="24">
      <c r="A22" s="56" t="str">
        <f>IF((LEN('Copy paste to Here'!G26))&gt;5,((CONCATENATE('Copy paste to Here'!G26," &amp; ",'Copy paste to Here'!D26,"  &amp;  ",'Copy paste to Here'!E26))),"Empty Cell")</f>
        <v>Acrylic flesh tunnel with external screw-fit &amp; Gauge: 4mm  &amp;  Color: White</v>
      </c>
      <c r="B22" s="57" t="str">
        <f>'Copy paste to Here'!C26</f>
        <v>ACFP</v>
      </c>
      <c r="C22" s="57" t="s">
        <v>843</v>
      </c>
      <c r="D22" s="58">
        <f>Invoice!B26</f>
        <v>4</v>
      </c>
      <c r="E22" s="59">
        <f>'Shipping Invoice'!J26*$N$1</f>
        <v>22.26</v>
      </c>
      <c r="F22" s="59">
        <f t="shared" si="0"/>
        <v>89.04</v>
      </c>
      <c r="G22" s="60">
        <f t="shared" si="1"/>
        <v>22.26</v>
      </c>
      <c r="H22" s="63">
        <f t="shared" si="2"/>
        <v>89.04</v>
      </c>
    </row>
    <row r="23" spans="1:13" s="62" customFormat="1" ht="24">
      <c r="A23" s="56" t="str">
        <f>IF((LEN('Copy paste to Here'!G27))&gt;5,((CONCATENATE('Copy paste to Here'!G27," &amp; ",'Copy paste to Here'!D27,"  &amp;  ",'Copy paste to Here'!E27))),"Empty Cell")</f>
        <v>Acrylic flesh tunnel with external screw-fit &amp; Gauge: 4mm  &amp;  Color: Green</v>
      </c>
      <c r="B23" s="57" t="str">
        <f>'Copy paste to Here'!C27</f>
        <v>ACFP</v>
      </c>
      <c r="C23" s="57" t="s">
        <v>843</v>
      </c>
      <c r="D23" s="58">
        <f>Invoice!B27</f>
        <v>8</v>
      </c>
      <c r="E23" s="59">
        <f>'Shipping Invoice'!J27*$N$1</f>
        <v>22.26</v>
      </c>
      <c r="F23" s="59">
        <f t="shared" si="0"/>
        <v>178.08</v>
      </c>
      <c r="G23" s="60">
        <f t="shared" si="1"/>
        <v>22.26</v>
      </c>
      <c r="H23" s="63">
        <f t="shared" si="2"/>
        <v>178.08</v>
      </c>
    </row>
    <row r="24" spans="1:13" s="62" customFormat="1" ht="24">
      <c r="A24" s="56" t="str">
        <f>IF((LEN('Copy paste to Here'!G28))&gt;5,((CONCATENATE('Copy paste to Here'!G28," &amp; ",'Copy paste to Here'!D28,"  &amp;  ",'Copy paste to Here'!E28))),"Empty Cell")</f>
        <v>Acrylic flesh tunnel with external screw-fit &amp; Gauge: 8mm  &amp;  Color: Clear</v>
      </c>
      <c r="B24" s="57" t="str">
        <f>'Copy paste to Here'!C28</f>
        <v>ACFP</v>
      </c>
      <c r="C24" s="57" t="s">
        <v>844</v>
      </c>
      <c r="D24" s="58">
        <f>Invoice!B28</f>
        <v>4</v>
      </c>
      <c r="E24" s="59">
        <f>'Shipping Invoice'!J28*$N$1</f>
        <v>26.21</v>
      </c>
      <c r="F24" s="59">
        <f t="shared" si="0"/>
        <v>104.84</v>
      </c>
      <c r="G24" s="60">
        <f t="shared" si="1"/>
        <v>26.21</v>
      </c>
      <c r="H24" s="63">
        <f t="shared" si="2"/>
        <v>104.84</v>
      </c>
    </row>
    <row r="25" spans="1:13" s="62" customFormat="1" ht="24">
      <c r="A25" s="56" t="str">
        <f>IF((LEN('Copy paste to Here'!G29))&gt;5,((CONCATENATE('Copy paste to Here'!G29," &amp; ",'Copy paste to Here'!D29,"  &amp;  ",'Copy paste to Here'!E29))),"Empty Cell")</f>
        <v>Acrylic flesh tunnel with external screw-fit &amp; Gauge: 10mm  &amp;  Color: Pink</v>
      </c>
      <c r="B25" s="57" t="str">
        <f>'Copy paste to Here'!C29</f>
        <v>ACFP</v>
      </c>
      <c r="C25" s="57" t="s">
        <v>845</v>
      </c>
      <c r="D25" s="58">
        <f>Invoice!B29</f>
        <v>4</v>
      </c>
      <c r="E25" s="59">
        <f>'Shipping Invoice'!J29*$N$1</f>
        <v>28.37</v>
      </c>
      <c r="F25" s="59">
        <f t="shared" si="0"/>
        <v>113.48</v>
      </c>
      <c r="G25" s="60">
        <f t="shared" si="1"/>
        <v>28.37</v>
      </c>
      <c r="H25" s="63">
        <f t="shared" si="2"/>
        <v>113.48</v>
      </c>
    </row>
    <row r="26" spans="1:13" s="62" customFormat="1" ht="25.5">
      <c r="A26" s="56" t="str">
        <f>IF((LEN('Copy paste to Here'!G30))&gt;5,((CONCATENATE('Copy paste to Here'!G30," &amp; ",'Copy paste to Here'!D30,"  &amp;  ",'Copy paste to Here'!E30))),"Empty Cell")</f>
        <v>Acrylic flesh tunnel with external screw-fit &amp; Gauge: 20mm  &amp;  Color: Blue</v>
      </c>
      <c r="B26" s="57" t="str">
        <f>'Copy paste to Here'!C30</f>
        <v>ACFP</v>
      </c>
      <c r="C26" s="57" t="s">
        <v>846</v>
      </c>
      <c r="D26" s="58">
        <f>Invoice!B30</f>
        <v>4</v>
      </c>
      <c r="E26" s="59">
        <f>'Shipping Invoice'!J30*$N$1</f>
        <v>49.91</v>
      </c>
      <c r="F26" s="59">
        <f t="shared" si="0"/>
        <v>199.64</v>
      </c>
      <c r="G26" s="60">
        <f t="shared" si="1"/>
        <v>49.91</v>
      </c>
      <c r="H26" s="63">
        <f t="shared" si="2"/>
        <v>199.64</v>
      </c>
    </row>
    <row r="27" spans="1:13" s="62" customFormat="1" ht="24">
      <c r="A27" s="56" t="str">
        <f>IF((LEN('Copy paste to Here'!G31))&gt;5,((CONCATENATE('Copy paste to Here'!G31," &amp; ",'Copy paste to Here'!D31,"  &amp;  ",'Copy paste to Here'!E31))),"Empty Cell")</f>
        <v>White acrylic screw-fit flesh tunnel with crystal studded rim &amp; Gauge: 5mm  &amp;  Crystal Color: Clear</v>
      </c>
      <c r="B27" s="57" t="str">
        <f>'Copy paste to Here'!C31</f>
        <v>AFEM</v>
      </c>
      <c r="C27" s="57" t="s">
        <v>847</v>
      </c>
      <c r="D27" s="58">
        <f>Invoice!B31</f>
        <v>4</v>
      </c>
      <c r="E27" s="59">
        <f>'Shipping Invoice'!J31*$N$1</f>
        <v>35.549999999999997</v>
      </c>
      <c r="F27" s="59">
        <f t="shared" si="0"/>
        <v>142.19999999999999</v>
      </c>
      <c r="G27" s="60">
        <f t="shared" si="1"/>
        <v>35.549999999999997</v>
      </c>
      <c r="H27" s="63">
        <f t="shared" si="2"/>
        <v>142.19999999999999</v>
      </c>
    </row>
    <row r="28" spans="1:13" s="62" customFormat="1" ht="25.5">
      <c r="A28" s="56" t="str">
        <f>IF((LEN('Copy paste to Here'!G32))&gt;5,((CONCATENATE('Copy paste to Here'!G32," &amp; ",'Copy paste to Here'!D32,"  &amp;  ",'Copy paste to Here'!E32))),"Empty Cell")</f>
        <v xml:space="preserve">Black acrylic screw-fit flesh tunnel with clear crystal studded rim &amp; Gauge: 18mm  &amp;  </v>
      </c>
      <c r="B28" s="57" t="str">
        <f>'Copy paste to Here'!C32</f>
        <v>AFEMK</v>
      </c>
      <c r="C28" s="57" t="s">
        <v>848</v>
      </c>
      <c r="D28" s="58">
        <f>Invoice!B32</f>
        <v>4</v>
      </c>
      <c r="E28" s="59">
        <f>'Shipping Invoice'!J32*$N$1</f>
        <v>76.84</v>
      </c>
      <c r="F28" s="59">
        <f t="shared" si="0"/>
        <v>307.36</v>
      </c>
      <c r="G28" s="60">
        <f t="shared" si="1"/>
        <v>76.84</v>
      </c>
      <c r="H28" s="63">
        <f t="shared" si="2"/>
        <v>307.36</v>
      </c>
    </row>
    <row r="29" spans="1:13" s="62" customFormat="1" ht="24">
      <c r="A29" s="56" t="str">
        <f>IF((LEN('Copy paste to Here'!G33))&gt;5,((CONCATENATE('Copy paste to Here'!G33," &amp; ",'Copy paste to Here'!D33,"  &amp;  ",'Copy paste to Here'!E33))),"Empty Cell")</f>
        <v>Black acrylic screw-fit flesh tunnel with colored rim &amp; Gauge: 5mm  &amp;  Color: Red</v>
      </c>
      <c r="B29" s="57" t="str">
        <f>'Copy paste to Here'!C33</f>
        <v>AFTP</v>
      </c>
      <c r="C29" s="57" t="s">
        <v>849</v>
      </c>
      <c r="D29" s="58">
        <f>Invoice!B33</f>
        <v>4</v>
      </c>
      <c r="E29" s="59">
        <f>'Shipping Invoice'!J33*$N$1</f>
        <v>28.01</v>
      </c>
      <c r="F29" s="59">
        <f t="shared" si="0"/>
        <v>112.04</v>
      </c>
      <c r="G29" s="60">
        <f t="shared" si="1"/>
        <v>28.01</v>
      </c>
      <c r="H29" s="63">
        <f t="shared" si="2"/>
        <v>112.04</v>
      </c>
    </row>
    <row r="30" spans="1:13" s="62" customFormat="1" ht="24">
      <c r="A30" s="56" t="str">
        <f>IF((LEN('Copy paste to Here'!G34))&gt;5,((CONCATENATE('Copy paste to Here'!G34," &amp; ",'Copy paste to Here'!D34,"  &amp;  ",'Copy paste to Here'!E34))),"Empty Cell")</f>
        <v>Black acrylic screw-fit flesh tunnel with colored rim &amp; Gauge: 16mm  &amp;  Color: Red</v>
      </c>
      <c r="B30" s="57" t="str">
        <f>'Copy paste to Here'!C34</f>
        <v>AFTP</v>
      </c>
      <c r="C30" s="57" t="s">
        <v>850</v>
      </c>
      <c r="D30" s="58">
        <f>Invoice!B34</f>
        <v>4</v>
      </c>
      <c r="E30" s="59">
        <f>'Shipping Invoice'!J34*$N$1</f>
        <v>42.73</v>
      </c>
      <c r="F30" s="59">
        <f t="shared" si="0"/>
        <v>170.92</v>
      </c>
      <c r="G30" s="60">
        <f t="shared" si="1"/>
        <v>42.73</v>
      </c>
      <c r="H30" s="63">
        <f t="shared" si="2"/>
        <v>170.92</v>
      </c>
    </row>
    <row r="31" spans="1:13" s="62" customFormat="1" ht="25.5">
      <c r="A31" s="56" t="str">
        <f>IF((LEN('Copy paste to Here'!G35))&gt;5,((CONCATENATE('Copy paste to Here'!G35," &amp; ",'Copy paste to Here'!D35,"  &amp;  ",'Copy paste to Here'!E35))),"Empty Cell")</f>
        <v>Black acrylic screw-fit flesh tunnel with colored rim &amp; Gauge: 18mm  &amp;  Color: Red</v>
      </c>
      <c r="B31" s="57" t="str">
        <f>'Copy paste to Here'!C35</f>
        <v>AFTP</v>
      </c>
      <c r="C31" s="57" t="s">
        <v>851</v>
      </c>
      <c r="D31" s="58">
        <f>Invoice!B35</f>
        <v>4</v>
      </c>
      <c r="E31" s="59">
        <f>'Shipping Invoice'!J35*$N$1</f>
        <v>46.32</v>
      </c>
      <c r="F31" s="59">
        <f t="shared" si="0"/>
        <v>185.28</v>
      </c>
      <c r="G31" s="60">
        <f t="shared" si="1"/>
        <v>46.32</v>
      </c>
      <c r="H31" s="63">
        <f t="shared" si="2"/>
        <v>185.28</v>
      </c>
    </row>
    <row r="32" spans="1:13" s="62" customFormat="1" ht="24">
      <c r="A32" s="56" t="str">
        <f>IF((LEN('Copy paste to Here'!G36))&gt;5,((CONCATENATE('Copy paste to Here'!G36," &amp; ",'Copy paste to Here'!D36,"  &amp;  ",'Copy paste to Here'!E36))),"Empty Cell")</f>
        <v>Double flared acrylic flesh tunnel with internal screw-fit &amp; Gauge: 8mm  &amp;  Color: Black</v>
      </c>
      <c r="B32" s="57" t="str">
        <f>'Copy paste to Here'!C36</f>
        <v>AHP</v>
      </c>
      <c r="C32" s="57" t="s">
        <v>852</v>
      </c>
      <c r="D32" s="58">
        <f>Invoice!B36</f>
        <v>4</v>
      </c>
      <c r="E32" s="59">
        <f>'Shipping Invoice'!J36*$N$1</f>
        <v>26.21</v>
      </c>
      <c r="F32" s="59">
        <f t="shared" si="0"/>
        <v>104.84</v>
      </c>
      <c r="G32" s="60">
        <f t="shared" si="1"/>
        <v>26.21</v>
      </c>
      <c r="H32" s="63">
        <f t="shared" si="2"/>
        <v>104.84</v>
      </c>
    </row>
    <row r="33" spans="1:8" s="62" customFormat="1" ht="24">
      <c r="A33" s="56" t="str">
        <f>IF((LEN('Copy paste to Here'!G37))&gt;5,((CONCATENATE('Copy paste to Here'!G37," &amp; ",'Copy paste to Here'!D37,"  &amp;  ",'Copy paste to Here'!E37))),"Empty Cell")</f>
        <v>Double flared acrylic flesh tunnel with internal screw-fit &amp; Gauge: 8mm  &amp;  Color: Pink</v>
      </c>
      <c r="B33" s="57" t="str">
        <f>'Copy paste to Here'!C37</f>
        <v>AHP</v>
      </c>
      <c r="C33" s="57" t="s">
        <v>852</v>
      </c>
      <c r="D33" s="58">
        <f>Invoice!B37</f>
        <v>4</v>
      </c>
      <c r="E33" s="59">
        <f>'Shipping Invoice'!J37*$N$1</f>
        <v>26.21</v>
      </c>
      <c r="F33" s="59">
        <f t="shared" si="0"/>
        <v>104.84</v>
      </c>
      <c r="G33" s="60">
        <f t="shared" si="1"/>
        <v>26.21</v>
      </c>
      <c r="H33" s="63">
        <f t="shared" si="2"/>
        <v>104.84</v>
      </c>
    </row>
    <row r="34" spans="1:8" s="62" customFormat="1" ht="25.5">
      <c r="A34" s="56" t="str">
        <f>IF((LEN('Copy paste to Here'!G38))&gt;5,((CONCATENATE('Copy paste to Here'!G38," &amp; ",'Copy paste to Here'!D38,"  &amp;  ",'Copy paste to Here'!E38))),"Empty Cell")</f>
        <v>Double flared acrylic flesh tunnel with internal screw-fit &amp; Gauge: 18mm  &amp;  Color: Black</v>
      </c>
      <c r="B34" s="57" t="str">
        <f>'Copy paste to Here'!C38</f>
        <v>AHP</v>
      </c>
      <c r="C34" s="57" t="s">
        <v>853</v>
      </c>
      <c r="D34" s="58">
        <f>Invoice!B38</f>
        <v>4</v>
      </c>
      <c r="E34" s="59">
        <f>'Shipping Invoice'!J38*$N$1</f>
        <v>42.73</v>
      </c>
      <c r="F34" s="59">
        <f t="shared" si="0"/>
        <v>170.92</v>
      </c>
      <c r="G34" s="60">
        <f t="shared" si="1"/>
        <v>42.73</v>
      </c>
      <c r="H34" s="63">
        <f t="shared" si="2"/>
        <v>170.92</v>
      </c>
    </row>
    <row r="35" spans="1:8" s="62" customFormat="1">
      <c r="A35" s="56" t="str">
        <f>IF((LEN('Copy paste to Here'!G39))&gt;5,((CONCATENATE('Copy paste to Here'!G39," &amp; ",'Copy paste to Here'!D39,"  &amp;  ",'Copy paste to Here'!E39))),"Empty Cell")</f>
        <v>Solid acrylic double flared plug &amp; Gauge: 4mm  &amp;  Color: Clear</v>
      </c>
      <c r="B35" s="57" t="str">
        <f>'Copy paste to Here'!C39</f>
        <v>ASPG</v>
      </c>
      <c r="C35" s="57" t="s">
        <v>854</v>
      </c>
      <c r="D35" s="58">
        <f>Invoice!B39</f>
        <v>4</v>
      </c>
      <c r="E35" s="59">
        <f>'Shipping Invoice'!J39*$N$1</f>
        <v>15.08</v>
      </c>
      <c r="F35" s="59">
        <f t="shared" si="0"/>
        <v>60.32</v>
      </c>
      <c r="G35" s="60">
        <f t="shared" si="1"/>
        <v>15.08</v>
      </c>
      <c r="H35" s="63">
        <f t="shared" si="2"/>
        <v>60.32</v>
      </c>
    </row>
    <row r="36" spans="1:8" s="62" customFormat="1">
      <c r="A36" s="56" t="str">
        <f>IF((LEN('Copy paste to Here'!G40))&gt;5,((CONCATENATE('Copy paste to Here'!G40," &amp; ",'Copy paste to Here'!D40,"  &amp;  ",'Copy paste to Here'!E40))),"Empty Cell")</f>
        <v>Solid acrylic double flared plug &amp; Gauge: 5mm  &amp;  Color: Black</v>
      </c>
      <c r="B36" s="57" t="str">
        <f>'Copy paste to Here'!C40</f>
        <v>ASPG</v>
      </c>
      <c r="C36" s="57" t="s">
        <v>855</v>
      </c>
      <c r="D36" s="58">
        <f>Invoice!B40</f>
        <v>4</v>
      </c>
      <c r="E36" s="59">
        <f>'Shipping Invoice'!J40*$N$1</f>
        <v>15.8</v>
      </c>
      <c r="F36" s="59">
        <f t="shared" si="0"/>
        <v>63.2</v>
      </c>
      <c r="G36" s="60">
        <f t="shared" si="1"/>
        <v>15.8</v>
      </c>
      <c r="H36" s="63">
        <f t="shared" si="2"/>
        <v>63.2</v>
      </c>
    </row>
    <row r="37" spans="1:8" s="62" customFormat="1">
      <c r="A37" s="56" t="str">
        <f>IF((LEN('Copy paste to Here'!G41))&gt;5,((CONCATENATE('Copy paste to Here'!G41," &amp; ",'Copy paste to Here'!D41,"  &amp;  ",'Copy paste to Here'!E41))),"Empty Cell")</f>
        <v>Solid acrylic double flared plug &amp; Gauge: 5mm  &amp;  Color: White</v>
      </c>
      <c r="B37" s="57" t="str">
        <f>'Copy paste to Here'!C41</f>
        <v>ASPG</v>
      </c>
      <c r="C37" s="57" t="s">
        <v>855</v>
      </c>
      <c r="D37" s="58">
        <f>Invoice!B41</f>
        <v>4</v>
      </c>
      <c r="E37" s="59">
        <f>'Shipping Invoice'!J41*$N$1</f>
        <v>15.8</v>
      </c>
      <c r="F37" s="59">
        <f t="shared" si="0"/>
        <v>63.2</v>
      </c>
      <c r="G37" s="60">
        <f t="shared" si="1"/>
        <v>15.8</v>
      </c>
      <c r="H37" s="63">
        <f t="shared" si="2"/>
        <v>63.2</v>
      </c>
    </row>
    <row r="38" spans="1:8" s="62" customFormat="1">
      <c r="A38" s="56" t="str">
        <f>IF((LEN('Copy paste to Here'!G42))&gt;5,((CONCATENATE('Copy paste to Here'!G42," &amp; ",'Copy paste to Here'!D42,"  &amp;  ",'Copy paste to Here'!E42))),"Empty Cell")</f>
        <v>Solid acrylic double flared plug &amp; Gauge: 5mm  &amp;  Color: Clear</v>
      </c>
      <c r="B38" s="57" t="str">
        <f>'Copy paste to Here'!C42</f>
        <v>ASPG</v>
      </c>
      <c r="C38" s="57" t="s">
        <v>855</v>
      </c>
      <c r="D38" s="58">
        <f>Invoice!B42</f>
        <v>20</v>
      </c>
      <c r="E38" s="59">
        <f>'Shipping Invoice'!J42*$N$1</f>
        <v>15.8</v>
      </c>
      <c r="F38" s="59">
        <f t="shared" si="0"/>
        <v>316</v>
      </c>
      <c r="G38" s="60">
        <f t="shared" si="1"/>
        <v>15.8</v>
      </c>
      <c r="H38" s="63">
        <f t="shared" si="2"/>
        <v>316</v>
      </c>
    </row>
    <row r="39" spans="1:8" s="62" customFormat="1">
      <c r="A39" s="56" t="str">
        <f>IF((LEN('Copy paste to Here'!G43))&gt;5,((CONCATENATE('Copy paste to Here'!G43," &amp; ",'Copy paste to Here'!D43,"  &amp;  ",'Copy paste to Here'!E43))),"Empty Cell")</f>
        <v>Solid acrylic double flared plug &amp; Gauge: 8mm  &amp;  Color: White</v>
      </c>
      <c r="B39" s="57" t="str">
        <f>'Copy paste to Here'!C43</f>
        <v>ASPG</v>
      </c>
      <c r="C39" s="57" t="s">
        <v>856</v>
      </c>
      <c r="D39" s="58">
        <f>Invoice!B43</f>
        <v>8</v>
      </c>
      <c r="E39" s="59">
        <f>'Shipping Invoice'!J43*$N$1</f>
        <v>17.239999999999998</v>
      </c>
      <c r="F39" s="59">
        <f t="shared" si="0"/>
        <v>137.91999999999999</v>
      </c>
      <c r="G39" s="60">
        <f t="shared" si="1"/>
        <v>17.239999999999998</v>
      </c>
      <c r="H39" s="63">
        <f t="shared" si="2"/>
        <v>137.91999999999999</v>
      </c>
    </row>
    <row r="40" spans="1:8" s="62" customFormat="1">
      <c r="A40" s="56" t="str">
        <f>IF((LEN('Copy paste to Here'!G44))&gt;5,((CONCATENATE('Copy paste to Here'!G44," &amp; ",'Copy paste to Here'!D44,"  &amp;  ",'Copy paste to Here'!E44))),"Empty Cell")</f>
        <v>Solid acrylic double flared plug &amp; Gauge: 10mm  &amp;  Color: Clear</v>
      </c>
      <c r="B40" s="57" t="str">
        <f>'Copy paste to Here'!C44</f>
        <v>ASPG</v>
      </c>
      <c r="C40" s="57" t="s">
        <v>857</v>
      </c>
      <c r="D40" s="58">
        <f>Invoice!B44</f>
        <v>4</v>
      </c>
      <c r="E40" s="59">
        <f>'Shipping Invoice'!J44*$N$1</f>
        <v>18.670000000000002</v>
      </c>
      <c r="F40" s="59">
        <f t="shared" si="0"/>
        <v>74.680000000000007</v>
      </c>
      <c r="G40" s="60">
        <f t="shared" si="1"/>
        <v>18.670000000000002</v>
      </c>
      <c r="H40" s="63">
        <f t="shared" si="2"/>
        <v>74.680000000000007</v>
      </c>
    </row>
    <row r="41" spans="1:8" s="62" customFormat="1">
      <c r="A41" s="56" t="str">
        <f>IF((LEN('Copy paste to Here'!G45))&gt;5,((CONCATENATE('Copy paste to Here'!G45," &amp; ",'Copy paste to Here'!D45,"  &amp;  ",'Copy paste to Here'!E45))),"Empty Cell")</f>
        <v>Solid acrylic double flared plug &amp; Gauge: 12mm  &amp;  Color: Clear</v>
      </c>
      <c r="B41" s="57" t="str">
        <f>'Copy paste to Here'!C45</f>
        <v>ASPG</v>
      </c>
      <c r="C41" s="57" t="s">
        <v>858</v>
      </c>
      <c r="D41" s="58">
        <f>Invoice!B45</f>
        <v>4</v>
      </c>
      <c r="E41" s="59">
        <f>'Shipping Invoice'!J45*$N$1</f>
        <v>20.11</v>
      </c>
      <c r="F41" s="59">
        <f t="shared" si="0"/>
        <v>80.44</v>
      </c>
      <c r="G41" s="60">
        <f t="shared" si="1"/>
        <v>20.11</v>
      </c>
      <c r="H41" s="63">
        <f t="shared" si="2"/>
        <v>80.44</v>
      </c>
    </row>
    <row r="42" spans="1:8" s="62" customFormat="1" ht="25.5">
      <c r="A42" s="56" t="str">
        <f>IF((LEN('Copy paste to Here'!G46))&gt;5,((CONCATENATE('Copy paste to Here'!G46," &amp; ",'Copy paste to Here'!D46,"  &amp;  ",'Copy paste to Here'!E46))),"Empty Cell")</f>
        <v>Solid acrylic double flared plug &amp; Gauge: 14mm  &amp;  Color: Black</v>
      </c>
      <c r="B42" s="57" t="str">
        <f>'Copy paste to Here'!C46</f>
        <v>ASPG</v>
      </c>
      <c r="C42" s="57" t="s">
        <v>859</v>
      </c>
      <c r="D42" s="58">
        <f>Invoice!B46</f>
        <v>8</v>
      </c>
      <c r="E42" s="59">
        <f>'Shipping Invoice'!J46*$N$1</f>
        <v>22.62</v>
      </c>
      <c r="F42" s="59">
        <f t="shared" si="0"/>
        <v>180.96</v>
      </c>
      <c r="G42" s="60">
        <f t="shared" si="1"/>
        <v>22.62</v>
      </c>
      <c r="H42" s="63">
        <f t="shared" si="2"/>
        <v>180.96</v>
      </c>
    </row>
    <row r="43" spans="1:8" s="62" customFormat="1">
      <c r="A43" s="56" t="str">
        <f>IF((LEN('Copy paste to Here'!G47))&gt;5,((CONCATENATE('Copy paste to Here'!G47," &amp; ",'Copy paste to Here'!D47,"  &amp;  ",'Copy paste to Here'!E47))),"Empty Cell")</f>
        <v>Solid acrylic double flared plug &amp; Gauge: 16mm  &amp;  Color: Black</v>
      </c>
      <c r="B43" s="57" t="str">
        <f>'Copy paste to Here'!C47</f>
        <v>ASPG</v>
      </c>
      <c r="C43" s="57" t="s">
        <v>860</v>
      </c>
      <c r="D43" s="58">
        <f>Invoice!B47</f>
        <v>6</v>
      </c>
      <c r="E43" s="59">
        <f>'Shipping Invoice'!J47*$N$1</f>
        <v>24.78</v>
      </c>
      <c r="F43" s="59">
        <f t="shared" si="0"/>
        <v>148.68</v>
      </c>
      <c r="G43" s="60">
        <f t="shared" si="1"/>
        <v>24.78</v>
      </c>
      <c r="H43" s="63">
        <f t="shared" si="2"/>
        <v>148.68</v>
      </c>
    </row>
    <row r="44" spans="1:8" s="62" customFormat="1">
      <c r="A44" s="56" t="str">
        <f>IF((LEN('Copy paste to Here'!G48))&gt;5,((CONCATENATE('Copy paste to Here'!G48," &amp; ",'Copy paste to Here'!D48,"  &amp;  ",'Copy paste to Here'!E48))),"Empty Cell")</f>
        <v>Solid acrylic double flared plug &amp; Gauge: 19mm  &amp;  Color: Clear</v>
      </c>
      <c r="B44" s="57" t="str">
        <f>'Copy paste to Here'!C48</f>
        <v>ASPG</v>
      </c>
      <c r="C44" s="57" t="s">
        <v>861</v>
      </c>
      <c r="D44" s="58">
        <f>Invoice!B48</f>
        <v>0</v>
      </c>
      <c r="E44" s="59">
        <f>'Shipping Invoice'!J48*$N$1</f>
        <v>30.52</v>
      </c>
      <c r="F44" s="59">
        <f t="shared" si="0"/>
        <v>0</v>
      </c>
      <c r="G44" s="60">
        <f t="shared" si="1"/>
        <v>30.52</v>
      </c>
      <c r="H44" s="63">
        <f t="shared" si="2"/>
        <v>0</v>
      </c>
    </row>
    <row r="45" spans="1:8" s="62" customFormat="1" ht="36">
      <c r="A45" s="56" t="str">
        <f>IF((LEN('Copy paste to Here'!G49))&gt;5,((CONCATENATE('Copy paste to Here'!G49," &amp; ",'Copy paste to Here'!D49,"  &amp;  ",'Copy paste to Here'!E49))),"Empty Cell")</f>
        <v>Bi color PVD plated &amp; mirror polished surgical steel double flared flesh tunnel with internal screw-fit Enjoy having two different colors in a single plug &amp; Gauge: 10mm  &amp;  Color: Rainbow</v>
      </c>
      <c r="B45" s="57" t="str">
        <f>'Copy paste to Here'!C49</f>
        <v>BSHP</v>
      </c>
      <c r="C45" s="57" t="s">
        <v>862</v>
      </c>
      <c r="D45" s="58">
        <f>Invoice!B49</f>
        <v>4</v>
      </c>
      <c r="E45" s="59">
        <f>'Shipping Invoice'!J49*$N$1</f>
        <v>106.29</v>
      </c>
      <c r="F45" s="59">
        <f t="shared" si="0"/>
        <v>425.16</v>
      </c>
      <c r="G45" s="60">
        <f t="shared" si="1"/>
        <v>106.29</v>
      </c>
      <c r="H45" s="63">
        <f t="shared" si="2"/>
        <v>425.16</v>
      </c>
    </row>
    <row r="46" spans="1:8" s="62" customFormat="1" ht="24">
      <c r="A46" s="56" t="str">
        <f>IF((LEN('Copy paste to Here'!G50))&gt;5,((CONCATENATE('Copy paste to Here'!G50," &amp; ",'Copy paste to Here'!D50,"  &amp;  ",'Copy paste to Here'!E50))),"Empty Cell")</f>
        <v xml:space="preserve">High polished surgical steel double flared flesh tunnel - size 12g to 2'' (2mm - 52mm) &amp; Gauge: 25mm  &amp;  </v>
      </c>
      <c r="B46" s="57" t="str">
        <f>'Copy paste to Here'!C50</f>
        <v>DPG</v>
      </c>
      <c r="C46" s="57" t="s">
        <v>863</v>
      </c>
      <c r="D46" s="58">
        <f>Invoice!B50</f>
        <v>4</v>
      </c>
      <c r="E46" s="59">
        <f>'Shipping Invoice'!J50*$N$1</f>
        <v>70.38</v>
      </c>
      <c r="F46" s="59">
        <f t="shared" si="0"/>
        <v>281.52</v>
      </c>
      <c r="G46" s="60">
        <f t="shared" si="1"/>
        <v>70.38</v>
      </c>
      <c r="H46" s="63">
        <f t="shared" si="2"/>
        <v>281.52</v>
      </c>
    </row>
    <row r="47" spans="1:8" s="62" customFormat="1">
      <c r="A47" s="56" t="str">
        <f>IF((LEN('Copy paste to Here'!G51))&gt;5,((CONCATENATE('Copy paste to Here'!G51," &amp; ",'Copy paste to Here'!D51,"  &amp;  ",'Copy paste to Here'!E51))),"Empty Cell")</f>
        <v xml:space="preserve">Coconut wood double flared flesh tunnel &amp; Gauge: 4mm  &amp;  </v>
      </c>
      <c r="B47" s="57" t="str">
        <f>'Copy paste to Here'!C51</f>
        <v>DPWB</v>
      </c>
      <c r="C47" s="57" t="s">
        <v>864</v>
      </c>
      <c r="D47" s="58">
        <f>Invoice!B51</f>
        <v>8</v>
      </c>
      <c r="E47" s="59">
        <f>'Shipping Invoice'!J51*$N$1</f>
        <v>33.75</v>
      </c>
      <c r="F47" s="59">
        <f t="shared" si="0"/>
        <v>270</v>
      </c>
      <c r="G47" s="60">
        <f t="shared" si="1"/>
        <v>33.75</v>
      </c>
      <c r="H47" s="63">
        <f t="shared" si="2"/>
        <v>270</v>
      </c>
    </row>
    <row r="48" spans="1:8" s="62" customFormat="1">
      <c r="A48" s="56" t="str">
        <f>IF((LEN('Copy paste to Here'!G52))&gt;5,((CONCATENATE('Copy paste to Here'!G52," &amp; ",'Copy paste to Here'!D52,"  &amp;  ",'Copy paste to Here'!E52))),"Empty Cell")</f>
        <v xml:space="preserve">Coconut wood double flared flesh tunnel &amp; Gauge: 5mm  &amp;  </v>
      </c>
      <c r="B48" s="57" t="str">
        <f>'Copy paste to Here'!C52</f>
        <v>DPWB</v>
      </c>
      <c r="C48" s="57" t="s">
        <v>725</v>
      </c>
      <c r="D48" s="58">
        <f>Invoice!B52</f>
        <v>12</v>
      </c>
      <c r="E48" s="59">
        <f>'Shipping Invoice'!J52*$N$1</f>
        <v>35.549999999999997</v>
      </c>
      <c r="F48" s="59">
        <f t="shared" si="0"/>
        <v>426.59999999999997</v>
      </c>
      <c r="G48" s="60">
        <f t="shared" si="1"/>
        <v>35.549999999999997</v>
      </c>
      <c r="H48" s="63">
        <f t="shared" si="2"/>
        <v>426.59999999999997</v>
      </c>
    </row>
    <row r="49" spans="1:8" s="62" customFormat="1">
      <c r="A49" s="56" t="str">
        <f>IF((LEN('Copy paste to Here'!G53))&gt;5,((CONCATENATE('Copy paste to Here'!G53," &amp; ",'Copy paste to Here'!D53,"  &amp;  ",'Copy paste to Here'!E53))),"Empty Cell")</f>
        <v xml:space="preserve">Coconut wood double flared flesh tunnel &amp; Gauge: 6mm  &amp;  </v>
      </c>
      <c r="B49" s="57" t="str">
        <f>'Copy paste to Here'!C53</f>
        <v>DPWB</v>
      </c>
      <c r="C49" s="57" t="s">
        <v>865</v>
      </c>
      <c r="D49" s="58">
        <f>Invoice!B53</f>
        <v>4</v>
      </c>
      <c r="E49" s="59">
        <f>'Shipping Invoice'!J53*$N$1</f>
        <v>37.340000000000003</v>
      </c>
      <c r="F49" s="59">
        <f t="shared" si="0"/>
        <v>149.36000000000001</v>
      </c>
      <c r="G49" s="60">
        <f t="shared" si="1"/>
        <v>37.340000000000003</v>
      </c>
      <c r="H49" s="63">
        <f t="shared" si="2"/>
        <v>149.36000000000001</v>
      </c>
    </row>
    <row r="50" spans="1:8" s="62" customFormat="1">
      <c r="A50" s="56" t="str">
        <f>IF((LEN('Copy paste to Here'!G54))&gt;5,((CONCATENATE('Copy paste to Here'!G54," &amp; ",'Copy paste to Here'!D54,"  &amp;  ",'Copy paste to Here'!E54))),"Empty Cell")</f>
        <v xml:space="preserve">Coconut wood double flared flesh tunnel &amp; Gauge: 8mm  &amp;  </v>
      </c>
      <c r="B50" s="57" t="str">
        <f>'Copy paste to Here'!C54</f>
        <v>DPWB</v>
      </c>
      <c r="C50" s="57" t="s">
        <v>866</v>
      </c>
      <c r="D50" s="58">
        <f>Invoice!B54</f>
        <v>4</v>
      </c>
      <c r="E50" s="59">
        <f>'Shipping Invoice'!J54*$N$1</f>
        <v>39.14</v>
      </c>
      <c r="F50" s="59">
        <f t="shared" si="0"/>
        <v>156.56</v>
      </c>
      <c r="G50" s="60">
        <f t="shared" si="1"/>
        <v>39.14</v>
      </c>
      <c r="H50" s="63">
        <f t="shared" si="2"/>
        <v>156.56</v>
      </c>
    </row>
    <row r="51" spans="1:8" s="62" customFormat="1" ht="24">
      <c r="A51" s="56" t="str">
        <f>IF((LEN('Copy paste to Here'!G55))&gt;5,((CONCATENATE('Copy paste to Here'!G55," &amp; ",'Copy paste to Here'!D55,"  &amp;  ",'Copy paste to Here'!E55))),"Empty Cell")</f>
        <v>PVD plated surgical steel double flared flesh tunnel - 12g (2mm) to 2'' (52mm) &amp; Gauge: 22mm  &amp;  Color: Black</v>
      </c>
      <c r="B51" s="57" t="str">
        <f>'Copy paste to Here'!C55</f>
        <v>DTPG</v>
      </c>
      <c r="C51" s="57" t="s">
        <v>867</v>
      </c>
      <c r="D51" s="58">
        <f>Invoice!B55</f>
        <v>4</v>
      </c>
      <c r="E51" s="59">
        <f>'Shipping Invoice'!J55*$N$1</f>
        <v>94.8</v>
      </c>
      <c r="F51" s="59">
        <f t="shared" si="0"/>
        <v>379.2</v>
      </c>
      <c r="G51" s="60">
        <f t="shared" si="1"/>
        <v>94.8</v>
      </c>
      <c r="H51" s="63">
        <f t="shared" si="2"/>
        <v>379.2</v>
      </c>
    </row>
    <row r="52" spans="1:8" s="62" customFormat="1" ht="25.5">
      <c r="A52" s="56" t="str">
        <f>IF((LEN('Copy paste to Here'!G56))&gt;5,((CONCATENATE('Copy paste to Here'!G56," &amp; ",'Copy paste to Here'!D56,"  &amp;  ",'Copy paste to Here'!E56))),"Empty Cell")</f>
        <v>PVD plated surgical steel double flared flesh tunnel - 12g (2mm) to 2'' (52mm) &amp; Gauge: 11mm  &amp;  Color: Black</v>
      </c>
      <c r="B52" s="57" t="str">
        <f>'Copy paste to Here'!C56</f>
        <v>DTPG</v>
      </c>
      <c r="C52" s="57" t="s">
        <v>868</v>
      </c>
      <c r="D52" s="58">
        <f>Invoice!B56</f>
        <v>12</v>
      </c>
      <c r="E52" s="59">
        <f>'Shipping Invoice'!J56*$N$1</f>
        <v>55.66</v>
      </c>
      <c r="F52" s="59">
        <f t="shared" si="0"/>
        <v>667.92</v>
      </c>
      <c r="G52" s="60">
        <f t="shared" si="1"/>
        <v>55.66</v>
      </c>
      <c r="H52" s="63">
        <f t="shared" si="2"/>
        <v>667.92</v>
      </c>
    </row>
    <row r="53" spans="1:8" s="62" customFormat="1" ht="25.5">
      <c r="A53" s="56" t="str">
        <f>IF((LEN('Copy paste to Here'!G57))&gt;5,((CONCATENATE('Copy paste to Here'!G57," &amp; ",'Copy paste to Here'!D57,"  &amp;  ",'Copy paste to Here'!E57))),"Empty Cell")</f>
        <v xml:space="preserve">Pair of high polished stainless steel huggies earrings with a dangling David star &amp;   &amp;  </v>
      </c>
      <c r="B53" s="57" t="str">
        <f>'Copy paste to Here'!C57</f>
        <v>ERHSDSR</v>
      </c>
      <c r="C53" s="57" t="s">
        <v>768</v>
      </c>
      <c r="D53" s="58">
        <f>Invoice!B57</f>
        <v>2</v>
      </c>
      <c r="E53" s="59">
        <f>'Shipping Invoice'!J57*$N$1</f>
        <v>86.9</v>
      </c>
      <c r="F53" s="59">
        <f t="shared" si="0"/>
        <v>173.8</v>
      </c>
      <c r="G53" s="60">
        <f t="shared" si="1"/>
        <v>86.9</v>
      </c>
      <c r="H53" s="63">
        <f t="shared" si="2"/>
        <v>173.8</v>
      </c>
    </row>
    <row r="54" spans="1:8" s="62" customFormat="1" ht="24">
      <c r="A54" s="56" t="str">
        <f>IF((LEN('Copy paste to Here'!G58))&gt;5,((CONCATENATE('Copy paste to Here'!G58," &amp; ",'Copy paste to Here'!D58,"  &amp;  ",'Copy paste to Here'!E58))),"Empty Cell")</f>
        <v xml:space="preserve">Mirror polished surgical steel screw-fit flesh tunnel &amp; Gauge: 25mm  &amp;  </v>
      </c>
      <c r="B54" s="57" t="str">
        <f>'Copy paste to Here'!C58</f>
        <v>FPG</v>
      </c>
      <c r="C54" s="57" t="s">
        <v>869</v>
      </c>
      <c r="D54" s="58">
        <f>Invoice!B58</f>
        <v>10</v>
      </c>
      <c r="E54" s="59">
        <f>'Shipping Invoice'!J58*$N$1</f>
        <v>152.25</v>
      </c>
      <c r="F54" s="59">
        <f t="shared" si="0"/>
        <v>1522.5</v>
      </c>
      <c r="G54" s="60">
        <f t="shared" si="1"/>
        <v>152.25</v>
      </c>
      <c r="H54" s="63">
        <f t="shared" si="2"/>
        <v>1522.5</v>
      </c>
    </row>
    <row r="55" spans="1:8" s="62" customFormat="1" ht="24">
      <c r="A55" s="56" t="str">
        <f>IF((LEN('Copy paste to Here'!G59))&gt;5,((CONCATENATE('Copy paste to Here'!G59," &amp; ",'Copy paste to Here'!D59,"  &amp;  ",'Copy paste to Here'!E59))),"Empty Cell")</f>
        <v xml:space="preserve">Mirror polished surgical steel screw-fit flesh tunnel &amp; Gauge: 35mm  &amp;  </v>
      </c>
      <c r="B55" s="57" t="str">
        <f>'Copy paste to Here'!C59</f>
        <v>FPG</v>
      </c>
      <c r="C55" s="57" t="s">
        <v>870</v>
      </c>
      <c r="D55" s="58">
        <f>Invoice!B59</f>
        <v>4</v>
      </c>
      <c r="E55" s="59">
        <f>'Shipping Invoice'!J59*$N$1</f>
        <v>249.2</v>
      </c>
      <c r="F55" s="59">
        <f t="shared" si="0"/>
        <v>996.8</v>
      </c>
      <c r="G55" s="60">
        <f t="shared" si="1"/>
        <v>249.2</v>
      </c>
      <c r="H55" s="63">
        <f t="shared" si="2"/>
        <v>996.8</v>
      </c>
    </row>
    <row r="56" spans="1:8" s="62" customFormat="1" ht="24">
      <c r="A56" s="56" t="str">
        <f>IF((LEN('Copy paste to Here'!G60))&gt;5,((CONCATENATE('Copy paste to Here'!G60," &amp; ",'Copy paste to Here'!D60,"  &amp;  ",'Copy paste to Here'!E60))),"Empty Cell")</f>
        <v>High polished surgical steel screw-fit flesh tunnel with crystal studded rim &amp; Gauge: 5mm  &amp;  Crystal Color: Black&amp;White</v>
      </c>
      <c r="B56" s="57" t="str">
        <f>'Copy paste to Here'!C60</f>
        <v>FSCPC</v>
      </c>
      <c r="C56" s="57" t="s">
        <v>871</v>
      </c>
      <c r="D56" s="58">
        <f>Invoice!B60</f>
        <v>4</v>
      </c>
      <c r="E56" s="59">
        <f>'Shipping Invoice'!J60*$N$1</f>
        <v>78.64</v>
      </c>
      <c r="F56" s="59">
        <f t="shared" si="0"/>
        <v>314.56</v>
      </c>
      <c r="G56" s="60">
        <f t="shared" si="1"/>
        <v>78.64</v>
      </c>
      <c r="H56" s="63">
        <f t="shared" si="2"/>
        <v>314.56</v>
      </c>
    </row>
    <row r="57" spans="1:8" s="62" customFormat="1" ht="36">
      <c r="A57" s="56" t="str">
        <f>IF((LEN('Copy paste to Here'!G61))&gt;5,((CONCATENATE('Copy paste to Here'!G61," &amp; ",'Copy paste to Here'!D61,"  &amp;  ",'Copy paste to Here'!E61))),"Empty Cell")</f>
        <v xml:space="preserve">High polished surgical steel screw-fit flesh tunnel with clear star-shaped CZ stone in the center and crystal studded rim &amp; Gauge: 6mm  &amp;  </v>
      </c>
      <c r="B57" s="57" t="str">
        <f>'Copy paste to Here'!C61</f>
        <v>FSZC</v>
      </c>
      <c r="C57" s="57" t="s">
        <v>872</v>
      </c>
      <c r="D57" s="58">
        <f>Invoice!B61</f>
        <v>4</v>
      </c>
      <c r="E57" s="59">
        <f>'Shipping Invoice'!J61*$N$1</f>
        <v>80.430000000000007</v>
      </c>
      <c r="F57" s="59">
        <f t="shared" si="0"/>
        <v>321.72000000000003</v>
      </c>
      <c r="G57" s="60">
        <f t="shared" si="1"/>
        <v>80.430000000000007</v>
      </c>
      <c r="H57" s="63">
        <f t="shared" si="2"/>
        <v>321.72000000000003</v>
      </c>
    </row>
    <row r="58" spans="1:8" s="62" customFormat="1" ht="25.5">
      <c r="A58" s="56" t="str">
        <f>IF((LEN('Copy paste to Here'!G62))&gt;5,((CONCATENATE('Copy paste to Here'!G62," &amp; ",'Copy paste to Here'!D62,"  &amp;  ",'Copy paste to Here'!E62))),"Empty Cell")</f>
        <v>PVD plated surgical steel screw-fit flesh tunnel &amp; Gauge: 7mm  &amp;  Color: Black</v>
      </c>
      <c r="B58" s="57" t="str">
        <f>'Copy paste to Here'!C62</f>
        <v>FTPG</v>
      </c>
      <c r="C58" s="57" t="s">
        <v>873</v>
      </c>
      <c r="D58" s="58">
        <f>Invoice!B62</f>
        <v>4</v>
      </c>
      <c r="E58" s="59">
        <f>'Shipping Invoice'!J62*$N$1</f>
        <v>107.36</v>
      </c>
      <c r="F58" s="59">
        <f t="shared" si="0"/>
        <v>429.44</v>
      </c>
      <c r="G58" s="60">
        <f t="shared" si="1"/>
        <v>107.36</v>
      </c>
      <c r="H58" s="63">
        <f t="shared" si="2"/>
        <v>429.44</v>
      </c>
    </row>
    <row r="59" spans="1:8" s="62" customFormat="1" ht="25.5">
      <c r="A59" s="56" t="str">
        <f>IF((LEN('Copy paste to Here'!G63))&gt;5,((CONCATENATE('Copy paste to Here'!G63," &amp; ",'Copy paste to Here'!D63,"  &amp;  ",'Copy paste to Here'!E63))),"Empty Cell")</f>
        <v>PVD plated surgical steel screw-fit flesh tunnel &amp; Gauge: 7mm  &amp;  Color: Rainbow</v>
      </c>
      <c r="B59" s="57" t="str">
        <f>'Copy paste to Here'!C63</f>
        <v>FTPG</v>
      </c>
      <c r="C59" s="57" t="s">
        <v>873</v>
      </c>
      <c r="D59" s="58">
        <f>Invoice!B63</f>
        <v>4</v>
      </c>
      <c r="E59" s="59">
        <f>'Shipping Invoice'!J63*$N$1</f>
        <v>107.36</v>
      </c>
      <c r="F59" s="59">
        <f t="shared" si="0"/>
        <v>429.44</v>
      </c>
      <c r="G59" s="60">
        <f t="shared" si="1"/>
        <v>107.36</v>
      </c>
      <c r="H59" s="63">
        <f t="shared" si="2"/>
        <v>429.44</v>
      </c>
    </row>
    <row r="60" spans="1:8" s="62" customFormat="1" ht="25.5">
      <c r="A60" s="56" t="str">
        <f>IF((LEN('Copy paste to Here'!G64))&gt;5,((CONCATENATE('Copy paste to Here'!G64," &amp; ",'Copy paste to Here'!D64,"  &amp;  ",'Copy paste to Here'!E64))),"Empty Cell")</f>
        <v>PVD plated surgical steel screw-fit flesh tunnel &amp; Gauge: 11mm  &amp;  Color: Black</v>
      </c>
      <c r="B60" s="57" t="str">
        <f>'Copy paste to Here'!C64</f>
        <v>FTPG</v>
      </c>
      <c r="C60" s="57" t="s">
        <v>874</v>
      </c>
      <c r="D60" s="58">
        <f>Invoice!B64</f>
        <v>6</v>
      </c>
      <c r="E60" s="59">
        <f>'Shipping Invoice'!J64*$N$1</f>
        <v>127.11</v>
      </c>
      <c r="F60" s="59">
        <f t="shared" si="0"/>
        <v>762.66</v>
      </c>
      <c r="G60" s="60">
        <f t="shared" si="1"/>
        <v>127.11</v>
      </c>
      <c r="H60" s="63">
        <f t="shared" si="2"/>
        <v>762.66</v>
      </c>
    </row>
    <row r="61" spans="1:8" s="62" customFormat="1">
      <c r="A61" s="56" t="str">
        <f>IF((LEN('Copy paste to Here'!G65))&gt;5,((CONCATENATE('Copy paste to Here'!G65," &amp; ",'Copy paste to Here'!D65,"  &amp;  ",'Copy paste to Here'!E65))),"Empty Cell")</f>
        <v>Silicone double flared flesh tunnel &amp; Gauge: 8mm  &amp;  Color: Black</v>
      </c>
      <c r="B61" s="57" t="str">
        <f>'Copy paste to Here'!C65</f>
        <v>FTSI</v>
      </c>
      <c r="C61" s="57" t="s">
        <v>875</v>
      </c>
      <c r="D61" s="58">
        <f>Invoice!B65</f>
        <v>4</v>
      </c>
      <c r="E61" s="59">
        <f>'Shipping Invoice'!J65*$N$1</f>
        <v>17.239999999999998</v>
      </c>
      <c r="F61" s="59">
        <f t="shared" si="0"/>
        <v>68.959999999999994</v>
      </c>
      <c r="G61" s="60">
        <f t="shared" si="1"/>
        <v>17.239999999999998</v>
      </c>
      <c r="H61" s="63">
        <f t="shared" si="2"/>
        <v>68.959999999999994</v>
      </c>
    </row>
    <row r="62" spans="1:8" s="62" customFormat="1">
      <c r="A62" s="56" t="str">
        <f>IF((LEN('Copy paste to Here'!G66))&gt;5,((CONCATENATE('Copy paste to Here'!G66," &amp; ",'Copy paste to Here'!D66,"  &amp;  ",'Copy paste to Here'!E66))),"Empty Cell")</f>
        <v>Silicone double flared flesh tunnel &amp; Gauge: 8mm  &amp;  Color: White</v>
      </c>
      <c r="B62" s="57" t="str">
        <f>'Copy paste to Here'!C66</f>
        <v>FTSI</v>
      </c>
      <c r="C62" s="57" t="s">
        <v>875</v>
      </c>
      <c r="D62" s="58">
        <f>Invoice!B66</f>
        <v>4</v>
      </c>
      <c r="E62" s="59">
        <f>'Shipping Invoice'!J66*$N$1</f>
        <v>17.239999999999998</v>
      </c>
      <c r="F62" s="59">
        <f t="shared" si="0"/>
        <v>68.959999999999994</v>
      </c>
      <c r="G62" s="60">
        <f t="shared" si="1"/>
        <v>17.239999999999998</v>
      </c>
      <c r="H62" s="63">
        <f t="shared" si="2"/>
        <v>68.959999999999994</v>
      </c>
    </row>
    <row r="63" spans="1:8" s="62" customFormat="1">
      <c r="A63" s="56" t="str">
        <f>IF((LEN('Copy paste to Here'!G67))&gt;5,((CONCATENATE('Copy paste to Here'!G67," &amp; ",'Copy paste to Here'!D67,"  &amp;  ",'Copy paste to Here'!E67))),"Empty Cell")</f>
        <v>Silicone double flared flesh tunnel &amp; Gauge: 8mm  &amp;  Color: Red</v>
      </c>
      <c r="B63" s="57" t="str">
        <f>'Copy paste to Here'!C67</f>
        <v>FTSI</v>
      </c>
      <c r="C63" s="57" t="s">
        <v>875</v>
      </c>
      <c r="D63" s="58">
        <f>Invoice!B67</f>
        <v>4</v>
      </c>
      <c r="E63" s="59">
        <f>'Shipping Invoice'!J67*$N$1</f>
        <v>17.239999999999998</v>
      </c>
      <c r="F63" s="59">
        <f t="shared" si="0"/>
        <v>68.959999999999994</v>
      </c>
      <c r="G63" s="60">
        <f t="shared" si="1"/>
        <v>17.239999999999998</v>
      </c>
      <c r="H63" s="63">
        <f t="shared" si="2"/>
        <v>68.959999999999994</v>
      </c>
    </row>
    <row r="64" spans="1:8" s="62" customFormat="1">
      <c r="A64" s="56" t="str">
        <f>IF((LEN('Copy paste to Here'!G68))&gt;5,((CONCATENATE('Copy paste to Here'!G68," &amp; ",'Copy paste to Here'!D68,"  &amp;  ",'Copy paste to Here'!E68))),"Empty Cell")</f>
        <v xml:space="preserve">Areng wood spiral coil taper &amp; Gauge: 4mm  &amp;  </v>
      </c>
      <c r="B64" s="57" t="str">
        <f>'Copy paste to Here'!C68</f>
        <v>IPAR</v>
      </c>
      <c r="C64" s="57" t="s">
        <v>876</v>
      </c>
      <c r="D64" s="58">
        <f>Invoice!B68</f>
        <v>4</v>
      </c>
      <c r="E64" s="59">
        <f>'Shipping Invoice'!J68*$N$1</f>
        <v>53.5</v>
      </c>
      <c r="F64" s="59">
        <f t="shared" si="0"/>
        <v>214</v>
      </c>
      <c r="G64" s="60">
        <f t="shared" si="1"/>
        <v>53.5</v>
      </c>
      <c r="H64" s="63">
        <f t="shared" si="2"/>
        <v>214</v>
      </c>
    </row>
    <row r="65" spans="1:8" s="62" customFormat="1">
      <c r="A65" s="56" t="str">
        <f>IF((LEN('Copy paste to Here'!G69))&gt;5,((CONCATENATE('Copy paste to Here'!G69," &amp; ",'Copy paste to Here'!D69,"  &amp;  ",'Copy paste to Here'!E69))),"Empty Cell")</f>
        <v xml:space="preserve">Areng wood spiral coil taper &amp; Gauge: 5mm  &amp;  </v>
      </c>
      <c r="B65" s="57" t="str">
        <f>'Copy paste to Here'!C69</f>
        <v>IPAR</v>
      </c>
      <c r="C65" s="57" t="s">
        <v>877</v>
      </c>
      <c r="D65" s="58">
        <f>Invoice!B69</f>
        <v>4</v>
      </c>
      <c r="E65" s="59">
        <f>'Shipping Invoice'!J69*$N$1</f>
        <v>58.89</v>
      </c>
      <c r="F65" s="59">
        <f t="shared" si="0"/>
        <v>235.56</v>
      </c>
      <c r="G65" s="60">
        <f t="shared" si="1"/>
        <v>58.89</v>
      </c>
      <c r="H65" s="63">
        <f t="shared" si="2"/>
        <v>235.56</v>
      </c>
    </row>
    <row r="66" spans="1:8" s="62" customFormat="1" ht="24">
      <c r="A66" s="56" t="str">
        <f>IF((LEN('Copy paste to Here'!G70))&gt;5,((CONCATENATE('Copy paste to Here'!G70," &amp; ",'Copy paste to Here'!D70,"  &amp;  ",'Copy paste to Here'!E70))),"Empty Cell")</f>
        <v>Glow in the dark acrylic fake plug with rubber O-rings - size 6mm to 10mm &amp; Size: 8mm  &amp;  Color: Blue</v>
      </c>
      <c r="B66" s="57" t="str">
        <f>'Copy paste to Here'!C70</f>
        <v>IPGLR</v>
      </c>
      <c r="C66" s="57" t="s">
        <v>783</v>
      </c>
      <c r="D66" s="58">
        <f>Invoice!B70</f>
        <v>4</v>
      </c>
      <c r="E66" s="59">
        <f>'Shipping Invoice'!J70*$N$1</f>
        <v>14</v>
      </c>
      <c r="F66" s="59">
        <f t="shared" si="0"/>
        <v>56</v>
      </c>
      <c r="G66" s="60">
        <f t="shared" si="1"/>
        <v>14</v>
      </c>
      <c r="H66" s="63">
        <f t="shared" si="2"/>
        <v>56</v>
      </c>
    </row>
    <row r="67" spans="1:8" s="62" customFormat="1" ht="24">
      <c r="A67" s="56" t="str">
        <f>IF((LEN('Copy paste to Here'!G71))&gt;5,((CONCATENATE('Copy paste to Here'!G71," &amp; ",'Copy paste to Here'!D71,"  &amp;  ",'Copy paste to Here'!E71))),"Empty Cell")</f>
        <v xml:space="preserve">High polished surgical steel fake plug with rubber O-Rings &amp; Size: 6mm  &amp;  </v>
      </c>
      <c r="B67" s="57" t="str">
        <f>'Copy paste to Here'!C71</f>
        <v>IPR</v>
      </c>
      <c r="C67" s="57" t="s">
        <v>878</v>
      </c>
      <c r="D67" s="58">
        <f>Invoice!B71</f>
        <v>4</v>
      </c>
      <c r="E67" s="59">
        <f>'Shipping Invoice'!J71*$N$1</f>
        <v>14</v>
      </c>
      <c r="F67" s="59">
        <f t="shared" si="0"/>
        <v>56</v>
      </c>
      <c r="G67" s="60">
        <f t="shared" si="1"/>
        <v>14</v>
      </c>
      <c r="H67" s="63">
        <f t="shared" si="2"/>
        <v>56</v>
      </c>
    </row>
    <row r="68" spans="1:8" s="62" customFormat="1">
      <c r="A68" s="56" t="str">
        <f>IF((LEN('Copy paste to Here'!G72))&gt;5,((CONCATENATE('Copy paste to Here'!G72," &amp; ",'Copy paste to Here'!D72,"  &amp;  ",'Copy paste to Here'!E72))),"Empty Cell")</f>
        <v xml:space="preserve">Sawo wood spiral coil taper &amp; Gauge: 6mm  &amp;  </v>
      </c>
      <c r="B68" s="57" t="str">
        <f>'Copy paste to Here'!C72</f>
        <v>IPTE</v>
      </c>
      <c r="C68" s="57" t="s">
        <v>879</v>
      </c>
      <c r="D68" s="58">
        <f>Invoice!B72</f>
        <v>4</v>
      </c>
      <c r="E68" s="59">
        <f>'Shipping Invoice'!J72*$N$1</f>
        <v>64.28</v>
      </c>
      <c r="F68" s="59">
        <f t="shared" si="0"/>
        <v>257.12</v>
      </c>
      <c r="G68" s="60">
        <f t="shared" si="1"/>
        <v>64.28</v>
      </c>
      <c r="H68" s="63">
        <f t="shared" si="2"/>
        <v>257.12</v>
      </c>
    </row>
    <row r="69" spans="1:8" s="62" customFormat="1">
      <c r="A69" s="56" t="str">
        <f>IF((LEN('Copy paste to Here'!G73))&gt;5,((CONCATENATE('Copy paste to Here'!G73," &amp; ",'Copy paste to Here'!D73,"  &amp;  ",'Copy paste to Here'!E73))),"Empty Cell")</f>
        <v xml:space="preserve">Sawo wood spiral coil taper &amp; Gauge: 12mm  &amp;  </v>
      </c>
      <c r="B69" s="57" t="str">
        <f>'Copy paste to Here'!C73</f>
        <v>IPTE</v>
      </c>
      <c r="C69" s="57" t="s">
        <v>880</v>
      </c>
      <c r="D69" s="58">
        <f>Invoice!B73</f>
        <v>4</v>
      </c>
      <c r="E69" s="59">
        <f>'Shipping Invoice'!J73*$N$1</f>
        <v>75.05</v>
      </c>
      <c r="F69" s="59">
        <f t="shared" si="0"/>
        <v>300.2</v>
      </c>
      <c r="G69" s="60">
        <f t="shared" si="1"/>
        <v>75.05</v>
      </c>
      <c r="H69" s="63">
        <f t="shared" si="2"/>
        <v>300.2</v>
      </c>
    </row>
    <row r="70" spans="1:8" s="62" customFormat="1">
      <c r="A70" s="56" t="str">
        <f>IF((LEN('Copy paste to Here'!G74))&gt;5,((CONCATENATE('Copy paste to Here'!G74," &amp; ",'Copy paste to Here'!D74,"  &amp;  ",'Copy paste to Here'!E74))),"Empty Cell")</f>
        <v xml:space="preserve">Tamarind wood spiral coil taper &amp; Gauge: 10mm  &amp;  </v>
      </c>
      <c r="B70" s="57" t="str">
        <f>'Copy paste to Here'!C74</f>
        <v>IPTM</v>
      </c>
      <c r="C70" s="57" t="s">
        <v>881</v>
      </c>
      <c r="D70" s="58">
        <f>Invoice!B74</f>
        <v>4</v>
      </c>
      <c r="E70" s="59">
        <f>'Shipping Invoice'!J74*$N$1</f>
        <v>71.459999999999994</v>
      </c>
      <c r="F70" s="59">
        <f t="shared" si="0"/>
        <v>285.83999999999997</v>
      </c>
      <c r="G70" s="60">
        <f t="shared" si="1"/>
        <v>71.459999999999994</v>
      </c>
      <c r="H70" s="63">
        <f t="shared" si="2"/>
        <v>285.83999999999997</v>
      </c>
    </row>
    <row r="71" spans="1:8" s="62" customFormat="1" ht="24">
      <c r="A71" s="56" t="str">
        <f>IF((LEN('Copy paste to Here'!G75))&gt;5,((CONCATENATE('Copy paste to Here'!G75," &amp; ",'Copy paste to Here'!D75,"  &amp;  ",'Copy paste to Here'!E75))),"Empty Cell")</f>
        <v>Anodized surgical steel fake plug with rubber O-Rings &amp; Size: 6mm  &amp;  Color: Black</v>
      </c>
      <c r="B71" s="57" t="str">
        <f>'Copy paste to Here'!C75</f>
        <v>IPTR</v>
      </c>
      <c r="C71" s="57" t="s">
        <v>882</v>
      </c>
      <c r="D71" s="58">
        <f>Invoice!B75</f>
        <v>8</v>
      </c>
      <c r="E71" s="59">
        <f>'Shipping Invoice'!J75*$N$1</f>
        <v>22.98</v>
      </c>
      <c r="F71" s="59">
        <f t="shared" si="0"/>
        <v>183.84</v>
      </c>
      <c r="G71" s="60">
        <f t="shared" si="1"/>
        <v>22.98</v>
      </c>
      <c r="H71" s="63">
        <f t="shared" si="2"/>
        <v>183.84</v>
      </c>
    </row>
    <row r="72" spans="1:8" s="62" customFormat="1" ht="24">
      <c r="A72" s="56" t="str">
        <f>IF((LEN('Copy paste to Here'!G76))&gt;5,((CONCATENATE('Copy paste to Here'!G76," &amp; ",'Copy paste to Here'!D76,"  &amp;  ",'Copy paste to Here'!E76))),"Empty Cell")</f>
        <v>Anodized surgical steel fake plug with rubber O-Rings &amp; Size: 8mm  &amp;  Color: Black</v>
      </c>
      <c r="B72" s="57" t="str">
        <f>'Copy paste to Here'!C76</f>
        <v>IPTR</v>
      </c>
      <c r="C72" s="57" t="s">
        <v>883</v>
      </c>
      <c r="D72" s="58">
        <f>Invoice!B76</f>
        <v>4</v>
      </c>
      <c r="E72" s="59">
        <f>'Shipping Invoice'!J76*$N$1</f>
        <v>24.78</v>
      </c>
      <c r="F72" s="59">
        <f t="shared" si="0"/>
        <v>99.12</v>
      </c>
      <c r="G72" s="60">
        <f t="shared" si="1"/>
        <v>24.78</v>
      </c>
      <c r="H72" s="63">
        <f t="shared" si="2"/>
        <v>99.12</v>
      </c>
    </row>
    <row r="73" spans="1:8" s="62" customFormat="1" ht="24">
      <c r="A73" s="56" t="str">
        <f>IF((LEN('Copy paste to Here'!G77))&gt;5,((CONCATENATE('Copy paste to Here'!G77," &amp; ",'Copy paste to Here'!D77,"  &amp;  ",'Copy paste to Here'!E77))),"Empty Cell")</f>
        <v>Anodized surgical steel fake plug in black and gold without O-Rings &amp; Size: 8mm  &amp;  Color: Black</v>
      </c>
      <c r="B73" s="57" t="str">
        <f>'Copy paste to Here'!C77</f>
        <v>IPTRD</v>
      </c>
      <c r="C73" s="57" t="s">
        <v>884</v>
      </c>
      <c r="D73" s="58">
        <f>Invoice!B77</f>
        <v>4</v>
      </c>
      <c r="E73" s="59">
        <f>'Shipping Invoice'!J77*$N$1</f>
        <v>24.78</v>
      </c>
      <c r="F73" s="59">
        <f t="shared" si="0"/>
        <v>99.12</v>
      </c>
      <c r="G73" s="60">
        <f t="shared" si="1"/>
        <v>24.78</v>
      </c>
      <c r="H73" s="63">
        <f t="shared" si="2"/>
        <v>99.12</v>
      </c>
    </row>
    <row r="74" spans="1:8" s="62" customFormat="1" ht="24">
      <c r="A74" s="56" t="str">
        <f>IF((LEN('Copy paste to Here'!G78))&gt;5,((CONCATENATE('Copy paste to Here'!G78," &amp; ",'Copy paste to Here'!D78,"  &amp;  ",'Copy paste to Here'!E78))),"Empty Cell")</f>
        <v>Acrylic fake plug without rubber O-rings &amp; Size: 8mm  &amp;  Color: Black</v>
      </c>
      <c r="B74" s="57" t="str">
        <f>'Copy paste to Here'!C78</f>
        <v>IPVRD</v>
      </c>
      <c r="C74" s="57" t="s">
        <v>793</v>
      </c>
      <c r="D74" s="58">
        <f>Invoice!B78</f>
        <v>6</v>
      </c>
      <c r="E74" s="59">
        <f>'Shipping Invoice'!J78*$N$1</f>
        <v>12.21</v>
      </c>
      <c r="F74" s="59">
        <f t="shared" si="0"/>
        <v>73.260000000000005</v>
      </c>
      <c r="G74" s="60">
        <f t="shared" si="1"/>
        <v>12.21</v>
      </c>
      <c r="H74" s="63">
        <f t="shared" si="2"/>
        <v>73.260000000000005</v>
      </c>
    </row>
    <row r="75" spans="1:8" s="62" customFormat="1" ht="24">
      <c r="A75" s="56" t="str">
        <f>IF((LEN('Copy paste to Here'!G79))&gt;5,((CONCATENATE('Copy paste to Here'!G79," &amp; ",'Copy paste to Here'!D79,"  &amp;  ",'Copy paste to Here'!E79))),"Empty Cell")</f>
        <v>Acrylic fake plug without rubber O-rings &amp; Size: 8mm  &amp;  Color: White</v>
      </c>
      <c r="B75" s="57" t="str">
        <f>'Copy paste to Here'!C79</f>
        <v>IPVRD</v>
      </c>
      <c r="C75" s="57" t="s">
        <v>793</v>
      </c>
      <c r="D75" s="58">
        <f>Invoice!B79</f>
        <v>6</v>
      </c>
      <c r="E75" s="59">
        <f>'Shipping Invoice'!J79*$N$1</f>
        <v>12.21</v>
      </c>
      <c r="F75" s="59">
        <f t="shared" si="0"/>
        <v>73.260000000000005</v>
      </c>
      <c r="G75" s="60">
        <f t="shared" si="1"/>
        <v>12.21</v>
      </c>
      <c r="H75" s="63">
        <f t="shared" si="2"/>
        <v>73.260000000000005</v>
      </c>
    </row>
    <row r="76" spans="1:8" s="62" customFormat="1" ht="25.5">
      <c r="A76" s="56" t="str">
        <f>IF((LEN('Copy paste to Here'!G80))&gt;5,((CONCATENATE('Copy paste to Here'!G80," &amp; ",'Copy paste to Here'!D80,"  &amp;  ",'Copy paste to Here'!E80))),"Empty Cell")</f>
        <v xml:space="preserve">High polished surgical steel taper with double rubber O-rings &amp; Gauge: 1.6mm  &amp;  </v>
      </c>
      <c r="B76" s="57" t="str">
        <f>'Copy paste to Here'!C80</f>
        <v>NLSPGX</v>
      </c>
      <c r="C76" s="57" t="s">
        <v>885</v>
      </c>
      <c r="D76" s="58">
        <f>Invoice!B80</f>
        <v>4</v>
      </c>
      <c r="E76" s="59">
        <f>'Shipping Invoice'!J80*$N$1</f>
        <v>24.78</v>
      </c>
      <c r="F76" s="59">
        <f t="shared" si="0"/>
        <v>99.12</v>
      </c>
      <c r="G76" s="60">
        <f t="shared" si="1"/>
        <v>24.78</v>
      </c>
      <c r="H76" s="63">
        <f t="shared" si="2"/>
        <v>99.12</v>
      </c>
    </row>
    <row r="77" spans="1:8" s="62" customFormat="1" ht="25.5">
      <c r="A77" s="56" t="str">
        <f>IF((LEN('Copy paste to Here'!G81))&gt;5,((CONCATENATE('Copy paste to Here'!G81," &amp; ",'Copy paste to Here'!D81,"  &amp;  ",'Copy paste to Here'!E81))),"Empty Cell")</f>
        <v xml:space="preserve">High polished surgical steel taper with double rubber O-rings &amp; Gauge: 5mm  &amp;  </v>
      </c>
      <c r="B77" s="57" t="str">
        <f>'Copy paste to Here'!C81</f>
        <v>NLSPGX</v>
      </c>
      <c r="C77" s="57" t="s">
        <v>886</v>
      </c>
      <c r="D77" s="58">
        <f>Invoice!B81</f>
        <v>4</v>
      </c>
      <c r="E77" s="59">
        <f>'Shipping Invoice'!J81*$N$1</f>
        <v>48.12</v>
      </c>
      <c r="F77" s="59">
        <f t="shared" si="0"/>
        <v>192.48</v>
      </c>
      <c r="G77" s="60">
        <f t="shared" si="1"/>
        <v>48.12</v>
      </c>
      <c r="H77" s="63">
        <f t="shared" si="2"/>
        <v>192.48</v>
      </c>
    </row>
    <row r="78" spans="1:8" s="62" customFormat="1" ht="25.5">
      <c r="A78" s="56" t="str">
        <f>IF((LEN('Copy paste to Here'!G82))&gt;5,((CONCATENATE('Copy paste to Here'!G82," &amp; ",'Copy paste to Here'!D82,"  &amp;  ",'Copy paste to Here'!E82))),"Empty Cell")</f>
        <v xml:space="preserve">High polished surgical steel taper with double rubber O-rings &amp; Gauge: 10mm  &amp;  </v>
      </c>
      <c r="B78" s="57" t="str">
        <f>'Copy paste to Here'!C82</f>
        <v>NLSPGX</v>
      </c>
      <c r="C78" s="57" t="s">
        <v>887</v>
      </c>
      <c r="D78" s="58">
        <f>Invoice!B82</f>
        <v>4</v>
      </c>
      <c r="E78" s="59">
        <f>'Shipping Invoice'!J82*$N$1</f>
        <v>116.34</v>
      </c>
      <c r="F78" s="59">
        <f t="shared" si="0"/>
        <v>465.36</v>
      </c>
      <c r="G78" s="60">
        <f t="shared" si="1"/>
        <v>116.34</v>
      </c>
      <c r="H78" s="63">
        <f t="shared" si="2"/>
        <v>465.36</v>
      </c>
    </row>
    <row r="79" spans="1:8" s="62" customFormat="1" ht="36">
      <c r="A79" s="56" t="str">
        <f>IF((LEN('Copy paste to Here'!G83))&gt;5,((CONCATENATE('Copy paste to Here'!G83," &amp; ",'Copy paste to Here'!D83,"  &amp;  ",'Copy paste to Here'!E83))),"Empty Cell")</f>
        <v>Acrylic pincher with double rubber O-Rings - gauge 14g to 00g (1.6mm - 10mm) &amp; Pincher Size: Thickness 1.6mm &amp; width 10mm  &amp;  Color: Pink</v>
      </c>
      <c r="B79" s="57" t="str">
        <f>'Copy paste to Here'!C83</f>
        <v>PACP</v>
      </c>
      <c r="C79" s="57" t="s">
        <v>888</v>
      </c>
      <c r="D79" s="58">
        <f>Invoice!B83</f>
        <v>4</v>
      </c>
      <c r="E79" s="59">
        <f>'Shipping Invoice'!J83*$N$1</f>
        <v>14</v>
      </c>
      <c r="F79" s="59">
        <f t="shared" si="0"/>
        <v>56</v>
      </c>
      <c r="G79" s="60">
        <f t="shared" si="1"/>
        <v>14</v>
      </c>
      <c r="H79" s="63">
        <f t="shared" si="2"/>
        <v>56</v>
      </c>
    </row>
    <row r="80" spans="1:8" s="62" customFormat="1" ht="36">
      <c r="A80" s="56" t="str">
        <f>IF((LEN('Copy paste to Here'!G84))&gt;5,((CONCATENATE('Copy paste to Here'!G84," &amp; ",'Copy paste to Here'!D84,"  &amp;  ",'Copy paste to Here'!E84))),"Empty Cell")</f>
        <v>Acrylic pincher with double rubber O-Rings - gauge 14g to 00g (1.6mm - 10mm) &amp; Pincher Size: Thickness 8mm &amp; width 22mm  &amp;  Color: White</v>
      </c>
      <c r="B80" s="57" t="str">
        <f>'Copy paste to Here'!C84</f>
        <v>PACP</v>
      </c>
      <c r="C80" s="57" t="s">
        <v>889</v>
      </c>
      <c r="D80" s="58">
        <f>Invoice!B84</f>
        <v>4</v>
      </c>
      <c r="E80" s="59">
        <f>'Shipping Invoice'!J84*$N$1</f>
        <v>20.83</v>
      </c>
      <c r="F80" s="59">
        <f t="shared" si="0"/>
        <v>83.32</v>
      </c>
      <c r="G80" s="60">
        <f t="shared" si="1"/>
        <v>20.83</v>
      </c>
      <c r="H80" s="63">
        <f t="shared" si="2"/>
        <v>83.32</v>
      </c>
    </row>
    <row r="81" spans="1:8" s="62" customFormat="1" ht="36">
      <c r="A81" s="56" t="str">
        <f>IF((LEN('Copy paste to Here'!G85))&gt;5,((CONCATENATE('Copy paste to Here'!G85," &amp; ",'Copy paste to Here'!D85,"  &amp;  ",'Copy paste to Here'!E85))),"Empty Cell")</f>
        <v>Acrylic pincher with double rubber O-Rings - gauge 14g to 00g (1.6mm - 10mm) &amp; Pincher Size: Thickness 8mm &amp; width 22mm  &amp;  Color: Light blue</v>
      </c>
      <c r="B81" s="57" t="str">
        <f>'Copy paste to Here'!C85</f>
        <v>PACP</v>
      </c>
      <c r="C81" s="57" t="s">
        <v>889</v>
      </c>
      <c r="D81" s="58">
        <f>Invoice!B85</f>
        <v>4</v>
      </c>
      <c r="E81" s="59">
        <f>'Shipping Invoice'!J85*$N$1</f>
        <v>20.83</v>
      </c>
      <c r="F81" s="59">
        <f t="shared" si="0"/>
        <v>83.32</v>
      </c>
      <c r="G81" s="60">
        <f t="shared" si="1"/>
        <v>20.83</v>
      </c>
      <c r="H81" s="63">
        <f t="shared" si="2"/>
        <v>83.32</v>
      </c>
    </row>
    <row r="82" spans="1:8" s="62" customFormat="1" ht="36">
      <c r="A82" s="56" t="str">
        <f>IF((LEN('Copy paste to Here'!G86))&gt;5,((CONCATENATE('Copy paste to Here'!G86," &amp; ",'Copy paste to Here'!D86,"  &amp;  ",'Copy paste to Here'!E86))),"Empty Cell")</f>
        <v>Acrylic pincher with double rubber O-Rings - gauge 14g to 00g (1.6mm - 10mm) &amp; Pincher Size: Thickness 8mm &amp; width 22mm  &amp;  Color: Green</v>
      </c>
      <c r="B82" s="57" t="str">
        <f>'Copy paste to Here'!C86</f>
        <v>PACP</v>
      </c>
      <c r="C82" s="57" t="s">
        <v>889</v>
      </c>
      <c r="D82" s="58">
        <f>Invoice!B86</f>
        <v>4</v>
      </c>
      <c r="E82" s="59">
        <f>'Shipping Invoice'!J86*$N$1</f>
        <v>20.83</v>
      </c>
      <c r="F82" s="59">
        <f t="shared" si="0"/>
        <v>83.32</v>
      </c>
      <c r="G82" s="60">
        <f t="shared" si="1"/>
        <v>20.83</v>
      </c>
      <c r="H82" s="63">
        <f t="shared" si="2"/>
        <v>83.32</v>
      </c>
    </row>
    <row r="83" spans="1:8" s="62" customFormat="1">
      <c r="A83" s="56" t="str">
        <f>IF((LEN('Copy paste to Here'!G87))&gt;5,((CONCATENATE('Copy paste to Here'!G87," &amp; ",'Copy paste to Here'!D87,"  &amp;  ",'Copy paste to Here'!E87))),"Empty Cell")</f>
        <v xml:space="preserve">Double flare Batik wood plug &amp; Gauge: 8mm  &amp;  </v>
      </c>
      <c r="B83" s="57" t="str">
        <f>'Copy paste to Here'!C87</f>
        <v>PBA</v>
      </c>
      <c r="C83" s="57" t="s">
        <v>890</v>
      </c>
      <c r="D83" s="58">
        <f>Invoice!B87</f>
        <v>4</v>
      </c>
      <c r="E83" s="59">
        <f>'Shipping Invoice'!J87*$N$1</f>
        <v>39.14</v>
      </c>
      <c r="F83" s="59">
        <f t="shared" ref="F83:F146" si="3">D83*E83</f>
        <v>156.56</v>
      </c>
      <c r="G83" s="60">
        <f t="shared" ref="G83:G146" si="4">E83*$E$14</f>
        <v>39.14</v>
      </c>
      <c r="H83" s="63">
        <f t="shared" ref="H83:H146" si="5">D83*G83</f>
        <v>156.56</v>
      </c>
    </row>
    <row r="84" spans="1:8" s="62" customFormat="1">
      <c r="A84" s="56" t="str">
        <f>IF((LEN('Copy paste to Here'!G88))&gt;5,((CONCATENATE('Copy paste to Here'!G88," &amp; ",'Copy paste to Here'!D88,"  &amp;  ",'Copy paste to Here'!E88))),"Empty Cell")</f>
        <v xml:space="preserve">Double flare Batik wood plug &amp; Gauge: 14mm  &amp;  </v>
      </c>
      <c r="B84" s="57" t="str">
        <f>'Copy paste to Here'!C88</f>
        <v>PBA</v>
      </c>
      <c r="C84" s="57" t="s">
        <v>891</v>
      </c>
      <c r="D84" s="58">
        <f>Invoice!B88</f>
        <v>4</v>
      </c>
      <c r="E84" s="59">
        <f>'Shipping Invoice'!J88*$N$1</f>
        <v>49.91</v>
      </c>
      <c r="F84" s="59">
        <f t="shared" si="3"/>
        <v>199.64</v>
      </c>
      <c r="G84" s="60">
        <f t="shared" si="4"/>
        <v>49.91</v>
      </c>
      <c r="H84" s="63">
        <f t="shared" si="5"/>
        <v>199.64</v>
      </c>
    </row>
    <row r="85" spans="1:8" s="62" customFormat="1">
      <c r="A85" s="56" t="str">
        <f>IF((LEN('Copy paste to Here'!G89))&gt;5,((CONCATENATE('Copy paste to Here'!G89," &amp; ",'Copy paste to Here'!D89,"  &amp;  ",'Copy paste to Here'!E89))),"Empty Cell")</f>
        <v xml:space="preserve">Amethyst double flared stone plug &amp; Gauge: 4mm  &amp;  </v>
      </c>
      <c r="B85" s="57" t="str">
        <f>'Copy paste to Here'!C89</f>
        <v>PGSFF</v>
      </c>
      <c r="C85" s="57" t="s">
        <v>892</v>
      </c>
      <c r="D85" s="58">
        <f>Invoice!B89</f>
        <v>4</v>
      </c>
      <c r="E85" s="59">
        <f>'Shipping Invoice'!J89*$N$1</f>
        <v>28.37</v>
      </c>
      <c r="F85" s="59">
        <f t="shared" si="3"/>
        <v>113.48</v>
      </c>
      <c r="G85" s="60">
        <f t="shared" si="4"/>
        <v>28.37</v>
      </c>
      <c r="H85" s="63">
        <f t="shared" si="5"/>
        <v>113.48</v>
      </c>
    </row>
    <row r="86" spans="1:8" s="62" customFormat="1">
      <c r="A86" s="56" t="str">
        <f>IF((LEN('Copy paste to Here'!G90))&gt;5,((CONCATENATE('Copy paste to Here'!G90," &amp; ",'Copy paste to Here'!D90,"  &amp;  ",'Copy paste to Here'!E90))),"Empty Cell")</f>
        <v xml:space="preserve">Amethyst double flared stone plug &amp; Gauge: 5mm  &amp;  </v>
      </c>
      <c r="B86" s="57" t="str">
        <f>'Copy paste to Here'!C90</f>
        <v>PGSFF</v>
      </c>
      <c r="C86" s="57" t="s">
        <v>893</v>
      </c>
      <c r="D86" s="58">
        <f>Invoice!B90</f>
        <v>4</v>
      </c>
      <c r="E86" s="59">
        <f>'Shipping Invoice'!J90*$N$1</f>
        <v>49.91</v>
      </c>
      <c r="F86" s="59">
        <f t="shared" si="3"/>
        <v>199.64</v>
      </c>
      <c r="G86" s="60">
        <f t="shared" si="4"/>
        <v>49.91</v>
      </c>
      <c r="H86" s="63">
        <f t="shared" si="5"/>
        <v>199.64</v>
      </c>
    </row>
    <row r="87" spans="1:8" s="62" customFormat="1" ht="25.5">
      <c r="A87" s="56" t="str">
        <f>IF((LEN('Copy paste to Here'!G91))&gt;5,((CONCATENATE('Copy paste to Here'!G91," &amp; ",'Copy paste to Here'!D91,"  &amp;  ",'Copy paste to Here'!E91))),"Empty Cell")</f>
        <v xml:space="preserve">Black Onyx double flared stone plug &amp; Gauge: 18mm  &amp;  </v>
      </c>
      <c r="B87" s="57" t="str">
        <f>'Copy paste to Here'!C91</f>
        <v>PGSHH</v>
      </c>
      <c r="C87" s="57" t="s">
        <v>894</v>
      </c>
      <c r="D87" s="58">
        <f>Invoice!B91</f>
        <v>4</v>
      </c>
      <c r="E87" s="59">
        <f>'Shipping Invoice'!J91*$N$1</f>
        <v>85.82</v>
      </c>
      <c r="F87" s="59">
        <f t="shared" si="3"/>
        <v>343.28</v>
      </c>
      <c r="G87" s="60">
        <f t="shared" si="4"/>
        <v>85.82</v>
      </c>
      <c r="H87" s="63">
        <f t="shared" si="5"/>
        <v>343.28</v>
      </c>
    </row>
    <row r="88" spans="1:8" s="62" customFormat="1">
      <c r="A88" s="56" t="str">
        <f>IF((LEN('Copy paste to Here'!G92))&gt;5,((CONCATENATE('Copy paste to Here'!G92," &amp; ",'Copy paste to Here'!D92,"  &amp;  ",'Copy paste to Here'!E92))),"Empty Cell")</f>
        <v xml:space="preserve">Snowflake obsidian double flare stone plug &amp; Gauge: 4mm  &amp;  </v>
      </c>
      <c r="B88" s="57" t="str">
        <f>'Copy paste to Here'!C92</f>
        <v>PGSJJ</v>
      </c>
      <c r="C88" s="57" t="s">
        <v>895</v>
      </c>
      <c r="D88" s="58">
        <f>Invoice!B92</f>
        <v>8</v>
      </c>
      <c r="E88" s="59">
        <f>'Shipping Invoice'!J92*$N$1</f>
        <v>28.37</v>
      </c>
      <c r="F88" s="59">
        <f t="shared" si="3"/>
        <v>226.96</v>
      </c>
      <c r="G88" s="60">
        <f t="shared" si="4"/>
        <v>28.37</v>
      </c>
      <c r="H88" s="63">
        <f t="shared" si="5"/>
        <v>226.96</v>
      </c>
    </row>
    <row r="89" spans="1:8" s="62" customFormat="1" ht="24">
      <c r="A89" s="56" t="str">
        <f>IF((LEN('Copy paste to Here'!G93))&gt;5,((CONCATENATE('Copy paste to Here'!G93," &amp; ",'Copy paste to Here'!D93,"  &amp;  ",'Copy paste to Here'!E93))),"Empty Cell")</f>
        <v>Black or gold anodized surgical steel screw-fit flesh tunnel with clear star-shaped CZ stone &amp; Gauge: 3mm  &amp;  Color: Black</v>
      </c>
      <c r="B89" s="57" t="str">
        <f>'Copy paste to Here'!C93</f>
        <v>PGTZS</v>
      </c>
      <c r="C89" s="57" t="s">
        <v>896</v>
      </c>
      <c r="D89" s="58">
        <f>Invoice!B93</f>
        <v>4</v>
      </c>
      <c r="E89" s="59">
        <f>'Shipping Invoice'!J93*$N$1</f>
        <v>89.41</v>
      </c>
      <c r="F89" s="59">
        <f t="shared" si="3"/>
        <v>357.64</v>
      </c>
      <c r="G89" s="60">
        <f t="shared" si="4"/>
        <v>89.41</v>
      </c>
      <c r="H89" s="63">
        <f t="shared" si="5"/>
        <v>357.64</v>
      </c>
    </row>
    <row r="90" spans="1:8" s="62" customFormat="1" ht="24">
      <c r="A90" s="56" t="str">
        <f>IF((LEN('Copy paste to Here'!G94))&gt;5,((CONCATENATE('Copy paste to Here'!G94," &amp; ",'Copy paste to Here'!D94,"  &amp;  ",'Copy paste to Here'!E94))),"Empty Cell")</f>
        <v>Black or gold anodized surgical steel screw-fit flesh tunnel with clear star-shaped CZ stone &amp; Gauge: 4mm  &amp;  Color: Black</v>
      </c>
      <c r="B90" s="57" t="str">
        <f>'Copy paste to Here'!C94</f>
        <v>PGTZS</v>
      </c>
      <c r="C90" s="57" t="s">
        <v>897</v>
      </c>
      <c r="D90" s="58">
        <f>Invoice!B94</f>
        <v>4</v>
      </c>
      <c r="E90" s="59">
        <f>'Shipping Invoice'!J94*$N$1</f>
        <v>94.8</v>
      </c>
      <c r="F90" s="59">
        <f t="shared" si="3"/>
        <v>379.2</v>
      </c>
      <c r="G90" s="60">
        <f t="shared" si="4"/>
        <v>94.8</v>
      </c>
      <c r="H90" s="63">
        <f t="shared" si="5"/>
        <v>379.2</v>
      </c>
    </row>
    <row r="91" spans="1:8" s="62" customFormat="1">
      <c r="A91" s="56" t="str">
        <f>IF((LEN('Copy paste to Here'!G95))&gt;5,((CONCATENATE('Copy paste to Here'!G95," &amp; ",'Copy paste to Here'!D95,"  &amp;  ",'Copy paste to Here'!E95))),"Empty Cell")</f>
        <v xml:space="preserve">Coconut wood double flared solid plug &amp; Gauge: 4mm  &amp;  </v>
      </c>
      <c r="B91" s="57" t="str">
        <f>'Copy paste to Here'!C95</f>
        <v>PWB</v>
      </c>
      <c r="C91" s="57" t="s">
        <v>898</v>
      </c>
      <c r="D91" s="58">
        <f>Invoice!B95</f>
        <v>4</v>
      </c>
      <c r="E91" s="59">
        <f>'Shipping Invoice'!J95*$N$1</f>
        <v>30.16</v>
      </c>
      <c r="F91" s="59">
        <f t="shared" si="3"/>
        <v>120.64</v>
      </c>
      <c r="G91" s="60">
        <f t="shared" si="4"/>
        <v>30.16</v>
      </c>
      <c r="H91" s="63">
        <f t="shared" si="5"/>
        <v>120.64</v>
      </c>
    </row>
    <row r="92" spans="1:8" s="62" customFormat="1">
      <c r="A92" s="56" t="str">
        <f>IF((LEN('Copy paste to Here'!G96))&gt;5,((CONCATENATE('Copy paste to Here'!G96," &amp; ",'Copy paste to Here'!D96,"  &amp;  ",'Copy paste to Here'!E96))),"Empty Cell")</f>
        <v xml:space="preserve">Coconut wood double flared solid plug &amp; Gauge: 12mm  &amp;  </v>
      </c>
      <c r="B92" s="57" t="str">
        <f>'Copy paste to Here'!C96</f>
        <v>PWB</v>
      </c>
      <c r="C92" s="57" t="s">
        <v>899</v>
      </c>
      <c r="D92" s="58">
        <f>Invoice!B96</f>
        <v>4</v>
      </c>
      <c r="E92" s="59">
        <f>'Shipping Invoice'!J96*$N$1</f>
        <v>39.14</v>
      </c>
      <c r="F92" s="59">
        <f t="shared" si="3"/>
        <v>156.56</v>
      </c>
      <c r="G92" s="60">
        <f t="shared" si="4"/>
        <v>39.14</v>
      </c>
      <c r="H92" s="63">
        <f t="shared" si="5"/>
        <v>156.56</v>
      </c>
    </row>
    <row r="93" spans="1:8" s="62" customFormat="1">
      <c r="A93" s="56" t="str">
        <f>IF((LEN('Copy paste to Here'!G97))&gt;5,((CONCATENATE('Copy paste to Here'!G97," &amp; ",'Copy paste to Here'!D97,"  &amp;  ",'Copy paste to Here'!E97))),"Empty Cell")</f>
        <v xml:space="preserve">Double flare areng wood plug &amp; Gauge: 8mm  &amp;  </v>
      </c>
      <c r="B93" s="57" t="str">
        <f>'Copy paste to Here'!C97</f>
        <v>PWKK</v>
      </c>
      <c r="C93" s="57" t="s">
        <v>900</v>
      </c>
      <c r="D93" s="58">
        <f>Invoice!B97</f>
        <v>4</v>
      </c>
      <c r="E93" s="59">
        <f>'Shipping Invoice'!J97*$N$1</f>
        <v>39.14</v>
      </c>
      <c r="F93" s="59">
        <f t="shared" si="3"/>
        <v>156.56</v>
      </c>
      <c r="G93" s="60">
        <f t="shared" si="4"/>
        <v>39.14</v>
      </c>
      <c r="H93" s="63">
        <f t="shared" si="5"/>
        <v>156.56</v>
      </c>
    </row>
    <row r="94" spans="1:8" s="62" customFormat="1">
      <c r="A94" s="56" t="str">
        <f>IF((LEN('Copy paste to Here'!G98))&gt;5,((CONCATENATE('Copy paste to Here'!G98," &amp; ",'Copy paste to Here'!D98,"  &amp;  ",'Copy paste to Here'!E98))),"Empty Cell")</f>
        <v xml:space="preserve">Teak wood double flared solid plug &amp; Gauge: 12mm  &amp;  </v>
      </c>
      <c r="B94" s="57" t="str">
        <f>'Copy paste to Here'!C98</f>
        <v>PWT</v>
      </c>
      <c r="C94" s="57" t="s">
        <v>901</v>
      </c>
      <c r="D94" s="58">
        <f>Invoice!B98</f>
        <v>4</v>
      </c>
      <c r="E94" s="59">
        <f>'Shipping Invoice'!J98*$N$1</f>
        <v>39.14</v>
      </c>
      <c r="F94" s="59">
        <f t="shared" si="3"/>
        <v>156.56</v>
      </c>
      <c r="G94" s="60">
        <f t="shared" si="4"/>
        <v>39.14</v>
      </c>
      <c r="H94" s="63">
        <f t="shared" si="5"/>
        <v>156.56</v>
      </c>
    </row>
    <row r="95" spans="1:8" s="62" customFormat="1">
      <c r="A95" s="56" t="str">
        <f>IF((LEN('Copy paste to Here'!G99))&gt;5,((CONCATENATE('Copy paste to Here'!G99," &amp; ",'Copy paste to Here'!D99,"  &amp;  ",'Copy paste to Here'!E99))),"Empty Cell")</f>
        <v xml:space="preserve">Crocodile wood double flared solid plug &amp; Gauge: 12mm  &amp;  </v>
      </c>
      <c r="B95" s="57" t="str">
        <f>'Copy paste to Here'!C99</f>
        <v>PWY</v>
      </c>
      <c r="C95" s="57" t="s">
        <v>902</v>
      </c>
      <c r="D95" s="58">
        <f>Invoice!B99</f>
        <v>4</v>
      </c>
      <c r="E95" s="59">
        <f>'Shipping Invoice'!J99*$N$1</f>
        <v>39.14</v>
      </c>
      <c r="F95" s="59">
        <f t="shared" si="3"/>
        <v>156.56</v>
      </c>
      <c r="G95" s="60">
        <f t="shared" si="4"/>
        <v>39.14</v>
      </c>
      <c r="H95" s="63">
        <f t="shared" si="5"/>
        <v>156.56</v>
      </c>
    </row>
    <row r="96" spans="1:8" s="62" customFormat="1" ht="24">
      <c r="A96" s="56" t="str">
        <f>IF((LEN('Copy paste to Here'!G100))&gt;5,((CONCATENATE('Copy paste to Here'!G100," &amp; ",'Copy paste to Here'!D100,"  &amp;  ",'Copy paste to Here'!E100))),"Empty Cell")</f>
        <v>2 tone silicon double flare plug - Enjoy having two different colors in a single plug &amp; Gauge: 8mm  &amp;  Color: # 1 in picture</v>
      </c>
      <c r="B96" s="57" t="str">
        <f>'Copy paste to Here'!C100</f>
        <v>SIDP</v>
      </c>
      <c r="C96" s="57" t="s">
        <v>903</v>
      </c>
      <c r="D96" s="58">
        <f>Invoice!B100</f>
        <v>4</v>
      </c>
      <c r="E96" s="59">
        <f>'Shipping Invoice'!J100*$N$1</f>
        <v>19.03</v>
      </c>
      <c r="F96" s="59">
        <f t="shared" si="3"/>
        <v>76.12</v>
      </c>
      <c r="G96" s="60">
        <f t="shared" si="4"/>
        <v>19.03</v>
      </c>
      <c r="H96" s="63">
        <f t="shared" si="5"/>
        <v>76.12</v>
      </c>
    </row>
    <row r="97" spans="1:8" s="62" customFormat="1" ht="24">
      <c r="A97" s="56" t="str">
        <f>IF((LEN('Copy paste to Here'!G101))&gt;5,((CONCATENATE('Copy paste to Here'!G101," &amp; ",'Copy paste to Here'!D101,"  &amp;  ",'Copy paste to Here'!E101))),"Empty Cell")</f>
        <v>Silicone double flared solid plug retainer &amp; Gauge: 12mm  &amp;  Color: # 4 in picture</v>
      </c>
      <c r="B97" s="57" t="str">
        <f>'Copy paste to Here'!C101</f>
        <v>SIPG</v>
      </c>
      <c r="C97" s="57" t="s">
        <v>904</v>
      </c>
      <c r="D97" s="58">
        <f>Invoice!B101</f>
        <v>4</v>
      </c>
      <c r="E97" s="59">
        <f>'Shipping Invoice'!J101*$N$1</f>
        <v>21.9</v>
      </c>
      <c r="F97" s="59">
        <f t="shared" si="3"/>
        <v>87.6</v>
      </c>
      <c r="G97" s="60">
        <f t="shared" si="4"/>
        <v>21.9</v>
      </c>
      <c r="H97" s="63">
        <f t="shared" si="5"/>
        <v>87.6</v>
      </c>
    </row>
    <row r="98" spans="1:8" s="62" customFormat="1" ht="24">
      <c r="A98" s="56" t="str">
        <f>IF((LEN('Copy paste to Here'!G102))&gt;5,((CONCATENATE('Copy paste to Here'!G102," &amp; ",'Copy paste to Here'!D102,"  &amp;  ",'Copy paste to Here'!E102))),"Empty Cell")</f>
        <v>Silicone double flared solid plug retainer &amp; Gauge: 14mm  &amp;  Color: # 4 in picture</v>
      </c>
      <c r="B98" s="57" t="str">
        <f>'Copy paste to Here'!C102</f>
        <v>SIPG</v>
      </c>
      <c r="C98" s="57" t="s">
        <v>905</v>
      </c>
      <c r="D98" s="58">
        <f>Invoice!B102</f>
        <v>4</v>
      </c>
      <c r="E98" s="59">
        <f>'Shipping Invoice'!J102*$N$1</f>
        <v>23.34</v>
      </c>
      <c r="F98" s="59">
        <f t="shared" si="3"/>
        <v>93.36</v>
      </c>
      <c r="G98" s="60">
        <f t="shared" si="4"/>
        <v>23.34</v>
      </c>
      <c r="H98" s="63">
        <f t="shared" si="5"/>
        <v>93.36</v>
      </c>
    </row>
    <row r="99" spans="1:8" s="62" customFormat="1" ht="25.5">
      <c r="A99" s="56" t="str">
        <f>IF((LEN('Copy paste to Here'!G103))&gt;5,((CONCATENATE('Copy paste to Here'!G103," &amp; ",'Copy paste to Here'!D103,"  &amp;  ",'Copy paste to Here'!E103))),"Empty Cell")</f>
        <v>Silicone double flared solid plug retainer &amp; Gauge: 20mm  &amp;  Color: # 4 in picture</v>
      </c>
      <c r="B99" s="57" t="str">
        <f>'Copy paste to Here'!C103</f>
        <v>SIPG</v>
      </c>
      <c r="C99" s="57" t="s">
        <v>906</v>
      </c>
      <c r="D99" s="58">
        <f>Invoice!B103</f>
        <v>8</v>
      </c>
      <c r="E99" s="59">
        <f>'Shipping Invoice'!J103*$N$1</f>
        <v>28.73</v>
      </c>
      <c r="F99" s="59">
        <f t="shared" si="3"/>
        <v>229.84</v>
      </c>
      <c r="G99" s="60">
        <f t="shared" si="4"/>
        <v>28.73</v>
      </c>
      <c r="H99" s="63">
        <f t="shared" si="5"/>
        <v>229.84</v>
      </c>
    </row>
    <row r="100" spans="1:8" s="62" customFormat="1" ht="24">
      <c r="A100" s="56" t="str">
        <f>IF((LEN('Copy paste to Here'!G104))&gt;5,((CONCATENATE('Copy paste to Here'!G104," &amp; ",'Copy paste to Here'!D104,"  &amp;  ",'Copy paste to Here'!E104))),"Empty Cell")</f>
        <v>Silicone Ultra Thin double flared flesh tunnel &amp; Gauge: 3mm  &amp;  Color: Black</v>
      </c>
      <c r="B100" s="57" t="str">
        <f>'Copy paste to Here'!C104</f>
        <v>SIUT</v>
      </c>
      <c r="C100" s="57" t="s">
        <v>907</v>
      </c>
      <c r="D100" s="58">
        <f>Invoice!B104</f>
        <v>20</v>
      </c>
      <c r="E100" s="59">
        <f>'Shipping Invoice'!J104*$N$1</f>
        <v>13.65</v>
      </c>
      <c r="F100" s="59">
        <f t="shared" si="3"/>
        <v>273</v>
      </c>
      <c r="G100" s="60">
        <f t="shared" si="4"/>
        <v>13.65</v>
      </c>
      <c r="H100" s="63">
        <f t="shared" si="5"/>
        <v>273</v>
      </c>
    </row>
    <row r="101" spans="1:8" s="62" customFormat="1" ht="24">
      <c r="A101" s="56" t="str">
        <f>IF((LEN('Copy paste to Here'!G105))&gt;5,((CONCATENATE('Copy paste to Here'!G105," &amp; ",'Copy paste to Here'!D105,"  &amp;  ",'Copy paste to Here'!E105))),"Empty Cell")</f>
        <v>Silicone Ultra Thin double flared flesh tunnel &amp; Gauge: 3mm  &amp;  Color: White</v>
      </c>
      <c r="B101" s="57" t="str">
        <f>'Copy paste to Here'!C105</f>
        <v>SIUT</v>
      </c>
      <c r="C101" s="57" t="s">
        <v>907</v>
      </c>
      <c r="D101" s="58">
        <f>Invoice!B105</f>
        <v>8</v>
      </c>
      <c r="E101" s="59">
        <f>'Shipping Invoice'!J105*$N$1</f>
        <v>13.65</v>
      </c>
      <c r="F101" s="59">
        <f t="shared" si="3"/>
        <v>109.2</v>
      </c>
      <c r="G101" s="60">
        <f t="shared" si="4"/>
        <v>13.65</v>
      </c>
      <c r="H101" s="63">
        <f t="shared" si="5"/>
        <v>109.2</v>
      </c>
    </row>
    <row r="102" spans="1:8" s="62" customFormat="1" ht="24">
      <c r="A102" s="56" t="str">
        <f>IF((LEN('Copy paste to Here'!G106))&gt;5,((CONCATENATE('Copy paste to Here'!G106," &amp; ",'Copy paste to Here'!D106,"  &amp;  ",'Copy paste to Here'!E106))),"Empty Cell")</f>
        <v>Silicone Ultra Thin double flared flesh tunnel &amp; Gauge: 3mm  &amp;  Color: Clear</v>
      </c>
      <c r="B102" s="57" t="str">
        <f>'Copy paste to Here'!C106</f>
        <v>SIUT</v>
      </c>
      <c r="C102" s="57" t="s">
        <v>907</v>
      </c>
      <c r="D102" s="58">
        <f>Invoice!B106</f>
        <v>12</v>
      </c>
      <c r="E102" s="59">
        <f>'Shipping Invoice'!J106*$N$1</f>
        <v>13.65</v>
      </c>
      <c r="F102" s="59">
        <f t="shared" si="3"/>
        <v>163.80000000000001</v>
      </c>
      <c r="G102" s="60">
        <f t="shared" si="4"/>
        <v>13.65</v>
      </c>
      <c r="H102" s="63">
        <f t="shared" si="5"/>
        <v>163.80000000000001</v>
      </c>
    </row>
    <row r="103" spans="1:8" s="62" customFormat="1" ht="24">
      <c r="A103" s="56" t="str">
        <f>IF((LEN('Copy paste to Here'!G107))&gt;5,((CONCATENATE('Copy paste to Here'!G107," &amp; ",'Copy paste to Here'!D107,"  &amp;  ",'Copy paste to Here'!E107))),"Empty Cell")</f>
        <v>Silicone Ultra Thin double flared flesh tunnel &amp; Gauge: 4mm  &amp;  Color: Black</v>
      </c>
      <c r="B103" s="57" t="str">
        <f>'Copy paste to Here'!C107</f>
        <v>SIUT</v>
      </c>
      <c r="C103" s="57" t="s">
        <v>908</v>
      </c>
      <c r="D103" s="58">
        <f>Invoice!B107</f>
        <v>4</v>
      </c>
      <c r="E103" s="59">
        <f>'Shipping Invoice'!J107*$N$1</f>
        <v>15.08</v>
      </c>
      <c r="F103" s="59">
        <f t="shared" si="3"/>
        <v>60.32</v>
      </c>
      <c r="G103" s="60">
        <f t="shared" si="4"/>
        <v>15.08</v>
      </c>
      <c r="H103" s="63">
        <f t="shared" si="5"/>
        <v>60.32</v>
      </c>
    </row>
    <row r="104" spans="1:8" s="62" customFormat="1" ht="24">
      <c r="A104" s="56" t="str">
        <f>IF((LEN('Copy paste to Here'!G108))&gt;5,((CONCATENATE('Copy paste to Here'!G108," &amp; ",'Copy paste to Here'!D108,"  &amp;  ",'Copy paste to Here'!E108))),"Empty Cell")</f>
        <v>Silicone Ultra Thin double flared flesh tunnel &amp; Gauge: 4mm  &amp;  Color: White</v>
      </c>
      <c r="B104" s="57" t="str">
        <f>'Copy paste to Here'!C108</f>
        <v>SIUT</v>
      </c>
      <c r="C104" s="57" t="s">
        <v>908</v>
      </c>
      <c r="D104" s="58">
        <f>Invoice!B108</f>
        <v>4</v>
      </c>
      <c r="E104" s="59">
        <f>'Shipping Invoice'!J108*$N$1</f>
        <v>15.08</v>
      </c>
      <c r="F104" s="59">
        <f t="shared" si="3"/>
        <v>60.32</v>
      </c>
      <c r="G104" s="60">
        <f t="shared" si="4"/>
        <v>15.08</v>
      </c>
      <c r="H104" s="63">
        <f t="shared" si="5"/>
        <v>60.32</v>
      </c>
    </row>
    <row r="105" spans="1:8" s="62" customFormat="1" ht="24">
      <c r="A105" s="56" t="str">
        <f>IF((LEN('Copy paste to Here'!G109))&gt;5,((CONCATENATE('Copy paste to Here'!G109," &amp; ",'Copy paste to Here'!D109,"  &amp;  ",'Copy paste to Here'!E109))),"Empty Cell")</f>
        <v>Silicone Ultra Thin double flared flesh tunnel &amp; Gauge: 4mm  &amp;  Color: Clear</v>
      </c>
      <c r="B105" s="57" t="str">
        <f>'Copy paste to Here'!C109</f>
        <v>SIUT</v>
      </c>
      <c r="C105" s="57" t="s">
        <v>908</v>
      </c>
      <c r="D105" s="58">
        <f>Invoice!B109</f>
        <v>6</v>
      </c>
      <c r="E105" s="59">
        <f>'Shipping Invoice'!J109*$N$1</f>
        <v>15.08</v>
      </c>
      <c r="F105" s="59">
        <f t="shared" si="3"/>
        <v>90.48</v>
      </c>
      <c r="G105" s="60">
        <f t="shared" si="4"/>
        <v>15.08</v>
      </c>
      <c r="H105" s="63">
        <f t="shared" si="5"/>
        <v>90.48</v>
      </c>
    </row>
    <row r="106" spans="1:8" s="62" customFormat="1" ht="24">
      <c r="A106" s="56" t="str">
        <f>IF((LEN('Copy paste to Here'!G110))&gt;5,((CONCATENATE('Copy paste to Here'!G110," &amp; ",'Copy paste to Here'!D110,"  &amp;  ",'Copy paste to Here'!E110))),"Empty Cell")</f>
        <v>Silicone Ultra Thin double flared flesh tunnel &amp; Gauge: 5mm  &amp;  Color: Red</v>
      </c>
      <c r="B106" s="57" t="str">
        <f>'Copy paste to Here'!C110</f>
        <v>SIUT</v>
      </c>
      <c r="C106" s="57" t="s">
        <v>909</v>
      </c>
      <c r="D106" s="58">
        <f>Invoice!B110</f>
        <v>8</v>
      </c>
      <c r="E106" s="59">
        <f>'Shipping Invoice'!J110*$N$1</f>
        <v>15.8</v>
      </c>
      <c r="F106" s="59">
        <f t="shared" si="3"/>
        <v>126.4</v>
      </c>
      <c r="G106" s="60">
        <f t="shared" si="4"/>
        <v>15.8</v>
      </c>
      <c r="H106" s="63">
        <f t="shared" si="5"/>
        <v>126.4</v>
      </c>
    </row>
    <row r="107" spans="1:8" s="62" customFormat="1" ht="24">
      <c r="A107" s="56" t="str">
        <f>IF((LEN('Copy paste to Here'!G111))&gt;5,((CONCATENATE('Copy paste to Here'!G111," &amp; ",'Copy paste to Here'!D111,"  &amp;  ",'Copy paste to Here'!E111))),"Empty Cell")</f>
        <v>Silicone Ultra Thin double flared flesh tunnel &amp; Gauge: 6mm  &amp;  Color: Black</v>
      </c>
      <c r="B107" s="57" t="str">
        <f>'Copy paste to Here'!C111</f>
        <v>SIUT</v>
      </c>
      <c r="C107" s="57" t="s">
        <v>910</v>
      </c>
      <c r="D107" s="58">
        <f>Invoice!B111</f>
        <v>8</v>
      </c>
      <c r="E107" s="59">
        <f>'Shipping Invoice'!J111*$N$1</f>
        <v>16.52</v>
      </c>
      <c r="F107" s="59">
        <f t="shared" si="3"/>
        <v>132.16</v>
      </c>
      <c r="G107" s="60">
        <f t="shared" si="4"/>
        <v>16.52</v>
      </c>
      <c r="H107" s="63">
        <f t="shared" si="5"/>
        <v>132.16</v>
      </c>
    </row>
    <row r="108" spans="1:8" s="62" customFormat="1" ht="24">
      <c r="A108" s="56" t="str">
        <f>IF((LEN('Copy paste to Here'!G112))&gt;5,((CONCATENATE('Copy paste to Here'!G112," &amp; ",'Copy paste to Here'!D112,"  &amp;  ",'Copy paste to Here'!E112))),"Empty Cell")</f>
        <v>Silicone Ultra Thin double flared flesh tunnel &amp; Gauge: 6mm  &amp;  Color: Pink</v>
      </c>
      <c r="B108" s="57" t="str">
        <f>'Copy paste to Here'!C112</f>
        <v>SIUT</v>
      </c>
      <c r="C108" s="57" t="s">
        <v>910</v>
      </c>
      <c r="D108" s="58">
        <f>Invoice!B112</f>
        <v>8</v>
      </c>
      <c r="E108" s="59">
        <f>'Shipping Invoice'!J112*$N$1</f>
        <v>16.52</v>
      </c>
      <c r="F108" s="59">
        <f t="shared" si="3"/>
        <v>132.16</v>
      </c>
      <c r="G108" s="60">
        <f t="shared" si="4"/>
        <v>16.52</v>
      </c>
      <c r="H108" s="63">
        <f t="shared" si="5"/>
        <v>132.16</v>
      </c>
    </row>
    <row r="109" spans="1:8" s="62" customFormat="1" ht="24">
      <c r="A109" s="56" t="str">
        <f>IF((LEN('Copy paste to Here'!G113))&gt;5,((CONCATENATE('Copy paste to Here'!G113," &amp; ",'Copy paste to Here'!D113,"  &amp;  ",'Copy paste to Here'!E113))),"Empty Cell")</f>
        <v>Silicone Ultra Thin double flared flesh tunnel &amp; Gauge: 8mm  &amp;  Color: Black</v>
      </c>
      <c r="B109" s="57" t="str">
        <f>'Copy paste to Here'!C113</f>
        <v>SIUT</v>
      </c>
      <c r="C109" s="57" t="s">
        <v>911</v>
      </c>
      <c r="D109" s="58">
        <f>Invoice!B113</f>
        <v>4</v>
      </c>
      <c r="E109" s="59">
        <f>'Shipping Invoice'!J113*$N$1</f>
        <v>17.239999999999998</v>
      </c>
      <c r="F109" s="59">
        <f t="shared" si="3"/>
        <v>68.959999999999994</v>
      </c>
      <c r="G109" s="60">
        <f t="shared" si="4"/>
        <v>17.239999999999998</v>
      </c>
      <c r="H109" s="63">
        <f t="shared" si="5"/>
        <v>68.959999999999994</v>
      </c>
    </row>
    <row r="110" spans="1:8" s="62" customFormat="1" ht="24">
      <c r="A110" s="56" t="str">
        <f>IF((LEN('Copy paste to Here'!G114))&gt;5,((CONCATENATE('Copy paste to Here'!G114," &amp; ",'Copy paste to Here'!D114,"  &amp;  ",'Copy paste to Here'!E114))),"Empty Cell")</f>
        <v>Silicone Ultra Thin double flared flesh tunnel &amp; Gauge: 8mm  &amp;  Color: Clear</v>
      </c>
      <c r="B110" s="57" t="str">
        <f>'Copy paste to Here'!C114</f>
        <v>SIUT</v>
      </c>
      <c r="C110" s="57" t="s">
        <v>911</v>
      </c>
      <c r="D110" s="58">
        <f>Invoice!B114</f>
        <v>32</v>
      </c>
      <c r="E110" s="59">
        <f>'Shipping Invoice'!J114*$N$1</f>
        <v>17.239999999999998</v>
      </c>
      <c r="F110" s="59">
        <f t="shared" si="3"/>
        <v>551.67999999999995</v>
      </c>
      <c r="G110" s="60">
        <f t="shared" si="4"/>
        <v>17.239999999999998</v>
      </c>
      <c r="H110" s="63">
        <f t="shared" si="5"/>
        <v>551.67999999999995</v>
      </c>
    </row>
    <row r="111" spans="1:8" s="62" customFormat="1" ht="24">
      <c r="A111" s="56" t="str">
        <f>IF((LEN('Copy paste to Here'!G115))&gt;5,((CONCATENATE('Copy paste to Here'!G115," &amp; ",'Copy paste to Here'!D115,"  &amp;  ",'Copy paste to Here'!E115))),"Empty Cell")</f>
        <v>Silicone Ultra Thin double flared flesh tunnel &amp; Gauge: 8mm  &amp;  Color: Red</v>
      </c>
      <c r="B111" s="57" t="str">
        <f>'Copy paste to Here'!C115</f>
        <v>SIUT</v>
      </c>
      <c r="C111" s="57" t="s">
        <v>911</v>
      </c>
      <c r="D111" s="58">
        <f>Invoice!B115</f>
        <v>4</v>
      </c>
      <c r="E111" s="59">
        <f>'Shipping Invoice'!J115*$N$1</f>
        <v>17.239999999999998</v>
      </c>
      <c r="F111" s="59">
        <f t="shared" si="3"/>
        <v>68.959999999999994</v>
      </c>
      <c r="G111" s="60">
        <f t="shared" si="4"/>
        <v>17.239999999999998</v>
      </c>
      <c r="H111" s="63">
        <f t="shared" si="5"/>
        <v>68.959999999999994</v>
      </c>
    </row>
    <row r="112" spans="1:8" s="62" customFormat="1" ht="24">
      <c r="A112" s="56" t="str">
        <f>IF((LEN('Copy paste to Here'!G116))&gt;5,((CONCATENATE('Copy paste to Here'!G116," &amp; ",'Copy paste to Here'!D116,"  &amp;  ",'Copy paste to Here'!E116))),"Empty Cell")</f>
        <v>Silicone Ultra Thin double flared flesh tunnel &amp; Gauge: 10mm  &amp;  Color: Black</v>
      </c>
      <c r="B112" s="57" t="str">
        <f>'Copy paste to Here'!C116</f>
        <v>SIUT</v>
      </c>
      <c r="C112" s="57" t="s">
        <v>912</v>
      </c>
      <c r="D112" s="58">
        <f>Invoice!B116</f>
        <v>4</v>
      </c>
      <c r="E112" s="59">
        <f>'Shipping Invoice'!J116*$N$1</f>
        <v>18.670000000000002</v>
      </c>
      <c r="F112" s="59">
        <f t="shared" si="3"/>
        <v>74.680000000000007</v>
      </c>
      <c r="G112" s="60">
        <f t="shared" si="4"/>
        <v>18.670000000000002</v>
      </c>
      <c r="H112" s="63">
        <f t="shared" si="5"/>
        <v>74.680000000000007</v>
      </c>
    </row>
    <row r="113" spans="1:8" s="62" customFormat="1" ht="24">
      <c r="A113" s="56" t="str">
        <f>IF((LEN('Copy paste to Here'!G117))&gt;5,((CONCATENATE('Copy paste to Here'!G117," &amp; ",'Copy paste to Here'!D117,"  &amp;  ",'Copy paste to Here'!E117))),"Empty Cell")</f>
        <v>Silicone Ultra Thin double flared flesh tunnel &amp; Gauge: 10mm  &amp;  Color: Clear</v>
      </c>
      <c r="B113" s="57" t="str">
        <f>'Copy paste to Here'!C117</f>
        <v>SIUT</v>
      </c>
      <c r="C113" s="57" t="s">
        <v>912</v>
      </c>
      <c r="D113" s="58">
        <f>Invoice!B117</f>
        <v>12</v>
      </c>
      <c r="E113" s="59">
        <f>'Shipping Invoice'!J117*$N$1</f>
        <v>18.670000000000002</v>
      </c>
      <c r="F113" s="59">
        <f t="shared" si="3"/>
        <v>224.04000000000002</v>
      </c>
      <c r="G113" s="60">
        <f t="shared" si="4"/>
        <v>18.670000000000002</v>
      </c>
      <c r="H113" s="63">
        <f t="shared" si="5"/>
        <v>224.04000000000002</v>
      </c>
    </row>
    <row r="114" spans="1:8" s="62" customFormat="1" ht="24">
      <c r="A114" s="56" t="str">
        <f>IF((LEN('Copy paste to Here'!G118))&gt;5,((CONCATENATE('Copy paste to Here'!G118," &amp; ",'Copy paste to Here'!D118,"  &amp;  ",'Copy paste to Here'!E118))),"Empty Cell")</f>
        <v>Silicone Ultra Thin double flared flesh tunnel &amp; Gauge: 10mm  &amp;  Color: Purple</v>
      </c>
      <c r="B114" s="57" t="str">
        <f>'Copy paste to Here'!C118</f>
        <v>SIUT</v>
      </c>
      <c r="C114" s="57" t="s">
        <v>912</v>
      </c>
      <c r="D114" s="58">
        <f>Invoice!B118</f>
        <v>4</v>
      </c>
      <c r="E114" s="59">
        <f>'Shipping Invoice'!J118*$N$1</f>
        <v>18.670000000000002</v>
      </c>
      <c r="F114" s="59">
        <f t="shared" si="3"/>
        <v>74.680000000000007</v>
      </c>
      <c r="G114" s="60">
        <f t="shared" si="4"/>
        <v>18.670000000000002</v>
      </c>
      <c r="H114" s="63">
        <f t="shared" si="5"/>
        <v>74.680000000000007</v>
      </c>
    </row>
    <row r="115" spans="1:8" s="62" customFormat="1" ht="24">
      <c r="A115" s="56" t="str">
        <f>IF((LEN('Copy paste to Here'!G119))&gt;5,((CONCATENATE('Copy paste to Here'!G119," &amp; ",'Copy paste to Here'!D119,"  &amp;  ",'Copy paste to Here'!E119))),"Empty Cell")</f>
        <v>Silicone Ultra Thin double flared flesh tunnel &amp; Gauge: 10mm  &amp;  Color: Skin Tone</v>
      </c>
      <c r="B115" s="57" t="str">
        <f>'Copy paste to Here'!C119</f>
        <v>SIUT</v>
      </c>
      <c r="C115" s="57" t="s">
        <v>912</v>
      </c>
      <c r="D115" s="58">
        <f>Invoice!B119</f>
        <v>4</v>
      </c>
      <c r="E115" s="59">
        <f>'Shipping Invoice'!J119*$N$1</f>
        <v>18.670000000000002</v>
      </c>
      <c r="F115" s="59">
        <f t="shared" si="3"/>
        <v>74.680000000000007</v>
      </c>
      <c r="G115" s="60">
        <f t="shared" si="4"/>
        <v>18.670000000000002</v>
      </c>
      <c r="H115" s="63">
        <f t="shared" si="5"/>
        <v>74.680000000000007</v>
      </c>
    </row>
    <row r="116" spans="1:8" s="62" customFormat="1" ht="24">
      <c r="A116" s="56" t="str">
        <f>IF((LEN('Copy paste to Here'!G120))&gt;5,((CONCATENATE('Copy paste to Here'!G120," &amp; ",'Copy paste to Here'!D120,"  &amp;  ",'Copy paste to Here'!E120))),"Empty Cell")</f>
        <v>Silicone Ultra Thin double flared flesh tunnel &amp; Gauge: 12mm  &amp;  Color: Green</v>
      </c>
      <c r="B116" s="57" t="str">
        <f>'Copy paste to Here'!C120</f>
        <v>SIUT</v>
      </c>
      <c r="C116" s="57" t="s">
        <v>913</v>
      </c>
      <c r="D116" s="58">
        <f>Invoice!B120</f>
        <v>8</v>
      </c>
      <c r="E116" s="59">
        <f>'Shipping Invoice'!J120*$N$1</f>
        <v>20.11</v>
      </c>
      <c r="F116" s="59">
        <f t="shared" si="3"/>
        <v>160.88</v>
      </c>
      <c r="G116" s="60">
        <f t="shared" si="4"/>
        <v>20.11</v>
      </c>
      <c r="H116" s="63">
        <f t="shared" si="5"/>
        <v>160.88</v>
      </c>
    </row>
    <row r="117" spans="1:8" s="62" customFormat="1" ht="25.5">
      <c r="A117" s="56" t="str">
        <f>IF((LEN('Copy paste to Here'!G121))&gt;5,((CONCATENATE('Copy paste to Here'!G121," &amp; ",'Copy paste to Here'!D121,"  &amp;  ",'Copy paste to Here'!E121))),"Empty Cell")</f>
        <v>Silicone Ultra Thin double flared flesh tunnel &amp; Gauge: 20mm  &amp;  Color: Blue</v>
      </c>
      <c r="B117" s="57" t="str">
        <f>'Copy paste to Here'!C121</f>
        <v>SIUT</v>
      </c>
      <c r="C117" s="57" t="s">
        <v>914</v>
      </c>
      <c r="D117" s="58">
        <f>Invoice!B121</f>
        <v>4</v>
      </c>
      <c r="E117" s="59">
        <f>'Shipping Invoice'!J121*$N$1</f>
        <v>25.85</v>
      </c>
      <c r="F117" s="59">
        <f t="shared" si="3"/>
        <v>103.4</v>
      </c>
      <c r="G117" s="60">
        <f t="shared" si="4"/>
        <v>25.85</v>
      </c>
      <c r="H117" s="63">
        <f t="shared" si="5"/>
        <v>103.4</v>
      </c>
    </row>
    <row r="118" spans="1:8" s="62" customFormat="1" ht="24">
      <c r="A118" s="56" t="str">
        <f>IF((LEN('Copy paste to Here'!G122))&gt;5,((CONCATENATE('Copy paste to Here'!G122," &amp; ",'Copy paste to Here'!D122,"  &amp;  ",'Copy paste to Here'!E122))),"Empty Cell")</f>
        <v>Silicone Ultra Thin double flared flesh tunnel &amp; Gauge: 22mm  &amp;  Color: Black</v>
      </c>
      <c r="B118" s="57" t="str">
        <f>'Copy paste to Here'!C122</f>
        <v>SIUT</v>
      </c>
      <c r="C118" s="57" t="s">
        <v>915</v>
      </c>
      <c r="D118" s="58">
        <f>Invoice!B122</f>
        <v>8</v>
      </c>
      <c r="E118" s="59">
        <f>'Shipping Invoice'!J122*$N$1</f>
        <v>27.29</v>
      </c>
      <c r="F118" s="59">
        <f t="shared" si="3"/>
        <v>218.32</v>
      </c>
      <c r="G118" s="60">
        <f t="shared" si="4"/>
        <v>27.29</v>
      </c>
      <c r="H118" s="63">
        <f t="shared" si="5"/>
        <v>218.32</v>
      </c>
    </row>
    <row r="119" spans="1:8" s="62" customFormat="1" ht="24">
      <c r="A119" s="56" t="str">
        <f>IF((LEN('Copy paste to Here'!G123))&gt;5,((CONCATENATE('Copy paste to Here'!G123," &amp; ",'Copy paste to Here'!D123,"  &amp;  ",'Copy paste to Here'!E123))),"Empty Cell")</f>
        <v xml:space="preserve">High polished surgical steel single flesh tunnel with rubber O-ring &amp; Gauge: 5mm  &amp;  </v>
      </c>
      <c r="B119" s="57" t="str">
        <f>'Copy paste to Here'!C123</f>
        <v>SPG</v>
      </c>
      <c r="C119" s="57" t="s">
        <v>916</v>
      </c>
      <c r="D119" s="58">
        <f>Invoice!B123</f>
        <v>26</v>
      </c>
      <c r="E119" s="59">
        <f>'Shipping Invoice'!J123*$N$1</f>
        <v>16.52</v>
      </c>
      <c r="F119" s="59">
        <f t="shared" si="3"/>
        <v>429.52</v>
      </c>
      <c r="G119" s="60">
        <f t="shared" si="4"/>
        <v>16.52</v>
      </c>
      <c r="H119" s="63">
        <f t="shared" si="5"/>
        <v>429.52</v>
      </c>
    </row>
    <row r="120" spans="1:8" s="62" customFormat="1" ht="24">
      <c r="A120" s="56" t="str">
        <f>IF((LEN('Copy paste to Here'!G124))&gt;5,((CONCATENATE('Copy paste to Here'!G124," &amp; ",'Copy paste to Here'!D124,"  &amp;  ",'Copy paste to Here'!E124))),"Empty Cell")</f>
        <v xml:space="preserve">High polished surgical steel single flesh tunnel with rubber O-ring &amp; Gauge: 6mm  &amp;  </v>
      </c>
      <c r="B120" s="57" t="str">
        <f>'Copy paste to Here'!C124</f>
        <v>SPG</v>
      </c>
      <c r="C120" s="57" t="s">
        <v>917</v>
      </c>
      <c r="D120" s="58">
        <f>Invoice!B124</f>
        <v>4</v>
      </c>
      <c r="E120" s="59">
        <f>'Shipping Invoice'!J124*$N$1</f>
        <v>17.239999999999998</v>
      </c>
      <c r="F120" s="59">
        <f t="shared" si="3"/>
        <v>68.959999999999994</v>
      </c>
      <c r="G120" s="60">
        <f t="shared" si="4"/>
        <v>17.239999999999998</v>
      </c>
      <c r="H120" s="63">
        <f t="shared" si="5"/>
        <v>68.959999999999994</v>
      </c>
    </row>
    <row r="121" spans="1:8" s="62" customFormat="1" ht="25.5">
      <c r="A121" s="56" t="str">
        <f>IF((LEN('Copy paste to Here'!G125))&gt;5,((CONCATENATE('Copy paste to Here'!G125," &amp; ",'Copy paste to Here'!D125,"  &amp;  ",'Copy paste to Here'!E125))),"Empty Cell")</f>
        <v xml:space="preserve">High polished surgical steel single flesh tunnel with rubber O-ring &amp; Gauge: 18mm  &amp;  </v>
      </c>
      <c r="B121" s="57" t="str">
        <f>'Copy paste to Here'!C125</f>
        <v>SPG</v>
      </c>
      <c r="C121" s="57" t="s">
        <v>918</v>
      </c>
      <c r="D121" s="58">
        <f>Invoice!B125</f>
        <v>4</v>
      </c>
      <c r="E121" s="59">
        <f>'Shipping Invoice'!J125*$N$1</f>
        <v>37.340000000000003</v>
      </c>
      <c r="F121" s="59">
        <f t="shared" si="3"/>
        <v>149.36000000000001</v>
      </c>
      <c r="G121" s="60">
        <f t="shared" si="4"/>
        <v>37.340000000000003</v>
      </c>
      <c r="H121" s="63">
        <f t="shared" si="5"/>
        <v>149.36000000000001</v>
      </c>
    </row>
    <row r="122" spans="1:8" s="62" customFormat="1" ht="24">
      <c r="A122" s="56" t="str">
        <f>IF((LEN('Copy paste to Here'!G126))&gt;5,((CONCATENATE('Copy paste to Here'!G126," &amp; ",'Copy paste to Here'!D126,"  &amp;  ",'Copy paste to Here'!E126))),"Empty Cell")</f>
        <v xml:space="preserve">High polished surgical steel single flesh tunnel with rubber O-ring &amp; Gauge: 22mm  &amp;  </v>
      </c>
      <c r="B122" s="57" t="str">
        <f>'Copy paste to Here'!C126</f>
        <v>SPG</v>
      </c>
      <c r="C122" s="57" t="s">
        <v>919</v>
      </c>
      <c r="D122" s="58">
        <f>Invoice!B126</f>
        <v>4</v>
      </c>
      <c r="E122" s="59">
        <f>'Shipping Invoice'!J126*$N$1</f>
        <v>48.12</v>
      </c>
      <c r="F122" s="59">
        <f t="shared" si="3"/>
        <v>192.48</v>
      </c>
      <c r="G122" s="60">
        <f t="shared" si="4"/>
        <v>48.12</v>
      </c>
      <c r="H122" s="63">
        <f t="shared" si="5"/>
        <v>192.48</v>
      </c>
    </row>
    <row r="123" spans="1:8" s="62" customFormat="1" ht="24">
      <c r="A123" s="56" t="str">
        <f>IF((LEN('Copy paste to Here'!G127))&gt;5,((CONCATENATE('Copy paste to Here'!G127," &amp; ",'Copy paste to Here'!D127,"  &amp;  ",'Copy paste to Here'!E127))),"Empty Cell")</f>
        <v xml:space="preserve">High polished surgical steel single flesh tunnel with rubber O-ring &amp; Gauge: 28mm  &amp;  </v>
      </c>
      <c r="B123" s="57" t="str">
        <f>'Copy paste to Here'!C127</f>
        <v>SPG</v>
      </c>
      <c r="C123" s="57" t="s">
        <v>920</v>
      </c>
      <c r="D123" s="58">
        <f>Invoice!B127</f>
        <v>6</v>
      </c>
      <c r="E123" s="59">
        <f>'Shipping Invoice'!J127*$N$1</f>
        <v>71.459999999999994</v>
      </c>
      <c r="F123" s="59">
        <f t="shared" si="3"/>
        <v>428.76</v>
      </c>
      <c r="G123" s="60">
        <f t="shared" si="4"/>
        <v>71.459999999999994</v>
      </c>
      <c r="H123" s="63">
        <f t="shared" si="5"/>
        <v>428.76</v>
      </c>
    </row>
    <row r="124" spans="1:8" s="62" customFormat="1" ht="24">
      <c r="A124" s="56" t="str">
        <f>IF((LEN('Copy paste to Here'!G128))&gt;5,((CONCATENATE('Copy paste to Here'!G128," &amp; ",'Copy paste to Here'!D128,"  &amp;  ",'Copy paste to Here'!E128))),"Empty Cell")</f>
        <v xml:space="preserve">High polished surgical steel single flesh tunnel with rubber O-ring &amp; Gauge: 32mm  &amp;  </v>
      </c>
      <c r="B124" s="57" t="str">
        <f>'Copy paste to Here'!C128</f>
        <v>SPG</v>
      </c>
      <c r="C124" s="57" t="s">
        <v>921</v>
      </c>
      <c r="D124" s="58">
        <f>Invoice!B128</f>
        <v>4</v>
      </c>
      <c r="E124" s="59">
        <f>'Shipping Invoice'!J128*$N$1</f>
        <v>89.41</v>
      </c>
      <c r="F124" s="59">
        <f t="shared" si="3"/>
        <v>357.64</v>
      </c>
      <c r="G124" s="60">
        <f t="shared" si="4"/>
        <v>89.41</v>
      </c>
      <c r="H124" s="63">
        <f t="shared" si="5"/>
        <v>357.64</v>
      </c>
    </row>
    <row r="125" spans="1:8" s="62" customFormat="1" ht="24">
      <c r="A125" s="56" t="str">
        <f>IF((LEN('Copy paste to Here'!G129))&gt;5,((CONCATENATE('Copy paste to Here'!G129," &amp; ",'Copy paste to Here'!D129,"  &amp;  ",'Copy paste to Here'!E129))),"Empty Cell")</f>
        <v xml:space="preserve">High polished surgical steel single flesh tunnel with rubber O-ring &amp; Gauge: 11mm  &amp;  </v>
      </c>
      <c r="B125" s="57" t="str">
        <f>'Copy paste to Here'!C129</f>
        <v>SPG</v>
      </c>
      <c r="C125" s="57" t="s">
        <v>922</v>
      </c>
      <c r="D125" s="58">
        <f>Invoice!B129</f>
        <v>12</v>
      </c>
      <c r="E125" s="59">
        <f>'Shipping Invoice'!J129*$N$1</f>
        <v>25.14</v>
      </c>
      <c r="F125" s="59">
        <f t="shared" si="3"/>
        <v>301.68</v>
      </c>
      <c r="G125" s="60">
        <f t="shared" si="4"/>
        <v>25.14</v>
      </c>
      <c r="H125" s="63">
        <f t="shared" si="5"/>
        <v>301.68</v>
      </c>
    </row>
    <row r="126" spans="1:8" s="62" customFormat="1" ht="24">
      <c r="A126" s="56" t="str">
        <f>IF((LEN('Copy paste to Here'!G130))&gt;5,((CONCATENATE('Copy paste to Here'!G130," &amp; ",'Copy paste to Here'!D130,"  &amp;  ",'Copy paste to Here'!E130))),"Empty Cell")</f>
        <v>PVD plated surgical steel single flared flesh tunnel with rubber O-ring &amp; Gauge: 1.6mm  &amp;  Color: Black</v>
      </c>
      <c r="B126" s="57" t="str">
        <f>'Copy paste to Here'!C130</f>
        <v>STPG</v>
      </c>
      <c r="C126" s="57" t="s">
        <v>923</v>
      </c>
      <c r="D126" s="58">
        <f>Invoice!B130</f>
        <v>4</v>
      </c>
      <c r="E126" s="59">
        <f>'Shipping Invoice'!J130*$N$1</f>
        <v>35.549999999999997</v>
      </c>
      <c r="F126" s="59">
        <f t="shared" si="3"/>
        <v>142.19999999999999</v>
      </c>
      <c r="G126" s="60">
        <f t="shared" si="4"/>
        <v>35.549999999999997</v>
      </c>
      <c r="H126" s="63">
        <f t="shared" si="5"/>
        <v>142.19999999999999</v>
      </c>
    </row>
    <row r="127" spans="1:8" s="62" customFormat="1" ht="24">
      <c r="A127" s="56" t="str">
        <f>IF((LEN('Copy paste to Here'!G131))&gt;5,((CONCATENATE('Copy paste to Here'!G131," &amp; ",'Copy paste to Here'!D131,"  &amp;  ",'Copy paste to Here'!E131))),"Empty Cell")</f>
        <v>PVD plated surgical steel single flared flesh tunnel with rubber O-ring &amp; Gauge: 5mm  &amp;  Color: Black</v>
      </c>
      <c r="B127" s="57" t="str">
        <f>'Copy paste to Here'!C131</f>
        <v>STPG</v>
      </c>
      <c r="C127" s="57" t="s">
        <v>924</v>
      </c>
      <c r="D127" s="58">
        <f>Invoice!B131</f>
        <v>22</v>
      </c>
      <c r="E127" s="59">
        <f>'Shipping Invoice'!J131*$N$1</f>
        <v>39.14</v>
      </c>
      <c r="F127" s="59">
        <f t="shared" si="3"/>
        <v>861.08</v>
      </c>
      <c r="G127" s="60">
        <f t="shared" si="4"/>
        <v>39.14</v>
      </c>
      <c r="H127" s="63">
        <f t="shared" si="5"/>
        <v>861.08</v>
      </c>
    </row>
    <row r="128" spans="1:8" s="62" customFormat="1" ht="24">
      <c r="A128" s="56" t="str">
        <f>IF((LEN('Copy paste to Here'!G132))&gt;5,((CONCATENATE('Copy paste to Here'!G132," &amp; ",'Copy paste to Here'!D132,"  &amp;  ",'Copy paste to Here'!E132))),"Empty Cell")</f>
        <v>PVD plated surgical steel single flared flesh tunnel with rubber O-ring &amp; Gauge: 6mm  &amp;  Color: Black</v>
      </c>
      <c r="B128" s="57" t="str">
        <f>'Copy paste to Here'!C132</f>
        <v>STPG</v>
      </c>
      <c r="C128" s="57" t="s">
        <v>925</v>
      </c>
      <c r="D128" s="58">
        <f>Invoice!B132</f>
        <v>8</v>
      </c>
      <c r="E128" s="59">
        <f>'Shipping Invoice'!J132*$N$1</f>
        <v>42.73</v>
      </c>
      <c r="F128" s="59">
        <f t="shared" si="3"/>
        <v>341.84</v>
      </c>
      <c r="G128" s="60">
        <f t="shared" si="4"/>
        <v>42.73</v>
      </c>
      <c r="H128" s="63">
        <f t="shared" si="5"/>
        <v>341.84</v>
      </c>
    </row>
    <row r="129" spans="1:8" s="62" customFormat="1" ht="24">
      <c r="A129" s="56" t="str">
        <f>IF((LEN('Copy paste to Here'!G133))&gt;5,((CONCATENATE('Copy paste to Here'!G133," &amp; ",'Copy paste to Here'!D133,"  &amp;  ",'Copy paste to Here'!E133))),"Empty Cell")</f>
        <v>PVD plated surgical steel single flared flesh tunnel with rubber O-ring &amp; Gauge: 8mm  &amp;  Color: Black</v>
      </c>
      <c r="B129" s="57" t="str">
        <f>'Copy paste to Here'!C133</f>
        <v>STPG</v>
      </c>
      <c r="C129" s="57" t="s">
        <v>926</v>
      </c>
      <c r="D129" s="58">
        <f>Invoice!B133</f>
        <v>4</v>
      </c>
      <c r="E129" s="59">
        <f>'Shipping Invoice'!J133*$N$1</f>
        <v>46.32</v>
      </c>
      <c r="F129" s="59">
        <f t="shared" si="3"/>
        <v>185.28</v>
      </c>
      <c r="G129" s="60">
        <f t="shared" si="4"/>
        <v>46.32</v>
      </c>
      <c r="H129" s="63">
        <f t="shared" si="5"/>
        <v>185.28</v>
      </c>
    </row>
    <row r="130" spans="1:8" s="62" customFormat="1" ht="24">
      <c r="A130" s="56" t="str">
        <f>IF((LEN('Copy paste to Here'!G134))&gt;5,((CONCATENATE('Copy paste to Here'!G134," &amp; ",'Copy paste to Here'!D134,"  &amp;  ",'Copy paste to Here'!E134))),"Empty Cell")</f>
        <v>PVD plated surgical steel single flared flesh tunnel with rubber O-ring &amp; Gauge: 22mm  &amp;  Color: Black</v>
      </c>
      <c r="B130" s="57" t="str">
        <f>'Copy paste to Here'!C134</f>
        <v>STPG</v>
      </c>
      <c r="C130" s="57" t="s">
        <v>927</v>
      </c>
      <c r="D130" s="58">
        <f>Invoice!B134</f>
        <v>4</v>
      </c>
      <c r="E130" s="59">
        <f>'Shipping Invoice'!J134*$N$1</f>
        <v>91.21</v>
      </c>
      <c r="F130" s="59">
        <f t="shared" si="3"/>
        <v>364.84</v>
      </c>
      <c r="G130" s="60">
        <f t="shared" si="4"/>
        <v>91.21</v>
      </c>
      <c r="H130" s="63">
        <f t="shared" si="5"/>
        <v>364.84</v>
      </c>
    </row>
    <row r="131" spans="1:8" s="62" customFormat="1" ht="25.5">
      <c r="A131" s="56" t="str">
        <f>IF((LEN('Copy paste to Here'!G135))&gt;5,((CONCATENATE('Copy paste to Here'!G135," &amp; ",'Copy paste to Here'!D135,"  &amp;  ",'Copy paste to Here'!E135))),"Empty Cell")</f>
        <v>PVD plated surgical steel single flared flesh tunnel with rubber O-ring &amp; Gauge: 38mm  &amp;  Color: Black</v>
      </c>
      <c r="B131" s="57" t="str">
        <f>'Copy paste to Here'!C135</f>
        <v>STPG</v>
      </c>
      <c r="C131" s="57" t="s">
        <v>928</v>
      </c>
      <c r="D131" s="58">
        <f>Invoice!B135</f>
        <v>4</v>
      </c>
      <c r="E131" s="59">
        <f>'Shipping Invoice'!J135*$N$1</f>
        <v>155.84</v>
      </c>
      <c r="F131" s="59">
        <f t="shared" si="3"/>
        <v>623.36</v>
      </c>
      <c r="G131" s="60">
        <f t="shared" si="4"/>
        <v>155.84</v>
      </c>
      <c r="H131" s="63">
        <f t="shared" si="5"/>
        <v>623.36</v>
      </c>
    </row>
    <row r="132" spans="1:8" s="62" customFormat="1" ht="25.5">
      <c r="A132" s="56" t="str">
        <f>IF((LEN('Copy paste to Here'!G136))&gt;5,((CONCATENATE('Copy paste to Here'!G136," &amp; ",'Copy paste to Here'!D136,"  &amp;  ",'Copy paste to Here'!E136))),"Empty Cell")</f>
        <v>PVD plated surgical steel single flared flesh tunnel with rubber O-ring &amp; Gauge: 7mm  &amp;  Color: Black</v>
      </c>
      <c r="B132" s="57" t="str">
        <f>'Copy paste to Here'!C136</f>
        <v>STPG</v>
      </c>
      <c r="C132" s="57" t="s">
        <v>929</v>
      </c>
      <c r="D132" s="58">
        <f>Invoice!B136</f>
        <v>4</v>
      </c>
      <c r="E132" s="59">
        <f>'Shipping Invoice'!J136*$N$1</f>
        <v>44.53</v>
      </c>
      <c r="F132" s="59">
        <f t="shared" si="3"/>
        <v>178.12</v>
      </c>
      <c r="G132" s="60">
        <f t="shared" si="4"/>
        <v>44.53</v>
      </c>
      <c r="H132" s="63">
        <f t="shared" si="5"/>
        <v>178.12</v>
      </c>
    </row>
    <row r="133" spans="1:8" s="62" customFormat="1" ht="25.5">
      <c r="A133" s="56" t="str">
        <f>IF((LEN('Copy paste to Here'!G137))&gt;5,((CONCATENATE('Copy paste to Here'!G137," &amp; ",'Copy paste to Here'!D137,"  &amp;  ",'Copy paste to Here'!E137))),"Empty Cell")</f>
        <v>PVD plated surgical steel single flared flesh tunnel with rubber O-ring &amp; Gauge: 11mm  &amp;  Color: Black</v>
      </c>
      <c r="B133" s="57" t="str">
        <f>'Copy paste to Here'!C137</f>
        <v>STPG</v>
      </c>
      <c r="C133" s="57" t="s">
        <v>930</v>
      </c>
      <c r="D133" s="58">
        <f>Invoice!B137</f>
        <v>8</v>
      </c>
      <c r="E133" s="59">
        <f>'Shipping Invoice'!J137*$N$1</f>
        <v>53.5</v>
      </c>
      <c r="F133" s="59">
        <f t="shared" si="3"/>
        <v>428</v>
      </c>
      <c r="G133" s="60">
        <f t="shared" si="4"/>
        <v>53.5</v>
      </c>
      <c r="H133" s="63">
        <f t="shared" si="5"/>
        <v>428</v>
      </c>
    </row>
    <row r="134" spans="1:8" s="62" customFormat="1" ht="24">
      <c r="A134" s="56" t="str">
        <f>IF((LEN('Copy paste to Here'!G138))&gt;5,((CONCATENATE('Copy paste to Here'!G138," &amp; ",'Copy paste to Here'!D138,"  &amp;  ",'Copy paste to Here'!E138))),"Empty Cell")</f>
        <v>Silicon Plug with star shaped cut out &amp; Gauge: 6mm  &amp;  Color: Black</v>
      </c>
      <c r="B134" s="57" t="str">
        <f>'Copy paste to Here'!C138</f>
        <v>STSI</v>
      </c>
      <c r="C134" s="57" t="s">
        <v>931</v>
      </c>
      <c r="D134" s="58">
        <f>Invoice!B138</f>
        <v>4</v>
      </c>
      <c r="E134" s="59">
        <f>'Shipping Invoice'!J138*$N$1</f>
        <v>17.59</v>
      </c>
      <c r="F134" s="59">
        <f t="shared" si="3"/>
        <v>70.36</v>
      </c>
      <c r="G134" s="60">
        <f t="shared" si="4"/>
        <v>17.59</v>
      </c>
      <c r="H134" s="63">
        <f t="shared" si="5"/>
        <v>70.36</v>
      </c>
    </row>
    <row r="135" spans="1:8" s="62" customFormat="1" ht="24">
      <c r="A135" s="56" t="str">
        <f>IF((LEN('Copy paste to Here'!G139))&gt;5,((CONCATENATE('Copy paste to Here'!G139," &amp; ",'Copy paste to Here'!D139,"  &amp;  ",'Copy paste to Here'!E139))),"Empty Cell")</f>
        <v>Silicon Plug with star shaped cut out &amp; Gauge: 6mm  &amp;  Color: White</v>
      </c>
      <c r="B135" s="57" t="str">
        <f>'Copy paste to Here'!C139</f>
        <v>STSI</v>
      </c>
      <c r="C135" s="57" t="s">
        <v>931</v>
      </c>
      <c r="D135" s="58">
        <f>Invoice!B139</f>
        <v>4</v>
      </c>
      <c r="E135" s="59">
        <f>'Shipping Invoice'!J139*$N$1</f>
        <v>17.59</v>
      </c>
      <c r="F135" s="59">
        <f t="shared" si="3"/>
        <v>70.36</v>
      </c>
      <c r="G135" s="60">
        <f t="shared" si="4"/>
        <v>17.59</v>
      </c>
      <c r="H135" s="63">
        <f t="shared" si="5"/>
        <v>70.36</v>
      </c>
    </row>
    <row r="136" spans="1:8" s="62" customFormat="1" ht="24">
      <c r="A136" s="56" t="str">
        <f>IF((LEN('Copy paste to Here'!G140))&gt;5,((CONCATENATE('Copy paste to Here'!G140," &amp; ",'Copy paste to Here'!D140,"  &amp;  ",'Copy paste to Here'!E140))),"Empty Cell")</f>
        <v>Silicon Plug with star shaped cut out &amp; Gauge: 6mm  &amp;  Color: Blue</v>
      </c>
      <c r="B136" s="57" t="str">
        <f>'Copy paste to Here'!C140</f>
        <v>STSI</v>
      </c>
      <c r="C136" s="57" t="s">
        <v>931</v>
      </c>
      <c r="D136" s="58">
        <f>Invoice!B140</f>
        <v>4</v>
      </c>
      <c r="E136" s="59">
        <f>'Shipping Invoice'!J140*$N$1</f>
        <v>17.59</v>
      </c>
      <c r="F136" s="59">
        <f t="shared" si="3"/>
        <v>70.36</v>
      </c>
      <c r="G136" s="60">
        <f t="shared" si="4"/>
        <v>17.59</v>
      </c>
      <c r="H136" s="63">
        <f t="shared" si="5"/>
        <v>70.36</v>
      </c>
    </row>
    <row r="137" spans="1:8" s="62" customFormat="1" ht="25.5">
      <c r="A137" s="56" t="str">
        <f>IF((LEN('Copy paste to Here'!G141))&gt;5,((CONCATENATE('Copy paste to Here'!G141," &amp; ",'Copy paste to Here'!D141,"  &amp;  ",'Copy paste to Here'!E141))),"Empty Cell")</f>
        <v xml:space="preserve">Sawo wood taper with a hand carved rose shaped top &amp; Gauge: 12mm  &amp;  </v>
      </c>
      <c r="B137" s="57" t="str">
        <f>'Copy paste to Here'!C141</f>
        <v>TPSAFL</v>
      </c>
      <c r="C137" s="57" t="s">
        <v>932</v>
      </c>
      <c r="D137" s="58">
        <f>Invoice!B141</f>
        <v>4</v>
      </c>
      <c r="E137" s="59">
        <f>'Shipping Invoice'!J141*$N$1</f>
        <v>78.64</v>
      </c>
      <c r="F137" s="59">
        <f t="shared" si="3"/>
        <v>314.56</v>
      </c>
      <c r="G137" s="60">
        <f t="shared" si="4"/>
        <v>78.64</v>
      </c>
      <c r="H137" s="63">
        <f t="shared" si="5"/>
        <v>314.56</v>
      </c>
    </row>
    <row r="138" spans="1:8" s="62" customFormat="1" ht="25.5">
      <c r="A138" s="56" t="str">
        <f>IF((LEN('Copy paste to Here'!G142))&gt;5,((CONCATENATE('Copy paste to Here'!G142," &amp; ",'Copy paste to Here'!D142,"  &amp;  ",'Copy paste to Here'!E142))),"Empty Cell")</f>
        <v xml:space="preserve">Sawo wood taper with a hand carved skull shaped top &amp; Gauge: 6mm  &amp;  </v>
      </c>
      <c r="B138" s="57" t="str">
        <f>'Copy paste to Here'!C142</f>
        <v>TPSASK</v>
      </c>
      <c r="C138" s="57" t="s">
        <v>933</v>
      </c>
      <c r="D138" s="58">
        <f>Invoice!B142</f>
        <v>4</v>
      </c>
      <c r="E138" s="59">
        <f>'Shipping Invoice'!J142*$N$1</f>
        <v>75.05</v>
      </c>
      <c r="F138" s="59">
        <f t="shared" si="3"/>
        <v>300.2</v>
      </c>
      <c r="G138" s="60">
        <f t="shared" si="4"/>
        <v>75.05</v>
      </c>
      <c r="H138" s="63">
        <f t="shared" si="5"/>
        <v>300.2</v>
      </c>
    </row>
    <row r="139" spans="1:8" s="62" customFormat="1" ht="24">
      <c r="A139" s="56" t="str">
        <f>IF((LEN('Copy paste to Here'!G143))&gt;5,((CONCATENATE('Copy paste to Here'!G143," &amp; ",'Copy paste to Here'!D143,"  &amp;  ",'Copy paste to Here'!E143))),"Empty Cell")</f>
        <v>Solid colored acrylic taper with double rubber O-rings &amp; Gauge: 1.6mm  &amp;  Color: Pink</v>
      </c>
      <c r="B139" s="57" t="str">
        <f>'Copy paste to Here'!C143</f>
        <v>TPSV</v>
      </c>
      <c r="C139" s="57" t="s">
        <v>934</v>
      </c>
      <c r="D139" s="58">
        <f>Invoice!B143</f>
        <v>4</v>
      </c>
      <c r="E139" s="59">
        <f>'Shipping Invoice'!J143*$N$1</f>
        <v>12.21</v>
      </c>
      <c r="F139" s="59">
        <f t="shared" si="3"/>
        <v>48.84</v>
      </c>
      <c r="G139" s="60">
        <f t="shared" si="4"/>
        <v>12.21</v>
      </c>
      <c r="H139" s="63">
        <f t="shared" si="5"/>
        <v>48.84</v>
      </c>
    </row>
    <row r="140" spans="1:8" s="62" customFormat="1" ht="24">
      <c r="A140" s="56" t="str">
        <f>IF((LEN('Copy paste to Here'!G144))&gt;5,((CONCATENATE('Copy paste to Here'!G144," &amp; ",'Copy paste to Here'!D144,"  &amp;  ",'Copy paste to Here'!E144))),"Empty Cell")</f>
        <v>Solid colored acrylic taper with double rubber O-rings &amp; Gauge: 12mm  &amp;  Color: Green</v>
      </c>
      <c r="B140" s="57" t="str">
        <f>'Copy paste to Here'!C144</f>
        <v>TPSV</v>
      </c>
      <c r="C140" s="57" t="s">
        <v>935</v>
      </c>
      <c r="D140" s="58">
        <f>Invoice!B144</f>
        <v>8</v>
      </c>
      <c r="E140" s="59">
        <f>'Shipping Invoice'!J144*$N$1</f>
        <v>24.78</v>
      </c>
      <c r="F140" s="59">
        <f t="shared" si="3"/>
        <v>198.24</v>
      </c>
      <c r="G140" s="60">
        <f t="shared" si="4"/>
        <v>24.78</v>
      </c>
      <c r="H140" s="63">
        <f t="shared" si="5"/>
        <v>198.24</v>
      </c>
    </row>
    <row r="141" spans="1:8" s="62" customFormat="1" ht="24">
      <c r="A141" s="56" t="str">
        <f>IF((LEN('Copy paste to Here'!G145))&gt;5,((CONCATENATE('Copy paste to Here'!G145," &amp; ",'Copy paste to Here'!D145,"  &amp;  ",'Copy paste to Here'!E145))),"Empty Cell")</f>
        <v xml:space="preserve">High polished titanium G23 screw-fit flesh tunnel &amp; Gauge: 8mm  &amp;  </v>
      </c>
      <c r="B141" s="57" t="str">
        <f>'Copy paste to Here'!C145</f>
        <v>UFPG</v>
      </c>
      <c r="C141" s="57" t="s">
        <v>936</v>
      </c>
      <c r="D141" s="58">
        <f>Invoice!B145</f>
        <v>4</v>
      </c>
      <c r="E141" s="59">
        <f>'Shipping Invoice'!J145*$N$1</f>
        <v>210.06</v>
      </c>
      <c r="F141" s="59">
        <f t="shared" si="3"/>
        <v>840.24</v>
      </c>
      <c r="G141" s="60">
        <f t="shared" si="4"/>
        <v>210.06</v>
      </c>
      <c r="H141" s="63">
        <f t="shared" si="5"/>
        <v>840.24</v>
      </c>
    </row>
    <row r="142" spans="1:8" s="62" customFormat="1" ht="24">
      <c r="A142" s="56" t="str">
        <f>IF((LEN('Copy paste to Here'!G146))&gt;5,((CONCATENATE('Copy paste to Here'!G146," &amp; ",'Copy paste to Here'!D146,"  &amp;  ",'Copy paste to Here'!E146))),"Empty Cell")</f>
        <v xml:space="preserve">High polished titanium G23 screw-fit flesh tunnel &amp; Gauge: 10mm  &amp;  </v>
      </c>
      <c r="B142" s="57" t="str">
        <f>'Copy paste to Here'!C146</f>
        <v>UFPG</v>
      </c>
      <c r="C142" s="57" t="s">
        <v>937</v>
      </c>
      <c r="D142" s="58">
        <f>Invoice!B146</f>
        <v>4</v>
      </c>
      <c r="E142" s="59">
        <f>'Shipping Invoice'!J146*$N$1</f>
        <v>231.61</v>
      </c>
      <c r="F142" s="59">
        <f t="shared" si="3"/>
        <v>926.44</v>
      </c>
      <c r="G142" s="60">
        <f t="shared" si="4"/>
        <v>231.61</v>
      </c>
      <c r="H142" s="63">
        <f t="shared" si="5"/>
        <v>926.44</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28355.640000000007</v>
      </c>
      <c r="G1000" s="60"/>
      <c r="H1000" s="61">
        <f t="shared" ref="H1000:H1007" si="49">F1000*$E$14</f>
        <v>28355.640000000007</v>
      </c>
    </row>
    <row r="1001" spans="1:8" s="62" customFormat="1">
      <c r="A1001" s="56" t="str">
        <f>'[2]Copy paste to Here'!T2</f>
        <v>SHIPPING HANDLING</v>
      </c>
      <c r="B1001" s="75"/>
      <c r="C1001" s="75"/>
      <c r="D1001" s="76"/>
      <c r="E1001" s="67"/>
      <c r="F1001" s="59">
        <f>Invoice!J148</f>
        <v>-11342.256000000003</v>
      </c>
      <c r="G1001" s="60"/>
      <c r="H1001" s="61">
        <f t="shared" si="49"/>
        <v>-11342.256000000003</v>
      </c>
    </row>
    <row r="1002" spans="1:8" s="62" customFormat="1" outlineLevel="1">
      <c r="A1002" s="56" t="str">
        <f>'[2]Copy paste to Here'!T3</f>
        <v>DISCOUNT</v>
      </c>
      <c r="B1002" s="75"/>
      <c r="C1002" s="75"/>
      <c r="D1002" s="76"/>
      <c r="E1002" s="67"/>
      <c r="F1002" s="59">
        <f>Invoice!J149</f>
        <v>0</v>
      </c>
      <c r="G1002" s="60"/>
      <c r="H1002" s="61">
        <f t="shared" si="49"/>
        <v>0</v>
      </c>
    </row>
    <row r="1003" spans="1:8" s="62" customFormat="1">
      <c r="A1003" s="56" t="str">
        <f>'[2]Copy paste to Here'!T4</f>
        <v>Total:</v>
      </c>
      <c r="B1003" s="75"/>
      <c r="C1003" s="75"/>
      <c r="D1003" s="76"/>
      <c r="E1003" s="67"/>
      <c r="F1003" s="59">
        <f>SUM(F1000:F1002)</f>
        <v>17013.384000000005</v>
      </c>
      <c r="G1003" s="60"/>
      <c r="H1003" s="61">
        <f t="shared" si="49"/>
        <v>17013.384000000005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28355.640000000007</v>
      </c>
    </row>
    <row r="1010" spans="1:8" s="21" customFormat="1">
      <c r="A1010" s="22"/>
      <c r="E1010" s="21" t="s">
        <v>182</v>
      </c>
      <c r="H1010" s="84">
        <f>(SUMIF($A$1000:$A$1008,"Total:",$H$1000:$H$1008))</f>
        <v>17013.384000000005</v>
      </c>
    </row>
    <row r="1011" spans="1:8" s="21" customFormat="1">
      <c r="E1011" s="21" t="s">
        <v>183</v>
      </c>
      <c r="H1011" s="85">
        <f>H1013-H1012</f>
        <v>15900.36</v>
      </c>
    </row>
    <row r="1012" spans="1:8" s="21" customFormat="1">
      <c r="E1012" s="21" t="s">
        <v>184</v>
      </c>
      <c r="H1012" s="85">
        <f>ROUND((H1013*7)/107,2)</f>
        <v>1113.02</v>
      </c>
    </row>
    <row r="1013" spans="1:8" s="21" customFormat="1">
      <c r="E1013" s="22" t="s">
        <v>185</v>
      </c>
      <c r="H1013" s="86">
        <f>ROUND((SUMIF($A$1000:$A$1008,"Total:",$H$1000:$H$1008)),2)</f>
        <v>17013.38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25"/>
  <sheetViews>
    <sheetView workbookViewId="0">
      <selection activeCell="A5" sqref="A5"/>
    </sheetView>
  </sheetViews>
  <sheetFormatPr defaultRowHeight="15"/>
  <sheetData>
    <row r="1" spans="1:1">
      <c r="A1" s="2" t="s">
        <v>841</v>
      </c>
    </row>
    <row r="2" spans="1:1">
      <c r="A2" s="2" t="s">
        <v>842</v>
      </c>
    </row>
    <row r="3" spans="1:1">
      <c r="A3" s="2" t="s">
        <v>842</v>
      </c>
    </row>
    <row r="4" spans="1:1">
      <c r="A4" s="2" t="s">
        <v>843</v>
      </c>
    </row>
    <row r="5" spans="1:1">
      <c r="A5" s="2" t="s">
        <v>843</v>
      </c>
    </row>
    <row r="6" spans="1:1">
      <c r="A6" s="2" t="s">
        <v>843</v>
      </c>
    </row>
    <row r="7" spans="1:1">
      <c r="A7" s="2" t="s">
        <v>844</v>
      </c>
    </row>
    <row r="8" spans="1:1">
      <c r="A8" s="2" t="s">
        <v>845</v>
      </c>
    </row>
    <row r="9" spans="1:1">
      <c r="A9" s="2" t="s">
        <v>846</v>
      </c>
    </row>
    <row r="10" spans="1:1">
      <c r="A10" s="2" t="s">
        <v>847</v>
      </c>
    </row>
    <row r="11" spans="1:1">
      <c r="A11" s="2" t="s">
        <v>848</v>
      </c>
    </row>
    <row r="12" spans="1:1">
      <c r="A12" s="2" t="s">
        <v>849</v>
      </c>
    </row>
    <row r="13" spans="1:1">
      <c r="A13" s="2" t="s">
        <v>850</v>
      </c>
    </row>
    <row r="14" spans="1:1">
      <c r="A14" s="2" t="s">
        <v>851</v>
      </c>
    </row>
    <row r="15" spans="1:1">
      <c r="A15" s="2" t="s">
        <v>852</v>
      </c>
    </row>
    <row r="16" spans="1:1">
      <c r="A16" s="2" t="s">
        <v>852</v>
      </c>
    </row>
    <row r="17" spans="1:1">
      <c r="A17" s="2" t="s">
        <v>853</v>
      </c>
    </row>
    <row r="18" spans="1:1">
      <c r="A18" s="2" t="s">
        <v>854</v>
      </c>
    </row>
    <row r="19" spans="1:1">
      <c r="A19" s="2" t="s">
        <v>855</v>
      </c>
    </row>
    <row r="20" spans="1:1">
      <c r="A20" s="2" t="s">
        <v>855</v>
      </c>
    </row>
    <row r="21" spans="1:1">
      <c r="A21" s="2" t="s">
        <v>855</v>
      </c>
    </row>
    <row r="22" spans="1:1">
      <c r="A22" s="2" t="s">
        <v>856</v>
      </c>
    </row>
    <row r="23" spans="1:1">
      <c r="A23" s="2" t="s">
        <v>857</v>
      </c>
    </row>
    <row r="24" spans="1:1">
      <c r="A24" s="2" t="s">
        <v>858</v>
      </c>
    </row>
    <row r="25" spans="1:1">
      <c r="A25" s="2" t="s">
        <v>859</v>
      </c>
    </row>
    <row r="26" spans="1:1">
      <c r="A26" s="2" t="s">
        <v>860</v>
      </c>
    </row>
    <row r="27" spans="1:1">
      <c r="A27" s="2" t="s">
        <v>861</v>
      </c>
    </row>
    <row r="28" spans="1:1">
      <c r="A28" s="2" t="s">
        <v>862</v>
      </c>
    </row>
    <row r="29" spans="1:1">
      <c r="A29" s="2" t="s">
        <v>863</v>
      </c>
    </row>
    <row r="30" spans="1:1">
      <c r="A30" s="2" t="s">
        <v>864</v>
      </c>
    </row>
    <row r="31" spans="1:1">
      <c r="A31" s="2" t="s">
        <v>725</v>
      </c>
    </row>
    <row r="32" spans="1:1">
      <c r="A32" s="2" t="s">
        <v>865</v>
      </c>
    </row>
    <row r="33" spans="1:1">
      <c r="A33" s="2" t="s">
        <v>866</v>
      </c>
    </row>
    <row r="34" spans="1:1">
      <c r="A34" s="2" t="s">
        <v>867</v>
      </c>
    </row>
    <row r="35" spans="1:1">
      <c r="A35" s="2" t="s">
        <v>868</v>
      </c>
    </row>
    <row r="36" spans="1:1">
      <c r="A36" s="2" t="s">
        <v>768</v>
      </c>
    </row>
    <row r="37" spans="1:1">
      <c r="A37" s="2" t="s">
        <v>869</v>
      </c>
    </row>
    <row r="38" spans="1:1">
      <c r="A38" s="2" t="s">
        <v>870</v>
      </c>
    </row>
    <row r="39" spans="1:1">
      <c r="A39" s="2" t="s">
        <v>871</v>
      </c>
    </row>
    <row r="40" spans="1:1">
      <c r="A40" s="2" t="s">
        <v>872</v>
      </c>
    </row>
    <row r="41" spans="1:1">
      <c r="A41" s="2" t="s">
        <v>873</v>
      </c>
    </row>
    <row r="42" spans="1:1">
      <c r="A42" s="2" t="s">
        <v>873</v>
      </c>
    </row>
    <row r="43" spans="1:1">
      <c r="A43" s="2" t="s">
        <v>874</v>
      </c>
    </row>
    <row r="44" spans="1:1">
      <c r="A44" s="2" t="s">
        <v>875</v>
      </c>
    </row>
    <row r="45" spans="1:1">
      <c r="A45" s="2" t="s">
        <v>875</v>
      </c>
    </row>
    <row r="46" spans="1:1">
      <c r="A46" s="2" t="s">
        <v>875</v>
      </c>
    </row>
    <row r="47" spans="1:1">
      <c r="A47" s="2" t="s">
        <v>876</v>
      </c>
    </row>
    <row r="48" spans="1:1">
      <c r="A48" s="2" t="s">
        <v>877</v>
      </c>
    </row>
    <row r="49" spans="1:1">
      <c r="A49" s="2" t="s">
        <v>783</v>
      </c>
    </row>
    <row r="50" spans="1:1">
      <c r="A50" s="2" t="s">
        <v>878</v>
      </c>
    </row>
    <row r="51" spans="1:1">
      <c r="A51" s="2" t="s">
        <v>879</v>
      </c>
    </row>
    <row r="52" spans="1:1">
      <c r="A52" s="2" t="s">
        <v>880</v>
      </c>
    </row>
    <row r="53" spans="1:1">
      <c r="A53" s="2" t="s">
        <v>881</v>
      </c>
    </row>
    <row r="54" spans="1:1">
      <c r="A54" s="2" t="s">
        <v>882</v>
      </c>
    </row>
    <row r="55" spans="1:1">
      <c r="A55" s="2" t="s">
        <v>883</v>
      </c>
    </row>
    <row r="56" spans="1:1">
      <c r="A56" s="2" t="s">
        <v>884</v>
      </c>
    </row>
    <row r="57" spans="1:1">
      <c r="A57" s="2" t="s">
        <v>793</v>
      </c>
    </row>
    <row r="58" spans="1:1">
      <c r="A58" s="2" t="s">
        <v>793</v>
      </c>
    </row>
    <row r="59" spans="1:1">
      <c r="A59" s="2" t="s">
        <v>885</v>
      </c>
    </row>
    <row r="60" spans="1:1">
      <c r="A60" s="2" t="s">
        <v>886</v>
      </c>
    </row>
    <row r="61" spans="1:1">
      <c r="A61" s="2" t="s">
        <v>887</v>
      </c>
    </row>
    <row r="62" spans="1:1">
      <c r="A62" s="2" t="s">
        <v>888</v>
      </c>
    </row>
    <row r="63" spans="1:1">
      <c r="A63" s="2" t="s">
        <v>889</v>
      </c>
    </row>
    <row r="64" spans="1:1">
      <c r="A64" s="2" t="s">
        <v>889</v>
      </c>
    </row>
    <row r="65" spans="1:1">
      <c r="A65" s="2" t="s">
        <v>889</v>
      </c>
    </row>
    <row r="66" spans="1:1">
      <c r="A66" s="2" t="s">
        <v>890</v>
      </c>
    </row>
    <row r="67" spans="1:1">
      <c r="A67" s="2" t="s">
        <v>891</v>
      </c>
    </row>
    <row r="68" spans="1:1">
      <c r="A68" s="2" t="s">
        <v>892</v>
      </c>
    </row>
    <row r="69" spans="1:1">
      <c r="A69" s="2" t="s">
        <v>893</v>
      </c>
    </row>
    <row r="70" spans="1:1">
      <c r="A70" s="2" t="s">
        <v>894</v>
      </c>
    </row>
    <row r="71" spans="1:1">
      <c r="A71" s="2" t="s">
        <v>895</v>
      </c>
    </row>
    <row r="72" spans="1:1">
      <c r="A72" s="2" t="s">
        <v>896</v>
      </c>
    </row>
    <row r="73" spans="1:1">
      <c r="A73" s="2" t="s">
        <v>897</v>
      </c>
    </row>
    <row r="74" spans="1:1">
      <c r="A74" s="2" t="s">
        <v>898</v>
      </c>
    </row>
    <row r="75" spans="1:1">
      <c r="A75" s="2" t="s">
        <v>899</v>
      </c>
    </row>
    <row r="76" spans="1:1">
      <c r="A76" s="2" t="s">
        <v>900</v>
      </c>
    </row>
    <row r="77" spans="1:1">
      <c r="A77" s="2" t="s">
        <v>901</v>
      </c>
    </row>
    <row r="78" spans="1:1">
      <c r="A78" s="2" t="s">
        <v>902</v>
      </c>
    </row>
    <row r="79" spans="1:1">
      <c r="A79" s="2" t="s">
        <v>903</v>
      </c>
    </row>
    <row r="80" spans="1:1">
      <c r="A80" s="2" t="s">
        <v>904</v>
      </c>
    </row>
    <row r="81" spans="1:1">
      <c r="A81" s="2" t="s">
        <v>905</v>
      </c>
    </row>
    <row r="82" spans="1:1">
      <c r="A82" s="2" t="s">
        <v>906</v>
      </c>
    </row>
    <row r="83" spans="1:1">
      <c r="A83" s="2" t="s">
        <v>907</v>
      </c>
    </row>
    <row r="84" spans="1:1">
      <c r="A84" s="2" t="s">
        <v>907</v>
      </c>
    </row>
    <row r="85" spans="1:1">
      <c r="A85" s="2" t="s">
        <v>907</v>
      </c>
    </row>
    <row r="86" spans="1:1">
      <c r="A86" s="2" t="s">
        <v>908</v>
      </c>
    </row>
    <row r="87" spans="1:1">
      <c r="A87" s="2" t="s">
        <v>908</v>
      </c>
    </row>
    <row r="88" spans="1:1">
      <c r="A88" s="2" t="s">
        <v>908</v>
      </c>
    </row>
    <row r="89" spans="1:1">
      <c r="A89" s="2" t="s">
        <v>909</v>
      </c>
    </row>
    <row r="90" spans="1:1">
      <c r="A90" s="2" t="s">
        <v>910</v>
      </c>
    </row>
    <row r="91" spans="1:1">
      <c r="A91" s="2" t="s">
        <v>910</v>
      </c>
    </row>
    <row r="92" spans="1:1">
      <c r="A92" s="2" t="s">
        <v>911</v>
      </c>
    </row>
    <row r="93" spans="1:1">
      <c r="A93" s="2" t="s">
        <v>911</v>
      </c>
    </row>
    <row r="94" spans="1:1">
      <c r="A94" s="2" t="s">
        <v>911</v>
      </c>
    </row>
    <row r="95" spans="1:1">
      <c r="A95" s="2" t="s">
        <v>912</v>
      </c>
    </row>
    <row r="96" spans="1:1">
      <c r="A96" s="2" t="s">
        <v>912</v>
      </c>
    </row>
    <row r="97" spans="1:1">
      <c r="A97" s="2" t="s">
        <v>912</v>
      </c>
    </row>
    <row r="98" spans="1:1">
      <c r="A98" s="2" t="s">
        <v>912</v>
      </c>
    </row>
    <row r="99" spans="1:1">
      <c r="A99" s="2" t="s">
        <v>913</v>
      </c>
    </row>
    <row r="100" spans="1:1">
      <c r="A100" s="2" t="s">
        <v>914</v>
      </c>
    </row>
    <row r="101" spans="1:1">
      <c r="A101" s="2" t="s">
        <v>915</v>
      </c>
    </row>
    <row r="102" spans="1:1">
      <c r="A102" s="2" t="s">
        <v>916</v>
      </c>
    </row>
    <row r="103" spans="1:1">
      <c r="A103" s="2" t="s">
        <v>917</v>
      </c>
    </row>
    <row r="104" spans="1:1">
      <c r="A104" s="2" t="s">
        <v>918</v>
      </c>
    </row>
    <row r="105" spans="1:1">
      <c r="A105" s="2" t="s">
        <v>919</v>
      </c>
    </row>
    <row r="106" spans="1:1">
      <c r="A106" s="2" t="s">
        <v>920</v>
      </c>
    </row>
    <row r="107" spans="1:1">
      <c r="A107" s="2" t="s">
        <v>921</v>
      </c>
    </row>
    <row r="108" spans="1:1">
      <c r="A108" s="2" t="s">
        <v>922</v>
      </c>
    </row>
    <row r="109" spans="1:1">
      <c r="A109" s="2" t="s">
        <v>923</v>
      </c>
    </row>
    <row r="110" spans="1:1">
      <c r="A110" s="2" t="s">
        <v>924</v>
      </c>
    </row>
    <row r="111" spans="1:1">
      <c r="A111" s="2" t="s">
        <v>925</v>
      </c>
    </row>
    <row r="112" spans="1:1">
      <c r="A112" s="2" t="s">
        <v>926</v>
      </c>
    </row>
    <row r="113" spans="1:1">
      <c r="A113" s="2" t="s">
        <v>927</v>
      </c>
    </row>
    <row r="114" spans="1:1">
      <c r="A114" s="2" t="s">
        <v>928</v>
      </c>
    </row>
    <row r="115" spans="1:1">
      <c r="A115" s="2" t="s">
        <v>929</v>
      </c>
    </row>
    <row r="116" spans="1:1">
      <c r="A116" s="2" t="s">
        <v>930</v>
      </c>
    </row>
    <row r="117" spans="1:1">
      <c r="A117" s="2" t="s">
        <v>931</v>
      </c>
    </row>
    <row r="118" spans="1:1">
      <c r="A118" s="2" t="s">
        <v>931</v>
      </c>
    </row>
    <row r="119" spans="1:1">
      <c r="A119" s="2" t="s">
        <v>931</v>
      </c>
    </row>
    <row r="120" spans="1:1">
      <c r="A120" s="2" t="s">
        <v>932</v>
      </c>
    </row>
    <row r="121" spans="1:1">
      <c r="A121" s="2" t="s">
        <v>933</v>
      </c>
    </row>
    <row r="122" spans="1:1">
      <c r="A122" s="2" t="s">
        <v>934</v>
      </c>
    </row>
    <row r="123" spans="1:1">
      <c r="A123" s="2" t="s">
        <v>935</v>
      </c>
    </row>
    <row r="124" spans="1:1">
      <c r="A124" s="2" t="s">
        <v>936</v>
      </c>
    </row>
    <row r="125" spans="1:1">
      <c r="A125" s="2" t="s">
        <v>937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2024-05-21T05:59:06Z</cp:lastPrinted>
  <dcterms:created xsi:type="dcterms:W3CDTF">2009-06-02T18:56:54Z</dcterms:created>
  <dcterms:modified xsi:type="dcterms:W3CDTF">2024-05-21T07:09:16Z</dcterms:modified>
</cp:coreProperties>
</file>